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ow it works" sheetId="1" state="visible" r:id="rId1"/>
    <sheet xmlns:r="http://schemas.openxmlformats.org/officeDocument/2006/relationships" name="2. Ladder" sheetId="2" state="visible" r:id="rId2"/>
    <sheet xmlns:r="http://schemas.openxmlformats.org/officeDocument/2006/relationships" name="3. Role Model" sheetId="3" state="visible" r:id="rId3"/>
    <sheet xmlns:r="http://schemas.openxmlformats.org/officeDocument/2006/relationships" name="4. Market Benchmark" sheetId="4" state="visible" r:id="rId4"/>
    <sheet xmlns:r="http://schemas.openxmlformats.org/officeDocument/2006/relationships" name="5. Talent Mapping" sheetId="5" state="visible" r:id="rId5"/>
    <sheet xmlns:r="http://schemas.openxmlformats.org/officeDocument/2006/relationships" name="6. Person Card" sheetId="6" state="visible" r:id="rId6"/>
    <sheet xmlns:r="http://schemas.openxmlformats.org/officeDocument/2006/relationships" name="7. Raw Data" sheetId="7" state="visible" r:id="rId7"/>
    <sheet xmlns:r="http://schemas.openxmlformats.org/officeDocument/2006/relationships" name="Backend Data" sheetId="8" state="visible" r:id="rId8"/>
  </sheets>
  <definedNames>
    <definedName name="LMH_KEY">'Backend Data'!$A$6:$A$8</definedName>
    <definedName name="LMH_PTS">'Backend Data'!$C$6:$C$8</definedName>
    <definedName name="LMH_STEP">'Backend Data'!$D$6:$D$8</definedName>
    <definedName name="LIST_LMH">'Backend Data'!$A$6:$A$8</definedName>
    <definedName name="B_LVL">'Backend Data'!$A$11:$A$27</definedName>
    <definedName name="B_VAL">'Backend Data'!$B$11:$B$27</definedName>
    <definedName name="B_RANK">'Backend Data'!$D$11:$D$27</definedName>
    <definedName name="LAD_STD">'Backend Data'!$E$11:$E$22</definedName>
    <definedName name="LAD_PC">'Backend Data'!$F$11:$F$24</definedName>
    <definedName name="LIST_LEVELS">'Backend Data'!$A$11:$A$27</definedName>
    <definedName name="LIST_PEOPLE">'Backend Data'!$A$30:$A$615</definedName>
    <definedName name="PEOPLE_ID">'Backend Data'!$B$30:$B$615</definedName>
    <definedName name="RM_KEY">'3. Role Model'!$A$7:$A$275</definedName>
    <definedName name="RM_I_C">'3. Role Model'!$I$7:$I$275</definedName>
    <definedName name="RM_M_C">'3. Role Model'!$P$7:$P$275</definedName>
    <definedName name="RM_L_C">'3. Role Model'!$W$7:$W$275</definedName>
    <definedName name="RM_E_C">'3. Role Model'!$AD$7:$AD$275</definedName>
    <definedName name="RM_I_Au">'3. Role Model'!$J$7:$J$275</definedName>
    <definedName name="RM_M_Au">'3. Role Model'!$Q$7:$Q$275</definedName>
    <definedName name="RM_L_Au">'3. Role Model'!$X$7:$X$275</definedName>
    <definedName name="RM_E_Au">'3. Role Model'!$AE$7:$AE$275</definedName>
    <definedName name="RM_I_Ac">'3. Role Model'!$K$7:$K$275</definedName>
    <definedName name="RM_M_Ac">'3. Role Model'!$R$7:$R$275</definedName>
    <definedName name="RM_L_Ac">'3. Role Model'!$Y$7:$Y$275</definedName>
    <definedName name="RM_E_Ac">'3. Role Model'!$AF$7:$AF$275</definedName>
    <definedName name="RM_I_L">'3. Role Model'!$L$7:$L$275</definedName>
    <definedName name="RM_M_L">'3. Role Model'!$S$7:$S$275</definedName>
    <definedName name="RM_L_L">'3. Role Model'!$Z$7:$Z$275</definedName>
    <definedName name="RM_E_L">'3. Role Model'!$AG$7:$AG$275</definedName>
    <definedName name="RM_I_BI">'3. Role Model'!$M$7:$M$275</definedName>
    <definedName name="RM_M_BI">'3. Role Model'!$T$7:$T$275</definedName>
    <definedName name="RM_L_BI">'3. Role Model'!$AA$7:$AA$275</definedName>
    <definedName name="RM_E_BI">'3. Role Model'!$AH$7:$AH$275</definedName>
    <definedName name="RM_I_Exp">'3. Role Model'!$N$7:$N$275</definedName>
    <definedName name="RM_M_Exp">'3. Role Model'!$U$7:$U$275</definedName>
    <definedName name="RM_L_Exp">'3. Role Model'!$AB$7:$AB$275</definedName>
    <definedName name="RM_E_Exp">'3. Role Model'!$AI$7:$AI$275</definedName>
    <definedName name="RM_I_Edu">'3. Role Model'!$O$7:$O$275</definedName>
    <definedName name="RM_M_Edu">'3. Role Model'!$V$7:$V$275</definedName>
    <definedName name="RM_L_Edu">'3. Role Model'!$AC$7:$AC$275</definedName>
    <definedName name="RM_E_Edu">'3. Role Model'!$AJ$7:$AJ$275</definedName>
    <definedName name="RM_LCNT">'3. Role Model'!$AK$7:$AK$275</definedName>
    <definedName name="_xlnm._FilterDatabase" localSheetId="2" hidden="1">'3. Role Model'!$A$6:$BF$275</definedName>
    <definedName name="_xlnm._FilterDatabase" localSheetId="4" hidden="1">'5. Talent Mapping'!$A$6:$DA$592</definedName>
    <definedName name="_xlnm._FilterDatabase" localSheetId="6" hidden="1">'7. Raw Data'!$A$6:$AQ$612</definedName>
  </definedNames>
  <calcPr calcId="124519" fullCalcOnLoad="1"/>
</workbook>
</file>

<file path=xl/styles.xml><?xml version="1.0" encoding="utf-8"?>
<styleSheet xmlns="http://schemas.openxmlformats.org/spreadsheetml/2006/main">
  <numFmts count="1">
    <numFmt numFmtId="164" formatCode="yyyy-mm-dd h:mm:ss"/>
  </numFmts>
  <fonts count="20">
    <font>
      <name val="Calibri"/>
      <family val="2"/>
      <color theme="1"/>
      <sz val="11"/>
      <scheme val="minor"/>
    </font>
    <font>
      <name val="Calibri"/>
      <b val="1"/>
      <color rgb="001F3864"/>
      <sz val="16"/>
    </font>
    <font>
      <name val="Calibri"/>
      <color rgb="00404040"/>
      <sz val="10"/>
    </font>
    <font>
      <name val="Calibri"/>
      <i val="1"/>
      <color rgb="00808080"/>
      <sz val="8"/>
    </font>
    <font>
      <name val="Calibri"/>
      <b val="1"/>
      <color rgb="00FFFFFF"/>
      <sz val="9"/>
    </font>
    <font>
      <name val="Calibri"/>
      <color rgb="00000000"/>
      <sz val="9"/>
    </font>
    <font>
      <name val="Calibri"/>
      <b val="1"/>
      <color rgb="00000000"/>
      <sz val="9"/>
    </font>
    <font>
      <name val="Calibri"/>
      <color rgb="000563C1"/>
      <sz val="9"/>
      <u val="single"/>
    </font>
    <font>
      <name val="Calibri"/>
      <b val="1"/>
      <color rgb="00FFFFFF"/>
      <sz val="10"/>
    </font>
    <font>
      <name val="Calibri"/>
      <b val="1"/>
      <color rgb="00000000"/>
      <sz val="11"/>
    </font>
    <font>
      <name val="Calibri"/>
      <b val="1"/>
      <color rgb="00404040"/>
      <sz val="8"/>
    </font>
    <font>
      <name val="Calibri"/>
      <b val="1"/>
      <color rgb="00FFFFFF"/>
      <sz val="11"/>
    </font>
    <font>
      <name val="Calibri"/>
      <b val="1"/>
      <color rgb="000563C1"/>
      <sz val="9"/>
      <u val="single"/>
    </font>
    <font>
      <name val="Calibri"/>
      <b val="1"/>
      <color rgb="00000000"/>
      <sz val="10"/>
    </font>
    <font>
      <name val="Calibri"/>
      <color rgb="009C0006"/>
      <sz val="9"/>
    </font>
    <font>
      <name val="Calibri"/>
      <color rgb="00808080"/>
      <sz val="8"/>
    </font>
    <font>
      <name val="Calibri"/>
      <b val="1"/>
      <color rgb="001F3864"/>
      <sz val="12"/>
    </font>
    <font>
      <name val="Calibri"/>
      <color rgb="00000000"/>
      <sz val="10"/>
    </font>
    <font>
      <name val="Calibri"/>
      <b val="1"/>
      <color rgb="001F3864"/>
      <sz val="11"/>
    </font>
    <font>
      <name val="Calibri"/>
      <color rgb="000563C1"/>
      <sz val="10"/>
      <u val="single"/>
    </font>
  </fonts>
  <fills count="35">
    <fill>
      <patternFill/>
    </fill>
    <fill>
      <patternFill patternType="gray125"/>
    </fill>
    <fill>
      <patternFill patternType="solid">
        <fgColor rgb="001F3864"/>
      </patternFill>
    </fill>
    <fill>
      <patternFill patternType="solid">
        <fgColor rgb="00FFFFFF"/>
      </patternFill>
    </fill>
    <fill>
      <patternFill patternType="solid">
        <fgColor rgb="00FFF2CC"/>
      </patternFill>
    </fill>
    <fill>
      <patternFill patternType="solid">
        <fgColor rgb="00375623"/>
      </patternFill>
    </fill>
    <fill>
      <patternFill patternType="solid">
        <fgColor rgb="003A3838"/>
      </patternFill>
    </fill>
    <fill>
      <patternFill patternType="solid">
        <fgColor rgb="00595959"/>
      </patternFill>
    </fill>
    <fill>
      <patternFill patternType="solid">
        <fgColor rgb="00EEF2F9"/>
      </patternFill>
    </fill>
    <fill>
      <patternFill patternType="solid">
        <fgColor rgb="00EAF2E6"/>
      </patternFill>
    </fill>
    <fill>
      <patternFill patternType="solid">
        <fgColor rgb="00F2F2F2"/>
      </patternFill>
    </fill>
    <fill>
      <patternFill patternType="solid">
        <fgColor rgb="00EDE7DD"/>
      </patternFill>
    </fill>
    <fill>
      <patternFill patternType="solid">
        <fgColor rgb="00E4DFEC"/>
      </patternFill>
    </fill>
    <fill>
      <patternFill patternType="solid">
        <fgColor rgb="00A9D08E"/>
      </patternFill>
    </fill>
    <fill>
      <patternFill patternType="solid">
        <fgColor rgb="00D0E8E5"/>
      </patternFill>
    </fill>
    <fill>
      <patternFill patternType="solid">
        <fgColor rgb="00C6E0B4"/>
      </patternFill>
    </fill>
    <fill>
      <patternFill patternType="solid">
        <fgColor rgb="00E2EFDA"/>
      </patternFill>
    </fill>
    <fill>
      <patternFill patternType="solid">
        <fgColor rgb="00DDEBF7"/>
      </patternFill>
    </fill>
    <fill>
      <patternFill patternType="solid">
        <fgColor rgb="00D9E1F2"/>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
      <patternFill patternType="solid">
        <fgColor rgb="00806000"/>
      </patternFill>
    </fill>
    <fill>
      <patternFill patternType="solid">
        <fgColor rgb="00BF8F00"/>
      </patternFill>
    </fill>
    <fill>
      <patternFill patternType="solid">
        <fgColor rgb="00843C0C"/>
      </patternFill>
    </fill>
    <fill>
      <patternFill patternType="solid">
        <fgColor rgb="002E75B6"/>
      </patternFill>
    </fill>
    <fill>
      <patternFill patternType="solid">
        <fgColor rgb="00F8F4E6"/>
      </patternFill>
    </fill>
    <fill>
      <patternFill patternType="solid">
        <fgColor rgb="00EAF3FB"/>
      </patternFill>
    </fill>
    <fill>
      <patternFill patternType="solid">
        <fgColor rgb="007030A0"/>
      </patternFill>
    </fill>
    <fill>
      <patternFill patternType="solid">
        <fgColor rgb="00C00000"/>
      </patternFill>
    </fill>
    <fill>
      <patternFill patternType="solid">
        <fgColor rgb="00F4EEF9"/>
      </patternFill>
    </fill>
    <fill>
      <patternFill patternType="solid">
        <fgColor rgb="00FDECEC"/>
      </patternFill>
    </fill>
    <fill>
      <patternFill patternType="solid">
        <fgColor rgb="00C55A11"/>
      </patternFill>
    </fill>
  </fills>
  <borders count="7">
    <border>
      <left/>
      <right/>
      <top/>
      <bottom/>
      <diagonal/>
    </border>
    <border>
      <left style="thin">
        <color rgb="00BFBFBF"/>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18" fillId="0" borderId="0" applyAlignment="1" pivotButton="0" quotePrefix="0" xfId="0">
      <alignment vertical="top" wrapText="1"/>
    </xf>
    <xf numFmtId="0" fontId="17" fillId="0" borderId="0" applyAlignment="1" pivotButton="0" quotePrefix="0" xfId="0">
      <alignment vertical="top" wrapText="1"/>
    </xf>
    <xf numFmtId="0" fontId="8" fillId="2" borderId="1" applyAlignment="1" pivotButton="0" quotePrefix="0" xfId="0">
      <alignment horizontal="left" vertical="center" wrapText="1"/>
    </xf>
    <xf numFmtId="0" fontId="19" fillId="0" borderId="0" pivotButton="0" quotePrefix="0" xfId="0"/>
    <xf numFmtId="0" fontId="7" fillId="0" borderId="0" pivotButton="0" quotePrefix="0" xfId="0"/>
    <xf numFmtId="0" fontId="8" fillId="5" borderId="1" applyAlignment="1" pivotButton="0" quotePrefix="0" xfId="0">
      <alignment horizontal="left" vertical="center" wrapText="1"/>
    </xf>
    <xf numFmtId="0" fontId="8" fillId="6" borderId="1" applyAlignment="1" pivotButton="0" quotePrefix="0" xfId="0">
      <alignment horizontal="left" vertical="center" wrapText="1"/>
    </xf>
    <xf numFmtId="0" fontId="8" fillId="7" borderId="1" applyAlignment="1" pivotButton="0" quotePrefix="0" xfId="0">
      <alignment horizontal="left" vertical="center" wrapText="1"/>
    </xf>
    <xf numFmtId="0" fontId="4" fillId="2"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9" fillId="11" borderId="2" applyAlignment="1" pivotButton="0" quotePrefix="0" xfId="0">
      <alignment horizontal="left" vertical="top" wrapText="1"/>
    </xf>
    <xf numFmtId="0" fontId="5" fillId="8" borderId="1" applyAlignment="1" pivotButton="0" quotePrefix="0" xfId="0">
      <alignment horizontal="left" vertical="top" wrapText="1"/>
    </xf>
    <xf numFmtId="0" fontId="5" fillId="9" borderId="2" applyAlignment="1" pivotButton="0" quotePrefix="0" xfId="0">
      <alignment horizontal="left" vertical="top" wrapText="1"/>
    </xf>
    <xf numFmtId="0" fontId="5" fillId="9" borderId="1" applyAlignment="1" pivotButton="0" quotePrefix="0" xfId="0">
      <alignment horizontal="left" vertical="top" wrapText="1"/>
    </xf>
    <xf numFmtId="0" fontId="5" fillId="10" borderId="2" applyAlignment="1" pivotButton="0" quotePrefix="0" xfId="0">
      <alignment horizontal="left" vertical="top" wrapText="1"/>
    </xf>
    <xf numFmtId="0" fontId="5" fillId="10" borderId="1" applyAlignment="1" pivotButton="0" quotePrefix="0" xfId="0">
      <alignment horizontal="left" vertical="top" wrapText="1"/>
    </xf>
    <xf numFmtId="0" fontId="9" fillId="12" borderId="2" applyAlignment="1" pivotButton="0" quotePrefix="0" xfId="0">
      <alignment horizontal="left" vertical="top" wrapText="1"/>
    </xf>
    <xf numFmtId="0" fontId="9" fillId="13" borderId="2" applyAlignment="1" pivotButton="0" quotePrefix="0" xfId="0">
      <alignment horizontal="left" vertical="top" wrapText="1"/>
    </xf>
    <xf numFmtId="0" fontId="9" fillId="14" borderId="2" applyAlignment="1" pivotButton="0" quotePrefix="0" xfId="0">
      <alignment horizontal="left" vertical="top" wrapText="1"/>
    </xf>
    <xf numFmtId="0" fontId="9" fillId="15" borderId="2" applyAlignment="1" pivotButton="0" quotePrefix="0" xfId="0">
      <alignment horizontal="left" vertical="top" wrapText="1"/>
    </xf>
    <xf numFmtId="0" fontId="9" fillId="16" borderId="2" applyAlignment="1" pivotButton="0" quotePrefix="0" xfId="0">
      <alignment horizontal="left" vertical="top" wrapText="1"/>
    </xf>
    <xf numFmtId="0" fontId="9" fillId="17" borderId="2" applyAlignment="1" pivotButton="0" quotePrefix="0" xfId="0">
      <alignment horizontal="left" vertical="top" wrapText="1"/>
    </xf>
    <xf numFmtId="0" fontId="10" fillId="18" borderId="0" applyAlignment="1" pivotButton="0" quotePrefix="0" xfId="0">
      <alignment vertical="center" wrapText="1"/>
    </xf>
    <xf numFmtId="0" fontId="10" fillId="19" borderId="0" applyAlignment="1" pivotButton="0" quotePrefix="0" xfId="0">
      <alignment vertical="center" wrapText="1"/>
    </xf>
    <xf numFmtId="0" fontId="10" fillId="20" borderId="0" applyAlignment="1" pivotButton="0" quotePrefix="0" xfId="0">
      <alignment vertical="center" wrapText="1"/>
    </xf>
    <xf numFmtId="0" fontId="10" fillId="21" borderId="0" applyAlignment="1" pivotButton="0" quotePrefix="0" xfId="0">
      <alignment vertical="center" wrapText="1"/>
    </xf>
    <xf numFmtId="0" fontId="10" fillId="17" borderId="0" applyAlignment="1" pivotButton="0" quotePrefix="0" xfId="0">
      <alignment vertical="center" wrapText="1"/>
    </xf>
    <xf numFmtId="0" fontId="10" fillId="15" borderId="0" applyAlignment="1" pivotButton="0" quotePrefix="0" xfId="0">
      <alignment vertical="center" wrapText="1"/>
    </xf>
    <xf numFmtId="0" fontId="10" fillId="22" borderId="0" applyAlignment="1" pivotButton="0" quotePrefix="0" xfId="0">
      <alignment vertical="center" wrapText="1"/>
    </xf>
    <xf numFmtId="0" fontId="10" fillId="4" borderId="0" applyAlignment="1" pivotButton="0" quotePrefix="0" xfId="0">
      <alignment vertical="center" wrapText="1"/>
    </xf>
    <xf numFmtId="0" fontId="10" fillId="23" borderId="0" applyAlignment="1" pivotButton="0" quotePrefix="0" xfId="0">
      <alignment vertical="center" wrapText="1"/>
    </xf>
    <xf numFmtId="0" fontId="8" fillId="24" borderId="1" applyAlignment="1" pivotButton="0" quotePrefix="0" xfId="0">
      <alignment horizontal="left" vertical="center" wrapText="1"/>
    </xf>
    <xf numFmtId="0" fontId="8" fillId="25" borderId="1" applyAlignment="1" pivotButton="0" quotePrefix="0" xfId="0">
      <alignment horizontal="left" vertical="center" wrapText="1"/>
    </xf>
    <xf numFmtId="0" fontId="8" fillId="26" borderId="1" applyAlignment="1" pivotButton="0" quotePrefix="0" xfId="0">
      <alignment horizontal="left" vertical="center" wrapText="1"/>
    </xf>
    <xf numFmtId="0" fontId="8" fillId="27"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5" borderId="1" applyAlignment="1" pivotButton="0" quotePrefix="0" xfId="0">
      <alignment horizontal="left" vertical="center" wrapText="1"/>
    </xf>
    <xf numFmtId="0" fontId="4" fillId="26" borderId="1" applyAlignment="1" pivotButton="0" quotePrefix="0" xfId="0">
      <alignment horizontal="left" vertical="center" wrapText="1"/>
    </xf>
    <xf numFmtId="0" fontId="4" fillId="27" borderId="1" applyAlignment="1" pivotButton="0" quotePrefix="0" xfId="0">
      <alignment horizontal="left" vertical="center" wrapText="1"/>
    </xf>
    <xf numFmtId="0" fontId="6" fillId="18" borderId="2" applyAlignment="1" pivotButton="0" quotePrefix="0" xfId="0">
      <alignment horizontal="left" vertical="top" wrapText="1"/>
    </xf>
    <xf numFmtId="0" fontId="6" fillId="18" borderId="1" applyAlignment="1" pivotButton="0" quotePrefix="0" xfId="0">
      <alignment horizontal="left" vertical="top" wrapText="1"/>
    </xf>
    <xf numFmtId="0" fontId="6" fillId="28" borderId="2" applyAlignment="1" pivotButton="0" quotePrefix="0" xfId="0">
      <alignment horizontal="center" vertical="top"/>
    </xf>
    <xf numFmtId="0" fontId="6" fillId="28" borderId="1" applyAlignment="1" pivotButton="0" quotePrefix="0" xfId="0">
      <alignment horizontal="center" vertical="top"/>
    </xf>
    <xf numFmtId="0" fontId="6" fillId="10" borderId="2" applyAlignment="1" pivotButton="0" quotePrefix="0" xfId="0">
      <alignment horizontal="center" vertical="top"/>
    </xf>
    <xf numFmtId="0" fontId="6" fillId="10" borderId="1" applyAlignment="1" pivotButton="0" quotePrefix="0" xfId="0">
      <alignment horizontal="center" vertical="top"/>
    </xf>
    <xf numFmtId="0" fontId="6" fillId="4" borderId="2" applyAlignment="1" pivotButton="0" quotePrefix="0" xfId="0">
      <alignment horizontal="center" vertical="top"/>
    </xf>
    <xf numFmtId="0" fontId="6" fillId="4" borderId="1" applyAlignment="1" pivotButton="0" quotePrefix="0" xfId="0">
      <alignment horizontal="center" vertical="top"/>
    </xf>
    <xf numFmtId="0" fontId="6" fillId="3" borderId="2" applyAlignment="1" pivotButton="0" quotePrefix="0" xfId="0">
      <alignment horizontal="left" vertical="top" wrapText="1"/>
    </xf>
    <xf numFmtId="0" fontId="6" fillId="3" borderId="1" applyAlignment="1" pivotButton="0" quotePrefix="0" xfId="0">
      <alignment horizontal="left" vertical="top" wrapText="1"/>
    </xf>
    <xf numFmtId="0" fontId="6" fillId="9" borderId="2" applyAlignment="1" pivotButton="0" quotePrefix="0" xfId="0">
      <alignment horizontal="left" vertical="top" wrapText="1"/>
    </xf>
    <xf numFmtId="0" fontId="6" fillId="9" borderId="1" applyAlignment="1" pivotButton="0" quotePrefix="0" xfId="0">
      <alignment horizontal="left" vertical="top" wrapText="1"/>
    </xf>
    <xf numFmtId="0" fontId="6" fillId="29" borderId="2" applyAlignment="1" pivotButton="0" quotePrefix="0" xfId="0">
      <alignment horizontal="left" vertical="top" wrapText="1"/>
    </xf>
    <xf numFmtId="0" fontId="6" fillId="29" borderId="1" applyAlignment="1" pivotButton="0" quotePrefix="0" xfId="0">
      <alignment horizontal="left" vertical="top" wrapText="1"/>
    </xf>
    <xf numFmtId="0" fontId="5" fillId="8" borderId="2" applyAlignment="1" pivotButton="0" quotePrefix="0" xfId="0">
      <alignment horizontal="left" vertical="top" wrapText="1"/>
    </xf>
    <xf numFmtId="0" fontId="5" fillId="17" borderId="1" applyAlignment="1" pivotButton="0" quotePrefix="0" xfId="0">
      <alignment horizontal="left" vertical="top" wrapText="1"/>
    </xf>
    <xf numFmtId="0" fontId="5" fillId="28" borderId="2" applyAlignment="1" pivotButton="0" quotePrefix="0" xfId="0">
      <alignment horizontal="left" vertical="top" wrapText="1"/>
    </xf>
    <xf numFmtId="0" fontId="5" fillId="28" borderId="1" applyAlignment="1" pivotButton="0" quotePrefix="0" xfId="0">
      <alignment horizontal="left" vertical="top" wrapText="1"/>
    </xf>
    <xf numFmtId="0" fontId="5" fillId="4" borderId="2" applyAlignment="1" pivotButton="0" quotePrefix="0" xfId="0">
      <alignment horizontal="left" vertical="top" wrapText="1"/>
    </xf>
    <xf numFmtId="0" fontId="5" fillId="4" borderId="1" applyAlignment="1" pivotButton="0" quotePrefix="0" xfId="0">
      <alignment horizontal="left" vertical="top" wrapText="1"/>
    </xf>
    <xf numFmtId="0" fontId="5" fillId="3" borderId="2" applyAlignment="1" pivotButton="0" quotePrefix="0" xfId="0">
      <alignment horizontal="left" vertical="top" wrapText="1"/>
    </xf>
    <xf numFmtId="0" fontId="5" fillId="3" borderId="1" applyAlignment="1" pivotButton="0" quotePrefix="0" xfId="0">
      <alignment horizontal="left" vertical="top" wrapText="1"/>
    </xf>
    <xf numFmtId="0" fontId="5" fillId="29" borderId="2" applyAlignment="1" pivotButton="0" quotePrefix="0" xfId="0">
      <alignment horizontal="left" vertical="top" wrapText="1"/>
    </xf>
    <xf numFmtId="0" fontId="5" fillId="29" borderId="1" applyAlignment="1" pivotButton="0" quotePrefix="0" xfId="0">
      <alignment horizontal="left" vertical="top" wrapText="1"/>
    </xf>
    <xf numFmtId="0" fontId="5" fillId="16" borderId="1" applyAlignment="1" pivotButton="0" quotePrefix="0" xfId="0">
      <alignment horizontal="left" vertical="top" wrapText="1"/>
    </xf>
    <xf numFmtId="0" fontId="5" fillId="14" borderId="1" applyAlignment="1" pivotButton="0" quotePrefix="0" xfId="0">
      <alignment horizontal="left" vertical="top" wrapText="1"/>
    </xf>
    <xf numFmtId="0" fontId="5" fillId="15" borderId="1" applyAlignment="1" pivotButton="0" quotePrefix="0" xfId="0">
      <alignment horizontal="left"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11" fillId="2" borderId="1" applyAlignment="1" pivotButton="0" quotePrefix="0" xfId="0">
      <alignment horizontal="left" vertical="center" wrapText="1"/>
    </xf>
    <xf numFmtId="0" fontId="0" fillId="0" borderId="5" pivotButton="0" quotePrefix="0" xfId="0"/>
    <xf numFmtId="0" fontId="0" fillId="0" borderId="6" pivotButton="0" quotePrefix="0" xfId="0"/>
    <xf numFmtId="0" fontId="9" fillId="4" borderId="1" applyAlignment="1" pivotButton="0" quotePrefix="0" xfId="0">
      <alignment horizontal="center" vertical="top"/>
    </xf>
    <xf numFmtId="0" fontId="8" fillId="30" borderId="1" applyAlignment="1" pivotButton="0" quotePrefix="0" xfId="0">
      <alignment horizontal="left" vertical="center" wrapText="1"/>
    </xf>
    <xf numFmtId="0" fontId="8" fillId="31" borderId="1" applyAlignment="1" pivotButton="0" quotePrefix="0" xfId="0">
      <alignment horizontal="left" vertical="center" wrapText="1"/>
    </xf>
    <xf numFmtId="0" fontId="4" fillId="30" borderId="1" applyAlignment="1" pivotButton="0" quotePrefix="0" xfId="0">
      <alignment horizontal="left" vertical="center" wrapText="1"/>
    </xf>
    <xf numFmtId="0" fontId="4" fillId="31" borderId="1" applyAlignment="1" pivotButton="0" quotePrefix="0" xfId="0">
      <alignment horizontal="left" vertical="center" wrapText="1"/>
    </xf>
    <xf numFmtId="0" fontId="5" fillId="32" borderId="2" applyAlignment="1" pivotButton="0" quotePrefix="0" xfId="0">
      <alignment horizontal="left" vertical="top" wrapText="1"/>
    </xf>
    <xf numFmtId="0" fontId="5" fillId="32" borderId="1" applyAlignment="1" pivotButton="0" quotePrefix="0" xfId="0">
      <alignment horizontal="left" vertical="top" wrapText="1"/>
    </xf>
    <xf numFmtId="0" fontId="12" fillId="32" borderId="1" applyAlignment="1" pivotButton="0" quotePrefix="0" xfId="0">
      <alignment horizontal="left" vertical="top" wrapText="1"/>
    </xf>
    <xf numFmtId="0" fontId="5" fillId="33" borderId="2" applyAlignment="1" pivotButton="0" quotePrefix="0" xfId="0">
      <alignment horizontal="left" vertical="top" wrapText="1"/>
    </xf>
    <xf numFmtId="0" fontId="5" fillId="33" borderId="1" applyAlignment="1" pivotButton="0" quotePrefix="0" xfId="0">
      <alignment horizontal="left" vertical="top" wrapText="1"/>
    </xf>
    <xf numFmtId="0" fontId="9" fillId="11" borderId="1" applyAlignment="1" pivotButton="0" quotePrefix="0" xfId="0">
      <alignment horizontal="center" vertical="top"/>
    </xf>
    <xf numFmtId="0" fontId="9" fillId="10" borderId="2" applyAlignment="1" pivotButton="0" quotePrefix="0" xfId="0">
      <alignment horizontal="center" vertical="top"/>
    </xf>
    <xf numFmtId="0" fontId="13" fillId="28" borderId="2" applyAlignment="1" pivotButton="0" quotePrefix="0" xfId="0">
      <alignment horizontal="center" vertical="top"/>
    </xf>
    <xf numFmtId="0" fontId="13" fillId="28" borderId="1" applyAlignment="1" pivotButton="0" quotePrefix="0" xfId="0">
      <alignment horizontal="center" vertical="top"/>
    </xf>
    <xf numFmtId="0" fontId="13" fillId="10" borderId="2" applyAlignment="1" pivotButton="0" quotePrefix="0" xfId="0">
      <alignment horizontal="center" vertical="top"/>
    </xf>
    <xf numFmtId="0" fontId="13" fillId="10" borderId="1" applyAlignment="1" pivotButton="0" quotePrefix="0" xfId="0">
      <alignment horizontal="center" vertical="top"/>
    </xf>
    <xf numFmtId="0" fontId="13" fillId="4" borderId="2" applyAlignment="1" pivotButton="0" quotePrefix="0" xfId="0">
      <alignment horizontal="center" vertical="top"/>
    </xf>
    <xf numFmtId="0" fontId="13" fillId="4" borderId="1" applyAlignment="1" pivotButton="0" quotePrefix="0" xfId="0">
      <alignment horizontal="center" vertical="top"/>
    </xf>
    <xf numFmtId="0" fontId="9" fillId="33" borderId="1" applyAlignment="1" pivotButton="0" quotePrefix="0" xfId="0">
      <alignment horizontal="center" vertical="top"/>
    </xf>
    <xf numFmtId="0" fontId="9" fillId="12" borderId="1" applyAlignment="1" pivotButton="0" quotePrefix="0" xfId="0">
      <alignment horizontal="center" vertical="top"/>
    </xf>
    <xf numFmtId="0" fontId="14" fillId="22" borderId="1" applyAlignment="1" pivotButton="0" quotePrefix="0" xfId="0">
      <alignment horizontal="left" vertical="top" wrapText="1"/>
    </xf>
    <xf numFmtId="0" fontId="9" fillId="14" borderId="1" applyAlignment="1" pivotButton="0" quotePrefix="0" xfId="0">
      <alignment horizontal="center" vertical="top"/>
    </xf>
    <xf numFmtId="0" fontId="9" fillId="16" borderId="1" applyAlignment="1" pivotButton="0" quotePrefix="0" xfId="0">
      <alignment horizontal="center" vertical="top"/>
    </xf>
    <xf numFmtId="0" fontId="5" fillId="19" borderId="1" applyAlignment="1" pivotButton="0" quotePrefix="0" xfId="0">
      <alignment horizontal="left" vertical="top" wrapText="1"/>
    </xf>
    <xf numFmtId="0" fontId="9" fillId="17" borderId="1" applyAlignment="1" pivotButton="0" quotePrefix="0" xfId="0">
      <alignment horizontal="center" vertical="top"/>
    </xf>
    <xf numFmtId="0" fontId="9" fillId="23" borderId="1" applyAlignment="1" pivotButton="0" quotePrefix="0" xfId="0">
      <alignment horizontal="center" vertical="top"/>
    </xf>
    <xf numFmtId="0" fontId="9" fillId="15" borderId="1" applyAlignment="1" pivotButton="0" quotePrefix="0" xfId="0">
      <alignment horizontal="center" vertical="top"/>
    </xf>
    <xf numFmtId="0" fontId="13" fillId="0" borderId="0" pivotButton="0" quotePrefix="0" xfId="0"/>
    <xf numFmtId="0" fontId="9" fillId="4" borderId="0" pivotButton="0" quotePrefix="0" xfId="0"/>
    <xf numFmtId="0" fontId="15" fillId="0" borderId="0" pivotButton="0" quotePrefix="0" xfId="0"/>
    <xf numFmtId="0" fontId="16" fillId="0" borderId="0" pivotButton="0" quotePrefix="0" xfId="0"/>
    <xf numFmtId="0" fontId="6" fillId="10" borderId="0" pivotButton="0" quotePrefix="0" xfId="0"/>
    <xf numFmtId="0" fontId="17" fillId="0" borderId="0" applyAlignment="1" pivotButton="0" quotePrefix="0" xfId="0">
      <alignment horizontal="left" vertical="top" wrapText="1"/>
    </xf>
    <xf numFmtId="0" fontId="13" fillId="0" borderId="0" applyAlignment="1" pivotButton="0" quotePrefix="0" xfId="0">
      <alignment horizontal="left" vertical="top" wrapText="1"/>
    </xf>
    <xf numFmtId="0" fontId="6" fillId="0" borderId="0" pivotButton="0" quotePrefix="0" xfId="0"/>
    <xf numFmtId="0" fontId="13" fillId="0" borderId="0" applyAlignment="1" pivotButton="0" quotePrefix="0" xfId="0">
      <alignment horizontal="center"/>
    </xf>
    <xf numFmtId="0" fontId="6" fillId="10" borderId="0" applyAlignment="1" pivotButton="0" quotePrefix="0" xfId="0">
      <alignment vertical="top" wrapText="1"/>
    </xf>
    <xf numFmtId="0" fontId="5" fillId="0" borderId="0" applyAlignment="1" pivotButton="0" quotePrefix="0" xfId="0">
      <alignment horizontal="left" vertical="top" wrapText="1"/>
    </xf>
    <xf numFmtId="0" fontId="8" fillId="34" borderId="1" applyAlignment="1" pivotButton="0" quotePrefix="0" xfId="0">
      <alignment horizontal="left" vertical="center" wrapText="1"/>
    </xf>
    <xf numFmtId="0" fontId="4" fillId="34" borderId="1" applyAlignment="1" pivotButton="0" quotePrefix="0" xfId="0">
      <alignment horizontal="left" vertical="center" wrapText="1"/>
    </xf>
    <xf numFmtId="0" fontId="12" fillId="8" borderId="2" applyAlignment="1" pivotButton="0" quotePrefix="0" xfId="0">
      <alignment horizontal="left" vertical="top" wrapText="1"/>
    </xf>
    <xf numFmtId="164" fontId="5" fillId="8" borderId="1" applyAlignment="1" pivotButton="0" quotePrefix="0" xfId="0">
      <alignment horizontal="left" vertical="top" wrapText="1"/>
    </xf>
    <xf numFmtId="164" fontId="5" fillId="3" borderId="1" applyAlignment="1" pivotButton="0" quotePrefix="0" xfId="0">
      <alignment horizontal="left" vertical="top" wrapText="1"/>
    </xf>
    <xf numFmtId="0" fontId="5" fillId="22" borderId="2" applyAlignment="1" pivotButton="0" quotePrefix="0" xfId="0">
      <alignment horizontal="left" vertical="top" wrapText="1"/>
    </xf>
    <xf numFmtId="0" fontId="6" fillId="2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How it works'!A1" TargetMode="External" Id="rId1"/><Relationship Type="http://schemas.openxmlformats.org/officeDocument/2006/relationships/hyperlink" Target="#'2. Ladder'!A1" TargetMode="External" Id="rId2"/><Relationship Type="http://schemas.openxmlformats.org/officeDocument/2006/relationships/hyperlink" Target="#'3. Role Model'!A1" TargetMode="External" Id="rId3"/><Relationship Type="http://schemas.openxmlformats.org/officeDocument/2006/relationships/hyperlink" Target="#'4. Market Benchmark'!A1" TargetMode="External" Id="rId4"/><Relationship Type="http://schemas.openxmlformats.org/officeDocument/2006/relationships/hyperlink" Target="#'5. Talent Mapping'!A1" TargetMode="External" Id="rId5"/><Relationship Type="http://schemas.openxmlformats.org/officeDocument/2006/relationships/hyperlink" Target="#'6. Person Card'!A1" TargetMode="External" Id="rId6"/><Relationship Type="http://schemas.openxmlformats.org/officeDocument/2006/relationships/hyperlink" Target="#'7. Raw Data'!A1" TargetMode="External" Id="rId7"/><Relationship Type="http://schemas.openxmlformats.org/officeDocument/2006/relationships/hyperlink" Target="#'Backend Data'!A1" TargetMode="External" Id="rId8"/></Relationships>
</file>

<file path=xl/worksheets/_rels/sheet2.xml.rels><Relationships xmlns="http://schemas.openxmlformats.org/package/2006/relationships"><Relationship Type="http://schemas.openxmlformats.org/officeDocument/2006/relationships/hyperlink" Target="#'1. Framework &amp; Model'!A1" TargetMode="External" Id="rId1"/></Relationships>
</file>

<file path=xl/worksheets/_rels/sheet3.xml.rels><Relationships xmlns="http://schemas.openxmlformats.org/package/2006/relationships"><Relationship Type="http://schemas.openxmlformats.org/officeDocument/2006/relationships/hyperlink" Target="#'1. Framework &amp; Model'!A1" TargetMode="External" Id="rId1"/></Relationships>
</file>

<file path=xl/worksheets/_rels/sheet4.xml.rels><Relationships xmlns="http://schemas.openxmlformats.org/package/2006/relationships"><Relationship Type="http://schemas.openxmlformats.org/officeDocument/2006/relationships/hyperlink" Target="#'1. Framework &amp; Model'!A1" TargetMode="External" Id="rId1"/></Relationships>
</file>

<file path=xl/worksheets/_rels/sheet5.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hyperlink" Target="#'7. Raw Data'!A7" TargetMode="External" Id="rId2"/><Relationship Type="http://schemas.openxmlformats.org/officeDocument/2006/relationships/hyperlink" Target="#'6. Person Card'!A1" TargetMode="External" Id="rId3"/><Relationship Type="http://schemas.openxmlformats.org/officeDocument/2006/relationships/hyperlink" Target="#'7. Raw Data'!A8" TargetMode="External" Id="rId4"/><Relationship Type="http://schemas.openxmlformats.org/officeDocument/2006/relationships/hyperlink" Target="#'6. Person Card'!A1" TargetMode="External" Id="rId5"/><Relationship Type="http://schemas.openxmlformats.org/officeDocument/2006/relationships/hyperlink" Target="#'7. Raw Data'!A9" TargetMode="External" Id="rId6"/><Relationship Type="http://schemas.openxmlformats.org/officeDocument/2006/relationships/hyperlink" Target="#'6. Person Card'!A1" TargetMode="External" Id="rId7"/><Relationship Type="http://schemas.openxmlformats.org/officeDocument/2006/relationships/hyperlink" Target="#'7. Raw Data'!A10" TargetMode="External" Id="rId8"/><Relationship Type="http://schemas.openxmlformats.org/officeDocument/2006/relationships/hyperlink" Target="#'6. Person Card'!A1" TargetMode="External" Id="rId9"/><Relationship Type="http://schemas.openxmlformats.org/officeDocument/2006/relationships/hyperlink" Target="#'7. Raw Data'!A11" TargetMode="External" Id="rId10"/><Relationship Type="http://schemas.openxmlformats.org/officeDocument/2006/relationships/hyperlink" Target="#'6. Person Card'!A1" TargetMode="External" Id="rId11"/><Relationship Type="http://schemas.openxmlformats.org/officeDocument/2006/relationships/hyperlink" Target="#'7. Raw Data'!A12" TargetMode="External" Id="rId12"/><Relationship Type="http://schemas.openxmlformats.org/officeDocument/2006/relationships/hyperlink" Target="#'6. Person Card'!A1" TargetMode="External" Id="rId13"/><Relationship Type="http://schemas.openxmlformats.org/officeDocument/2006/relationships/hyperlink" Target="#'7. Raw Data'!A13" TargetMode="External" Id="rId14"/><Relationship Type="http://schemas.openxmlformats.org/officeDocument/2006/relationships/hyperlink" Target="#'6. Person Card'!A1" TargetMode="External" Id="rId15"/><Relationship Type="http://schemas.openxmlformats.org/officeDocument/2006/relationships/hyperlink" Target="#'7. Raw Data'!A14" TargetMode="External" Id="rId16"/><Relationship Type="http://schemas.openxmlformats.org/officeDocument/2006/relationships/hyperlink" Target="#'6. Person Card'!A1" TargetMode="External" Id="rId17"/><Relationship Type="http://schemas.openxmlformats.org/officeDocument/2006/relationships/hyperlink" Target="#'7. Raw Data'!A15" TargetMode="External" Id="rId18"/><Relationship Type="http://schemas.openxmlformats.org/officeDocument/2006/relationships/hyperlink" Target="#'6. Person Card'!A1" TargetMode="External" Id="rId19"/><Relationship Type="http://schemas.openxmlformats.org/officeDocument/2006/relationships/hyperlink" Target="#'7. Raw Data'!A16" TargetMode="External" Id="rId20"/><Relationship Type="http://schemas.openxmlformats.org/officeDocument/2006/relationships/hyperlink" Target="#'6. Person Card'!A1" TargetMode="External" Id="rId21"/><Relationship Type="http://schemas.openxmlformats.org/officeDocument/2006/relationships/hyperlink" Target="#'7. Raw Data'!A17" TargetMode="External" Id="rId22"/><Relationship Type="http://schemas.openxmlformats.org/officeDocument/2006/relationships/hyperlink" Target="#'6. Person Card'!A1" TargetMode="External" Id="rId23"/><Relationship Type="http://schemas.openxmlformats.org/officeDocument/2006/relationships/hyperlink" Target="#'7. Raw Data'!A18" TargetMode="External" Id="rId24"/><Relationship Type="http://schemas.openxmlformats.org/officeDocument/2006/relationships/hyperlink" Target="#'6. Person Card'!A1" TargetMode="External" Id="rId25"/><Relationship Type="http://schemas.openxmlformats.org/officeDocument/2006/relationships/hyperlink" Target="#'7. Raw Data'!A19" TargetMode="External" Id="rId26"/><Relationship Type="http://schemas.openxmlformats.org/officeDocument/2006/relationships/hyperlink" Target="#'6. Person Card'!A1" TargetMode="External" Id="rId27"/><Relationship Type="http://schemas.openxmlformats.org/officeDocument/2006/relationships/hyperlink" Target="#'7. Raw Data'!A20" TargetMode="External" Id="rId28"/><Relationship Type="http://schemas.openxmlformats.org/officeDocument/2006/relationships/hyperlink" Target="#'6. Person Card'!A1" TargetMode="External" Id="rId29"/><Relationship Type="http://schemas.openxmlformats.org/officeDocument/2006/relationships/hyperlink" Target="#'7. Raw Data'!A21" TargetMode="External" Id="rId30"/><Relationship Type="http://schemas.openxmlformats.org/officeDocument/2006/relationships/hyperlink" Target="#'6. Person Card'!A1" TargetMode="External" Id="rId31"/><Relationship Type="http://schemas.openxmlformats.org/officeDocument/2006/relationships/hyperlink" Target="#'7. Raw Data'!A22" TargetMode="External" Id="rId32"/><Relationship Type="http://schemas.openxmlformats.org/officeDocument/2006/relationships/hyperlink" Target="#'6. Person Card'!A1" TargetMode="External" Id="rId33"/><Relationship Type="http://schemas.openxmlformats.org/officeDocument/2006/relationships/hyperlink" Target="#'7. Raw Data'!A23" TargetMode="External" Id="rId34"/><Relationship Type="http://schemas.openxmlformats.org/officeDocument/2006/relationships/hyperlink" Target="#'6. Person Card'!A1" TargetMode="External" Id="rId35"/><Relationship Type="http://schemas.openxmlformats.org/officeDocument/2006/relationships/hyperlink" Target="#'7. Raw Data'!A24" TargetMode="External" Id="rId36"/><Relationship Type="http://schemas.openxmlformats.org/officeDocument/2006/relationships/hyperlink" Target="#'6. Person Card'!A1" TargetMode="External" Id="rId37"/><Relationship Type="http://schemas.openxmlformats.org/officeDocument/2006/relationships/hyperlink" Target="#'7. Raw Data'!A25" TargetMode="External" Id="rId38"/><Relationship Type="http://schemas.openxmlformats.org/officeDocument/2006/relationships/hyperlink" Target="#'6. Person Card'!A1" TargetMode="External" Id="rId39"/><Relationship Type="http://schemas.openxmlformats.org/officeDocument/2006/relationships/hyperlink" Target="#'7. Raw Data'!A26" TargetMode="External" Id="rId40"/><Relationship Type="http://schemas.openxmlformats.org/officeDocument/2006/relationships/hyperlink" Target="#'6. Person Card'!A1" TargetMode="External" Id="rId41"/><Relationship Type="http://schemas.openxmlformats.org/officeDocument/2006/relationships/hyperlink" Target="#'7. Raw Data'!A27" TargetMode="External" Id="rId42"/><Relationship Type="http://schemas.openxmlformats.org/officeDocument/2006/relationships/hyperlink" Target="#'6. Person Card'!A1" TargetMode="External" Id="rId43"/><Relationship Type="http://schemas.openxmlformats.org/officeDocument/2006/relationships/hyperlink" Target="#'7. Raw Data'!A28" TargetMode="External" Id="rId44"/><Relationship Type="http://schemas.openxmlformats.org/officeDocument/2006/relationships/hyperlink" Target="#'6. Person Card'!A1" TargetMode="External" Id="rId45"/><Relationship Type="http://schemas.openxmlformats.org/officeDocument/2006/relationships/hyperlink" Target="#'7. Raw Data'!A29" TargetMode="External" Id="rId46"/><Relationship Type="http://schemas.openxmlformats.org/officeDocument/2006/relationships/hyperlink" Target="#'6. Person Card'!A1" TargetMode="External" Id="rId47"/><Relationship Type="http://schemas.openxmlformats.org/officeDocument/2006/relationships/hyperlink" Target="#'7. Raw Data'!A30" TargetMode="External" Id="rId48"/><Relationship Type="http://schemas.openxmlformats.org/officeDocument/2006/relationships/hyperlink" Target="#'6. Person Card'!A1" TargetMode="External" Id="rId49"/><Relationship Type="http://schemas.openxmlformats.org/officeDocument/2006/relationships/hyperlink" Target="#'7. Raw Data'!A31" TargetMode="External" Id="rId50"/><Relationship Type="http://schemas.openxmlformats.org/officeDocument/2006/relationships/hyperlink" Target="#'6. Person Card'!A1" TargetMode="External" Id="rId51"/><Relationship Type="http://schemas.openxmlformats.org/officeDocument/2006/relationships/hyperlink" Target="#'7. Raw Data'!A32" TargetMode="External" Id="rId52"/><Relationship Type="http://schemas.openxmlformats.org/officeDocument/2006/relationships/hyperlink" Target="#'6. Person Card'!A1" TargetMode="External" Id="rId53"/><Relationship Type="http://schemas.openxmlformats.org/officeDocument/2006/relationships/hyperlink" Target="#'7. Raw Data'!A33" TargetMode="External" Id="rId54"/><Relationship Type="http://schemas.openxmlformats.org/officeDocument/2006/relationships/hyperlink" Target="#'6. Person Card'!A1" TargetMode="External" Id="rId55"/><Relationship Type="http://schemas.openxmlformats.org/officeDocument/2006/relationships/hyperlink" Target="#'7. Raw Data'!A34" TargetMode="External" Id="rId56"/><Relationship Type="http://schemas.openxmlformats.org/officeDocument/2006/relationships/hyperlink" Target="#'6. Person Card'!A1" TargetMode="External" Id="rId57"/><Relationship Type="http://schemas.openxmlformats.org/officeDocument/2006/relationships/hyperlink" Target="#'7. Raw Data'!A35" TargetMode="External" Id="rId58"/><Relationship Type="http://schemas.openxmlformats.org/officeDocument/2006/relationships/hyperlink" Target="#'6. Person Card'!A1" TargetMode="External" Id="rId59"/><Relationship Type="http://schemas.openxmlformats.org/officeDocument/2006/relationships/hyperlink" Target="#'7. Raw Data'!A36" TargetMode="External" Id="rId60"/><Relationship Type="http://schemas.openxmlformats.org/officeDocument/2006/relationships/hyperlink" Target="#'6. Person Card'!A1" TargetMode="External" Id="rId61"/><Relationship Type="http://schemas.openxmlformats.org/officeDocument/2006/relationships/hyperlink" Target="#'7. Raw Data'!A37" TargetMode="External" Id="rId62"/><Relationship Type="http://schemas.openxmlformats.org/officeDocument/2006/relationships/hyperlink" Target="#'6. Person Card'!A1" TargetMode="External" Id="rId63"/><Relationship Type="http://schemas.openxmlformats.org/officeDocument/2006/relationships/hyperlink" Target="#'7. Raw Data'!A38" TargetMode="External" Id="rId64"/><Relationship Type="http://schemas.openxmlformats.org/officeDocument/2006/relationships/hyperlink" Target="#'6. Person Card'!A1" TargetMode="External" Id="rId65"/><Relationship Type="http://schemas.openxmlformats.org/officeDocument/2006/relationships/hyperlink" Target="#'7. Raw Data'!A39" TargetMode="External" Id="rId66"/><Relationship Type="http://schemas.openxmlformats.org/officeDocument/2006/relationships/hyperlink" Target="#'6. Person Card'!A1" TargetMode="External" Id="rId67"/><Relationship Type="http://schemas.openxmlformats.org/officeDocument/2006/relationships/hyperlink" Target="#'7. Raw Data'!A40" TargetMode="External" Id="rId68"/><Relationship Type="http://schemas.openxmlformats.org/officeDocument/2006/relationships/hyperlink" Target="#'6. Person Card'!A1" TargetMode="External" Id="rId69"/><Relationship Type="http://schemas.openxmlformats.org/officeDocument/2006/relationships/hyperlink" Target="#'7. Raw Data'!A41" TargetMode="External" Id="rId70"/><Relationship Type="http://schemas.openxmlformats.org/officeDocument/2006/relationships/hyperlink" Target="#'6. Person Card'!A1" TargetMode="External" Id="rId71"/><Relationship Type="http://schemas.openxmlformats.org/officeDocument/2006/relationships/hyperlink" Target="#'7. Raw Data'!A42" TargetMode="External" Id="rId72"/><Relationship Type="http://schemas.openxmlformats.org/officeDocument/2006/relationships/hyperlink" Target="#'6. Person Card'!A1" TargetMode="External" Id="rId73"/><Relationship Type="http://schemas.openxmlformats.org/officeDocument/2006/relationships/hyperlink" Target="#'7. Raw Data'!A43" TargetMode="External" Id="rId74"/><Relationship Type="http://schemas.openxmlformats.org/officeDocument/2006/relationships/hyperlink" Target="#'6. Person Card'!A1" TargetMode="External" Id="rId75"/><Relationship Type="http://schemas.openxmlformats.org/officeDocument/2006/relationships/hyperlink" Target="#'7. Raw Data'!A44" TargetMode="External" Id="rId76"/><Relationship Type="http://schemas.openxmlformats.org/officeDocument/2006/relationships/hyperlink" Target="#'6. Person Card'!A1" TargetMode="External" Id="rId77"/><Relationship Type="http://schemas.openxmlformats.org/officeDocument/2006/relationships/hyperlink" Target="#'7. Raw Data'!A45" TargetMode="External" Id="rId78"/><Relationship Type="http://schemas.openxmlformats.org/officeDocument/2006/relationships/hyperlink" Target="#'6. Person Card'!A1" TargetMode="External" Id="rId79"/><Relationship Type="http://schemas.openxmlformats.org/officeDocument/2006/relationships/hyperlink" Target="#'7. Raw Data'!A46" TargetMode="External" Id="rId80"/><Relationship Type="http://schemas.openxmlformats.org/officeDocument/2006/relationships/hyperlink" Target="#'6. Person Card'!A1" TargetMode="External" Id="rId81"/><Relationship Type="http://schemas.openxmlformats.org/officeDocument/2006/relationships/hyperlink" Target="#'7. Raw Data'!A47" TargetMode="External" Id="rId82"/><Relationship Type="http://schemas.openxmlformats.org/officeDocument/2006/relationships/hyperlink" Target="#'6. Person Card'!A1" TargetMode="External" Id="rId83"/><Relationship Type="http://schemas.openxmlformats.org/officeDocument/2006/relationships/hyperlink" Target="#'7. Raw Data'!A48" TargetMode="External" Id="rId84"/><Relationship Type="http://schemas.openxmlformats.org/officeDocument/2006/relationships/hyperlink" Target="#'6. Person Card'!A1" TargetMode="External" Id="rId85"/><Relationship Type="http://schemas.openxmlformats.org/officeDocument/2006/relationships/hyperlink" Target="#'7. Raw Data'!A49" TargetMode="External" Id="rId86"/><Relationship Type="http://schemas.openxmlformats.org/officeDocument/2006/relationships/hyperlink" Target="#'6. Person Card'!A1" TargetMode="External" Id="rId87"/><Relationship Type="http://schemas.openxmlformats.org/officeDocument/2006/relationships/hyperlink" Target="#'7. Raw Data'!A50" TargetMode="External" Id="rId88"/><Relationship Type="http://schemas.openxmlformats.org/officeDocument/2006/relationships/hyperlink" Target="#'6. Person Card'!A1" TargetMode="External" Id="rId89"/><Relationship Type="http://schemas.openxmlformats.org/officeDocument/2006/relationships/hyperlink" Target="#'7. Raw Data'!A51" TargetMode="External" Id="rId90"/><Relationship Type="http://schemas.openxmlformats.org/officeDocument/2006/relationships/hyperlink" Target="#'6. Person Card'!A1" TargetMode="External" Id="rId91"/><Relationship Type="http://schemas.openxmlformats.org/officeDocument/2006/relationships/hyperlink" Target="#'7. Raw Data'!A52" TargetMode="External" Id="rId92"/><Relationship Type="http://schemas.openxmlformats.org/officeDocument/2006/relationships/hyperlink" Target="#'6. Person Card'!A1" TargetMode="External" Id="rId93"/><Relationship Type="http://schemas.openxmlformats.org/officeDocument/2006/relationships/hyperlink" Target="#'7. Raw Data'!A53" TargetMode="External" Id="rId94"/><Relationship Type="http://schemas.openxmlformats.org/officeDocument/2006/relationships/hyperlink" Target="#'6. Person Card'!A1" TargetMode="External" Id="rId95"/><Relationship Type="http://schemas.openxmlformats.org/officeDocument/2006/relationships/hyperlink" Target="#'7. Raw Data'!A54" TargetMode="External" Id="rId96"/><Relationship Type="http://schemas.openxmlformats.org/officeDocument/2006/relationships/hyperlink" Target="#'6. Person Card'!A1" TargetMode="External" Id="rId97"/><Relationship Type="http://schemas.openxmlformats.org/officeDocument/2006/relationships/hyperlink" Target="#'7. Raw Data'!A55" TargetMode="External" Id="rId98"/><Relationship Type="http://schemas.openxmlformats.org/officeDocument/2006/relationships/hyperlink" Target="#'6. Person Card'!A1" TargetMode="External" Id="rId99"/><Relationship Type="http://schemas.openxmlformats.org/officeDocument/2006/relationships/hyperlink" Target="#'7. Raw Data'!A56" TargetMode="External" Id="rId100"/><Relationship Type="http://schemas.openxmlformats.org/officeDocument/2006/relationships/hyperlink" Target="#'6. Person Card'!A1" TargetMode="External" Id="rId101"/><Relationship Type="http://schemas.openxmlformats.org/officeDocument/2006/relationships/hyperlink" Target="#'7. Raw Data'!A57" TargetMode="External" Id="rId102"/><Relationship Type="http://schemas.openxmlformats.org/officeDocument/2006/relationships/hyperlink" Target="#'6. Person Card'!A1" TargetMode="External" Id="rId103"/><Relationship Type="http://schemas.openxmlformats.org/officeDocument/2006/relationships/hyperlink" Target="#'7. Raw Data'!A58" TargetMode="External" Id="rId104"/><Relationship Type="http://schemas.openxmlformats.org/officeDocument/2006/relationships/hyperlink" Target="#'6. Person Card'!A1" TargetMode="External" Id="rId105"/><Relationship Type="http://schemas.openxmlformats.org/officeDocument/2006/relationships/hyperlink" Target="#'7. Raw Data'!A59" TargetMode="External" Id="rId106"/><Relationship Type="http://schemas.openxmlformats.org/officeDocument/2006/relationships/hyperlink" Target="#'6. Person Card'!A1" TargetMode="External" Id="rId107"/><Relationship Type="http://schemas.openxmlformats.org/officeDocument/2006/relationships/hyperlink" Target="#'7. Raw Data'!A60" TargetMode="External" Id="rId108"/><Relationship Type="http://schemas.openxmlformats.org/officeDocument/2006/relationships/hyperlink" Target="#'6. Person Card'!A1" TargetMode="External" Id="rId109"/><Relationship Type="http://schemas.openxmlformats.org/officeDocument/2006/relationships/hyperlink" Target="#'7. Raw Data'!A61" TargetMode="External" Id="rId110"/><Relationship Type="http://schemas.openxmlformats.org/officeDocument/2006/relationships/hyperlink" Target="#'6. Person Card'!A1" TargetMode="External" Id="rId111"/><Relationship Type="http://schemas.openxmlformats.org/officeDocument/2006/relationships/hyperlink" Target="#'7. Raw Data'!A62" TargetMode="External" Id="rId112"/><Relationship Type="http://schemas.openxmlformats.org/officeDocument/2006/relationships/hyperlink" Target="#'6. Person Card'!A1" TargetMode="External" Id="rId113"/><Relationship Type="http://schemas.openxmlformats.org/officeDocument/2006/relationships/hyperlink" Target="#'7. Raw Data'!A63" TargetMode="External" Id="rId114"/><Relationship Type="http://schemas.openxmlformats.org/officeDocument/2006/relationships/hyperlink" Target="#'6. Person Card'!A1" TargetMode="External" Id="rId115"/><Relationship Type="http://schemas.openxmlformats.org/officeDocument/2006/relationships/hyperlink" Target="#'7. Raw Data'!A64" TargetMode="External" Id="rId116"/><Relationship Type="http://schemas.openxmlformats.org/officeDocument/2006/relationships/hyperlink" Target="#'6. Person Card'!A1" TargetMode="External" Id="rId117"/><Relationship Type="http://schemas.openxmlformats.org/officeDocument/2006/relationships/hyperlink" Target="#'7. Raw Data'!A65" TargetMode="External" Id="rId118"/><Relationship Type="http://schemas.openxmlformats.org/officeDocument/2006/relationships/hyperlink" Target="#'6. Person Card'!A1" TargetMode="External" Id="rId119"/><Relationship Type="http://schemas.openxmlformats.org/officeDocument/2006/relationships/hyperlink" Target="#'7. Raw Data'!A66" TargetMode="External" Id="rId120"/><Relationship Type="http://schemas.openxmlformats.org/officeDocument/2006/relationships/hyperlink" Target="#'6. Person Card'!A1" TargetMode="External" Id="rId121"/><Relationship Type="http://schemas.openxmlformats.org/officeDocument/2006/relationships/hyperlink" Target="#'7. Raw Data'!A67" TargetMode="External" Id="rId122"/><Relationship Type="http://schemas.openxmlformats.org/officeDocument/2006/relationships/hyperlink" Target="#'6. Person Card'!A1" TargetMode="External" Id="rId123"/><Relationship Type="http://schemas.openxmlformats.org/officeDocument/2006/relationships/hyperlink" Target="#'7. Raw Data'!A68" TargetMode="External" Id="rId124"/><Relationship Type="http://schemas.openxmlformats.org/officeDocument/2006/relationships/hyperlink" Target="#'6. Person Card'!A1" TargetMode="External" Id="rId125"/><Relationship Type="http://schemas.openxmlformats.org/officeDocument/2006/relationships/hyperlink" Target="#'7. Raw Data'!A69" TargetMode="External" Id="rId126"/><Relationship Type="http://schemas.openxmlformats.org/officeDocument/2006/relationships/hyperlink" Target="#'6. Person Card'!A1" TargetMode="External" Id="rId127"/><Relationship Type="http://schemas.openxmlformats.org/officeDocument/2006/relationships/hyperlink" Target="#'7. Raw Data'!A70" TargetMode="External" Id="rId128"/><Relationship Type="http://schemas.openxmlformats.org/officeDocument/2006/relationships/hyperlink" Target="#'6. Person Card'!A1" TargetMode="External" Id="rId129"/><Relationship Type="http://schemas.openxmlformats.org/officeDocument/2006/relationships/hyperlink" Target="#'7. Raw Data'!A71" TargetMode="External" Id="rId130"/><Relationship Type="http://schemas.openxmlformats.org/officeDocument/2006/relationships/hyperlink" Target="#'6. Person Card'!A1" TargetMode="External" Id="rId131"/><Relationship Type="http://schemas.openxmlformats.org/officeDocument/2006/relationships/hyperlink" Target="#'7. Raw Data'!A72" TargetMode="External" Id="rId132"/><Relationship Type="http://schemas.openxmlformats.org/officeDocument/2006/relationships/hyperlink" Target="#'6. Person Card'!A1" TargetMode="External" Id="rId133"/><Relationship Type="http://schemas.openxmlformats.org/officeDocument/2006/relationships/hyperlink" Target="#'7. Raw Data'!A73" TargetMode="External" Id="rId134"/><Relationship Type="http://schemas.openxmlformats.org/officeDocument/2006/relationships/hyperlink" Target="#'6. Person Card'!A1" TargetMode="External" Id="rId135"/><Relationship Type="http://schemas.openxmlformats.org/officeDocument/2006/relationships/hyperlink" Target="#'7. Raw Data'!A74" TargetMode="External" Id="rId136"/><Relationship Type="http://schemas.openxmlformats.org/officeDocument/2006/relationships/hyperlink" Target="#'6. Person Card'!A1" TargetMode="External" Id="rId137"/><Relationship Type="http://schemas.openxmlformats.org/officeDocument/2006/relationships/hyperlink" Target="#'7. Raw Data'!A75" TargetMode="External" Id="rId138"/><Relationship Type="http://schemas.openxmlformats.org/officeDocument/2006/relationships/hyperlink" Target="#'6. Person Card'!A1" TargetMode="External" Id="rId139"/><Relationship Type="http://schemas.openxmlformats.org/officeDocument/2006/relationships/hyperlink" Target="#'7. Raw Data'!A76" TargetMode="External" Id="rId140"/><Relationship Type="http://schemas.openxmlformats.org/officeDocument/2006/relationships/hyperlink" Target="#'6. Person Card'!A1" TargetMode="External" Id="rId141"/><Relationship Type="http://schemas.openxmlformats.org/officeDocument/2006/relationships/hyperlink" Target="#'7. Raw Data'!A77" TargetMode="External" Id="rId142"/><Relationship Type="http://schemas.openxmlformats.org/officeDocument/2006/relationships/hyperlink" Target="#'6. Person Card'!A1" TargetMode="External" Id="rId143"/><Relationship Type="http://schemas.openxmlformats.org/officeDocument/2006/relationships/hyperlink" Target="#'7. Raw Data'!A78" TargetMode="External" Id="rId144"/><Relationship Type="http://schemas.openxmlformats.org/officeDocument/2006/relationships/hyperlink" Target="#'6. Person Card'!A1" TargetMode="External" Id="rId145"/><Relationship Type="http://schemas.openxmlformats.org/officeDocument/2006/relationships/hyperlink" Target="#'7. Raw Data'!A79" TargetMode="External" Id="rId146"/><Relationship Type="http://schemas.openxmlformats.org/officeDocument/2006/relationships/hyperlink" Target="#'6. Person Card'!A1" TargetMode="External" Id="rId147"/><Relationship Type="http://schemas.openxmlformats.org/officeDocument/2006/relationships/hyperlink" Target="#'7. Raw Data'!A80" TargetMode="External" Id="rId148"/><Relationship Type="http://schemas.openxmlformats.org/officeDocument/2006/relationships/hyperlink" Target="#'6. Person Card'!A1" TargetMode="External" Id="rId149"/><Relationship Type="http://schemas.openxmlformats.org/officeDocument/2006/relationships/hyperlink" Target="#'7. Raw Data'!A81" TargetMode="External" Id="rId150"/><Relationship Type="http://schemas.openxmlformats.org/officeDocument/2006/relationships/hyperlink" Target="#'6. Person Card'!A1" TargetMode="External" Id="rId151"/><Relationship Type="http://schemas.openxmlformats.org/officeDocument/2006/relationships/hyperlink" Target="#'7. Raw Data'!A82" TargetMode="External" Id="rId152"/><Relationship Type="http://schemas.openxmlformats.org/officeDocument/2006/relationships/hyperlink" Target="#'6. Person Card'!A1" TargetMode="External" Id="rId153"/><Relationship Type="http://schemas.openxmlformats.org/officeDocument/2006/relationships/hyperlink" Target="#'7. Raw Data'!A83" TargetMode="External" Id="rId154"/><Relationship Type="http://schemas.openxmlformats.org/officeDocument/2006/relationships/hyperlink" Target="#'6. Person Card'!A1" TargetMode="External" Id="rId155"/><Relationship Type="http://schemas.openxmlformats.org/officeDocument/2006/relationships/hyperlink" Target="#'7. Raw Data'!A84" TargetMode="External" Id="rId156"/><Relationship Type="http://schemas.openxmlformats.org/officeDocument/2006/relationships/hyperlink" Target="#'6. Person Card'!A1" TargetMode="External" Id="rId157"/><Relationship Type="http://schemas.openxmlformats.org/officeDocument/2006/relationships/hyperlink" Target="#'7. Raw Data'!A85" TargetMode="External" Id="rId158"/><Relationship Type="http://schemas.openxmlformats.org/officeDocument/2006/relationships/hyperlink" Target="#'6. Person Card'!A1" TargetMode="External" Id="rId159"/><Relationship Type="http://schemas.openxmlformats.org/officeDocument/2006/relationships/hyperlink" Target="#'7. Raw Data'!A86" TargetMode="External" Id="rId160"/><Relationship Type="http://schemas.openxmlformats.org/officeDocument/2006/relationships/hyperlink" Target="#'6. Person Card'!A1" TargetMode="External" Id="rId161"/><Relationship Type="http://schemas.openxmlformats.org/officeDocument/2006/relationships/hyperlink" Target="#'7. Raw Data'!A87" TargetMode="External" Id="rId162"/><Relationship Type="http://schemas.openxmlformats.org/officeDocument/2006/relationships/hyperlink" Target="#'6. Person Card'!A1" TargetMode="External" Id="rId163"/><Relationship Type="http://schemas.openxmlformats.org/officeDocument/2006/relationships/hyperlink" Target="#'7. Raw Data'!A88" TargetMode="External" Id="rId164"/><Relationship Type="http://schemas.openxmlformats.org/officeDocument/2006/relationships/hyperlink" Target="#'6. Person Card'!A1" TargetMode="External" Id="rId165"/><Relationship Type="http://schemas.openxmlformats.org/officeDocument/2006/relationships/hyperlink" Target="#'7. Raw Data'!A89" TargetMode="External" Id="rId166"/><Relationship Type="http://schemas.openxmlformats.org/officeDocument/2006/relationships/hyperlink" Target="#'6. Person Card'!A1" TargetMode="External" Id="rId167"/><Relationship Type="http://schemas.openxmlformats.org/officeDocument/2006/relationships/hyperlink" Target="#'7. Raw Data'!A90" TargetMode="External" Id="rId168"/><Relationship Type="http://schemas.openxmlformats.org/officeDocument/2006/relationships/hyperlink" Target="#'6. Person Card'!A1" TargetMode="External" Id="rId169"/><Relationship Type="http://schemas.openxmlformats.org/officeDocument/2006/relationships/hyperlink" Target="#'7. Raw Data'!A91" TargetMode="External" Id="rId170"/><Relationship Type="http://schemas.openxmlformats.org/officeDocument/2006/relationships/hyperlink" Target="#'6. Person Card'!A1" TargetMode="External" Id="rId171"/><Relationship Type="http://schemas.openxmlformats.org/officeDocument/2006/relationships/hyperlink" Target="#'7. Raw Data'!A92" TargetMode="External" Id="rId172"/><Relationship Type="http://schemas.openxmlformats.org/officeDocument/2006/relationships/hyperlink" Target="#'6. Person Card'!A1" TargetMode="External" Id="rId173"/><Relationship Type="http://schemas.openxmlformats.org/officeDocument/2006/relationships/hyperlink" Target="#'7. Raw Data'!A93" TargetMode="External" Id="rId174"/><Relationship Type="http://schemas.openxmlformats.org/officeDocument/2006/relationships/hyperlink" Target="#'6. Person Card'!A1" TargetMode="External" Id="rId175"/><Relationship Type="http://schemas.openxmlformats.org/officeDocument/2006/relationships/hyperlink" Target="#'7. Raw Data'!A94" TargetMode="External" Id="rId176"/><Relationship Type="http://schemas.openxmlformats.org/officeDocument/2006/relationships/hyperlink" Target="#'6. Person Card'!A1" TargetMode="External" Id="rId177"/><Relationship Type="http://schemas.openxmlformats.org/officeDocument/2006/relationships/hyperlink" Target="#'7. Raw Data'!A95" TargetMode="External" Id="rId178"/><Relationship Type="http://schemas.openxmlformats.org/officeDocument/2006/relationships/hyperlink" Target="#'6. Person Card'!A1" TargetMode="External" Id="rId179"/><Relationship Type="http://schemas.openxmlformats.org/officeDocument/2006/relationships/hyperlink" Target="#'7. Raw Data'!A96" TargetMode="External" Id="rId180"/><Relationship Type="http://schemas.openxmlformats.org/officeDocument/2006/relationships/hyperlink" Target="#'6. Person Card'!A1" TargetMode="External" Id="rId181"/><Relationship Type="http://schemas.openxmlformats.org/officeDocument/2006/relationships/hyperlink" Target="#'7. Raw Data'!A97" TargetMode="External" Id="rId182"/><Relationship Type="http://schemas.openxmlformats.org/officeDocument/2006/relationships/hyperlink" Target="#'6. Person Card'!A1" TargetMode="External" Id="rId183"/><Relationship Type="http://schemas.openxmlformats.org/officeDocument/2006/relationships/hyperlink" Target="#'7. Raw Data'!A98" TargetMode="External" Id="rId184"/><Relationship Type="http://schemas.openxmlformats.org/officeDocument/2006/relationships/hyperlink" Target="#'6. Person Card'!A1" TargetMode="External" Id="rId185"/><Relationship Type="http://schemas.openxmlformats.org/officeDocument/2006/relationships/hyperlink" Target="#'7. Raw Data'!A99" TargetMode="External" Id="rId186"/><Relationship Type="http://schemas.openxmlformats.org/officeDocument/2006/relationships/hyperlink" Target="#'6. Person Card'!A1" TargetMode="External" Id="rId187"/><Relationship Type="http://schemas.openxmlformats.org/officeDocument/2006/relationships/hyperlink" Target="#'7. Raw Data'!A100" TargetMode="External" Id="rId188"/><Relationship Type="http://schemas.openxmlformats.org/officeDocument/2006/relationships/hyperlink" Target="#'6. Person Card'!A1" TargetMode="External" Id="rId189"/><Relationship Type="http://schemas.openxmlformats.org/officeDocument/2006/relationships/hyperlink" Target="#'7. Raw Data'!A101" TargetMode="External" Id="rId190"/><Relationship Type="http://schemas.openxmlformats.org/officeDocument/2006/relationships/hyperlink" Target="#'6. Person Card'!A1" TargetMode="External" Id="rId191"/><Relationship Type="http://schemas.openxmlformats.org/officeDocument/2006/relationships/hyperlink" Target="#'7. Raw Data'!A102" TargetMode="External" Id="rId192"/><Relationship Type="http://schemas.openxmlformats.org/officeDocument/2006/relationships/hyperlink" Target="#'6. Person Card'!A1" TargetMode="External" Id="rId193"/><Relationship Type="http://schemas.openxmlformats.org/officeDocument/2006/relationships/hyperlink" Target="#'7. Raw Data'!A103" TargetMode="External" Id="rId194"/><Relationship Type="http://schemas.openxmlformats.org/officeDocument/2006/relationships/hyperlink" Target="#'6. Person Card'!A1" TargetMode="External" Id="rId195"/><Relationship Type="http://schemas.openxmlformats.org/officeDocument/2006/relationships/hyperlink" Target="#'7. Raw Data'!A104" TargetMode="External" Id="rId196"/><Relationship Type="http://schemas.openxmlformats.org/officeDocument/2006/relationships/hyperlink" Target="#'6. Person Card'!A1" TargetMode="External" Id="rId197"/><Relationship Type="http://schemas.openxmlformats.org/officeDocument/2006/relationships/hyperlink" Target="#'7. Raw Data'!A105" TargetMode="External" Id="rId198"/><Relationship Type="http://schemas.openxmlformats.org/officeDocument/2006/relationships/hyperlink" Target="#'6. Person Card'!A1" TargetMode="External" Id="rId199"/><Relationship Type="http://schemas.openxmlformats.org/officeDocument/2006/relationships/hyperlink" Target="#'7. Raw Data'!A106" TargetMode="External" Id="rId200"/><Relationship Type="http://schemas.openxmlformats.org/officeDocument/2006/relationships/hyperlink" Target="#'6. Person Card'!A1" TargetMode="External" Id="rId201"/><Relationship Type="http://schemas.openxmlformats.org/officeDocument/2006/relationships/hyperlink" Target="#'7. Raw Data'!A107" TargetMode="External" Id="rId202"/><Relationship Type="http://schemas.openxmlformats.org/officeDocument/2006/relationships/hyperlink" Target="#'6. Person Card'!A1" TargetMode="External" Id="rId203"/><Relationship Type="http://schemas.openxmlformats.org/officeDocument/2006/relationships/hyperlink" Target="#'7. Raw Data'!A108" TargetMode="External" Id="rId204"/><Relationship Type="http://schemas.openxmlformats.org/officeDocument/2006/relationships/hyperlink" Target="#'6. Person Card'!A1" TargetMode="External" Id="rId205"/><Relationship Type="http://schemas.openxmlformats.org/officeDocument/2006/relationships/hyperlink" Target="#'7. Raw Data'!A109" TargetMode="External" Id="rId206"/><Relationship Type="http://schemas.openxmlformats.org/officeDocument/2006/relationships/hyperlink" Target="#'6. Person Card'!A1" TargetMode="External" Id="rId207"/><Relationship Type="http://schemas.openxmlformats.org/officeDocument/2006/relationships/hyperlink" Target="#'7. Raw Data'!A110" TargetMode="External" Id="rId208"/><Relationship Type="http://schemas.openxmlformats.org/officeDocument/2006/relationships/hyperlink" Target="#'6. Person Card'!A1" TargetMode="External" Id="rId209"/><Relationship Type="http://schemas.openxmlformats.org/officeDocument/2006/relationships/hyperlink" Target="#'7. Raw Data'!A111" TargetMode="External" Id="rId210"/><Relationship Type="http://schemas.openxmlformats.org/officeDocument/2006/relationships/hyperlink" Target="#'6. Person Card'!A1" TargetMode="External" Id="rId211"/><Relationship Type="http://schemas.openxmlformats.org/officeDocument/2006/relationships/hyperlink" Target="#'7. Raw Data'!A112" TargetMode="External" Id="rId212"/><Relationship Type="http://schemas.openxmlformats.org/officeDocument/2006/relationships/hyperlink" Target="#'6. Person Card'!A1" TargetMode="External" Id="rId213"/><Relationship Type="http://schemas.openxmlformats.org/officeDocument/2006/relationships/hyperlink" Target="#'7. Raw Data'!A113" TargetMode="External" Id="rId214"/><Relationship Type="http://schemas.openxmlformats.org/officeDocument/2006/relationships/hyperlink" Target="#'6. Person Card'!A1" TargetMode="External" Id="rId215"/><Relationship Type="http://schemas.openxmlformats.org/officeDocument/2006/relationships/hyperlink" Target="#'7. Raw Data'!A114" TargetMode="External" Id="rId216"/><Relationship Type="http://schemas.openxmlformats.org/officeDocument/2006/relationships/hyperlink" Target="#'6. Person Card'!A1" TargetMode="External" Id="rId217"/><Relationship Type="http://schemas.openxmlformats.org/officeDocument/2006/relationships/hyperlink" Target="#'7. Raw Data'!A115" TargetMode="External" Id="rId218"/><Relationship Type="http://schemas.openxmlformats.org/officeDocument/2006/relationships/hyperlink" Target="#'6. Person Card'!A1" TargetMode="External" Id="rId219"/><Relationship Type="http://schemas.openxmlformats.org/officeDocument/2006/relationships/hyperlink" Target="#'7. Raw Data'!A116" TargetMode="External" Id="rId220"/><Relationship Type="http://schemas.openxmlformats.org/officeDocument/2006/relationships/hyperlink" Target="#'6. Person Card'!A1" TargetMode="External" Id="rId221"/><Relationship Type="http://schemas.openxmlformats.org/officeDocument/2006/relationships/hyperlink" Target="#'7. Raw Data'!A117" TargetMode="External" Id="rId222"/><Relationship Type="http://schemas.openxmlformats.org/officeDocument/2006/relationships/hyperlink" Target="#'6. Person Card'!A1" TargetMode="External" Id="rId223"/><Relationship Type="http://schemas.openxmlformats.org/officeDocument/2006/relationships/hyperlink" Target="#'7. Raw Data'!A118" TargetMode="External" Id="rId224"/><Relationship Type="http://schemas.openxmlformats.org/officeDocument/2006/relationships/hyperlink" Target="#'6. Person Card'!A1" TargetMode="External" Id="rId225"/><Relationship Type="http://schemas.openxmlformats.org/officeDocument/2006/relationships/hyperlink" Target="#'7. Raw Data'!A119" TargetMode="External" Id="rId226"/><Relationship Type="http://schemas.openxmlformats.org/officeDocument/2006/relationships/hyperlink" Target="#'6. Person Card'!A1" TargetMode="External" Id="rId227"/><Relationship Type="http://schemas.openxmlformats.org/officeDocument/2006/relationships/hyperlink" Target="#'7. Raw Data'!A120" TargetMode="External" Id="rId228"/><Relationship Type="http://schemas.openxmlformats.org/officeDocument/2006/relationships/hyperlink" Target="#'6. Person Card'!A1" TargetMode="External" Id="rId229"/><Relationship Type="http://schemas.openxmlformats.org/officeDocument/2006/relationships/hyperlink" Target="#'7. Raw Data'!A121" TargetMode="External" Id="rId230"/><Relationship Type="http://schemas.openxmlformats.org/officeDocument/2006/relationships/hyperlink" Target="#'6. Person Card'!A1" TargetMode="External" Id="rId231"/><Relationship Type="http://schemas.openxmlformats.org/officeDocument/2006/relationships/hyperlink" Target="#'7. Raw Data'!A122" TargetMode="External" Id="rId232"/><Relationship Type="http://schemas.openxmlformats.org/officeDocument/2006/relationships/hyperlink" Target="#'6. Person Card'!A1" TargetMode="External" Id="rId233"/><Relationship Type="http://schemas.openxmlformats.org/officeDocument/2006/relationships/hyperlink" Target="#'7. Raw Data'!A123" TargetMode="External" Id="rId234"/><Relationship Type="http://schemas.openxmlformats.org/officeDocument/2006/relationships/hyperlink" Target="#'6. Person Card'!A1" TargetMode="External" Id="rId235"/><Relationship Type="http://schemas.openxmlformats.org/officeDocument/2006/relationships/hyperlink" Target="#'7. Raw Data'!A124" TargetMode="External" Id="rId236"/><Relationship Type="http://schemas.openxmlformats.org/officeDocument/2006/relationships/hyperlink" Target="#'6. Person Card'!A1" TargetMode="External" Id="rId237"/><Relationship Type="http://schemas.openxmlformats.org/officeDocument/2006/relationships/hyperlink" Target="#'7. Raw Data'!A125" TargetMode="External" Id="rId238"/><Relationship Type="http://schemas.openxmlformats.org/officeDocument/2006/relationships/hyperlink" Target="#'6. Person Card'!A1" TargetMode="External" Id="rId239"/><Relationship Type="http://schemas.openxmlformats.org/officeDocument/2006/relationships/hyperlink" Target="#'7. Raw Data'!A126" TargetMode="External" Id="rId240"/><Relationship Type="http://schemas.openxmlformats.org/officeDocument/2006/relationships/hyperlink" Target="#'6. Person Card'!A1" TargetMode="External" Id="rId241"/><Relationship Type="http://schemas.openxmlformats.org/officeDocument/2006/relationships/hyperlink" Target="#'7. Raw Data'!A127" TargetMode="External" Id="rId242"/><Relationship Type="http://schemas.openxmlformats.org/officeDocument/2006/relationships/hyperlink" Target="#'6. Person Card'!A1" TargetMode="External" Id="rId243"/><Relationship Type="http://schemas.openxmlformats.org/officeDocument/2006/relationships/hyperlink" Target="#'7. Raw Data'!A128" TargetMode="External" Id="rId244"/><Relationship Type="http://schemas.openxmlformats.org/officeDocument/2006/relationships/hyperlink" Target="#'6. Person Card'!A1" TargetMode="External" Id="rId245"/><Relationship Type="http://schemas.openxmlformats.org/officeDocument/2006/relationships/hyperlink" Target="#'7. Raw Data'!A129" TargetMode="External" Id="rId246"/><Relationship Type="http://schemas.openxmlformats.org/officeDocument/2006/relationships/hyperlink" Target="#'6. Person Card'!A1" TargetMode="External" Id="rId247"/><Relationship Type="http://schemas.openxmlformats.org/officeDocument/2006/relationships/hyperlink" Target="#'7. Raw Data'!A130" TargetMode="External" Id="rId248"/><Relationship Type="http://schemas.openxmlformats.org/officeDocument/2006/relationships/hyperlink" Target="#'6. Person Card'!A1" TargetMode="External" Id="rId249"/><Relationship Type="http://schemas.openxmlformats.org/officeDocument/2006/relationships/hyperlink" Target="#'7. Raw Data'!A131" TargetMode="External" Id="rId250"/><Relationship Type="http://schemas.openxmlformats.org/officeDocument/2006/relationships/hyperlink" Target="#'6. Person Card'!A1" TargetMode="External" Id="rId251"/><Relationship Type="http://schemas.openxmlformats.org/officeDocument/2006/relationships/hyperlink" Target="#'7. Raw Data'!A132" TargetMode="External" Id="rId252"/><Relationship Type="http://schemas.openxmlformats.org/officeDocument/2006/relationships/hyperlink" Target="#'6. Person Card'!A1" TargetMode="External" Id="rId253"/><Relationship Type="http://schemas.openxmlformats.org/officeDocument/2006/relationships/hyperlink" Target="#'7. Raw Data'!A133" TargetMode="External" Id="rId254"/><Relationship Type="http://schemas.openxmlformats.org/officeDocument/2006/relationships/hyperlink" Target="#'6. Person Card'!A1" TargetMode="External" Id="rId255"/><Relationship Type="http://schemas.openxmlformats.org/officeDocument/2006/relationships/hyperlink" Target="#'7. Raw Data'!A134" TargetMode="External" Id="rId256"/><Relationship Type="http://schemas.openxmlformats.org/officeDocument/2006/relationships/hyperlink" Target="#'6. Person Card'!A1" TargetMode="External" Id="rId257"/><Relationship Type="http://schemas.openxmlformats.org/officeDocument/2006/relationships/hyperlink" Target="#'7. Raw Data'!A135" TargetMode="External" Id="rId258"/><Relationship Type="http://schemas.openxmlformats.org/officeDocument/2006/relationships/hyperlink" Target="#'6. Person Card'!A1" TargetMode="External" Id="rId259"/><Relationship Type="http://schemas.openxmlformats.org/officeDocument/2006/relationships/hyperlink" Target="#'7. Raw Data'!A136" TargetMode="External" Id="rId260"/><Relationship Type="http://schemas.openxmlformats.org/officeDocument/2006/relationships/hyperlink" Target="#'6. Person Card'!A1" TargetMode="External" Id="rId261"/><Relationship Type="http://schemas.openxmlformats.org/officeDocument/2006/relationships/hyperlink" Target="#'7. Raw Data'!A137" TargetMode="External" Id="rId262"/><Relationship Type="http://schemas.openxmlformats.org/officeDocument/2006/relationships/hyperlink" Target="#'6. Person Card'!A1" TargetMode="External" Id="rId263"/><Relationship Type="http://schemas.openxmlformats.org/officeDocument/2006/relationships/hyperlink" Target="#'7. Raw Data'!A138" TargetMode="External" Id="rId264"/><Relationship Type="http://schemas.openxmlformats.org/officeDocument/2006/relationships/hyperlink" Target="#'6. Person Card'!A1" TargetMode="External" Id="rId265"/><Relationship Type="http://schemas.openxmlformats.org/officeDocument/2006/relationships/hyperlink" Target="#'7. Raw Data'!A139" TargetMode="External" Id="rId266"/><Relationship Type="http://schemas.openxmlformats.org/officeDocument/2006/relationships/hyperlink" Target="#'6. Person Card'!A1" TargetMode="External" Id="rId267"/><Relationship Type="http://schemas.openxmlformats.org/officeDocument/2006/relationships/hyperlink" Target="#'7. Raw Data'!A140" TargetMode="External" Id="rId268"/><Relationship Type="http://schemas.openxmlformats.org/officeDocument/2006/relationships/hyperlink" Target="#'6. Person Card'!A1" TargetMode="External" Id="rId269"/><Relationship Type="http://schemas.openxmlformats.org/officeDocument/2006/relationships/hyperlink" Target="#'7. Raw Data'!A141" TargetMode="External" Id="rId270"/><Relationship Type="http://schemas.openxmlformats.org/officeDocument/2006/relationships/hyperlink" Target="#'6. Person Card'!A1" TargetMode="External" Id="rId271"/><Relationship Type="http://schemas.openxmlformats.org/officeDocument/2006/relationships/hyperlink" Target="#'7. Raw Data'!A142" TargetMode="External" Id="rId272"/><Relationship Type="http://schemas.openxmlformats.org/officeDocument/2006/relationships/hyperlink" Target="#'6. Person Card'!A1" TargetMode="External" Id="rId273"/><Relationship Type="http://schemas.openxmlformats.org/officeDocument/2006/relationships/hyperlink" Target="#'7. Raw Data'!A143" TargetMode="External" Id="rId274"/><Relationship Type="http://schemas.openxmlformats.org/officeDocument/2006/relationships/hyperlink" Target="#'6. Person Card'!A1" TargetMode="External" Id="rId275"/><Relationship Type="http://schemas.openxmlformats.org/officeDocument/2006/relationships/hyperlink" Target="#'7. Raw Data'!A144" TargetMode="External" Id="rId276"/><Relationship Type="http://schemas.openxmlformats.org/officeDocument/2006/relationships/hyperlink" Target="#'6. Person Card'!A1" TargetMode="External" Id="rId277"/><Relationship Type="http://schemas.openxmlformats.org/officeDocument/2006/relationships/hyperlink" Target="#'7. Raw Data'!A145" TargetMode="External" Id="rId278"/><Relationship Type="http://schemas.openxmlformats.org/officeDocument/2006/relationships/hyperlink" Target="#'6. Person Card'!A1" TargetMode="External" Id="rId279"/><Relationship Type="http://schemas.openxmlformats.org/officeDocument/2006/relationships/hyperlink" Target="#'7. Raw Data'!A146" TargetMode="External" Id="rId280"/><Relationship Type="http://schemas.openxmlformats.org/officeDocument/2006/relationships/hyperlink" Target="#'6. Person Card'!A1" TargetMode="External" Id="rId281"/><Relationship Type="http://schemas.openxmlformats.org/officeDocument/2006/relationships/hyperlink" Target="#'7. Raw Data'!A147" TargetMode="External" Id="rId282"/><Relationship Type="http://schemas.openxmlformats.org/officeDocument/2006/relationships/hyperlink" Target="#'6. Person Card'!A1" TargetMode="External" Id="rId283"/><Relationship Type="http://schemas.openxmlformats.org/officeDocument/2006/relationships/hyperlink" Target="#'7. Raw Data'!A148" TargetMode="External" Id="rId284"/><Relationship Type="http://schemas.openxmlformats.org/officeDocument/2006/relationships/hyperlink" Target="#'6. Person Card'!A1" TargetMode="External" Id="rId285"/><Relationship Type="http://schemas.openxmlformats.org/officeDocument/2006/relationships/hyperlink" Target="#'7. Raw Data'!A149" TargetMode="External" Id="rId286"/><Relationship Type="http://schemas.openxmlformats.org/officeDocument/2006/relationships/hyperlink" Target="#'6. Person Card'!A1" TargetMode="External" Id="rId287"/><Relationship Type="http://schemas.openxmlformats.org/officeDocument/2006/relationships/hyperlink" Target="#'7. Raw Data'!A150" TargetMode="External" Id="rId288"/><Relationship Type="http://schemas.openxmlformats.org/officeDocument/2006/relationships/hyperlink" Target="#'6. Person Card'!A1" TargetMode="External" Id="rId289"/><Relationship Type="http://schemas.openxmlformats.org/officeDocument/2006/relationships/hyperlink" Target="#'7. Raw Data'!A151" TargetMode="External" Id="rId290"/><Relationship Type="http://schemas.openxmlformats.org/officeDocument/2006/relationships/hyperlink" Target="#'6. Person Card'!A1" TargetMode="External" Id="rId291"/><Relationship Type="http://schemas.openxmlformats.org/officeDocument/2006/relationships/hyperlink" Target="#'7. Raw Data'!A152" TargetMode="External" Id="rId292"/><Relationship Type="http://schemas.openxmlformats.org/officeDocument/2006/relationships/hyperlink" Target="#'6. Person Card'!A1" TargetMode="External" Id="rId293"/><Relationship Type="http://schemas.openxmlformats.org/officeDocument/2006/relationships/hyperlink" Target="#'7. Raw Data'!A153" TargetMode="External" Id="rId294"/><Relationship Type="http://schemas.openxmlformats.org/officeDocument/2006/relationships/hyperlink" Target="#'6. Person Card'!A1" TargetMode="External" Id="rId295"/><Relationship Type="http://schemas.openxmlformats.org/officeDocument/2006/relationships/hyperlink" Target="#'7. Raw Data'!A154" TargetMode="External" Id="rId296"/><Relationship Type="http://schemas.openxmlformats.org/officeDocument/2006/relationships/hyperlink" Target="#'6. Person Card'!A1" TargetMode="External" Id="rId297"/><Relationship Type="http://schemas.openxmlformats.org/officeDocument/2006/relationships/hyperlink" Target="#'7. Raw Data'!A155" TargetMode="External" Id="rId298"/><Relationship Type="http://schemas.openxmlformats.org/officeDocument/2006/relationships/hyperlink" Target="#'6. Person Card'!A1" TargetMode="External" Id="rId299"/><Relationship Type="http://schemas.openxmlformats.org/officeDocument/2006/relationships/hyperlink" Target="#'7. Raw Data'!A156" TargetMode="External" Id="rId300"/><Relationship Type="http://schemas.openxmlformats.org/officeDocument/2006/relationships/hyperlink" Target="#'6. Person Card'!A1" TargetMode="External" Id="rId301"/><Relationship Type="http://schemas.openxmlformats.org/officeDocument/2006/relationships/hyperlink" Target="#'7. Raw Data'!A157" TargetMode="External" Id="rId302"/><Relationship Type="http://schemas.openxmlformats.org/officeDocument/2006/relationships/hyperlink" Target="#'6. Person Card'!A1" TargetMode="External" Id="rId303"/><Relationship Type="http://schemas.openxmlformats.org/officeDocument/2006/relationships/hyperlink" Target="#'7. Raw Data'!A158" TargetMode="External" Id="rId304"/><Relationship Type="http://schemas.openxmlformats.org/officeDocument/2006/relationships/hyperlink" Target="#'6. Person Card'!A1" TargetMode="External" Id="rId305"/><Relationship Type="http://schemas.openxmlformats.org/officeDocument/2006/relationships/hyperlink" Target="#'7. Raw Data'!A159" TargetMode="External" Id="rId306"/><Relationship Type="http://schemas.openxmlformats.org/officeDocument/2006/relationships/hyperlink" Target="#'6. Person Card'!A1" TargetMode="External" Id="rId307"/><Relationship Type="http://schemas.openxmlformats.org/officeDocument/2006/relationships/hyperlink" Target="#'7. Raw Data'!A160" TargetMode="External" Id="rId308"/><Relationship Type="http://schemas.openxmlformats.org/officeDocument/2006/relationships/hyperlink" Target="#'6. Person Card'!A1" TargetMode="External" Id="rId309"/><Relationship Type="http://schemas.openxmlformats.org/officeDocument/2006/relationships/hyperlink" Target="#'7. Raw Data'!A161" TargetMode="External" Id="rId310"/><Relationship Type="http://schemas.openxmlformats.org/officeDocument/2006/relationships/hyperlink" Target="#'6. Person Card'!A1" TargetMode="External" Id="rId311"/><Relationship Type="http://schemas.openxmlformats.org/officeDocument/2006/relationships/hyperlink" Target="#'7. Raw Data'!A162" TargetMode="External" Id="rId312"/><Relationship Type="http://schemas.openxmlformats.org/officeDocument/2006/relationships/hyperlink" Target="#'6. Person Card'!A1" TargetMode="External" Id="rId313"/><Relationship Type="http://schemas.openxmlformats.org/officeDocument/2006/relationships/hyperlink" Target="#'7. Raw Data'!A163" TargetMode="External" Id="rId314"/><Relationship Type="http://schemas.openxmlformats.org/officeDocument/2006/relationships/hyperlink" Target="#'6. Person Card'!A1" TargetMode="External" Id="rId315"/><Relationship Type="http://schemas.openxmlformats.org/officeDocument/2006/relationships/hyperlink" Target="#'7. Raw Data'!A164" TargetMode="External" Id="rId316"/><Relationship Type="http://schemas.openxmlformats.org/officeDocument/2006/relationships/hyperlink" Target="#'6. Person Card'!A1" TargetMode="External" Id="rId317"/><Relationship Type="http://schemas.openxmlformats.org/officeDocument/2006/relationships/hyperlink" Target="#'7. Raw Data'!A165" TargetMode="External" Id="rId318"/><Relationship Type="http://schemas.openxmlformats.org/officeDocument/2006/relationships/hyperlink" Target="#'6. Person Card'!A1" TargetMode="External" Id="rId319"/><Relationship Type="http://schemas.openxmlformats.org/officeDocument/2006/relationships/hyperlink" Target="#'7. Raw Data'!A166" TargetMode="External" Id="rId320"/><Relationship Type="http://schemas.openxmlformats.org/officeDocument/2006/relationships/hyperlink" Target="#'6. Person Card'!A1" TargetMode="External" Id="rId321"/><Relationship Type="http://schemas.openxmlformats.org/officeDocument/2006/relationships/hyperlink" Target="#'7. Raw Data'!A167" TargetMode="External" Id="rId322"/><Relationship Type="http://schemas.openxmlformats.org/officeDocument/2006/relationships/hyperlink" Target="#'6. Person Card'!A1" TargetMode="External" Id="rId323"/><Relationship Type="http://schemas.openxmlformats.org/officeDocument/2006/relationships/hyperlink" Target="#'7. Raw Data'!A168" TargetMode="External" Id="rId324"/><Relationship Type="http://schemas.openxmlformats.org/officeDocument/2006/relationships/hyperlink" Target="#'6. Person Card'!A1" TargetMode="External" Id="rId325"/><Relationship Type="http://schemas.openxmlformats.org/officeDocument/2006/relationships/hyperlink" Target="#'7. Raw Data'!A169" TargetMode="External" Id="rId326"/><Relationship Type="http://schemas.openxmlformats.org/officeDocument/2006/relationships/hyperlink" Target="#'6. Person Card'!A1" TargetMode="External" Id="rId327"/><Relationship Type="http://schemas.openxmlformats.org/officeDocument/2006/relationships/hyperlink" Target="#'7. Raw Data'!A170" TargetMode="External" Id="rId328"/><Relationship Type="http://schemas.openxmlformats.org/officeDocument/2006/relationships/hyperlink" Target="#'6. Person Card'!A1" TargetMode="External" Id="rId329"/><Relationship Type="http://schemas.openxmlformats.org/officeDocument/2006/relationships/hyperlink" Target="#'7. Raw Data'!A171" TargetMode="External" Id="rId330"/><Relationship Type="http://schemas.openxmlformats.org/officeDocument/2006/relationships/hyperlink" Target="#'6. Person Card'!A1" TargetMode="External" Id="rId331"/><Relationship Type="http://schemas.openxmlformats.org/officeDocument/2006/relationships/hyperlink" Target="#'7. Raw Data'!A172" TargetMode="External" Id="rId332"/><Relationship Type="http://schemas.openxmlformats.org/officeDocument/2006/relationships/hyperlink" Target="#'6. Person Card'!A1" TargetMode="External" Id="rId333"/><Relationship Type="http://schemas.openxmlformats.org/officeDocument/2006/relationships/hyperlink" Target="#'7. Raw Data'!A173" TargetMode="External" Id="rId334"/><Relationship Type="http://schemas.openxmlformats.org/officeDocument/2006/relationships/hyperlink" Target="#'6. Person Card'!A1" TargetMode="External" Id="rId335"/><Relationship Type="http://schemas.openxmlformats.org/officeDocument/2006/relationships/hyperlink" Target="#'7. Raw Data'!A174" TargetMode="External" Id="rId336"/><Relationship Type="http://schemas.openxmlformats.org/officeDocument/2006/relationships/hyperlink" Target="#'6. Person Card'!A1" TargetMode="External" Id="rId337"/><Relationship Type="http://schemas.openxmlformats.org/officeDocument/2006/relationships/hyperlink" Target="#'7. Raw Data'!A175" TargetMode="External" Id="rId338"/><Relationship Type="http://schemas.openxmlformats.org/officeDocument/2006/relationships/hyperlink" Target="#'6. Person Card'!A1" TargetMode="External" Id="rId339"/><Relationship Type="http://schemas.openxmlformats.org/officeDocument/2006/relationships/hyperlink" Target="#'7. Raw Data'!A176" TargetMode="External" Id="rId340"/><Relationship Type="http://schemas.openxmlformats.org/officeDocument/2006/relationships/hyperlink" Target="#'6. Person Card'!A1" TargetMode="External" Id="rId341"/><Relationship Type="http://schemas.openxmlformats.org/officeDocument/2006/relationships/hyperlink" Target="#'7. Raw Data'!A177" TargetMode="External" Id="rId342"/><Relationship Type="http://schemas.openxmlformats.org/officeDocument/2006/relationships/hyperlink" Target="#'6. Person Card'!A1" TargetMode="External" Id="rId343"/><Relationship Type="http://schemas.openxmlformats.org/officeDocument/2006/relationships/hyperlink" Target="#'7. Raw Data'!A178" TargetMode="External" Id="rId344"/><Relationship Type="http://schemas.openxmlformats.org/officeDocument/2006/relationships/hyperlink" Target="#'6. Person Card'!A1" TargetMode="External" Id="rId345"/><Relationship Type="http://schemas.openxmlformats.org/officeDocument/2006/relationships/hyperlink" Target="#'7. Raw Data'!A179" TargetMode="External" Id="rId346"/><Relationship Type="http://schemas.openxmlformats.org/officeDocument/2006/relationships/hyperlink" Target="#'6. Person Card'!A1" TargetMode="External" Id="rId347"/><Relationship Type="http://schemas.openxmlformats.org/officeDocument/2006/relationships/hyperlink" Target="#'7. Raw Data'!A180" TargetMode="External" Id="rId348"/><Relationship Type="http://schemas.openxmlformats.org/officeDocument/2006/relationships/hyperlink" Target="#'6. Person Card'!A1" TargetMode="External" Id="rId349"/><Relationship Type="http://schemas.openxmlformats.org/officeDocument/2006/relationships/hyperlink" Target="#'7. Raw Data'!A181" TargetMode="External" Id="rId350"/><Relationship Type="http://schemas.openxmlformats.org/officeDocument/2006/relationships/hyperlink" Target="#'6. Person Card'!A1" TargetMode="External" Id="rId351"/><Relationship Type="http://schemas.openxmlformats.org/officeDocument/2006/relationships/hyperlink" Target="#'7. Raw Data'!A182" TargetMode="External" Id="rId352"/><Relationship Type="http://schemas.openxmlformats.org/officeDocument/2006/relationships/hyperlink" Target="#'6. Person Card'!A1" TargetMode="External" Id="rId353"/><Relationship Type="http://schemas.openxmlformats.org/officeDocument/2006/relationships/hyperlink" Target="#'7. Raw Data'!A183" TargetMode="External" Id="rId354"/><Relationship Type="http://schemas.openxmlformats.org/officeDocument/2006/relationships/hyperlink" Target="#'6. Person Card'!A1" TargetMode="External" Id="rId355"/><Relationship Type="http://schemas.openxmlformats.org/officeDocument/2006/relationships/hyperlink" Target="#'7. Raw Data'!A184" TargetMode="External" Id="rId356"/><Relationship Type="http://schemas.openxmlformats.org/officeDocument/2006/relationships/hyperlink" Target="#'6. Person Card'!A1" TargetMode="External" Id="rId357"/><Relationship Type="http://schemas.openxmlformats.org/officeDocument/2006/relationships/hyperlink" Target="#'7. Raw Data'!A185" TargetMode="External" Id="rId358"/><Relationship Type="http://schemas.openxmlformats.org/officeDocument/2006/relationships/hyperlink" Target="#'6. Person Card'!A1" TargetMode="External" Id="rId359"/><Relationship Type="http://schemas.openxmlformats.org/officeDocument/2006/relationships/hyperlink" Target="#'7. Raw Data'!A186" TargetMode="External" Id="rId360"/><Relationship Type="http://schemas.openxmlformats.org/officeDocument/2006/relationships/hyperlink" Target="#'6. Person Card'!A1" TargetMode="External" Id="rId361"/><Relationship Type="http://schemas.openxmlformats.org/officeDocument/2006/relationships/hyperlink" Target="#'7. Raw Data'!A187" TargetMode="External" Id="rId362"/><Relationship Type="http://schemas.openxmlformats.org/officeDocument/2006/relationships/hyperlink" Target="#'6. Person Card'!A1" TargetMode="External" Id="rId363"/><Relationship Type="http://schemas.openxmlformats.org/officeDocument/2006/relationships/hyperlink" Target="#'7. Raw Data'!A188" TargetMode="External" Id="rId364"/><Relationship Type="http://schemas.openxmlformats.org/officeDocument/2006/relationships/hyperlink" Target="#'6. Person Card'!A1" TargetMode="External" Id="rId365"/><Relationship Type="http://schemas.openxmlformats.org/officeDocument/2006/relationships/hyperlink" Target="#'7. Raw Data'!A189" TargetMode="External" Id="rId366"/><Relationship Type="http://schemas.openxmlformats.org/officeDocument/2006/relationships/hyperlink" Target="#'6. Person Card'!A1" TargetMode="External" Id="rId367"/><Relationship Type="http://schemas.openxmlformats.org/officeDocument/2006/relationships/hyperlink" Target="#'7. Raw Data'!A190" TargetMode="External" Id="rId368"/><Relationship Type="http://schemas.openxmlformats.org/officeDocument/2006/relationships/hyperlink" Target="#'6. Person Card'!A1" TargetMode="External" Id="rId369"/><Relationship Type="http://schemas.openxmlformats.org/officeDocument/2006/relationships/hyperlink" Target="#'7. Raw Data'!A191" TargetMode="External" Id="rId370"/><Relationship Type="http://schemas.openxmlformats.org/officeDocument/2006/relationships/hyperlink" Target="#'6. Person Card'!A1" TargetMode="External" Id="rId371"/><Relationship Type="http://schemas.openxmlformats.org/officeDocument/2006/relationships/hyperlink" Target="#'7. Raw Data'!A192" TargetMode="External" Id="rId372"/><Relationship Type="http://schemas.openxmlformats.org/officeDocument/2006/relationships/hyperlink" Target="#'6. Person Card'!A1" TargetMode="External" Id="rId373"/><Relationship Type="http://schemas.openxmlformats.org/officeDocument/2006/relationships/hyperlink" Target="#'7. Raw Data'!A193" TargetMode="External" Id="rId374"/><Relationship Type="http://schemas.openxmlformats.org/officeDocument/2006/relationships/hyperlink" Target="#'6. Person Card'!A1" TargetMode="External" Id="rId375"/><Relationship Type="http://schemas.openxmlformats.org/officeDocument/2006/relationships/hyperlink" Target="#'7. Raw Data'!A194" TargetMode="External" Id="rId376"/><Relationship Type="http://schemas.openxmlformats.org/officeDocument/2006/relationships/hyperlink" Target="#'6. Person Card'!A1" TargetMode="External" Id="rId377"/><Relationship Type="http://schemas.openxmlformats.org/officeDocument/2006/relationships/hyperlink" Target="#'7. Raw Data'!A195" TargetMode="External" Id="rId378"/><Relationship Type="http://schemas.openxmlformats.org/officeDocument/2006/relationships/hyperlink" Target="#'6. Person Card'!A1" TargetMode="External" Id="rId379"/><Relationship Type="http://schemas.openxmlformats.org/officeDocument/2006/relationships/hyperlink" Target="#'7. Raw Data'!A196" TargetMode="External" Id="rId380"/><Relationship Type="http://schemas.openxmlformats.org/officeDocument/2006/relationships/hyperlink" Target="#'6. Person Card'!A1" TargetMode="External" Id="rId381"/><Relationship Type="http://schemas.openxmlformats.org/officeDocument/2006/relationships/hyperlink" Target="#'7. Raw Data'!A197" TargetMode="External" Id="rId382"/><Relationship Type="http://schemas.openxmlformats.org/officeDocument/2006/relationships/hyperlink" Target="#'6. Person Card'!A1" TargetMode="External" Id="rId383"/><Relationship Type="http://schemas.openxmlformats.org/officeDocument/2006/relationships/hyperlink" Target="#'7. Raw Data'!A198" TargetMode="External" Id="rId384"/><Relationship Type="http://schemas.openxmlformats.org/officeDocument/2006/relationships/hyperlink" Target="#'6. Person Card'!A1" TargetMode="External" Id="rId385"/><Relationship Type="http://schemas.openxmlformats.org/officeDocument/2006/relationships/hyperlink" Target="#'7. Raw Data'!A199" TargetMode="External" Id="rId386"/><Relationship Type="http://schemas.openxmlformats.org/officeDocument/2006/relationships/hyperlink" Target="#'6. Person Card'!A1" TargetMode="External" Id="rId387"/><Relationship Type="http://schemas.openxmlformats.org/officeDocument/2006/relationships/hyperlink" Target="#'7. Raw Data'!A200" TargetMode="External" Id="rId388"/><Relationship Type="http://schemas.openxmlformats.org/officeDocument/2006/relationships/hyperlink" Target="#'6. Person Card'!A1" TargetMode="External" Id="rId389"/><Relationship Type="http://schemas.openxmlformats.org/officeDocument/2006/relationships/hyperlink" Target="#'7. Raw Data'!A201" TargetMode="External" Id="rId390"/><Relationship Type="http://schemas.openxmlformats.org/officeDocument/2006/relationships/hyperlink" Target="#'6. Person Card'!A1" TargetMode="External" Id="rId391"/><Relationship Type="http://schemas.openxmlformats.org/officeDocument/2006/relationships/hyperlink" Target="#'7. Raw Data'!A202" TargetMode="External" Id="rId392"/><Relationship Type="http://schemas.openxmlformats.org/officeDocument/2006/relationships/hyperlink" Target="#'6. Person Card'!A1" TargetMode="External" Id="rId393"/><Relationship Type="http://schemas.openxmlformats.org/officeDocument/2006/relationships/hyperlink" Target="#'7. Raw Data'!A203" TargetMode="External" Id="rId394"/><Relationship Type="http://schemas.openxmlformats.org/officeDocument/2006/relationships/hyperlink" Target="#'6. Person Card'!A1" TargetMode="External" Id="rId395"/><Relationship Type="http://schemas.openxmlformats.org/officeDocument/2006/relationships/hyperlink" Target="#'7. Raw Data'!A204" TargetMode="External" Id="rId396"/><Relationship Type="http://schemas.openxmlformats.org/officeDocument/2006/relationships/hyperlink" Target="#'6. Person Card'!A1" TargetMode="External" Id="rId397"/><Relationship Type="http://schemas.openxmlformats.org/officeDocument/2006/relationships/hyperlink" Target="#'7. Raw Data'!A205" TargetMode="External" Id="rId398"/><Relationship Type="http://schemas.openxmlformats.org/officeDocument/2006/relationships/hyperlink" Target="#'6. Person Card'!A1" TargetMode="External" Id="rId399"/><Relationship Type="http://schemas.openxmlformats.org/officeDocument/2006/relationships/hyperlink" Target="#'7. Raw Data'!A206" TargetMode="External" Id="rId400"/><Relationship Type="http://schemas.openxmlformats.org/officeDocument/2006/relationships/hyperlink" Target="#'6. Person Card'!A1" TargetMode="External" Id="rId401"/><Relationship Type="http://schemas.openxmlformats.org/officeDocument/2006/relationships/hyperlink" Target="#'7. Raw Data'!A207" TargetMode="External" Id="rId402"/><Relationship Type="http://schemas.openxmlformats.org/officeDocument/2006/relationships/hyperlink" Target="#'6. Person Card'!A1" TargetMode="External" Id="rId403"/><Relationship Type="http://schemas.openxmlformats.org/officeDocument/2006/relationships/hyperlink" Target="#'7. Raw Data'!A208" TargetMode="External" Id="rId404"/><Relationship Type="http://schemas.openxmlformats.org/officeDocument/2006/relationships/hyperlink" Target="#'6. Person Card'!A1" TargetMode="External" Id="rId405"/><Relationship Type="http://schemas.openxmlformats.org/officeDocument/2006/relationships/hyperlink" Target="#'7. Raw Data'!A209" TargetMode="External" Id="rId406"/><Relationship Type="http://schemas.openxmlformats.org/officeDocument/2006/relationships/hyperlink" Target="#'6. Person Card'!A1" TargetMode="External" Id="rId407"/><Relationship Type="http://schemas.openxmlformats.org/officeDocument/2006/relationships/hyperlink" Target="#'7. Raw Data'!A210" TargetMode="External" Id="rId408"/><Relationship Type="http://schemas.openxmlformats.org/officeDocument/2006/relationships/hyperlink" Target="#'6. Person Card'!A1" TargetMode="External" Id="rId409"/><Relationship Type="http://schemas.openxmlformats.org/officeDocument/2006/relationships/hyperlink" Target="#'7. Raw Data'!A211" TargetMode="External" Id="rId410"/><Relationship Type="http://schemas.openxmlformats.org/officeDocument/2006/relationships/hyperlink" Target="#'6. Person Card'!A1" TargetMode="External" Id="rId411"/><Relationship Type="http://schemas.openxmlformats.org/officeDocument/2006/relationships/hyperlink" Target="#'7. Raw Data'!A212" TargetMode="External" Id="rId412"/><Relationship Type="http://schemas.openxmlformats.org/officeDocument/2006/relationships/hyperlink" Target="#'6. Person Card'!A1" TargetMode="External" Id="rId413"/><Relationship Type="http://schemas.openxmlformats.org/officeDocument/2006/relationships/hyperlink" Target="#'7. Raw Data'!A213" TargetMode="External" Id="rId414"/><Relationship Type="http://schemas.openxmlformats.org/officeDocument/2006/relationships/hyperlink" Target="#'6. Person Card'!A1" TargetMode="External" Id="rId415"/><Relationship Type="http://schemas.openxmlformats.org/officeDocument/2006/relationships/hyperlink" Target="#'7. Raw Data'!A214" TargetMode="External" Id="rId416"/><Relationship Type="http://schemas.openxmlformats.org/officeDocument/2006/relationships/hyperlink" Target="#'6. Person Card'!A1" TargetMode="External" Id="rId417"/><Relationship Type="http://schemas.openxmlformats.org/officeDocument/2006/relationships/hyperlink" Target="#'7. Raw Data'!A215" TargetMode="External" Id="rId418"/><Relationship Type="http://schemas.openxmlformats.org/officeDocument/2006/relationships/hyperlink" Target="#'6. Person Card'!A1" TargetMode="External" Id="rId419"/><Relationship Type="http://schemas.openxmlformats.org/officeDocument/2006/relationships/hyperlink" Target="#'7. Raw Data'!A216" TargetMode="External" Id="rId420"/><Relationship Type="http://schemas.openxmlformats.org/officeDocument/2006/relationships/hyperlink" Target="#'6. Person Card'!A1" TargetMode="External" Id="rId421"/><Relationship Type="http://schemas.openxmlformats.org/officeDocument/2006/relationships/hyperlink" Target="#'7. Raw Data'!A217" TargetMode="External" Id="rId422"/><Relationship Type="http://schemas.openxmlformats.org/officeDocument/2006/relationships/hyperlink" Target="#'6. Person Card'!A1" TargetMode="External" Id="rId423"/><Relationship Type="http://schemas.openxmlformats.org/officeDocument/2006/relationships/hyperlink" Target="#'7. Raw Data'!A218" TargetMode="External" Id="rId424"/><Relationship Type="http://schemas.openxmlformats.org/officeDocument/2006/relationships/hyperlink" Target="#'6. Person Card'!A1" TargetMode="External" Id="rId425"/><Relationship Type="http://schemas.openxmlformats.org/officeDocument/2006/relationships/hyperlink" Target="#'7. Raw Data'!A219" TargetMode="External" Id="rId426"/><Relationship Type="http://schemas.openxmlformats.org/officeDocument/2006/relationships/hyperlink" Target="#'6. Person Card'!A1" TargetMode="External" Id="rId427"/><Relationship Type="http://schemas.openxmlformats.org/officeDocument/2006/relationships/hyperlink" Target="#'7. Raw Data'!A220" TargetMode="External" Id="rId428"/><Relationship Type="http://schemas.openxmlformats.org/officeDocument/2006/relationships/hyperlink" Target="#'6. Person Card'!A1" TargetMode="External" Id="rId429"/><Relationship Type="http://schemas.openxmlformats.org/officeDocument/2006/relationships/hyperlink" Target="#'7. Raw Data'!A221" TargetMode="External" Id="rId430"/><Relationship Type="http://schemas.openxmlformats.org/officeDocument/2006/relationships/hyperlink" Target="#'6. Person Card'!A1" TargetMode="External" Id="rId431"/><Relationship Type="http://schemas.openxmlformats.org/officeDocument/2006/relationships/hyperlink" Target="#'7. Raw Data'!A222" TargetMode="External" Id="rId432"/><Relationship Type="http://schemas.openxmlformats.org/officeDocument/2006/relationships/hyperlink" Target="#'6. Person Card'!A1" TargetMode="External" Id="rId433"/><Relationship Type="http://schemas.openxmlformats.org/officeDocument/2006/relationships/hyperlink" Target="#'7. Raw Data'!A223" TargetMode="External" Id="rId434"/><Relationship Type="http://schemas.openxmlformats.org/officeDocument/2006/relationships/hyperlink" Target="#'6. Person Card'!A1" TargetMode="External" Id="rId435"/><Relationship Type="http://schemas.openxmlformats.org/officeDocument/2006/relationships/hyperlink" Target="#'7. Raw Data'!A224" TargetMode="External" Id="rId436"/><Relationship Type="http://schemas.openxmlformats.org/officeDocument/2006/relationships/hyperlink" Target="#'6. Person Card'!A1" TargetMode="External" Id="rId437"/><Relationship Type="http://schemas.openxmlformats.org/officeDocument/2006/relationships/hyperlink" Target="#'7. Raw Data'!A225" TargetMode="External" Id="rId438"/><Relationship Type="http://schemas.openxmlformats.org/officeDocument/2006/relationships/hyperlink" Target="#'6. Person Card'!A1" TargetMode="External" Id="rId439"/><Relationship Type="http://schemas.openxmlformats.org/officeDocument/2006/relationships/hyperlink" Target="#'7. Raw Data'!A226" TargetMode="External" Id="rId440"/><Relationship Type="http://schemas.openxmlformats.org/officeDocument/2006/relationships/hyperlink" Target="#'6. Person Card'!A1" TargetMode="External" Id="rId441"/><Relationship Type="http://schemas.openxmlformats.org/officeDocument/2006/relationships/hyperlink" Target="#'7. Raw Data'!A227" TargetMode="External" Id="rId442"/><Relationship Type="http://schemas.openxmlformats.org/officeDocument/2006/relationships/hyperlink" Target="#'6. Person Card'!A1" TargetMode="External" Id="rId443"/><Relationship Type="http://schemas.openxmlformats.org/officeDocument/2006/relationships/hyperlink" Target="#'7. Raw Data'!A228" TargetMode="External" Id="rId444"/><Relationship Type="http://schemas.openxmlformats.org/officeDocument/2006/relationships/hyperlink" Target="#'6. Person Card'!A1" TargetMode="External" Id="rId445"/><Relationship Type="http://schemas.openxmlformats.org/officeDocument/2006/relationships/hyperlink" Target="#'7. Raw Data'!A229" TargetMode="External" Id="rId446"/><Relationship Type="http://schemas.openxmlformats.org/officeDocument/2006/relationships/hyperlink" Target="#'6. Person Card'!A1" TargetMode="External" Id="rId447"/><Relationship Type="http://schemas.openxmlformats.org/officeDocument/2006/relationships/hyperlink" Target="#'7. Raw Data'!A230" TargetMode="External" Id="rId448"/><Relationship Type="http://schemas.openxmlformats.org/officeDocument/2006/relationships/hyperlink" Target="#'6. Person Card'!A1" TargetMode="External" Id="rId449"/><Relationship Type="http://schemas.openxmlformats.org/officeDocument/2006/relationships/hyperlink" Target="#'7. Raw Data'!A231" TargetMode="External" Id="rId450"/><Relationship Type="http://schemas.openxmlformats.org/officeDocument/2006/relationships/hyperlink" Target="#'6. Person Card'!A1" TargetMode="External" Id="rId451"/><Relationship Type="http://schemas.openxmlformats.org/officeDocument/2006/relationships/hyperlink" Target="#'7. Raw Data'!A232" TargetMode="External" Id="rId452"/><Relationship Type="http://schemas.openxmlformats.org/officeDocument/2006/relationships/hyperlink" Target="#'6. Person Card'!A1" TargetMode="External" Id="rId453"/><Relationship Type="http://schemas.openxmlformats.org/officeDocument/2006/relationships/hyperlink" Target="#'7. Raw Data'!A233" TargetMode="External" Id="rId454"/><Relationship Type="http://schemas.openxmlformats.org/officeDocument/2006/relationships/hyperlink" Target="#'6. Person Card'!A1" TargetMode="External" Id="rId455"/><Relationship Type="http://schemas.openxmlformats.org/officeDocument/2006/relationships/hyperlink" Target="#'7. Raw Data'!A234" TargetMode="External" Id="rId456"/><Relationship Type="http://schemas.openxmlformats.org/officeDocument/2006/relationships/hyperlink" Target="#'6. Person Card'!A1" TargetMode="External" Id="rId457"/><Relationship Type="http://schemas.openxmlformats.org/officeDocument/2006/relationships/hyperlink" Target="#'7. Raw Data'!A235" TargetMode="External" Id="rId458"/><Relationship Type="http://schemas.openxmlformats.org/officeDocument/2006/relationships/hyperlink" Target="#'6. Person Card'!A1" TargetMode="External" Id="rId459"/><Relationship Type="http://schemas.openxmlformats.org/officeDocument/2006/relationships/hyperlink" Target="#'7. Raw Data'!A236" TargetMode="External" Id="rId460"/><Relationship Type="http://schemas.openxmlformats.org/officeDocument/2006/relationships/hyperlink" Target="#'6. Person Card'!A1" TargetMode="External" Id="rId461"/><Relationship Type="http://schemas.openxmlformats.org/officeDocument/2006/relationships/hyperlink" Target="#'7. Raw Data'!A237" TargetMode="External" Id="rId462"/><Relationship Type="http://schemas.openxmlformats.org/officeDocument/2006/relationships/hyperlink" Target="#'6. Person Card'!A1" TargetMode="External" Id="rId463"/><Relationship Type="http://schemas.openxmlformats.org/officeDocument/2006/relationships/hyperlink" Target="#'7. Raw Data'!A238" TargetMode="External" Id="rId464"/><Relationship Type="http://schemas.openxmlformats.org/officeDocument/2006/relationships/hyperlink" Target="#'6. Person Card'!A1" TargetMode="External" Id="rId465"/><Relationship Type="http://schemas.openxmlformats.org/officeDocument/2006/relationships/hyperlink" Target="#'7. Raw Data'!A239" TargetMode="External" Id="rId466"/><Relationship Type="http://schemas.openxmlformats.org/officeDocument/2006/relationships/hyperlink" Target="#'6. Person Card'!A1" TargetMode="External" Id="rId467"/><Relationship Type="http://schemas.openxmlformats.org/officeDocument/2006/relationships/hyperlink" Target="#'7. Raw Data'!A240" TargetMode="External" Id="rId468"/><Relationship Type="http://schemas.openxmlformats.org/officeDocument/2006/relationships/hyperlink" Target="#'6. Person Card'!A1" TargetMode="External" Id="rId469"/><Relationship Type="http://schemas.openxmlformats.org/officeDocument/2006/relationships/hyperlink" Target="#'7. Raw Data'!A241" TargetMode="External" Id="rId470"/><Relationship Type="http://schemas.openxmlformats.org/officeDocument/2006/relationships/hyperlink" Target="#'6. Person Card'!A1" TargetMode="External" Id="rId471"/><Relationship Type="http://schemas.openxmlformats.org/officeDocument/2006/relationships/hyperlink" Target="#'7. Raw Data'!A242" TargetMode="External" Id="rId472"/><Relationship Type="http://schemas.openxmlformats.org/officeDocument/2006/relationships/hyperlink" Target="#'6. Person Card'!A1" TargetMode="External" Id="rId473"/><Relationship Type="http://schemas.openxmlformats.org/officeDocument/2006/relationships/hyperlink" Target="#'7. Raw Data'!A243" TargetMode="External" Id="rId474"/><Relationship Type="http://schemas.openxmlformats.org/officeDocument/2006/relationships/hyperlink" Target="#'6. Person Card'!A1" TargetMode="External" Id="rId475"/><Relationship Type="http://schemas.openxmlformats.org/officeDocument/2006/relationships/hyperlink" Target="#'7. Raw Data'!A244" TargetMode="External" Id="rId476"/><Relationship Type="http://schemas.openxmlformats.org/officeDocument/2006/relationships/hyperlink" Target="#'6. Person Card'!A1" TargetMode="External" Id="rId477"/><Relationship Type="http://schemas.openxmlformats.org/officeDocument/2006/relationships/hyperlink" Target="#'7. Raw Data'!A245" TargetMode="External" Id="rId478"/><Relationship Type="http://schemas.openxmlformats.org/officeDocument/2006/relationships/hyperlink" Target="#'6. Person Card'!A1" TargetMode="External" Id="rId479"/><Relationship Type="http://schemas.openxmlformats.org/officeDocument/2006/relationships/hyperlink" Target="#'7. Raw Data'!A246" TargetMode="External" Id="rId480"/><Relationship Type="http://schemas.openxmlformats.org/officeDocument/2006/relationships/hyperlink" Target="#'6. Person Card'!A1" TargetMode="External" Id="rId481"/><Relationship Type="http://schemas.openxmlformats.org/officeDocument/2006/relationships/hyperlink" Target="#'7. Raw Data'!A247" TargetMode="External" Id="rId482"/><Relationship Type="http://schemas.openxmlformats.org/officeDocument/2006/relationships/hyperlink" Target="#'6. Person Card'!A1" TargetMode="External" Id="rId483"/><Relationship Type="http://schemas.openxmlformats.org/officeDocument/2006/relationships/hyperlink" Target="#'7. Raw Data'!A248" TargetMode="External" Id="rId484"/><Relationship Type="http://schemas.openxmlformats.org/officeDocument/2006/relationships/hyperlink" Target="#'6. Person Card'!A1" TargetMode="External" Id="rId485"/><Relationship Type="http://schemas.openxmlformats.org/officeDocument/2006/relationships/hyperlink" Target="#'7. Raw Data'!A249" TargetMode="External" Id="rId486"/><Relationship Type="http://schemas.openxmlformats.org/officeDocument/2006/relationships/hyperlink" Target="#'6. Person Card'!A1" TargetMode="External" Id="rId487"/><Relationship Type="http://schemas.openxmlformats.org/officeDocument/2006/relationships/hyperlink" Target="#'7. Raw Data'!A250" TargetMode="External" Id="rId488"/><Relationship Type="http://schemas.openxmlformats.org/officeDocument/2006/relationships/hyperlink" Target="#'6. Person Card'!A1" TargetMode="External" Id="rId489"/><Relationship Type="http://schemas.openxmlformats.org/officeDocument/2006/relationships/hyperlink" Target="#'7. Raw Data'!A251" TargetMode="External" Id="rId490"/><Relationship Type="http://schemas.openxmlformats.org/officeDocument/2006/relationships/hyperlink" Target="#'6. Person Card'!A1" TargetMode="External" Id="rId491"/><Relationship Type="http://schemas.openxmlformats.org/officeDocument/2006/relationships/hyperlink" Target="#'7. Raw Data'!A252" TargetMode="External" Id="rId492"/><Relationship Type="http://schemas.openxmlformats.org/officeDocument/2006/relationships/hyperlink" Target="#'6. Person Card'!A1" TargetMode="External" Id="rId493"/><Relationship Type="http://schemas.openxmlformats.org/officeDocument/2006/relationships/hyperlink" Target="#'7. Raw Data'!A253" TargetMode="External" Id="rId494"/><Relationship Type="http://schemas.openxmlformats.org/officeDocument/2006/relationships/hyperlink" Target="#'6. Person Card'!A1" TargetMode="External" Id="rId495"/><Relationship Type="http://schemas.openxmlformats.org/officeDocument/2006/relationships/hyperlink" Target="#'7. Raw Data'!A254" TargetMode="External" Id="rId496"/><Relationship Type="http://schemas.openxmlformats.org/officeDocument/2006/relationships/hyperlink" Target="#'6. Person Card'!A1" TargetMode="External" Id="rId497"/><Relationship Type="http://schemas.openxmlformats.org/officeDocument/2006/relationships/hyperlink" Target="#'7. Raw Data'!A255" TargetMode="External" Id="rId498"/><Relationship Type="http://schemas.openxmlformats.org/officeDocument/2006/relationships/hyperlink" Target="#'6. Person Card'!A1" TargetMode="External" Id="rId499"/><Relationship Type="http://schemas.openxmlformats.org/officeDocument/2006/relationships/hyperlink" Target="#'7. Raw Data'!A256" TargetMode="External" Id="rId500"/><Relationship Type="http://schemas.openxmlformats.org/officeDocument/2006/relationships/hyperlink" Target="#'6. Person Card'!A1" TargetMode="External" Id="rId501"/><Relationship Type="http://schemas.openxmlformats.org/officeDocument/2006/relationships/hyperlink" Target="#'7. Raw Data'!A257" TargetMode="External" Id="rId502"/><Relationship Type="http://schemas.openxmlformats.org/officeDocument/2006/relationships/hyperlink" Target="#'6. Person Card'!A1" TargetMode="External" Id="rId503"/><Relationship Type="http://schemas.openxmlformats.org/officeDocument/2006/relationships/hyperlink" Target="#'7. Raw Data'!A258" TargetMode="External" Id="rId504"/><Relationship Type="http://schemas.openxmlformats.org/officeDocument/2006/relationships/hyperlink" Target="#'6. Person Card'!A1" TargetMode="External" Id="rId505"/><Relationship Type="http://schemas.openxmlformats.org/officeDocument/2006/relationships/hyperlink" Target="#'7. Raw Data'!A259" TargetMode="External" Id="rId506"/><Relationship Type="http://schemas.openxmlformats.org/officeDocument/2006/relationships/hyperlink" Target="#'6. Person Card'!A1" TargetMode="External" Id="rId507"/><Relationship Type="http://schemas.openxmlformats.org/officeDocument/2006/relationships/hyperlink" Target="#'7. Raw Data'!A260" TargetMode="External" Id="rId508"/><Relationship Type="http://schemas.openxmlformats.org/officeDocument/2006/relationships/hyperlink" Target="#'6. Person Card'!A1" TargetMode="External" Id="rId509"/><Relationship Type="http://schemas.openxmlformats.org/officeDocument/2006/relationships/hyperlink" Target="#'7. Raw Data'!A261" TargetMode="External" Id="rId510"/><Relationship Type="http://schemas.openxmlformats.org/officeDocument/2006/relationships/hyperlink" Target="#'6. Person Card'!A1" TargetMode="External" Id="rId511"/><Relationship Type="http://schemas.openxmlformats.org/officeDocument/2006/relationships/hyperlink" Target="#'7. Raw Data'!A262" TargetMode="External" Id="rId512"/><Relationship Type="http://schemas.openxmlformats.org/officeDocument/2006/relationships/hyperlink" Target="#'6. Person Card'!A1" TargetMode="External" Id="rId513"/><Relationship Type="http://schemas.openxmlformats.org/officeDocument/2006/relationships/hyperlink" Target="#'7. Raw Data'!A263" TargetMode="External" Id="rId514"/><Relationship Type="http://schemas.openxmlformats.org/officeDocument/2006/relationships/hyperlink" Target="#'6. Person Card'!A1" TargetMode="External" Id="rId515"/><Relationship Type="http://schemas.openxmlformats.org/officeDocument/2006/relationships/hyperlink" Target="#'7. Raw Data'!A264" TargetMode="External" Id="rId516"/><Relationship Type="http://schemas.openxmlformats.org/officeDocument/2006/relationships/hyperlink" Target="#'6. Person Card'!A1" TargetMode="External" Id="rId517"/><Relationship Type="http://schemas.openxmlformats.org/officeDocument/2006/relationships/hyperlink" Target="#'7. Raw Data'!A265" TargetMode="External" Id="rId518"/><Relationship Type="http://schemas.openxmlformats.org/officeDocument/2006/relationships/hyperlink" Target="#'6. Person Card'!A1" TargetMode="External" Id="rId519"/><Relationship Type="http://schemas.openxmlformats.org/officeDocument/2006/relationships/hyperlink" Target="#'7. Raw Data'!A266" TargetMode="External" Id="rId520"/><Relationship Type="http://schemas.openxmlformats.org/officeDocument/2006/relationships/hyperlink" Target="#'6. Person Card'!A1" TargetMode="External" Id="rId521"/><Relationship Type="http://schemas.openxmlformats.org/officeDocument/2006/relationships/hyperlink" Target="#'7. Raw Data'!A267" TargetMode="External" Id="rId522"/><Relationship Type="http://schemas.openxmlformats.org/officeDocument/2006/relationships/hyperlink" Target="#'6. Person Card'!A1" TargetMode="External" Id="rId523"/><Relationship Type="http://schemas.openxmlformats.org/officeDocument/2006/relationships/hyperlink" Target="#'7. Raw Data'!A268" TargetMode="External" Id="rId524"/><Relationship Type="http://schemas.openxmlformats.org/officeDocument/2006/relationships/hyperlink" Target="#'6. Person Card'!A1" TargetMode="External" Id="rId525"/><Relationship Type="http://schemas.openxmlformats.org/officeDocument/2006/relationships/hyperlink" Target="#'7. Raw Data'!A269" TargetMode="External" Id="rId526"/><Relationship Type="http://schemas.openxmlformats.org/officeDocument/2006/relationships/hyperlink" Target="#'6. Person Card'!A1" TargetMode="External" Id="rId527"/><Relationship Type="http://schemas.openxmlformats.org/officeDocument/2006/relationships/hyperlink" Target="#'7. Raw Data'!A270" TargetMode="External" Id="rId528"/><Relationship Type="http://schemas.openxmlformats.org/officeDocument/2006/relationships/hyperlink" Target="#'6. Person Card'!A1" TargetMode="External" Id="rId529"/><Relationship Type="http://schemas.openxmlformats.org/officeDocument/2006/relationships/hyperlink" Target="#'7. Raw Data'!A271" TargetMode="External" Id="rId530"/><Relationship Type="http://schemas.openxmlformats.org/officeDocument/2006/relationships/hyperlink" Target="#'6. Person Card'!A1" TargetMode="External" Id="rId531"/><Relationship Type="http://schemas.openxmlformats.org/officeDocument/2006/relationships/hyperlink" Target="#'7. Raw Data'!A272" TargetMode="External" Id="rId532"/><Relationship Type="http://schemas.openxmlformats.org/officeDocument/2006/relationships/hyperlink" Target="#'6. Person Card'!A1" TargetMode="External" Id="rId533"/><Relationship Type="http://schemas.openxmlformats.org/officeDocument/2006/relationships/hyperlink" Target="#'7. Raw Data'!A273" TargetMode="External" Id="rId534"/><Relationship Type="http://schemas.openxmlformats.org/officeDocument/2006/relationships/hyperlink" Target="#'6. Person Card'!A1" TargetMode="External" Id="rId535"/><Relationship Type="http://schemas.openxmlformats.org/officeDocument/2006/relationships/hyperlink" Target="#'7. Raw Data'!A274" TargetMode="External" Id="rId536"/><Relationship Type="http://schemas.openxmlformats.org/officeDocument/2006/relationships/hyperlink" Target="#'6. Person Card'!A1" TargetMode="External" Id="rId537"/><Relationship Type="http://schemas.openxmlformats.org/officeDocument/2006/relationships/hyperlink" Target="#'7. Raw Data'!A275" TargetMode="External" Id="rId538"/><Relationship Type="http://schemas.openxmlformats.org/officeDocument/2006/relationships/hyperlink" Target="#'6. Person Card'!A1" TargetMode="External" Id="rId539"/><Relationship Type="http://schemas.openxmlformats.org/officeDocument/2006/relationships/hyperlink" Target="#'7. Raw Data'!A276" TargetMode="External" Id="rId540"/><Relationship Type="http://schemas.openxmlformats.org/officeDocument/2006/relationships/hyperlink" Target="#'6. Person Card'!A1" TargetMode="External" Id="rId541"/><Relationship Type="http://schemas.openxmlformats.org/officeDocument/2006/relationships/hyperlink" Target="#'7. Raw Data'!A277" TargetMode="External" Id="rId542"/><Relationship Type="http://schemas.openxmlformats.org/officeDocument/2006/relationships/hyperlink" Target="#'6. Person Card'!A1" TargetMode="External" Id="rId543"/><Relationship Type="http://schemas.openxmlformats.org/officeDocument/2006/relationships/hyperlink" Target="#'7. Raw Data'!A278" TargetMode="External" Id="rId544"/><Relationship Type="http://schemas.openxmlformats.org/officeDocument/2006/relationships/hyperlink" Target="#'6. Person Card'!A1" TargetMode="External" Id="rId545"/><Relationship Type="http://schemas.openxmlformats.org/officeDocument/2006/relationships/hyperlink" Target="#'7. Raw Data'!A279" TargetMode="External" Id="rId546"/><Relationship Type="http://schemas.openxmlformats.org/officeDocument/2006/relationships/hyperlink" Target="#'6. Person Card'!A1" TargetMode="External" Id="rId547"/><Relationship Type="http://schemas.openxmlformats.org/officeDocument/2006/relationships/hyperlink" Target="#'7. Raw Data'!A280" TargetMode="External" Id="rId548"/><Relationship Type="http://schemas.openxmlformats.org/officeDocument/2006/relationships/hyperlink" Target="#'6. Person Card'!A1" TargetMode="External" Id="rId549"/><Relationship Type="http://schemas.openxmlformats.org/officeDocument/2006/relationships/hyperlink" Target="#'7. Raw Data'!A281" TargetMode="External" Id="rId550"/><Relationship Type="http://schemas.openxmlformats.org/officeDocument/2006/relationships/hyperlink" Target="#'6. Person Card'!A1" TargetMode="External" Id="rId551"/><Relationship Type="http://schemas.openxmlformats.org/officeDocument/2006/relationships/hyperlink" Target="#'7. Raw Data'!A282" TargetMode="External" Id="rId552"/><Relationship Type="http://schemas.openxmlformats.org/officeDocument/2006/relationships/hyperlink" Target="#'6. Person Card'!A1" TargetMode="External" Id="rId553"/><Relationship Type="http://schemas.openxmlformats.org/officeDocument/2006/relationships/hyperlink" Target="#'7. Raw Data'!A283" TargetMode="External" Id="rId554"/><Relationship Type="http://schemas.openxmlformats.org/officeDocument/2006/relationships/hyperlink" Target="#'6. Person Card'!A1" TargetMode="External" Id="rId555"/><Relationship Type="http://schemas.openxmlformats.org/officeDocument/2006/relationships/hyperlink" Target="#'7. Raw Data'!A284" TargetMode="External" Id="rId556"/><Relationship Type="http://schemas.openxmlformats.org/officeDocument/2006/relationships/hyperlink" Target="#'6. Person Card'!A1" TargetMode="External" Id="rId557"/><Relationship Type="http://schemas.openxmlformats.org/officeDocument/2006/relationships/hyperlink" Target="#'7. Raw Data'!A285" TargetMode="External" Id="rId558"/><Relationship Type="http://schemas.openxmlformats.org/officeDocument/2006/relationships/hyperlink" Target="#'6. Person Card'!A1" TargetMode="External" Id="rId559"/><Relationship Type="http://schemas.openxmlformats.org/officeDocument/2006/relationships/hyperlink" Target="#'7. Raw Data'!A286" TargetMode="External" Id="rId560"/><Relationship Type="http://schemas.openxmlformats.org/officeDocument/2006/relationships/hyperlink" Target="#'6. Person Card'!A1" TargetMode="External" Id="rId561"/><Relationship Type="http://schemas.openxmlformats.org/officeDocument/2006/relationships/hyperlink" Target="#'7. Raw Data'!A287" TargetMode="External" Id="rId562"/><Relationship Type="http://schemas.openxmlformats.org/officeDocument/2006/relationships/hyperlink" Target="#'6. Person Card'!A1" TargetMode="External" Id="rId563"/><Relationship Type="http://schemas.openxmlformats.org/officeDocument/2006/relationships/hyperlink" Target="#'7. Raw Data'!A288" TargetMode="External" Id="rId564"/><Relationship Type="http://schemas.openxmlformats.org/officeDocument/2006/relationships/hyperlink" Target="#'6. Person Card'!A1" TargetMode="External" Id="rId565"/><Relationship Type="http://schemas.openxmlformats.org/officeDocument/2006/relationships/hyperlink" Target="#'7. Raw Data'!A289" TargetMode="External" Id="rId566"/><Relationship Type="http://schemas.openxmlformats.org/officeDocument/2006/relationships/hyperlink" Target="#'6. Person Card'!A1" TargetMode="External" Id="rId567"/><Relationship Type="http://schemas.openxmlformats.org/officeDocument/2006/relationships/hyperlink" Target="#'7. Raw Data'!A290" TargetMode="External" Id="rId568"/><Relationship Type="http://schemas.openxmlformats.org/officeDocument/2006/relationships/hyperlink" Target="#'6. Person Card'!A1" TargetMode="External" Id="rId569"/><Relationship Type="http://schemas.openxmlformats.org/officeDocument/2006/relationships/hyperlink" Target="#'7. Raw Data'!A291" TargetMode="External" Id="rId570"/><Relationship Type="http://schemas.openxmlformats.org/officeDocument/2006/relationships/hyperlink" Target="#'6. Person Card'!A1" TargetMode="External" Id="rId571"/><Relationship Type="http://schemas.openxmlformats.org/officeDocument/2006/relationships/hyperlink" Target="#'7. Raw Data'!A292" TargetMode="External" Id="rId572"/><Relationship Type="http://schemas.openxmlformats.org/officeDocument/2006/relationships/hyperlink" Target="#'6. Person Card'!A1" TargetMode="External" Id="rId573"/><Relationship Type="http://schemas.openxmlformats.org/officeDocument/2006/relationships/hyperlink" Target="#'7. Raw Data'!A293" TargetMode="External" Id="rId574"/><Relationship Type="http://schemas.openxmlformats.org/officeDocument/2006/relationships/hyperlink" Target="#'6. Person Card'!A1" TargetMode="External" Id="rId575"/><Relationship Type="http://schemas.openxmlformats.org/officeDocument/2006/relationships/hyperlink" Target="#'7. Raw Data'!A294" TargetMode="External" Id="rId576"/><Relationship Type="http://schemas.openxmlformats.org/officeDocument/2006/relationships/hyperlink" Target="#'6. Person Card'!A1" TargetMode="External" Id="rId577"/><Relationship Type="http://schemas.openxmlformats.org/officeDocument/2006/relationships/hyperlink" Target="#'7. Raw Data'!A295" TargetMode="External" Id="rId578"/><Relationship Type="http://schemas.openxmlformats.org/officeDocument/2006/relationships/hyperlink" Target="#'6. Person Card'!A1" TargetMode="External" Id="rId579"/><Relationship Type="http://schemas.openxmlformats.org/officeDocument/2006/relationships/hyperlink" Target="#'7. Raw Data'!A296" TargetMode="External" Id="rId580"/><Relationship Type="http://schemas.openxmlformats.org/officeDocument/2006/relationships/hyperlink" Target="#'6. Person Card'!A1" TargetMode="External" Id="rId581"/><Relationship Type="http://schemas.openxmlformats.org/officeDocument/2006/relationships/hyperlink" Target="#'7. Raw Data'!A297" TargetMode="External" Id="rId582"/><Relationship Type="http://schemas.openxmlformats.org/officeDocument/2006/relationships/hyperlink" Target="#'6. Person Card'!A1" TargetMode="External" Id="rId583"/><Relationship Type="http://schemas.openxmlformats.org/officeDocument/2006/relationships/hyperlink" Target="#'7. Raw Data'!A298" TargetMode="External" Id="rId584"/><Relationship Type="http://schemas.openxmlformats.org/officeDocument/2006/relationships/hyperlink" Target="#'6. Person Card'!A1" TargetMode="External" Id="rId585"/><Relationship Type="http://schemas.openxmlformats.org/officeDocument/2006/relationships/hyperlink" Target="#'7. Raw Data'!A299" TargetMode="External" Id="rId586"/><Relationship Type="http://schemas.openxmlformats.org/officeDocument/2006/relationships/hyperlink" Target="#'6. Person Card'!A1" TargetMode="External" Id="rId587"/><Relationship Type="http://schemas.openxmlformats.org/officeDocument/2006/relationships/hyperlink" Target="#'7. Raw Data'!A300" TargetMode="External" Id="rId588"/><Relationship Type="http://schemas.openxmlformats.org/officeDocument/2006/relationships/hyperlink" Target="#'6. Person Card'!A1" TargetMode="External" Id="rId589"/><Relationship Type="http://schemas.openxmlformats.org/officeDocument/2006/relationships/hyperlink" Target="#'7. Raw Data'!A301" TargetMode="External" Id="rId590"/><Relationship Type="http://schemas.openxmlformats.org/officeDocument/2006/relationships/hyperlink" Target="#'6. Person Card'!A1" TargetMode="External" Id="rId591"/><Relationship Type="http://schemas.openxmlformats.org/officeDocument/2006/relationships/hyperlink" Target="#'7. Raw Data'!A302" TargetMode="External" Id="rId592"/><Relationship Type="http://schemas.openxmlformats.org/officeDocument/2006/relationships/hyperlink" Target="#'6. Person Card'!A1" TargetMode="External" Id="rId593"/><Relationship Type="http://schemas.openxmlformats.org/officeDocument/2006/relationships/hyperlink" Target="#'7. Raw Data'!A303" TargetMode="External" Id="rId594"/><Relationship Type="http://schemas.openxmlformats.org/officeDocument/2006/relationships/hyperlink" Target="#'6. Person Card'!A1" TargetMode="External" Id="rId595"/><Relationship Type="http://schemas.openxmlformats.org/officeDocument/2006/relationships/hyperlink" Target="#'7. Raw Data'!A304" TargetMode="External" Id="rId596"/><Relationship Type="http://schemas.openxmlformats.org/officeDocument/2006/relationships/hyperlink" Target="#'6. Person Card'!A1" TargetMode="External" Id="rId597"/><Relationship Type="http://schemas.openxmlformats.org/officeDocument/2006/relationships/hyperlink" Target="#'7. Raw Data'!A305" TargetMode="External" Id="rId598"/><Relationship Type="http://schemas.openxmlformats.org/officeDocument/2006/relationships/hyperlink" Target="#'6. Person Card'!A1" TargetMode="External" Id="rId599"/><Relationship Type="http://schemas.openxmlformats.org/officeDocument/2006/relationships/hyperlink" Target="#'7. Raw Data'!A306" TargetMode="External" Id="rId600"/><Relationship Type="http://schemas.openxmlformats.org/officeDocument/2006/relationships/hyperlink" Target="#'6. Person Card'!A1" TargetMode="External" Id="rId601"/><Relationship Type="http://schemas.openxmlformats.org/officeDocument/2006/relationships/hyperlink" Target="#'7. Raw Data'!A307" TargetMode="External" Id="rId602"/><Relationship Type="http://schemas.openxmlformats.org/officeDocument/2006/relationships/hyperlink" Target="#'6. Person Card'!A1" TargetMode="External" Id="rId603"/><Relationship Type="http://schemas.openxmlformats.org/officeDocument/2006/relationships/hyperlink" Target="#'7. Raw Data'!A308" TargetMode="External" Id="rId604"/><Relationship Type="http://schemas.openxmlformats.org/officeDocument/2006/relationships/hyperlink" Target="#'6. Person Card'!A1" TargetMode="External" Id="rId605"/><Relationship Type="http://schemas.openxmlformats.org/officeDocument/2006/relationships/hyperlink" Target="#'7. Raw Data'!A309" TargetMode="External" Id="rId606"/><Relationship Type="http://schemas.openxmlformats.org/officeDocument/2006/relationships/hyperlink" Target="#'6. Person Card'!A1" TargetMode="External" Id="rId607"/><Relationship Type="http://schemas.openxmlformats.org/officeDocument/2006/relationships/hyperlink" Target="#'7. Raw Data'!A310" TargetMode="External" Id="rId608"/><Relationship Type="http://schemas.openxmlformats.org/officeDocument/2006/relationships/hyperlink" Target="#'6. Person Card'!A1" TargetMode="External" Id="rId609"/><Relationship Type="http://schemas.openxmlformats.org/officeDocument/2006/relationships/hyperlink" Target="#'7. Raw Data'!A311" TargetMode="External" Id="rId610"/><Relationship Type="http://schemas.openxmlformats.org/officeDocument/2006/relationships/hyperlink" Target="#'6. Person Card'!A1" TargetMode="External" Id="rId611"/><Relationship Type="http://schemas.openxmlformats.org/officeDocument/2006/relationships/hyperlink" Target="#'7. Raw Data'!A312" TargetMode="External" Id="rId612"/><Relationship Type="http://schemas.openxmlformats.org/officeDocument/2006/relationships/hyperlink" Target="#'6. Person Card'!A1" TargetMode="External" Id="rId613"/><Relationship Type="http://schemas.openxmlformats.org/officeDocument/2006/relationships/hyperlink" Target="#'7. Raw Data'!A313" TargetMode="External" Id="rId614"/><Relationship Type="http://schemas.openxmlformats.org/officeDocument/2006/relationships/hyperlink" Target="#'6. Person Card'!A1" TargetMode="External" Id="rId615"/><Relationship Type="http://schemas.openxmlformats.org/officeDocument/2006/relationships/hyperlink" Target="#'7. Raw Data'!A314" TargetMode="External" Id="rId616"/><Relationship Type="http://schemas.openxmlformats.org/officeDocument/2006/relationships/hyperlink" Target="#'6. Person Card'!A1" TargetMode="External" Id="rId617"/><Relationship Type="http://schemas.openxmlformats.org/officeDocument/2006/relationships/hyperlink" Target="#'7. Raw Data'!A315" TargetMode="External" Id="rId618"/><Relationship Type="http://schemas.openxmlformats.org/officeDocument/2006/relationships/hyperlink" Target="#'6. Person Card'!A1" TargetMode="External" Id="rId619"/><Relationship Type="http://schemas.openxmlformats.org/officeDocument/2006/relationships/hyperlink" Target="#'7. Raw Data'!A316" TargetMode="External" Id="rId620"/><Relationship Type="http://schemas.openxmlformats.org/officeDocument/2006/relationships/hyperlink" Target="#'6. Person Card'!A1" TargetMode="External" Id="rId621"/><Relationship Type="http://schemas.openxmlformats.org/officeDocument/2006/relationships/hyperlink" Target="#'7. Raw Data'!A317" TargetMode="External" Id="rId622"/><Relationship Type="http://schemas.openxmlformats.org/officeDocument/2006/relationships/hyperlink" Target="#'6. Person Card'!A1" TargetMode="External" Id="rId623"/><Relationship Type="http://schemas.openxmlformats.org/officeDocument/2006/relationships/hyperlink" Target="#'7. Raw Data'!A318" TargetMode="External" Id="rId624"/><Relationship Type="http://schemas.openxmlformats.org/officeDocument/2006/relationships/hyperlink" Target="#'6. Person Card'!A1" TargetMode="External" Id="rId625"/><Relationship Type="http://schemas.openxmlformats.org/officeDocument/2006/relationships/hyperlink" Target="#'7. Raw Data'!A319" TargetMode="External" Id="rId626"/><Relationship Type="http://schemas.openxmlformats.org/officeDocument/2006/relationships/hyperlink" Target="#'6. Person Card'!A1" TargetMode="External" Id="rId627"/><Relationship Type="http://schemas.openxmlformats.org/officeDocument/2006/relationships/hyperlink" Target="#'7. Raw Data'!A320" TargetMode="External" Id="rId628"/><Relationship Type="http://schemas.openxmlformats.org/officeDocument/2006/relationships/hyperlink" Target="#'6. Person Card'!A1" TargetMode="External" Id="rId629"/><Relationship Type="http://schemas.openxmlformats.org/officeDocument/2006/relationships/hyperlink" Target="#'7. Raw Data'!A321" TargetMode="External" Id="rId630"/><Relationship Type="http://schemas.openxmlformats.org/officeDocument/2006/relationships/hyperlink" Target="#'6. Person Card'!A1" TargetMode="External" Id="rId631"/><Relationship Type="http://schemas.openxmlformats.org/officeDocument/2006/relationships/hyperlink" Target="#'7. Raw Data'!A322" TargetMode="External" Id="rId632"/><Relationship Type="http://schemas.openxmlformats.org/officeDocument/2006/relationships/hyperlink" Target="#'6. Person Card'!A1" TargetMode="External" Id="rId633"/><Relationship Type="http://schemas.openxmlformats.org/officeDocument/2006/relationships/hyperlink" Target="#'7. Raw Data'!A323" TargetMode="External" Id="rId634"/><Relationship Type="http://schemas.openxmlformats.org/officeDocument/2006/relationships/hyperlink" Target="#'6. Person Card'!A1" TargetMode="External" Id="rId635"/><Relationship Type="http://schemas.openxmlformats.org/officeDocument/2006/relationships/hyperlink" Target="#'7. Raw Data'!A324" TargetMode="External" Id="rId636"/><Relationship Type="http://schemas.openxmlformats.org/officeDocument/2006/relationships/hyperlink" Target="#'6. Person Card'!A1" TargetMode="External" Id="rId637"/><Relationship Type="http://schemas.openxmlformats.org/officeDocument/2006/relationships/hyperlink" Target="#'7. Raw Data'!A325" TargetMode="External" Id="rId638"/><Relationship Type="http://schemas.openxmlformats.org/officeDocument/2006/relationships/hyperlink" Target="#'6. Person Card'!A1" TargetMode="External" Id="rId639"/><Relationship Type="http://schemas.openxmlformats.org/officeDocument/2006/relationships/hyperlink" Target="#'7. Raw Data'!A326" TargetMode="External" Id="rId640"/><Relationship Type="http://schemas.openxmlformats.org/officeDocument/2006/relationships/hyperlink" Target="#'6. Person Card'!A1" TargetMode="External" Id="rId641"/><Relationship Type="http://schemas.openxmlformats.org/officeDocument/2006/relationships/hyperlink" Target="#'7. Raw Data'!A327" TargetMode="External" Id="rId642"/><Relationship Type="http://schemas.openxmlformats.org/officeDocument/2006/relationships/hyperlink" Target="#'6. Person Card'!A1" TargetMode="External" Id="rId643"/><Relationship Type="http://schemas.openxmlformats.org/officeDocument/2006/relationships/hyperlink" Target="#'7. Raw Data'!A328" TargetMode="External" Id="rId644"/><Relationship Type="http://schemas.openxmlformats.org/officeDocument/2006/relationships/hyperlink" Target="#'6. Person Card'!A1" TargetMode="External" Id="rId645"/><Relationship Type="http://schemas.openxmlformats.org/officeDocument/2006/relationships/hyperlink" Target="#'7. Raw Data'!A329" TargetMode="External" Id="rId646"/><Relationship Type="http://schemas.openxmlformats.org/officeDocument/2006/relationships/hyperlink" Target="#'6. Person Card'!A1" TargetMode="External" Id="rId647"/><Relationship Type="http://schemas.openxmlformats.org/officeDocument/2006/relationships/hyperlink" Target="#'7. Raw Data'!A330" TargetMode="External" Id="rId648"/><Relationship Type="http://schemas.openxmlformats.org/officeDocument/2006/relationships/hyperlink" Target="#'6. Person Card'!A1" TargetMode="External" Id="rId649"/><Relationship Type="http://schemas.openxmlformats.org/officeDocument/2006/relationships/hyperlink" Target="#'7. Raw Data'!A331" TargetMode="External" Id="rId650"/><Relationship Type="http://schemas.openxmlformats.org/officeDocument/2006/relationships/hyperlink" Target="#'6. Person Card'!A1" TargetMode="External" Id="rId651"/><Relationship Type="http://schemas.openxmlformats.org/officeDocument/2006/relationships/hyperlink" Target="#'7. Raw Data'!A332" TargetMode="External" Id="rId652"/><Relationship Type="http://schemas.openxmlformats.org/officeDocument/2006/relationships/hyperlink" Target="#'6. Person Card'!A1" TargetMode="External" Id="rId653"/><Relationship Type="http://schemas.openxmlformats.org/officeDocument/2006/relationships/hyperlink" Target="#'7. Raw Data'!A333" TargetMode="External" Id="rId654"/><Relationship Type="http://schemas.openxmlformats.org/officeDocument/2006/relationships/hyperlink" Target="#'6. Person Card'!A1" TargetMode="External" Id="rId655"/><Relationship Type="http://schemas.openxmlformats.org/officeDocument/2006/relationships/hyperlink" Target="#'7. Raw Data'!A334" TargetMode="External" Id="rId656"/><Relationship Type="http://schemas.openxmlformats.org/officeDocument/2006/relationships/hyperlink" Target="#'6. Person Card'!A1" TargetMode="External" Id="rId657"/><Relationship Type="http://schemas.openxmlformats.org/officeDocument/2006/relationships/hyperlink" Target="#'7. Raw Data'!A335" TargetMode="External" Id="rId658"/><Relationship Type="http://schemas.openxmlformats.org/officeDocument/2006/relationships/hyperlink" Target="#'6. Person Card'!A1" TargetMode="External" Id="rId659"/><Relationship Type="http://schemas.openxmlformats.org/officeDocument/2006/relationships/hyperlink" Target="#'7. Raw Data'!A336" TargetMode="External" Id="rId660"/><Relationship Type="http://schemas.openxmlformats.org/officeDocument/2006/relationships/hyperlink" Target="#'6. Person Card'!A1" TargetMode="External" Id="rId661"/><Relationship Type="http://schemas.openxmlformats.org/officeDocument/2006/relationships/hyperlink" Target="#'7. Raw Data'!A337" TargetMode="External" Id="rId662"/><Relationship Type="http://schemas.openxmlformats.org/officeDocument/2006/relationships/hyperlink" Target="#'6. Person Card'!A1" TargetMode="External" Id="rId663"/><Relationship Type="http://schemas.openxmlformats.org/officeDocument/2006/relationships/hyperlink" Target="#'7. Raw Data'!A338" TargetMode="External" Id="rId664"/><Relationship Type="http://schemas.openxmlformats.org/officeDocument/2006/relationships/hyperlink" Target="#'6. Person Card'!A1" TargetMode="External" Id="rId665"/><Relationship Type="http://schemas.openxmlformats.org/officeDocument/2006/relationships/hyperlink" Target="#'7. Raw Data'!A339" TargetMode="External" Id="rId666"/><Relationship Type="http://schemas.openxmlformats.org/officeDocument/2006/relationships/hyperlink" Target="#'6. Person Card'!A1" TargetMode="External" Id="rId667"/><Relationship Type="http://schemas.openxmlformats.org/officeDocument/2006/relationships/hyperlink" Target="#'7. Raw Data'!A340" TargetMode="External" Id="rId668"/><Relationship Type="http://schemas.openxmlformats.org/officeDocument/2006/relationships/hyperlink" Target="#'6. Person Card'!A1" TargetMode="External" Id="rId669"/><Relationship Type="http://schemas.openxmlformats.org/officeDocument/2006/relationships/hyperlink" Target="#'7. Raw Data'!A341" TargetMode="External" Id="rId670"/><Relationship Type="http://schemas.openxmlformats.org/officeDocument/2006/relationships/hyperlink" Target="#'6. Person Card'!A1" TargetMode="External" Id="rId671"/><Relationship Type="http://schemas.openxmlformats.org/officeDocument/2006/relationships/hyperlink" Target="#'7. Raw Data'!A342" TargetMode="External" Id="rId672"/><Relationship Type="http://schemas.openxmlformats.org/officeDocument/2006/relationships/hyperlink" Target="#'6. Person Card'!A1" TargetMode="External" Id="rId673"/><Relationship Type="http://schemas.openxmlformats.org/officeDocument/2006/relationships/hyperlink" Target="#'7. Raw Data'!A343" TargetMode="External" Id="rId674"/><Relationship Type="http://schemas.openxmlformats.org/officeDocument/2006/relationships/hyperlink" Target="#'6. Person Card'!A1" TargetMode="External" Id="rId675"/><Relationship Type="http://schemas.openxmlformats.org/officeDocument/2006/relationships/hyperlink" Target="#'7. Raw Data'!A344" TargetMode="External" Id="rId676"/><Relationship Type="http://schemas.openxmlformats.org/officeDocument/2006/relationships/hyperlink" Target="#'6. Person Card'!A1" TargetMode="External" Id="rId677"/><Relationship Type="http://schemas.openxmlformats.org/officeDocument/2006/relationships/hyperlink" Target="#'7. Raw Data'!A345" TargetMode="External" Id="rId678"/><Relationship Type="http://schemas.openxmlformats.org/officeDocument/2006/relationships/hyperlink" Target="#'6. Person Card'!A1" TargetMode="External" Id="rId679"/><Relationship Type="http://schemas.openxmlformats.org/officeDocument/2006/relationships/hyperlink" Target="#'7. Raw Data'!A346" TargetMode="External" Id="rId680"/><Relationship Type="http://schemas.openxmlformats.org/officeDocument/2006/relationships/hyperlink" Target="#'6. Person Card'!A1" TargetMode="External" Id="rId681"/><Relationship Type="http://schemas.openxmlformats.org/officeDocument/2006/relationships/hyperlink" Target="#'7. Raw Data'!A347" TargetMode="External" Id="rId682"/><Relationship Type="http://schemas.openxmlformats.org/officeDocument/2006/relationships/hyperlink" Target="#'6. Person Card'!A1" TargetMode="External" Id="rId683"/><Relationship Type="http://schemas.openxmlformats.org/officeDocument/2006/relationships/hyperlink" Target="#'7. Raw Data'!A348" TargetMode="External" Id="rId684"/><Relationship Type="http://schemas.openxmlformats.org/officeDocument/2006/relationships/hyperlink" Target="#'6. Person Card'!A1" TargetMode="External" Id="rId685"/><Relationship Type="http://schemas.openxmlformats.org/officeDocument/2006/relationships/hyperlink" Target="#'7. Raw Data'!A349" TargetMode="External" Id="rId686"/><Relationship Type="http://schemas.openxmlformats.org/officeDocument/2006/relationships/hyperlink" Target="#'6. Person Card'!A1" TargetMode="External" Id="rId687"/><Relationship Type="http://schemas.openxmlformats.org/officeDocument/2006/relationships/hyperlink" Target="#'7. Raw Data'!A350" TargetMode="External" Id="rId688"/><Relationship Type="http://schemas.openxmlformats.org/officeDocument/2006/relationships/hyperlink" Target="#'6. Person Card'!A1" TargetMode="External" Id="rId689"/><Relationship Type="http://schemas.openxmlformats.org/officeDocument/2006/relationships/hyperlink" Target="#'7. Raw Data'!A351" TargetMode="External" Id="rId690"/><Relationship Type="http://schemas.openxmlformats.org/officeDocument/2006/relationships/hyperlink" Target="#'6. Person Card'!A1" TargetMode="External" Id="rId691"/><Relationship Type="http://schemas.openxmlformats.org/officeDocument/2006/relationships/hyperlink" Target="#'7. Raw Data'!A352" TargetMode="External" Id="rId692"/><Relationship Type="http://schemas.openxmlformats.org/officeDocument/2006/relationships/hyperlink" Target="#'6. Person Card'!A1" TargetMode="External" Id="rId693"/><Relationship Type="http://schemas.openxmlformats.org/officeDocument/2006/relationships/hyperlink" Target="#'7. Raw Data'!A353" TargetMode="External" Id="rId694"/><Relationship Type="http://schemas.openxmlformats.org/officeDocument/2006/relationships/hyperlink" Target="#'6. Person Card'!A1" TargetMode="External" Id="rId695"/><Relationship Type="http://schemas.openxmlformats.org/officeDocument/2006/relationships/hyperlink" Target="#'7. Raw Data'!A354" TargetMode="External" Id="rId696"/><Relationship Type="http://schemas.openxmlformats.org/officeDocument/2006/relationships/hyperlink" Target="#'6. Person Card'!A1" TargetMode="External" Id="rId697"/><Relationship Type="http://schemas.openxmlformats.org/officeDocument/2006/relationships/hyperlink" Target="#'7. Raw Data'!A355" TargetMode="External" Id="rId698"/><Relationship Type="http://schemas.openxmlformats.org/officeDocument/2006/relationships/hyperlink" Target="#'6. Person Card'!A1" TargetMode="External" Id="rId699"/><Relationship Type="http://schemas.openxmlformats.org/officeDocument/2006/relationships/hyperlink" Target="#'7. Raw Data'!A356" TargetMode="External" Id="rId700"/><Relationship Type="http://schemas.openxmlformats.org/officeDocument/2006/relationships/hyperlink" Target="#'6. Person Card'!A1" TargetMode="External" Id="rId701"/><Relationship Type="http://schemas.openxmlformats.org/officeDocument/2006/relationships/hyperlink" Target="#'7. Raw Data'!A357" TargetMode="External" Id="rId702"/><Relationship Type="http://schemas.openxmlformats.org/officeDocument/2006/relationships/hyperlink" Target="#'6. Person Card'!A1" TargetMode="External" Id="rId703"/><Relationship Type="http://schemas.openxmlformats.org/officeDocument/2006/relationships/hyperlink" Target="#'7. Raw Data'!A358" TargetMode="External" Id="rId704"/><Relationship Type="http://schemas.openxmlformats.org/officeDocument/2006/relationships/hyperlink" Target="#'6. Person Card'!A1" TargetMode="External" Id="rId705"/><Relationship Type="http://schemas.openxmlformats.org/officeDocument/2006/relationships/hyperlink" Target="#'7. Raw Data'!A359" TargetMode="External" Id="rId706"/><Relationship Type="http://schemas.openxmlformats.org/officeDocument/2006/relationships/hyperlink" Target="#'6. Person Card'!A1" TargetMode="External" Id="rId707"/><Relationship Type="http://schemas.openxmlformats.org/officeDocument/2006/relationships/hyperlink" Target="#'7. Raw Data'!A360" TargetMode="External" Id="rId708"/><Relationship Type="http://schemas.openxmlformats.org/officeDocument/2006/relationships/hyperlink" Target="#'6. Person Card'!A1" TargetMode="External" Id="rId709"/><Relationship Type="http://schemas.openxmlformats.org/officeDocument/2006/relationships/hyperlink" Target="#'7. Raw Data'!A361" TargetMode="External" Id="rId710"/><Relationship Type="http://schemas.openxmlformats.org/officeDocument/2006/relationships/hyperlink" Target="#'6. Person Card'!A1" TargetMode="External" Id="rId711"/><Relationship Type="http://schemas.openxmlformats.org/officeDocument/2006/relationships/hyperlink" Target="#'7. Raw Data'!A362" TargetMode="External" Id="rId712"/><Relationship Type="http://schemas.openxmlformats.org/officeDocument/2006/relationships/hyperlink" Target="#'6. Person Card'!A1" TargetMode="External" Id="rId713"/><Relationship Type="http://schemas.openxmlformats.org/officeDocument/2006/relationships/hyperlink" Target="#'7. Raw Data'!A363" TargetMode="External" Id="rId714"/><Relationship Type="http://schemas.openxmlformats.org/officeDocument/2006/relationships/hyperlink" Target="#'6. Person Card'!A1" TargetMode="External" Id="rId715"/><Relationship Type="http://schemas.openxmlformats.org/officeDocument/2006/relationships/hyperlink" Target="#'7. Raw Data'!A364" TargetMode="External" Id="rId716"/><Relationship Type="http://schemas.openxmlformats.org/officeDocument/2006/relationships/hyperlink" Target="#'6. Person Card'!A1" TargetMode="External" Id="rId717"/><Relationship Type="http://schemas.openxmlformats.org/officeDocument/2006/relationships/hyperlink" Target="#'7. Raw Data'!A365" TargetMode="External" Id="rId718"/><Relationship Type="http://schemas.openxmlformats.org/officeDocument/2006/relationships/hyperlink" Target="#'6. Person Card'!A1" TargetMode="External" Id="rId719"/><Relationship Type="http://schemas.openxmlformats.org/officeDocument/2006/relationships/hyperlink" Target="#'7. Raw Data'!A366" TargetMode="External" Id="rId720"/><Relationship Type="http://schemas.openxmlformats.org/officeDocument/2006/relationships/hyperlink" Target="#'6. Person Card'!A1" TargetMode="External" Id="rId721"/><Relationship Type="http://schemas.openxmlformats.org/officeDocument/2006/relationships/hyperlink" Target="#'7. Raw Data'!A367" TargetMode="External" Id="rId722"/><Relationship Type="http://schemas.openxmlformats.org/officeDocument/2006/relationships/hyperlink" Target="#'6. Person Card'!A1" TargetMode="External" Id="rId723"/><Relationship Type="http://schemas.openxmlformats.org/officeDocument/2006/relationships/hyperlink" Target="#'7. Raw Data'!A368" TargetMode="External" Id="rId724"/><Relationship Type="http://schemas.openxmlformats.org/officeDocument/2006/relationships/hyperlink" Target="#'6. Person Card'!A1" TargetMode="External" Id="rId725"/><Relationship Type="http://schemas.openxmlformats.org/officeDocument/2006/relationships/hyperlink" Target="#'7. Raw Data'!A369" TargetMode="External" Id="rId726"/><Relationship Type="http://schemas.openxmlformats.org/officeDocument/2006/relationships/hyperlink" Target="#'6. Person Card'!A1" TargetMode="External" Id="rId727"/><Relationship Type="http://schemas.openxmlformats.org/officeDocument/2006/relationships/hyperlink" Target="#'7. Raw Data'!A370" TargetMode="External" Id="rId728"/><Relationship Type="http://schemas.openxmlformats.org/officeDocument/2006/relationships/hyperlink" Target="#'6. Person Card'!A1" TargetMode="External" Id="rId729"/><Relationship Type="http://schemas.openxmlformats.org/officeDocument/2006/relationships/hyperlink" Target="#'7. Raw Data'!A371" TargetMode="External" Id="rId730"/><Relationship Type="http://schemas.openxmlformats.org/officeDocument/2006/relationships/hyperlink" Target="#'6. Person Card'!A1" TargetMode="External" Id="rId731"/><Relationship Type="http://schemas.openxmlformats.org/officeDocument/2006/relationships/hyperlink" Target="#'7. Raw Data'!A372" TargetMode="External" Id="rId732"/><Relationship Type="http://schemas.openxmlformats.org/officeDocument/2006/relationships/hyperlink" Target="#'6. Person Card'!A1" TargetMode="External" Id="rId733"/><Relationship Type="http://schemas.openxmlformats.org/officeDocument/2006/relationships/hyperlink" Target="#'7. Raw Data'!A373" TargetMode="External" Id="rId734"/><Relationship Type="http://schemas.openxmlformats.org/officeDocument/2006/relationships/hyperlink" Target="#'6. Person Card'!A1" TargetMode="External" Id="rId735"/><Relationship Type="http://schemas.openxmlformats.org/officeDocument/2006/relationships/hyperlink" Target="#'7. Raw Data'!A374" TargetMode="External" Id="rId736"/><Relationship Type="http://schemas.openxmlformats.org/officeDocument/2006/relationships/hyperlink" Target="#'6. Person Card'!A1" TargetMode="External" Id="rId737"/><Relationship Type="http://schemas.openxmlformats.org/officeDocument/2006/relationships/hyperlink" Target="#'7. Raw Data'!A375" TargetMode="External" Id="rId738"/><Relationship Type="http://schemas.openxmlformats.org/officeDocument/2006/relationships/hyperlink" Target="#'6. Person Card'!A1" TargetMode="External" Id="rId739"/><Relationship Type="http://schemas.openxmlformats.org/officeDocument/2006/relationships/hyperlink" Target="#'7. Raw Data'!A376" TargetMode="External" Id="rId740"/><Relationship Type="http://schemas.openxmlformats.org/officeDocument/2006/relationships/hyperlink" Target="#'6. Person Card'!A1" TargetMode="External" Id="rId741"/><Relationship Type="http://schemas.openxmlformats.org/officeDocument/2006/relationships/hyperlink" Target="#'7. Raw Data'!A377" TargetMode="External" Id="rId742"/><Relationship Type="http://schemas.openxmlformats.org/officeDocument/2006/relationships/hyperlink" Target="#'6. Person Card'!A1" TargetMode="External" Id="rId743"/><Relationship Type="http://schemas.openxmlformats.org/officeDocument/2006/relationships/hyperlink" Target="#'7. Raw Data'!A378" TargetMode="External" Id="rId744"/><Relationship Type="http://schemas.openxmlformats.org/officeDocument/2006/relationships/hyperlink" Target="#'6. Person Card'!A1" TargetMode="External" Id="rId745"/><Relationship Type="http://schemas.openxmlformats.org/officeDocument/2006/relationships/hyperlink" Target="#'7. Raw Data'!A379" TargetMode="External" Id="rId746"/><Relationship Type="http://schemas.openxmlformats.org/officeDocument/2006/relationships/hyperlink" Target="#'6. Person Card'!A1" TargetMode="External" Id="rId747"/><Relationship Type="http://schemas.openxmlformats.org/officeDocument/2006/relationships/hyperlink" Target="#'7. Raw Data'!A380" TargetMode="External" Id="rId748"/><Relationship Type="http://schemas.openxmlformats.org/officeDocument/2006/relationships/hyperlink" Target="#'6. Person Card'!A1" TargetMode="External" Id="rId749"/><Relationship Type="http://schemas.openxmlformats.org/officeDocument/2006/relationships/hyperlink" Target="#'7. Raw Data'!A381" TargetMode="External" Id="rId750"/><Relationship Type="http://schemas.openxmlformats.org/officeDocument/2006/relationships/hyperlink" Target="#'6. Person Card'!A1" TargetMode="External" Id="rId751"/><Relationship Type="http://schemas.openxmlformats.org/officeDocument/2006/relationships/hyperlink" Target="#'7. Raw Data'!A382" TargetMode="External" Id="rId752"/><Relationship Type="http://schemas.openxmlformats.org/officeDocument/2006/relationships/hyperlink" Target="#'6. Person Card'!A1" TargetMode="External" Id="rId753"/><Relationship Type="http://schemas.openxmlformats.org/officeDocument/2006/relationships/hyperlink" Target="#'7. Raw Data'!A383" TargetMode="External" Id="rId754"/><Relationship Type="http://schemas.openxmlformats.org/officeDocument/2006/relationships/hyperlink" Target="#'6. Person Card'!A1" TargetMode="External" Id="rId755"/><Relationship Type="http://schemas.openxmlformats.org/officeDocument/2006/relationships/hyperlink" Target="#'7. Raw Data'!A384" TargetMode="External" Id="rId756"/><Relationship Type="http://schemas.openxmlformats.org/officeDocument/2006/relationships/hyperlink" Target="#'6. Person Card'!A1" TargetMode="External" Id="rId757"/><Relationship Type="http://schemas.openxmlformats.org/officeDocument/2006/relationships/hyperlink" Target="#'7. Raw Data'!A385" TargetMode="External" Id="rId758"/><Relationship Type="http://schemas.openxmlformats.org/officeDocument/2006/relationships/hyperlink" Target="#'6. Person Card'!A1" TargetMode="External" Id="rId759"/><Relationship Type="http://schemas.openxmlformats.org/officeDocument/2006/relationships/hyperlink" Target="#'7. Raw Data'!A386" TargetMode="External" Id="rId760"/><Relationship Type="http://schemas.openxmlformats.org/officeDocument/2006/relationships/hyperlink" Target="#'6. Person Card'!A1" TargetMode="External" Id="rId761"/><Relationship Type="http://schemas.openxmlformats.org/officeDocument/2006/relationships/hyperlink" Target="#'7. Raw Data'!A387" TargetMode="External" Id="rId762"/><Relationship Type="http://schemas.openxmlformats.org/officeDocument/2006/relationships/hyperlink" Target="#'6. Person Card'!A1" TargetMode="External" Id="rId763"/><Relationship Type="http://schemas.openxmlformats.org/officeDocument/2006/relationships/hyperlink" Target="#'7. Raw Data'!A388" TargetMode="External" Id="rId764"/><Relationship Type="http://schemas.openxmlformats.org/officeDocument/2006/relationships/hyperlink" Target="#'6. Person Card'!A1" TargetMode="External" Id="rId765"/><Relationship Type="http://schemas.openxmlformats.org/officeDocument/2006/relationships/hyperlink" Target="#'7. Raw Data'!A389" TargetMode="External" Id="rId766"/><Relationship Type="http://schemas.openxmlformats.org/officeDocument/2006/relationships/hyperlink" Target="#'6. Person Card'!A1" TargetMode="External" Id="rId767"/><Relationship Type="http://schemas.openxmlformats.org/officeDocument/2006/relationships/hyperlink" Target="#'7. Raw Data'!A390" TargetMode="External" Id="rId768"/><Relationship Type="http://schemas.openxmlformats.org/officeDocument/2006/relationships/hyperlink" Target="#'6. Person Card'!A1" TargetMode="External" Id="rId769"/><Relationship Type="http://schemas.openxmlformats.org/officeDocument/2006/relationships/hyperlink" Target="#'7. Raw Data'!A391" TargetMode="External" Id="rId770"/><Relationship Type="http://schemas.openxmlformats.org/officeDocument/2006/relationships/hyperlink" Target="#'6. Person Card'!A1" TargetMode="External" Id="rId771"/><Relationship Type="http://schemas.openxmlformats.org/officeDocument/2006/relationships/hyperlink" Target="#'7. Raw Data'!A392" TargetMode="External" Id="rId772"/><Relationship Type="http://schemas.openxmlformats.org/officeDocument/2006/relationships/hyperlink" Target="#'6. Person Card'!A1" TargetMode="External" Id="rId773"/><Relationship Type="http://schemas.openxmlformats.org/officeDocument/2006/relationships/hyperlink" Target="#'7. Raw Data'!A393" TargetMode="External" Id="rId774"/><Relationship Type="http://schemas.openxmlformats.org/officeDocument/2006/relationships/hyperlink" Target="#'6. Person Card'!A1" TargetMode="External" Id="rId775"/><Relationship Type="http://schemas.openxmlformats.org/officeDocument/2006/relationships/hyperlink" Target="#'7. Raw Data'!A394" TargetMode="External" Id="rId776"/><Relationship Type="http://schemas.openxmlformats.org/officeDocument/2006/relationships/hyperlink" Target="#'6. Person Card'!A1" TargetMode="External" Id="rId777"/><Relationship Type="http://schemas.openxmlformats.org/officeDocument/2006/relationships/hyperlink" Target="#'7. Raw Data'!A395" TargetMode="External" Id="rId778"/><Relationship Type="http://schemas.openxmlformats.org/officeDocument/2006/relationships/hyperlink" Target="#'6. Person Card'!A1" TargetMode="External" Id="rId779"/><Relationship Type="http://schemas.openxmlformats.org/officeDocument/2006/relationships/hyperlink" Target="#'7. Raw Data'!A396" TargetMode="External" Id="rId780"/><Relationship Type="http://schemas.openxmlformats.org/officeDocument/2006/relationships/hyperlink" Target="#'6. Person Card'!A1" TargetMode="External" Id="rId781"/><Relationship Type="http://schemas.openxmlformats.org/officeDocument/2006/relationships/hyperlink" Target="#'7. Raw Data'!A397" TargetMode="External" Id="rId782"/><Relationship Type="http://schemas.openxmlformats.org/officeDocument/2006/relationships/hyperlink" Target="#'6. Person Card'!A1" TargetMode="External" Id="rId783"/><Relationship Type="http://schemas.openxmlformats.org/officeDocument/2006/relationships/hyperlink" Target="#'7. Raw Data'!A398" TargetMode="External" Id="rId784"/><Relationship Type="http://schemas.openxmlformats.org/officeDocument/2006/relationships/hyperlink" Target="#'6. Person Card'!A1" TargetMode="External" Id="rId785"/><Relationship Type="http://schemas.openxmlformats.org/officeDocument/2006/relationships/hyperlink" Target="#'7. Raw Data'!A399" TargetMode="External" Id="rId786"/><Relationship Type="http://schemas.openxmlformats.org/officeDocument/2006/relationships/hyperlink" Target="#'6. Person Card'!A1" TargetMode="External" Id="rId787"/><Relationship Type="http://schemas.openxmlformats.org/officeDocument/2006/relationships/hyperlink" Target="#'7. Raw Data'!A400" TargetMode="External" Id="rId788"/><Relationship Type="http://schemas.openxmlformats.org/officeDocument/2006/relationships/hyperlink" Target="#'6. Person Card'!A1" TargetMode="External" Id="rId789"/><Relationship Type="http://schemas.openxmlformats.org/officeDocument/2006/relationships/hyperlink" Target="#'7. Raw Data'!A401" TargetMode="External" Id="rId790"/><Relationship Type="http://schemas.openxmlformats.org/officeDocument/2006/relationships/hyperlink" Target="#'6. Person Card'!A1" TargetMode="External" Id="rId791"/><Relationship Type="http://schemas.openxmlformats.org/officeDocument/2006/relationships/hyperlink" Target="#'7. Raw Data'!A402" TargetMode="External" Id="rId792"/><Relationship Type="http://schemas.openxmlformats.org/officeDocument/2006/relationships/hyperlink" Target="#'6. Person Card'!A1" TargetMode="External" Id="rId793"/><Relationship Type="http://schemas.openxmlformats.org/officeDocument/2006/relationships/hyperlink" Target="#'7. Raw Data'!A403" TargetMode="External" Id="rId794"/><Relationship Type="http://schemas.openxmlformats.org/officeDocument/2006/relationships/hyperlink" Target="#'6. Person Card'!A1" TargetMode="External" Id="rId795"/><Relationship Type="http://schemas.openxmlformats.org/officeDocument/2006/relationships/hyperlink" Target="#'7. Raw Data'!A404" TargetMode="External" Id="rId796"/><Relationship Type="http://schemas.openxmlformats.org/officeDocument/2006/relationships/hyperlink" Target="#'6. Person Card'!A1" TargetMode="External" Id="rId797"/><Relationship Type="http://schemas.openxmlformats.org/officeDocument/2006/relationships/hyperlink" Target="#'7. Raw Data'!A405" TargetMode="External" Id="rId798"/><Relationship Type="http://schemas.openxmlformats.org/officeDocument/2006/relationships/hyperlink" Target="#'6. Person Card'!A1" TargetMode="External" Id="rId799"/><Relationship Type="http://schemas.openxmlformats.org/officeDocument/2006/relationships/hyperlink" Target="#'7. Raw Data'!A406" TargetMode="External" Id="rId800"/><Relationship Type="http://schemas.openxmlformats.org/officeDocument/2006/relationships/hyperlink" Target="#'6. Person Card'!A1" TargetMode="External" Id="rId801"/><Relationship Type="http://schemas.openxmlformats.org/officeDocument/2006/relationships/hyperlink" Target="#'7. Raw Data'!A407" TargetMode="External" Id="rId802"/><Relationship Type="http://schemas.openxmlformats.org/officeDocument/2006/relationships/hyperlink" Target="#'6. Person Card'!A1" TargetMode="External" Id="rId803"/><Relationship Type="http://schemas.openxmlformats.org/officeDocument/2006/relationships/hyperlink" Target="#'7. Raw Data'!A408" TargetMode="External" Id="rId804"/><Relationship Type="http://schemas.openxmlformats.org/officeDocument/2006/relationships/hyperlink" Target="#'6. Person Card'!A1" TargetMode="External" Id="rId805"/><Relationship Type="http://schemas.openxmlformats.org/officeDocument/2006/relationships/hyperlink" Target="#'7. Raw Data'!A409" TargetMode="External" Id="rId806"/><Relationship Type="http://schemas.openxmlformats.org/officeDocument/2006/relationships/hyperlink" Target="#'6. Person Card'!A1" TargetMode="External" Id="rId807"/><Relationship Type="http://schemas.openxmlformats.org/officeDocument/2006/relationships/hyperlink" Target="#'7. Raw Data'!A410" TargetMode="External" Id="rId808"/><Relationship Type="http://schemas.openxmlformats.org/officeDocument/2006/relationships/hyperlink" Target="#'6. Person Card'!A1" TargetMode="External" Id="rId809"/><Relationship Type="http://schemas.openxmlformats.org/officeDocument/2006/relationships/hyperlink" Target="#'7. Raw Data'!A411" TargetMode="External" Id="rId810"/><Relationship Type="http://schemas.openxmlformats.org/officeDocument/2006/relationships/hyperlink" Target="#'6. Person Card'!A1" TargetMode="External" Id="rId811"/><Relationship Type="http://schemas.openxmlformats.org/officeDocument/2006/relationships/hyperlink" Target="#'7. Raw Data'!A412" TargetMode="External" Id="rId812"/><Relationship Type="http://schemas.openxmlformats.org/officeDocument/2006/relationships/hyperlink" Target="#'6. Person Card'!A1" TargetMode="External" Id="rId813"/><Relationship Type="http://schemas.openxmlformats.org/officeDocument/2006/relationships/hyperlink" Target="#'7. Raw Data'!A413" TargetMode="External" Id="rId814"/><Relationship Type="http://schemas.openxmlformats.org/officeDocument/2006/relationships/hyperlink" Target="#'6. Person Card'!A1" TargetMode="External" Id="rId815"/><Relationship Type="http://schemas.openxmlformats.org/officeDocument/2006/relationships/hyperlink" Target="#'7. Raw Data'!A414" TargetMode="External" Id="rId816"/><Relationship Type="http://schemas.openxmlformats.org/officeDocument/2006/relationships/hyperlink" Target="#'6. Person Card'!A1" TargetMode="External" Id="rId817"/><Relationship Type="http://schemas.openxmlformats.org/officeDocument/2006/relationships/hyperlink" Target="#'7. Raw Data'!A415" TargetMode="External" Id="rId818"/><Relationship Type="http://schemas.openxmlformats.org/officeDocument/2006/relationships/hyperlink" Target="#'6. Person Card'!A1" TargetMode="External" Id="rId819"/><Relationship Type="http://schemas.openxmlformats.org/officeDocument/2006/relationships/hyperlink" Target="#'7. Raw Data'!A416" TargetMode="External" Id="rId820"/><Relationship Type="http://schemas.openxmlformats.org/officeDocument/2006/relationships/hyperlink" Target="#'6. Person Card'!A1" TargetMode="External" Id="rId821"/><Relationship Type="http://schemas.openxmlformats.org/officeDocument/2006/relationships/hyperlink" Target="#'7. Raw Data'!A417" TargetMode="External" Id="rId822"/><Relationship Type="http://schemas.openxmlformats.org/officeDocument/2006/relationships/hyperlink" Target="#'6. Person Card'!A1" TargetMode="External" Id="rId823"/><Relationship Type="http://schemas.openxmlformats.org/officeDocument/2006/relationships/hyperlink" Target="#'7. Raw Data'!A418" TargetMode="External" Id="rId824"/><Relationship Type="http://schemas.openxmlformats.org/officeDocument/2006/relationships/hyperlink" Target="#'6. Person Card'!A1" TargetMode="External" Id="rId825"/><Relationship Type="http://schemas.openxmlformats.org/officeDocument/2006/relationships/hyperlink" Target="#'7. Raw Data'!A419" TargetMode="External" Id="rId826"/><Relationship Type="http://schemas.openxmlformats.org/officeDocument/2006/relationships/hyperlink" Target="#'6. Person Card'!A1" TargetMode="External" Id="rId827"/><Relationship Type="http://schemas.openxmlformats.org/officeDocument/2006/relationships/hyperlink" Target="#'7. Raw Data'!A420" TargetMode="External" Id="rId828"/><Relationship Type="http://schemas.openxmlformats.org/officeDocument/2006/relationships/hyperlink" Target="#'6. Person Card'!A1" TargetMode="External" Id="rId829"/><Relationship Type="http://schemas.openxmlformats.org/officeDocument/2006/relationships/hyperlink" Target="#'7. Raw Data'!A421" TargetMode="External" Id="rId830"/><Relationship Type="http://schemas.openxmlformats.org/officeDocument/2006/relationships/hyperlink" Target="#'6. Person Card'!A1" TargetMode="External" Id="rId831"/><Relationship Type="http://schemas.openxmlformats.org/officeDocument/2006/relationships/hyperlink" Target="#'7. Raw Data'!A422" TargetMode="External" Id="rId832"/><Relationship Type="http://schemas.openxmlformats.org/officeDocument/2006/relationships/hyperlink" Target="#'6. Person Card'!A1" TargetMode="External" Id="rId833"/><Relationship Type="http://schemas.openxmlformats.org/officeDocument/2006/relationships/hyperlink" Target="#'7. Raw Data'!A423" TargetMode="External" Id="rId834"/><Relationship Type="http://schemas.openxmlformats.org/officeDocument/2006/relationships/hyperlink" Target="#'6. Person Card'!A1" TargetMode="External" Id="rId835"/><Relationship Type="http://schemas.openxmlformats.org/officeDocument/2006/relationships/hyperlink" Target="#'7. Raw Data'!A424" TargetMode="External" Id="rId836"/><Relationship Type="http://schemas.openxmlformats.org/officeDocument/2006/relationships/hyperlink" Target="#'6. Person Card'!A1" TargetMode="External" Id="rId837"/><Relationship Type="http://schemas.openxmlformats.org/officeDocument/2006/relationships/hyperlink" Target="#'7. Raw Data'!A425" TargetMode="External" Id="rId838"/><Relationship Type="http://schemas.openxmlformats.org/officeDocument/2006/relationships/hyperlink" Target="#'6. Person Card'!A1" TargetMode="External" Id="rId839"/><Relationship Type="http://schemas.openxmlformats.org/officeDocument/2006/relationships/hyperlink" Target="#'7. Raw Data'!A426" TargetMode="External" Id="rId840"/><Relationship Type="http://schemas.openxmlformats.org/officeDocument/2006/relationships/hyperlink" Target="#'6. Person Card'!A1" TargetMode="External" Id="rId841"/><Relationship Type="http://schemas.openxmlformats.org/officeDocument/2006/relationships/hyperlink" Target="#'7. Raw Data'!A427" TargetMode="External" Id="rId842"/><Relationship Type="http://schemas.openxmlformats.org/officeDocument/2006/relationships/hyperlink" Target="#'6. Person Card'!A1" TargetMode="External" Id="rId843"/><Relationship Type="http://schemas.openxmlformats.org/officeDocument/2006/relationships/hyperlink" Target="#'7. Raw Data'!A428" TargetMode="External" Id="rId844"/><Relationship Type="http://schemas.openxmlformats.org/officeDocument/2006/relationships/hyperlink" Target="#'6. Person Card'!A1" TargetMode="External" Id="rId845"/><Relationship Type="http://schemas.openxmlformats.org/officeDocument/2006/relationships/hyperlink" Target="#'7. Raw Data'!A429" TargetMode="External" Id="rId846"/><Relationship Type="http://schemas.openxmlformats.org/officeDocument/2006/relationships/hyperlink" Target="#'6. Person Card'!A1" TargetMode="External" Id="rId847"/><Relationship Type="http://schemas.openxmlformats.org/officeDocument/2006/relationships/hyperlink" Target="#'7. Raw Data'!A430" TargetMode="External" Id="rId848"/><Relationship Type="http://schemas.openxmlformats.org/officeDocument/2006/relationships/hyperlink" Target="#'6. Person Card'!A1" TargetMode="External" Id="rId849"/><Relationship Type="http://schemas.openxmlformats.org/officeDocument/2006/relationships/hyperlink" Target="#'7. Raw Data'!A431" TargetMode="External" Id="rId850"/><Relationship Type="http://schemas.openxmlformats.org/officeDocument/2006/relationships/hyperlink" Target="#'6. Person Card'!A1" TargetMode="External" Id="rId851"/><Relationship Type="http://schemas.openxmlformats.org/officeDocument/2006/relationships/hyperlink" Target="#'7. Raw Data'!A432" TargetMode="External" Id="rId852"/><Relationship Type="http://schemas.openxmlformats.org/officeDocument/2006/relationships/hyperlink" Target="#'6. Person Card'!A1" TargetMode="External" Id="rId853"/><Relationship Type="http://schemas.openxmlformats.org/officeDocument/2006/relationships/hyperlink" Target="#'7. Raw Data'!A433" TargetMode="External" Id="rId854"/><Relationship Type="http://schemas.openxmlformats.org/officeDocument/2006/relationships/hyperlink" Target="#'6. Person Card'!A1" TargetMode="External" Id="rId855"/><Relationship Type="http://schemas.openxmlformats.org/officeDocument/2006/relationships/hyperlink" Target="#'7. Raw Data'!A434" TargetMode="External" Id="rId856"/><Relationship Type="http://schemas.openxmlformats.org/officeDocument/2006/relationships/hyperlink" Target="#'6. Person Card'!A1" TargetMode="External" Id="rId857"/><Relationship Type="http://schemas.openxmlformats.org/officeDocument/2006/relationships/hyperlink" Target="#'7. Raw Data'!A435" TargetMode="External" Id="rId858"/><Relationship Type="http://schemas.openxmlformats.org/officeDocument/2006/relationships/hyperlink" Target="#'6. Person Card'!A1" TargetMode="External" Id="rId859"/><Relationship Type="http://schemas.openxmlformats.org/officeDocument/2006/relationships/hyperlink" Target="#'7. Raw Data'!A436" TargetMode="External" Id="rId860"/><Relationship Type="http://schemas.openxmlformats.org/officeDocument/2006/relationships/hyperlink" Target="#'6. Person Card'!A1" TargetMode="External" Id="rId861"/><Relationship Type="http://schemas.openxmlformats.org/officeDocument/2006/relationships/hyperlink" Target="#'7. Raw Data'!A437" TargetMode="External" Id="rId862"/><Relationship Type="http://schemas.openxmlformats.org/officeDocument/2006/relationships/hyperlink" Target="#'6. Person Card'!A1" TargetMode="External" Id="rId863"/><Relationship Type="http://schemas.openxmlformats.org/officeDocument/2006/relationships/hyperlink" Target="#'7. Raw Data'!A438" TargetMode="External" Id="rId864"/><Relationship Type="http://schemas.openxmlformats.org/officeDocument/2006/relationships/hyperlink" Target="#'6. Person Card'!A1" TargetMode="External" Id="rId865"/><Relationship Type="http://schemas.openxmlformats.org/officeDocument/2006/relationships/hyperlink" Target="#'7. Raw Data'!A439" TargetMode="External" Id="rId866"/><Relationship Type="http://schemas.openxmlformats.org/officeDocument/2006/relationships/hyperlink" Target="#'6. Person Card'!A1" TargetMode="External" Id="rId867"/><Relationship Type="http://schemas.openxmlformats.org/officeDocument/2006/relationships/hyperlink" Target="#'7. Raw Data'!A440" TargetMode="External" Id="rId868"/><Relationship Type="http://schemas.openxmlformats.org/officeDocument/2006/relationships/hyperlink" Target="#'6. Person Card'!A1" TargetMode="External" Id="rId869"/><Relationship Type="http://schemas.openxmlformats.org/officeDocument/2006/relationships/hyperlink" Target="#'7. Raw Data'!A441" TargetMode="External" Id="rId870"/><Relationship Type="http://schemas.openxmlformats.org/officeDocument/2006/relationships/hyperlink" Target="#'6. Person Card'!A1" TargetMode="External" Id="rId871"/><Relationship Type="http://schemas.openxmlformats.org/officeDocument/2006/relationships/hyperlink" Target="#'7. Raw Data'!A442" TargetMode="External" Id="rId872"/><Relationship Type="http://schemas.openxmlformats.org/officeDocument/2006/relationships/hyperlink" Target="#'6. Person Card'!A1" TargetMode="External" Id="rId873"/><Relationship Type="http://schemas.openxmlformats.org/officeDocument/2006/relationships/hyperlink" Target="#'7. Raw Data'!A443" TargetMode="External" Id="rId874"/><Relationship Type="http://schemas.openxmlformats.org/officeDocument/2006/relationships/hyperlink" Target="#'6. Person Card'!A1" TargetMode="External" Id="rId875"/><Relationship Type="http://schemas.openxmlformats.org/officeDocument/2006/relationships/hyperlink" Target="#'7. Raw Data'!A444" TargetMode="External" Id="rId876"/><Relationship Type="http://schemas.openxmlformats.org/officeDocument/2006/relationships/hyperlink" Target="#'6. Person Card'!A1" TargetMode="External" Id="rId877"/><Relationship Type="http://schemas.openxmlformats.org/officeDocument/2006/relationships/hyperlink" Target="#'7. Raw Data'!A445" TargetMode="External" Id="rId878"/><Relationship Type="http://schemas.openxmlformats.org/officeDocument/2006/relationships/hyperlink" Target="#'6. Person Card'!A1" TargetMode="External" Id="rId879"/><Relationship Type="http://schemas.openxmlformats.org/officeDocument/2006/relationships/hyperlink" Target="#'7. Raw Data'!A446" TargetMode="External" Id="rId880"/><Relationship Type="http://schemas.openxmlformats.org/officeDocument/2006/relationships/hyperlink" Target="#'6. Person Card'!A1" TargetMode="External" Id="rId881"/><Relationship Type="http://schemas.openxmlformats.org/officeDocument/2006/relationships/hyperlink" Target="#'7. Raw Data'!A447" TargetMode="External" Id="rId882"/><Relationship Type="http://schemas.openxmlformats.org/officeDocument/2006/relationships/hyperlink" Target="#'6. Person Card'!A1" TargetMode="External" Id="rId883"/><Relationship Type="http://schemas.openxmlformats.org/officeDocument/2006/relationships/hyperlink" Target="#'7. Raw Data'!A448" TargetMode="External" Id="rId884"/><Relationship Type="http://schemas.openxmlformats.org/officeDocument/2006/relationships/hyperlink" Target="#'6. Person Card'!A1" TargetMode="External" Id="rId885"/><Relationship Type="http://schemas.openxmlformats.org/officeDocument/2006/relationships/hyperlink" Target="#'7. Raw Data'!A449" TargetMode="External" Id="rId886"/><Relationship Type="http://schemas.openxmlformats.org/officeDocument/2006/relationships/hyperlink" Target="#'6. Person Card'!A1" TargetMode="External" Id="rId887"/><Relationship Type="http://schemas.openxmlformats.org/officeDocument/2006/relationships/hyperlink" Target="#'7. Raw Data'!A450" TargetMode="External" Id="rId888"/><Relationship Type="http://schemas.openxmlformats.org/officeDocument/2006/relationships/hyperlink" Target="#'6. Person Card'!A1" TargetMode="External" Id="rId889"/><Relationship Type="http://schemas.openxmlformats.org/officeDocument/2006/relationships/hyperlink" Target="#'7. Raw Data'!A451" TargetMode="External" Id="rId890"/><Relationship Type="http://schemas.openxmlformats.org/officeDocument/2006/relationships/hyperlink" Target="#'6. Person Card'!A1" TargetMode="External" Id="rId891"/><Relationship Type="http://schemas.openxmlformats.org/officeDocument/2006/relationships/hyperlink" Target="#'7. Raw Data'!A452" TargetMode="External" Id="rId892"/><Relationship Type="http://schemas.openxmlformats.org/officeDocument/2006/relationships/hyperlink" Target="#'6. Person Card'!A1" TargetMode="External" Id="rId893"/><Relationship Type="http://schemas.openxmlformats.org/officeDocument/2006/relationships/hyperlink" Target="#'7. Raw Data'!A453" TargetMode="External" Id="rId894"/><Relationship Type="http://schemas.openxmlformats.org/officeDocument/2006/relationships/hyperlink" Target="#'6. Person Card'!A1" TargetMode="External" Id="rId895"/><Relationship Type="http://schemas.openxmlformats.org/officeDocument/2006/relationships/hyperlink" Target="#'7. Raw Data'!A454" TargetMode="External" Id="rId896"/><Relationship Type="http://schemas.openxmlformats.org/officeDocument/2006/relationships/hyperlink" Target="#'6. Person Card'!A1" TargetMode="External" Id="rId897"/><Relationship Type="http://schemas.openxmlformats.org/officeDocument/2006/relationships/hyperlink" Target="#'7. Raw Data'!A455" TargetMode="External" Id="rId898"/><Relationship Type="http://schemas.openxmlformats.org/officeDocument/2006/relationships/hyperlink" Target="#'6. Person Card'!A1" TargetMode="External" Id="rId899"/><Relationship Type="http://schemas.openxmlformats.org/officeDocument/2006/relationships/hyperlink" Target="#'7. Raw Data'!A456" TargetMode="External" Id="rId900"/><Relationship Type="http://schemas.openxmlformats.org/officeDocument/2006/relationships/hyperlink" Target="#'6. Person Card'!A1" TargetMode="External" Id="rId901"/><Relationship Type="http://schemas.openxmlformats.org/officeDocument/2006/relationships/hyperlink" Target="#'7. Raw Data'!A457" TargetMode="External" Id="rId902"/><Relationship Type="http://schemas.openxmlformats.org/officeDocument/2006/relationships/hyperlink" Target="#'6. Person Card'!A1" TargetMode="External" Id="rId903"/><Relationship Type="http://schemas.openxmlformats.org/officeDocument/2006/relationships/hyperlink" Target="#'7. Raw Data'!A458" TargetMode="External" Id="rId904"/><Relationship Type="http://schemas.openxmlformats.org/officeDocument/2006/relationships/hyperlink" Target="#'6. Person Card'!A1" TargetMode="External" Id="rId905"/><Relationship Type="http://schemas.openxmlformats.org/officeDocument/2006/relationships/hyperlink" Target="#'7. Raw Data'!A459" TargetMode="External" Id="rId906"/><Relationship Type="http://schemas.openxmlformats.org/officeDocument/2006/relationships/hyperlink" Target="#'6. Person Card'!A1" TargetMode="External" Id="rId907"/><Relationship Type="http://schemas.openxmlformats.org/officeDocument/2006/relationships/hyperlink" Target="#'7. Raw Data'!A460" TargetMode="External" Id="rId908"/><Relationship Type="http://schemas.openxmlformats.org/officeDocument/2006/relationships/hyperlink" Target="#'6. Person Card'!A1" TargetMode="External" Id="rId909"/><Relationship Type="http://schemas.openxmlformats.org/officeDocument/2006/relationships/hyperlink" Target="#'7. Raw Data'!A461" TargetMode="External" Id="rId910"/><Relationship Type="http://schemas.openxmlformats.org/officeDocument/2006/relationships/hyperlink" Target="#'6. Person Card'!A1" TargetMode="External" Id="rId911"/><Relationship Type="http://schemas.openxmlformats.org/officeDocument/2006/relationships/hyperlink" Target="#'7. Raw Data'!A462" TargetMode="External" Id="rId912"/><Relationship Type="http://schemas.openxmlformats.org/officeDocument/2006/relationships/hyperlink" Target="#'6. Person Card'!A1" TargetMode="External" Id="rId913"/><Relationship Type="http://schemas.openxmlformats.org/officeDocument/2006/relationships/hyperlink" Target="#'7. Raw Data'!A463" TargetMode="External" Id="rId914"/><Relationship Type="http://schemas.openxmlformats.org/officeDocument/2006/relationships/hyperlink" Target="#'6. Person Card'!A1" TargetMode="External" Id="rId915"/><Relationship Type="http://schemas.openxmlformats.org/officeDocument/2006/relationships/hyperlink" Target="#'7. Raw Data'!A464" TargetMode="External" Id="rId916"/><Relationship Type="http://schemas.openxmlformats.org/officeDocument/2006/relationships/hyperlink" Target="#'6. Person Card'!A1" TargetMode="External" Id="rId917"/><Relationship Type="http://schemas.openxmlformats.org/officeDocument/2006/relationships/hyperlink" Target="#'7. Raw Data'!A465" TargetMode="External" Id="rId918"/><Relationship Type="http://schemas.openxmlformats.org/officeDocument/2006/relationships/hyperlink" Target="#'6. Person Card'!A1" TargetMode="External" Id="rId919"/><Relationship Type="http://schemas.openxmlformats.org/officeDocument/2006/relationships/hyperlink" Target="#'7. Raw Data'!A466" TargetMode="External" Id="rId920"/><Relationship Type="http://schemas.openxmlformats.org/officeDocument/2006/relationships/hyperlink" Target="#'6. Person Card'!A1" TargetMode="External" Id="rId921"/><Relationship Type="http://schemas.openxmlformats.org/officeDocument/2006/relationships/hyperlink" Target="#'7. Raw Data'!A467" TargetMode="External" Id="rId922"/><Relationship Type="http://schemas.openxmlformats.org/officeDocument/2006/relationships/hyperlink" Target="#'6. Person Card'!A1" TargetMode="External" Id="rId923"/><Relationship Type="http://schemas.openxmlformats.org/officeDocument/2006/relationships/hyperlink" Target="#'7. Raw Data'!A468" TargetMode="External" Id="rId924"/><Relationship Type="http://schemas.openxmlformats.org/officeDocument/2006/relationships/hyperlink" Target="#'6. Person Card'!A1" TargetMode="External" Id="rId925"/><Relationship Type="http://schemas.openxmlformats.org/officeDocument/2006/relationships/hyperlink" Target="#'7. Raw Data'!A469" TargetMode="External" Id="rId926"/><Relationship Type="http://schemas.openxmlformats.org/officeDocument/2006/relationships/hyperlink" Target="#'6. Person Card'!A1" TargetMode="External" Id="rId927"/><Relationship Type="http://schemas.openxmlformats.org/officeDocument/2006/relationships/hyperlink" Target="#'7. Raw Data'!A470" TargetMode="External" Id="rId928"/><Relationship Type="http://schemas.openxmlformats.org/officeDocument/2006/relationships/hyperlink" Target="#'6. Person Card'!A1" TargetMode="External" Id="rId929"/><Relationship Type="http://schemas.openxmlformats.org/officeDocument/2006/relationships/hyperlink" Target="#'7. Raw Data'!A471" TargetMode="External" Id="rId930"/><Relationship Type="http://schemas.openxmlformats.org/officeDocument/2006/relationships/hyperlink" Target="#'6. Person Card'!A1" TargetMode="External" Id="rId931"/><Relationship Type="http://schemas.openxmlformats.org/officeDocument/2006/relationships/hyperlink" Target="#'7. Raw Data'!A472" TargetMode="External" Id="rId932"/><Relationship Type="http://schemas.openxmlformats.org/officeDocument/2006/relationships/hyperlink" Target="#'6. Person Card'!A1" TargetMode="External" Id="rId933"/><Relationship Type="http://schemas.openxmlformats.org/officeDocument/2006/relationships/hyperlink" Target="#'7. Raw Data'!A473" TargetMode="External" Id="rId934"/><Relationship Type="http://schemas.openxmlformats.org/officeDocument/2006/relationships/hyperlink" Target="#'6. Person Card'!A1" TargetMode="External" Id="rId935"/><Relationship Type="http://schemas.openxmlformats.org/officeDocument/2006/relationships/hyperlink" Target="#'7. Raw Data'!A474" TargetMode="External" Id="rId936"/><Relationship Type="http://schemas.openxmlformats.org/officeDocument/2006/relationships/hyperlink" Target="#'6. Person Card'!A1" TargetMode="External" Id="rId937"/><Relationship Type="http://schemas.openxmlformats.org/officeDocument/2006/relationships/hyperlink" Target="#'7. Raw Data'!A475" TargetMode="External" Id="rId938"/><Relationship Type="http://schemas.openxmlformats.org/officeDocument/2006/relationships/hyperlink" Target="#'6. Person Card'!A1" TargetMode="External" Id="rId939"/><Relationship Type="http://schemas.openxmlformats.org/officeDocument/2006/relationships/hyperlink" Target="#'7. Raw Data'!A476" TargetMode="External" Id="rId940"/><Relationship Type="http://schemas.openxmlformats.org/officeDocument/2006/relationships/hyperlink" Target="#'6. Person Card'!A1" TargetMode="External" Id="rId941"/><Relationship Type="http://schemas.openxmlformats.org/officeDocument/2006/relationships/hyperlink" Target="#'7. Raw Data'!A477" TargetMode="External" Id="rId942"/><Relationship Type="http://schemas.openxmlformats.org/officeDocument/2006/relationships/hyperlink" Target="#'6. Person Card'!A1" TargetMode="External" Id="rId943"/><Relationship Type="http://schemas.openxmlformats.org/officeDocument/2006/relationships/hyperlink" Target="#'7. Raw Data'!A478" TargetMode="External" Id="rId944"/><Relationship Type="http://schemas.openxmlformats.org/officeDocument/2006/relationships/hyperlink" Target="#'6. Person Card'!A1" TargetMode="External" Id="rId945"/><Relationship Type="http://schemas.openxmlformats.org/officeDocument/2006/relationships/hyperlink" Target="#'7. Raw Data'!A479" TargetMode="External" Id="rId946"/><Relationship Type="http://schemas.openxmlformats.org/officeDocument/2006/relationships/hyperlink" Target="#'6. Person Card'!A1" TargetMode="External" Id="rId947"/><Relationship Type="http://schemas.openxmlformats.org/officeDocument/2006/relationships/hyperlink" Target="#'7. Raw Data'!A480" TargetMode="External" Id="rId948"/><Relationship Type="http://schemas.openxmlformats.org/officeDocument/2006/relationships/hyperlink" Target="#'6. Person Card'!A1" TargetMode="External" Id="rId949"/><Relationship Type="http://schemas.openxmlformats.org/officeDocument/2006/relationships/hyperlink" Target="#'7. Raw Data'!A481" TargetMode="External" Id="rId950"/><Relationship Type="http://schemas.openxmlformats.org/officeDocument/2006/relationships/hyperlink" Target="#'6. Person Card'!A1" TargetMode="External" Id="rId951"/><Relationship Type="http://schemas.openxmlformats.org/officeDocument/2006/relationships/hyperlink" Target="#'7. Raw Data'!A482" TargetMode="External" Id="rId952"/><Relationship Type="http://schemas.openxmlformats.org/officeDocument/2006/relationships/hyperlink" Target="#'6. Person Card'!A1" TargetMode="External" Id="rId953"/><Relationship Type="http://schemas.openxmlformats.org/officeDocument/2006/relationships/hyperlink" Target="#'7. Raw Data'!A483" TargetMode="External" Id="rId954"/><Relationship Type="http://schemas.openxmlformats.org/officeDocument/2006/relationships/hyperlink" Target="#'6. Person Card'!A1" TargetMode="External" Id="rId955"/><Relationship Type="http://schemas.openxmlformats.org/officeDocument/2006/relationships/hyperlink" Target="#'7. Raw Data'!A484" TargetMode="External" Id="rId956"/><Relationship Type="http://schemas.openxmlformats.org/officeDocument/2006/relationships/hyperlink" Target="#'6. Person Card'!A1" TargetMode="External" Id="rId957"/><Relationship Type="http://schemas.openxmlformats.org/officeDocument/2006/relationships/hyperlink" Target="#'7. Raw Data'!A485" TargetMode="External" Id="rId958"/><Relationship Type="http://schemas.openxmlformats.org/officeDocument/2006/relationships/hyperlink" Target="#'6. Person Card'!A1" TargetMode="External" Id="rId959"/><Relationship Type="http://schemas.openxmlformats.org/officeDocument/2006/relationships/hyperlink" Target="#'7. Raw Data'!A486" TargetMode="External" Id="rId960"/><Relationship Type="http://schemas.openxmlformats.org/officeDocument/2006/relationships/hyperlink" Target="#'6. Person Card'!A1" TargetMode="External" Id="rId961"/><Relationship Type="http://schemas.openxmlformats.org/officeDocument/2006/relationships/hyperlink" Target="#'7. Raw Data'!A487" TargetMode="External" Id="rId962"/><Relationship Type="http://schemas.openxmlformats.org/officeDocument/2006/relationships/hyperlink" Target="#'6. Person Card'!A1" TargetMode="External" Id="rId963"/><Relationship Type="http://schemas.openxmlformats.org/officeDocument/2006/relationships/hyperlink" Target="#'7. Raw Data'!A488" TargetMode="External" Id="rId964"/><Relationship Type="http://schemas.openxmlformats.org/officeDocument/2006/relationships/hyperlink" Target="#'6. Person Card'!A1" TargetMode="External" Id="rId965"/><Relationship Type="http://schemas.openxmlformats.org/officeDocument/2006/relationships/hyperlink" Target="#'7. Raw Data'!A489" TargetMode="External" Id="rId966"/><Relationship Type="http://schemas.openxmlformats.org/officeDocument/2006/relationships/hyperlink" Target="#'6. Person Card'!A1" TargetMode="External" Id="rId967"/><Relationship Type="http://schemas.openxmlformats.org/officeDocument/2006/relationships/hyperlink" Target="#'7. Raw Data'!A490" TargetMode="External" Id="rId968"/><Relationship Type="http://schemas.openxmlformats.org/officeDocument/2006/relationships/hyperlink" Target="#'6. Person Card'!A1" TargetMode="External" Id="rId969"/><Relationship Type="http://schemas.openxmlformats.org/officeDocument/2006/relationships/hyperlink" Target="#'7. Raw Data'!A491" TargetMode="External" Id="rId970"/><Relationship Type="http://schemas.openxmlformats.org/officeDocument/2006/relationships/hyperlink" Target="#'6. Person Card'!A1" TargetMode="External" Id="rId971"/><Relationship Type="http://schemas.openxmlformats.org/officeDocument/2006/relationships/hyperlink" Target="#'7. Raw Data'!A492" TargetMode="External" Id="rId972"/><Relationship Type="http://schemas.openxmlformats.org/officeDocument/2006/relationships/hyperlink" Target="#'6. Person Card'!A1" TargetMode="External" Id="rId973"/><Relationship Type="http://schemas.openxmlformats.org/officeDocument/2006/relationships/hyperlink" Target="#'7. Raw Data'!A493" TargetMode="External" Id="rId974"/><Relationship Type="http://schemas.openxmlformats.org/officeDocument/2006/relationships/hyperlink" Target="#'6. Person Card'!A1" TargetMode="External" Id="rId975"/><Relationship Type="http://schemas.openxmlformats.org/officeDocument/2006/relationships/hyperlink" Target="#'7. Raw Data'!A494" TargetMode="External" Id="rId976"/><Relationship Type="http://schemas.openxmlformats.org/officeDocument/2006/relationships/hyperlink" Target="#'6. Person Card'!A1" TargetMode="External" Id="rId977"/><Relationship Type="http://schemas.openxmlformats.org/officeDocument/2006/relationships/hyperlink" Target="#'7. Raw Data'!A495" TargetMode="External" Id="rId978"/><Relationship Type="http://schemas.openxmlformats.org/officeDocument/2006/relationships/hyperlink" Target="#'6. Person Card'!A1" TargetMode="External" Id="rId979"/><Relationship Type="http://schemas.openxmlformats.org/officeDocument/2006/relationships/hyperlink" Target="#'7. Raw Data'!A496" TargetMode="External" Id="rId980"/><Relationship Type="http://schemas.openxmlformats.org/officeDocument/2006/relationships/hyperlink" Target="#'6. Person Card'!A1" TargetMode="External" Id="rId981"/><Relationship Type="http://schemas.openxmlformats.org/officeDocument/2006/relationships/hyperlink" Target="#'7. Raw Data'!A497" TargetMode="External" Id="rId982"/><Relationship Type="http://schemas.openxmlformats.org/officeDocument/2006/relationships/hyperlink" Target="#'6. Person Card'!A1" TargetMode="External" Id="rId983"/><Relationship Type="http://schemas.openxmlformats.org/officeDocument/2006/relationships/hyperlink" Target="#'7. Raw Data'!A498" TargetMode="External" Id="rId984"/><Relationship Type="http://schemas.openxmlformats.org/officeDocument/2006/relationships/hyperlink" Target="#'6. Person Card'!A1" TargetMode="External" Id="rId985"/><Relationship Type="http://schemas.openxmlformats.org/officeDocument/2006/relationships/hyperlink" Target="#'7. Raw Data'!A499" TargetMode="External" Id="rId986"/><Relationship Type="http://schemas.openxmlformats.org/officeDocument/2006/relationships/hyperlink" Target="#'6. Person Card'!A1" TargetMode="External" Id="rId987"/><Relationship Type="http://schemas.openxmlformats.org/officeDocument/2006/relationships/hyperlink" Target="#'7. Raw Data'!A500" TargetMode="External" Id="rId988"/><Relationship Type="http://schemas.openxmlformats.org/officeDocument/2006/relationships/hyperlink" Target="#'6. Person Card'!A1" TargetMode="External" Id="rId989"/><Relationship Type="http://schemas.openxmlformats.org/officeDocument/2006/relationships/hyperlink" Target="#'7. Raw Data'!A501" TargetMode="External" Id="rId990"/><Relationship Type="http://schemas.openxmlformats.org/officeDocument/2006/relationships/hyperlink" Target="#'6. Person Card'!A1" TargetMode="External" Id="rId991"/><Relationship Type="http://schemas.openxmlformats.org/officeDocument/2006/relationships/hyperlink" Target="#'7. Raw Data'!A502" TargetMode="External" Id="rId992"/><Relationship Type="http://schemas.openxmlformats.org/officeDocument/2006/relationships/hyperlink" Target="#'6. Person Card'!A1" TargetMode="External" Id="rId993"/><Relationship Type="http://schemas.openxmlformats.org/officeDocument/2006/relationships/hyperlink" Target="#'7. Raw Data'!A503" TargetMode="External" Id="rId994"/><Relationship Type="http://schemas.openxmlformats.org/officeDocument/2006/relationships/hyperlink" Target="#'6. Person Card'!A1" TargetMode="External" Id="rId995"/><Relationship Type="http://schemas.openxmlformats.org/officeDocument/2006/relationships/hyperlink" Target="#'7. Raw Data'!A504" TargetMode="External" Id="rId996"/><Relationship Type="http://schemas.openxmlformats.org/officeDocument/2006/relationships/hyperlink" Target="#'6. Person Card'!A1" TargetMode="External" Id="rId997"/><Relationship Type="http://schemas.openxmlformats.org/officeDocument/2006/relationships/hyperlink" Target="#'7. Raw Data'!A505" TargetMode="External" Id="rId998"/><Relationship Type="http://schemas.openxmlformats.org/officeDocument/2006/relationships/hyperlink" Target="#'6. Person Card'!A1" TargetMode="External" Id="rId999"/><Relationship Type="http://schemas.openxmlformats.org/officeDocument/2006/relationships/hyperlink" Target="#'7. Raw Data'!A506" TargetMode="External" Id="rId1000"/><Relationship Type="http://schemas.openxmlformats.org/officeDocument/2006/relationships/hyperlink" Target="#'6. Person Card'!A1" TargetMode="External" Id="rId1001"/><Relationship Type="http://schemas.openxmlformats.org/officeDocument/2006/relationships/hyperlink" Target="#'7. Raw Data'!A507" TargetMode="External" Id="rId1002"/><Relationship Type="http://schemas.openxmlformats.org/officeDocument/2006/relationships/hyperlink" Target="#'6. Person Card'!A1" TargetMode="External" Id="rId1003"/><Relationship Type="http://schemas.openxmlformats.org/officeDocument/2006/relationships/hyperlink" Target="#'7. Raw Data'!A508" TargetMode="External" Id="rId1004"/><Relationship Type="http://schemas.openxmlformats.org/officeDocument/2006/relationships/hyperlink" Target="#'6. Person Card'!A1" TargetMode="External" Id="rId1005"/><Relationship Type="http://schemas.openxmlformats.org/officeDocument/2006/relationships/hyperlink" Target="#'7. Raw Data'!A509" TargetMode="External" Id="rId1006"/><Relationship Type="http://schemas.openxmlformats.org/officeDocument/2006/relationships/hyperlink" Target="#'6. Person Card'!A1" TargetMode="External" Id="rId1007"/><Relationship Type="http://schemas.openxmlformats.org/officeDocument/2006/relationships/hyperlink" Target="#'7. Raw Data'!A510" TargetMode="External" Id="rId1008"/><Relationship Type="http://schemas.openxmlformats.org/officeDocument/2006/relationships/hyperlink" Target="#'6. Person Card'!A1" TargetMode="External" Id="rId1009"/><Relationship Type="http://schemas.openxmlformats.org/officeDocument/2006/relationships/hyperlink" Target="#'7. Raw Data'!A511" TargetMode="External" Id="rId1010"/><Relationship Type="http://schemas.openxmlformats.org/officeDocument/2006/relationships/hyperlink" Target="#'6. Person Card'!A1" TargetMode="External" Id="rId1011"/><Relationship Type="http://schemas.openxmlformats.org/officeDocument/2006/relationships/hyperlink" Target="#'7. Raw Data'!A512" TargetMode="External" Id="rId1012"/><Relationship Type="http://schemas.openxmlformats.org/officeDocument/2006/relationships/hyperlink" Target="#'6. Person Card'!A1" TargetMode="External" Id="rId1013"/><Relationship Type="http://schemas.openxmlformats.org/officeDocument/2006/relationships/hyperlink" Target="#'7. Raw Data'!A513" TargetMode="External" Id="rId1014"/><Relationship Type="http://schemas.openxmlformats.org/officeDocument/2006/relationships/hyperlink" Target="#'6. Person Card'!A1" TargetMode="External" Id="rId1015"/><Relationship Type="http://schemas.openxmlformats.org/officeDocument/2006/relationships/hyperlink" Target="#'7. Raw Data'!A514" TargetMode="External" Id="rId1016"/><Relationship Type="http://schemas.openxmlformats.org/officeDocument/2006/relationships/hyperlink" Target="#'6. Person Card'!A1" TargetMode="External" Id="rId1017"/><Relationship Type="http://schemas.openxmlformats.org/officeDocument/2006/relationships/hyperlink" Target="#'7. Raw Data'!A515" TargetMode="External" Id="rId1018"/><Relationship Type="http://schemas.openxmlformats.org/officeDocument/2006/relationships/hyperlink" Target="#'6. Person Card'!A1" TargetMode="External" Id="rId1019"/><Relationship Type="http://schemas.openxmlformats.org/officeDocument/2006/relationships/hyperlink" Target="#'7. Raw Data'!A516" TargetMode="External" Id="rId1020"/><Relationship Type="http://schemas.openxmlformats.org/officeDocument/2006/relationships/hyperlink" Target="#'6. Person Card'!A1" TargetMode="External" Id="rId1021"/><Relationship Type="http://schemas.openxmlformats.org/officeDocument/2006/relationships/hyperlink" Target="#'7. Raw Data'!A517" TargetMode="External" Id="rId1022"/><Relationship Type="http://schemas.openxmlformats.org/officeDocument/2006/relationships/hyperlink" Target="#'6. Person Card'!A1" TargetMode="External" Id="rId1023"/><Relationship Type="http://schemas.openxmlformats.org/officeDocument/2006/relationships/hyperlink" Target="#'7. Raw Data'!A518" TargetMode="External" Id="rId1024"/><Relationship Type="http://schemas.openxmlformats.org/officeDocument/2006/relationships/hyperlink" Target="#'6. Person Card'!A1" TargetMode="External" Id="rId1025"/><Relationship Type="http://schemas.openxmlformats.org/officeDocument/2006/relationships/hyperlink" Target="#'7. Raw Data'!A519" TargetMode="External" Id="rId1026"/><Relationship Type="http://schemas.openxmlformats.org/officeDocument/2006/relationships/hyperlink" Target="#'6. Person Card'!A1" TargetMode="External" Id="rId1027"/><Relationship Type="http://schemas.openxmlformats.org/officeDocument/2006/relationships/hyperlink" Target="#'7. Raw Data'!A520" TargetMode="External" Id="rId1028"/><Relationship Type="http://schemas.openxmlformats.org/officeDocument/2006/relationships/hyperlink" Target="#'6. Person Card'!A1" TargetMode="External" Id="rId1029"/><Relationship Type="http://schemas.openxmlformats.org/officeDocument/2006/relationships/hyperlink" Target="#'7. Raw Data'!A521" TargetMode="External" Id="rId1030"/><Relationship Type="http://schemas.openxmlformats.org/officeDocument/2006/relationships/hyperlink" Target="#'6. Person Card'!A1" TargetMode="External" Id="rId1031"/><Relationship Type="http://schemas.openxmlformats.org/officeDocument/2006/relationships/hyperlink" Target="#'7. Raw Data'!A522" TargetMode="External" Id="rId1032"/><Relationship Type="http://schemas.openxmlformats.org/officeDocument/2006/relationships/hyperlink" Target="#'6. Person Card'!A1" TargetMode="External" Id="rId1033"/><Relationship Type="http://schemas.openxmlformats.org/officeDocument/2006/relationships/hyperlink" Target="#'7. Raw Data'!A523" TargetMode="External" Id="rId1034"/><Relationship Type="http://schemas.openxmlformats.org/officeDocument/2006/relationships/hyperlink" Target="#'6. Person Card'!A1" TargetMode="External" Id="rId1035"/><Relationship Type="http://schemas.openxmlformats.org/officeDocument/2006/relationships/hyperlink" Target="#'7. Raw Data'!A524" TargetMode="External" Id="rId1036"/><Relationship Type="http://schemas.openxmlformats.org/officeDocument/2006/relationships/hyperlink" Target="#'6. Person Card'!A1" TargetMode="External" Id="rId1037"/><Relationship Type="http://schemas.openxmlformats.org/officeDocument/2006/relationships/hyperlink" Target="#'7. Raw Data'!A525" TargetMode="External" Id="rId1038"/><Relationship Type="http://schemas.openxmlformats.org/officeDocument/2006/relationships/hyperlink" Target="#'6. Person Card'!A1" TargetMode="External" Id="rId1039"/><Relationship Type="http://schemas.openxmlformats.org/officeDocument/2006/relationships/hyperlink" Target="#'7. Raw Data'!A526" TargetMode="External" Id="rId1040"/><Relationship Type="http://schemas.openxmlformats.org/officeDocument/2006/relationships/hyperlink" Target="#'6. Person Card'!A1" TargetMode="External" Id="rId1041"/><Relationship Type="http://schemas.openxmlformats.org/officeDocument/2006/relationships/hyperlink" Target="#'7. Raw Data'!A527" TargetMode="External" Id="rId1042"/><Relationship Type="http://schemas.openxmlformats.org/officeDocument/2006/relationships/hyperlink" Target="#'6. Person Card'!A1" TargetMode="External" Id="rId1043"/><Relationship Type="http://schemas.openxmlformats.org/officeDocument/2006/relationships/hyperlink" Target="#'7. Raw Data'!A528" TargetMode="External" Id="rId1044"/><Relationship Type="http://schemas.openxmlformats.org/officeDocument/2006/relationships/hyperlink" Target="#'6. Person Card'!A1" TargetMode="External" Id="rId1045"/><Relationship Type="http://schemas.openxmlformats.org/officeDocument/2006/relationships/hyperlink" Target="#'7. Raw Data'!A529" TargetMode="External" Id="rId1046"/><Relationship Type="http://schemas.openxmlformats.org/officeDocument/2006/relationships/hyperlink" Target="#'6. Person Card'!A1" TargetMode="External" Id="rId1047"/><Relationship Type="http://schemas.openxmlformats.org/officeDocument/2006/relationships/hyperlink" Target="#'7. Raw Data'!A530" TargetMode="External" Id="rId1048"/><Relationship Type="http://schemas.openxmlformats.org/officeDocument/2006/relationships/hyperlink" Target="#'6. Person Card'!A1" TargetMode="External" Id="rId1049"/><Relationship Type="http://schemas.openxmlformats.org/officeDocument/2006/relationships/hyperlink" Target="#'7. Raw Data'!A531" TargetMode="External" Id="rId1050"/><Relationship Type="http://schemas.openxmlformats.org/officeDocument/2006/relationships/hyperlink" Target="#'6. Person Card'!A1" TargetMode="External" Id="rId1051"/><Relationship Type="http://schemas.openxmlformats.org/officeDocument/2006/relationships/hyperlink" Target="#'7. Raw Data'!A532" TargetMode="External" Id="rId1052"/><Relationship Type="http://schemas.openxmlformats.org/officeDocument/2006/relationships/hyperlink" Target="#'6. Person Card'!A1" TargetMode="External" Id="rId1053"/><Relationship Type="http://schemas.openxmlformats.org/officeDocument/2006/relationships/hyperlink" Target="#'7. Raw Data'!A533" TargetMode="External" Id="rId1054"/><Relationship Type="http://schemas.openxmlformats.org/officeDocument/2006/relationships/hyperlink" Target="#'6. Person Card'!A1" TargetMode="External" Id="rId1055"/><Relationship Type="http://schemas.openxmlformats.org/officeDocument/2006/relationships/hyperlink" Target="#'7. Raw Data'!A534" TargetMode="External" Id="rId1056"/><Relationship Type="http://schemas.openxmlformats.org/officeDocument/2006/relationships/hyperlink" Target="#'6. Person Card'!A1" TargetMode="External" Id="rId1057"/><Relationship Type="http://schemas.openxmlformats.org/officeDocument/2006/relationships/hyperlink" Target="#'7. Raw Data'!A535" TargetMode="External" Id="rId1058"/><Relationship Type="http://schemas.openxmlformats.org/officeDocument/2006/relationships/hyperlink" Target="#'6. Person Card'!A1" TargetMode="External" Id="rId1059"/><Relationship Type="http://schemas.openxmlformats.org/officeDocument/2006/relationships/hyperlink" Target="#'7. Raw Data'!A536" TargetMode="External" Id="rId1060"/><Relationship Type="http://schemas.openxmlformats.org/officeDocument/2006/relationships/hyperlink" Target="#'6. Person Card'!A1" TargetMode="External" Id="rId1061"/><Relationship Type="http://schemas.openxmlformats.org/officeDocument/2006/relationships/hyperlink" Target="#'7. Raw Data'!A537" TargetMode="External" Id="rId1062"/><Relationship Type="http://schemas.openxmlformats.org/officeDocument/2006/relationships/hyperlink" Target="#'6. Person Card'!A1" TargetMode="External" Id="rId1063"/><Relationship Type="http://schemas.openxmlformats.org/officeDocument/2006/relationships/hyperlink" Target="#'7. Raw Data'!A538" TargetMode="External" Id="rId1064"/><Relationship Type="http://schemas.openxmlformats.org/officeDocument/2006/relationships/hyperlink" Target="#'6. Person Card'!A1" TargetMode="External" Id="rId1065"/><Relationship Type="http://schemas.openxmlformats.org/officeDocument/2006/relationships/hyperlink" Target="#'7. Raw Data'!A539" TargetMode="External" Id="rId1066"/><Relationship Type="http://schemas.openxmlformats.org/officeDocument/2006/relationships/hyperlink" Target="#'6. Person Card'!A1" TargetMode="External" Id="rId1067"/><Relationship Type="http://schemas.openxmlformats.org/officeDocument/2006/relationships/hyperlink" Target="#'7. Raw Data'!A540" TargetMode="External" Id="rId1068"/><Relationship Type="http://schemas.openxmlformats.org/officeDocument/2006/relationships/hyperlink" Target="#'6. Person Card'!A1" TargetMode="External" Id="rId1069"/><Relationship Type="http://schemas.openxmlformats.org/officeDocument/2006/relationships/hyperlink" Target="#'7. Raw Data'!A541" TargetMode="External" Id="rId1070"/><Relationship Type="http://schemas.openxmlformats.org/officeDocument/2006/relationships/hyperlink" Target="#'6. Person Card'!A1" TargetMode="External" Id="rId1071"/><Relationship Type="http://schemas.openxmlformats.org/officeDocument/2006/relationships/hyperlink" Target="#'7. Raw Data'!A542" TargetMode="External" Id="rId1072"/><Relationship Type="http://schemas.openxmlformats.org/officeDocument/2006/relationships/hyperlink" Target="#'6. Person Card'!A1" TargetMode="External" Id="rId1073"/><Relationship Type="http://schemas.openxmlformats.org/officeDocument/2006/relationships/hyperlink" Target="#'7. Raw Data'!A543" TargetMode="External" Id="rId1074"/><Relationship Type="http://schemas.openxmlformats.org/officeDocument/2006/relationships/hyperlink" Target="#'6. Person Card'!A1" TargetMode="External" Id="rId1075"/><Relationship Type="http://schemas.openxmlformats.org/officeDocument/2006/relationships/hyperlink" Target="#'7. Raw Data'!A544" TargetMode="External" Id="rId1076"/><Relationship Type="http://schemas.openxmlformats.org/officeDocument/2006/relationships/hyperlink" Target="#'6. Person Card'!A1" TargetMode="External" Id="rId1077"/><Relationship Type="http://schemas.openxmlformats.org/officeDocument/2006/relationships/hyperlink" Target="#'7. Raw Data'!A545" TargetMode="External" Id="rId1078"/><Relationship Type="http://schemas.openxmlformats.org/officeDocument/2006/relationships/hyperlink" Target="#'6. Person Card'!A1" TargetMode="External" Id="rId1079"/><Relationship Type="http://schemas.openxmlformats.org/officeDocument/2006/relationships/hyperlink" Target="#'7. Raw Data'!A546" TargetMode="External" Id="rId1080"/><Relationship Type="http://schemas.openxmlformats.org/officeDocument/2006/relationships/hyperlink" Target="#'6. Person Card'!A1" TargetMode="External" Id="rId1081"/><Relationship Type="http://schemas.openxmlformats.org/officeDocument/2006/relationships/hyperlink" Target="#'7. Raw Data'!A547" TargetMode="External" Id="rId1082"/><Relationship Type="http://schemas.openxmlformats.org/officeDocument/2006/relationships/hyperlink" Target="#'6. Person Card'!A1" TargetMode="External" Id="rId1083"/><Relationship Type="http://schemas.openxmlformats.org/officeDocument/2006/relationships/hyperlink" Target="#'7. Raw Data'!A548" TargetMode="External" Id="rId1084"/><Relationship Type="http://schemas.openxmlformats.org/officeDocument/2006/relationships/hyperlink" Target="#'6. Person Card'!A1" TargetMode="External" Id="rId1085"/><Relationship Type="http://schemas.openxmlformats.org/officeDocument/2006/relationships/hyperlink" Target="#'7. Raw Data'!A549" TargetMode="External" Id="rId1086"/><Relationship Type="http://schemas.openxmlformats.org/officeDocument/2006/relationships/hyperlink" Target="#'6. Person Card'!A1" TargetMode="External" Id="rId1087"/><Relationship Type="http://schemas.openxmlformats.org/officeDocument/2006/relationships/hyperlink" Target="#'7. Raw Data'!A550" TargetMode="External" Id="rId1088"/><Relationship Type="http://schemas.openxmlformats.org/officeDocument/2006/relationships/hyperlink" Target="#'6. Person Card'!A1" TargetMode="External" Id="rId1089"/><Relationship Type="http://schemas.openxmlformats.org/officeDocument/2006/relationships/hyperlink" Target="#'7. Raw Data'!A551" TargetMode="External" Id="rId1090"/><Relationship Type="http://schemas.openxmlformats.org/officeDocument/2006/relationships/hyperlink" Target="#'6. Person Card'!A1" TargetMode="External" Id="rId1091"/><Relationship Type="http://schemas.openxmlformats.org/officeDocument/2006/relationships/hyperlink" Target="#'7. Raw Data'!A552" TargetMode="External" Id="rId1092"/><Relationship Type="http://schemas.openxmlformats.org/officeDocument/2006/relationships/hyperlink" Target="#'6. Person Card'!A1" TargetMode="External" Id="rId1093"/><Relationship Type="http://schemas.openxmlformats.org/officeDocument/2006/relationships/hyperlink" Target="#'7. Raw Data'!A553" TargetMode="External" Id="rId1094"/><Relationship Type="http://schemas.openxmlformats.org/officeDocument/2006/relationships/hyperlink" Target="#'6. Person Card'!A1" TargetMode="External" Id="rId1095"/><Relationship Type="http://schemas.openxmlformats.org/officeDocument/2006/relationships/hyperlink" Target="#'7. Raw Data'!A554" TargetMode="External" Id="rId1096"/><Relationship Type="http://schemas.openxmlformats.org/officeDocument/2006/relationships/hyperlink" Target="#'6. Person Card'!A1" TargetMode="External" Id="rId1097"/><Relationship Type="http://schemas.openxmlformats.org/officeDocument/2006/relationships/hyperlink" Target="#'7. Raw Data'!A555" TargetMode="External" Id="rId1098"/><Relationship Type="http://schemas.openxmlformats.org/officeDocument/2006/relationships/hyperlink" Target="#'6. Person Card'!A1" TargetMode="External" Id="rId1099"/><Relationship Type="http://schemas.openxmlformats.org/officeDocument/2006/relationships/hyperlink" Target="#'7. Raw Data'!A556" TargetMode="External" Id="rId1100"/><Relationship Type="http://schemas.openxmlformats.org/officeDocument/2006/relationships/hyperlink" Target="#'6. Person Card'!A1" TargetMode="External" Id="rId1101"/><Relationship Type="http://schemas.openxmlformats.org/officeDocument/2006/relationships/hyperlink" Target="#'7. Raw Data'!A557" TargetMode="External" Id="rId1102"/><Relationship Type="http://schemas.openxmlformats.org/officeDocument/2006/relationships/hyperlink" Target="#'6. Person Card'!A1" TargetMode="External" Id="rId1103"/><Relationship Type="http://schemas.openxmlformats.org/officeDocument/2006/relationships/hyperlink" Target="#'7. Raw Data'!A558" TargetMode="External" Id="rId1104"/><Relationship Type="http://schemas.openxmlformats.org/officeDocument/2006/relationships/hyperlink" Target="#'6. Person Card'!A1" TargetMode="External" Id="rId1105"/><Relationship Type="http://schemas.openxmlformats.org/officeDocument/2006/relationships/hyperlink" Target="#'7. Raw Data'!A559" TargetMode="External" Id="rId1106"/><Relationship Type="http://schemas.openxmlformats.org/officeDocument/2006/relationships/hyperlink" Target="#'6. Person Card'!A1" TargetMode="External" Id="rId1107"/><Relationship Type="http://schemas.openxmlformats.org/officeDocument/2006/relationships/hyperlink" Target="#'7. Raw Data'!A560" TargetMode="External" Id="rId1108"/><Relationship Type="http://schemas.openxmlformats.org/officeDocument/2006/relationships/hyperlink" Target="#'6. Person Card'!A1" TargetMode="External" Id="rId1109"/><Relationship Type="http://schemas.openxmlformats.org/officeDocument/2006/relationships/hyperlink" Target="#'7. Raw Data'!A561" TargetMode="External" Id="rId1110"/><Relationship Type="http://schemas.openxmlformats.org/officeDocument/2006/relationships/hyperlink" Target="#'6. Person Card'!A1" TargetMode="External" Id="rId1111"/><Relationship Type="http://schemas.openxmlformats.org/officeDocument/2006/relationships/hyperlink" Target="#'7. Raw Data'!A562" TargetMode="External" Id="rId1112"/><Relationship Type="http://schemas.openxmlformats.org/officeDocument/2006/relationships/hyperlink" Target="#'6. Person Card'!A1" TargetMode="External" Id="rId1113"/><Relationship Type="http://schemas.openxmlformats.org/officeDocument/2006/relationships/hyperlink" Target="#'7. Raw Data'!A563" TargetMode="External" Id="rId1114"/><Relationship Type="http://schemas.openxmlformats.org/officeDocument/2006/relationships/hyperlink" Target="#'6. Person Card'!A1" TargetMode="External" Id="rId1115"/><Relationship Type="http://schemas.openxmlformats.org/officeDocument/2006/relationships/hyperlink" Target="#'7. Raw Data'!A564" TargetMode="External" Id="rId1116"/><Relationship Type="http://schemas.openxmlformats.org/officeDocument/2006/relationships/hyperlink" Target="#'6. Person Card'!A1" TargetMode="External" Id="rId1117"/><Relationship Type="http://schemas.openxmlformats.org/officeDocument/2006/relationships/hyperlink" Target="#'7. Raw Data'!A565" TargetMode="External" Id="rId1118"/><Relationship Type="http://schemas.openxmlformats.org/officeDocument/2006/relationships/hyperlink" Target="#'6. Person Card'!A1" TargetMode="External" Id="rId1119"/><Relationship Type="http://schemas.openxmlformats.org/officeDocument/2006/relationships/hyperlink" Target="#'7. Raw Data'!A566" TargetMode="External" Id="rId1120"/><Relationship Type="http://schemas.openxmlformats.org/officeDocument/2006/relationships/hyperlink" Target="#'6. Person Card'!A1" TargetMode="External" Id="rId1121"/><Relationship Type="http://schemas.openxmlformats.org/officeDocument/2006/relationships/hyperlink" Target="#'7. Raw Data'!A567" TargetMode="External" Id="rId1122"/><Relationship Type="http://schemas.openxmlformats.org/officeDocument/2006/relationships/hyperlink" Target="#'6. Person Card'!A1" TargetMode="External" Id="rId1123"/><Relationship Type="http://schemas.openxmlformats.org/officeDocument/2006/relationships/hyperlink" Target="#'7. Raw Data'!A568" TargetMode="External" Id="rId1124"/><Relationship Type="http://schemas.openxmlformats.org/officeDocument/2006/relationships/hyperlink" Target="#'6. Person Card'!A1" TargetMode="External" Id="rId1125"/><Relationship Type="http://schemas.openxmlformats.org/officeDocument/2006/relationships/hyperlink" Target="#'7. Raw Data'!A569" TargetMode="External" Id="rId1126"/><Relationship Type="http://schemas.openxmlformats.org/officeDocument/2006/relationships/hyperlink" Target="#'6. Person Card'!A1" TargetMode="External" Id="rId1127"/><Relationship Type="http://schemas.openxmlformats.org/officeDocument/2006/relationships/hyperlink" Target="#'7. Raw Data'!A570" TargetMode="External" Id="rId1128"/><Relationship Type="http://schemas.openxmlformats.org/officeDocument/2006/relationships/hyperlink" Target="#'6. Person Card'!A1" TargetMode="External" Id="rId1129"/><Relationship Type="http://schemas.openxmlformats.org/officeDocument/2006/relationships/hyperlink" Target="#'7. Raw Data'!A571" TargetMode="External" Id="rId1130"/><Relationship Type="http://schemas.openxmlformats.org/officeDocument/2006/relationships/hyperlink" Target="#'6. Person Card'!A1" TargetMode="External" Id="rId1131"/><Relationship Type="http://schemas.openxmlformats.org/officeDocument/2006/relationships/hyperlink" Target="#'7. Raw Data'!A572" TargetMode="External" Id="rId1132"/><Relationship Type="http://schemas.openxmlformats.org/officeDocument/2006/relationships/hyperlink" Target="#'6. Person Card'!A1" TargetMode="External" Id="rId1133"/><Relationship Type="http://schemas.openxmlformats.org/officeDocument/2006/relationships/hyperlink" Target="#'7. Raw Data'!A573" TargetMode="External" Id="rId1134"/><Relationship Type="http://schemas.openxmlformats.org/officeDocument/2006/relationships/hyperlink" Target="#'6. Person Card'!A1" TargetMode="External" Id="rId1135"/><Relationship Type="http://schemas.openxmlformats.org/officeDocument/2006/relationships/hyperlink" Target="#'7. Raw Data'!A574" TargetMode="External" Id="rId1136"/><Relationship Type="http://schemas.openxmlformats.org/officeDocument/2006/relationships/hyperlink" Target="#'6. Person Card'!A1" TargetMode="External" Id="rId1137"/><Relationship Type="http://schemas.openxmlformats.org/officeDocument/2006/relationships/hyperlink" Target="#'7. Raw Data'!A575" TargetMode="External" Id="rId1138"/><Relationship Type="http://schemas.openxmlformats.org/officeDocument/2006/relationships/hyperlink" Target="#'6. Person Card'!A1" TargetMode="External" Id="rId1139"/><Relationship Type="http://schemas.openxmlformats.org/officeDocument/2006/relationships/hyperlink" Target="#'7. Raw Data'!A576" TargetMode="External" Id="rId1140"/><Relationship Type="http://schemas.openxmlformats.org/officeDocument/2006/relationships/hyperlink" Target="#'6. Person Card'!A1" TargetMode="External" Id="rId1141"/><Relationship Type="http://schemas.openxmlformats.org/officeDocument/2006/relationships/hyperlink" Target="#'7. Raw Data'!A577" TargetMode="External" Id="rId1142"/><Relationship Type="http://schemas.openxmlformats.org/officeDocument/2006/relationships/hyperlink" Target="#'6. Person Card'!A1" TargetMode="External" Id="rId1143"/><Relationship Type="http://schemas.openxmlformats.org/officeDocument/2006/relationships/hyperlink" Target="#'7. Raw Data'!A578" TargetMode="External" Id="rId1144"/><Relationship Type="http://schemas.openxmlformats.org/officeDocument/2006/relationships/hyperlink" Target="#'6. Person Card'!A1" TargetMode="External" Id="rId1145"/><Relationship Type="http://schemas.openxmlformats.org/officeDocument/2006/relationships/hyperlink" Target="#'7. Raw Data'!A579" TargetMode="External" Id="rId1146"/><Relationship Type="http://schemas.openxmlformats.org/officeDocument/2006/relationships/hyperlink" Target="#'6. Person Card'!A1" TargetMode="External" Id="rId1147"/><Relationship Type="http://schemas.openxmlformats.org/officeDocument/2006/relationships/hyperlink" Target="#'7. Raw Data'!A580" TargetMode="External" Id="rId1148"/><Relationship Type="http://schemas.openxmlformats.org/officeDocument/2006/relationships/hyperlink" Target="#'6. Person Card'!A1" TargetMode="External" Id="rId1149"/><Relationship Type="http://schemas.openxmlformats.org/officeDocument/2006/relationships/hyperlink" Target="#'7. Raw Data'!A581" TargetMode="External" Id="rId1150"/><Relationship Type="http://schemas.openxmlformats.org/officeDocument/2006/relationships/hyperlink" Target="#'6. Person Card'!A1" TargetMode="External" Id="rId1151"/><Relationship Type="http://schemas.openxmlformats.org/officeDocument/2006/relationships/hyperlink" Target="#'7. Raw Data'!A582" TargetMode="External" Id="rId1152"/><Relationship Type="http://schemas.openxmlformats.org/officeDocument/2006/relationships/hyperlink" Target="#'6. Person Card'!A1" TargetMode="External" Id="rId1153"/><Relationship Type="http://schemas.openxmlformats.org/officeDocument/2006/relationships/hyperlink" Target="#'7. Raw Data'!A583" TargetMode="External" Id="rId1154"/><Relationship Type="http://schemas.openxmlformats.org/officeDocument/2006/relationships/hyperlink" Target="#'6. Person Card'!A1" TargetMode="External" Id="rId1155"/><Relationship Type="http://schemas.openxmlformats.org/officeDocument/2006/relationships/hyperlink" Target="#'7. Raw Data'!A584" TargetMode="External" Id="rId1156"/><Relationship Type="http://schemas.openxmlformats.org/officeDocument/2006/relationships/hyperlink" Target="#'6. Person Card'!A1" TargetMode="External" Id="rId1157"/><Relationship Type="http://schemas.openxmlformats.org/officeDocument/2006/relationships/hyperlink" Target="#'7. Raw Data'!A585" TargetMode="External" Id="rId1158"/><Relationship Type="http://schemas.openxmlformats.org/officeDocument/2006/relationships/hyperlink" Target="#'6. Person Card'!A1" TargetMode="External" Id="rId1159"/><Relationship Type="http://schemas.openxmlformats.org/officeDocument/2006/relationships/hyperlink" Target="#'7. Raw Data'!A586" TargetMode="External" Id="rId1160"/><Relationship Type="http://schemas.openxmlformats.org/officeDocument/2006/relationships/hyperlink" Target="#'6. Person Card'!A1" TargetMode="External" Id="rId1161"/><Relationship Type="http://schemas.openxmlformats.org/officeDocument/2006/relationships/hyperlink" Target="#'7. Raw Data'!A587" TargetMode="External" Id="rId1162"/><Relationship Type="http://schemas.openxmlformats.org/officeDocument/2006/relationships/hyperlink" Target="#'6. Person Card'!A1" TargetMode="External" Id="rId1163"/><Relationship Type="http://schemas.openxmlformats.org/officeDocument/2006/relationships/hyperlink" Target="#'7. Raw Data'!A588" TargetMode="External" Id="rId1164"/><Relationship Type="http://schemas.openxmlformats.org/officeDocument/2006/relationships/hyperlink" Target="#'6. Person Card'!A1" TargetMode="External" Id="rId1165"/><Relationship Type="http://schemas.openxmlformats.org/officeDocument/2006/relationships/hyperlink" Target="#'7. Raw Data'!A589" TargetMode="External" Id="rId1166"/><Relationship Type="http://schemas.openxmlformats.org/officeDocument/2006/relationships/hyperlink" Target="#'6. Person Card'!A1" TargetMode="External" Id="rId1167"/><Relationship Type="http://schemas.openxmlformats.org/officeDocument/2006/relationships/hyperlink" Target="#'7. Raw Data'!A590" TargetMode="External" Id="rId1168"/><Relationship Type="http://schemas.openxmlformats.org/officeDocument/2006/relationships/hyperlink" Target="#'6. Person Card'!A1" TargetMode="External" Id="rId1169"/><Relationship Type="http://schemas.openxmlformats.org/officeDocument/2006/relationships/hyperlink" Target="#'7. Raw Data'!A591" TargetMode="External" Id="rId1170"/><Relationship Type="http://schemas.openxmlformats.org/officeDocument/2006/relationships/hyperlink" Target="#'6. Person Card'!A1" TargetMode="External" Id="rId1171"/><Relationship Type="http://schemas.openxmlformats.org/officeDocument/2006/relationships/hyperlink" Target="#'7. Raw Data'!A592" TargetMode="External" Id="rId1172"/><Relationship Type="http://schemas.openxmlformats.org/officeDocument/2006/relationships/hyperlink" Target="#'6. Person Card'!A1" TargetMode="External" Id="rId1173"/></Relationships>
</file>

<file path=xl/worksheets/_rels/sheet6.xml.rels><Relationships xmlns="http://schemas.openxmlformats.org/package/2006/relationships"><Relationship Type="http://schemas.openxmlformats.org/officeDocument/2006/relationships/hyperlink" Target="#'1. Framework &amp; Model'!A1" TargetMode="External" Id="rId1"/></Relationships>
</file>

<file path=xl/worksheets/_rels/sheet7.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hyperlink" Target="#'5. Talent Mapping'!A7" TargetMode="External" Id="rId2"/><Relationship Type="http://schemas.openxmlformats.org/officeDocument/2006/relationships/hyperlink" Target="#'5. Talent Mapping'!A8" TargetMode="External" Id="rId3"/><Relationship Type="http://schemas.openxmlformats.org/officeDocument/2006/relationships/hyperlink" Target="#'5. Talent Mapping'!A9" TargetMode="External" Id="rId4"/><Relationship Type="http://schemas.openxmlformats.org/officeDocument/2006/relationships/hyperlink" Target="#'5. Talent Mapping'!A10" TargetMode="External" Id="rId5"/><Relationship Type="http://schemas.openxmlformats.org/officeDocument/2006/relationships/hyperlink" Target="#'5. Talent Mapping'!A11" TargetMode="External" Id="rId6"/><Relationship Type="http://schemas.openxmlformats.org/officeDocument/2006/relationships/hyperlink" Target="#'5. Talent Mapping'!A12" TargetMode="External" Id="rId7"/><Relationship Type="http://schemas.openxmlformats.org/officeDocument/2006/relationships/hyperlink" Target="#'5. Talent Mapping'!A13" TargetMode="External" Id="rId8"/><Relationship Type="http://schemas.openxmlformats.org/officeDocument/2006/relationships/hyperlink" Target="#'5. Talent Mapping'!A14" TargetMode="External" Id="rId9"/><Relationship Type="http://schemas.openxmlformats.org/officeDocument/2006/relationships/hyperlink" Target="#'5. Talent Mapping'!A15" TargetMode="External" Id="rId10"/><Relationship Type="http://schemas.openxmlformats.org/officeDocument/2006/relationships/hyperlink" Target="#'5. Talent Mapping'!A16" TargetMode="External" Id="rId11"/><Relationship Type="http://schemas.openxmlformats.org/officeDocument/2006/relationships/hyperlink" Target="#'5. Talent Mapping'!A17" TargetMode="External" Id="rId12"/><Relationship Type="http://schemas.openxmlformats.org/officeDocument/2006/relationships/hyperlink" Target="#'5. Talent Mapping'!A18" TargetMode="External" Id="rId13"/><Relationship Type="http://schemas.openxmlformats.org/officeDocument/2006/relationships/hyperlink" Target="#'5. Talent Mapping'!A19" TargetMode="External" Id="rId14"/><Relationship Type="http://schemas.openxmlformats.org/officeDocument/2006/relationships/hyperlink" Target="#'5. Talent Mapping'!A20" TargetMode="External" Id="rId15"/><Relationship Type="http://schemas.openxmlformats.org/officeDocument/2006/relationships/hyperlink" Target="#'5. Talent Mapping'!A21" TargetMode="External" Id="rId16"/><Relationship Type="http://schemas.openxmlformats.org/officeDocument/2006/relationships/hyperlink" Target="#'5. Talent Mapping'!A22" TargetMode="External" Id="rId17"/><Relationship Type="http://schemas.openxmlformats.org/officeDocument/2006/relationships/hyperlink" Target="#'5. Talent Mapping'!A23" TargetMode="External" Id="rId18"/><Relationship Type="http://schemas.openxmlformats.org/officeDocument/2006/relationships/hyperlink" Target="#'5. Talent Mapping'!A24" TargetMode="External" Id="rId19"/><Relationship Type="http://schemas.openxmlformats.org/officeDocument/2006/relationships/hyperlink" Target="#'5. Talent Mapping'!A25" TargetMode="External" Id="rId20"/><Relationship Type="http://schemas.openxmlformats.org/officeDocument/2006/relationships/hyperlink" Target="#'5. Talent Mapping'!A26" TargetMode="External" Id="rId21"/><Relationship Type="http://schemas.openxmlformats.org/officeDocument/2006/relationships/hyperlink" Target="#'5. Talent Mapping'!A27" TargetMode="External" Id="rId22"/><Relationship Type="http://schemas.openxmlformats.org/officeDocument/2006/relationships/hyperlink" Target="#'5. Talent Mapping'!A28" TargetMode="External" Id="rId23"/><Relationship Type="http://schemas.openxmlformats.org/officeDocument/2006/relationships/hyperlink" Target="#'5. Talent Mapping'!A29" TargetMode="External" Id="rId24"/><Relationship Type="http://schemas.openxmlformats.org/officeDocument/2006/relationships/hyperlink" Target="#'5. Talent Mapping'!A30" TargetMode="External" Id="rId25"/><Relationship Type="http://schemas.openxmlformats.org/officeDocument/2006/relationships/hyperlink" Target="#'5. Talent Mapping'!A31" TargetMode="External" Id="rId26"/><Relationship Type="http://schemas.openxmlformats.org/officeDocument/2006/relationships/hyperlink" Target="#'5. Talent Mapping'!A32" TargetMode="External" Id="rId27"/><Relationship Type="http://schemas.openxmlformats.org/officeDocument/2006/relationships/hyperlink" Target="#'5. Talent Mapping'!A33" TargetMode="External" Id="rId28"/><Relationship Type="http://schemas.openxmlformats.org/officeDocument/2006/relationships/hyperlink" Target="#'5. Talent Mapping'!A34" TargetMode="External" Id="rId29"/><Relationship Type="http://schemas.openxmlformats.org/officeDocument/2006/relationships/hyperlink" Target="#'5. Talent Mapping'!A35" TargetMode="External" Id="rId30"/><Relationship Type="http://schemas.openxmlformats.org/officeDocument/2006/relationships/hyperlink" Target="#'5. Talent Mapping'!A36" TargetMode="External" Id="rId31"/><Relationship Type="http://schemas.openxmlformats.org/officeDocument/2006/relationships/hyperlink" Target="#'5. Talent Mapping'!A37" TargetMode="External" Id="rId32"/><Relationship Type="http://schemas.openxmlformats.org/officeDocument/2006/relationships/hyperlink" Target="#'5. Talent Mapping'!A38" TargetMode="External" Id="rId33"/><Relationship Type="http://schemas.openxmlformats.org/officeDocument/2006/relationships/hyperlink" Target="#'5. Talent Mapping'!A39" TargetMode="External" Id="rId34"/><Relationship Type="http://schemas.openxmlformats.org/officeDocument/2006/relationships/hyperlink" Target="#'5. Talent Mapping'!A40" TargetMode="External" Id="rId35"/><Relationship Type="http://schemas.openxmlformats.org/officeDocument/2006/relationships/hyperlink" Target="#'5. Talent Mapping'!A41" TargetMode="External" Id="rId36"/><Relationship Type="http://schemas.openxmlformats.org/officeDocument/2006/relationships/hyperlink" Target="#'5. Talent Mapping'!A42" TargetMode="External" Id="rId37"/><Relationship Type="http://schemas.openxmlformats.org/officeDocument/2006/relationships/hyperlink" Target="#'5. Talent Mapping'!A43" TargetMode="External" Id="rId38"/><Relationship Type="http://schemas.openxmlformats.org/officeDocument/2006/relationships/hyperlink" Target="#'5. Talent Mapping'!A44" TargetMode="External" Id="rId39"/><Relationship Type="http://schemas.openxmlformats.org/officeDocument/2006/relationships/hyperlink" Target="#'5. Talent Mapping'!A45" TargetMode="External" Id="rId40"/><Relationship Type="http://schemas.openxmlformats.org/officeDocument/2006/relationships/hyperlink" Target="#'5. Talent Mapping'!A46" TargetMode="External" Id="rId41"/><Relationship Type="http://schemas.openxmlformats.org/officeDocument/2006/relationships/hyperlink" Target="#'5. Talent Mapping'!A47" TargetMode="External" Id="rId42"/><Relationship Type="http://schemas.openxmlformats.org/officeDocument/2006/relationships/hyperlink" Target="#'5. Talent Mapping'!A48" TargetMode="External" Id="rId43"/><Relationship Type="http://schemas.openxmlformats.org/officeDocument/2006/relationships/hyperlink" Target="#'5. Talent Mapping'!A49" TargetMode="External" Id="rId44"/><Relationship Type="http://schemas.openxmlformats.org/officeDocument/2006/relationships/hyperlink" Target="#'5. Talent Mapping'!A50" TargetMode="External" Id="rId45"/><Relationship Type="http://schemas.openxmlformats.org/officeDocument/2006/relationships/hyperlink" Target="#'5. Talent Mapping'!A51" TargetMode="External" Id="rId46"/><Relationship Type="http://schemas.openxmlformats.org/officeDocument/2006/relationships/hyperlink" Target="#'5. Talent Mapping'!A52" TargetMode="External" Id="rId47"/><Relationship Type="http://schemas.openxmlformats.org/officeDocument/2006/relationships/hyperlink" Target="#'5. Talent Mapping'!A53" TargetMode="External" Id="rId48"/><Relationship Type="http://schemas.openxmlformats.org/officeDocument/2006/relationships/hyperlink" Target="#'5. Talent Mapping'!A54" TargetMode="External" Id="rId49"/><Relationship Type="http://schemas.openxmlformats.org/officeDocument/2006/relationships/hyperlink" Target="#'5. Talent Mapping'!A55" TargetMode="External" Id="rId50"/><Relationship Type="http://schemas.openxmlformats.org/officeDocument/2006/relationships/hyperlink" Target="#'5. Talent Mapping'!A56" TargetMode="External" Id="rId51"/><Relationship Type="http://schemas.openxmlformats.org/officeDocument/2006/relationships/hyperlink" Target="#'5. Talent Mapping'!A57" TargetMode="External" Id="rId52"/><Relationship Type="http://schemas.openxmlformats.org/officeDocument/2006/relationships/hyperlink" Target="#'5. Talent Mapping'!A58" TargetMode="External" Id="rId53"/><Relationship Type="http://schemas.openxmlformats.org/officeDocument/2006/relationships/hyperlink" Target="#'5. Talent Mapping'!A59" TargetMode="External" Id="rId54"/><Relationship Type="http://schemas.openxmlformats.org/officeDocument/2006/relationships/hyperlink" Target="#'5. Talent Mapping'!A60" TargetMode="External" Id="rId55"/><Relationship Type="http://schemas.openxmlformats.org/officeDocument/2006/relationships/hyperlink" Target="#'5. Talent Mapping'!A61" TargetMode="External" Id="rId56"/><Relationship Type="http://schemas.openxmlformats.org/officeDocument/2006/relationships/hyperlink" Target="#'5. Talent Mapping'!A62" TargetMode="External" Id="rId57"/><Relationship Type="http://schemas.openxmlformats.org/officeDocument/2006/relationships/hyperlink" Target="#'5. Talent Mapping'!A63" TargetMode="External" Id="rId58"/><Relationship Type="http://schemas.openxmlformats.org/officeDocument/2006/relationships/hyperlink" Target="#'5. Talent Mapping'!A64" TargetMode="External" Id="rId59"/><Relationship Type="http://schemas.openxmlformats.org/officeDocument/2006/relationships/hyperlink" Target="#'5. Talent Mapping'!A65" TargetMode="External" Id="rId60"/><Relationship Type="http://schemas.openxmlformats.org/officeDocument/2006/relationships/hyperlink" Target="#'5. Talent Mapping'!A66" TargetMode="External" Id="rId61"/><Relationship Type="http://schemas.openxmlformats.org/officeDocument/2006/relationships/hyperlink" Target="#'5. Talent Mapping'!A67" TargetMode="External" Id="rId62"/><Relationship Type="http://schemas.openxmlformats.org/officeDocument/2006/relationships/hyperlink" Target="#'5. Talent Mapping'!A68" TargetMode="External" Id="rId63"/><Relationship Type="http://schemas.openxmlformats.org/officeDocument/2006/relationships/hyperlink" Target="#'5. Talent Mapping'!A69" TargetMode="External" Id="rId64"/><Relationship Type="http://schemas.openxmlformats.org/officeDocument/2006/relationships/hyperlink" Target="#'5. Talent Mapping'!A70" TargetMode="External" Id="rId65"/><Relationship Type="http://schemas.openxmlformats.org/officeDocument/2006/relationships/hyperlink" Target="#'5. Talent Mapping'!A71" TargetMode="External" Id="rId66"/><Relationship Type="http://schemas.openxmlformats.org/officeDocument/2006/relationships/hyperlink" Target="#'5. Talent Mapping'!A72" TargetMode="External" Id="rId67"/><Relationship Type="http://schemas.openxmlformats.org/officeDocument/2006/relationships/hyperlink" Target="#'5. Talent Mapping'!A73" TargetMode="External" Id="rId68"/><Relationship Type="http://schemas.openxmlformats.org/officeDocument/2006/relationships/hyperlink" Target="#'5. Talent Mapping'!A74" TargetMode="External" Id="rId69"/><Relationship Type="http://schemas.openxmlformats.org/officeDocument/2006/relationships/hyperlink" Target="#'5. Talent Mapping'!A75" TargetMode="External" Id="rId70"/><Relationship Type="http://schemas.openxmlformats.org/officeDocument/2006/relationships/hyperlink" Target="#'5. Talent Mapping'!A76" TargetMode="External" Id="rId71"/><Relationship Type="http://schemas.openxmlformats.org/officeDocument/2006/relationships/hyperlink" Target="#'5. Talent Mapping'!A77" TargetMode="External" Id="rId72"/><Relationship Type="http://schemas.openxmlformats.org/officeDocument/2006/relationships/hyperlink" Target="#'5. Talent Mapping'!A78" TargetMode="External" Id="rId73"/><Relationship Type="http://schemas.openxmlformats.org/officeDocument/2006/relationships/hyperlink" Target="#'5. Talent Mapping'!A79" TargetMode="External" Id="rId74"/><Relationship Type="http://schemas.openxmlformats.org/officeDocument/2006/relationships/hyperlink" Target="#'5. Talent Mapping'!A80" TargetMode="External" Id="rId75"/><Relationship Type="http://schemas.openxmlformats.org/officeDocument/2006/relationships/hyperlink" Target="#'5. Talent Mapping'!A81" TargetMode="External" Id="rId76"/><Relationship Type="http://schemas.openxmlformats.org/officeDocument/2006/relationships/hyperlink" Target="#'5. Talent Mapping'!A82" TargetMode="External" Id="rId77"/><Relationship Type="http://schemas.openxmlformats.org/officeDocument/2006/relationships/hyperlink" Target="#'5. Talent Mapping'!A83" TargetMode="External" Id="rId78"/><Relationship Type="http://schemas.openxmlformats.org/officeDocument/2006/relationships/hyperlink" Target="#'5. Talent Mapping'!A84" TargetMode="External" Id="rId79"/><Relationship Type="http://schemas.openxmlformats.org/officeDocument/2006/relationships/hyperlink" Target="#'5. Talent Mapping'!A85" TargetMode="External" Id="rId80"/><Relationship Type="http://schemas.openxmlformats.org/officeDocument/2006/relationships/hyperlink" Target="#'5. Talent Mapping'!A86" TargetMode="External" Id="rId81"/><Relationship Type="http://schemas.openxmlformats.org/officeDocument/2006/relationships/hyperlink" Target="#'5. Talent Mapping'!A87" TargetMode="External" Id="rId82"/><Relationship Type="http://schemas.openxmlformats.org/officeDocument/2006/relationships/hyperlink" Target="#'5. Talent Mapping'!A88" TargetMode="External" Id="rId83"/><Relationship Type="http://schemas.openxmlformats.org/officeDocument/2006/relationships/hyperlink" Target="#'5. Talent Mapping'!A89" TargetMode="External" Id="rId84"/><Relationship Type="http://schemas.openxmlformats.org/officeDocument/2006/relationships/hyperlink" Target="#'5. Talent Mapping'!A90" TargetMode="External" Id="rId85"/><Relationship Type="http://schemas.openxmlformats.org/officeDocument/2006/relationships/hyperlink" Target="#'5. Talent Mapping'!A91" TargetMode="External" Id="rId86"/><Relationship Type="http://schemas.openxmlformats.org/officeDocument/2006/relationships/hyperlink" Target="#'5. Talent Mapping'!A92" TargetMode="External" Id="rId87"/><Relationship Type="http://schemas.openxmlformats.org/officeDocument/2006/relationships/hyperlink" Target="#'5. Talent Mapping'!A93" TargetMode="External" Id="rId88"/><Relationship Type="http://schemas.openxmlformats.org/officeDocument/2006/relationships/hyperlink" Target="#'5. Talent Mapping'!A94" TargetMode="External" Id="rId89"/><Relationship Type="http://schemas.openxmlformats.org/officeDocument/2006/relationships/hyperlink" Target="#'5. Talent Mapping'!A95" TargetMode="External" Id="rId90"/><Relationship Type="http://schemas.openxmlformats.org/officeDocument/2006/relationships/hyperlink" Target="#'5. Talent Mapping'!A96" TargetMode="External" Id="rId91"/><Relationship Type="http://schemas.openxmlformats.org/officeDocument/2006/relationships/hyperlink" Target="#'5. Talent Mapping'!A97" TargetMode="External" Id="rId92"/><Relationship Type="http://schemas.openxmlformats.org/officeDocument/2006/relationships/hyperlink" Target="#'5. Talent Mapping'!A98" TargetMode="External" Id="rId93"/><Relationship Type="http://schemas.openxmlformats.org/officeDocument/2006/relationships/hyperlink" Target="#'5. Talent Mapping'!A99" TargetMode="External" Id="rId94"/><Relationship Type="http://schemas.openxmlformats.org/officeDocument/2006/relationships/hyperlink" Target="#'5. Talent Mapping'!A100" TargetMode="External" Id="rId95"/><Relationship Type="http://schemas.openxmlformats.org/officeDocument/2006/relationships/hyperlink" Target="#'5. Talent Mapping'!A101" TargetMode="External" Id="rId96"/><Relationship Type="http://schemas.openxmlformats.org/officeDocument/2006/relationships/hyperlink" Target="#'5. Talent Mapping'!A102" TargetMode="External" Id="rId97"/><Relationship Type="http://schemas.openxmlformats.org/officeDocument/2006/relationships/hyperlink" Target="#'5. Talent Mapping'!A103" TargetMode="External" Id="rId98"/><Relationship Type="http://schemas.openxmlformats.org/officeDocument/2006/relationships/hyperlink" Target="#'5. Talent Mapping'!A104" TargetMode="External" Id="rId99"/><Relationship Type="http://schemas.openxmlformats.org/officeDocument/2006/relationships/hyperlink" Target="#'5. Talent Mapping'!A105" TargetMode="External" Id="rId100"/><Relationship Type="http://schemas.openxmlformats.org/officeDocument/2006/relationships/hyperlink" Target="#'5. Talent Mapping'!A106" TargetMode="External" Id="rId101"/><Relationship Type="http://schemas.openxmlformats.org/officeDocument/2006/relationships/hyperlink" Target="#'5. Talent Mapping'!A107" TargetMode="External" Id="rId102"/><Relationship Type="http://schemas.openxmlformats.org/officeDocument/2006/relationships/hyperlink" Target="#'5. Talent Mapping'!A108" TargetMode="External" Id="rId103"/><Relationship Type="http://schemas.openxmlformats.org/officeDocument/2006/relationships/hyperlink" Target="#'5. Talent Mapping'!A109" TargetMode="External" Id="rId104"/><Relationship Type="http://schemas.openxmlformats.org/officeDocument/2006/relationships/hyperlink" Target="#'5. Talent Mapping'!A110" TargetMode="External" Id="rId105"/><Relationship Type="http://schemas.openxmlformats.org/officeDocument/2006/relationships/hyperlink" Target="#'5. Talent Mapping'!A111" TargetMode="External" Id="rId106"/><Relationship Type="http://schemas.openxmlformats.org/officeDocument/2006/relationships/hyperlink" Target="#'5. Talent Mapping'!A112" TargetMode="External" Id="rId107"/><Relationship Type="http://schemas.openxmlformats.org/officeDocument/2006/relationships/hyperlink" Target="#'5. Talent Mapping'!A113" TargetMode="External" Id="rId108"/><Relationship Type="http://schemas.openxmlformats.org/officeDocument/2006/relationships/hyperlink" Target="#'5. Talent Mapping'!A114" TargetMode="External" Id="rId109"/><Relationship Type="http://schemas.openxmlformats.org/officeDocument/2006/relationships/hyperlink" Target="#'5. Talent Mapping'!A115" TargetMode="External" Id="rId110"/><Relationship Type="http://schemas.openxmlformats.org/officeDocument/2006/relationships/hyperlink" Target="#'5. Talent Mapping'!A116" TargetMode="External" Id="rId111"/><Relationship Type="http://schemas.openxmlformats.org/officeDocument/2006/relationships/hyperlink" Target="#'5. Talent Mapping'!A117" TargetMode="External" Id="rId112"/><Relationship Type="http://schemas.openxmlformats.org/officeDocument/2006/relationships/hyperlink" Target="#'5. Talent Mapping'!A118" TargetMode="External" Id="rId113"/><Relationship Type="http://schemas.openxmlformats.org/officeDocument/2006/relationships/hyperlink" Target="#'5. Talent Mapping'!A119" TargetMode="External" Id="rId114"/><Relationship Type="http://schemas.openxmlformats.org/officeDocument/2006/relationships/hyperlink" Target="#'5. Talent Mapping'!A120" TargetMode="External" Id="rId115"/><Relationship Type="http://schemas.openxmlformats.org/officeDocument/2006/relationships/hyperlink" Target="#'5. Talent Mapping'!A121" TargetMode="External" Id="rId116"/><Relationship Type="http://schemas.openxmlformats.org/officeDocument/2006/relationships/hyperlink" Target="#'5. Talent Mapping'!A122" TargetMode="External" Id="rId117"/><Relationship Type="http://schemas.openxmlformats.org/officeDocument/2006/relationships/hyperlink" Target="#'5. Talent Mapping'!A123" TargetMode="External" Id="rId118"/><Relationship Type="http://schemas.openxmlformats.org/officeDocument/2006/relationships/hyperlink" Target="#'5. Talent Mapping'!A124" TargetMode="External" Id="rId119"/><Relationship Type="http://schemas.openxmlformats.org/officeDocument/2006/relationships/hyperlink" Target="#'5. Talent Mapping'!A125" TargetMode="External" Id="rId120"/><Relationship Type="http://schemas.openxmlformats.org/officeDocument/2006/relationships/hyperlink" Target="#'5. Talent Mapping'!A126" TargetMode="External" Id="rId121"/><Relationship Type="http://schemas.openxmlformats.org/officeDocument/2006/relationships/hyperlink" Target="#'5. Talent Mapping'!A127" TargetMode="External" Id="rId122"/><Relationship Type="http://schemas.openxmlformats.org/officeDocument/2006/relationships/hyperlink" Target="#'5. Talent Mapping'!A128" TargetMode="External" Id="rId123"/><Relationship Type="http://schemas.openxmlformats.org/officeDocument/2006/relationships/hyperlink" Target="#'5. Talent Mapping'!A129" TargetMode="External" Id="rId124"/><Relationship Type="http://schemas.openxmlformats.org/officeDocument/2006/relationships/hyperlink" Target="#'5. Talent Mapping'!A130" TargetMode="External" Id="rId125"/><Relationship Type="http://schemas.openxmlformats.org/officeDocument/2006/relationships/hyperlink" Target="#'5. Talent Mapping'!A131" TargetMode="External" Id="rId126"/><Relationship Type="http://schemas.openxmlformats.org/officeDocument/2006/relationships/hyperlink" Target="#'5. Talent Mapping'!A132" TargetMode="External" Id="rId127"/><Relationship Type="http://schemas.openxmlformats.org/officeDocument/2006/relationships/hyperlink" Target="#'5. Talent Mapping'!A133" TargetMode="External" Id="rId128"/><Relationship Type="http://schemas.openxmlformats.org/officeDocument/2006/relationships/hyperlink" Target="#'5. Talent Mapping'!A134" TargetMode="External" Id="rId129"/><Relationship Type="http://schemas.openxmlformats.org/officeDocument/2006/relationships/hyperlink" Target="#'5. Talent Mapping'!A135" TargetMode="External" Id="rId130"/><Relationship Type="http://schemas.openxmlformats.org/officeDocument/2006/relationships/hyperlink" Target="#'5. Talent Mapping'!A136" TargetMode="External" Id="rId131"/><Relationship Type="http://schemas.openxmlformats.org/officeDocument/2006/relationships/hyperlink" Target="#'5. Talent Mapping'!A137" TargetMode="External" Id="rId132"/><Relationship Type="http://schemas.openxmlformats.org/officeDocument/2006/relationships/hyperlink" Target="#'5. Talent Mapping'!A138" TargetMode="External" Id="rId133"/><Relationship Type="http://schemas.openxmlformats.org/officeDocument/2006/relationships/hyperlink" Target="#'5. Talent Mapping'!A139" TargetMode="External" Id="rId134"/><Relationship Type="http://schemas.openxmlformats.org/officeDocument/2006/relationships/hyperlink" Target="#'5. Talent Mapping'!A140" TargetMode="External" Id="rId135"/><Relationship Type="http://schemas.openxmlformats.org/officeDocument/2006/relationships/hyperlink" Target="#'5. Talent Mapping'!A141" TargetMode="External" Id="rId136"/><Relationship Type="http://schemas.openxmlformats.org/officeDocument/2006/relationships/hyperlink" Target="#'5. Talent Mapping'!A142" TargetMode="External" Id="rId137"/><Relationship Type="http://schemas.openxmlformats.org/officeDocument/2006/relationships/hyperlink" Target="#'5. Talent Mapping'!A143" TargetMode="External" Id="rId138"/><Relationship Type="http://schemas.openxmlformats.org/officeDocument/2006/relationships/hyperlink" Target="#'5. Talent Mapping'!A144" TargetMode="External" Id="rId139"/><Relationship Type="http://schemas.openxmlformats.org/officeDocument/2006/relationships/hyperlink" Target="#'5. Talent Mapping'!A145" TargetMode="External" Id="rId140"/><Relationship Type="http://schemas.openxmlformats.org/officeDocument/2006/relationships/hyperlink" Target="#'5. Talent Mapping'!A146" TargetMode="External" Id="rId141"/><Relationship Type="http://schemas.openxmlformats.org/officeDocument/2006/relationships/hyperlink" Target="#'5. Talent Mapping'!A147" TargetMode="External" Id="rId142"/><Relationship Type="http://schemas.openxmlformats.org/officeDocument/2006/relationships/hyperlink" Target="#'5. Talent Mapping'!A148" TargetMode="External" Id="rId143"/><Relationship Type="http://schemas.openxmlformats.org/officeDocument/2006/relationships/hyperlink" Target="#'5. Talent Mapping'!A149" TargetMode="External" Id="rId144"/><Relationship Type="http://schemas.openxmlformats.org/officeDocument/2006/relationships/hyperlink" Target="#'5. Talent Mapping'!A150" TargetMode="External" Id="rId145"/><Relationship Type="http://schemas.openxmlformats.org/officeDocument/2006/relationships/hyperlink" Target="#'5. Talent Mapping'!A151" TargetMode="External" Id="rId146"/><Relationship Type="http://schemas.openxmlformats.org/officeDocument/2006/relationships/hyperlink" Target="#'5. Talent Mapping'!A152" TargetMode="External" Id="rId147"/><Relationship Type="http://schemas.openxmlformats.org/officeDocument/2006/relationships/hyperlink" Target="#'5. Talent Mapping'!A153" TargetMode="External" Id="rId148"/><Relationship Type="http://schemas.openxmlformats.org/officeDocument/2006/relationships/hyperlink" Target="#'5. Talent Mapping'!A154" TargetMode="External" Id="rId149"/><Relationship Type="http://schemas.openxmlformats.org/officeDocument/2006/relationships/hyperlink" Target="#'5. Talent Mapping'!A155" TargetMode="External" Id="rId150"/><Relationship Type="http://schemas.openxmlformats.org/officeDocument/2006/relationships/hyperlink" Target="#'5. Talent Mapping'!A156" TargetMode="External" Id="rId151"/><Relationship Type="http://schemas.openxmlformats.org/officeDocument/2006/relationships/hyperlink" Target="#'5. Talent Mapping'!A157" TargetMode="External" Id="rId152"/><Relationship Type="http://schemas.openxmlformats.org/officeDocument/2006/relationships/hyperlink" Target="#'5. Talent Mapping'!A158" TargetMode="External" Id="rId153"/><Relationship Type="http://schemas.openxmlformats.org/officeDocument/2006/relationships/hyperlink" Target="#'5. Talent Mapping'!A159" TargetMode="External" Id="rId154"/><Relationship Type="http://schemas.openxmlformats.org/officeDocument/2006/relationships/hyperlink" Target="#'5. Talent Mapping'!A160" TargetMode="External" Id="rId155"/><Relationship Type="http://schemas.openxmlformats.org/officeDocument/2006/relationships/hyperlink" Target="#'5. Talent Mapping'!A161" TargetMode="External" Id="rId156"/><Relationship Type="http://schemas.openxmlformats.org/officeDocument/2006/relationships/hyperlink" Target="#'5. Talent Mapping'!A162" TargetMode="External" Id="rId157"/><Relationship Type="http://schemas.openxmlformats.org/officeDocument/2006/relationships/hyperlink" Target="#'5. Talent Mapping'!A163" TargetMode="External" Id="rId158"/><Relationship Type="http://schemas.openxmlformats.org/officeDocument/2006/relationships/hyperlink" Target="#'5. Talent Mapping'!A164" TargetMode="External" Id="rId159"/><Relationship Type="http://schemas.openxmlformats.org/officeDocument/2006/relationships/hyperlink" Target="#'5. Talent Mapping'!A165" TargetMode="External" Id="rId160"/><Relationship Type="http://schemas.openxmlformats.org/officeDocument/2006/relationships/hyperlink" Target="#'5. Talent Mapping'!A166" TargetMode="External" Id="rId161"/><Relationship Type="http://schemas.openxmlformats.org/officeDocument/2006/relationships/hyperlink" Target="#'5. Talent Mapping'!A167" TargetMode="External" Id="rId162"/><Relationship Type="http://schemas.openxmlformats.org/officeDocument/2006/relationships/hyperlink" Target="#'5. Talent Mapping'!A168" TargetMode="External" Id="rId163"/><Relationship Type="http://schemas.openxmlformats.org/officeDocument/2006/relationships/hyperlink" Target="#'5. Talent Mapping'!A169" TargetMode="External" Id="rId164"/><Relationship Type="http://schemas.openxmlformats.org/officeDocument/2006/relationships/hyperlink" Target="#'5. Talent Mapping'!A170" TargetMode="External" Id="rId165"/><Relationship Type="http://schemas.openxmlformats.org/officeDocument/2006/relationships/hyperlink" Target="#'5. Talent Mapping'!A171" TargetMode="External" Id="rId166"/><Relationship Type="http://schemas.openxmlformats.org/officeDocument/2006/relationships/hyperlink" Target="#'5. Talent Mapping'!A172" TargetMode="External" Id="rId167"/><Relationship Type="http://schemas.openxmlformats.org/officeDocument/2006/relationships/hyperlink" Target="#'5. Talent Mapping'!A173" TargetMode="External" Id="rId168"/><Relationship Type="http://schemas.openxmlformats.org/officeDocument/2006/relationships/hyperlink" Target="#'5. Talent Mapping'!A174" TargetMode="External" Id="rId169"/><Relationship Type="http://schemas.openxmlformats.org/officeDocument/2006/relationships/hyperlink" Target="#'5. Talent Mapping'!A175" TargetMode="External" Id="rId170"/><Relationship Type="http://schemas.openxmlformats.org/officeDocument/2006/relationships/hyperlink" Target="#'5. Talent Mapping'!A176" TargetMode="External" Id="rId171"/><Relationship Type="http://schemas.openxmlformats.org/officeDocument/2006/relationships/hyperlink" Target="#'5. Talent Mapping'!A177" TargetMode="External" Id="rId172"/><Relationship Type="http://schemas.openxmlformats.org/officeDocument/2006/relationships/hyperlink" Target="#'5. Talent Mapping'!A178" TargetMode="External" Id="rId173"/><Relationship Type="http://schemas.openxmlformats.org/officeDocument/2006/relationships/hyperlink" Target="#'5. Talent Mapping'!A179" TargetMode="External" Id="rId174"/><Relationship Type="http://schemas.openxmlformats.org/officeDocument/2006/relationships/hyperlink" Target="#'5. Talent Mapping'!A180" TargetMode="External" Id="rId175"/><Relationship Type="http://schemas.openxmlformats.org/officeDocument/2006/relationships/hyperlink" Target="#'5. Talent Mapping'!A181" TargetMode="External" Id="rId176"/><Relationship Type="http://schemas.openxmlformats.org/officeDocument/2006/relationships/hyperlink" Target="#'5. Talent Mapping'!A182" TargetMode="External" Id="rId177"/><Relationship Type="http://schemas.openxmlformats.org/officeDocument/2006/relationships/hyperlink" Target="#'5. Talent Mapping'!A183" TargetMode="External" Id="rId178"/><Relationship Type="http://schemas.openxmlformats.org/officeDocument/2006/relationships/hyperlink" Target="#'5. Talent Mapping'!A184" TargetMode="External" Id="rId179"/><Relationship Type="http://schemas.openxmlformats.org/officeDocument/2006/relationships/hyperlink" Target="#'5. Talent Mapping'!A185" TargetMode="External" Id="rId180"/><Relationship Type="http://schemas.openxmlformats.org/officeDocument/2006/relationships/hyperlink" Target="#'5. Talent Mapping'!A186" TargetMode="External" Id="rId181"/><Relationship Type="http://schemas.openxmlformats.org/officeDocument/2006/relationships/hyperlink" Target="#'5. Talent Mapping'!A187" TargetMode="External" Id="rId182"/><Relationship Type="http://schemas.openxmlformats.org/officeDocument/2006/relationships/hyperlink" Target="#'5. Talent Mapping'!A188" TargetMode="External" Id="rId183"/><Relationship Type="http://schemas.openxmlformats.org/officeDocument/2006/relationships/hyperlink" Target="#'5. Talent Mapping'!A189" TargetMode="External" Id="rId184"/><Relationship Type="http://schemas.openxmlformats.org/officeDocument/2006/relationships/hyperlink" Target="#'5. Talent Mapping'!A190" TargetMode="External" Id="rId185"/><Relationship Type="http://schemas.openxmlformats.org/officeDocument/2006/relationships/hyperlink" Target="#'5. Talent Mapping'!A191" TargetMode="External" Id="rId186"/><Relationship Type="http://schemas.openxmlformats.org/officeDocument/2006/relationships/hyperlink" Target="#'5. Talent Mapping'!A192" TargetMode="External" Id="rId187"/><Relationship Type="http://schemas.openxmlformats.org/officeDocument/2006/relationships/hyperlink" Target="#'5. Talent Mapping'!A193" TargetMode="External" Id="rId188"/><Relationship Type="http://schemas.openxmlformats.org/officeDocument/2006/relationships/hyperlink" Target="#'5. Talent Mapping'!A194" TargetMode="External" Id="rId189"/><Relationship Type="http://schemas.openxmlformats.org/officeDocument/2006/relationships/hyperlink" Target="#'5. Talent Mapping'!A195" TargetMode="External" Id="rId190"/><Relationship Type="http://schemas.openxmlformats.org/officeDocument/2006/relationships/hyperlink" Target="#'5. Talent Mapping'!A196" TargetMode="External" Id="rId191"/><Relationship Type="http://schemas.openxmlformats.org/officeDocument/2006/relationships/hyperlink" Target="#'5. Talent Mapping'!A197" TargetMode="External" Id="rId192"/><Relationship Type="http://schemas.openxmlformats.org/officeDocument/2006/relationships/hyperlink" Target="#'5. Talent Mapping'!A198" TargetMode="External" Id="rId193"/><Relationship Type="http://schemas.openxmlformats.org/officeDocument/2006/relationships/hyperlink" Target="#'5. Talent Mapping'!A199" TargetMode="External" Id="rId194"/><Relationship Type="http://schemas.openxmlformats.org/officeDocument/2006/relationships/hyperlink" Target="#'5. Talent Mapping'!A200" TargetMode="External" Id="rId195"/><Relationship Type="http://schemas.openxmlformats.org/officeDocument/2006/relationships/hyperlink" Target="#'5. Talent Mapping'!A201" TargetMode="External" Id="rId196"/><Relationship Type="http://schemas.openxmlformats.org/officeDocument/2006/relationships/hyperlink" Target="#'5. Talent Mapping'!A202" TargetMode="External" Id="rId197"/><Relationship Type="http://schemas.openxmlformats.org/officeDocument/2006/relationships/hyperlink" Target="#'5. Talent Mapping'!A203" TargetMode="External" Id="rId198"/><Relationship Type="http://schemas.openxmlformats.org/officeDocument/2006/relationships/hyperlink" Target="#'5. Talent Mapping'!A204" TargetMode="External" Id="rId199"/><Relationship Type="http://schemas.openxmlformats.org/officeDocument/2006/relationships/hyperlink" Target="#'5. Talent Mapping'!A205" TargetMode="External" Id="rId200"/><Relationship Type="http://schemas.openxmlformats.org/officeDocument/2006/relationships/hyperlink" Target="#'5. Talent Mapping'!A206" TargetMode="External" Id="rId201"/><Relationship Type="http://schemas.openxmlformats.org/officeDocument/2006/relationships/hyperlink" Target="#'5. Talent Mapping'!A207" TargetMode="External" Id="rId202"/><Relationship Type="http://schemas.openxmlformats.org/officeDocument/2006/relationships/hyperlink" Target="#'5. Talent Mapping'!A208" TargetMode="External" Id="rId203"/><Relationship Type="http://schemas.openxmlformats.org/officeDocument/2006/relationships/hyperlink" Target="#'5. Talent Mapping'!A209" TargetMode="External" Id="rId204"/><Relationship Type="http://schemas.openxmlformats.org/officeDocument/2006/relationships/hyperlink" Target="#'5. Talent Mapping'!A210" TargetMode="External" Id="rId205"/><Relationship Type="http://schemas.openxmlformats.org/officeDocument/2006/relationships/hyperlink" Target="#'5. Talent Mapping'!A211" TargetMode="External" Id="rId206"/><Relationship Type="http://schemas.openxmlformats.org/officeDocument/2006/relationships/hyperlink" Target="#'5. Talent Mapping'!A212" TargetMode="External" Id="rId207"/><Relationship Type="http://schemas.openxmlformats.org/officeDocument/2006/relationships/hyperlink" Target="#'5. Talent Mapping'!A213" TargetMode="External" Id="rId208"/><Relationship Type="http://schemas.openxmlformats.org/officeDocument/2006/relationships/hyperlink" Target="#'5. Talent Mapping'!A214" TargetMode="External" Id="rId209"/><Relationship Type="http://schemas.openxmlformats.org/officeDocument/2006/relationships/hyperlink" Target="#'5. Talent Mapping'!A215" TargetMode="External" Id="rId210"/><Relationship Type="http://schemas.openxmlformats.org/officeDocument/2006/relationships/hyperlink" Target="#'5. Talent Mapping'!A216" TargetMode="External" Id="rId211"/><Relationship Type="http://schemas.openxmlformats.org/officeDocument/2006/relationships/hyperlink" Target="#'5. Talent Mapping'!A217" TargetMode="External" Id="rId212"/><Relationship Type="http://schemas.openxmlformats.org/officeDocument/2006/relationships/hyperlink" Target="#'5. Talent Mapping'!A218" TargetMode="External" Id="rId213"/><Relationship Type="http://schemas.openxmlformats.org/officeDocument/2006/relationships/hyperlink" Target="#'5. Talent Mapping'!A219" TargetMode="External" Id="rId214"/><Relationship Type="http://schemas.openxmlformats.org/officeDocument/2006/relationships/hyperlink" Target="#'5. Talent Mapping'!A220" TargetMode="External" Id="rId215"/><Relationship Type="http://schemas.openxmlformats.org/officeDocument/2006/relationships/hyperlink" Target="#'5. Talent Mapping'!A221" TargetMode="External" Id="rId216"/><Relationship Type="http://schemas.openxmlformats.org/officeDocument/2006/relationships/hyperlink" Target="#'5. Talent Mapping'!A222" TargetMode="External" Id="rId217"/><Relationship Type="http://schemas.openxmlformats.org/officeDocument/2006/relationships/hyperlink" Target="#'5. Talent Mapping'!A223" TargetMode="External" Id="rId218"/><Relationship Type="http://schemas.openxmlformats.org/officeDocument/2006/relationships/hyperlink" Target="#'5. Talent Mapping'!A224" TargetMode="External" Id="rId219"/><Relationship Type="http://schemas.openxmlformats.org/officeDocument/2006/relationships/hyperlink" Target="#'5. Talent Mapping'!A225" TargetMode="External" Id="rId220"/><Relationship Type="http://schemas.openxmlformats.org/officeDocument/2006/relationships/hyperlink" Target="#'5. Talent Mapping'!A226" TargetMode="External" Id="rId221"/><Relationship Type="http://schemas.openxmlformats.org/officeDocument/2006/relationships/hyperlink" Target="#'5. Talent Mapping'!A227" TargetMode="External" Id="rId222"/><Relationship Type="http://schemas.openxmlformats.org/officeDocument/2006/relationships/hyperlink" Target="#'5. Talent Mapping'!A228" TargetMode="External" Id="rId223"/><Relationship Type="http://schemas.openxmlformats.org/officeDocument/2006/relationships/hyperlink" Target="#'5. Talent Mapping'!A229" TargetMode="External" Id="rId224"/><Relationship Type="http://schemas.openxmlformats.org/officeDocument/2006/relationships/hyperlink" Target="#'5. Talent Mapping'!A230" TargetMode="External" Id="rId225"/><Relationship Type="http://schemas.openxmlformats.org/officeDocument/2006/relationships/hyperlink" Target="#'5. Talent Mapping'!A231" TargetMode="External" Id="rId226"/><Relationship Type="http://schemas.openxmlformats.org/officeDocument/2006/relationships/hyperlink" Target="#'5. Talent Mapping'!A232" TargetMode="External" Id="rId227"/><Relationship Type="http://schemas.openxmlformats.org/officeDocument/2006/relationships/hyperlink" Target="#'5. Talent Mapping'!A233" TargetMode="External" Id="rId228"/><Relationship Type="http://schemas.openxmlformats.org/officeDocument/2006/relationships/hyperlink" Target="#'5. Talent Mapping'!A234" TargetMode="External" Id="rId229"/><Relationship Type="http://schemas.openxmlformats.org/officeDocument/2006/relationships/hyperlink" Target="#'5. Talent Mapping'!A235" TargetMode="External" Id="rId230"/><Relationship Type="http://schemas.openxmlformats.org/officeDocument/2006/relationships/hyperlink" Target="#'5. Talent Mapping'!A236" TargetMode="External" Id="rId231"/><Relationship Type="http://schemas.openxmlformats.org/officeDocument/2006/relationships/hyperlink" Target="#'5. Talent Mapping'!A237" TargetMode="External" Id="rId232"/><Relationship Type="http://schemas.openxmlformats.org/officeDocument/2006/relationships/hyperlink" Target="#'5. Talent Mapping'!A238" TargetMode="External" Id="rId233"/><Relationship Type="http://schemas.openxmlformats.org/officeDocument/2006/relationships/hyperlink" Target="#'5. Talent Mapping'!A239" TargetMode="External" Id="rId234"/><Relationship Type="http://schemas.openxmlformats.org/officeDocument/2006/relationships/hyperlink" Target="#'5. Talent Mapping'!A240" TargetMode="External" Id="rId235"/><Relationship Type="http://schemas.openxmlformats.org/officeDocument/2006/relationships/hyperlink" Target="#'5. Talent Mapping'!A241" TargetMode="External" Id="rId236"/><Relationship Type="http://schemas.openxmlformats.org/officeDocument/2006/relationships/hyperlink" Target="#'5. Talent Mapping'!A242" TargetMode="External" Id="rId237"/><Relationship Type="http://schemas.openxmlformats.org/officeDocument/2006/relationships/hyperlink" Target="#'5. Talent Mapping'!A243" TargetMode="External" Id="rId238"/><Relationship Type="http://schemas.openxmlformats.org/officeDocument/2006/relationships/hyperlink" Target="#'5. Talent Mapping'!A244" TargetMode="External" Id="rId239"/><Relationship Type="http://schemas.openxmlformats.org/officeDocument/2006/relationships/hyperlink" Target="#'5. Talent Mapping'!A245" TargetMode="External" Id="rId240"/><Relationship Type="http://schemas.openxmlformats.org/officeDocument/2006/relationships/hyperlink" Target="#'5. Talent Mapping'!A246" TargetMode="External" Id="rId241"/><Relationship Type="http://schemas.openxmlformats.org/officeDocument/2006/relationships/hyperlink" Target="#'5. Talent Mapping'!A247" TargetMode="External" Id="rId242"/><Relationship Type="http://schemas.openxmlformats.org/officeDocument/2006/relationships/hyperlink" Target="#'5. Talent Mapping'!A248" TargetMode="External" Id="rId243"/><Relationship Type="http://schemas.openxmlformats.org/officeDocument/2006/relationships/hyperlink" Target="#'5. Talent Mapping'!A249" TargetMode="External" Id="rId244"/><Relationship Type="http://schemas.openxmlformats.org/officeDocument/2006/relationships/hyperlink" Target="#'5. Talent Mapping'!A250" TargetMode="External" Id="rId245"/><Relationship Type="http://schemas.openxmlformats.org/officeDocument/2006/relationships/hyperlink" Target="#'5. Talent Mapping'!A251" TargetMode="External" Id="rId246"/><Relationship Type="http://schemas.openxmlformats.org/officeDocument/2006/relationships/hyperlink" Target="#'5. Talent Mapping'!A252" TargetMode="External" Id="rId247"/><Relationship Type="http://schemas.openxmlformats.org/officeDocument/2006/relationships/hyperlink" Target="#'5. Talent Mapping'!A253" TargetMode="External" Id="rId248"/><Relationship Type="http://schemas.openxmlformats.org/officeDocument/2006/relationships/hyperlink" Target="#'5. Talent Mapping'!A254" TargetMode="External" Id="rId249"/><Relationship Type="http://schemas.openxmlformats.org/officeDocument/2006/relationships/hyperlink" Target="#'5. Talent Mapping'!A255" TargetMode="External" Id="rId250"/><Relationship Type="http://schemas.openxmlformats.org/officeDocument/2006/relationships/hyperlink" Target="#'5. Talent Mapping'!A256" TargetMode="External" Id="rId251"/><Relationship Type="http://schemas.openxmlformats.org/officeDocument/2006/relationships/hyperlink" Target="#'5. Talent Mapping'!A257" TargetMode="External" Id="rId252"/><Relationship Type="http://schemas.openxmlformats.org/officeDocument/2006/relationships/hyperlink" Target="#'5. Talent Mapping'!A258" TargetMode="External" Id="rId253"/><Relationship Type="http://schemas.openxmlformats.org/officeDocument/2006/relationships/hyperlink" Target="#'5. Talent Mapping'!A259" TargetMode="External" Id="rId254"/><Relationship Type="http://schemas.openxmlformats.org/officeDocument/2006/relationships/hyperlink" Target="#'5. Talent Mapping'!A260" TargetMode="External" Id="rId255"/><Relationship Type="http://schemas.openxmlformats.org/officeDocument/2006/relationships/hyperlink" Target="#'5. Talent Mapping'!A261" TargetMode="External" Id="rId256"/><Relationship Type="http://schemas.openxmlformats.org/officeDocument/2006/relationships/hyperlink" Target="#'5. Talent Mapping'!A262" TargetMode="External" Id="rId257"/><Relationship Type="http://schemas.openxmlformats.org/officeDocument/2006/relationships/hyperlink" Target="#'5. Talent Mapping'!A263" TargetMode="External" Id="rId258"/><Relationship Type="http://schemas.openxmlformats.org/officeDocument/2006/relationships/hyperlink" Target="#'5. Talent Mapping'!A264" TargetMode="External" Id="rId259"/><Relationship Type="http://schemas.openxmlformats.org/officeDocument/2006/relationships/hyperlink" Target="#'5. Talent Mapping'!A265" TargetMode="External" Id="rId260"/><Relationship Type="http://schemas.openxmlformats.org/officeDocument/2006/relationships/hyperlink" Target="#'5. Talent Mapping'!A266" TargetMode="External" Id="rId261"/><Relationship Type="http://schemas.openxmlformats.org/officeDocument/2006/relationships/hyperlink" Target="#'5. Talent Mapping'!A267" TargetMode="External" Id="rId262"/><Relationship Type="http://schemas.openxmlformats.org/officeDocument/2006/relationships/hyperlink" Target="#'5. Talent Mapping'!A268" TargetMode="External" Id="rId263"/><Relationship Type="http://schemas.openxmlformats.org/officeDocument/2006/relationships/hyperlink" Target="#'5. Talent Mapping'!A269" TargetMode="External" Id="rId264"/><Relationship Type="http://schemas.openxmlformats.org/officeDocument/2006/relationships/hyperlink" Target="#'5. Talent Mapping'!A270" TargetMode="External" Id="rId265"/><Relationship Type="http://schemas.openxmlformats.org/officeDocument/2006/relationships/hyperlink" Target="#'5. Talent Mapping'!A271" TargetMode="External" Id="rId266"/><Relationship Type="http://schemas.openxmlformats.org/officeDocument/2006/relationships/hyperlink" Target="#'5. Talent Mapping'!A272" TargetMode="External" Id="rId267"/><Relationship Type="http://schemas.openxmlformats.org/officeDocument/2006/relationships/hyperlink" Target="#'5. Talent Mapping'!A273" TargetMode="External" Id="rId268"/><Relationship Type="http://schemas.openxmlformats.org/officeDocument/2006/relationships/hyperlink" Target="#'5. Talent Mapping'!A274" TargetMode="External" Id="rId269"/><Relationship Type="http://schemas.openxmlformats.org/officeDocument/2006/relationships/hyperlink" Target="#'5. Talent Mapping'!A275" TargetMode="External" Id="rId270"/><Relationship Type="http://schemas.openxmlformats.org/officeDocument/2006/relationships/hyperlink" Target="#'5. Talent Mapping'!A276" TargetMode="External" Id="rId271"/><Relationship Type="http://schemas.openxmlformats.org/officeDocument/2006/relationships/hyperlink" Target="#'5. Talent Mapping'!A277" TargetMode="External" Id="rId272"/><Relationship Type="http://schemas.openxmlformats.org/officeDocument/2006/relationships/hyperlink" Target="#'5. Talent Mapping'!A278" TargetMode="External" Id="rId273"/><Relationship Type="http://schemas.openxmlformats.org/officeDocument/2006/relationships/hyperlink" Target="#'5. Talent Mapping'!A279" TargetMode="External" Id="rId274"/><Relationship Type="http://schemas.openxmlformats.org/officeDocument/2006/relationships/hyperlink" Target="#'5. Talent Mapping'!A280" TargetMode="External" Id="rId275"/><Relationship Type="http://schemas.openxmlformats.org/officeDocument/2006/relationships/hyperlink" Target="#'5. Talent Mapping'!A281" TargetMode="External" Id="rId276"/><Relationship Type="http://schemas.openxmlformats.org/officeDocument/2006/relationships/hyperlink" Target="#'5. Talent Mapping'!A282" TargetMode="External" Id="rId277"/><Relationship Type="http://schemas.openxmlformats.org/officeDocument/2006/relationships/hyperlink" Target="#'5. Talent Mapping'!A283" TargetMode="External" Id="rId278"/><Relationship Type="http://schemas.openxmlformats.org/officeDocument/2006/relationships/hyperlink" Target="#'5. Talent Mapping'!A284" TargetMode="External" Id="rId279"/><Relationship Type="http://schemas.openxmlformats.org/officeDocument/2006/relationships/hyperlink" Target="#'5. Talent Mapping'!A285" TargetMode="External" Id="rId280"/><Relationship Type="http://schemas.openxmlformats.org/officeDocument/2006/relationships/hyperlink" Target="#'5. Talent Mapping'!A286" TargetMode="External" Id="rId281"/><Relationship Type="http://schemas.openxmlformats.org/officeDocument/2006/relationships/hyperlink" Target="#'5. Talent Mapping'!A287" TargetMode="External" Id="rId282"/><Relationship Type="http://schemas.openxmlformats.org/officeDocument/2006/relationships/hyperlink" Target="#'5. Talent Mapping'!A288" TargetMode="External" Id="rId283"/><Relationship Type="http://schemas.openxmlformats.org/officeDocument/2006/relationships/hyperlink" Target="#'5. Talent Mapping'!A289" TargetMode="External" Id="rId284"/><Relationship Type="http://schemas.openxmlformats.org/officeDocument/2006/relationships/hyperlink" Target="#'5. Talent Mapping'!A290" TargetMode="External" Id="rId285"/><Relationship Type="http://schemas.openxmlformats.org/officeDocument/2006/relationships/hyperlink" Target="#'5. Talent Mapping'!A291" TargetMode="External" Id="rId286"/><Relationship Type="http://schemas.openxmlformats.org/officeDocument/2006/relationships/hyperlink" Target="#'5. Talent Mapping'!A292" TargetMode="External" Id="rId287"/><Relationship Type="http://schemas.openxmlformats.org/officeDocument/2006/relationships/hyperlink" Target="#'5. Talent Mapping'!A293" TargetMode="External" Id="rId288"/><Relationship Type="http://schemas.openxmlformats.org/officeDocument/2006/relationships/hyperlink" Target="#'5. Talent Mapping'!A294" TargetMode="External" Id="rId289"/><Relationship Type="http://schemas.openxmlformats.org/officeDocument/2006/relationships/hyperlink" Target="#'5. Talent Mapping'!A295" TargetMode="External" Id="rId290"/><Relationship Type="http://schemas.openxmlformats.org/officeDocument/2006/relationships/hyperlink" Target="#'5. Talent Mapping'!A296" TargetMode="External" Id="rId291"/><Relationship Type="http://schemas.openxmlformats.org/officeDocument/2006/relationships/hyperlink" Target="#'5. Talent Mapping'!A297" TargetMode="External" Id="rId292"/><Relationship Type="http://schemas.openxmlformats.org/officeDocument/2006/relationships/hyperlink" Target="#'5. Talent Mapping'!A298" TargetMode="External" Id="rId293"/><Relationship Type="http://schemas.openxmlformats.org/officeDocument/2006/relationships/hyperlink" Target="#'5. Talent Mapping'!A299" TargetMode="External" Id="rId294"/><Relationship Type="http://schemas.openxmlformats.org/officeDocument/2006/relationships/hyperlink" Target="#'5. Talent Mapping'!A300" TargetMode="External" Id="rId295"/><Relationship Type="http://schemas.openxmlformats.org/officeDocument/2006/relationships/hyperlink" Target="#'5. Talent Mapping'!A301" TargetMode="External" Id="rId296"/><Relationship Type="http://schemas.openxmlformats.org/officeDocument/2006/relationships/hyperlink" Target="#'5. Talent Mapping'!A302" TargetMode="External" Id="rId297"/><Relationship Type="http://schemas.openxmlformats.org/officeDocument/2006/relationships/hyperlink" Target="#'5. Talent Mapping'!A303" TargetMode="External" Id="rId298"/><Relationship Type="http://schemas.openxmlformats.org/officeDocument/2006/relationships/hyperlink" Target="#'5. Talent Mapping'!A304" TargetMode="External" Id="rId299"/><Relationship Type="http://schemas.openxmlformats.org/officeDocument/2006/relationships/hyperlink" Target="#'5. Talent Mapping'!A305" TargetMode="External" Id="rId300"/><Relationship Type="http://schemas.openxmlformats.org/officeDocument/2006/relationships/hyperlink" Target="#'5. Talent Mapping'!A306" TargetMode="External" Id="rId301"/><Relationship Type="http://schemas.openxmlformats.org/officeDocument/2006/relationships/hyperlink" Target="#'5. Talent Mapping'!A307" TargetMode="External" Id="rId302"/><Relationship Type="http://schemas.openxmlformats.org/officeDocument/2006/relationships/hyperlink" Target="#'5. Talent Mapping'!A308" TargetMode="External" Id="rId303"/><Relationship Type="http://schemas.openxmlformats.org/officeDocument/2006/relationships/hyperlink" Target="#'5. Talent Mapping'!A309" TargetMode="External" Id="rId304"/><Relationship Type="http://schemas.openxmlformats.org/officeDocument/2006/relationships/hyperlink" Target="#'5. Talent Mapping'!A310" TargetMode="External" Id="rId305"/><Relationship Type="http://schemas.openxmlformats.org/officeDocument/2006/relationships/hyperlink" Target="#'5. Talent Mapping'!A311" TargetMode="External" Id="rId306"/><Relationship Type="http://schemas.openxmlformats.org/officeDocument/2006/relationships/hyperlink" Target="#'5. Talent Mapping'!A312" TargetMode="External" Id="rId307"/><Relationship Type="http://schemas.openxmlformats.org/officeDocument/2006/relationships/hyperlink" Target="#'5. Talent Mapping'!A313" TargetMode="External" Id="rId308"/><Relationship Type="http://schemas.openxmlformats.org/officeDocument/2006/relationships/hyperlink" Target="#'5. Talent Mapping'!A314" TargetMode="External" Id="rId309"/><Relationship Type="http://schemas.openxmlformats.org/officeDocument/2006/relationships/hyperlink" Target="#'5. Talent Mapping'!A315" TargetMode="External" Id="rId310"/><Relationship Type="http://schemas.openxmlformats.org/officeDocument/2006/relationships/hyperlink" Target="#'5. Talent Mapping'!A316" TargetMode="External" Id="rId311"/><Relationship Type="http://schemas.openxmlformats.org/officeDocument/2006/relationships/hyperlink" Target="#'5. Talent Mapping'!A317" TargetMode="External" Id="rId312"/><Relationship Type="http://schemas.openxmlformats.org/officeDocument/2006/relationships/hyperlink" Target="#'5. Talent Mapping'!A318" TargetMode="External" Id="rId313"/><Relationship Type="http://schemas.openxmlformats.org/officeDocument/2006/relationships/hyperlink" Target="#'5. Talent Mapping'!A319" TargetMode="External" Id="rId314"/><Relationship Type="http://schemas.openxmlformats.org/officeDocument/2006/relationships/hyperlink" Target="#'5. Talent Mapping'!A320" TargetMode="External" Id="rId315"/><Relationship Type="http://schemas.openxmlformats.org/officeDocument/2006/relationships/hyperlink" Target="#'5. Talent Mapping'!A321" TargetMode="External" Id="rId316"/><Relationship Type="http://schemas.openxmlformats.org/officeDocument/2006/relationships/hyperlink" Target="#'5. Talent Mapping'!A322" TargetMode="External" Id="rId317"/><Relationship Type="http://schemas.openxmlformats.org/officeDocument/2006/relationships/hyperlink" Target="#'5. Talent Mapping'!A323" TargetMode="External" Id="rId318"/><Relationship Type="http://schemas.openxmlformats.org/officeDocument/2006/relationships/hyperlink" Target="#'5. Talent Mapping'!A324" TargetMode="External" Id="rId319"/><Relationship Type="http://schemas.openxmlformats.org/officeDocument/2006/relationships/hyperlink" Target="#'5. Talent Mapping'!A325" TargetMode="External" Id="rId320"/><Relationship Type="http://schemas.openxmlformats.org/officeDocument/2006/relationships/hyperlink" Target="#'5. Talent Mapping'!A326" TargetMode="External" Id="rId321"/><Relationship Type="http://schemas.openxmlformats.org/officeDocument/2006/relationships/hyperlink" Target="#'5. Talent Mapping'!A327" TargetMode="External" Id="rId322"/><Relationship Type="http://schemas.openxmlformats.org/officeDocument/2006/relationships/hyperlink" Target="#'5. Talent Mapping'!A328" TargetMode="External" Id="rId323"/><Relationship Type="http://schemas.openxmlformats.org/officeDocument/2006/relationships/hyperlink" Target="#'5. Talent Mapping'!A329" TargetMode="External" Id="rId324"/><Relationship Type="http://schemas.openxmlformats.org/officeDocument/2006/relationships/hyperlink" Target="#'5. Talent Mapping'!A330" TargetMode="External" Id="rId325"/><Relationship Type="http://schemas.openxmlformats.org/officeDocument/2006/relationships/hyperlink" Target="#'5. Talent Mapping'!A331" TargetMode="External" Id="rId326"/><Relationship Type="http://schemas.openxmlformats.org/officeDocument/2006/relationships/hyperlink" Target="#'5. Talent Mapping'!A332" TargetMode="External" Id="rId327"/><Relationship Type="http://schemas.openxmlformats.org/officeDocument/2006/relationships/hyperlink" Target="#'5. Talent Mapping'!A333" TargetMode="External" Id="rId328"/><Relationship Type="http://schemas.openxmlformats.org/officeDocument/2006/relationships/hyperlink" Target="#'5. Talent Mapping'!A334" TargetMode="External" Id="rId329"/><Relationship Type="http://schemas.openxmlformats.org/officeDocument/2006/relationships/hyperlink" Target="#'5. Talent Mapping'!A335" TargetMode="External" Id="rId330"/><Relationship Type="http://schemas.openxmlformats.org/officeDocument/2006/relationships/hyperlink" Target="#'5. Talent Mapping'!A336" TargetMode="External" Id="rId331"/><Relationship Type="http://schemas.openxmlformats.org/officeDocument/2006/relationships/hyperlink" Target="#'5. Talent Mapping'!A337" TargetMode="External" Id="rId332"/><Relationship Type="http://schemas.openxmlformats.org/officeDocument/2006/relationships/hyperlink" Target="#'5. Talent Mapping'!A338" TargetMode="External" Id="rId333"/><Relationship Type="http://schemas.openxmlformats.org/officeDocument/2006/relationships/hyperlink" Target="#'5. Talent Mapping'!A339" TargetMode="External" Id="rId334"/><Relationship Type="http://schemas.openxmlformats.org/officeDocument/2006/relationships/hyperlink" Target="#'5. Talent Mapping'!A340" TargetMode="External" Id="rId335"/><Relationship Type="http://schemas.openxmlformats.org/officeDocument/2006/relationships/hyperlink" Target="#'5. Talent Mapping'!A341" TargetMode="External" Id="rId336"/><Relationship Type="http://schemas.openxmlformats.org/officeDocument/2006/relationships/hyperlink" Target="#'5. Talent Mapping'!A342" TargetMode="External" Id="rId337"/><Relationship Type="http://schemas.openxmlformats.org/officeDocument/2006/relationships/hyperlink" Target="#'5. Talent Mapping'!A343" TargetMode="External" Id="rId338"/><Relationship Type="http://schemas.openxmlformats.org/officeDocument/2006/relationships/hyperlink" Target="#'5. Talent Mapping'!A344" TargetMode="External" Id="rId339"/><Relationship Type="http://schemas.openxmlformats.org/officeDocument/2006/relationships/hyperlink" Target="#'5. Talent Mapping'!A345" TargetMode="External" Id="rId340"/><Relationship Type="http://schemas.openxmlformats.org/officeDocument/2006/relationships/hyperlink" Target="#'5. Talent Mapping'!A346" TargetMode="External" Id="rId341"/><Relationship Type="http://schemas.openxmlformats.org/officeDocument/2006/relationships/hyperlink" Target="#'5. Talent Mapping'!A347" TargetMode="External" Id="rId342"/><Relationship Type="http://schemas.openxmlformats.org/officeDocument/2006/relationships/hyperlink" Target="#'5. Talent Mapping'!A348" TargetMode="External" Id="rId343"/><Relationship Type="http://schemas.openxmlformats.org/officeDocument/2006/relationships/hyperlink" Target="#'5. Talent Mapping'!A349" TargetMode="External" Id="rId344"/><Relationship Type="http://schemas.openxmlformats.org/officeDocument/2006/relationships/hyperlink" Target="#'5. Talent Mapping'!A350" TargetMode="External" Id="rId345"/><Relationship Type="http://schemas.openxmlformats.org/officeDocument/2006/relationships/hyperlink" Target="#'5. Talent Mapping'!A351" TargetMode="External" Id="rId346"/><Relationship Type="http://schemas.openxmlformats.org/officeDocument/2006/relationships/hyperlink" Target="#'5. Talent Mapping'!A352" TargetMode="External" Id="rId347"/><Relationship Type="http://schemas.openxmlformats.org/officeDocument/2006/relationships/hyperlink" Target="#'5. Talent Mapping'!A353" TargetMode="External" Id="rId348"/><Relationship Type="http://schemas.openxmlformats.org/officeDocument/2006/relationships/hyperlink" Target="#'5. Talent Mapping'!A354" TargetMode="External" Id="rId349"/><Relationship Type="http://schemas.openxmlformats.org/officeDocument/2006/relationships/hyperlink" Target="#'5. Talent Mapping'!A355" TargetMode="External" Id="rId350"/><Relationship Type="http://schemas.openxmlformats.org/officeDocument/2006/relationships/hyperlink" Target="#'5. Talent Mapping'!A356" TargetMode="External" Id="rId351"/><Relationship Type="http://schemas.openxmlformats.org/officeDocument/2006/relationships/hyperlink" Target="#'5. Talent Mapping'!A357" TargetMode="External" Id="rId352"/><Relationship Type="http://schemas.openxmlformats.org/officeDocument/2006/relationships/hyperlink" Target="#'5. Talent Mapping'!A358" TargetMode="External" Id="rId353"/><Relationship Type="http://schemas.openxmlformats.org/officeDocument/2006/relationships/hyperlink" Target="#'5. Talent Mapping'!A359" TargetMode="External" Id="rId354"/><Relationship Type="http://schemas.openxmlformats.org/officeDocument/2006/relationships/hyperlink" Target="#'5. Talent Mapping'!A360" TargetMode="External" Id="rId355"/><Relationship Type="http://schemas.openxmlformats.org/officeDocument/2006/relationships/hyperlink" Target="#'5. Talent Mapping'!A361" TargetMode="External" Id="rId356"/><Relationship Type="http://schemas.openxmlformats.org/officeDocument/2006/relationships/hyperlink" Target="#'5. Talent Mapping'!A362" TargetMode="External" Id="rId357"/><Relationship Type="http://schemas.openxmlformats.org/officeDocument/2006/relationships/hyperlink" Target="#'5. Talent Mapping'!A363" TargetMode="External" Id="rId358"/><Relationship Type="http://schemas.openxmlformats.org/officeDocument/2006/relationships/hyperlink" Target="#'5. Talent Mapping'!A364" TargetMode="External" Id="rId359"/><Relationship Type="http://schemas.openxmlformats.org/officeDocument/2006/relationships/hyperlink" Target="#'5. Talent Mapping'!A365" TargetMode="External" Id="rId360"/><Relationship Type="http://schemas.openxmlformats.org/officeDocument/2006/relationships/hyperlink" Target="#'5. Talent Mapping'!A366" TargetMode="External" Id="rId361"/><Relationship Type="http://schemas.openxmlformats.org/officeDocument/2006/relationships/hyperlink" Target="#'5. Talent Mapping'!A367" TargetMode="External" Id="rId362"/><Relationship Type="http://schemas.openxmlformats.org/officeDocument/2006/relationships/hyperlink" Target="#'5. Talent Mapping'!A368" TargetMode="External" Id="rId363"/><Relationship Type="http://schemas.openxmlformats.org/officeDocument/2006/relationships/hyperlink" Target="#'5. Talent Mapping'!A369" TargetMode="External" Id="rId364"/><Relationship Type="http://schemas.openxmlformats.org/officeDocument/2006/relationships/hyperlink" Target="#'5. Talent Mapping'!A370" TargetMode="External" Id="rId365"/><Relationship Type="http://schemas.openxmlformats.org/officeDocument/2006/relationships/hyperlink" Target="#'5. Talent Mapping'!A371" TargetMode="External" Id="rId366"/><Relationship Type="http://schemas.openxmlformats.org/officeDocument/2006/relationships/hyperlink" Target="#'5. Talent Mapping'!A372" TargetMode="External" Id="rId367"/><Relationship Type="http://schemas.openxmlformats.org/officeDocument/2006/relationships/hyperlink" Target="#'5. Talent Mapping'!A373" TargetMode="External" Id="rId368"/><Relationship Type="http://schemas.openxmlformats.org/officeDocument/2006/relationships/hyperlink" Target="#'5. Talent Mapping'!A374" TargetMode="External" Id="rId369"/><Relationship Type="http://schemas.openxmlformats.org/officeDocument/2006/relationships/hyperlink" Target="#'5. Talent Mapping'!A375" TargetMode="External" Id="rId370"/><Relationship Type="http://schemas.openxmlformats.org/officeDocument/2006/relationships/hyperlink" Target="#'5. Talent Mapping'!A376" TargetMode="External" Id="rId371"/><Relationship Type="http://schemas.openxmlformats.org/officeDocument/2006/relationships/hyperlink" Target="#'5. Talent Mapping'!A377" TargetMode="External" Id="rId372"/><Relationship Type="http://schemas.openxmlformats.org/officeDocument/2006/relationships/hyperlink" Target="#'5. Talent Mapping'!A378" TargetMode="External" Id="rId373"/><Relationship Type="http://schemas.openxmlformats.org/officeDocument/2006/relationships/hyperlink" Target="#'5. Talent Mapping'!A379" TargetMode="External" Id="rId374"/><Relationship Type="http://schemas.openxmlformats.org/officeDocument/2006/relationships/hyperlink" Target="#'5. Talent Mapping'!A380" TargetMode="External" Id="rId375"/><Relationship Type="http://schemas.openxmlformats.org/officeDocument/2006/relationships/hyperlink" Target="#'5. Talent Mapping'!A381" TargetMode="External" Id="rId376"/><Relationship Type="http://schemas.openxmlformats.org/officeDocument/2006/relationships/hyperlink" Target="#'5. Talent Mapping'!A382" TargetMode="External" Id="rId377"/><Relationship Type="http://schemas.openxmlformats.org/officeDocument/2006/relationships/hyperlink" Target="#'5. Talent Mapping'!A383" TargetMode="External" Id="rId378"/><Relationship Type="http://schemas.openxmlformats.org/officeDocument/2006/relationships/hyperlink" Target="#'5. Talent Mapping'!A384" TargetMode="External" Id="rId379"/><Relationship Type="http://schemas.openxmlformats.org/officeDocument/2006/relationships/hyperlink" Target="#'5. Talent Mapping'!A385" TargetMode="External" Id="rId380"/><Relationship Type="http://schemas.openxmlformats.org/officeDocument/2006/relationships/hyperlink" Target="#'5. Talent Mapping'!A386" TargetMode="External" Id="rId381"/><Relationship Type="http://schemas.openxmlformats.org/officeDocument/2006/relationships/hyperlink" Target="#'5. Talent Mapping'!A387" TargetMode="External" Id="rId382"/><Relationship Type="http://schemas.openxmlformats.org/officeDocument/2006/relationships/hyperlink" Target="#'5. Talent Mapping'!A388" TargetMode="External" Id="rId383"/><Relationship Type="http://schemas.openxmlformats.org/officeDocument/2006/relationships/hyperlink" Target="#'5. Talent Mapping'!A389" TargetMode="External" Id="rId384"/><Relationship Type="http://schemas.openxmlformats.org/officeDocument/2006/relationships/hyperlink" Target="#'5. Talent Mapping'!A390" TargetMode="External" Id="rId385"/><Relationship Type="http://schemas.openxmlformats.org/officeDocument/2006/relationships/hyperlink" Target="#'5. Talent Mapping'!A391" TargetMode="External" Id="rId386"/><Relationship Type="http://schemas.openxmlformats.org/officeDocument/2006/relationships/hyperlink" Target="#'5. Talent Mapping'!A392" TargetMode="External" Id="rId387"/><Relationship Type="http://schemas.openxmlformats.org/officeDocument/2006/relationships/hyperlink" Target="#'5. Talent Mapping'!A393" TargetMode="External" Id="rId388"/><Relationship Type="http://schemas.openxmlformats.org/officeDocument/2006/relationships/hyperlink" Target="#'5. Talent Mapping'!A394" TargetMode="External" Id="rId389"/><Relationship Type="http://schemas.openxmlformats.org/officeDocument/2006/relationships/hyperlink" Target="#'5. Talent Mapping'!A395" TargetMode="External" Id="rId390"/><Relationship Type="http://schemas.openxmlformats.org/officeDocument/2006/relationships/hyperlink" Target="#'5. Talent Mapping'!A396" TargetMode="External" Id="rId391"/><Relationship Type="http://schemas.openxmlformats.org/officeDocument/2006/relationships/hyperlink" Target="#'5. Talent Mapping'!A397" TargetMode="External" Id="rId392"/><Relationship Type="http://schemas.openxmlformats.org/officeDocument/2006/relationships/hyperlink" Target="#'5. Talent Mapping'!A398" TargetMode="External" Id="rId393"/><Relationship Type="http://schemas.openxmlformats.org/officeDocument/2006/relationships/hyperlink" Target="#'5. Talent Mapping'!A399" TargetMode="External" Id="rId394"/><Relationship Type="http://schemas.openxmlformats.org/officeDocument/2006/relationships/hyperlink" Target="#'5. Talent Mapping'!A400" TargetMode="External" Id="rId395"/><Relationship Type="http://schemas.openxmlformats.org/officeDocument/2006/relationships/hyperlink" Target="#'5. Talent Mapping'!A401" TargetMode="External" Id="rId396"/><Relationship Type="http://schemas.openxmlformats.org/officeDocument/2006/relationships/hyperlink" Target="#'5. Talent Mapping'!A402" TargetMode="External" Id="rId397"/><Relationship Type="http://schemas.openxmlformats.org/officeDocument/2006/relationships/hyperlink" Target="#'5. Talent Mapping'!A403" TargetMode="External" Id="rId398"/><Relationship Type="http://schemas.openxmlformats.org/officeDocument/2006/relationships/hyperlink" Target="#'5. Talent Mapping'!A404" TargetMode="External" Id="rId399"/><Relationship Type="http://schemas.openxmlformats.org/officeDocument/2006/relationships/hyperlink" Target="#'5. Talent Mapping'!A405" TargetMode="External" Id="rId400"/><Relationship Type="http://schemas.openxmlformats.org/officeDocument/2006/relationships/hyperlink" Target="#'5. Talent Mapping'!A406" TargetMode="External" Id="rId401"/><Relationship Type="http://schemas.openxmlformats.org/officeDocument/2006/relationships/hyperlink" Target="#'5. Talent Mapping'!A407" TargetMode="External" Id="rId402"/><Relationship Type="http://schemas.openxmlformats.org/officeDocument/2006/relationships/hyperlink" Target="#'5. Talent Mapping'!A408" TargetMode="External" Id="rId403"/><Relationship Type="http://schemas.openxmlformats.org/officeDocument/2006/relationships/hyperlink" Target="#'5. Talent Mapping'!A409" TargetMode="External" Id="rId404"/><Relationship Type="http://schemas.openxmlformats.org/officeDocument/2006/relationships/hyperlink" Target="#'5. Talent Mapping'!A410" TargetMode="External" Id="rId405"/><Relationship Type="http://schemas.openxmlformats.org/officeDocument/2006/relationships/hyperlink" Target="#'5. Talent Mapping'!A411" TargetMode="External" Id="rId406"/><Relationship Type="http://schemas.openxmlformats.org/officeDocument/2006/relationships/hyperlink" Target="#'5. Talent Mapping'!A412" TargetMode="External" Id="rId407"/><Relationship Type="http://schemas.openxmlformats.org/officeDocument/2006/relationships/hyperlink" Target="#'5. Talent Mapping'!A413" TargetMode="External" Id="rId408"/><Relationship Type="http://schemas.openxmlformats.org/officeDocument/2006/relationships/hyperlink" Target="#'5. Talent Mapping'!A414" TargetMode="External" Id="rId409"/><Relationship Type="http://schemas.openxmlformats.org/officeDocument/2006/relationships/hyperlink" Target="#'5. Talent Mapping'!A415" TargetMode="External" Id="rId410"/><Relationship Type="http://schemas.openxmlformats.org/officeDocument/2006/relationships/hyperlink" Target="#'5. Talent Mapping'!A416" TargetMode="External" Id="rId411"/><Relationship Type="http://schemas.openxmlformats.org/officeDocument/2006/relationships/hyperlink" Target="#'5. Talent Mapping'!A417" TargetMode="External" Id="rId412"/><Relationship Type="http://schemas.openxmlformats.org/officeDocument/2006/relationships/hyperlink" Target="#'5. Talent Mapping'!A418" TargetMode="External" Id="rId413"/><Relationship Type="http://schemas.openxmlformats.org/officeDocument/2006/relationships/hyperlink" Target="#'5. Talent Mapping'!A419" TargetMode="External" Id="rId414"/><Relationship Type="http://schemas.openxmlformats.org/officeDocument/2006/relationships/hyperlink" Target="#'5. Talent Mapping'!A420" TargetMode="External" Id="rId415"/><Relationship Type="http://schemas.openxmlformats.org/officeDocument/2006/relationships/hyperlink" Target="#'5. Talent Mapping'!A421" TargetMode="External" Id="rId416"/><Relationship Type="http://schemas.openxmlformats.org/officeDocument/2006/relationships/hyperlink" Target="#'5. Talent Mapping'!A422" TargetMode="External" Id="rId417"/><Relationship Type="http://schemas.openxmlformats.org/officeDocument/2006/relationships/hyperlink" Target="#'5. Talent Mapping'!A423" TargetMode="External" Id="rId418"/><Relationship Type="http://schemas.openxmlformats.org/officeDocument/2006/relationships/hyperlink" Target="#'5. Talent Mapping'!A424" TargetMode="External" Id="rId419"/><Relationship Type="http://schemas.openxmlformats.org/officeDocument/2006/relationships/hyperlink" Target="#'5. Talent Mapping'!A425" TargetMode="External" Id="rId420"/><Relationship Type="http://schemas.openxmlformats.org/officeDocument/2006/relationships/hyperlink" Target="#'5. Talent Mapping'!A426" TargetMode="External" Id="rId421"/><Relationship Type="http://schemas.openxmlformats.org/officeDocument/2006/relationships/hyperlink" Target="#'5. Talent Mapping'!A427" TargetMode="External" Id="rId422"/><Relationship Type="http://schemas.openxmlformats.org/officeDocument/2006/relationships/hyperlink" Target="#'5. Talent Mapping'!A428" TargetMode="External" Id="rId423"/><Relationship Type="http://schemas.openxmlformats.org/officeDocument/2006/relationships/hyperlink" Target="#'5. Talent Mapping'!A429" TargetMode="External" Id="rId424"/><Relationship Type="http://schemas.openxmlformats.org/officeDocument/2006/relationships/hyperlink" Target="#'5. Talent Mapping'!A430" TargetMode="External" Id="rId425"/><Relationship Type="http://schemas.openxmlformats.org/officeDocument/2006/relationships/hyperlink" Target="#'5. Talent Mapping'!A431" TargetMode="External" Id="rId426"/><Relationship Type="http://schemas.openxmlformats.org/officeDocument/2006/relationships/hyperlink" Target="#'5. Talent Mapping'!A432" TargetMode="External" Id="rId427"/><Relationship Type="http://schemas.openxmlformats.org/officeDocument/2006/relationships/hyperlink" Target="#'5. Talent Mapping'!A433" TargetMode="External" Id="rId428"/><Relationship Type="http://schemas.openxmlformats.org/officeDocument/2006/relationships/hyperlink" Target="#'5. Talent Mapping'!A434" TargetMode="External" Id="rId429"/><Relationship Type="http://schemas.openxmlformats.org/officeDocument/2006/relationships/hyperlink" Target="#'5. Talent Mapping'!A435" TargetMode="External" Id="rId430"/><Relationship Type="http://schemas.openxmlformats.org/officeDocument/2006/relationships/hyperlink" Target="#'5. Talent Mapping'!A436" TargetMode="External" Id="rId431"/><Relationship Type="http://schemas.openxmlformats.org/officeDocument/2006/relationships/hyperlink" Target="#'5. Talent Mapping'!A437" TargetMode="External" Id="rId432"/><Relationship Type="http://schemas.openxmlformats.org/officeDocument/2006/relationships/hyperlink" Target="#'5. Talent Mapping'!A438" TargetMode="External" Id="rId433"/><Relationship Type="http://schemas.openxmlformats.org/officeDocument/2006/relationships/hyperlink" Target="#'5. Talent Mapping'!A439" TargetMode="External" Id="rId434"/><Relationship Type="http://schemas.openxmlformats.org/officeDocument/2006/relationships/hyperlink" Target="#'5. Talent Mapping'!A440" TargetMode="External" Id="rId435"/><Relationship Type="http://schemas.openxmlformats.org/officeDocument/2006/relationships/hyperlink" Target="#'5. Talent Mapping'!A441" TargetMode="External" Id="rId436"/><Relationship Type="http://schemas.openxmlformats.org/officeDocument/2006/relationships/hyperlink" Target="#'5. Talent Mapping'!A442" TargetMode="External" Id="rId437"/><Relationship Type="http://schemas.openxmlformats.org/officeDocument/2006/relationships/hyperlink" Target="#'5. Talent Mapping'!A443" TargetMode="External" Id="rId438"/><Relationship Type="http://schemas.openxmlformats.org/officeDocument/2006/relationships/hyperlink" Target="#'5. Talent Mapping'!A444" TargetMode="External" Id="rId439"/><Relationship Type="http://schemas.openxmlformats.org/officeDocument/2006/relationships/hyperlink" Target="#'5. Talent Mapping'!A445" TargetMode="External" Id="rId440"/><Relationship Type="http://schemas.openxmlformats.org/officeDocument/2006/relationships/hyperlink" Target="#'5. Talent Mapping'!A446" TargetMode="External" Id="rId441"/><Relationship Type="http://schemas.openxmlformats.org/officeDocument/2006/relationships/hyperlink" Target="#'5. Talent Mapping'!A447" TargetMode="External" Id="rId442"/><Relationship Type="http://schemas.openxmlformats.org/officeDocument/2006/relationships/hyperlink" Target="#'5. Talent Mapping'!A448" TargetMode="External" Id="rId443"/><Relationship Type="http://schemas.openxmlformats.org/officeDocument/2006/relationships/hyperlink" Target="#'5. Talent Mapping'!A449" TargetMode="External" Id="rId444"/><Relationship Type="http://schemas.openxmlformats.org/officeDocument/2006/relationships/hyperlink" Target="#'5. Talent Mapping'!A450" TargetMode="External" Id="rId445"/><Relationship Type="http://schemas.openxmlformats.org/officeDocument/2006/relationships/hyperlink" Target="#'5. Talent Mapping'!A451" TargetMode="External" Id="rId446"/><Relationship Type="http://schemas.openxmlformats.org/officeDocument/2006/relationships/hyperlink" Target="#'5. Talent Mapping'!A452" TargetMode="External" Id="rId447"/><Relationship Type="http://schemas.openxmlformats.org/officeDocument/2006/relationships/hyperlink" Target="#'5. Talent Mapping'!A453" TargetMode="External" Id="rId448"/><Relationship Type="http://schemas.openxmlformats.org/officeDocument/2006/relationships/hyperlink" Target="#'5. Talent Mapping'!A454" TargetMode="External" Id="rId449"/><Relationship Type="http://schemas.openxmlformats.org/officeDocument/2006/relationships/hyperlink" Target="#'5. Talent Mapping'!A455" TargetMode="External" Id="rId450"/><Relationship Type="http://schemas.openxmlformats.org/officeDocument/2006/relationships/hyperlink" Target="#'5. Talent Mapping'!A456" TargetMode="External" Id="rId451"/><Relationship Type="http://schemas.openxmlformats.org/officeDocument/2006/relationships/hyperlink" Target="#'5. Talent Mapping'!A457" TargetMode="External" Id="rId452"/><Relationship Type="http://schemas.openxmlformats.org/officeDocument/2006/relationships/hyperlink" Target="#'5. Talent Mapping'!A458" TargetMode="External" Id="rId453"/><Relationship Type="http://schemas.openxmlformats.org/officeDocument/2006/relationships/hyperlink" Target="#'5. Talent Mapping'!A459" TargetMode="External" Id="rId454"/><Relationship Type="http://schemas.openxmlformats.org/officeDocument/2006/relationships/hyperlink" Target="#'5. Talent Mapping'!A460" TargetMode="External" Id="rId455"/><Relationship Type="http://schemas.openxmlformats.org/officeDocument/2006/relationships/hyperlink" Target="#'5. Talent Mapping'!A461" TargetMode="External" Id="rId456"/><Relationship Type="http://schemas.openxmlformats.org/officeDocument/2006/relationships/hyperlink" Target="#'5. Talent Mapping'!A462" TargetMode="External" Id="rId457"/><Relationship Type="http://schemas.openxmlformats.org/officeDocument/2006/relationships/hyperlink" Target="#'5. Talent Mapping'!A463" TargetMode="External" Id="rId458"/><Relationship Type="http://schemas.openxmlformats.org/officeDocument/2006/relationships/hyperlink" Target="#'5. Talent Mapping'!A464" TargetMode="External" Id="rId459"/><Relationship Type="http://schemas.openxmlformats.org/officeDocument/2006/relationships/hyperlink" Target="#'5. Talent Mapping'!A465" TargetMode="External" Id="rId460"/><Relationship Type="http://schemas.openxmlformats.org/officeDocument/2006/relationships/hyperlink" Target="#'5. Talent Mapping'!A466" TargetMode="External" Id="rId461"/><Relationship Type="http://schemas.openxmlformats.org/officeDocument/2006/relationships/hyperlink" Target="#'5. Talent Mapping'!A467" TargetMode="External" Id="rId462"/><Relationship Type="http://schemas.openxmlformats.org/officeDocument/2006/relationships/hyperlink" Target="#'5. Talent Mapping'!A468" TargetMode="External" Id="rId463"/><Relationship Type="http://schemas.openxmlformats.org/officeDocument/2006/relationships/hyperlink" Target="#'5. Talent Mapping'!A469" TargetMode="External" Id="rId464"/><Relationship Type="http://schemas.openxmlformats.org/officeDocument/2006/relationships/hyperlink" Target="#'5. Talent Mapping'!A470" TargetMode="External" Id="rId465"/><Relationship Type="http://schemas.openxmlformats.org/officeDocument/2006/relationships/hyperlink" Target="#'5. Talent Mapping'!A471" TargetMode="External" Id="rId466"/><Relationship Type="http://schemas.openxmlformats.org/officeDocument/2006/relationships/hyperlink" Target="#'5. Talent Mapping'!A472" TargetMode="External" Id="rId467"/><Relationship Type="http://schemas.openxmlformats.org/officeDocument/2006/relationships/hyperlink" Target="#'5. Talent Mapping'!A473" TargetMode="External" Id="rId468"/><Relationship Type="http://schemas.openxmlformats.org/officeDocument/2006/relationships/hyperlink" Target="#'5. Talent Mapping'!A474" TargetMode="External" Id="rId469"/><Relationship Type="http://schemas.openxmlformats.org/officeDocument/2006/relationships/hyperlink" Target="#'5. Talent Mapping'!A475" TargetMode="External" Id="rId470"/><Relationship Type="http://schemas.openxmlformats.org/officeDocument/2006/relationships/hyperlink" Target="#'5. Talent Mapping'!A476" TargetMode="External" Id="rId471"/><Relationship Type="http://schemas.openxmlformats.org/officeDocument/2006/relationships/hyperlink" Target="#'5. Talent Mapping'!A477" TargetMode="External" Id="rId472"/><Relationship Type="http://schemas.openxmlformats.org/officeDocument/2006/relationships/hyperlink" Target="#'5. Talent Mapping'!A478" TargetMode="External" Id="rId473"/><Relationship Type="http://schemas.openxmlformats.org/officeDocument/2006/relationships/hyperlink" Target="#'5. Talent Mapping'!A479" TargetMode="External" Id="rId474"/><Relationship Type="http://schemas.openxmlformats.org/officeDocument/2006/relationships/hyperlink" Target="#'5. Talent Mapping'!A480" TargetMode="External" Id="rId475"/><Relationship Type="http://schemas.openxmlformats.org/officeDocument/2006/relationships/hyperlink" Target="#'5. Talent Mapping'!A481" TargetMode="External" Id="rId476"/><Relationship Type="http://schemas.openxmlformats.org/officeDocument/2006/relationships/hyperlink" Target="#'5. Talent Mapping'!A482" TargetMode="External" Id="rId477"/><Relationship Type="http://schemas.openxmlformats.org/officeDocument/2006/relationships/hyperlink" Target="#'5. Talent Mapping'!A483" TargetMode="External" Id="rId478"/><Relationship Type="http://schemas.openxmlformats.org/officeDocument/2006/relationships/hyperlink" Target="#'5. Talent Mapping'!A484" TargetMode="External" Id="rId479"/><Relationship Type="http://schemas.openxmlformats.org/officeDocument/2006/relationships/hyperlink" Target="#'5. Talent Mapping'!A485" TargetMode="External" Id="rId480"/><Relationship Type="http://schemas.openxmlformats.org/officeDocument/2006/relationships/hyperlink" Target="#'5. Talent Mapping'!A486" TargetMode="External" Id="rId481"/><Relationship Type="http://schemas.openxmlformats.org/officeDocument/2006/relationships/hyperlink" Target="#'5. Talent Mapping'!A487" TargetMode="External" Id="rId482"/><Relationship Type="http://schemas.openxmlformats.org/officeDocument/2006/relationships/hyperlink" Target="#'5. Talent Mapping'!A488" TargetMode="External" Id="rId483"/><Relationship Type="http://schemas.openxmlformats.org/officeDocument/2006/relationships/hyperlink" Target="#'5. Talent Mapping'!A489" TargetMode="External" Id="rId484"/><Relationship Type="http://schemas.openxmlformats.org/officeDocument/2006/relationships/hyperlink" Target="#'5. Talent Mapping'!A490" TargetMode="External" Id="rId485"/><Relationship Type="http://schemas.openxmlformats.org/officeDocument/2006/relationships/hyperlink" Target="#'5. Talent Mapping'!A491" TargetMode="External" Id="rId486"/><Relationship Type="http://schemas.openxmlformats.org/officeDocument/2006/relationships/hyperlink" Target="#'5. Talent Mapping'!A492" TargetMode="External" Id="rId487"/><Relationship Type="http://schemas.openxmlformats.org/officeDocument/2006/relationships/hyperlink" Target="#'5. Talent Mapping'!A493" TargetMode="External" Id="rId488"/><Relationship Type="http://schemas.openxmlformats.org/officeDocument/2006/relationships/hyperlink" Target="#'5. Talent Mapping'!A494" TargetMode="External" Id="rId489"/><Relationship Type="http://schemas.openxmlformats.org/officeDocument/2006/relationships/hyperlink" Target="#'5. Talent Mapping'!A495" TargetMode="External" Id="rId490"/><Relationship Type="http://schemas.openxmlformats.org/officeDocument/2006/relationships/hyperlink" Target="#'5. Talent Mapping'!A496" TargetMode="External" Id="rId491"/><Relationship Type="http://schemas.openxmlformats.org/officeDocument/2006/relationships/hyperlink" Target="#'5. Talent Mapping'!A497" TargetMode="External" Id="rId492"/><Relationship Type="http://schemas.openxmlformats.org/officeDocument/2006/relationships/hyperlink" Target="#'5. Talent Mapping'!A498" TargetMode="External" Id="rId493"/><Relationship Type="http://schemas.openxmlformats.org/officeDocument/2006/relationships/hyperlink" Target="#'5. Talent Mapping'!A499" TargetMode="External" Id="rId494"/><Relationship Type="http://schemas.openxmlformats.org/officeDocument/2006/relationships/hyperlink" Target="#'5. Talent Mapping'!A500" TargetMode="External" Id="rId495"/><Relationship Type="http://schemas.openxmlformats.org/officeDocument/2006/relationships/hyperlink" Target="#'5. Talent Mapping'!A501" TargetMode="External" Id="rId496"/><Relationship Type="http://schemas.openxmlformats.org/officeDocument/2006/relationships/hyperlink" Target="#'5. Talent Mapping'!A502" TargetMode="External" Id="rId497"/><Relationship Type="http://schemas.openxmlformats.org/officeDocument/2006/relationships/hyperlink" Target="#'5. Talent Mapping'!A503" TargetMode="External" Id="rId498"/><Relationship Type="http://schemas.openxmlformats.org/officeDocument/2006/relationships/hyperlink" Target="#'5. Talent Mapping'!A504" TargetMode="External" Id="rId499"/><Relationship Type="http://schemas.openxmlformats.org/officeDocument/2006/relationships/hyperlink" Target="#'5. Talent Mapping'!A505" TargetMode="External" Id="rId500"/><Relationship Type="http://schemas.openxmlformats.org/officeDocument/2006/relationships/hyperlink" Target="#'5. Talent Mapping'!A506" TargetMode="External" Id="rId501"/><Relationship Type="http://schemas.openxmlformats.org/officeDocument/2006/relationships/hyperlink" Target="#'5. Talent Mapping'!A507" TargetMode="External" Id="rId502"/><Relationship Type="http://schemas.openxmlformats.org/officeDocument/2006/relationships/hyperlink" Target="#'5. Talent Mapping'!A508" TargetMode="External" Id="rId503"/><Relationship Type="http://schemas.openxmlformats.org/officeDocument/2006/relationships/hyperlink" Target="#'5. Talent Mapping'!A509" TargetMode="External" Id="rId504"/><Relationship Type="http://schemas.openxmlformats.org/officeDocument/2006/relationships/hyperlink" Target="#'5. Talent Mapping'!A510" TargetMode="External" Id="rId505"/><Relationship Type="http://schemas.openxmlformats.org/officeDocument/2006/relationships/hyperlink" Target="#'5. Talent Mapping'!A511" TargetMode="External" Id="rId506"/><Relationship Type="http://schemas.openxmlformats.org/officeDocument/2006/relationships/hyperlink" Target="#'5. Talent Mapping'!A512" TargetMode="External" Id="rId507"/><Relationship Type="http://schemas.openxmlformats.org/officeDocument/2006/relationships/hyperlink" Target="#'5. Talent Mapping'!A513" TargetMode="External" Id="rId508"/><Relationship Type="http://schemas.openxmlformats.org/officeDocument/2006/relationships/hyperlink" Target="#'5. Talent Mapping'!A514" TargetMode="External" Id="rId509"/><Relationship Type="http://schemas.openxmlformats.org/officeDocument/2006/relationships/hyperlink" Target="#'5. Talent Mapping'!A515" TargetMode="External" Id="rId510"/><Relationship Type="http://schemas.openxmlformats.org/officeDocument/2006/relationships/hyperlink" Target="#'5. Talent Mapping'!A516" TargetMode="External" Id="rId511"/><Relationship Type="http://schemas.openxmlformats.org/officeDocument/2006/relationships/hyperlink" Target="#'5. Talent Mapping'!A517" TargetMode="External" Id="rId512"/><Relationship Type="http://schemas.openxmlformats.org/officeDocument/2006/relationships/hyperlink" Target="#'5. Talent Mapping'!A518" TargetMode="External" Id="rId513"/><Relationship Type="http://schemas.openxmlformats.org/officeDocument/2006/relationships/hyperlink" Target="#'5. Talent Mapping'!A519" TargetMode="External" Id="rId514"/><Relationship Type="http://schemas.openxmlformats.org/officeDocument/2006/relationships/hyperlink" Target="#'5. Talent Mapping'!A520" TargetMode="External" Id="rId515"/><Relationship Type="http://schemas.openxmlformats.org/officeDocument/2006/relationships/hyperlink" Target="#'5. Talent Mapping'!A521" TargetMode="External" Id="rId516"/><Relationship Type="http://schemas.openxmlformats.org/officeDocument/2006/relationships/hyperlink" Target="#'5. Talent Mapping'!A522" TargetMode="External" Id="rId517"/><Relationship Type="http://schemas.openxmlformats.org/officeDocument/2006/relationships/hyperlink" Target="#'5. Talent Mapping'!A523" TargetMode="External" Id="rId518"/><Relationship Type="http://schemas.openxmlformats.org/officeDocument/2006/relationships/hyperlink" Target="#'5. Talent Mapping'!A524" TargetMode="External" Id="rId519"/><Relationship Type="http://schemas.openxmlformats.org/officeDocument/2006/relationships/hyperlink" Target="#'5. Talent Mapping'!A525" TargetMode="External" Id="rId520"/><Relationship Type="http://schemas.openxmlformats.org/officeDocument/2006/relationships/hyperlink" Target="#'5. Talent Mapping'!A526" TargetMode="External" Id="rId521"/><Relationship Type="http://schemas.openxmlformats.org/officeDocument/2006/relationships/hyperlink" Target="#'5. Talent Mapping'!A527" TargetMode="External" Id="rId522"/><Relationship Type="http://schemas.openxmlformats.org/officeDocument/2006/relationships/hyperlink" Target="#'5. Talent Mapping'!A528" TargetMode="External" Id="rId523"/><Relationship Type="http://schemas.openxmlformats.org/officeDocument/2006/relationships/hyperlink" Target="#'5. Talent Mapping'!A529" TargetMode="External" Id="rId524"/><Relationship Type="http://schemas.openxmlformats.org/officeDocument/2006/relationships/hyperlink" Target="#'5. Talent Mapping'!A530" TargetMode="External" Id="rId525"/><Relationship Type="http://schemas.openxmlformats.org/officeDocument/2006/relationships/hyperlink" Target="#'5. Talent Mapping'!A531" TargetMode="External" Id="rId526"/><Relationship Type="http://schemas.openxmlformats.org/officeDocument/2006/relationships/hyperlink" Target="#'5. Talent Mapping'!A532" TargetMode="External" Id="rId527"/><Relationship Type="http://schemas.openxmlformats.org/officeDocument/2006/relationships/hyperlink" Target="#'5. Talent Mapping'!A533" TargetMode="External" Id="rId528"/><Relationship Type="http://schemas.openxmlformats.org/officeDocument/2006/relationships/hyperlink" Target="#'5. Talent Mapping'!A534" TargetMode="External" Id="rId529"/><Relationship Type="http://schemas.openxmlformats.org/officeDocument/2006/relationships/hyperlink" Target="#'5. Talent Mapping'!A535" TargetMode="External" Id="rId530"/><Relationship Type="http://schemas.openxmlformats.org/officeDocument/2006/relationships/hyperlink" Target="#'5. Talent Mapping'!A536" TargetMode="External" Id="rId531"/><Relationship Type="http://schemas.openxmlformats.org/officeDocument/2006/relationships/hyperlink" Target="#'5. Talent Mapping'!A537" TargetMode="External" Id="rId532"/><Relationship Type="http://schemas.openxmlformats.org/officeDocument/2006/relationships/hyperlink" Target="#'5. Talent Mapping'!A538" TargetMode="External" Id="rId533"/><Relationship Type="http://schemas.openxmlformats.org/officeDocument/2006/relationships/hyperlink" Target="#'5. Talent Mapping'!A539" TargetMode="External" Id="rId534"/><Relationship Type="http://schemas.openxmlformats.org/officeDocument/2006/relationships/hyperlink" Target="#'5. Talent Mapping'!A540" TargetMode="External" Id="rId535"/><Relationship Type="http://schemas.openxmlformats.org/officeDocument/2006/relationships/hyperlink" Target="#'5. Talent Mapping'!A541" TargetMode="External" Id="rId536"/><Relationship Type="http://schemas.openxmlformats.org/officeDocument/2006/relationships/hyperlink" Target="#'5. Talent Mapping'!A542" TargetMode="External" Id="rId537"/><Relationship Type="http://schemas.openxmlformats.org/officeDocument/2006/relationships/hyperlink" Target="#'5. Talent Mapping'!A543" TargetMode="External" Id="rId538"/><Relationship Type="http://schemas.openxmlformats.org/officeDocument/2006/relationships/hyperlink" Target="#'5. Talent Mapping'!A544" TargetMode="External" Id="rId539"/><Relationship Type="http://schemas.openxmlformats.org/officeDocument/2006/relationships/hyperlink" Target="#'5. Talent Mapping'!A545" TargetMode="External" Id="rId540"/><Relationship Type="http://schemas.openxmlformats.org/officeDocument/2006/relationships/hyperlink" Target="#'5. Talent Mapping'!A546" TargetMode="External" Id="rId541"/><Relationship Type="http://schemas.openxmlformats.org/officeDocument/2006/relationships/hyperlink" Target="#'5. Talent Mapping'!A547" TargetMode="External" Id="rId542"/><Relationship Type="http://schemas.openxmlformats.org/officeDocument/2006/relationships/hyperlink" Target="#'5. Talent Mapping'!A548" TargetMode="External" Id="rId543"/><Relationship Type="http://schemas.openxmlformats.org/officeDocument/2006/relationships/hyperlink" Target="#'5. Talent Mapping'!A549" TargetMode="External" Id="rId544"/><Relationship Type="http://schemas.openxmlformats.org/officeDocument/2006/relationships/hyperlink" Target="#'5. Talent Mapping'!A550" TargetMode="External" Id="rId545"/><Relationship Type="http://schemas.openxmlformats.org/officeDocument/2006/relationships/hyperlink" Target="#'5. Talent Mapping'!A551" TargetMode="External" Id="rId546"/><Relationship Type="http://schemas.openxmlformats.org/officeDocument/2006/relationships/hyperlink" Target="#'5. Talent Mapping'!A552" TargetMode="External" Id="rId547"/><Relationship Type="http://schemas.openxmlformats.org/officeDocument/2006/relationships/hyperlink" Target="#'5. Talent Mapping'!A553" TargetMode="External" Id="rId548"/><Relationship Type="http://schemas.openxmlformats.org/officeDocument/2006/relationships/hyperlink" Target="#'5. Talent Mapping'!A554" TargetMode="External" Id="rId549"/><Relationship Type="http://schemas.openxmlformats.org/officeDocument/2006/relationships/hyperlink" Target="#'5. Talent Mapping'!A555" TargetMode="External" Id="rId550"/><Relationship Type="http://schemas.openxmlformats.org/officeDocument/2006/relationships/hyperlink" Target="#'5. Talent Mapping'!A556" TargetMode="External" Id="rId551"/><Relationship Type="http://schemas.openxmlformats.org/officeDocument/2006/relationships/hyperlink" Target="#'5. Talent Mapping'!A557" TargetMode="External" Id="rId552"/><Relationship Type="http://schemas.openxmlformats.org/officeDocument/2006/relationships/hyperlink" Target="#'5. Talent Mapping'!A558" TargetMode="External" Id="rId553"/><Relationship Type="http://schemas.openxmlformats.org/officeDocument/2006/relationships/hyperlink" Target="#'5. Talent Mapping'!A559" TargetMode="External" Id="rId554"/><Relationship Type="http://schemas.openxmlformats.org/officeDocument/2006/relationships/hyperlink" Target="#'5. Talent Mapping'!A560" TargetMode="External" Id="rId555"/><Relationship Type="http://schemas.openxmlformats.org/officeDocument/2006/relationships/hyperlink" Target="#'5. Talent Mapping'!A561" TargetMode="External" Id="rId556"/><Relationship Type="http://schemas.openxmlformats.org/officeDocument/2006/relationships/hyperlink" Target="#'5. Talent Mapping'!A562" TargetMode="External" Id="rId557"/><Relationship Type="http://schemas.openxmlformats.org/officeDocument/2006/relationships/hyperlink" Target="#'5. Talent Mapping'!A563" TargetMode="External" Id="rId558"/><Relationship Type="http://schemas.openxmlformats.org/officeDocument/2006/relationships/hyperlink" Target="#'5. Talent Mapping'!A564" TargetMode="External" Id="rId559"/><Relationship Type="http://schemas.openxmlformats.org/officeDocument/2006/relationships/hyperlink" Target="#'5. Talent Mapping'!A565" TargetMode="External" Id="rId560"/><Relationship Type="http://schemas.openxmlformats.org/officeDocument/2006/relationships/hyperlink" Target="#'5. Talent Mapping'!A566" TargetMode="External" Id="rId561"/><Relationship Type="http://schemas.openxmlformats.org/officeDocument/2006/relationships/hyperlink" Target="#'5. Talent Mapping'!A567" TargetMode="External" Id="rId562"/><Relationship Type="http://schemas.openxmlformats.org/officeDocument/2006/relationships/hyperlink" Target="#'5. Talent Mapping'!A568" TargetMode="External" Id="rId563"/><Relationship Type="http://schemas.openxmlformats.org/officeDocument/2006/relationships/hyperlink" Target="#'5. Talent Mapping'!A569" TargetMode="External" Id="rId564"/><Relationship Type="http://schemas.openxmlformats.org/officeDocument/2006/relationships/hyperlink" Target="#'5. Talent Mapping'!A570" TargetMode="External" Id="rId565"/><Relationship Type="http://schemas.openxmlformats.org/officeDocument/2006/relationships/hyperlink" Target="#'5. Talent Mapping'!A571" TargetMode="External" Id="rId566"/><Relationship Type="http://schemas.openxmlformats.org/officeDocument/2006/relationships/hyperlink" Target="#'5. Talent Mapping'!A572" TargetMode="External" Id="rId567"/><Relationship Type="http://schemas.openxmlformats.org/officeDocument/2006/relationships/hyperlink" Target="#'5. Talent Mapping'!A573" TargetMode="External" Id="rId568"/><Relationship Type="http://schemas.openxmlformats.org/officeDocument/2006/relationships/hyperlink" Target="#'5. Talent Mapping'!A574" TargetMode="External" Id="rId569"/><Relationship Type="http://schemas.openxmlformats.org/officeDocument/2006/relationships/hyperlink" Target="#'5. Talent Mapping'!A575" TargetMode="External" Id="rId570"/><Relationship Type="http://schemas.openxmlformats.org/officeDocument/2006/relationships/hyperlink" Target="#'5. Talent Mapping'!A576" TargetMode="External" Id="rId571"/><Relationship Type="http://schemas.openxmlformats.org/officeDocument/2006/relationships/hyperlink" Target="#'5. Talent Mapping'!A577" TargetMode="External" Id="rId572"/><Relationship Type="http://schemas.openxmlformats.org/officeDocument/2006/relationships/hyperlink" Target="#'5. Talent Mapping'!A578" TargetMode="External" Id="rId573"/><Relationship Type="http://schemas.openxmlformats.org/officeDocument/2006/relationships/hyperlink" Target="#'5. Talent Mapping'!A579" TargetMode="External" Id="rId574"/><Relationship Type="http://schemas.openxmlformats.org/officeDocument/2006/relationships/hyperlink" Target="#'5. Talent Mapping'!A580" TargetMode="External" Id="rId575"/><Relationship Type="http://schemas.openxmlformats.org/officeDocument/2006/relationships/hyperlink" Target="#'5. Talent Mapping'!A581" TargetMode="External" Id="rId576"/><Relationship Type="http://schemas.openxmlformats.org/officeDocument/2006/relationships/hyperlink" Target="#'5. Talent Mapping'!A582" TargetMode="External" Id="rId577"/><Relationship Type="http://schemas.openxmlformats.org/officeDocument/2006/relationships/hyperlink" Target="#'5. Talent Mapping'!A583" TargetMode="External" Id="rId578"/><Relationship Type="http://schemas.openxmlformats.org/officeDocument/2006/relationships/hyperlink" Target="#'5. Talent Mapping'!A584" TargetMode="External" Id="rId579"/><Relationship Type="http://schemas.openxmlformats.org/officeDocument/2006/relationships/hyperlink" Target="#'5. Talent Mapping'!A585" TargetMode="External" Id="rId580"/><Relationship Type="http://schemas.openxmlformats.org/officeDocument/2006/relationships/hyperlink" Target="#'5. Talent Mapping'!A586" TargetMode="External" Id="rId581"/><Relationship Type="http://schemas.openxmlformats.org/officeDocument/2006/relationships/hyperlink" Target="#'5. Talent Mapping'!A587" TargetMode="External" Id="rId582"/><Relationship Type="http://schemas.openxmlformats.org/officeDocument/2006/relationships/hyperlink" Target="#'5. Talent Mapping'!A588" TargetMode="External" Id="rId583"/><Relationship Type="http://schemas.openxmlformats.org/officeDocument/2006/relationships/hyperlink" Target="#'5. Talent Mapping'!A589" TargetMode="External" Id="rId584"/><Relationship Type="http://schemas.openxmlformats.org/officeDocument/2006/relationships/hyperlink" Target="#'5. Talent Mapping'!A590" TargetMode="External" Id="rId585"/><Relationship Type="http://schemas.openxmlformats.org/officeDocument/2006/relationships/hyperlink" Target="#'5. Talent Mapping'!A591" TargetMode="External" Id="rId586"/><Relationship Type="http://schemas.openxmlformats.org/officeDocument/2006/relationships/hyperlink" Target="#'5. Talent Mapping'!A592" TargetMode="External" Id="rId587"/></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4" customHeight="1">
      <c r="A1" s="1" t="inlineStr">
        <is>
          <t>IRIS Job Architecture Model — how it works</t>
        </is>
      </c>
    </row>
    <row r="2" ht="30" customHeight="1">
      <c r="A2" s="2" t="inlineStr">
        <is>
          <t>Read this first · five steps, in the order they happened.</t>
        </is>
      </c>
    </row>
    <row r="3">
      <c r="A3" s="3" t="inlineStr">
        <is>
          <t>IRIS · Job Architecture Model v2.0 · October 2026 · Internal — Confidential · HR and business leaders</t>
        </is>
      </c>
    </row>
    <row r="5" ht="45" customHeight="1">
      <c r="A5" s="4" t="inlineStr">
        <is>
          <t>1 · We asked</t>
        </is>
      </c>
      <c r="B5" s="5" t="inlineStr">
        <is>
          <t>The How We Grow survey: 20 questions to every employee about the work, decisions, accountability, skills and learning; and the managers' talent mapping: KRAs, rating, potential, 9-box. Where nothing came back, the cell is blank.</t>
        </is>
      </c>
    </row>
    <row r="6" ht="45" customHeight="1">
      <c r="A6" s="4" t="inlineStr">
        <is>
          <t>2 · We built the ladder</t>
        </is>
      </c>
      <c r="B6" s="5" t="inlineStr">
        <is>
          <t>There was no level framework. From the answers and the market we built one ladder of 12 levels in five bands, plus two Player-Coach steps. Each level has its own experience range, scope and span, so the levels do not overlap · sheet 2.</t>
        </is>
      </c>
    </row>
    <row r="7" ht="45" customHeight="1">
      <c r="A7" s="4" t="inlineStr">
        <is>
          <t>3 · We placed everyone</t>
        </is>
      </c>
      <c r="B7" s="5" t="inlineStr">
        <is>
          <t>Each person got a job family, a sub-family, a role and a level from the evidence. Then we moved the fewest people needed so that no one shares a band with their manager: 36 down, pay and title protected, and 39 up. Where a reporting chain is deeper than the bands, we flag it for a structure decision instead of forcing a level: 22 cases.</t>
        </is>
      </c>
    </row>
    <row r="8" ht="45" customHeight="1">
      <c r="A8" s="4" t="inlineStr">
        <is>
          <t>4 · We checked the market</t>
        </is>
      </c>
      <c r="B8" s="5" t="inlineStr">
        <is>
          <t>Every parameter's weight is set against published job-evaluation methods — Korn Ferry Hay, Mercer IPE and five public plans — and shown as Low / Medium / High with the numbers behind it · sheet 4. Levels map to Radford / Mercer codes, SFIA and peer experience ranges.</t>
        </is>
      </c>
    </row>
    <row r="9" ht="45" customHeight="1">
      <c r="A9" s="4" t="inlineStr">
        <is>
          <t>5 · Leaders give their view</t>
        </is>
      </c>
      <c r="B9" s="5" t="inlineStr">
        <is>
          <t>On sheet 5 you see, for each person, what IRIS proposes and why. Rate any parameter Low, Medium or High against the level; re-weight a role on sheet 3; or set any level with the override. Your proposed level and band appear as soon as you give an input, and the manager check updates live.</t>
        </is>
      </c>
    </row>
    <row r="10" ht="45" customHeight="1">
      <c r="A10" s="4" t="inlineStr">
        <is>
          <t>The model in one line</t>
        </is>
      </c>
      <c r="B10" s="5" t="inlineStr">
        <is>
          <t>Each parameter is rated Low / Medium / High against the level; each role weights the parameters Low / Medium / High. If your weighted rating is half a level or more above IRIS's, the person moves one level up; half a level or more below, one level down.</t>
        </is>
      </c>
    </row>
    <row r="11" ht="31" customHeight="1">
      <c r="A11" s="4" t="inlineStr">
        <is>
          <t>The seven parameters</t>
        </is>
      </c>
      <c r="B11" s="5" t="inlineStr">
        <is>
          <t>Complexity &amp; Expertise · Autonomy &amp; Decision · Accountability &amp; Impact · Leadership &amp; Strategy · Business Impact · Experience · Education.</t>
        </is>
      </c>
    </row>
    <row r="12" ht="45" customHeight="1">
      <c r="A12" s="4" t="inlineStr">
        <is>
          <t>Low · Medium · High</t>
        </is>
      </c>
      <c r="B12" s="5" t="inlineStr">
        <is>
          <t>Rating: Low = works at the level below on this parameter; Medium = as the level is defined; High = already at the level above. Weightage: Low counts 1, Medium 3, High 9 — the shares follow the published methods within a few points.</t>
        </is>
      </c>
    </row>
    <row r="13" ht="17" customHeight="1">
      <c r="A13" s="4" t="inlineStr">
        <is>
          <t>Colours</t>
        </is>
      </c>
      <c r="B13" s="5" t="inlineStr">
        <is>
          <t>Yellow = yours to fill · red = a structure decision · orange = a title to align · band colours on levels.</t>
        </is>
      </c>
    </row>
    <row r="14" ht="17" customHeight="1">
      <c r="A14" s="4" t="inlineStr">
        <is>
          <t>Privacy</t>
        </is>
      </c>
      <c r="B14" s="5" t="inlineStr">
        <is>
          <t>HR and business leaders only. Personal fields are never written; pay is not in this file.</t>
        </is>
      </c>
    </row>
    <row r="16">
      <c r="A16" s="6" t="inlineStr">
        <is>
          <t>The sheets</t>
        </is>
      </c>
    </row>
    <row r="17">
      <c r="A17" s="7" t="inlineStr">
        <is>
          <t>1. How it works</t>
        </is>
      </c>
    </row>
    <row r="18">
      <c r="A18" s="7" t="inlineStr">
        <is>
          <t>2. Ladder</t>
        </is>
      </c>
    </row>
    <row r="19">
      <c r="A19" s="7" t="inlineStr">
        <is>
          <t>3. Role Model</t>
        </is>
      </c>
    </row>
    <row r="20">
      <c r="A20" s="7" t="inlineStr">
        <is>
          <t>4. Market Benchmark</t>
        </is>
      </c>
    </row>
    <row r="21">
      <c r="A21" s="7" t="inlineStr">
        <is>
          <t>5. Talent Mapping</t>
        </is>
      </c>
    </row>
    <row r="22">
      <c r="A22" s="7" t="inlineStr">
        <is>
          <t>6. Person Card</t>
        </is>
      </c>
    </row>
    <row r="23">
      <c r="A23" s="7" t="inlineStr">
        <is>
          <t>7. Raw Data</t>
        </is>
      </c>
    </row>
    <row r="24">
      <c r="A24" s="7" t="inlineStr">
        <is>
          <t>Backend Data</t>
        </is>
      </c>
    </row>
  </sheetData>
  <mergeCells count="11">
    <mergeCell ref="B8:H8"/>
    <mergeCell ref="B14:H14"/>
    <mergeCell ref="B9:H9"/>
    <mergeCell ref="B13:H13"/>
    <mergeCell ref="A2:H2"/>
    <mergeCell ref="B12:H12"/>
    <mergeCell ref="B6:H6"/>
    <mergeCell ref="B7:H7"/>
    <mergeCell ref="B10:H10"/>
    <mergeCell ref="B11:H11"/>
    <mergeCell ref="B5:H5"/>
  </mergeCells>
  <hyperlinks>
    <hyperlink xmlns:r="http://schemas.openxmlformats.org/officeDocument/2006/relationships" ref="A17" r:id="rId1"/>
    <hyperlink xmlns:r="http://schemas.openxmlformats.org/officeDocument/2006/relationships" ref="A18" r:id="rId2"/>
    <hyperlink xmlns:r="http://schemas.openxmlformats.org/officeDocument/2006/relationships" ref="A19" r:id="rId3"/>
    <hyperlink xmlns:r="http://schemas.openxmlformats.org/officeDocument/2006/relationships" ref="A20" r:id="rId4"/>
    <hyperlink xmlns:r="http://schemas.openxmlformats.org/officeDocument/2006/relationships" ref="A21" r:id="rId5"/>
    <hyperlink xmlns:r="http://schemas.openxmlformats.org/officeDocument/2006/relationships" ref="A22" r:id="rId6"/>
    <hyperlink xmlns:r="http://schemas.openxmlformats.org/officeDocument/2006/relationships" ref="A23" r:id="rId7"/>
    <hyperlink xmlns:r="http://schemas.openxmlformats.org/officeDocument/2006/relationships" ref="A24"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4" customWidth="1" min="3" max="3"/>
    <col width="26" customWidth="1" min="4" max="4"/>
    <col width="22" customWidth="1" min="5" max="5"/>
    <col width="34" customWidth="1" min="6" max="6"/>
    <col width="26" customWidth="1" min="7" max="7"/>
    <col width="30" customWidth="1" min="8" max="8"/>
    <col width="14" customWidth="1" min="9" max="9"/>
    <col width="14" customWidth="1" min="10" max="10"/>
    <col width="12" customWidth="1" min="11" max="11"/>
    <col width="34" customWidth="1" min="12" max="12"/>
    <col width="10" customWidth="1" min="13" max="13"/>
  </cols>
  <sheetData>
    <row r="1" ht="24" customHeight="1">
      <c r="A1" s="1" t="inlineStr">
        <is>
          <t>Ladder — one level, one place</t>
        </is>
      </c>
      <c r="M1" s="8" t="inlineStr">
        <is>
          <t>◂ Start</t>
        </is>
      </c>
    </row>
    <row r="2" ht="30" customHeight="1">
      <c r="A2" s="2" t="inlineStr">
        <is>
          <t>Sheet 2 · Every level has its own experience range, scope and span — the ranges do not overlap, so each person fits one level by the evidence. Player-Coach steps B+ and C+ are set by the role, not by years. Titles follow HR's decisions.</t>
        </is>
      </c>
    </row>
    <row r="3">
      <c r="A3" s="3" t="inlineStr">
        <is>
          <t>IRIS · Job Architecture Model v2.0 · October 2026 · Internal — Confidential · HR and business leaders</t>
        </is>
      </c>
    </row>
    <row r="5" ht="30" customHeight="1">
      <c r="A5" s="6" t="inlineStr">
        <is>
          <t>LEVEL</t>
        </is>
      </c>
      <c r="B5" s="6" t="n"/>
      <c r="C5" s="6" t="n"/>
      <c r="D5" s="6" t="n"/>
      <c r="E5" s="9" t="inlineStr">
        <is>
          <t>WHAT DEFINES IT — distinct by level</t>
        </is>
      </c>
      <c r="F5" s="9" t="n"/>
      <c r="G5" s="9" t="n"/>
      <c r="H5" s="9" t="n"/>
      <c r="I5" s="10" t="inlineStr">
        <is>
          <t>MARKET</t>
        </is>
      </c>
      <c r="J5" s="10" t="n"/>
      <c r="K5" s="10" t="n"/>
      <c r="L5" s="10" t="n"/>
      <c r="M5" s="11" t="inlineStr">
        <is>
          <t>PEOPLE</t>
        </is>
      </c>
    </row>
    <row r="6" ht="60" customHeight="1">
      <c r="A6" s="12" t="inlineStr">
        <is>
          <t>Level</t>
        </is>
      </c>
      <c r="B6" s="12" t="inlineStr">
        <is>
          <t>Band</t>
        </is>
      </c>
      <c r="C6" s="12" t="inlineStr">
        <is>
          <t>IC title</t>
        </is>
      </c>
      <c r="D6" s="12" t="inlineStr">
        <is>
          <t>Manager title</t>
        </is>
      </c>
      <c r="E6" s="13" t="inlineStr">
        <is>
          <t>Experience · distinct range</t>
        </is>
      </c>
      <c r="F6" s="13" t="inlineStr">
        <is>
          <t>What the role owns</t>
        </is>
      </c>
      <c r="G6" s="13" t="inlineStr">
        <is>
          <t>Span of control</t>
        </is>
      </c>
      <c r="H6" s="13" t="inlineStr">
        <is>
          <t>Education</t>
        </is>
      </c>
      <c r="I6" s="14" t="inlineStr">
        <is>
          <t>Market experience · yrs</t>
        </is>
      </c>
      <c r="J6" s="14" t="inlineStr">
        <is>
          <t>Radford / Mercer</t>
        </is>
      </c>
      <c r="K6" s="14" t="inlineStr">
        <is>
          <t>SFIA 9</t>
        </is>
      </c>
      <c r="L6" s="14" t="inlineStr">
        <is>
          <t>References</t>
        </is>
      </c>
      <c r="M6" s="15" t="inlineStr">
        <is>
          <t>People · IRIS proposed</t>
        </is>
      </c>
    </row>
    <row r="7" ht="48" customHeight="1">
      <c r="A7" s="16" t="inlineStr">
        <is>
          <t>E2</t>
        </is>
      </c>
      <c r="B7" s="17" t="inlineStr">
        <is>
          <t>Band E · Enterprise leadership</t>
        </is>
      </c>
      <c r="C7" s="17" t="inlineStr">
        <is>
          <t>—</t>
        </is>
      </c>
      <c r="D7" s="17" t="inlineStr">
        <is>
          <t>Chief Executive Officer</t>
        </is>
      </c>
      <c r="E7" s="18" t="inlineStr">
        <is>
          <t>22+ yrs · board appointment</t>
        </is>
      </c>
      <c r="F7" s="19" t="inlineStr">
        <is>
          <t>The enterprise</t>
        </is>
      </c>
      <c r="G7" s="19" t="inlineStr">
        <is>
          <t>Executive team</t>
        </is>
      </c>
      <c r="H7" s="19" t="inlineStr">
        <is>
          <t>Postgraduate / professional qualification; proven business leadership</t>
        </is>
      </c>
      <c r="I7" s="20" t="inlineStr">
        <is>
          <t>—</t>
        </is>
      </c>
      <c r="J7" s="21" t="inlineStr">
        <is>
          <t>E6</t>
        </is>
      </c>
      <c r="K7" s="21" t="inlineStr">
        <is>
          <t>7</t>
        </is>
      </c>
      <c r="L7" s="21" t="inlineStr">
        <is>
          <t>S01 Aon Radford · S02 Pave · S08 SFIA 9 · S03 Mercer career levels · S32 Google, Microsoft, Amazon · S33 Infosys · S35 Accenture India · IRIS experience guide · S09 McKinsey spans of control · S37 GitLab layers · S44 Google Tech Lead Manager</t>
        </is>
      </c>
      <c r="M7" s="20" t="n">
        <v>1</v>
      </c>
    </row>
    <row r="8" ht="48" customHeight="1">
      <c r="A8" s="16" t="inlineStr">
        <is>
          <t>E1</t>
        </is>
      </c>
      <c r="B8" s="17" t="inlineStr">
        <is>
          <t>Band E · Enterprise leadership</t>
        </is>
      </c>
      <c r="C8" s="17" t="inlineStr">
        <is>
          <t>—</t>
        </is>
      </c>
      <c r="D8" s="17" t="inlineStr">
        <is>
          <t>CXO / President</t>
        </is>
      </c>
      <c r="E8" s="18" t="inlineStr">
        <is>
          <t>22+ yrs</t>
        </is>
      </c>
      <c r="F8" s="19" t="inlineStr">
        <is>
          <t>An enterprise-wide function</t>
        </is>
      </c>
      <c r="G8" s="19" t="inlineStr">
        <is>
          <t>5–8 function heads</t>
        </is>
      </c>
      <c r="H8" s="19" t="inlineStr">
        <is>
          <t>Postgraduate / professional qualification; business leadership record</t>
        </is>
      </c>
      <c r="I8" s="20" t="inlineStr">
        <is>
          <t>—</t>
        </is>
      </c>
      <c r="J8" s="21" t="inlineStr">
        <is>
          <t>E5</t>
        </is>
      </c>
      <c r="K8" s="21" t="inlineStr">
        <is>
          <t>7</t>
        </is>
      </c>
      <c r="L8" s="21" t="inlineStr">
        <is>
          <t>S01 Aon Radford · S02 Pave · S08 SFIA 9 · S03 Mercer career levels · S32 Google, Microsoft, Amazon · S33 Infosys · S35 Accenture India · IRIS experience guide · S09 McKinsey spans of control · S37 GitLab layers · S44 Google Tech Lead Manager</t>
        </is>
      </c>
      <c r="M8" s="20" t="n">
        <v>4</v>
      </c>
    </row>
    <row r="9" ht="48" customHeight="1">
      <c r="A9" s="22" t="inlineStr">
        <is>
          <t>D2</t>
        </is>
      </c>
      <c r="B9" s="17" t="inlineStr">
        <is>
          <t>Band D · Business leadership</t>
        </is>
      </c>
      <c r="C9" s="17" t="inlineStr">
        <is>
          <t>—</t>
        </is>
      </c>
      <c r="D9" s="17" t="inlineStr">
        <is>
          <t>Senior Vice President / Business Head</t>
        </is>
      </c>
      <c r="E9" s="18" t="inlineStr">
        <is>
          <t>19–22 yrs</t>
        </is>
      </c>
      <c r="F9" s="19" t="inlineStr">
        <is>
          <t>Several business lines or an executive-scope enterprise function</t>
        </is>
      </c>
      <c r="G9" s="19" t="inlineStr">
        <is>
          <t>5–8 AVPs / heads</t>
        </is>
      </c>
      <c r="H9" s="19" t="inlineStr">
        <is>
          <t>Postgraduate / professional qualification preferred</t>
        </is>
      </c>
      <c r="I9" s="20" t="inlineStr">
        <is>
          <t>—</t>
        </is>
      </c>
      <c r="J9" s="21" t="inlineStr">
        <is>
          <t>E3–E4</t>
        </is>
      </c>
      <c r="K9" s="21" t="inlineStr">
        <is>
          <t>7 Set strategy</t>
        </is>
      </c>
      <c r="L9" s="21" t="inlineStr">
        <is>
          <t>S01 Aon Radford · S02 Pave · S08 SFIA 9 · S03 Mercer career levels · S32 Google, Microsoft, Amazon · S33 Infosys · S35 Accenture India · IRIS experience guide · S09 McKinsey spans of control · S37 GitLab layers · S44 Google Tech Lead Manager</t>
        </is>
      </c>
      <c r="M9" s="20" t="n">
        <v>4</v>
      </c>
    </row>
    <row r="10" ht="48" customHeight="1">
      <c r="A10" s="22" t="inlineStr">
        <is>
          <t>D1</t>
        </is>
      </c>
      <c r="B10" s="17" t="inlineStr">
        <is>
          <t>Band D · Business leadership</t>
        </is>
      </c>
      <c r="C10" s="17" t="inlineStr">
        <is>
          <t>Distinguished Principal</t>
        </is>
      </c>
      <c r="D10" s="17" t="inlineStr">
        <is>
          <t>Associate Vice President</t>
        </is>
      </c>
      <c r="E10" s="18" t="inlineStr">
        <is>
          <t>16–19 yrs</t>
        </is>
      </c>
      <c r="F10" s="19" t="inlineStr">
        <is>
          <t>A business line P&amp;L, region or enterprise function</t>
        </is>
      </c>
      <c r="G10" s="19" t="inlineStr">
        <is>
          <t>5–8 heads</t>
        </is>
      </c>
      <c r="H10" s="19" t="inlineStr">
        <is>
          <t>Postgraduate / professional qualification preferred</t>
        </is>
      </c>
      <c r="I10" s="20" t="inlineStr">
        <is>
          <t>—</t>
        </is>
      </c>
      <c r="J10" s="21" t="inlineStr">
        <is>
          <t>E1–E2</t>
        </is>
      </c>
      <c r="K10" s="21" t="inlineStr">
        <is>
          <t>6–7</t>
        </is>
      </c>
      <c r="L10" s="21" t="inlineStr">
        <is>
          <t>S01 Aon Radford · S02 Pave · S08 SFIA 9 · S03 Mercer career levels · S32 Google, Microsoft, Amazon · S33 Infosys · S35 Accenture India · IRIS experience guide · S09 McKinsey spans of control · S37 GitLab layers · S44 Google Tech Lead Manager</t>
        </is>
      </c>
      <c r="M10" s="20" t="n">
        <v>3</v>
      </c>
    </row>
    <row r="11" ht="48" customHeight="1">
      <c r="A11" s="23" t="inlineStr">
        <is>
          <t>C+</t>
        </is>
      </c>
      <c r="B11" s="17" t="inlineStr">
        <is>
          <t>C+ · Player-Coach</t>
        </is>
      </c>
      <c r="C11" s="17" t="inlineStr">
        <is>
          <t>Group Head · Player-Coach</t>
        </is>
      </c>
      <c r="D11" s="17" t="inlineStr">
        <is>
          <t>Group Head · Player-Coach</t>
        </is>
      </c>
      <c r="E11" s="18" t="inlineStr">
        <is>
          <t>13–17 yrs · Player-Coach, set by the role, not by years</t>
        </is>
      </c>
      <c r="F11" s="19" t="inlineStr">
        <is>
          <t>A function or group of practices: answers for its results and personally delivers or sells the most critical work · player-coach</t>
        </is>
      </c>
      <c r="G11" s="19" t="inlineStr">
        <is>
          <t>4–8 managers / leads with ≥ 25% of time on own principal delivery</t>
        </is>
      </c>
      <c r="H11" s="19" t="inlineStr">
        <is>
          <t>Postgraduate / professional qualification preferred</t>
        </is>
      </c>
      <c r="I11" s="20" t="inlineStr">
        <is>
          <t>15–18</t>
        </is>
      </c>
      <c r="J11" s="21" t="inlineStr">
        <is>
          <t>M6 / E1</t>
        </is>
      </c>
      <c r="K11" s="21" t="inlineStr">
        <is>
          <t>6 Initiate, influence</t>
        </is>
      </c>
      <c r="L11" s="21" t="inlineStr">
        <is>
          <t>S01 Aon Radford · S02 Pave · S08 SFIA 9 · S03 Mercer career levels · S32 Google, Microsoft, Amazon · S33 Infosys · S35 Accenture India · IRIS experience guide · S09 McKinsey spans of control · S37 GitLab layers · S44 Google Tech Lead Manager</t>
        </is>
      </c>
      <c r="M11" s="20" t="n">
        <v>0</v>
      </c>
    </row>
    <row r="12" ht="48" customHeight="1">
      <c r="A12" s="24" t="inlineStr">
        <is>
          <t>C2</t>
        </is>
      </c>
      <c r="B12" s="17" t="inlineStr">
        <is>
          <t>Band C · Principal / Head</t>
        </is>
      </c>
      <c r="C12" s="17" t="inlineStr">
        <is>
          <t>Senior Principal / Architect</t>
        </is>
      </c>
      <c r="D12" s="17" t="inlineStr">
        <is>
          <t>Head of Function</t>
        </is>
      </c>
      <c r="E12" s="18" t="inlineStr">
        <is>
          <t>13–16 yrs</t>
        </is>
      </c>
      <c r="F12" s="19" t="inlineStr">
        <is>
          <t>A function or department, or a company-wide discipline</t>
        </is>
      </c>
      <c r="G12" s="19" t="inlineStr">
        <is>
          <t>5–8 managers / associate heads</t>
        </is>
      </c>
      <c r="H12" s="19" t="inlineStr">
        <is>
          <t>Postgraduate / professional qualification preferred</t>
        </is>
      </c>
      <c r="I12" s="20" t="inlineStr">
        <is>
          <t>—</t>
        </is>
      </c>
      <c r="J12" s="21" t="inlineStr">
        <is>
          <t>P7 / M6</t>
        </is>
      </c>
      <c r="K12" s="21" t="inlineStr">
        <is>
          <t>6 Initiate, influence</t>
        </is>
      </c>
      <c r="L12" s="21" t="inlineStr">
        <is>
          <t>S01 Aon Radford · S02 Pave · S08 SFIA 9 · S03 Mercer career levels · S32 Google, Microsoft, Amazon · S33 Infosys · S35 Accenture India · IRIS experience guide · S09 McKinsey spans of control · S37 GitLab layers · S44 Google Tech Lead Manager</t>
        </is>
      </c>
      <c r="M12" s="20" t="n">
        <v>5</v>
      </c>
    </row>
    <row r="13" ht="48" customHeight="1">
      <c r="A13" s="24" t="inlineStr">
        <is>
          <t>C1</t>
        </is>
      </c>
      <c r="B13" s="17" t="inlineStr">
        <is>
          <t>Band C · Principal / Head</t>
        </is>
      </c>
      <c r="C13" s="17" t="inlineStr">
        <is>
          <t>Principal</t>
        </is>
      </c>
      <c r="D13" s="17" t="inlineStr">
        <is>
          <t>Associate Head</t>
        </is>
      </c>
      <c r="E13" s="18" t="inlineStr">
        <is>
          <t>10–13 yrs</t>
        </is>
      </c>
      <c r="F13" s="19" t="inlineStr">
        <is>
          <t>A sub-function, or principal authority across products</t>
        </is>
      </c>
      <c r="G13" s="19" t="inlineStr">
        <is>
          <t>5–8, mostly managers</t>
        </is>
      </c>
      <c r="H13" s="19" t="inlineStr">
        <is>
          <t>Postgraduate / professional qualification preferred</t>
        </is>
      </c>
      <c r="I13" s="20" t="inlineStr">
        <is>
          <t>12–17</t>
        </is>
      </c>
      <c r="J13" s="21" t="inlineStr">
        <is>
          <t>P6 / M5</t>
        </is>
      </c>
      <c r="K13" s="21" t="inlineStr">
        <is>
          <t>5–6</t>
        </is>
      </c>
      <c r="L13" s="21" t="inlineStr">
        <is>
          <t>S01 Aon Radford · S02 Pave · S08 SFIA 9 · S03 Mercer career levels · S32 Google, Microsoft, Amazon · S33 Infosys · S35 Accenture India · IRIS experience guide · S09 McKinsey spans of control · S37 GitLab layers · S44 Google Tech Lead Manager</t>
        </is>
      </c>
      <c r="M13" s="20" t="n">
        <v>27</v>
      </c>
    </row>
    <row r="14" ht="48" customHeight="1">
      <c r="A14" s="25" t="inlineStr">
        <is>
          <t>B+</t>
        </is>
      </c>
      <c r="B14" s="17" t="inlineStr">
        <is>
          <t>B+ · Player-Coach</t>
        </is>
      </c>
      <c r="C14" s="17" t="inlineStr">
        <is>
          <t>Practice Lead · Player-Coach</t>
        </is>
      </c>
      <c r="D14" s="17" t="inlineStr">
        <is>
          <t>Practice Lead · Player-Coach</t>
        </is>
      </c>
      <c r="E14" s="18" t="inlineStr">
        <is>
          <t>8–12 yrs · Player-Coach, set by the role, not by years</t>
        </is>
      </c>
      <c r="F14" s="19" t="inlineStr">
        <is>
          <t>A practice or product area: does the hardest hands-on work itself and leads 3–6 people · player-coach</t>
        </is>
      </c>
      <c r="G14" s="19" t="inlineStr">
        <is>
          <t>3–6 direct reports with ≥ 40% of time on own delivery · McKinsey player/coach 3–5; Google Tech Lead Manager</t>
        </is>
      </c>
      <c r="H14" s="19" t="inlineStr">
        <is>
          <t>Postgraduate or professional qualification preferred</t>
        </is>
      </c>
      <c r="I14" s="20" t="inlineStr">
        <is>
          <t>9–14</t>
        </is>
      </c>
      <c r="J14" s="21" t="inlineStr">
        <is>
          <t>P5–P6 / M4–M5</t>
        </is>
      </c>
      <c r="K14" s="21" t="inlineStr">
        <is>
          <t>5 Ensure, advise</t>
        </is>
      </c>
      <c r="L14" s="21" t="inlineStr">
        <is>
          <t>S01 Aon Radford · S02 Pave · S08 SFIA 9 · S03 Mercer career levels · S32 Google, Microsoft, Amazon · S33 Infosys · S35 Accenture India · IRIS experience guide · S09 McKinsey spans of control · S37 GitLab layers · S44 Google Tech Lead Manager</t>
        </is>
      </c>
      <c r="M14" s="20" t="n">
        <v>5</v>
      </c>
    </row>
    <row r="15" ht="48" customHeight="1">
      <c r="A15" s="26" t="inlineStr">
        <is>
          <t>B3</t>
        </is>
      </c>
      <c r="B15" s="17" t="inlineStr">
        <is>
          <t>Band B · Specialist / Manager</t>
        </is>
      </c>
      <c r="C15" s="17" t="inlineStr">
        <is>
          <t>Lead Specialist</t>
        </is>
      </c>
      <c r="D15" s="17" t="inlineStr">
        <is>
          <t>Senior Manager</t>
        </is>
      </c>
      <c r="E15" s="18" t="inlineStr">
        <is>
          <t>8–10 yrs</t>
        </is>
      </c>
      <c r="F15" s="19" t="inlineStr">
        <is>
          <t>A practice, or several teams through team leads</t>
        </is>
      </c>
      <c r="G15" s="19" t="inlineStr">
        <is>
          <t>IC: none · People: 5–8 incl. team leads</t>
        </is>
      </c>
      <c r="H15" s="19" t="inlineStr">
        <is>
          <t>Postgraduate or professional qualification preferred</t>
        </is>
      </c>
      <c r="I15" s="20" t="inlineStr">
        <is>
          <t>8–13</t>
        </is>
      </c>
      <c r="J15" s="21" t="inlineStr">
        <is>
          <t>P5 / M4</t>
        </is>
      </c>
      <c r="K15" s="21" t="inlineStr">
        <is>
          <t>5 Ensure, advise</t>
        </is>
      </c>
      <c r="L15" s="21" t="inlineStr">
        <is>
          <t>S01 Aon Radford · S02 Pave · S08 SFIA 9 · S03 Mercer career levels · S32 Google, Microsoft, Amazon · S33 Infosys · S35 Accenture India · IRIS experience guide · S09 McKinsey spans of control · S37 GitLab layers · S44 Google Tech Lead Manager</t>
        </is>
      </c>
      <c r="M15" s="20" t="n">
        <v>13</v>
      </c>
    </row>
    <row r="16" ht="48" customHeight="1">
      <c r="A16" s="26" t="inlineStr">
        <is>
          <t>B2</t>
        </is>
      </c>
      <c r="B16" s="17" t="inlineStr">
        <is>
          <t>Band B · Specialist / Manager</t>
        </is>
      </c>
      <c r="C16" s="17" t="inlineStr">
        <is>
          <t>Senior Specialist</t>
        </is>
      </c>
      <c r="D16" s="17" t="inlineStr">
        <is>
          <t>Manager</t>
        </is>
      </c>
      <c r="E16" s="18" t="inlineStr">
        <is>
          <t>6–8 yrs</t>
        </is>
      </c>
      <c r="F16" s="19" t="inlineStr">
        <is>
          <t>Deep domain expertise, or one team</t>
        </is>
      </c>
      <c r="G16" s="19" t="inlineStr">
        <is>
          <t>IC: none · People: 6–8 knowledge work, 8–12 standardised delivery</t>
        </is>
      </c>
      <c r="H16" s="19" t="inlineStr">
        <is>
          <t>Graduate or postgraduate; professional qualification preferred</t>
        </is>
      </c>
      <c r="I16" s="20" t="inlineStr">
        <is>
          <t>6–10</t>
        </is>
      </c>
      <c r="J16" s="21" t="inlineStr">
        <is>
          <t>P4 / M3</t>
        </is>
      </c>
      <c r="K16" s="21" t="inlineStr">
        <is>
          <t>4–5</t>
        </is>
      </c>
      <c r="L16" s="21" t="inlineStr">
        <is>
          <t>S01 Aon Radford · S02 Pave · S08 SFIA 9 · S03 Mercer career levels · S32 Google, Microsoft, Amazon · S33 Infosys · S35 Accenture India · IRIS experience guide · S09 McKinsey spans of control · S37 GitLab layers · S44 Google Tech Lead Manager</t>
        </is>
      </c>
      <c r="M16" s="20" t="n">
        <v>54</v>
      </c>
    </row>
    <row r="17" ht="48" customHeight="1">
      <c r="A17" s="26" t="inlineStr">
        <is>
          <t>B1</t>
        </is>
      </c>
      <c r="B17" s="17" t="inlineStr">
        <is>
          <t>Band B · Specialist / Manager</t>
        </is>
      </c>
      <c r="C17" s="17" t="inlineStr">
        <is>
          <t>Specialist</t>
        </is>
      </c>
      <c r="D17" s="17" t="inlineStr">
        <is>
          <t>Team Lead / Asst Manager</t>
        </is>
      </c>
      <c r="E17" s="18" t="inlineStr">
        <is>
          <t>4–6 yrs</t>
        </is>
      </c>
      <c r="F17" s="19" t="inlineStr">
        <is>
          <t>A domain / module, or a small team</t>
        </is>
      </c>
      <c r="G17" s="19" t="inlineStr">
        <is>
          <t>IC: none · Team Lead: 3–5</t>
        </is>
      </c>
      <c r="H17" s="19" t="inlineStr">
        <is>
          <t>Graduate + relevant qualification or certification preferred</t>
        </is>
      </c>
      <c r="I17" s="20" t="inlineStr">
        <is>
          <t>4–8</t>
        </is>
      </c>
      <c r="J17" s="21" t="inlineStr">
        <is>
          <t>P3 / M2</t>
        </is>
      </c>
      <c r="K17" s="21" t="inlineStr">
        <is>
          <t>4 Enable</t>
        </is>
      </c>
      <c r="L17" s="21" t="inlineStr">
        <is>
          <t>S01 Aon Radford · S02 Pave · S08 SFIA 9 · S03 Mercer career levels · S32 Google, Microsoft, Amazon · S33 Infosys · S35 Accenture India · IRIS experience guide · S09 McKinsey spans of control · S37 GitLab layers · S44 Google Tech Lead Manager</t>
        </is>
      </c>
      <c r="M17" s="20" t="n">
        <v>78</v>
      </c>
    </row>
    <row r="18" ht="48" customHeight="1">
      <c r="A18" s="27" t="inlineStr">
        <is>
          <t>A3</t>
        </is>
      </c>
      <c r="B18" s="17" t="inlineStr">
        <is>
          <t>Band A · Practitioner</t>
        </is>
      </c>
      <c r="C18" s="17" t="inlineStr">
        <is>
          <t>Senior Associate</t>
        </is>
      </c>
      <c r="D18" s="17" t="inlineStr">
        <is>
          <t>Senior Associate</t>
        </is>
      </c>
      <c r="E18" s="18" t="inlineStr">
        <is>
          <t>2–4 yrs</t>
        </is>
      </c>
      <c r="F18" s="19" t="inlineStr">
        <is>
          <t>Varied work; reviews juniors; go-to for a process</t>
        </is>
      </c>
      <c r="G18" s="19" t="inlineStr">
        <is>
          <t>None · guides 1–3 juniors informally</t>
        </is>
      </c>
      <c r="H18" s="19" t="inlineStr">
        <is>
          <t>Graduate; relevant certification preferred</t>
        </is>
      </c>
      <c r="I18" s="20" t="inlineStr">
        <is>
          <t>2–5</t>
        </is>
      </c>
      <c r="J18" s="21" t="inlineStr">
        <is>
          <t>P2</t>
        </is>
      </c>
      <c r="K18" s="21" t="inlineStr">
        <is>
          <t>3 Apply</t>
        </is>
      </c>
      <c r="L18" s="21" t="inlineStr">
        <is>
          <t>S01 Aon Radford · S02 Pave · S08 SFIA 9 · S03 Mercer career levels · S32 Google, Microsoft, Amazon · S33 Infosys · S35 Accenture India · IRIS experience guide · S09 McKinsey spans of control · S37 GitLab layers · S44 Google Tech Lead Manager</t>
        </is>
      </c>
      <c r="M18" s="20" t="n">
        <v>289</v>
      </c>
    </row>
    <row r="19" ht="48" customHeight="1">
      <c r="A19" s="27" t="inlineStr">
        <is>
          <t>A2</t>
        </is>
      </c>
      <c r="B19" s="17" t="inlineStr">
        <is>
          <t>Band A · Practitioner</t>
        </is>
      </c>
      <c r="C19" s="17" t="inlineStr">
        <is>
          <t>Associate</t>
        </is>
      </c>
      <c r="D19" s="17" t="inlineStr">
        <is>
          <t>Associate</t>
        </is>
      </c>
      <c r="E19" s="18" t="inlineStr">
        <is>
          <t>0–2 yrs</t>
        </is>
      </c>
      <c r="F19" s="19" t="inlineStr">
        <is>
          <t>Standard work delivered independently</t>
        </is>
      </c>
      <c r="G19" s="19" t="inlineStr">
        <is>
          <t>No direct reports</t>
        </is>
      </c>
      <c r="H19" s="19" t="inlineStr">
        <is>
          <t>Graduate · or diploma with experience</t>
        </is>
      </c>
      <c r="I19" s="20" t="inlineStr">
        <is>
          <t>0–3</t>
        </is>
      </c>
      <c r="J19" s="21" t="inlineStr">
        <is>
          <t>P1–P2</t>
        </is>
      </c>
      <c r="K19" s="21" t="inlineStr">
        <is>
          <t>2 Assist</t>
        </is>
      </c>
      <c r="L19" s="21" t="inlineStr">
        <is>
          <t>S01 Aon Radford · S02 Pave · S08 SFIA 9 · S03 Mercer career levels · S32 Google, Microsoft, Amazon · S33 Infosys · S35 Accenture India · IRIS experience guide · S09 McKinsey spans of control · S37 GitLab layers · S44 Google Tech Lead Manager</t>
        </is>
      </c>
      <c r="M19" s="20" t="n">
        <v>57</v>
      </c>
    </row>
    <row r="20" ht="48" customHeight="1">
      <c r="A20" s="27" t="inlineStr">
        <is>
          <t>A1</t>
        </is>
      </c>
      <c r="B20" s="17" t="inlineStr">
        <is>
          <t>Band A · Practitioner</t>
        </is>
      </c>
      <c r="C20" s="17" t="inlineStr">
        <is>
          <t>Intern / Trainee</t>
        </is>
      </c>
      <c r="D20" s="17" t="inlineStr">
        <is>
          <t>Intern / Trainee</t>
        </is>
      </c>
      <c r="E20" s="18" t="inlineStr">
        <is>
          <t>Intern / trainee · first year</t>
        </is>
      </c>
      <c r="F20" s="19" t="inlineStr">
        <is>
          <t>Learning the role; all work reviewed</t>
        </is>
      </c>
      <c r="G20" s="19" t="inlineStr">
        <is>
          <t>No direct reports</t>
        </is>
      </c>
      <c r="H20" s="19" t="inlineStr">
        <is>
          <t>Pursuing or completed graduation / diploma</t>
        </is>
      </c>
      <c r="I20" s="20" t="inlineStr">
        <is>
          <t>—</t>
        </is>
      </c>
      <c r="J20" s="21" t="inlineStr">
        <is>
          <t>Entry / P1 · intern</t>
        </is>
      </c>
      <c r="K20" s="21" t="inlineStr">
        <is>
          <t>1 Follow</t>
        </is>
      </c>
      <c r="L20" s="21" t="inlineStr">
        <is>
          <t>S01 Aon Radford · S02 Pave · S08 SFIA 9 · S03 Mercer career levels · S32 Google, Microsoft, Amazon · S33 Infosys · S35 Accenture India · IRIS experience guide · S09 McKinsey spans of control · S37 GitLab layers · S44 Google Tech Lead Manager</t>
        </is>
      </c>
      <c r="M20" s="20" t="n">
        <v>21</v>
      </c>
    </row>
  </sheetData>
  <mergeCells count="1">
    <mergeCell ref="A2:L2"/>
  </mergeCells>
  <hyperlinks>
    <hyperlink xmlns:r="http://schemas.openxmlformats.org/officeDocument/2006/relationships" ref="M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275"/>
  <sheetViews>
    <sheetView zoomScale="85" workbookViewId="0">
      <pane xSplit="2" ySplit="6" topLeftCell="C7"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22" customWidth="1" min="3" max="3"/>
    <col width="10" customWidth="1" min="4" max="4"/>
    <col width="7" customWidth="1" min="5" max="5"/>
    <col width="7" customWidth="1" min="6" max="6"/>
    <col width="3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26" customWidth="1" min="38" max="38"/>
    <col width="30" customWidth="1" min="39" max="39"/>
    <col width="26" customWidth="1" min="40" max="40"/>
    <col width="26" customWidth="1" min="41" max="41"/>
    <col width="30" customWidth="1" min="42" max="42"/>
    <col width="26" customWidth="1" min="43" max="43"/>
    <col width="26" customWidth="1" min="44" max="44"/>
    <col width="30" customWidth="1" min="45" max="45"/>
    <col width="26" customWidth="1" min="46" max="46"/>
    <col width="26" customWidth="1" min="47" max="47"/>
    <col width="30" customWidth="1" min="48" max="48"/>
    <col width="26" customWidth="1" min="49" max="49"/>
    <col width="26" customWidth="1" min="50" max="50"/>
    <col width="30" customWidth="1" min="51" max="51"/>
    <col width="26" customWidth="1" min="52" max="52"/>
    <col width="26" customWidth="1" min="53" max="53"/>
    <col width="30" customWidth="1" min="54" max="54"/>
    <col width="26" customWidth="1" min="55" max="55"/>
    <col width="26" customWidth="1" min="56" max="56"/>
    <col width="30" customWidth="1" min="57" max="57"/>
    <col width="26" customWidth="1" min="58" max="58"/>
  </cols>
  <sheetData>
    <row r="1" ht="24" customHeight="1">
      <c r="A1" s="1" t="inlineStr">
        <is>
          <t>Role Model — every role, its levels one below the other</t>
        </is>
      </c>
      <c r="O1" s="8" t="inlineStr">
        <is>
          <t>◂ Start</t>
        </is>
      </c>
    </row>
    <row r="2" ht="30" customHeight="1">
      <c r="A2" s="2" t="inlineStr">
        <is>
          <t>Sheet 3 · Role-based: a role is a sub-family done as an individual contributor or as a manager. The ROLE row carries the role's weightage: IRIS · Market · Leader. Type L, M or H in the yellow Leader cells and everyone in the role is re-weighted on Talent Mapping at once. The LEVEL rows below say what Low, Medium and High mean at each level. Filter column A or D by role.</t>
        </is>
      </c>
    </row>
    <row r="3">
      <c r="A3" s="3" t="inlineStr">
        <is>
          <t>IRIS · Job Architecture Model v2.0 · October 2026 · Internal — Confidential · HR and business leaders</t>
        </is>
      </c>
    </row>
    <row r="4" ht="30" customHeight="1">
      <c r="A4" s="28" t="inlineStr">
        <is>
          <t>Section colours: each column group has its own header colour and a matching light tint</t>
        </is>
      </c>
      <c r="E4" s="29" t="inlineStr">
        <is>
          <t>Changed vs current</t>
        </is>
      </c>
      <c r="G4" s="30" t="inlineStr">
        <is>
          <t>Level up</t>
        </is>
      </c>
      <c r="H4" s="31" t="inlineStr">
        <is>
          <t>Level down · pay &amp; title protected</t>
        </is>
      </c>
      <c r="J4" s="32" t="inlineStr">
        <is>
          <t>Newly mapped</t>
        </is>
      </c>
      <c r="K4" s="33" t="inlineStr">
        <is>
          <t>Player-Coach · B+ · C+</t>
        </is>
      </c>
      <c r="M4" s="34" t="inlineStr">
        <is>
          <t>RED = critical input needed · says what and who</t>
        </is>
      </c>
      <c r="P4" s="35" t="inlineStr">
        <is>
          <t>YELLOW = to complete or edit</t>
        </is>
      </c>
      <c r="R4" s="36" t="inlineStr">
        <is>
          <t>GREY = pay · set later</t>
        </is>
      </c>
    </row>
    <row r="5" ht="30" customHeight="1">
      <c r="A5" s="6" t="inlineStr">
        <is>
          <t>ROLE</t>
        </is>
      </c>
      <c r="B5" s="6" t="n"/>
      <c r="C5" s="6" t="n"/>
      <c r="D5" s="6" t="n"/>
      <c r="E5" s="6" t="n"/>
      <c r="F5" s="6" t="n"/>
      <c r="G5" s="6" t="n"/>
      <c r="H5" s="6" t="n"/>
      <c r="I5" s="37" t="inlineStr">
        <is>
          <t>WEIGHTAGE · IRIS — what we set</t>
        </is>
      </c>
      <c r="J5" s="37" t="n"/>
      <c r="K5" s="37" t="n"/>
      <c r="L5" s="37" t="n"/>
      <c r="M5" s="37" t="n"/>
      <c r="N5" s="37" t="n"/>
      <c r="O5" s="37" t="n"/>
      <c r="P5" s="10" t="inlineStr">
        <is>
          <t>WEIGHTAGE · MARKET — published evidence, sheet 4</t>
        </is>
      </c>
      <c r="Q5" s="10" t="n"/>
      <c r="R5" s="10" t="n"/>
      <c r="S5" s="10" t="n"/>
      <c r="T5" s="10" t="n"/>
      <c r="U5" s="10" t="n"/>
      <c r="V5" s="10" t="n"/>
      <c r="W5" s="38" t="inlineStr">
        <is>
          <t>WEIGHTAGE · LEADER — your update, blank = agree with IRIS</t>
        </is>
      </c>
      <c r="X5" s="38" t="n"/>
      <c r="Y5" s="38" t="n"/>
      <c r="Z5" s="38" t="n"/>
      <c r="AA5" s="38" t="n"/>
      <c r="AB5" s="38" t="n"/>
      <c r="AC5" s="38" t="n"/>
      <c r="AD5" s="11" t="inlineStr">
        <is>
          <t>IN USE · leader if given, else IRIS</t>
        </is>
      </c>
      <c r="AE5" s="11" t="n"/>
      <c r="AF5" s="11" t="n"/>
      <c r="AG5" s="11" t="n"/>
      <c r="AH5" s="11" t="n"/>
      <c r="AI5" s="11" t="n"/>
      <c r="AJ5" s="11" t="n"/>
      <c r="AK5" s="11" t="n"/>
      <c r="AL5" s="39" t="inlineStr">
        <is>
          <t>COMPLEXITY &amp; EXPERTISE — what L / M / H mean at this level</t>
        </is>
      </c>
      <c r="AM5" s="39" t="n"/>
      <c r="AN5" s="39" t="n"/>
      <c r="AO5" s="39" t="inlineStr">
        <is>
          <t>AUTONOMY &amp; DECISION — what L / M / H mean at this level</t>
        </is>
      </c>
      <c r="AP5" s="39" t="n"/>
      <c r="AQ5" s="39" t="n"/>
      <c r="AR5" s="39" t="inlineStr">
        <is>
          <t>ACCOUNTABILITY &amp; IMPACT — what L / M / H mean at this level</t>
        </is>
      </c>
      <c r="AS5" s="39" t="n"/>
      <c r="AT5" s="39" t="n"/>
      <c r="AU5" s="9" t="inlineStr">
        <is>
          <t>LEADERSHIP &amp; STRATEGY — what L / M / H mean at this level</t>
        </is>
      </c>
      <c r="AV5" s="9" t="n"/>
      <c r="AW5" s="9" t="n"/>
      <c r="AX5" s="9" t="inlineStr">
        <is>
          <t>BUSINESS IMPACT — what L / M / H mean at this level</t>
        </is>
      </c>
      <c r="AY5" s="9" t="n"/>
      <c r="AZ5" s="9" t="n"/>
      <c r="BA5" s="40" t="inlineStr">
        <is>
          <t>EXPERIENCE — what L / M / H mean at this level</t>
        </is>
      </c>
      <c r="BB5" s="40" t="n"/>
      <c r="BC5" s="40" t="n"/>
      <c r="BD5" s="40" t="inlineStr">
        <is>
          <t>EDUCATION — what L / M / H mean at this level</t>
        </is>
      </c>
      <c r="BE5" s="40" t="n"/>
      <c r="BF5" s="40" t="n"/>
    </row>
    <row r="6" ht="60" customHeight="1">
      <c r="A6" s="12" t="inlineStr">
        <is>
          <t>Role ID</t>
        </is>
      </c>
      <c r="B6" s="12" t="inlineStr">
        <is>
          <t>Role</t>
        </is>
      </c>
      <c r="C6" s="12" t="inlineStr">
        <is>
          <t>Job family</t>
        </is>
      </c>
      <c r="D6" s="12" t="inlineStr">
        <is>
          <t>Track</t>
        </is>
      </c>
      <c r="E6" s="12" t="inlineStr">
        <is>
          <t>Row</t>
        </is>
      </c>
      <c r="F6" s="12" t="inlineStr">
        <is>
          <t>Level</t>
        </is>
      </c>
      <c r="G6" s="12" t="inlineStr">
        <is>
          <t>Standard title at this level</t>
        </is>
      </c>
      <c r="H6" s="12" t="inlineStr">
        <is>
          <t>People</t>
        </is>
      </c>
      <c r="I6" s="41" t="inlineStr">
        <is>
          <t>IRIS · Complexity &amp; Expertise</t>
        </is>
      </c>
      <c r="J6" s="41" t="inlineStr">
        <is>
          <t>IRIS · Autonomy &amp; Decision</t>
        </is>
      </c>
      <c r="K6" s="41" t="inlineStr">
        <is>
          <t>IRIS · Accountability &amp; Impact</t>
        </is>
      </c>
      <c r="L6" s="41" t="inlineStr">
        <is>
          <t>IRIS · Leadership &amp; Strategy</t>
        </is>
      </c>
      <c r="M6" s="41" t="inlineStr">
        <is>
          <t>IRIS · Business Impact</t>
        </is>
      </c>
      <c r="N6" s="41" t="inlineStr">
        <is>
          <t>IRIS · Experience</t>
        </is>
      </c>
      <c r="O6" s="41" t="inlineStr">
        <is>
          <t>IRIS · Education</t>
        </is>
      </c>
      <c r="P6" s="14" t="inlineStr">
        <is>
          <t>Market · Complexity &amp; Expertise</t>
        </is>
      </c>
      <c r="Q6" s="14" t="inlineStr">
        <is>
          <t>Market · Autonomy &amp; Decision</t>
        </is>
      </c>
      <c r="R6" s="14" t="inlineStr">
        <is>
          <t>Market · Accountability &amp; Impact</t>
        </is>
      </c>
      <c r="S6" s="14" t="inlineStr">
        <is>
          <t>Market · Leadership &amp; Strategy</t>
        </is>
      </c>
      <c r="T6" s="14" t="inlineStr">
        <is>
          <t>Market · Business Impact</t>
        </is>
      </c>
      <c r="U6" s="14" t="inlineStr">
        <is>
          <t>Market · Experience</t>
        </is>
      </c>
      <c r="V6" s="14" t="inlineStr">
        <is>
          <t>Market · Education</t>
        </is>
      </c>
      <c r="W6" s="42" t="inlineStr">
        <is>
          <t>Leader · Complexity &amp; Expertise</t>
        </is>
      </c>
      <c r="X6" s="42" t="inlineStr">
        <is>
          <t>Leader · Autonomy &amp; Decision</t>
        </is>
      </c>
      <c r="Y6" s="42" t="inlineStr">
        <is>
          <t>Leader · Accountability &amp; Impact</t>
        </is>
      </c>
      <c r="Z6" s="42" t="inlineStr">
        <is>
          <t>Leader · Leadership &amp; Strategy</t>
        </is>
      </c>
      <c r="AA6" s="42" t="inlineStr">
        <is>
          <t>Leader · Business Impact</t>
        </is>
      </c>
      <c r="AB6" s="42" t="inlineStr">
        <is>
          <t>Leader · Experience</t>
        </is>
      </c>
      <c r="AC6" s="42" t="inlineStr">
        <is>
          <t>Leader · Education</t>
        </is>
      </c>
      <c r="AD6" s="15" t="inlineStr">
        <is>
          <t>In use · Complexity &amp; Expertise</t>
        </is>
      </c>
      <c r="AE6" s="15" t="inlineStr">
        <is>
          <t>In use · Autonomy &amp; Decision</t>
        </is>
      </c>
      <c r="AF6" s="15" t="inlineStr">
        <is>
          <t>In use · Accountability &amp; Impact</t>
        </is>
      </c>
      <c r="AG6" s="15" t="inlineStr">
        <is>
          <t>In use · Leadership &amp; Strategy</t>
        </is>
      </c>
      <c r="AH6" s="15" t="inlineStr">
        <is>
          <t>In use · Business Impact</t>
        </is>
      </c>
      <c r="AI6" s="15" t="inlineStr">
        <is>
          <t>In use · Experience</t>
        </is>
      </c>
      <c r="AJ6" s="15" t="inlineStr">
        <is>
          <t>In use · Education</t>
        </is>
      </c>
      <c r="AK6" s="15" t="inlineStr">
        <is>
          <t>Leader updates</t>
        </is>
      </c>
      <c r="AL6" s="43" t="inlineStr">
        <is>
          <t>Complexity &amp; Expertise · Low</t>
        </is>
      </c>
      <c r="AM6" s="43" t="inlineStr">
        <is>
          <t>Complexity &amp; Expertise · Medium</t>
        </is>
      </c>
      <c r="AN6" s="43" t="inlineStr">
        <is>
          <t>Complexity &amp; Expertise · High</t>
        </is>
      </c>
      <c r="AO6" s="43" t="inlineStr">
        <is>
          <t>Autonomy &amp; Decision · Low</t>
        </is>
      </c>
      <c r="AP6" s="43" t="inlineStr">
        <is>
          <t>Autonomy &amp; Decision · Medium</t>
        </is>
      </c>
      <c r="AQ6" s="43" t="inlineStr">
        <is>
          <t>Autonomy &amp; Decision · High</t>
        </is>
      </c>
      <c r="AR6" s="43" t="inlineStr">
        <is>
          <t>Accountability &amp; Impact · Low</t>
        </is>
      </c>
      <c r="AS6" s="43" t="inlineStr">
        <is>
          <t>Accountability &amp; Impact · Medium</t>
        </is>
      </c>
      <c r="AT6" s="43" t="inlineStr">
        <is>
          <t>Accountability &amp; Impact · High</t>
        </is>
      </c>
      <c r="AU6" s="13" t="inlineStr">
        <is>
          <t>Leadership &amp; Strategy · Low</t>
        </is>
      </c>
      <c r="AV6" s="13" t="inlineStr">
        <is>
          <t>Leadership &amp; Strategy · Medium</t>
        </is>
      </c>
      <c r="AW6" s="13" t="inlineStr">
        <is>
          <t>Leadership &amp; Strategy · High</t>
        </is>
      </c>
      <c r="AX6" s="13" t="inlineStr">
        <is>
          <t>Business Impact · Low</t>
        </is>
      </c>
      <c r="AY6" s="13" t="inlineStr">
        <is>
          <t>Business Impact · Medium</t>
        </is>
      </c>
      <c r="AZ6" s="13" t="inlineStr">
        <is>
          <t>Business Impact · High</t>
        </is>
      </c>
      <c r="BA6" s="44" t="inlineStr">
        <is>
          <t>Experience · Low</t>
        </is>
      </c>
      <c r="BB6" s="44" t="inlineStr">
        <is>
          <t>Experience · Medium</t>
        </is>
      </c>
      <c r="BC6" s="44" t="inlineStr">
        <is>
          <t>Experience · High</t>
        </is>
      </c>
      <c r="BD6" s="44" t="inlineStr">
        <is>
          <t>Education · Low</t>
        </is>
      </c>
      <c r="BE6" s="44" t="inlineStr">
        <is>
          <t>Education · Medium</t>
        </is>
      </c>
      <c r="BF6" s="44" t="inlineStr">
        <is>
          <t>Education · High</t>
        </is>
      </c>
    </row>
    <row r="7" ht="30" customHeight="1">
      <c r="A7" s="45" t="inlineStr">
        <is>
          <t>R001</t>
        </is>
      </c>
      <c r="B7" s="46" t="inlineStr">
        <is>
          <t>Administration &amp; Facilities · Consultant</t>
        </is>
      </c>
      <c r="C7" s="46" t="inlineStr">
        <is>
          <t>Administration, Legal &amp; Secretarial</t>
        </is>
      </c>
      <c r="D7" s="46" t="inlineStr">
        <is>
          <t>Consultant</t>
        </is>
      </c>
      <c r="E7" s="46" t="inlineStr">
        <is>
          <t>ROLE</t>
        </is>
      </c>
      <c r="F7" s="46" t="inlineStr">
        <is>
          <t>X1</t>
        </is>
      </c>
      <c r="G7" s="46" t="inlineStr">
        <is>
          <t>Consultant · outside the ladder · Corporate functions</t>
        </is>
      </c>
      <c r="H7" s="46" t="n">
        <v>1</v>
      </c>
      <c r="I7" s="47" t="n"/>
      <c r="J7" s="48" t="n"/>
      <c r="K7" s="48" t="n"/>
      <c r="L7" s="48" t="n"/>
      <c r="M7" s="48" t="n"/>
      <c r="N7" s="48" t="n"/>
      <c r="O7" s="48" t="n"/>
      <c r="P7" s="49" t="n"/>
      <c r="Q7" s="50" t="n"/>
      <c r="R7" s="50" t="n"/>
      <c r="S7" s="50" t="n"/>
      <c r="T7" s="50" t="n"/>
      <c r="U7" s="50" t="n"/>
      <c r="V7" s="50" t="n"/>
      <c r="W7" s="51" t="n"/>
      <c r="X7" s="52" t="n"/>
      <c r="Y7" s="52" t="n"/>
      <c r="Z7" s="52" t="n"/>
      <c r="AA7" s="52" t="n"/>
      <c r="AB7" s="52" t="n"/>
      <c r="AC7" s="52" t="n"/>
      <c r="AD7" s="49">
        <f>IF(W7&lt;&gt;"",W7,I7)</f>
        <v>0</v>
      </c>
      <c r="AE7" s="50">
        <f>IF(X7&lt;&gt;"",X7,J7)</f>
        <v>0</v>
      </c>
      <c r="AF7" s="50">
        <f>IF(Y7&lt;&gt;"",Y7,K7)</f>
        <v>0</v>
      </c>
      <c r="AG7" s="50">
        <f>IF(Z7&lt;&gt;"",Z7,L7)</f>
        <v>0</v>
      </c>
      <c r="AH7" s="50">
        <f>IF(AA7&lt;&gt;"",AA7,M7)</f>
        <v>0</v>
      </c>
      <c r="AI7" s="50">
        <f>IF(AB7&lt;&gt;"",AB7,N7)</f>
        <v>0</v>
      </c>
      <c r="AJ7" s="50">
        <f>IF(AC7&lt;&gt;"",AC7,O7)</f>
        <v>0</v>
      </c>
      <c r="AK7" s="50">
        <f>COUNTA(W7:AC7)</f>
        <v>0</v>
      </c>
      <c r="AL7" s="53" t="n"/>
      <c r="AM7" s="54" t="n"/>
      <c r="AN7" s="54" t="n"/>
      <c r="AO7" s="53" t="n"/>
      <c r="AP7" s="54" t="n"/>
      <c r="AQ7" s="54" t="n"/>
      <c r="AR7" s="53" t="n"/>
      <c r="AS7" s="54" t="n"/>
      <c r="AT7" s="54" t="n"/>
      <c r="AU7" s="55" t="n"/>
      <c r="AV7" s="56" t="n"/>
      <c r="AW7" s="56" t="n"/>
      <c r="AX7" s="55" t="n"/>
      <c r="AY7" s="56" t="n"/>
      <c r="AZ7" s="56" t="n"/>
      <c r="BA7" s="57" t="n"/>
      <c r="BB7" s="58" t="n"/>
      <c r="BC7" s="58" t="n"/>
      <c r="BD7" s="57" t="n"/>
      <c r="BE7" s="58" t="n"/>
      <c r="BF7" s="58" t="n"/>
    </row>
    <row r="8" ht="30" customHeight="1">
      <c r="A8" s="45" t="inlineStr">
        <is>
          <t>R002</t>
        </is>
      </c>
      <c r="B8" s="46" t="inlineStr">
        <is>
          <t>Administration &amp; Facilities · IC</t>
        </is>
      </c>
      <c r="C8" s="46" t="inlineStr">
        <is>
          <t>Administration, Legal &amp; Secretarial</t>
        </is>
      </c>
      <c r="D8" s="46" t="inlineStr">
        <is>
          <t>IC</t>
        </is>
      </c>
      <c r="E8" s="46" t="inlineStr">
        <is>
          <t>ROLE</t>
        </is>
      </c>
      <c r="F8" s="46" t="inlineStr">
        <is>
          <t>A3</t>
        </is>
      </c>
      <c r="G8" s="46" t="inlineStr">
        <is>
          <t>Band A · all tracks · Corporate functions</t>
        </is>
      </c>
      <c r="H8" s="46" t="n">
        <v>4</v>
      </c>
      <c r="I8" s="47" t="inlineStr">
        <is>
          <t>H</t>
        </is>
      </c>
      <c r="J8" s="48" t="inlineStr">
        <is>
          <t>M</t>
        </is>
      </c>
      <c r="K8" s="48" t="inlineStr">
        <is>
          <t>M</t>
        </is>
      </c>
      <c r="L8" s="48" t="inlineStr">
        <is>
          <t>L</t>
        </is>
      </c>
      <c r="M8" s="48" t="inlineStr">
        <is>
          <t>L</t>
        </is>
      </c>
      <c r="N8" s="48" t="inlineStr">
        <is>
          <t>L</t>
        </is>
      </c>
      <c r="O8" s="48" t="inlineStr">
        <is>
          <t>M</t>
        </is>
      </c>
      <c r="P8" s="49" t="inlineStr">
        <is>
          <t>H</t>
        </is>
      </c>
      <c r="Q8" s="50" t="inlineStr">
        <is>
          <t>M</t>
        </is>
      </c>
      <c r="R8" s="50" t="inlineStr">
        <is>
          <t>M</t>
        </is>
      </c>
      <c r="S8" s="50" t="inlineStr">
        <is>
          <t>L</t>
        </is>
      </c>
      <c r="T8" s="50" t="inlineStr">
        <is>
          <t>L</t>
        </is>
      </c>
      <c r="U8" s="50" t="inlineStr">
        <is>
          <t>L</t>
        </is>
      </c>
      <c r="V8" s="50" t="inlineStr">
        <is>
          <t>L</t>
        </is>
      </c>
      <c r="W8" s="51" t="n"/>
      <c r="X8" s="52" t="n"/>
      <c r="Y8" s="52" t="n"/>
      <c r="Z8" s="52" t="n"/>
      <c r="AA8" s="52" t="n"/>
      <c r="AB8" s="52" t="n"/>
      <c r="AC8" s="52" t="n"/>
      <c r="AD8" s="49" t="str">
        <f>IF(W8&lt;&gt;"",W8,I8)</f>
        <v>H</v>
      </c>
      <c r="AE8" s="50" t="str">
        <f>IF(X8&lt;&gt;"",X8,J8)</f>
        <v>M</v>
      </c>
      <c r="AF8" s="50" t="str">
        <f>IF(Y8&lt;&gt;"",Y8,K8)</f>
        <v>M</v>
      </c>
      <c r="AG8" s="50" t="str">
        <f>IF(Z8&lt;&gt;"",Z8,L8)</f>
        <v>L</v>
      </c>
      <c r="AH8" s="50" t="str">
        <f>IF(AA8&lt;&gt;"",AA8,M8)</f>
        <v>L</v>
      </c>
      <c r="AI8" s="50" t="str">
        <f>IF(AB8&lt;&gt;"",AB8,N8)</f>
        <v>L</v>
      </c>
      <c r="AJ8" s="50" t="str">
        <f>IF(AC8&lt;&gt;"",AC8,O8)</f>
        <v>M</v>
      </c>
      <c r="AK8" s="50">
        <f>COUNTA(W8:AC8)</f>
        <v>0</v>
      </c>
      <c r="AL8" s="53" t="n"/>
      <c r="AM8" s="54" t="n"/>
      <c r="AN8" s="54" t="n"/>
      <c r="AO8" s="53" t="n"/>
      <c r="AP8" s="54" t="n"/>
      <c r="AQ8" s="54" t="n"/>
      <c r="AR8" s="53" t="n"/>
      <c r="AS8" s="54" t="n"/>
      <c r="AT8" s="54" t="n"/>
      <c r="AU8" s="55" t="n"/>
      <c r="AV8" s="56" t="n"/>
      <c r="AW8" s="56" t="n"/>
      <c r="AX8" s="55" t="n"/>
      <c r="AY8" s="56" t="n"/>
      <c r="AZ8" s="56" t="n"/>
      <c r="BA8" s="57" t="n"/>
      <c r="BB8" s="58" t="n"/>
      <c r="BC8" s="58" t="n"/>
      <c r="BD8" s="57" t="n"/>
      <c r="BE8" s="58" t="n"/>
      <c r="BF8" s="58" t="n"/>
    </row>
    <row r="9" ht="90" customHeight="1">
      <c r="A9" s="59" t="inlineStr">
        <is>
          <t>R002</t>
        </is>
      </c>
      <c r="B9" s="17" t="inlineStr">
        <is>
          <t>Administration &amp; Facilities · IC</t>
        </is>
      </c>
      <c r="C9" s="17" t="inlineStr">
        <is>
          <t>Administration, Legal &amp; Secretarial</t>
        </is>
      </c>
      <c r="D9" s="17" t="inlineStr">
        <is>
          <t>IC</t>
        </is>
      </c>
      <c r="E9" s="17" t="inlineStr">
        <is>
          <t>level</t>
        </is>
      </c>
      <c r="F9" s="60" t="inlineStr">
        <is>
          <t>A3</t>
        </is>
      </c>
      <c r="G9" s="17" t="inlineStr">
        <is>
          <t>Senior Administration Executive</t>
        </is>
      </c>
      <c r="H9" s="17" t="n">
        <v>4</v>
      </c>
      <c r="I9" s="61" t="n"/>
      <c r="J9" s="62" t="n"/>
      <c r="K9" s="62" t="n"/>
      <c r="L9" s="62" t="n"/>
      <c r="M9" s="62" t="n"/>
      <c r="N9" s="62" t="n"/>
      <c r="O9" s="62" t="n"/>
      <c r="P9" s="20" t="n"/>
      <c r="Q9" s="21" t="n"/>
      <c r="R9" s="21" t="n"/>
      <c r="S9" s="21" t="n"/>
      <c r="T9" s="21" t="n"/>
      <c r="U9" s="21" t="n"/>
      <c r="V9" s="21" t="n"/>
      <c r="W9" s="63" t="n"/>
      <c r="X9" s="64" t="n"/>
      <c r="Y9" s="64" t="n"/>
      <c r="Z9" s="64" t="n"/>
      <c r="AA9" s="64" t="n"/>
      <c r="AB9" s="64" t="n"/>
      <c r="AC9" s="64" t="n"/>
      <c r="AD9" s="20" t="n"/>
      <c r="AE9" s="21" t="n"/>
      <c r="AF9" s="21" t="n"/>
      <c r="AG9" s="21" t="n"/>
      <c r="AH9" s="21" t="n"/>
      <c r="AI9" s="21" t="n"/>
      <c r="AJ9" s="21" t="n"/>
      <c r="AK9" s="21" t="n"/>
      <c r="AL9" s="65" t="inlineStr">
        <is>
          <t>Works at A2: Standard work of the discipline</t>
        </is>
      </c>
      <c r="AM9" s="66" t="inlineStr">
        <is>
          <t>Varied and non-standard work; handles exceptions · in this role: Administration</t>
        </is>
      </c>
      <c r="AN9" s="66" t="inlineStr">
        <is>
          <t>Works at B1: Domain specialist work</t>
        </is>
      </c>
      <c r="AO9" s="65" t="inlineStr">
        <is>
          <t>Works at A2: Chooses own approach within standards</t>
        </is>
      </c>
      <c r="AP9" s="66" t="inlineStr">
        <is>
          <t>Technical / QC / client calls on own work</t>
        </is>
      </c>
      <c r="AQ9" s="66" t="inlineStr">
        <is>
          <t>Works at B1: Technical / QC / client calls for the domain</t>
        </is>
      </c>
      <c r="AR9" s="65" t="inlineStr">
        <is>
          <t>Works at A2: Own deliverables · accuracy, TAT</t>
        </is>
      </c>
      <c r="AS9" s="66" t="inlineStr">
        <is>
          <t>A module / process, or work with client or regulatory consequences</t>
        </is>
      </c>
      <c r="AT9" s="66" t="inlineStr">
        <is>
          <t>Works at B1: A domain or a small team</t>
        </is>
      </c>
      <c r="AU9" s="18" t="inlineStr">
        <is>
          <t>Works at A2: contributes alone; guides others only informally</t>
        </is>
      </c>
      <c r="AV9" s="19" t="inlineStr">
        <is>
          <t>Helps peers and newer people informally · None · guides 1–3 juniors informally</t>
        </is>
      </c>
      <c r="AW9" s="19" t="inlineStr">
        <is>
          <t>Works at B1: IC: mentors and reviews · People: hands-on team lead of 3–5</t>
        </is>
      </c>
      <c r="AX9" s="18" t="inlineStr">
        <is>
          <t>Works at A2: Own deliverables feed a team's output and turnaround</t>
        </is>
      </c>
      <c r="AY9" s="19" t="inlineStr">
        <is>
          <t>A process or client deliverable depends on this work</t>
        </is>
      </c>
      <c r="AZ9" s="19" t="inlineStr">
        <is>
          <t>Works at B1: Moves a module's, product area's or client account's results</t>
        </is>
      </c>
      <c r="BA9" s="67" t="inlineStr">
        <is>
          <t>Less than 2–4 yrs</t>
        </is>
      </c>
      <c r="BB9" s="68" t="inlineStr">
        <is>
          <t>2–4 yrs · market 2–5 yrs</t>
        </is>
      </c>
      <c r="BC9" s="68" t="inlineStr">
        <is>
          <t>More than 2–4 yrs</t>
        </is>
      </c>
      <c r="BD9" s="67" t="inlineStr">
        <is>
          <t>Below: Graduate · or diploma with experience</t>
        </is>
      </c>
      <c r="BE9" s="68" t="inlineStr">
        <is>
          <t>Graduate; relevant certification preferred · licence-to-practise roles: CA, CS, CMA or LLB as the role needs</t>
        </is>
      </c>
      <c r="BF9" s="68" t="inlineStr">
        <is>
          <t>Above: Graduate + relevant qualification or certification preferred</t>
        </is>
      </c>
    </row>
    <row r="10" ht="30" customHeight="1">
      <c r="A10" s="45" t="inlineStr">
        <is>
          <t>R003</t>
        </is>
      </c>
      <c r="B10" s="46" t="inlineStr">
        <is>
          <t>Administration &amp; Facilities · Manager</t>
        </is>
      </c>
      <c r="C10" s="46" t="inlineStr">
        <is>
          <t>Administration, Legal &amp; Secretarial</t>
        </is>
      </c>
      <c r="D10" s="46" t="inlineStr">
        <is>
          <t>Manager</t>
        </is>
      </c>
      <c r="E10" s="46" t="inlineStr">
        <is>
          <t>ROLE</t>
        </is>
      </c>
      <c r="F10" s="46" t="inlineStr">
        <is>
          <t>B2</t>
        </is>
      </c>
      <c r="G10" s="46" t="inlineStr">
        <is>
          <t>Band B · People Manager · Corporate functions</t>
        </is>
      </c>
      <c r="H10" s="46" t="n">
        <v>1</v>
      </c>
      <c r="I10" s="47" t="inlineStr">
        <is>
          <t>H</t>
        </is>
      </c>
      <c r="J10" s="48" t="inlineStr">
        <is>
          <t>M</t>
        </is>
      </c>
      <c r="K10" s="48" t="inlineStr">
        <is>
          <t>M</t>
        </is>
      </c>
      <c r="L10" s="48" t="inlineStr">
        <is>
          <t>M</t>
        </is>
      </c>
      <c r="M10" s="48" t="inlineStr">
        <is>
          <t>L</t>
        </is>
      </c>
      <c r="N10" s="48" t="inlineStr">
        <is>
          <t>L</t>
        </is>
      </c>
      <c r="O10" s="48" t="inlineStr">
        <is>
          <t>L</t>
        </is>
      </c>
      <c r="P10" s="49" t="inlineStr">
        <is>
          <t>H</t>
        </is>
      </c>
      <c r="Q10" s="50" t="inlineStr">
        <is>
          <t>M</t>
        </is>
      </c>
      <c r="R10" s="50" t="inlineStr">
        <is>
          <t>M</t>
        </is>
      </c>
      <c r="S10" s="50" t="inlineStr">
        <is>
          <t>M</t>
        </is>
      </c>
      <c r="T10" s="50" t="inlineStr">
        <is>
          <t>L</t>
        </is>
      </c>
      <c r="U10" s="50" t="inlineStr">
        <is>
          <t>L</t>
        </is>
      </c>
      <c r="V10" s="50" t="inlineStr">
        <is>
          <t>L</t>
        </is>
      </c>
      <c r="W10" s="51" t="n"/>
      <c r="X10" s="52" t="n"/>
      <c r="Y10" s="52" t="n"/>
      <c r="Z10" s="52" t="n"/>
      <c r="AA10" s="52" t="n"/>
      <c r="AB10" s="52" t="n"/>
      <c r="AC10" s="52" t="n"/>
      <c r="AD10" s="49" t="str">
        <f>IF(W10&lt;&gt;"",W10,I10)</f>
        <v>H</v>
      </c>
      <c r="AE10" s="50" t="str">
        <f>IF(X10&lt;&gt;"",X10,J10)</f>
        <v>M</v>
      </c>
      <c r="AF10" s="50" t="str">
        <f>IF(Y10&lt;&gt;"",Y10,K10)</f>
        <v>M</v>
      </c>
      <c r="AG10" s="50" t="str">
        <f>IF(Z10&lt;&gt;"",Z10,L10)</f>
        <v>M</v>
      </c>
      <c r="AH10" s="50" t="str">
        <f>IF(AA10&lt;&gt;"",AA10,M10)</f>
        <v>L</v>
      </c>
      <c r="AI10" s="50" t="str">
        <f>IF(AB10&lt;&gt;"",AB10,N10)</f>
        <v>L</v>
      </c>
      <c r="AJ10" s="50" t="str">
        <f>IF(AC10&lt;&gt;"",AC10,O10)</f>
        <v>L</v>
      </c>
      <c r="AK10" s="50">
        <f>COUNTA(W10:AC10)</f>
        <v>0</v>
      </c>
      <c r="AL10" s="53" t="n"/>
      <c r="AM10" s="54" t="n"/>
      <c r="AN10" s="54" t="n"/>
      <c r="AO10" s="53" t="n"/>
      <c r="AP10" s="54" t="n"/>
      <c r="AQ10" s="54" t="n"/>
      <c r="AR10" s="53" t="n"/>
      <c r="AS10" s="54" t="n"/>
      <c r="AT10" s="54" t="n"/>
      <c r="AU10" s="55" t="n"/>
      <c r="AV10" s="56" t="n"/>
      <c r="AW10" s="56" t="n"/>
      <c r="AX10" s="55" t="n"/>
      <c r="AY10" s="56" t="n"/>
      <c r="AZ10" s="56" t="n"/>
      <c r="BA10" s="57" t="n"/>
      <c r="BB10" s="58" t="n"/>
      <c r="BC10" s="58" t="n"/>
      <c r="BD10" s="57" t="n"/>
      <c r="BE10" s="58" t="n"/>
      <c r="BF10" s="58" t="n"/>
    </row>
    <row r="11" ht="90" customHeight="1">
      <c r="A11" s="59" t="inlineStr">
        <is>
          <t>R003</t>
        </is>
      </c>
      <c r="B11" s="17" t="inlineStr">
        <is>
          <t>Administration &amp; Facilities · Manager</t>
        </is>
      </c>
      <c r="C11" s="17" t="inlineStr">
        <is>
          <t>Administration, Legal &amp; Secretarial</t>
        </is>
      </c>
      <c r="D11" s="17" t="inlineStr">
        <is>
          <t>Manager</t>
        </is>
      </c>
      <c r="E11" s="17" t="inlineStr">
        <is>
          <t>level</t>
        </is>
      </c>
      <c r="F11" s="69" t="inlineStr">
        <is>
          <t>B2</t>
        </is>
      </c>
      <c r="G11" s="17" t="inlineStr">
        <is>
          <t>Manager</t>
        </is>
      </c>
      <c r="H11" s="17" t="n">
        <v>1</v>
      </c>
      <c r="I11" s="61" t="n"/>
      <c r="J11" s="62" t="n"/>
      <c r="K11" s="62" t="n"/>
      <c r="L11" s="62" t="n"/>
      <c r="M11" s="62" t="n"/>
      <c r="N11" s="62" t="n"/>
      <c r="O11" s="62" t="n"/>
      <c r="P11" s="20" t="n"/>
      <c r="Q11" s="21" t="n"/>
      <c r="R11" s="21" t="n"/>
      <c r="S11" s="21" t="n"/>
      <c r="T11" s="21" t="n"/>
      <c r="U11" s="21" t="n"/>
      <c r="V11" s="21" t="n"/>
      <c r="W11" s="63" t="n"/>
      <c r="X11" s="64" t="n"/>
      <c r="Y11" s="64" t="n"/>
      <c r="Z11" s="64" t="n"/>
      <c r="AA11" s="64" t="n"/>
      <c r="AB11" s="64" t="n"/>
      <c r="AC11" s="64" t="n"/>
      <c r="AD11" s="20" t="n"/>
      <c r="AE11" s="21" t="n"/>
      <c r="AF11" s="21" t="n"/>
      <c r="AG11" s="21" t="n"/>
      <c r="AH11" s="21" t="n"/>
      <c r="AI11" s="21" t="n"/>
      <c r="AJ11" s="21" t="n"/>
      <c r="AK11" s="21" t="n"/>
      <c r="AL11" s="65" t="inlineStr">
        <is>
          <t>Works at B1: Domain specialist work</t>
        </is>
      </c>
      <c r="AM11" s="66" t="inlineStr">
        <is>
          <t>Hardest problems in the domain · in this role: Administration</t>
        </is>
      </c>
      <c r="AN11" s="66" t="inlineStr">
        <is>
          <t>Works at B3: Sets standards for a practice; cross-team problems</t>
        </is>
      </c>
      <c r="AO11" s="65" t="inlineStr">
        <is>
          <t>Works at B1: Technical / QC / client calls for the domain</t>
        </is>
      </c>
      <c r="AP11" s="66" t="inlineStr">
        <is>
          <t>Allocates people and sets team priorities</t>
        </is>
      </c>
      <c r="AQ11" s="66" t="inlineStr">
        <is>
          <t>Works at B3: Commercial / strategic calls for the unit</t>
        </is>
      </c>
      <c r="AR11" s="65" t="inlineStr">
        <is>
          <t>Works at B1: A domain or a small team</t>
        </is>
      </c>
      <c r="AS11" s="66" t="inlineStr">
        <is>
          <t>One team or a client portfolio</t>
        </is>
      </c>
      <c r="AT11" s="66" t="inlineStr">
        <is>
          <t>Works at B3: Several teams or a practice</t>
        </is>
      </c>
      <c r="AU11" s="18" t="inlineStr">
        <is>
          <t>Works at B1: IC: mentors and reviews · People: hands-on team lead of 3–5</t>
        </is>
      </c>
      <c r="AV11" s="19" t="inlineStr">
        <is>
          <t>IC: guides others in the domain · People: manages a team of 6+</t>
        </is>
      </c>
      <c r="AW11" s="19" t="inlineStr">
        <is>
          <t>Works at B3: IC: leads a practice · People: team leads / managers report in</t>
        </is>
      </c>
      <c r="AX11" s="18" t="inlineStr">
        <is>
          <t>Works at B1: Moves a module's, product area's or client account's results</t>
        </is>
      </c>
      <c r="AY11" s="19" t="inlineStr">
        <is>
          <t>Visible effect on a team's or client portfolio's revenue, quality or compliance</t>
        </is>
      </c>
      <c r="AZ11" s="19" t="inlineStr">
        <is>
          <t>Works at B3: Shapes the results of a practice or several teams</t>
        </is>
      </c>
      <c r="BA11" s="67" t="inlineStr">
        <is>
          <t>Less than 6–8 yrs</t>
        </is>
      </c>
      <c r="BB11" s="68" t="inlineStr">
        <is>
          <t>6–8 yrs · market 6–10 yrs</t>
        </is>
      </c>
      <c r="BC11" s="68" t="inlineStr">
        <is>
          <t>More than 6–8 yrs</t>
        </is>
      </c>
      <c r="BD11" s="67" t="inlineStr">
        <is>
          <t>Below: Graduate + relevant qualification or certification preferred</t>
        </is>
      </c>
      <c r="BE11" s="68" t="inlineStr">
        <is>
          <t>Graduate or postgraduate; professional qualification preferred · licence-to-practise roles: CA, CS, CMA or LLB as the role needs</t>
        </is>
      </c>
      <c r="BF11" s="68" t="inlineStr">
        <is>
          <t>Above: Postgraduate or professional qualification preferred</t>
        </is>
      </c>
    </row>
    <row r="12" ht="30" customHeight="1">
      <c r="A12" s="45" t="inlineStr">
        <is>
          <t>R004</t>
        </is>
      </c>
      <c r="B12" s="46" t="inlineStr">
        <is>
          <t>Company Secretarial &amp; Legal · IC</t>
        </is>
      </c>
      <c r="C12" s="46" t="inlineStr">
        <is>
          <t>Administration, Legal &amp; Secretarial</t>
        </is>
      </c>
      <c r="D12" s="46" t="inlineStr">
        <is>
          <t>IC</t>
        </is>
      </c>
      <c r="E12" s="46" t="inlineStr">
        <is>
          <t>ROLE</t>
        </is>
      </c>
      <c r="F12" s="46" t="inlineStr">
        <is>
          <t>A1 · A2 · A3</t>
        </is>
      </c>
      <c r="G12" s="46" t="inlineStr">
        <is>
          <t>Band A · all tracks · Corporate functions</t>
        </is>
      </c>
      <c r="H12" s="46" t="n">
        <v>2</v>
      </c>
      <c r="I12" s="47" t="inlineStr">
        <is>
          <t>H</t>
        </is>
      </c>
      <c r="J12" s="48" t="inlineStr">
        <is>
          <t>M</t>
        </is>
      </c>
      <c r="K12" s="48" t="inlineStr">
        <is>
          <t>M</t>
        </is>
      </c>
      <c r="L12" s="48" t="inlineStr">
        <is>
          <t>L</t>
        </is>
      </c>
      <c r="M12" s="48" t="inlineStr">
        <is>
          <t>L</t>
        </is>
      </c>
      <c r="N12" s="48" t="inlineStr">
        <is>
          <t>L</t>
        </is>
      </c>
      <c r="O12" s="48" t="inlineStr">
        <is>
          <t>M</t>
        </is>
      </c>
      <c r="P12" s="49" t="inlineStr">
        <is>
          <t>H</t>
        </is>
      </c>
      <c r="Q12" s="50" t="inlineStr">
        <is>
          <t>M</t>
        </is>
      </c>
      <c r="R12" s="50" t="inlineStr">
        <is>
          <t>M</t>
        </is>
      </c>
      <c r="S12" s="50" t="inlineStr">
        <is>
          <t>L</t>
        </is>
      </c>
      <c r="T12" s="50" t="inlineStr">
        <is>
          <t>L</t>
        </is>
      </c>
      <c r="U12" s="50" t="inlineStr">
        <is>
          <t>L</t>
        </is>
      </c>
      <c r="V12" s="50" t="inlineStr">
        <is>
          <t>L</t>
        </is>
      </c>
      <c r="W12" s="51" t="n"/>
      <c r="X12" s="52" t="n"/>
      <c r="Y12" s="52" t="n"/>
      <c r="Z12" s="52" t="n"/>
      <c r="AA12" s="52" t="n"/>
      <c r="AB12" s="52" t="n"/>
      <c r="AC12" s="52" t="n"/>
      <c r="AD12" s="49" t="str">
        <f>IF(W12&lt;&gt;"",W12,I12)</f>
        <v>H</v>
      </c>
      <c r="AE12" s="50" t="str">
        <f>IF(X12&lt;&gt;"",X12,J12)</f>
        <v>M</v>
      </c>
      <c r="AF12" s="50" t="str">
        <f>IF(Y12&lt;&gt;"",Y12,K12)</f>
        <v>M</v>
      </c>
      <c r="AG12" s="50" t="str">
        <f>IF(Z12&lt;&gt;"",Z12,L12)</f>
        <v>L</v>
      </c>
      <c r="AH12" s="50" t="str">
        <f>IF(AA12&lt;&gt;"",AA12,M12)</f>
        <v>L</v>
      </c>
      <c r="AI12" s="50" t="str">
        <f>IF(AB12&lt;&gt;"",AB12,N12)</f>
        <v>L</v>
      </c>
      <c r="AJ12" s="50" t="str">
        <f>IF(AC12&lt;&gt;"",AC12,O12)</f>
        <v>M</v>
      </c>
      <c r="AK12" s="50">
        <f>COUNTA(W12:AC12)</f>
        <v>0</v>
      </c>
      <c r="AL12" s="53" t="n"/>
      <c r="AM12" s="54" t="n"/>
      <c r="AN12" s="54" t="n"/>
      <c r="AO12" s="53" t="n"/>
      <c r="AP12" s="54" t="n"/>
      <c r="AQ12" s="54" t="n"/>
      <c r="AR12" s="53" t="n"/>
      <c r="AS12" s="54" t="n"/>
      <c r="AT12" s="54" t="n"/>
      <c r="AU12" s="55" t="n"/>
      <c r="AV12" s="56" t="n"/>
      <c r="AW12" s="56" t="n"/>
      <c r="AX12" s="55" t="n"/>
      <c r="AY12" s="56" t="n"/>
      <c r="AZ12" s="56" t="n"/>
      <c r="BA12" s="57" t="n"/>
      <c r="BB12" s="58" t="n"/>
      <c r="BC12" s="58" t="n"/>
      <c r="BD12" s="57" t="n"/>
      <c r="BE12" s="58" t="n"/>
      <c r="BF12" s="58" t="n"/>
    </row>
    <row r="13" ht="90" customHeight="1">
      <c r="A13" s="59" t="inlineStr">
        <is>
          <t>R004</t>
        </is>
      </c>
      <c r="B13" s="17" t="inlineStr">
        <is>
          <t>Company Secretarial &amp; Legal · IC</t>
        </is>
      </c>
      <c r="C13" s="17" t="inlineStr">
        <is>
          <t>Administration, Legal &amp; Secretarial</t>
        </is>
      </c>
      <c r="D13" s="17" t="inlineStr">
        <is>
          <t>IC</t>
        </is>
      </c>
      <c r="E13" s="17" t="inlineStr">
        <is>
          <t>level</t>
        </is>
      </c>
      <c r="F13" s="60" t="inlineStr">
        <is>
          <t>A3</t>
        </is>
      </c>
      <c r="G13" s="17" t="inlineStr">
        <is>
          <t>Senior Secretarial Executive</t>
        </is>
      </c>
      <c r="H13" s="17" t="n">
        <v>1</v>
      </c>
      <c r="I13" s="61" t="n"/>
      <c r="J13" s="62" t="n"/>
      <c r="K13" s="62" t="n"/>
      <c r="L13" s="62" t="n"/>
      <c r="M13" s="62" t="n"/>
      <c r="N13" s="62" t="n"/>
      <c r="O13" s="62" t="n"/>
      <c r="P13" s="20" t="n"/>
      <c r="Q13" s="21" t="n"/>
      <c r="R13" s="21" t="n"/>
      <c r="S13" s="21" t="n"/>
      <c r="T13" s="21" t="n"/>
      <c r="U13" s="21" t="n"/>
      <c r="V13" s="21" t="n"/>
      <c r="W13" s="63" t="n"/>
      <c r="X13" s="64" t="n"/>
      <c r="Y13" s="64" t="n"/>
      <c r="Z13" s="64" t="n"/>
      <c r="AA13" s="64" t="n"/>
      <c r="AB13" s="64" t="n"/>
      <c r="AC13" s="64" t="n"/>
      <c r="AD13" s="20" t="n"/>
      <c r="AE13" s="21" t="n"/>
      <c r="AF13" s="21" t="n"/>
      <c r="AG13" s="21" t="n"/>
      <c r="AH13" s="21" t="n"/>
      <c r="AI13" s="21" t="n"/>
      <c r="AJ13" s="21" t="n"/>
      <c r="AK13" s="21" t="n"/>
      <c r="AL13" s="65" t="inlineStr">
        <is>
          <t>Works at A2: Standard work of the discipline</t>
        </is>
      </c>
      <c r="AM13" s="66" t="inlineStr">
        <is>
          <t>Varied and non-standard work; handles exceptions · in this role: Secretarial · Legal</t>
        </is>
      </c>
      <c r="AN13" s="66" t="inlineStr">
        <is>
          <t>Works at B1: Domain specialist work</t>
        </is>
      </c>
      <c r="AO13" s="65" t="inlineStr">
        <is>
          <t>Works at A2: Chooses own approach within standards</t>
        </is>
      </c>
      <c r="AP13" s="66" t="inlineStr">
        <is>
          <t>Technical / QC / client calls on own work</t>
        </is>
      </c>
      <c r="AQ13" s="66" t="inlineStr">
        <is>
          <t>Works at B1: Technical / QC / client calls for the domain</t>
        </is>
      </c>
      <c r="AR13" s="65" t="inlineStr">
        <is>
          <t>Works at A2: Own deliverables · accuracy, TAT</t>
        </is>
      </c>
      <c r="AS13" s="66" t="inlineStr">
        <is>
          <t>A module / process, or work with client or regulatory consequences</t>
        </is>
      </c>
      <c r="AT13" s="66" t="inlineStr">
        <is>
          <t>Works at B1: A domain or a small team</t>
        </is>
      </c>
      <c r="AU13" s="18" t="inlineStr">
        <is>
          <t>Works at A2: contributes alone; guides others only informally</t>
        </is>
      </c>
      <c r="AV13" s="19" t="inlineStr">
        <is>
          <t>Helps peers and newer people informally · None · guides 1–3 juniors informally</t>
        </is>
      </c>
      <c r="AW13" s="19" t="inlineStr">
        <is>
          <t>Works at B1: IC: mentors and reviews · People: hands-on team lead of 3–5</t>
        </is>
      </c>
      <c r="AX13" s="18" t="inlineStr">
        <is>
          <t>Works at A2: Own deliverables feed a team's output and turnaround</t>
        </is>
      </c>
      <c r="AY13" s="19" t="inlineStr">
        <is>
          <t>A process or client deliverable depends on this work</t>
        </is>
      </c>
      <c r="AZ13" s="19" t="inlineStr">
        <is>
          <t>Works at B1: Moves a module's, product area's or client account's results</t>
        </is>
      </c>
      <c r="BA13" s="67" t="inlineStr">
        <is>
          <t>Less than 2–4 yrs</t>
        </is>
      </c>
      <c r="BB13" s="68" t="inlineStr">
        <is>
          <t>2–4 yrs · market 2–5 yrs</t>
        </is>
      </c>
      <c r="BC13" s="68" t="inlineStr">
        <is>
          <t>More than 2–4 yrs</t>
        </is>
      </c>
      <c r="BD13" s="67" t="inlineStr">
        <is>
          <t>Below: Graduate · or diploma with experience</t>
        </is>
      </c>
      <c r="BE13" s="68" t="inlineStr">
        <is>
          <t>Graduate; relevant certification preferred · licence-to-practise roles: CA, CS, CMA or LLB as the role needs</t>
        </is>
      </c>
      <c r="BF13" s="68" t="inlineStr">
        <is>
          <t>Above: Graduate + relevant qualification or certification preferred</t>
        </is>
      </c>
    </row>
    <row r="14" ht="90" customHeight="1">
      <c r="A14" s="59" t="inlineStr">
        <is>
          <t>R004</t>
        </is>
      </c>
      <c r="B14" s="17" t="inlineStr">
        <is>
          <t>Company Secretarial &amp; Legal · IC</t>
        </is>
      </c>
      <c r="C14" s="17" t="inlineStr">
        <is>
          <t>Administration, Legal &amp; Secretarial</t>
        </is>
      </c>
      <c r="D14" s="17" t="inlineStr">
        <is>
          <t>IC</t>
        </is>
      </c>
      <c r="E14" s="17" t="inlineStr">
        <is>
          <t>level</t>
        </is>
      </c>
      <c r="F14" s="60" t="inlineStr">
        <is>
          <t>A2</t>
        </is>
      </c>
      <c r="G14" s="17" t="inlineStr">
        <is>
          <t>— no one at this level today</t>
        </is>
      </c>
      <c r="H14" s="17" t="n">
        <v>0</v>
      </c>
      <c r="I14" s="61" t="n"/>
      <c r="J14" s="62" t="n"/>
      <c r="K14" s="62" t="n"/>
      <c r="L14" s="62" t="n"/>
      <c r="M14" s="62" t="n"/>
      <c r="N14" s="62" t="n"/>
      <c r="O14" s="62" t="n"/>
      <c r="P14" s="20" t="n"/>
      <c r="Q14" s="21" t="n"/>
      <c r="R14" s="21" t="n"/>
      <c r="S14" s="21" t="n"/>
      <c r="T14" s="21" t="n"/>
      <c r="U14" s="21" t="n"/>
      <c r="V14" s="21" t="n"/>
      <c r="W14" s="63" t="n"/>
      <c r="X14" s="64" t="n"/>
      <c r="Y14" s="64" t="n"/>
      <c r="Z14" s="64" t="n"/>
      <c r="AA14" s="64" t="n"/>
      <c r="AB14" s="64" t="n"/>
      <c r="AC14" s="64" t="n"/>
      <c r="AD14" s="20" t="n"/>
      <c r="AE14" s="21" t="n"/>
      <c r="AF14" s="21" t="n"/>
      <c r="AG14" s="21" t="n"/>
      <c r="AH14" s="21" t="n"/>
      <c r="AI14" s="21" t="n"/>
      <c r="AJ14" s="21" t="n"/>
      <c r="AK14" s="21" t="n"/>
      <c r="AL14" s="65" t="inlineStr">
        <is>
          <t>Works at A1: Learning; follows worked examples</t>
        </is>
      </c>
      <c r="AM14" s="66" t="inlineStr">
        <is>
          <t>Standard work of the discipline</t>
        </is>
      </c>
      <c r="AN14" s="66" t="inlineStr">
        <is>
          <t>Works at A3: Varied and non-standard work; handles exceptions</t>
        </is>
      </c>
      <c r="AO14" s="65" t="inlineStr">
        <is>
          <t>Works at A1: Needs approval / close guidance</t>
        </is>
      </c>
      <c r="AP14" s="66" t="inlineStr">
        <is>
          <t>Chooses own approach within standards</t>
        </is>
      </c>
      <c r="AQ14" s="66" t="inlineStr">
        <is>
          <t>Works at A3: Technical / QC / client calls on own work</t>
        </is>
      </c>
      <c r="AR14" s="65" t="inlineStr">
        <is>
          <t>Works at A1: Learning tasks</t>
        </is>
      </c>
      <c r="AS14" s="66" t="inlineStr">
        <is>
          <t>Own deliverables · accuracy, TAT</t>
        </is>
      </c>
      <c r="AT14" s="66" t="inlineStr">
        <is>
          <t>Works at A3: A module / process, or work with client or regulatory consequences</t>
        </is>
      </c>
      <c r="AU14" s="18" t="inlineStr">
        <is>
          <t>Works at A1: contributes alone; guides others only informally</t>
        </is>
      </c>
      <c r="AV14" s="19" t="inlineStr">
        <is>
          <t>Helps peers and newer people informally · No direct reports</t>
        </is>
      </c>
      <c r="AW14" s="19" t="inlineStr">
        <is>
          <t>Works at A3: Not scored in Band A</t>
        </is>
      </c>
      <c r="AX14" s="18" t="inlineStr">
        <is>
          <t>Works at A1: Learning; little direct effect on business results yet</t>
        </is>
      </c>
      <c r="AY14" s="19" t="inlineStr">
        <is>
          <t>Own deliverables feed a team's output and turnaround</t>
        </is>
      </c>
      <c r="AZ14" s="19" t="inlineStr">
        <is>
          <t>Works at A3: A process or client deliverable depends on this work</t>
        </is>
      </c>
      <c r="BA14" s="67" t="inlineStr">
        <is>
          <t>Less than 0–2 yrs</t>
        </is>
      </c>
      <c r="BB14" s="68" t="inlineStr">
        <is>
          <t>0–2 yrs · market 0–3 yrs</t>
        </is>
      </c>
      <c r="BC14" s="68" t="inlineStr">
        <is>
          <t>More than 0–2 yrs</t>
        </is>
      </c>
      <c r="BD14" s="67" t="inlineStr">
        <is>
          <t>Below: Pursuing or completed graduation / diploma</t>
        </is>
      </c>
      <c r="BE14" s="68" t="inlineStr">
        <is>
          <t>Graduate · or diploma with experience · licence-to-practise roles: CA, CS, CMA or LLB as the role needs</t>
        </is>
      </c>
      <c r="BF14" s="68" t="inlineStr">
        <is>
          <t>Above: Graduate; relevant certification preferred</t>
        </is>
      </c>
    </row>
    <row r="15" ht="90" customHeight="1">
      <c r="A15" s="59" t="inlineStr">
        <is>
          <t>R004</t>
        </is>
      </c>
      <c r="B15" s="17" t="inlineStr">
        <is>
          <t>Company Secretarial &amp; Legal · IC</t>
        </is>
      </c>
      <c r="C15" s="17" t="inlineStr">
        <is>
          <t>Administration, Legal &amp; Secretarial</t>
        </is>
      </c>
      <c r="D15" s="17" t="inlineStr">
        <is>
          <t>IC</t>
        </is>
      </c>
      <c r="E15" s="17" t="inlineStr">
        <is>
          <t>level</t>
        </is>
      </c>
      <c r="F15" s="60" t="inlineStr">
        <is>
          <t>A1</t>
        </is>
      </c>
      <c r="G15" s="17" t="inlineStr">
        <is>
          <t>Intern</t>
        </is>
      </c>
      <c r="H15" s="17" t="n">
        <v>1</v>
      </c>
      <c r="I15" s="61" t="n"/>
      <c r="J15" s="62" t="n"/>
      <c r="K15" s="62" t="n"/>
      <c r="L15" s="62" t="n"/>
      <c r="M15" s="62" t="n"/>
      <c r="N15" s="62" t="n"/>
      <c r="O15" s="62" t="n"/>
      <c r="P15" s="20" t="n"/>
      <c r="Q15" s="21" t="n"/>
      <c r="R15" s="21" t="n"/>
      <c r="S15" s="21" t="n"/>
      <c r="T15" s="21" t="n"/>
      <c r="U15" s="21" t="n"/>
      <c r="V15" s="21" t="n"/>
      <c r="W15" s="63" t="n"/>
      <c r="X15" s="64" t="n"/>
      <c r="Y15" s="64" t="n"/>
      <c r="Z15" s="64" t="n"/>
      <c r="AA15" s="64" t="n"/>
      <c r="AB15" s="64" t="n"/>
      <c r="AC15" s="64" t="n"/>
      <c r="AD15" s="20" t="n"/>
      <c r="AE15" s="21" t="n"/>
      <c r="AF15" s="21" t="n"/>
      <c r="AG15" s="21" t="n"/>
      <c r="AH15" s="21" t="n"/>
      <c r="AI15" s="21" t="n"/>
      <c r="AJ15" s="21" t="n"/>
      <c r="AK15" s="21" t="n"/>
      <c r="AL15" s="65" t="inlineStr">
        <is>
          <t>Not yet at the entry standard</t>
        </is>
      </c>
      <c r="AM15" s="66" t="inlineStr">
        <is>
          <t>Learning; follows worked examples · in this role: Secretarial · Legal</t>
        </is>
      </c>
      <c r="AN15" s="66" t="inlineStr">
        <is>
          <t>Works at A2: Standard work of the discipline</t>
        </is>
      </c>
      <c r="AO15" s="65" t="inlineStr">
        <is>
          <t>Not yet at the entry standard</t>
        </is>
      </c>
      <c r="AP15" s="66" t="inlineStr">
        <is>
          <t>Needs approval / close guidance</t>
        </is>
      </c>
      <c r="AQ15" s="66" t="inlineStr">
        <is>
          <t>Works at A2: Chooses own approach within standards</t>
        </is>
      </c>
      <c r="AR15" s="65" t="inlineStr">
        <is>
          <t>Not yet at the entry standard</t>
        </is>
      </c>
      <c r="AS15" s="66" t="inlineStr">
        <is>
          <t>Learning tasks</t>
        </is>
      </c>
      <c r="AT15" s="66" t="inlineStr">
        <is>
          <t>Works at A2: Own deliverables · accuracy, TAT</t>
        </is>
      </c>
      <c r="AU15" s="18" t="inlineStr">
        <is>
          <t>Not yet at the entry standard</t>
        </is>
      </c>
      <c r="AV15" s="19" t="inlineStr">
        <is>
          <t>Helps peers and newer people informally · No direct reports</t>
        </is>
      </c>
      <c r="AW15" s="19" t="inlineStr">
        <is>
          <t>Works at A2: Not scored in Band A</t>
        </is>
      </c>
      <c r="AX15" s="18" t="inlineStr">
        <is>
          <t>Not yet at the entry standard</t>
        </is>
      </c>
      <c r="AY15" s="19" t="inlineStr">
        <is>
          <t>Learning; little direct effect on business results yet</t>
        </is>
      </c>
      <c r="AZ15" s="19" t="inlineStr">
        <is>
          <t>Works at A2: Own deliverables feed a team's output and turnaround</t>
        </is>
      </c>
      <c r="BA15" s="67" t="inlineStr">
        <is>
          <t>Less than Intern / trainee · first year</t>
        </is>
      </c>
      <c r="BB15" s="68" t="inlineStr">
        <is>
          <t>Intern / trainee · first year · market — yrs</t>
        </is>
      </c>
      <c r="BC15" s="68" t="inlineStr">
        <is>
          <t>More than Intern / trainee · first year</t>
        </is>
      </c>
      <c r="BD15" s="67" t="inlineStr">
        <is>
          <t>Still studying</t>
        </is>
      </c>
      <c r="BE15" s="68" t="inlineStr">
        <is>
          <t>Pursuing or completed graduation / diploma · licence-to-practise roles: CA, CS, CMA or LLB as the role needs</t>
        </is>
      </c>
      <c r="BF15" s="68" t="inlineStr">
        <is>
          <t>Above: Graduate · or diploma with experience</t>
        </is>
      </c>
    </row>
    <row r="16" ht="30" customHeight="1">
      <c r="A16" s="45" t="inlineStr">
        <is>
          <t>R005</t>
        </is>
      </c>
      <c r="B16" s="46" t="inlineStr">
        <is>
          <t>Business Analysis · IC</t>
        </is>
      </c>
      <c r="C16" s="46" t="inlineStr">
        <is>
          <t>Business Analysis</t>
        </is>
      </c>
      <c r="D16" s="46" t="inlineStr">
        <is>
          <t>IC</t>
        </is>
      </c>
      <c r="E16" s="46" t="inlineStr">
        <is>
          <t>ROLE</t>
        </is>
      </c>
      <c r="F16" s="46" t="inlineStr">
        <is>
          <t>A1 · A2 · A3 · B1 · B2 · B3 · C1</t>
        </is>
      </c>
      <c r="G16" s="46" t="inlineStr">
        <is>
          <t>Band A · all tracks · Technology &amp; engineering</t>
        </is>
      </c>
      <c r="H16" s="46" t="n">
        <v>27</v>
      </c>
      <c r="I16" s="47" t="inlineStr">
        <is>
          <t>H</t>
        </is>
      </c>
      <c r="J16" s="48" t="inlineStr">
        <is>
          <t>M</t>
        </is>
      </c>
      <c r="K16" s="48" t="inlineStr">
        <is>
          <t>L</t>
        </is>
      </c>
      <c r="L16" s="48" t="inlineStr">
        <is>
          <t>L</t>
        </is>
      </c>
      <c r="M16" s="48" t="inlineStr">
        <is>
          <t>L</t>
        </is>
      </c>
      <c r="N16" s="48" t="inlineStr">
        <is>
          <t>L</t>
        </is>
      </c>
      <c r="O16" s="48" t="inlineStr">
        <is>
          <t>L</t>
        </is>
      </c>
      <c r="P16" s="49" t="inlineStr">
        <is>
          <t>H</t>
        </is>
      </c>
      <c r="Q16" s="50" t="inlineStr">
        <is>
          <t>M</t>
        </is>
      </c>
      <c r="R16" s="50" t="inlineStr">
        <is>
          <t>M</t>
        </is>
      </c>
      <c r="S16" s="50" t="inlineStr">
        <is>
          <t>L</t>
        </is>
      </c>
      <c r="T16" s="50" t="inlineStr">
        <is>
          <t>L</t>
        </is>
      </c>
      <c r="U16" s="50" t="inlineStr">
        <is>
          <t>L</t>
        </is>
      </c>
      <c r="V16" s="50" t="inlineStr">
        <is>
          <t>L</t>
        </is>
      </c>
      <c r="W16" s="51" t="n"/>
      <c r="X16" s="52" t="n"/>
      <c r="Y16" s="52" t="n"/>
      <c r="Z16" s="52" t="n"/>
      <c r="AA16" s="52" t="n"/>
      <c r="AB16" s="52" t="n"/>
      <c r="AC16" s="52" t="n"/>
      <c r="AD16" s="49" t="str">
        <f>IF(W16&lt;&gt;"",W16,I16)</f>
        <v>H</v>
      </c>
      <c r="AE16" s="50" t="str">
        <f>IF(X16&lt;&gt;"",X16,J16)</f>
        <v>M</v>
      </c>
      <c r="AF16" s="50" t="str">
        <f>IF(Y16&lt;&gt;"",Y16,K16)</f>
        <v>L</v>
      </c>
      <c r="AG16" s="50" t="str">
        <f>IF(Z16&lt;&gt;"",Z16,L16)</f>
        <v>L</v>
      </c>
      <c r="AH16" s="50" t="str">
        <f>IF(AA16&lt;&gt;"",AA16,M16)</f>
        <v>L</v>
      </c>
      <c r="AI16" s="50" t="str">
        <f>IF(AB16&lt;&gt;"",AB16,N16)</f>
        <v>L</v>
      </c>
      <c r="AJ16" s="50" t="str">
        <f>IF(AC16&lt;&gt;"",AC16,O16)</f>
        <v>L</v>
      </c>
      <c r="AK16" s="50">
        <f>COUNTA(W16:AC16)</f>
        <v>0</v>
      </c>
      <c r="AL16" s="53" t="n"/>
      <c r="AM16" s="54" t="n"/>
      <c r="AN16" s="54" t="n"/>
      <c r="AO16" s="53" t="n"/>
      <c r="AP16" s="54" t="n"/>
      <c r="AQ16" s="54" t="n"/>
      <c r="AR16" s="53" t="n"/>
      <c r="AS16" s="54" t="n"/>
      <c r="AT16" s="54" t="n"/>
      <c r="AU16" s="55" t="n"/>
      <c r="AV16" s="56" t="n"/>
      <c r="AW16" s="56" t="n"/>
      <c r="AX16" s="55" t="n"/>
      <c r="AY16" s="56" t="n"/>
      <c r="AZ16" s="56" t="n"/>
      <c r="BA16" s="57" t="n"/>
      <c r="BB16" s="58" t="n"/>
      <c r="BC16" s="58" t="n"/>
      <c r="BD16" s="57" t="n"/>
      <c r="BE16" s="58" t="n"/>
      <c r="BF16" s="58" t="n"/>
    </row>
    <row r="17" ht="90" customHeight="1">
      <c r="A17" s="59" t="inlineStr">
        <is>
          <t>R005</t>
        </is>
      </c>
      <c r="B17" s="17" t="inlineStr">
        <is>
          <t>Business Analysis · IC</t>
        </is>
      </c>
      <c r="C17" s="17" t="inlineStr">
        <is>
          <t>Business Analysis</t>
        </is>
      </c>
      <c r="D17" s="17" t="inlineStr">
        <is>
          <t>IC</t>
        </is>
      </c>
      <c r="E17" s="17" t="inlineStr">
        <is>
          <t>level</t>
        </is>
      </c>
      <c r="F17" s="70" t="inlineStr">
        <is>
          <t>C1</t>
        </is>
      </c>
      <c r="G17" s="17" t="inlineStr">
        <is>
          <t>Principal – Business Analysis</t>
        </is>
      </c>
      <c r="H17" s="17" t="n">
        <v>1</v>
      </c>
      <c r="I17" s="61" t="n"/>
      <c r="J17" s="62" t="n"/>
      <c r="K17" s="62" t="n"/>
      <c r="L17" s="62" t="n"/>
      <c r="M17" s="62" t="n"/>
      <c r="N17" s="62" t="n"/>
      <c r="O17" s="62" t="n"/>
      <c r="P17" s="20" t="n"/>
      <c r="Q17" s="21" t="n"/>
      <c r="R17" s="21" t="n"/>
      <c r="S17" s="21" t="n"/>
      <c r="T17" s="21" t="n"/>
      <c r="U17" s="21" t="n"/>
      <c r="V17" s="21" t="n"/>
      <c r="W17" s="63" t="n"/>
      <c r="X17" s="64" t="n"/>
      <c r="Y17" s="64" t="n"/>
      <c r="Z17" s="64" t="n"/>
      <c r="AA17" s="64" t="n"/>
      <c r="AB17" s="64" t="n"/>
      <c r="AC17" s="64" t="n"/>
      <c r="AD17" s="20" t="n"/>
      <c r="AE17" s="21" t="n"/>
      <c r="AF17" s="21" t="n"/>
      <c r="AG17" s="21" t="n"/>
      <c r="AH17" s="21" t="n"/>
      <c r="AI17" s="21" t="n"/>
      <c r="AJ17" s="21" t="n"/>
      <c r="AK17" s="21" t="n"/>
      <c r="AL17" s="65" t="inlineStr">
        <is>
          <t>Works at B3: Sets standards for a practice; cross-team problems</t>
        </is>
      </c>
      <c r="AM17" s="66" t="inlineStr">
        <is>
          <t>Ambiguous, cross-product problems</t>
        </is>
      </c>
      <c r="AN17" s="66" t="inlineStr">
        <is>
          <t>Works at C2: Function-wide or company-wide problems; creates methods and standards</t>
        </is>
      </c>
      <c r="AO17" s="65" t="inlineStr">
        <is>
          <t>Works at B3: Commercial / strategic calls for the unit</t>
        </is>
      </c>
      <c r="AP17" s="66" t="inlineStr">
        <is>
          <t>Sets direction for a sub-function or domain</t>
        </is>
      </c>
      <c r="AQ17" s="66" t="inlineStr">
        <is>
          <t>Works at C2: Sets direction for a function</t>
        </is>
      </c>
      <c r="AR17" s="65" t="inlineStr">
        <is>
          <t>Works at B3: Several teams or a practice</t>
        </is>
      </c>
      <c r="AS17" s="66" t="inlineStr">
        <is>
          <t>Sub-function results or domain quality across products</t>
        </is>
      </c>
      <c r="AT17" s="66" t="inlineStr">
        <is>
          <t>Works at C2: Function results, budget and risk</t>
        </is>
      </c>
      <c r="AU17" s="18" t="inlineStr">
        <is>
          <t>Works at B3: IC: leads a practice · People: team leads / managers report in</t>
        </is>
      </c>
      <c r="AV17" s="19" t="inlineStr">
        <is>
          <t>Leads managers or a community of practice</t>
        </is>
      </c>
      <c r="AW17" s="19" t="inlineStr">
        <is>
          <t>Works at C2: Leads a function; shapes functional strategy</t>
        </is>
      </c>
      <c r="AX17" s="18" t="inlineStr">
        <is>
          <t>Works at B3: Shapes the results of a practice or several teams</t>
        </is>
      </c>
      <c r="AY17" s="19" t="inlineStr">
        <is>
          <t>Changes results across a sub-function or across products</t>
        </is>
      </c>
      <c r="AZ17" s="19" t="inlineStr">
        <is>
          <t>Works at C2: Drives a function's or department's results and costs</t>
        </is>
      </c>
      <c r="BA17" s="67" t="inlineStr">
        <is>
          <t>Less than 10–13 yrs</t>
        </is>
      </c>
      <c r="BB17" s="68" t="inlineStr">
        <is>
          <t>10–13 yrs · market 12–17 yrs</t>
        </is>
      </c>
      <c r="BC17" s="68" t="inlineStr">
        <is>
          <t>More than 10–13 yrs</t>
        </is>
      </c>
      <c r="BD17" s="67" t="inlineStr">
        <is>
          <t>Below: Postgraduate or professional qualification preferred</t>
        </is>
      </c>
      <c r="BE17" s="68" t="inlineStr">
        <is>
          <t>Postgraduate / professional qualification preferred</t>
        </is>
      </c>
      <c r="BF17" s="68" t="inlineStr">
        <is>
          <t>Above: Postgraduate / professional qualification preferred</t>
        </is>
      </c>
    </row>
    <row r="18" ht="90" customHeight="1">
      <c r="A18" s="59" t="inlineStr">
        <is>
          <t>R005</t>
        </is>
      </c>
      <c r="B18" s="17" t="inlineStr">
        <is>
          <t>Business Analysis · IC</t>
        </is>
      </c>
      <c r="C18" s="17" t="inlineStr">
        <is>
          <t>Business Analysis</t>
        </is>
      </c>
      <c r="D18" s="17" t="inlineStr">
        <is>
          <t>IC</t>
        </is>
      </c>
      <c r="E18" s="17" t="inlineStr">
        <is>
          <t>level</t>
        </is>
      </c>
      <c r="F18" s="69" t="inlineStr">
        <is>
          <t>B3</t>
        </is>
      </c>
      <c r="G18" s="17" t="inlineStr">
        <is>
          <t>— no one at this level today</t>
        </is>
      </c>
      <c r="H18" s="17" t="n">
        <v>0</v>
      </c>
      <c r="I18" s="61" t="n"/>
      <c r="J18" s="62" t="n"/>
      <c r="K18" s="62" t="n"/>
      <c r="L18" s="62" t="n"/>
      <c r="M18" s="62" t="n"/>
      <c r="N18" s="62" t="n"/>
      <c r="O18" s="62" t="n"/>
      <c r="P18" s="20" t="n"/>
      <c r="Q18" s="21" t="n"/>
      <c r="R18" s="21" t="n"/>
      <c r="S18" s="21" t="n"/>
      <c r="T18" s="21" t="n"/>
      <c r="U18" s="21" t="n"/>
      <c r="V18" s="21" t="n"/>
      <c r="W18" s="63" t="n"/>
      <c r="X18" s="64" t="n"/>
      <c r="Y18" s="64" t="n"/>
      <c r="Z18" s="64" t="n"/>
      <c r="AA18" s="64" t="n"/>
      <c r="AB18" s="64" t="n"/>
      <c r="AC18" s="64" t="n"/>
      <c r="AD18" s="20" t="n"/>
      <c r="AE18" s="21" t="n"/>
      <c r="AF18" s="21" t="n"/>
      <c r="AG18" s="21" t="n"/>
      <c r="AH18" s="21" t="n"/>
      <c r="AI18" s="21" t="n"/>
      <c r="AJ18" s="21" t="n"/>
      <c r="AK18" s="21" t="n"/>
      <c r="AL18" s="65" t="inlineStr">
        <is>
          <t>Works at B2: Hardest problems in the domain</t>
        </is>
      </c>
      <c r="AM18" s="66" t="inlineStr">
        <is>
          <t>Sets standards for a practice; cross-team problems</t>
        </is>
      </c>
      <c r="AN18" s="66" t="inlineStr">
        <is>
          <t>Works at C1: Ambiguous, cross-product problems</t>
        </is>
      </c>
      <c r="AO18" s="65" t="inlineStr">
        <is>
          <t>Works at B2: Allocates people and sets team priorities</t>
        </is>
      </c>
      <c r="AP18" s="66" t="inlineStr">
        <is>
          <t>Commercial / strategic calls for the unit</t>
        </is>
      </c>
      <c r="AQ18" s="66" t="inlineStr">
        <is>
          <t>Works at C1: Sets direction for a sub-function or domain</t>
        </is>
      </c>
      <c r="AR18" s="65" t="inlineStr">
        <is>
          <t>Works at B2: One team or a client portfolio</t>
        </is>
      </c>
      <c r="AS18" s="66" t="inlineStr">
        <is>
          <t>Several teams or a practice</t>
        </is>
      </c>
      <c r="AT18" s="66" t="inlineStr">
        <is>
          <t>Works at C1: Sub-function results or domain quality across products</t>
        </is>
      </c>
      <c r="AU18" s="18" t="inlineStr">
        <is>
          <t>Works at B2: IC: guides others in the domain · People: manages a team of 6+</t>
        </is>
      </c>
      <c r="AV18" s="19" t="inlineStr">
        <is>
          <t>IC: leads a practice · People: team leads / managers report in</t>
        </is>
      </c>
      <c r="AW18" s="19" t="inlineStr">
        <is>
          <t>Works at C1: Leads managers or a community of practice</t>
        </is>
      </c>
      <c r="AX18" s="18" t="inlineStr">
        <is>
          <t>Works at B2: Visible effect on a team's or client portfolio's revenue, quality or compliance</t>
        </is>
      </c>
      <c r="AY18" s="19" t="inlineStr">
        <is>
          <t>Shapes the results of a practice or several teams</t>
        </is>
      </c>
      <c r="AZ18" s="19" t="inlineStr">
        <is>
          <t>Works at C1: Changes results across a sub-function or across products</t>
        </is>
      </c>
      <c r="BA18" s="67" t="inlineStr">
        <is>
          <t>Less than 8–10 yrs</t>
        </is>
      </c>
      <c r="BB18" s="68" t="inlineStr">
        <is>
          <t>8–10 yrs · market 8–13 yrs</t>
        </is>
      </c>
      <c r="BC18" s="68" t="inlineStr">
        <is>
          <t>More than 8–10 yrs</t>
        </is>
      </c>
      <c r="BD18" s="67" t="inlineStr">
        <is>
          <t>Below: Graduate or postgraduate; professional qualification preferred</t>
        </is>
      </c>
      <c r="BE18" s="68" t="inlineStr">
        <is>
          <t>Postgraduate or professional qualification preferred</t>
        </is>
      </c>
      <c r="BF18" s="68" t="inlineStr">
        <is>
          <t>Above: Postgraduate / professional qualification preferred</t>
        </is>
      </c>
    </row>
    <row r="19" ht="90" customHeight="1">
      <c r="A19" s="59" t="inlineStr">
        <is>
          <t>R005</t>
        </is>
      </c>
      <c r="B19" s="17" t="inlineStr">
        <is>
          <t>Business Analysis · IC</t>
        </is>
      </c>
      <c r="C19" s="17" t="inlineStr">
        <is>
          <t>Business Analysis</t>
        </is>
      </c>
      <c r="D19" s="17" t="inlineStr">
        <is>
          <t>IC</t>
        </is>
      </c>
      <c r="E19" s="17" t="inlineStr">
        <is>
          <t>level</t>
        </is>
      </c>
      <c r="F19" s="69" t="inlineStr">
        <is>
          <t>B2</t>
        </is>
      </c>
      <c r="G19" s="17" t="inlineStr">
        <is>
          <t>— no one at this level today</t>
        </is>
      </c>
      <c r="H19" s="17" t="n">
        <v>0</v>
      </c>
      <c r="I19" s="61" t="n"/>
      <c r="J19" s="62" t="n"/>
      <c r="K19" s="62" t="n"/>
      <c r="L19" s="62" t="n"/>
      <c r="M19" s="62" t="n"/>
      <c r="N19" s="62" t="n"/>
      <c r="O19" s="62" t="n"/>
      <c r="P19" s="20" t="n"/>
      <c r="Q19" s="21" t="n"/>
      <c r="R19" s="21" t="n"/>
      <c r="S19" s="21" t="n"/>
      <c r="T19" s="21" t="n"/>
      <c r="U19" s="21" t="n"/>
      <c r="V19" s="21" t="n"/>
      <c r="W19" s="63" t="n"/>
      <c r="X19" s="64" t="n"/>
      <c r="Y19" s="64" t="n"/>
      <c r="Z19" s="64" t="n"/>
      <c r="AA19" s="64" t="n"/>
      <c r="AB19" s="64" t="n"/>
      <c r="AC19" s="64" t="n"/>
      <c r="AD19" s="20" t="n"/>
      <c r="AE19" s="21" t="n"/>
      <c r="AF19" s="21" t="n"/>
      <c r="AG19" s="21" t="n"/>
      <c r="AH19" s="21" t="n"/>
      <c r="AI19" s="21" t="n"/>
      <c r="AJ19" s="21" t="n"/>
      <c r="AK19" s="21" t="n"/>
      <c r="AL19" s="65" t="inlineStr">
        <is>
          <t>Works at B1: Domain specialist work</t>
        </is>
      </c>
      <c r="AM19" s="66" t="inlineStr">
        <is>
          <t>Hardest problems in the domain · in this role: Business Analysis · Documentation · Requirement analysis · Stakeholder Management · communication · XBRL · Requirement Elicitation · …</t>
        </is>
      </c>
      <c r="AN19" s="66" t="inlineStr">
        <is>
          <t>Works at B3: Sets standards for a practice; cross-team problems</t>
        </is>
      </c>
      <c r="AO19" s="65" t="inlineStr">
        <is>
          <t>Works at B1: Technical / QC / client calls for the domain</t>
        </is>
      </c>
      <c r="AP19" s="66" t="inlineStr">
        <is>
          <t>Allocates people and sets team priorities</t>
        </is>
      </c>
      <c r="AQ19" s="66" t="inlineStr">
        <is>
          <t>Works at B3: Commercial / strategic calls for the unit</t>
        </is>
      </c>
      <c r="AR19" s="65" t="inlineStr">
        <is>
          <t>Works at B1: A domain or a small team</t>
        </is>
      </c>
      <c r="AS19" s="66" t="inlineStr">
        <is>
          <t>One team or a client portfolio</t>
        </is>
      </c>
      <c r="AT19" s="66" t="inlineStr">
        <is>
          <t>Works at B3: Several teams or a practice</t>
        </is>
      </c>
      <c r="AU19" s="18" t="inlineStr">
        <is>
          <t>Works at B1: IC: mentors and reviews · People: hands-on team lead of 3–5</t>
        </is>
      </c>
      <c r="AV19" s="19" t="inlineStr">
        <is>
          <t>IC: guides others in the domain · People: manages a team of 6+</t>
        </is>
      </c>
      <c r="AW19" s="19" t="inlineStr">
        <is>
          <t>Works at B3: IC: leads a practice · People: team leads / managers report in</t>
        </is>
      </c>
      <c r="AX19" s="18" t="inlineStr">
        <is>
          <t>Works at B1: Moves a module's, product area's or client account's results</t>
        </is>
      </c>
      <c r="AY19" s="19" t="inlineStr">
        <is>
          <t>Visible effect on a team's or client portfolio's revenue, quality or compliance</t>
        </is>
      </c>
      <c r="AZ19" s="19" t="inlineStr">
        <is>
          <t>Works at B3: Shapes the results of a practice or several teams</t>
        </is>
      </c>
      <c r="BA19" s="67" t="inlineStr">
        <is>
          <t>Less than 6–8 yrs</t>
        </is>
      </c>
      <c r="BB19" s="68" t="inlineStr">
        <is>
          <t>6–8 yrs · market 6–10 yrs</t>
        </is>
      </c>
      <c r="BC19" s="68" t="inlineStr">
        <is>
          <t>More than 6–8 yrs</t>
        </is>
      </c>
      <c r="BD19" s="67" t="inlineStr">
        <is>
          <t>Below: Graduate + relevant qualification or certification preferred</t>
        </is>
      </c>
      <c r="BE19" s="68" t="inlineStr">
        <is>
          <t>Graduate or postgraduate; professional qualification preferred</t>
        </is>
      </c>
      <c r="BF19" s="68" t="inlineStr">
        <is>
          <t>Above: Postgraduate or professional qualification preferred</t>
        </is>
      </c>
    </row>
    <row r="20" ht="90" customHeight="1">
      <c r="A20" s="59" t="inlineStr">
        <is>
          <t>R005</t>
        </is>
      </c>
      <c r="B20" s="17" t="inlineStr">
        <is>
          <t>Business Analysis · IC</t>
        </is>
      </c>
      <c r="C20" s="17" t="inlineStr">
        <is>
          <t>Business Analysis</t>
        </is>
      </c>
      <c r="D20" s="17" t="inlineStr">
        <is>
          <t>IC</t>
        </is>
      </c>
      <c r="E20" s="17" t="inlineStr">
        <is>
          <t>level</t>
        </is>
      </c>
      <c r="F20" s="69" t="inlineStr">
        <is>
          <t>B1</t>
        </is>
      </c>
      <c r="G20" s="17" t="inlineStr">
        <is>
          <t>Business Analysis Specialist</t>
        </is>
      </c>
      <c r="H20" s="17" t="n">
        <v>5</v>
      </c>
      <c r="I20" s="61" t="n"/>
      <c r="J20" s="62" t="n"/>
      <c r="K20" s="62" t="n"/>
      <c r="L20" s="62" t="n"/>
      <c r="M20" s="62" t="n"/>
      <c r="N20" s="62" t="n"/>
      <c r="O20" s="62" t="n"/>
      <c r="P20" s="20" t="n"/>
      <c r="Q20" s="21" t="n"/>
      <c r="R20" s="21" t="n"/>
      <c r="S20" s="21" t="n"/>
      <c r="T20" s="21" t="n"/>
      <c r="U20" s="21" t="n"/>
      <c r="V20" s="21" t="n"/>
      <c r="W20" s="63" t="n"/>
      <c r="X20" s="64" t="n"/>
      <c r="Y20" s="64" t="n"/>
      <c r="Z20" s="64" t="n"/>
      <c r="AA20" s="64" t="n"/>
      <c r="AB20" s="64" t="n"/>
      <c r="AC20" s="64" t="n"/>
      <c r="AD20" s="20" t="n"/>
      <c r="AE20" s="21" t="n"/>
      <c r="AF20" s="21" t="n"/>
      <c r="AG20" s="21" t="n"/>
      <c r="AH20" s="21" t="n"/>
      <c r="AI20" s="21" t="n"/>
      <c r="AJ20" s="21" t="n"/>
      <c r="AK20" s="21" t="n"/>
      <c r="AL20" s="65" t="inlineStr">
        <is>
          <t>Works at A3: Varied and non-standard work; handles exceptions</t>
        </is>
      </c>
      <c r="AM20" s="66" t="inlineStr">
        <is>
          <t>Domain specialist work · in this role: Business Analysis</t>
        </is>
      </c>
      <c r="AN20" s="66" t="inlineStr">
        <is>
          <t>Works at B2: Hardest problems in the domain</t>
        </is>
      </c>
      <c r="AO20" s="65" t="inlineStr">
        <is>
          <t>Works at A3: Technical / QC / client calls on own work</t>
        </is>
      </c>
      <c r="AP20" s="66" t="inlineStr">
        <is>
          <t>Technical / QC / client calls for the domain</t>
        </is>
      </c>
      <c r="AQ20" s="66" t="inlineStr">
        <is>
          <t>Works at B2: Allocates people and sets team priorities</t>
        </is>
      </c>
      <c r="AR20" s="65" t="inlineStr">
        <is>
          <t>Works at A3: A module / process, or work with client or regulatory consequences</t>
        </is>
      </c>
      <c r="AS20" s="66" t="inlineStr">
        <is>
          <t>A domain or a small team · KRA themes: Common themes in manager-set KRAs: releases · satisfaction · delivery · assigned · uat · requirement</t>
        </is>
      </c>
      <c r="AT20" s="66" t="inlineStr">
        <is>
          <t>Works at B2: One team or a client portfolio</t>
        </is>
      </c>
      <c r="AU20" s="18" t="inlineStr">
        <is>
          <t>Works at A3: contributes alone; guides others only informally</t>
        </is>
      </c>
      <c r="AV20" s="19" t="inlineStr">
        <is>
          <t>IC: mentors and reviews · People: hands-on team lead of 3–5</t>
        </is>
      </c>
      <c r="AW20" s="19" t="inlineStr">
        <is>
          <t>Works at B2: IC: guides others in the domain · People: manages a team of 6+</t>
        </is>
      </c>
      <c r="AX20" s="18" t="inlineStr">
        <is>
          <t>Works at A3: A process or client deliverable depends on this work</t>
        </is>
      </c>
      <c r="AY20" s="19" t="inlineStr">
        <is>
          <t>Moves a module's, product area's or client account's results</t>
        </is>
      </c>
      <c r="AZ20" s="19" t="inlineStr">
        <is>
          <t>Works at B2: Visible effect on a team's or client portfolio's revenue, quality or compliance</t>
        </is>
      </c>
      <c r="BA20" s="67" t="inlineStr">
        <is>
          <t>Less than 4–6 yrs</t>
        </is>
      </c>
      <c r="BB20" s="68" t="inlineStr">
        <is>
          <t>4–6 yrs · market 4–8 yrs</t>
        </is>
      </c>
      <c r="BC20" s="68" t="inlineStr">
        <is>
          <t>More than 4–6 yrs</t>
        </is>
      </c>
      <c r="BD20" s="67" t="inlineStr">
        <is>
          <t>Below: Graduate; relevant certification preferred</t>
        </is>
      </c>
      <c r="BE20" s="68" t="inlineStr">
        <is>
          <t>Graduate + relevant qualification or certification preferred</t>
        </is>
      </c>
      <c r="BF20" s="68" t="inlineStr">
        <is>
          <t>Above: Graduate or postgraduate; professional qualification preferred</t>
        </is>
      </c>
    </row>
    <row r="21" ht="90" customHeight="1">
      <c r="A21" s="59" t="inlineStr">
        <is>
          <t>R005</t>
        </is>
      </c>
      <c r="B21" s="17" t="inlineStr">
        <is>
          <t>Business Analysis · IC</t>
        </is>
      </c>
      <c r="C21" s="17" t="inlineStr">
        <is>
          <t>Business Analysis</t>
        </is>
      </c>
      <c r="D21" s="17" t="inlineStr">
        <is>
          <t>IC</t>
        </is>
      </c>
      <c r="E21" s="17" t="inlineStr">
        <is>
          <t>level</t>
        </is>
      </c>
      <c r="F21" s="60" t="inlineStr">
        <is>
          <t>A3</t>
        </is>
      </c>
      <c r="G21" s="17" t="inlineStr">
        <is>
          <t>Senior Business Analyst</t>
        </is>
      </c>
      <c r="H21" s="17" t="n">
        <v>18</v>
      </c>
      <c r="I21" s="61" t="n"/>
      <c r="J21" s="62" t="n"/>
      <c r="K21" s="62" t="n"/>
      <c r="L21" s="62" t="n"/>
      <c r="M21" s="62" t="n"/>
      <c r="N21" s="62" t="n"/>
      <c r="O21" s="62" t="n"/>
      <c r="P21" s="20" t="n"/>
      <c r="Q21" s="21" t="n"/>
      <c r="R21" s="21" t="n"/>
      <c r="S21" s="21" t="n"/>
      <c r="T21" s="21" t="n"/>
      <c r="U21" s="21" t="n"/>
      <c r="V21" s="21" t="n"/>
      <c r="W21" s="63" t="n"/>
      <c r="X21" s="64" t="n"/>
      <c r="Y21" s="64" t="n"/>
      <c r="Z21" s="64" t="n"/>
      <c r="AA21" s="64" t="n"/>
      <c r="AB21" s="64" t="n"/>
      <c r="AC21" s="64" t="n"/>
      <c r="AD21" s="20" t="n"/>
      <c r="AE21" s="21" t="n"/>
      <c r="AF21" s="21" t="n"/>
      <c r="AG21" s="21" t="n"/>
      <c r="AH21" s="21" t="n"/>
      <c r="AI21" s="21" t="n"/>
      <c r="AJ21" s="21" t="n"/>
      <c r="AK21" s="21" t="n"/>
      <c r="AL21" s="65" t="inlineStr">
        <is>
          <t>Works at A2: Standard work of the discipline</t>
        </is>
      </c>
      <c r="AM21" s="66" t="inlineStr">
        <is>
          <t>Varied and non-standard work; handles exceptions · in this role: Business Analysis · Documentation · Stakeholder management · Requirement analysis · communication · Communication skills</t>
        </is>
      </c>
      <c r="AN21" s="66" t="inlineStr">
        <is>
          <t>Works at B1: Domain specialist work</t>
        </is>
      </c>
      <c r="AO21" s="65" t="inlineStr">
        <is>
          <t>Works at A2: Chooses own approach within standards</t>
        </is>
      </c>
      <c r="AP21" s="66" t="inlineStr">
        <is>
          <t>Technical / QC / client calls on own work</t>
        </is>
      </c>
      <c r="AQ21" s="66" t="inlineStr">
        <is>
          <t>Works at B1: Technical / QC / client calls for the domain</t>
        </is>
      </c>
      <c r="AR21" s="65" t="inlineStr">
        <is>
          <t>Works at A2: Own deliverables · accuracy, TAT</t>
        </is>
      </c>
      <c r="AS21" s="66" t="inlineStr">
        <is>
          <t>A module / process, or work with client or regulatory consequences · KRA themes: Common themes in manager-set KRAs: delivery · assigned · uat · project · requests · satisfaction</t>
        </is>
      </c>
      <c r="AT21" s="66" t="inlineStr">
        <is>
          <t>Works at B1: A domain or a small team</t>
        </is>
      </c>
      <c r="AU21" s="18" t="inlineStr">
        <is>
          <t>Works at A2: contributes alone; guides others only informally</t>
        </is>
      </c>
      <c r="AV21" s="19" t="inlineStr">
        <is>
          <t>Helps peers and newer people informally · None · guides 1–3 juniors informally</t>
        </is>
      </c>
      <c r="AW21" s="19" t="inlineStr">
        <is>
          <t>Works at B1: IC: mentors and reviews · People: hands-on team lead of 3–5</t>
        </is>
      </c>
      <c r="AX21" s="18" t="inlineStr">
        <is>
          <t>Works at A2: Own deliverables feed a team's output and turnaround</t>
        </is>
      </c>
      <c r="AY21" s="19" t="inlineStr">
        <is>
          <t>A process or client deliverable depends on this work</t>
        </is>
      </c>
      <c r="AZ21" s="19" t="inlineStr">
        <is>
          <t>Works at B1: Moves a module's, product area's or client account's results</t>
        </is>
      </c>
      <c r="BA21" s="67" t="inlineStr">
        <is>
          <t>Less than 2–4 yrs</t>
        </is>
      </c>
      <c r="BB21" s="68" t="inlineStr">
        <is>
          <t>2–4 yrs · market 2–5 yrs</t>
        </is>
      </c>
      <c r="BC21" s="68" t="inlineStr">
        <is>
          <t>More than 2–4 yrs</t>
        </is>
      </c>
      <c r="BD21" s="67" t="inlineStr">
        <is>
          <t>Below: Graduate · or diploma with experience</t>
        </is>
      </c>
      <c r="BE21" s="68" t="inlineStr">
        <is>
          <t>Graduate; relevant certification preferred</t>
        </is>
      </c>
      <c r="BF21" s="68" t="inlineStr">
        <is>
          <t>Above: Graduate + relevant qualification or certification preferred</t>
        </is>
      </c>
    </row>
    <row r="22" ht="90" customHeight="1">
      <c r="A22" s="59" t="inlineStr">
        <is>
          <t>R005</t>
        </is>
      </c>
      <c r="B22" s="17" t="inlineStr">
        <is>
          <t>Business Analysis · IC</t>
        </is>
      </c>
      <c r="C22" s="17" t="inlineStr">
        <is>
          <t>Business Analysis</t>
        </is>
      </c>
      <c r="D22" s="17" t="inlineStr">
        <is>
          <t>IC</t>
        </is>
      </c>
      <c r="E22" s="17" t="inlineStr">
        <is>
          <t>level</t>
        </is>
      </c>
      <c r="F22" s="60" t="inlineStr">
        <is>
          <t>A2</t>
        </is>
      </c>
      <c r="G22" s="17" t="inlineStr">
        <is>
          <t>Business Analyst</t>
        </is>
      </c>
      <c r="H22" s="17" t="n">
        <v>2</v>
      </c>
      <c r="I22" s="61" t="n"/>
      <c r="J22" s="62" t="n"/>
      <c r="K22" s="62" t="n"/>
      <c r="L22" s="62" t="n"/>
      <c r="M22" s="62" t="n"/>
      <c r="N22" s="62" t="n"/>
      <c r="O22" s="62" t="n"/>
      <c r="P22" s="20" t="n"/>
      <c r="Q22" s="21" t="n"/>
      <c r="R22" s="21" t="n"/>
      <c r="S22" s="21" t="n"/>
      <c r="T22" s="21" t="n"/>
      <c r="U22" s="21" t="n"/>
      <c r="V22" s="21" t="n"/>
      <c r="W22" s="63" t="n"/>
      <c r="X22" s="64" t="n"/>
      <c r="Y22" s="64" t="n"/>
      <c r="Z22" s="64" t="n"/>
      <c r="AA22" s="64" t="n"/>
      <c r="AB22" s="64" t="n"/>
      <c r="AC22" s="64" t="n"/>
      <c r="AD22" s="20" t="n"/>
      <c r="AE22" s="21" t="n"/>
      <c r="AF22" s="21" t="n"/>
      <c r="AG22" s="21" t="n"/>
      <c r="AH22" s="21" t="n"/>
      <c r="AI22" s="21" t="n"/>
      <c r="AJ22" s="21" t="n"/>
      <c r="AK22" s="21" t="n"/>
      <c r="AL22" s="65" t="inlineStr">
        <is>
          <t>Works at A1: Learning; follows worked examples</t>
        </is>
      </c>
      <c r="AM22" s="66" t="inlineStr">
        <is>
          <t>Standard work of the discipline · in this role: Business Analysis · Documentation · Requirement analysis · Stakeholder Management · communication · XBRL · Requirement Elicitation · …</t>
        </is>
      </c>
      <c r="AN22" s="66" t="inlineStr">
        <is>
          <t>Works at A3: Varied and non-standard work; handles exceptions</t>
        </is>
      </c>
      <c r="AO22" s="65" t="inlineStr">
        <is>
          <t>Works at A1: Needs approval / close guidance</t>
        </is>
      </c>
      <c r="AP22" s="66" t="inlineStr">
        <is>
          <t>Chooses own approach within standards</t>
        </is>
      </c>
      <c r="AQ22" s="66" t="inlineStr">
        <is>
          <t>Works at A3: Technical / QC / client calls on own work</t>
        </is>
      </c>
      <c r="AR22" s="65" t="inlineStr">
        <is>
          <t>Works at A1: Learning tasks</t>
        </is>
      </c>
      <c r="AS22" s="66" t="inlineStr">
        <is>
          <t>Own deliverables · accuracy, TAT</t>
        </is>
      </c>
      <c r="AT22" s="66" t="inlineStr">
        <is>
          <t>Works at A3: A module / process, or work with client or regulatory consequences</t>
        </is>
      </c>
      <c r="AU22" s="18" t="inlineStr">
        <is>
          <t>Works at A1: contributes alone; guides others only informally</t>
        </is>
      </c>
      <c r="AV22" s="19" t="inlineStr">
        <is>
          <t>Helps peers and newer people informally · No direct reports</t>
        </is>
      </c>
      <c r="AW22" s="19" t="inlineStr">
        <is>
          <t>Works at A3: Not scored in Band A</t>
        </is>
      </c>
      <c r="AX22" s="18" t="inlineStr">
        <is>
          <t>Works at A1: Learning; little direct effect on business results yet</t>
        </is>
      </c>
      <c r="AY22" s="19" t="inlineStr">
        <is>
          <t>Own deliverables feed a team's output and turnaround</t>
        </is>
      </c>
      <c r="AZ22" s="19" t="inlineStr">
        <is>
          <t>Works at A3: A process or client deliverable depends on this work</t>
        </is>
      </c>
      <c r="BA22" s="67" t="inlineStr">
        <is>
          <t>Less than 0–2 yrs</t>
        </is>
      </c>
      <c r="BB22" s="68" t="inlineStr">
        <is>
          <t>0–2 yrs · market 0–3 yrs</t>
        </is>
      </c>
      <c r="BC22" s="68" t="inlineStr">
        <is>
          <t>More than 0–2 yrs</t>
        </is>
      </c>
      <c r="BD22" s="67" t="inlineStr">
        <is>
          <t>Below: Pursuing or completed graduation / diploma</t>
        </is>
      </c>
      <c r="BE22" s="68" t="inlineStr">
        <is>
          <t>Graduate · or diploma with experience</t>
        </is>
      </c>
      <c r="BF22" s="68" t="inlineStr">
        <is>
          <t>Above: Graduate; relevant certification preferred</t>
        </is>
      </c>
    </row>
    <row r="23" ht="90" customHeight="1">
      <c r="A23" s="59" t="inlineStr">
        <is>
          <t>R005</t>
        </is>
      </c>
      <c r="B23" s="17" t="inlineStr">
        <is>
          <t>Business Analysis · IC</t>
        </is>
      </c>
      <c r="C23" s="17" t="inlineStr">
        <is>
          <t>Business Analysis</t>
        </is>
      </c>
      <c r="D23" s="17" t="inlineStr">
        <is>
          <t>IC</t>
        </is>
      </c>
      <c r="E23" s="17" t="inlineStr">
        <is>
          <t>level</t>
        </is>
      </c>
      <c r="F23" s="60" t="inlineStr">
        <is>
          <t>A1</t>
        </is>
      </c>
      <c r="G23" s="17" t="inlineStr">
        <is>
          <t>Trainee Business Analyst</t>
        </is>
      </c>
      <c r="H23" s="17" t="n">
        <v>1</v>
      </c>
      <c r="I23" s="61" t="n"/>
      <c r="J23" s="62" t="n"/>
      <c r="K23" s="62" t="n"/>
      <c r="L23" s="62" t="n"/>
      <c r="M23" s="62" t="n"/>
      <c r="N23" s="62" t="n"/>
      <c r="O23" s="62" t="n"/>
      <c r="P23" s="20" t="n"/>
      <c r="Q23" s="21" t="n"/>
      <c r="R23" s="21" t="n"/>
      <c r="S23" s="21" t="n"/>
      <c r="T23" s="21" t="n"/>
      <c r="U23" s="21" t="n"/>
      <c r="V23" s="21" t="n"/>
      <c r="W23" s="63" t="n"/>
      <c r="X23" s="64" t="n"/>
      <c r="Y23" s="64" t="n"/>
      <c r="Z23" s="64" t="n"/>
      <c r="AA23" s="64" t="n"/>
      <c r="AB23" s="64" t="n"/>
      <c r="AC23" s="64" t="n"/>
      <c r="AD23" s="20" t="n"/>
      <c r="AE23" s="21" t="n"/>
      <c r="AF23" s="21" t="n"/>
      <c r="AG23" s="21" t="n"/>
      <c r="AH23" s="21" t="n"/>
      <c r="AI23" s="21" t="n"/>
      <c r="AJ23" s="21" t="n"/>
      <c r="AK23" s="21" t="n"/>
      <c r="AL23" s="65" t="inlineStr">
        <is>
          <t>Not yet at the entry standard</t>
        </is>
      </c>
      <c r="AM23" s="66" t="inlineStr">
        <is>
          <t>Learning; follows worked examples · in this role: Business Analysis · Documentation · Requirement analysis · Stakeholder Management · communication · XBRL · Requirement Elicitation · …</t>
        </is>
      </c>
      <c r="AN23" s="66" t="inlineStr">
        <is>
          <t>Works at A2: Standard work of the discipline</t>
        </is>
      </c>
      <c r="AO23" s="65" t="inlineStr">
        <is>
          <t>Not yet at the entry standard</t>
        </is>
      </c>
      <c r="AP23" s="66" t="inlineStr">
        <is>
          <t>Needs approval / close guidance</t>
        </is>
      </c>
      <c r="AQ23" s="66" t="inlineStr">
        <is>
          <t>Works at A2: Chooses own approach within standards</t>
        </is>
      </c>
      <c r="AR23" s="65" t="inlineStr">
        <is>
          <t>Not yet at the entry standard</t>
        </is>
      </c>
      <c r="AS23" s="66" t="inlineStr">
        <is>
          <t>Learning tasks</t>
        </is>
      </c>
      <c r="AT23" s="66" t="inlineStr">
        <is>
          <t>Works at A2: Own deliverables · accuracy, TAT</t>
        </is>
      </c>
      <c r="AU23" s="18" t="inlineStr">
        <is>
          <t>Not yet at the entry standard</t>
        </is>
      </c>
      <c r="AV23" s="19" t="inlineStr">
        <is>
          <t>Helps peers and newer people informally · No direct reports</t>
        </is>
      </c>
      <c r="AW23" s="19" t="inlineStr">
        <is>
          <t>Works at A2: Not scored in Band A</t>
        </is>
      </c>
      <c r="AX23" s="18" t="inlineStr">
        <is>
          <t>Not yet at the entry standard</t>
        </is>
      </c>
      <c r="AY23" s="19" t="inlineStr">
        <is>
          <t>Learning; little direct effect on business results yet</t>
        </is>
      </c>
      <c r="AZ23" s="19" t="inlineStr">
        <is>
          <t>Works at A2: Own deliverables feed a team's output and turnaround</t>
        </is>
      </c>
      <c r="BA23" s="67" t="inlineStr">
        <is>
          <t>Less than Intern / trainee · first year</t>
        </is>
      </c>
      <c r="BB23" s="68" t="inlineStr">
        <is>
          <t>Intern / trainee · first year · market — yrs</t>
        </is>
      </c>
      <c r="BC23" s="68" t="inlineStr">
        <is>
          <t>More than Intern / trainee · first year</t>
        </is>
      </c>
      <c r="BD23" s="67" t="inlineStr">
        <is>
          <t>Still studying</t>
        </is>
      </c>
      <c r="BE23" s="68" t="inlineStr">
        <is>
          <t>Pursuing or completed graduation / diploma</t>
        </is>
      </c>
      <c r="BF23" s="68" t="inlineStr">
        <is>
          <t>Above: Graduate · or diploma with experience</t>
        </is>
      </c>
    </row>
    <row r="24" ht="30" customHeight="1">
      <c r="A24" s="45" t="inlineStr">
        <is>
          <t>R006</t>
        </is>
      </c>
      <c r="B24" s="46" t="inlineStr">
        <is>
          <t>Business Analysis · Manager</t>
        </is>
      </c>
      <c r="C24" s="46" t="inlineStr">
        <is>
          <t>Business Analysis</t>
        </is>
      </c>
      <c r="D24" s="46" t="inlineStr">
        <is>
          <t>Manager</t>
        </is>
      </c>
      <c r="E24" s="46" t="inlineStr">
        <is>
          <t>ROLE</t>
        </is>
      </c>
      <c r="F24" s="46" t="inlineStr">
        <is>
          <t>B1</t>
        </is>
      </c>
      <c r="G24" s="46" t="inlineStr">
        <is>
          <t>Band B · People Manager · Technology &amp; engineering</t>
        </is>
      </c>
      <c r="H24" s="46" t="n">
        <v>2</v>
      </c>
      <c r="I24" s="47" t="inlineStr">
        <is>
          <t>H</t>
        </is>
      </c>
      <c r="J24" s="48" t="inlineStr">
        <is>
          <t>M</t>
        </is>
      </c>
      <c r="K24" s="48" t="inlineStr">
        <is>
          <t>L</t>
        </is>
      </c>
      <c r="L24" s="48" t="inlineStr">
        <is>
          <t>M</t>
        </is>
      </c>
      <c r="M24" s="48" t="inlineStr">
        <is>
          <t>L</t>
        </is>
      </c>
      <c r="N24" s="48" t="inlineStr">
        <is>
          <t>L</t>
        </is>
      </c>
      <c r="O24" s="48" t="inlineStr">
        <is>
          <t>L</t>
        </is>
      </c>
      <c r="P24" s="49" t="inlineStr">
        <is>
          <t>H</t>
        </is>
      </c>
      <c r="Q24" s="50" t="inlineStr">
        <is>
          <t>M</t>
        </is>
      </c>
      <c r="R24" s="50" t="inlineStr">
        <is>
          <t>M</t>
        </is>
      </c>
      <c r="S24" s="50" t="inlineStr">
        <is>
          <t>M</t>
        </is>
      </c>
      <c r="T24" s="50" t="inlineStr">
        <is>
          <t>L</t>
        </is>
      </c>
      <c r="U24" s="50" t="inlineStr">
        <is>
          <t>L</t>
        </is>
      </c>
      <c r="V24" s="50" t="inlineStr">
        <is>
          <t>L</t>
        </is>
      </c>
      <c r="W24" s="51" t="n"/>
      <c r="X24" s="52" t="n"/>
      <c r="Y24" s="52" t="n"/>
      <c r="Z24" s="52" t="n"/>
      <c r="AA24" s="52" t="n"/>
      <c r="AB24" s="52" t="n"/>
      <c r="AC24" s="52" t="n"/>
      <c r="AD24" s="49" t="str">
        <f>IF(W24&lt;&gt;"",W24,I24)</f>
        <v>H</v>
      </c>
      <c r="AE24" s="50" t="str">
        <f>IF(X24&lt;&gt;"",X24,J24)</f>
        <v>M</v>
      </c>
      <c r="AF24" s="50" t="str">
        <f>IF(Y24&lt;&gt;"",Y24,K24)</f>
        <v>L</v>
      </c>
      <c r="AG24" s="50" t="str">
        <f>IF(Z24&lt;&gt;"",Z24,L24)</f>
        <v>M</v>
      </c>
      <c r="AH24" s="50" t="str">
        <f>IF(AA24&lt;&gt;"",AA24,M24)</f>
        <v>L</v>
      </c>
      <c r="AI24" s="50" t="str">
        <f>IF(AB24&lt;&gt;"",AB24,N24)</f>
        <v>L</v>
      </c>
      <c r="AJ24" s="50" t="str">
        <f>IF(AC24&lt;&gt;"",AC24,O24)</f>
        <v>L</v>
      </c>
      <c r="AK24" s="50">
        <f>COUNTA(W24:AC24)</f>
        <v>0</v>
      </c>
      <c r="AL24" s="53" t="n"/>
      <c r="AM24" s="54" t="n"/>
      <c r="AN24" s="54" t="n"/>
      <c r="AO24" s="53" t="n"/>
      <c r="AP24" s="54" t="n"/>
      <c r="AQ24" s="54" t="n"/>
      <c r="AR24" s="53" t="n"/>
      <c r="AS24" s="54" t="n"/>
      <c r="AT24" s="54" t="n"/>
      <c r="AU24" s="55" t="n"/>
      <c r="AV24" s="56" t="n"/>
      <c r="AW24" s="56" t="n"/>
      <c r="AX24" s="55" t="n"/>
      <c r="AY24" s="56" t="n"/>
      <c r="AZ24" s="56" t="n"/>
      <c r="BA24" s="57" t="n"/>
      <c r="BB24" s="58" t="n"/>
      <c r="BC24" s="58" t="n"/>
      <c r="BD24" s="57" t="n"/>
      <c r="BE24" s="58" t="n"/>
      <c r="BF24" s="58" t="n"/>
    </row>
    <row r="25" ht="90" customHeight="1">
      <c r="A25" s="59" t="inlineStr">
        <is>
          <t>R006</t>
        </is>
      </c>
      <c r="B25" s="17" t="inlineStr">
        <is>
          <t>Business Analysis · Manager</t>
        </is>
      </c>
      <c r="C25" s="17" t="inlineStr">
        <is>
          <t>Business Analysis</t>
        </is>
      </c>
      <c r="D25" s="17" t="inlineStr">
        <is>
          <t>Manager</t>
        </is>
      </c>
      <c r="E25" s="17" t="inlineStr">
        <is>
          <t>level</t>
        </is>
      </c>
      <c r="F25" s="69" t="inlineStr">
        <is>
          <t>B1</t>
        </is>
      </c>
      <c r="G25" s="17" t="inlineStr">
        <is>
          <t>Team Lead</t>
        </is>
      </c>
      <c r="H25" s="17" t="n">
        <v>2</v>
      </c>
      <c r="I25" s="61" t="n"/>
      <c r="J25" s="62" t="n"/>
      <c r="K25" s="62" t="n"/>
      <c r="L25" s="62" t="n"/>
      <c r="M25" s="62" t="n"/>
      <c r="N25" s="62" t="n"/>
      <c r="O25" s="62" t="n"/>
      <c r="P25" s="20" t="n"/>
      <c r="Q25" s="21" t="n"/>
      <c r="R25" s="21" t="n"/>
      <c r="S25" s="21" t="n"/>
      <c r="T25" s="21" t="n"/>
      <c r="U25" s="21" t="n"/>
      <c r="V25" s="21" t="n"/>
      <c r="W25" s="63" t="n"/>
      <c r="X25" s="64" t="n"/>
      <c r="Y25" s="64" t="n"/>
      <c r="Z25" s="64" t="n"/>
      <c r="AA25" s="64" t="n"/>
      <c r="AB25" s="64" t="n"/>
      <c r="AC25" s="64" t="n"/>
      <c r="AD25" s="20" t="n"/>
      <c r="AE25" s="21" t="n"/>
      <c r="AF25" s="21" t="n"/>
      <c r="AG25" s="21" t="n"/>
      <c r="AH25" s="21" t="n"/>
      <c r="AI25" s="21" t="n"/>
      <c r="AJ25" s="21" t="n"/>
      <c r="AK25" s="21" t="n"/>
      <c r="AL25" s="65" t="inlineStr">
        <is>
          <t>Works at A3: Varied and non-standard work; handles exceptions</t>
        </is>
      </c>
      <c r="AM25" s="66" t="inlineStr">
        <is>
          <t>Domain specialist work · in this role: Business Analysis</t>
        </is>
      </c>
      <c r="AN25" s="66" t="inlineStr">
        <is>
          <t>Works at B2: Hardest problems in the domain</t>
        </is>
      </c>
      <c r="AO25" s="65" t="inlineStr">
        <is>
          <t>Works at A3: Technical / QC / client calls on own work</t>
        </is>
      </c>
      <c r="AP25" s="66" t="inlineStr">
        <is>
          <t>Technical / QC / client calls for the domain</t>
        </is>
      </c>
      <c r="AQ25" s="66" t="inlineStr">
        <is>
          <t>Works at B2: Allocates people and sets team priorities</t>
        </is>
      </c>
      <c r="AR25" s="65" t="inlineStr">
        <is>
          <t>Works at A3: A module / process, or work with client or regulatory consequences</t>
        </is>
      </c>
      <c r="AS25" s="66" t="inlineStr">
        <is>
          <t>A domain or a small team · KRA themes: Common themes in manager-set KRAs: releases · satisfaction · delivery · assigned · uat · requirement</t>
        </is>
      </c>
      <c r="AT25" s="66" t="inlineStr">
        <is>
          <t>Works at B2: One team or a client portfolio</t>
        </is>
      </c>
      <c r="AU25" s="18" t="inlineStr">
        <is>
          <t>Works at A3: contributes alone; guides others only informally</t>
        </is>
      </c>
      <c r="AV25" s="19" t="inlineStr">
        <is>
          <t>IC: mentors and reviews · People: hands-on team lead of 3–5</t>
        </is>
      </c>
      <c r="AW25" s="19" t="inlineStr">
        <is>
          <t>Works at B2: IC: guides others in the domain · People: manages a team of 6+</t>
        </is>
      </c>
      <c r="AX25" s="18" t="inlineStr">
        <is>
          <t>Works at A3: A process or client deliverable depends on this work</t>
        </is>
      </c>
      <c r="AY25" s="19" t="inlineStr">
        <is>
          <t>Moves a module's, product area's or client account's results</t>
        </is>
      </c>
      <c r="AZ25" s="19" t="inlineStr">
        <is>
          <t>Works at B2: Visible effect on a team's or client portfolio's revenue, quality or compliance</t>
        </is>
      </c>
      <c r="BA25" s="67" t="inlineStr">
        <is>
          <t>Less than 4–6 yrs</t>
        </is>
      </c>
      <c r="BB25" s="68" t="inlineStr">
        <is>
          <t>4–6 yrs · market 4–8 yrs</t>
        </is>
      </c>
      <c r="BC25" s="68" t="inlineStr">
        <is>
          <t>More than 4–6 yrs</t>
        </is>
      </c>
      <c r="BD25" s="67" t="inlineStr">
        <is>
          <t>Below: Graduate; relevant certification preferred</t>
        </is>
      </c>
      <c r="BE25" s="68" t="inlineStr">
        <is>
          <t>Graduate + relevant qualification or certification preferred</t>
        </is>
      </c>
      <c r="BF25" s="68" t="inlineStr">
        <is>
          <t>Above: Graduate or postgraduate; professional qualification preferred</t>
        </is>
      </c>
    </row>
    <row r="26" ht="30" customHeight="1">
      <c r="A26" s="45" t="inlineStr">
        <is>
          <t>R007</t>
        </is>
      </c>
      <c r="B26" s="46" t="inlineStr">
        <is>
          <t>Professional Services Leadership · Manager</t>
        </is>
      </c>
      <c r="C26" s="46" t="inlineStr">
        <is>
          <t>Consulting &amp; Professional Services</t>
        </is>
      </c>
      <c r="D26" s="46" t="inlineStr">
        <is>
          <t>Manager</t>
        </is>
      </c>
      <c r="E26" s="46" t="inlineStr">
        <is>
          <t>ROLE</t>
        </is>
      </c>
      <c r="F26" s="46" t="inlineStr">
        <is>
          <t>C1</t>
        </is>
      </c>
      <c r="G26" s="46" t="inlineStr">
        <is>
          <t>Band C · Head / manager · Service delivery &amp; data operations</t>
        </is>
      </c>
      <c r="H26" s="46" t="n">
        <v>1</v>
      </c>
      <c r="I26" s="47" t="inlineStr">
        <is>
          <t>H</t>
        </is>
      </c>
      <c r="J26" s="48" t="inlineStr">
        <is>
          <t>M</t>
        </is>
      </c>
      <c r="K26" s="48" t="inlineStr">
        <is>
          <t>M</t>
        </is>
      </c>
      <c r="L26" s="48" t="inlineStr">
        <is>
          <t>M</t>
        </is>
      </c>
      <c r="M26" s="48" t="inlineStr">
        <is>
          <t>L</t>
        </is>
      </c>
      <c r="N26" s="48" t="inlineStr">
        <is>
          <t>L</t>
        </is>
      </c>
      <c r="O26" s="48" t="inlineStr">
        <is>
          <t>L</t>
        </is>
      </c>
      <c r="P26" s="49" t="inlineStr">
        <is>
          <t>H</t>
        </is>
      </c>
      <c r="Q26" s="50" t="inlineStr">
        <is>
          <t>M</t>
        </is>
      </c>
      <c r="R26" s="50" t="inlineStr">
        <is>
          <t>M</t>
        </is>
      </c>
      <c r="S26" s="50" t="inlineStr">
        <is>
          <t>M</t>
        </is>
      </c>
      <c r="T26" s="50" t="inlineStr">
        <is>
          <t>L</t>
        </is>
      </c>
      <c r="U26" s="50" t="inlineStr">
        <is>
          <t>L</t>
        </is>
      </c>
      <c r="V26" s="50" t="inlineStr">
        <is>
          <t>L</t>
        </is>
      </c>
      <c r="W26" s="51" t="n"/>
      <c r="X26" s="52" t="n"/>
      <c r="Y26" s="52" t="n"/>
      <c r="Z26" s="52" t="n"/>
      <c r="AA26" s="52" t="n"/>
      <c r="AB26" s="52" t="n"/>
      <c r="AC26" s="52" t="n"/>
      <c r="AD26" s="49" t="str">
        <f>IF(W26&lt;&gt;"",W26,I26)</f>
        <v>H</v>
      </c>
      <c r="AE26" s="50" t="str">
        <f>IF(X26&lt;&gt;"",X26,J26)</f>
        <v>M</v>
      </c>
      <c r="AF26" s="50" t="str">
        <f>IF(Y26&lt;&gt;"",Y26,K26)</f>
        <v>M</v>
      </c>
      <c r="AG26" s="50" t="str">
        <f>IF(Z26&lt;&gt;"",Z26,L26)</f>
        <v>M</v>
      </c>
      <c r="AH26" s="50" t="str">
        <f>IF(AA26&lt;&gt;"",AA26,M26)</f>
        <v>L</v>
      </c>
      <c r="AI26" s="50" t="str">
        <f>IF(AB26&lt;&gt;"",AB26,N26)</f>
        <v>L</v>
      </c>
      <c r="AJ26" s="50" t="str">
        <f>IF(AC26&lt;&gt;"",AC26,O26)</f>
        <v>L</v>
      </c>
      <c r="AK26" s="50">
        <f>COUNTA(W26:AC26)</f>
        <v>0</v>
      </c>
      <c r="AL26" s="53" t="n"/>
      <c r="AM26" s="54" t="n"/>
      <c r="AN26" s="54" t="n"/>
      <c r="AO26" s="53" t="n"/>
      <c r="AP26" s="54" t="n"/>
      <c r="AQ26" s="54" t="n"/>
      <c r="AR26" s="53" t="n"/>
      <c r="AS26" s="54" t="n"/>
      <c r="AT26" s="54" t="n"/>
      <c r="AU26" s="55" t="n"/>
      <c r="AV26" s="56" t="n"/>
      <c r="AW26" s="56" t="n"/>
      <c r="AX26" s="55" t="n"/>
      <c r="AY26" s="56" t="n"/>
      <c r="AZ26" s="56" t="n"/>
      <c r="BA26" s="57" t="n"/>
      <c r="BB26" s="58" t="n"/>
      <c r="BC26" s="58" t="n"/>
      <c r="BD26" s="57" t="n"/>
      <c r="BE26" s="58" t="n"/>
      <c r="BF26" s="58" t="n"/>
    </row>
    <row r="27" ht="90" customHeight="1">
      <c r="A27" s="59" t="inlineStr">
        <is>
          <t>R007</t>
        </is>
      </c>
      <c r="B27" s="17" t="inlineStr">
        <is>
          <t>Professional Services Leadership · Manager</t>
        </is>
      </c>
      <c r="C27" s="17" t="inlineStr">
        <is>
          <t>Consulting &amp; Professional Services</t>
        </is>
      </c>
      <c r="D27" s="17" t="inlineStr">
        <is>
          <t>Manager</t>
        </is>
      </c>
      <c r="E27" s="17" t="inlineStr">
        <is>
          <t>level</t>
        </is>
      </c>
      <c r="F27" s="70" t="inlineStr">
        <is>
          <t>C1</t>
        </is>
      </c>
      <c r="G27" s="17" t="inlineStr">
        <is>
          <t>Associate Head</t>
        </is>
      </c>
      <c r="H27" s="17" t="n">
        <v>1</v>
      </c>
      <c r="I27" s="61" t="n"/>
      <c r="J27" s="62" t="n"/>
      <c r="K27" s="62" t="n"/>
      <c r="L27" s="62" t="n"/>
      <c r="M27" s="62" t="n"/>
      <c r="N27" s="62" t="n"/>
      <c r="O27" s="62" t="n"/>
      <c r="P27" s="20" t="n"/>
      <c r="Q27" s="21" t="n"/>
      <c r="R27" s="21" t="n"/>
      <c r="S27" s="21" t="n"/>
      <c r="T27" s="21" t="n"/>
      <c r="U27" s="21" t="n"/>
      <c r="V27" s="21" t="n"/>
      <c r="W27" s="63" t="n"/>
      <c r="X27" s="64" t="n"/>
      <c r="Y27" s="64" t="n"/>
      <c r="Z27" s="64" t="n"/>
      <c r="AA27" s="64" t="n"/>
      <c r="AB27" s="64" t="n"/>
      <c r="AC27" s="64" t="n"/>
      <c r="AD27" s="20" t="n"/>
      <c r="AE27" s="21" t="n"/>
      <c r="AF27" s="21" t="n"/>
      <c r="AG27" s="21" t="n"/>
      <c r="AH27" s="21" t="n"/>
      <c r="AI27" s="21" t="n"/>
      <c r="AJ27" s="21" t="n"/>
      <c r="AK27" s="21" t="n"/>
      <c r="AL27" s="65" t="inlineStr">
        <is>
          <t>Works at B3: Sets standards for a practice; cross-team problems</t>
        </is>
      </c>
      <c r="AM27" s="66" t="inlineStr">
        <is>
          <t>Ambiguous, cross-product problems · in this role: XBRL Domain</t>
        </is>
      </c>
      <c r="AN27" s="66" t="inlineStr">
        <is>
          <t>Works at C2: Function-wide or company-wide problems; creates methods and standards</t>
        </is>
      </c>
      <c r="AO27" s="65" t="inlineStr">
        <is>
          <t>Works at B3: Commercial / strategic calls for the unit</t>
        </is>
      </c>
      <c r="AP27" s="66" t="inlineStr">
        <is>
          <t>Sets direction for a sub-function or domain</t>
        </is>
      </c>
      <c r="AQ27" s="66" t="inlineStr">
        <is>
          <t>Works at C2: Sets direction for a function</t>
        </is>
      </c>
      <c r="AR27" s="65" t="inlineStr">
        <is>
          <t>Works at B3: Several teams or a practice</t>
        </is>
      </c>
      <c r="AS27" s="66" t="inlineStr">
        <is>
          <t>Sub-function results or domain quality across products</t>
        </is>
      </c>
      <c r="AT27" s="66" t="inlineStr">
        <is>
          <t>Works at C2: Function results, budget and risk</t>
        </is>
      </c>
      <c r="AU27" s="18" t="inlineStr">
        <is>
          <t>Works at B3: IC: leads a practice · People: team leads / managers report in</t>
        </is>
      </c>
      <c r="AV27" s="19" t="inlineStr">
        <is>
          <t>Leads managers or a community of practice</t>
        </is>
      </c>
      <c r="AW27" s="19" t="inlineStr">
        <is>
          <t>Works at C2: Leads a function; shapes functional strategy</t>
        </is>
      </c>
      <c r="AX27" s="18" t="inlineStr">
        <is>
          <t>Works at B3: Shapes the results of a practice or several teams</t>
        </is>
      </c>
      <c r="AY27" s="19" t="inlineStr">
        <is>
          <t>Changes results across a sub-function or across products</t>
        </is>
      </c>
      <c r="AZ27" s="19" t="inlineStr">
        <is>
          <t>Works at C2: Drives a function's or department's results and costs</t>
        </is>
      </c>
      <c r="BA27" s="67" t="inlineStr">
        <is>
          <t>Less than 10–13 yrs</t>
        </is>
      </c>
      <c r="BB27" s="68" t="inlineStr">
        <is>
          <t>10–13 yrs · market 12–17 yrs</t>
        </is>
      </c>
      <c r="BC27" s="68" t="inlineStr">
        <is>
          <t>More than 10–13 yrs</t>
        </is>
      </c>
      <c r="BD27" s="67" t="inlineStr">
        <is>
          <t>Below: Postgraduate or professional qualification preferred</t>
        </is>
      </c>
      <c r="BE27" s="68" t="inlineStr">
        <is>
          <t>Postgraduate / professional qualification preferred</t>
        </is>
      </c>
      <c r="BF27" s="68" t="inlineStr">
        <is>
          <t>Above: Postgraduate / professional qualification preferred</t>
        </is>
      </c>
    </row>
    <row r="28" ht="30" customHeight="1">
      <c r="A28" s="45" t="inlineStr">
        <is>
          <t>R008</t>
        </is>
      </c>
      <c r="B28" s="46" t="inlineStr">
        <is>
          <t>Service Delivery Operations · IC</t>
        </is>
      </c>
      <c r="C28" s="46" t="inlineStr">
        <is>
          <t>Consulting &amp; Professional Services</t>
        </is>
      </c>
      <c r="D28" s="46" t="inlineStr">
        <is>
          <t>IC</t>
        </is>
      </c>
      <c r="E28" s="46" t="inlineStr">
        <is>
          <t>ROLE</t>
        </is>
      </c>
      <c r="F28" s="46" t="inlineStr">
        <is>
          <t>A3</t>
        </is>
      </c>
      <c r="G28" s="46" t="inlineStr">
        <is>
          <t>Band A · all tracks · Service delivery &amp; data operations</t>
        </is>
      </c>
      <c r="H28" s="46" t="n">
        <v>2</v>
      </c>
      <c r="I28" s="47" t="inlineStr">
        <is>
          <t>H</t>
        </is>
      </c>
      <c r="J28" s="48" t="inlineStr">
        <is>
          <t>M</t>
        </is>
      </c>
      <c r="K28" s="48" t="inlineStr">
        <is>
          <t>M</t>
        </is>
      </c>
      <c r="L28" s="48" t="inlineStr">
        <is>
          <t>L</t>
        </is>
      </c>
      <c r="M28" s="48" t="inlineStr">
        <is>
          <t>L</t>
        </is>
      </c>
      <c r="N28" s="48" t="inlineStr">
        <is>
          <t>L</t>
        </is>
      </c>
      <c r="O28" s="48" t="inlineStr">
        <is>
          <t>L</t>
        </is>
      </c>
      <c r="P28" s="49" t="inlineStr">
        <is>
          <t>H</t>
        </is>
      </c>
      <c r="Q28" s="50" t="inlineStr">
        <is>
          <t>M</t>
        </is>
      </c>
      <c r="R28" s="50" t="inlineStr">
        <is>
          <t>M</t>
        </is>
      </c>
      <c r="S28" s="50" t="inlineStr">
        <is>
          <t>L</t>
        </is>
      </c>
      <c r="T28" s="50" t="inlineStr">
        <is>
          <t>L</t>
        </is>
      </c>
      <c r="U28" s="50" t="inlineStr">
        <is>
          <t>L</t>
        </is>
      </c>
      <c r="V28" s="50" t="inlineStr">
        <is>
          <t>L</t>
        </is>
      </c>
      <c r="W28" s="51" t="n"/>
      <c r="X28" s="52" t="n"/>
      <c r="Y28" s="52" t="n"/>
      <c r="Z28" s="52" t="n"/>
      <c r="AA28" s="52" t="n"/>
      <c r="AB28" s="52" t="n"/>
      <c r="AC28" s="52" t="n"/>
      <c r="AD28" s="49" t="str">
        <f>IF(W28&lt;&gt;"",W28,I28)</f>
        <v>H</v>
      </c>
      <c r="AE28" s="50" t="str">
        <f>IF(X28&lt;&gt;"",X28,J28)</f>
        <v>M</v>
      </c>
      <c r="AF28" s="50" t="str">
        <f>IF(Y28&lt;&gt;"",Y28,K28)</f>
        <v>M</v>
      </c>
      <c r="AG28" s="50" t="str">
        <f>IF(Z28&lt;&gt;"",Z28,L28)</f>
        <v>L</v>
      </c>
      <c r="AH28" s="50" t="str">
        <f>IF(AA28&lt;&gt;"",AA28,M28)</f>
        <v>L</v>
      </c>
      <c r="AI28" s="50" t="str">
        <f>IF(AB28&lt;&gt;"",AB28,N28)</f>
        <v>L</v>
      </c>
      <c r="AJ28" s="50" t="str">
        <f>IF(AC28&lt;&gt;"",AC28,O28)</f>
        <v>L</v>
      </c>
      <c r="AK28" s="50">
        <f>COUNTA(W28:AC28)</f>
        <v>0</v>
      </c>
      <c r="AL28" s="53" t="n"/>
      <c r="AM28" s="54" t="n"/>
      <c r="AN28" s="54" t="n"/>
      <c r="AO28" s="53" t="n"/>
      <c r="AP28" s="54" t="n"/>
      <c r="AQ28" s="54" t="n"/>
      <c r="AR28" s="53" t="n"/>
      <c r="AS28" s="54" t="n"/>
      <c r="AT28" s="54" t="n"/>
      <c r="AU28" s="55" t="n"/>
      <c r="AV28" s="56" t="n"/>
      <c r="AW28" s="56" t="n"/>
      <c r="AX28" s="55" t="n"/>
      <c r="AY28" s="56" t="n"/>
      <c r="AZ28" s="56" t="n"/>
      <c r="BA28" s="57" t="n"/>
      <c r="BB28" s="58" t="n"/>
      <c r="BC28" s="58" t="n"/>
      <c r="BD28" s="57" t="n"/>
      <c r="BE28" s="58" t="n"/>
      <c r="BF28" s="58" t="n"/>
    </row>
    <row r="29" ht="90" customHeight="1">
      <c r="A29" s="59" t="inlineStr">
        <is>
          <t>R008</t>
        </is>
      </c>
      <c r="B29" s="17" t="inlineStr">
        <is>
          <t>Service Delivery Operations · IC</t>
        </is>
      </c>
      <c r="C29" s="17" t="inlineStr">
        <is>
          <t>Consulting &amp; Professional Services</t>
        </is>
      </c>
      <c r="D29" s="17" t="inlineStr">
        <is>
          <t>IC</t>
        </is>
      </c>
      <c r="E29" s="17" t="inlineStr">
        <is>
          <t>level</t>
        </is>
      </c>
      <c r="F29" s="60" t="inlineStr">
        <is>
          <t>A3</t>
        </is>
      </c>
      <c r="G29" s="17" t="inlineStr">
        <is>
          <t>Senior Service Delivery Analyst</t>
        </is>
      </c>
      <c r="H29" s="17" t="n">
        <v>2</v>
      </c>
      <c r="I29" s="61" t="n"/>
      <c r="J29" s="62" t="n"/>
      <c r="K29" s="62" t="n"/>
      <c r="L29" s="62" t="n"/>
      <c r="M29" s="62" t="n"/>
      <c r="N29" s="62" t="n"/>
      <c r="O29" s="62" t="n"/>
      <c r="P29" s="20" t="n"/>
      <c r="Q29" s="21" t="n"/>
      <c r="R29" s="21" t="n"/>
      <c r="S29" s="21" t="n"/>
      <c r="T29" s="21" t="n"/>
      <c r="U29" s="21" t="n"/>
      <c r="V29" s="21" t="n"/>
      <c r="W29" s="63" t="n"/>
      <c r="X29" s="64" t="n"/>
      <c r="Y29" s="64" t="n"/>
      <c r="Z29" s="64" t="n"/>
      <c r="AA29" s="64" t="n"/>
      <c r="AB29" s="64" t="n"/>
      <c r="AC29" s="64" t="n"/>
      <c r="AD29" s="20" t="n"/>
      <c r="AE29" s="21" t="n"/>
      <c r="AF29" s="21" t="n"/>
      <c r="AG29" s="21" t="n"/>
      <c r="AH29" s="21" t="n"/>
      <c r="AI29" s="21" t="n"/>
      <c r="AJ29" s="21" t="n"/>
      <c r="AK29" s="21" t="n"/>
      <c r="AL29" s="65" t="inlineStr">
        <is>
          <t>Works at A2: Standard work of the discipline</t>
        </is>
      </c>
      <c r="AM29" s="66" t="inlineStr">
        <is>
          <t>Varied and non-standard work; handles exceptions · in this role: XBRL Domain</t>
        </is>
      </c>
      <c r="AN29" s="66" t="inlineStr">
        <is>
          <t>Works at B1: Domain specialist work</t>
        </is>
      </c>
      <c r="AO29" s="65" t="inlineStr">
        <is>
          <t>Works at A2: Chooses own approach within standards</t>
        </is>
      </c>
      <c r="AP29" s="66" t="inlineStr">
        <is>
          <t>Technical / QC / client calls on own work</t>
        </is>
      </c>
      <c r="AQ29" s="66" t="inlineStr">
        <is>
          <t>Works at B1: Technical / QC / client calls for the domain</t>
        </is>
      </c>
      <c r="AR29" s="65" t="inlineStr">
        <is>
          <t>Works at A2: Own deliverables · accuracy, TAT</t>
        </is>
      </c>
      <c r="AS29" s="66" t="inlineStr">
        <is>
          <t>A module / process, or work with client or regulatory consequences</t>
        </is>
      </c>
      <c r="AT29" s="66" t="inlineStr">
        <is>
          <t>Works at B1: A domain or a small team</t>
        </is>
      </c>
      <c r="AU29" s="18" t="inlineStr">
        <is>
          <t>Works at A2: contributes alone; guides others only informally</t>
        </is>
      </c>
      <c r="AV29" s="19" t="inlineStr">
        <is>
          <t>Helps peers and newer people informally · None · guides 1–3 juniors informally</t>
        </is>
      </c>
      <c r="AW29" s="19" t="inlineStr">
        <is>
          <t>Works at B1: IC: mentors and reviews · People: hands-on team lead of 3–5</t>
        </is>
      </c>
      <c r="AX29" s="18" t="inlineStr">
        <is>
          <t>Works at A2: Own deliverables feed a team's output and turnaround</t>
        </is>
      </c>
      <c r="AY29" s="19" t="inlineStr">
        <is>
          <t>A process or client deliverable depends on this work</t>
        </is>
      </c>
      <c r="AZ29" s="19" t="inlineStr">
        <is>
          <t>Works at B1: Moves a module's, product area's or client account's results</t>
        </is>
      </c>
      <c r="BA29" s="67" t="inlineStr">
        <is>
          <t>Less than 2–4 yrs</t>
        </is>
      </c>
      <c r="BB29" s="68" t="inlineStr">
        <is>
          <t>2–4 yrs · market 2–5 yrs</t>
        </is>
      </c>
      <c r="BC29" s="68" t="inlineStr">
        <is>
          <t>More than 2–4 yrs</t>
        </is>
      </c>
      <c r="BD29" s="67" t="inlineStr">
        <is>
          <t>Below: Graduate · or diploma with experience</t>
        </is>
      </c>
      <c r="BE29" s="68" t="inlineStr">
        <is>
          <t>Graduate; relevant certification preferred</t>
        </is>
      </c>
      <c r="BF29" s="68" t="inlineStr">
        <is>
          <t>Above: Graduate + relevant qualification or certification preferred</t>
        </is>
      </c>
    </row>
    <row r="30" ht="30" customHeight="1">
      <c r="A30" s="45" t="inlineStr">
        <is>
          <t>R009</t>
        </is>
      </c>
      <c r="B30" s="46" t="inlineStr">
        <is>
          <t>Service Delivery Operations · Manager</t>
        </is>
      </c>
      <c r="C30" s="46" t="inlineStr">
        <is>
          <t>Consulting &amp; Professional Services</t>
        </is>
      </c>
      <c r="D30" s="46" t="inlineStr">
        <is>
          <t>Manager</t>
        </is>
      </c>
      <c r="E30" s="46" t="inlineStr">
        <is>
          <t>ROLE</t>
        </is>
      </c>
      <c r="F30" s="46" t="inlineStr">
        <is>
          <t>B2</t>
        </is>
      </c>
      <c r="G30" s="46" t="inlineStr">
        <is>
          <t>Band B · People Manager · Service delivery &amp; data operations</t>
        </is>
      </c>
      <c r="H30" s="46" t="n">
        <v>1</v>
      </c>
      <c r="I30" s="47" t="inlineStr">
        <is>
          <t>H</t>
        </is>
      </c>
      <c r="J30" s="48" t="inlineStr">
        <is>
          <t>M</t>
        </is>
      </c>
      <c r="K30" s="48" t="inlineStr">
        <is>
          <t>M</t>
        </is>
      </c>
      <c r="L30" s="48" t="inlineStr">
        <is>
          <t>M</t>
        </is>
      </c>
      <c r="M30" s="48" t="inlineStr">
        <is>
          <t>L</t>
        </is>
      </c>
      <c r="N30" s="48" t="inlineStr">
        <is>
          <t>L</t>
        </is>
      </c>
      <c r="O30" s="48" t="inlineStr">
        <is>
          <t>L</t>
        </is>
      </c>
      <c r="P30" s="49" t="inlineStr">
        <is>
          <t>H</t>
        </is>
      </c>
      <c r="Q30" s="50" t="inlineStr">
        <is>
          <t>M</t>
        </is>
      </c>
      <c r="R30" s="50" t="inlineStr">
        <is>
          <t>M</t>
        </is>
      </c>
      <c r="S30" s="50" t="inlineStr">
        <is>
          <t>M</t>
        </is>
      </c>
      <c r="T30" s="50" t="inlineStr">
        <is>
          <t>L</t>
        </is>
      </c>
      <c r="U30" s="50" t="inlineStr">
        <is>
          <t>L</t>
        </is>
      </c>
      <c r="V30" s="50" t="inlineStr">
        <is>
          <t>L</t>
        </is>
      </c>
      <c r="W30" s="51" t="n"/>
      <c r="X30" s="52" t="n"/>
      <c r="Y30" s="52" t="n"/>
      <c r="Z30" s="52" t="n"/>
      <c r="AA30" s="52" t="n"/>
      <c r="AB30" s="52" t="n"/>
      <c r="AC30" s="52" t="n"/>
      <c r="AD30" s="49" t="str">
        <f>IF(W30&lt;&gt;"",W30,I30)</f>
        <v>H</v>
      </c>
      <c r="AE30" s="50" t="str">
        <f>IF(X30&lt;&gt;"",X30,J30)</f>
        <v>M</v>
      </c>
      <c r="AF30" s="50" t="str">
        <f>IF(Y30&lt;&gt;"",Y30,K30)</f>
        <v>M</v>
      </c>
      <c r="AG30" s="50" t="str">
        <f>IF(Z30&lt;&gt;"",Z30,L30)</f>
        <v>M</v>
      </c>
      <c r="AH30" s="50" t="str">
        <f>IF(AA30&lt;&gt;"",AA30,M30)</f>
        <v>L</v>
      </c>
      <c r="AI30" s="50" t="str">
        <f>IF(AB30&lt;&gt;"",AB30,N30)</f>
        <v>L</v>
      </c>
      <c r="AJ30" s="50" t="str">
        <f>IF(AC30&lt;&gt;"",AC30,O30)</f>
        <v>L</v>
      </c>
      <c r="AK30" s="50">
        <f>COUNTA(W30:AC30)</f>
        <v>0</v>
      </c>
      <c r="AL30" s="53" t="n"/>
      <c r="AM30" s="54" t="n"/>
      <c r="AN30" s="54" t="n"/>
      <c r="AO30" s="53" t="n"/>
      <c r="AP30" s="54" t="n"/>
      <c r="AQ30" s="54" t="n"/>
      <c r="AR30" s="53" t="n"/>
      <c r="AS30" s="54" t="n"/>
      <c r="AT30" s="54" t="n"/>
      <c r="AU30" s="55" t="n"/>
      <c r="AV30" s="56" t="n"/>
      <c r="AW30" s="56" t="n"/>
      <c r="AX30" s="55" t="n"/>
      <c r="AY30" s="56" t="n"/>
      <c r="AZ30" s="56" t="n"/>
      <c r="BA30" s="57" t="n"/>
      <c r="BB30" s="58" t="n"/>
      <c r="BC30" s="58" t="n"/>
      <c r="BD30" s="57" t="n"/>
      <c r="BE30" s="58" t="n"/>
      <c r="BF30" s="58" t="n"/>
    </row>
    <row r="31" ht="90" customHeight="1">
      <c r="A31" s="59" t="inlineStr">
        <is>
          <t>R009</t>
        </is>
      </c>
      <c r="B31" s="17" t="inlineStr">
        <is>
          <t>Service Delivery Operations · Manager</t>
        </is>
      </c>
      <c r="C31" s="17" t="inlineStr">
        <is>
          <t>Consulting &amp; Professional Services</t>
        </is>
      </c>
      <c r="D31" s="17" t="inlineStr">
        <is>
          <t>Manager</t>
        </is>
      </c>
      <c r="E31" s="17" t="inlineStr">
        <is>
          <t>level</t>
        </is>
      </c>
      <c r="F31" s="69" t="inlineStr">
        <is>
          <t>B2</t>
        </is>
      </c>
      <c r="G31" s="17" t="inlineStr">
        <is>
          <t>Senior Manager</t>
        </is>
      </c>
      <c r="H31" s="17" t="n">
        <v>1</v>
      </c>
      <c r="I31" s="61" t="n"/>
      <c r="J31" s="62" t="n"/>
      <c r="K31" s="62" t="n"/>
      <c r="L31" s="62" t="n"/>
      <c r="M31" s="62" t="n"/>
      <c r="N31" s="62" t="n"/>
      <c r="O31" s="62" t="n"/>
      <c r="P31" s="20" t="n"/>
      <c r="Q31" s="21" t="n"/>
      <c r="R31" s="21" t="n"/>
      <c r="S31" s="21" t="n"/>
      <c r="T31" s="21" t="n"/>
      <c r="U31" s="21" t="n"/>
      <c r="V31" s="21" t="n"/>
      <c r="W31" s="63" t="n"/>
      <c r="X31" s="64" t="n"/>
      <c r="Y31" s="64" t="n"/>
      <c r="Z31" s="64" t="n"/>
      <c r="AA31" s="64" t="n"/>
      <c r="AB31" s="64" t="n"/>
      <c r="AC31" s="64" t="n"/>
      <c r="AD31" s="20" t="n"/>
      <c r="AE31" s="21" t="n"/>
      <c r="AF31" s="21" t="n"/>
      <c r="AG31" s="21" t="n"/>
      <c r="AH31" s="21" t="n"/>
      <c r="AI31" s="21" t="n"/>
      <c r="AJ31" s="21" t="n"/>
      <c r="AK31" s="21" t="n"/>
      <c r="AL31" s="65" t="inlineStr">
        <is>
          <t>Works at B1: Domain specialist work</t>
        </is>
      </c>
      <c r="AM31" s="66" t="inlineStr">
        <is>
          <t>Hardest problems in the domain · in this role: XBRL Domain</t>
        </is>
      </c>
      <c r="AN31" s="66" t="inlineStr">
        <is>
          <t>Works at B3: Sets standards for a practice; cross-team problems</t>
        </is>
      </c>
      <c r="AO31" s="65" t="inlineStr">
        <is>
          <t>Works at B1: Technical / QC / client calls for the domain</t>
        </is>
      </c>
      <c r="AP31" s="66" t="inlineStr">
        <is>
          <t>Allocates people and sets team priorities</t>
        </is>
      </c>
      <c r="AQ31" s="66" t="inlineStr">
        <is>
          <t>Works at B3: Commercial / strategic calls for the unit</t>
        </is>
      </c>
      <c r="AR31" s="65" t="inlineStr">
        <is>
          <t>Works at B1: A domain or a small team</t>
        </is>
      </c>
      <c r="AS31" s="66" t="inlineStr">
        <is>
          <t>One team or a client portfolio</t>
        </is>
      </c>
      <c r="AT31" s="66" t="inlineStr">
        <is>
          <t>Works at B3: Several teams or a practice</t>
        </is>
      </c>
      <c r="AU31" s="18" t="inlineStr">
        <is>
          <t>Works at B1: IC: mentors and reviews · People: hands-on team lead of 3–5</t>
        </is>
      </c>
      <c r="AV31" s="19" t="inlineStr">
        <is>
          <t>IC: guides others in the domain · People: manages a team of 6+</t>
        </is>
      </c>
      <c r="AW31" s="19" t="inlineStr">
        <is>
          <t>Works at B3: IC: leads a practice · People: team leads / managers report in</t>
        </is>
      </c>
      <c r="AX31" s="18" t="inlineStr">
        <is>
          <t>Works at B1: Moves a module's, product area's or client account's results</t>
        </is>
      </c>
      <c r="AY31" s="19" t="inlineStr">
        <is>
          <t>Visible effect on a team's or client portfolio's revenue, quality or compliance</t>
        </is>
      </c>
      <c r="AZ31" s="19" t="inlineStr">
        <is>
          <t>Works at B3: Shapes the results of a practice or several teams</t>
        </is>
      </c>
      <c r="BA31" s="67" t="inlineStr">
        <is>
          <t>Less than 6–8 yrs</t>
        </is>
      </c>
      <c r="BB31" s="68" t="inlineStr">
        <is>
          <t>6–8 yrs · market 6–10 yrs</t>
        </is>
      </c>
      <c r="BC31" s="68" t="inlineStr">
        <is>
          <t>More than 6–8 yrs</t>
        </is>
      </c>
      <c r="BD31" s="67" t="inlineStr">
        <is>
          <t>Below: Graduate + relevant qualification or certification preferred</t>
        </is>
      </c>
      <c r="BE31" s="68" t="inlineStr">
        <is>
          <t>Graduate or postgraduate; professional qualification preferred</t>
        </is>
      </c>
      <c r="BF31" s="68" t="inlineStr">
        <is>
          <t>Above: Postgraduate or professional qualification preferred</t>
        </is>
      </c>
    </row>
    <row r="32" ht="30" customHeight="1">
      <c r="A32" s="45" t="inlineStr">
        <is>
          <t>R010</t>
        </is>
      </c>
      <c r="B32" s="46" t="inlineStr">
        <is>
          <t>Taxonomy Design &amp; Regulatory Consulting · Consultant</t>
        </is>
      </c>
      <c r="C32" s="46" t="inlineStr">
        <is>
          <t>Consulting &amp; Professional Services</t>
        </is>
      </c>
      <c r="D32" s="46" t="inlineStr">
        <is>
          <t>Consultant</t>
        </is>
      </c>
      <c r="E32" s="46" t="inlineStr">
        <is>
          <t>ROLE</t>
        </is>
      </c>
      <c r="F32" s="46" t="inlineStr">
        <is>
          <t>X1</t>
        </is>
      </c>
      <c r="G32" s="46" t="inlineStr">
        <is>
          <t>Consultant · outside the ladder · Regulatory &amp; domain consulting</t>
        </is>
      </c>
      <c r="H32" s="46" t="n">
        <v>1</v>
      </c>
      <c r="I32" s="47" t="n"/>
      <c r="J32" s="48" t="n"/>
      <c r="K32" s="48" t="n"/>
      <c r="L32" s="48" t="n"/>
      <c r="M32" s="48" t="n"/>
      <c r="N32" s="48" t="n"/>
      <c r="O32" s="48" t="n"/>
      <c r="P32" s="49" t="n"/>
      <c r="Q32" s="50" t="n"/>
      <c r="R32" s="50" t="n"/>
      <c r="S32" s="50" t="n"/>
      <c r="T32" s="50" t="n"/>
      <c r="U32" s="50" t="n"/>
      <c r="V32" s="50" t="n"/>
      <c r="W32" s="51" t="n"/>
      <c r="X32" s="52" t="n"/>
      <c r="Y32" s="52" t="n"/>
      <c r="Z32" s="52" t="n"/>
      <c r="AA32" s="52" t="n"/>
      <c r="AB32" s="52" t="n"/>
      <c r="AC32" s="52" t="n"/>
      <c r="AD32" s="49">
        <f>IF(W32&lt;&gt;"",W32,I32)</f>
        <v>0</v>
      </c>
      <c r="AE32" s="50">
        <f>IF(X32&lt;&gt;"",X32,J32)</f>
        <v>0</v>
      </c>
      <c r="AF32" s="50">
        <f>IF(Y32&lt;&gt;"",Y32,K32)</f>
        <v>0</v>
      </c>
      <c r="AG32" s="50">
        <f>IF(Z32&lt;&gt;"",Z32,L32)</f>
        <v>0</v>
      </c>
      <c r="AH32" s="50">
        <f>IF(AA32&lt;&gt;"",AA32,M32)</f>
        <v>0</v>
      </c>
      <c r="AI32" s="50">
        <f>IF(AB32&lt;&gt;"",AB32,N32)</f>
        <v>0</v>
      </c>
      <c r="AJ32" s="50">
        <f>IF(AC32&lt;&gt;"",AC32,O32)</f>
        <v>0</v>
      </c>
      <c r="AK32" s="50">
        <f>COUNTA(W32:AC32)</f>
        <v>0</v>
      </c>
      <c r="AL32" s="53" t="n"/>
      <c r="AM32" s="54" t="n"/>
      <c r="AN32" s="54" t="n"/>
      <c r="AO32" s="53" t="n"/>
      <c r="AP32" s="54" t="n"/>
      <c r="AQ32" s="54" t="n"/>
      <c r="AR32" s="53" t="n"/>
      <c r="AS32" s="54" t="n"/>
      <c r="AT32" s="54" t="n"/>
      <c r="AU32" s="55" t="n"/>
      <c r="AV32" s="56" t="n"/>
      <c r="AW32" s="56" t="n"/>
      <c r="AX32" s="55" t="n"/>
      <c r="AY32" s="56" t="n"/>
      <c r="AZ32" s="56" t="n"/>
      <c r="BA32" s="57" t="n"/>
      <c r="BB32" s="58" t="n"/>
      <c r="BC32" s="58" t="n"/>
      <c r="BD32" s="57" t="n"/>
      <c r="BE32" s="58" t="n"/>
      <c r="BF32" s="58" t="n"/>
    </row>
    <row r="33" ht="30" customHeight="1">
      <c r="A33" s="45" t="inlineStr">
        <is>
          <t>R011</t>
        </is>
      </c>
      <c r="B33" s="46" t="inlineStr">
        <is>
          <t>Taxonomy Design &amp; Regulatory Consulting · IC</t>
        </is>
      </c>
      <c r="C33" s="46" t="inlineStr">
        <is>
          <t>Consulting &amp; Professional Services</t>
        </is>
      </c>
      <c r="D33" s="46" t="inlineStr">
        <is>
          <t>IC</t>
        </is>
      </c>
      <c r="E33" s="46" t="inlineStr">
        <is>
          <t>ROLE</t>
        </is>
      </c>
      <c r="F33" s="46" t="inlineStr">
        <is>
          <t>A2 · A3 · B1 · B2</t>
        </is>
      </c>
      <c r="G33" s="46" t="inlineStr">
        <is>
          <t>Band A · all tracks · Regulatory &amp; domain consulting</t>
        </is>
      </c>
      <c r="H33" s="46" t="n">
        <v>22</v>
      </c>
      <c r="I33" s="47" t="inlineStr">
        <is>
          <t>H</t>
        </is>
      </c>
      <c r="J33" s="48" t="inlineStr">
        <is>
          <t>M</t>
        </is>
      </c>
      <c r="K33" s="48" t="inlineStr">
        <is>
          <t>M</t>
        </is>
      </c>
      <c r="L33" s="48" t="inlineStr">
        <is>
          <t>L</t>
        </is>
      </c>
      <c r="M33" s="48" t="inlineStr">
        <is>
          <t>L</t>
        </is>
      </c>
      <c r="N33" s="48" t="inlineStr">
        <is>
          <t>L</t>
        </is>
      </c>
      <c r="O33" s="48" t="inlineStr">
        <is>
          <t>L</t>
        </is>
      </c>
      <c r="P33" s="49" t="inlineStr">
        <is>
          <t>H</t>
        </is>
      </c>
      <c r="Q33" s="50" t="inlineStr">
        <is>
          <t>M</t>
        </is>
      </c>
      <c r="R33" s="50" t="inlineStr">
        <is>
          <t>M</t>
        </is>
      </c>
      <c r="S33" s="50" t="inlineStr">
        <is>
          <t>L</t>
        </is>
      </c>
      <c r="T33" s="50" t="inlineStr">
        <is>
          <t>L</t>
        </is>
      </c>
      <c r="U33" s="50" t="inlineStr">
        <is>
          <t>L</t>
        </is>
      </c>
      <c r="V33" s="50" t="inlineStr">
        <is>
          <t>L</t>
        </is>
      </c>
      <c r="W33" s="51" t="n"/>
      <c r="X33" s="52" t="n"/>
      <c r="Y33" s="52" t="n"/>
      <c r="Z33" s="52" t="n"/>
      <c r="AA33" s="52" t="n"/>
      <c r="AB33" s="52" t="n"/>
      <c r="AC33" s="52" t="n"/>
      <c r="AD33" s="49" t="str">
        <f>IF(W33&lt;&gt;"",W33,I33)</f>
        <v>H</v>
      </c>
      <c r="AE33" s="50" t="str">
        <f>IF(X33&lt;&gt;"",X33,J33)</f>
        <v>M</v>
      </c>
      <c r="AF33" s="50" t="str">
        <f>IF(Y33&lt;&gt;"",Y33,K33)</f>
        <v>M</v>
      </c>
      <c r="AG33" s="50" t="str">
        <f>IF(Z33&lt;&gt;"",Z33,L33)</f>
        <v>L</v>
      </c>
      <c r="AH33" s="50" t="str">
        <f>IF(AA33&lt;&gt;"",AA33,M33)</f>
        <v>L</v>
      </c>
      <c r="AI33" s="50" t="str">
        <f>IF(AB33&lt;&gt;"",AB33,N33)</f>
        <v>L</v>
      </c>
      <c r="AJ33" s="50" t="str">
        <f>IF(AC33&lt;&gt;"",AC33,O33)</f>
        <v>L</v>
      </c>
      <c r="AK33" s="50">
        <f>COUNTA(W33:AC33)</f>
        <v>0</v>
      </c>
      <c r="AL33" s="53" t="n"/>
      <c r="AM33" s="54" t="n"/>
      <c r="AN33" s="54" t="n"/>
      <c r="AO33" s="53" t="n"/>
      <c r="AP33" s="54" t="n"/>
      <c r="AQ33" s="54" t="n"/>
      <c r="AR33" s="53" t="n"/>
      <c r="AS33" s="54" t="n"/>
      <c r="AT33" s="54" t="n"/>
      <c r="AU33" s="55" t="n"/>
      <c r="AV33" s="56" t="n"/>
      <c r="AW33" s="56" t="n"/>
      <c r="AX33" s="55" t="n"/>
      <c r="AY33" s="56" t="n"/>
      <c r="AZ33" s="56" t="n"/>
      <c r="BA33" s="57" t="n"/>
      <c r="BB33" s="58" t="n"/>
      <c r="BC33" s="58" t="n"/>
      <c r="BD33" s="57" t="n"/>
      <c r="BE33" s="58" t="n"/>
      <c r="BF33" s="58" t="n"/>
    </row>
    <row r="34" ht="90" customHeight="1">
      <c r="A34" s="59" t="inlineStr">
        <is>
          <t>R011</t>
        </is>
      </c>
      <c r="B34" s="17" t="inlineStr">
        <is>
          <t>Taxonomy Design &amp; Regulatory Consulting · IC</t>
        </is>
      </c>
      <c r="C34" s="17" t="inlineStr">
        <is>
          <t>Consulting &amp; Professional Services</t>
        </is>
      </c>
      <c r="D34" s="17" t="inlineStr">
        <is>
          <t>IC</t>
        </is>
      </c>
      <c r="E34" s="17" t="inlineStr">
        <is>
          <t>level</t>
        </is>
      </c>
      <c r="F34" s="69" t="inlineStr">
        <is>
          <t>B2</t>
        </is>
      </c>
      <c r="G34" s="17" t="inlineStr">
        <is>
          <t>Senior Taxonomy Specialist</t>
        </is>
      </c>
      <c r="H34" s="17" t="n">
        <v>3</v>
      </c>
      <c r="I34" s="61" t="n"/>
      <c r="J34" s="62" t="n"/>
      <c r="K34" s="62" t="n"/>
      <c r="L34" s="62" t="n"/>
      <c r="M34" s="62" t="n"/>
      <c r="N34" s="62" t="n"/>
      <c r="O34" s="62" t="n"/>
      <c r="P34" s="20" t="n"/>
      <c r="Q34" s="21" t="n"/>
      <c r="R34" s="21" t="n"/>
      <c r="S34" s="21" t="n"/>
      <c r="T34" s="21" t="n"/>
      <c r="U34" s="21" t="n"/>
      <c r="V34" s="21" t="n"/>
      <c r="W34" s="63" t="n"/>
      <c r="X34" s="64" t="n"/>
      <c r="Y34" s="64" t="n"/>
      <c r="Z34" s="64" t="n"/>
      <c r="AA34" s="64" t="n"/>
      <c r="AB34" s="64" t="n"/>
      <c r="AC34" s="64" t="n"/>
      <c r="AD34" s="20" t="n"/>
      <c r="AE34" s="21" t="n"/>
      <c r="AF34" s="21" t="n"/>
      <c r="AG34" s="21" t="n"/>
      <c r="AH34" s="21" t="n"/>
      <c r="AI34" s="21" t="n"/>
      <c r="AJ34" s="21" t="n"/>
      <c r="AK34" s="21" t="n"/>
      <c r="AL34" s="65" t="inlineStr">
        <is>
          <t>Works at B1: Domain specialist work</t>
        </is>
      </c>
      <c r="AM34" s="66" t="inlineStr">
        <is>
          <t>Hardest problems in the domain · in this role: XBRL Domain</t>
        </is>
      </c>
      <c r="AN34" s="66" t="inlineStr">
        <is>
          <t>Works at B3: Sets standards for a practice; cross-team problems</t>
        </is>
      </c>
      <c r="AO34" s="65" t="inlineStr">
        <is>
          <t>Works at B1: Technical / QC / client calls for the domain</t>
        </is>
      </c>
      <c r="AP34" s="66" t="inlineStr">
        <is>
          <t>Allocates people and sets team priorities</t>
        </is>
      </c>
      <c r="AQ34" s="66" t="inlineStr">
        <is>
          <t>Works at B3: Commercial / strategic calls for the unit</t>
        </is>
      </c>
      <c r="AR34" s="65" t="inlineStr">
        <is>
          <t>Works at B1: A domain or a small team</t>
        </is>
      </c>
      <c r="AS34" s="66" t="inlineStr">
        <is>
          <t>One team or a client portfolio · KRA themes: Common themes in manager-set KRAs: ifile business · analyst contribute · resolve · domain delivery · serve analyst · milestones on-time</t>
        </is>
      </c>
      <c r="AT34" s="66" t="inlineStr">
        <is>
          <t>Works at B3: Several teams or a practice</t>
        </is>
      </c>
      <c r="AU34" s="18" t="inlineStr">
        <is>
          <t>Works at B1: IC: mentors and reviews · People: hands-on team lead of 3–5</t>
        </is>
      </c>
      <c r="AV34" s="19" t="inlineStr">
        <is>
          <t>IC: guides others in the domain · People: manages a team of 6+</t>
        </is>
      </c>
      <c r="AW34" s="19" t="inlineStr">
        <is>
          <t>Works at B3: IC: leads a practice · People: team leads / managers report in</t>
        </is>
      </c>
      <c r="AX34" s="18" t="inlineStr">
        <is>
          <t>Works at B1: Moves a module's, product area's or client account's results</t>
        </is>
      </c>
      <c r="AY34" s="19" t="inlineStr">
        <is>
          <t>Visible effect on a team's or client portfolio's revenue, quality or compliance</t>
        </is>
      </c>
      <c r="AZ34" s="19" t="inlineStr">
        <is>
          <t>Works at B3: Shapes the results of a practice or several teams</t>
        </is>
      </c>
      <c r="BA34" s="67" t="inlineStr">
        <is>
          <t>Less than 6–8 yrs</t>
        </is>
      </c>
      <c r="BB34" s="68" t="inlineStr">
        <is>
          <t>6–8 yrs · market 6–10 yrs</t>
        </is>
      </c>
      <c r="BC34" s="68" t="inlineStr">
        <is>
          <t>More than 6–8 yrs</t>
        </is>
      </c>
      <c r="BD34" s="67" t="inlineStr">
        <is>
          <t>Below: Graduate + relevant qualification or certification preferred</t>
        </is>
      </c>
      <c r="BE34" s="68" t="inlineStr">
        <is>
          <t>Graduate or postgraduate; professional qualification preferred</t>
        </is>
      </c>
      <c r="BF34" s="68" t="inlineStr">
        <is>
          <t>Above: Postgraduate or professional qualification preferred</t>
        </is>
      </c>
    </row>
    <row r="35" ht="90" customHeight="1">
      <c r="A35" s="59" t="inlineStr">
        <is>
          <t>R011</t>
        </is>
      </c>
      <c r="B35" s="17" t="inlineStr">
        <is>
          <t>Taxonomy Design &amp; Regulatory Consulting · IC</t>
        </is>
      </c>
      <c r="C35" s="17" t="inlineStr">
        <is>
          <t>Consulting &amp; Professional Services</t>
        </is>
      </c>
      <c r="D35" s="17" t="inlineStr">
        <is>
          <t>IC</t>
        </is>
      </c>
      <c r="E35" s="17" t="inlineStr">
        <is>
          <t>level</t>
        </is>
      </c>
      <c r="F35" s="69" t="inlineStr">
        <is>
          <t>B1</t>
        </is>
      </c>
      <c r="G35" s="17" t="inlineStr">
        <is>
          <t>Taxonomy Specialist</t>
        </is>
      </c>
      <c r="H35" s="17" t="n">
        <v>1</v>
      </c>
      <c r="I35" s="61" t="n"/>
      <c r="J35" s="62" t="n"/>
      <c r="K35" s="62" t="n"/>
      <c r="L35" s="62" t="n"/>
      <c r="M35" s="62" t="n"/>
      <c r="N35" s="62" t="n"/>
      <c r="O35" s="62" t="n"/>
      <c r="P35" s="20" t="n"/>
      <c r="Q35" s="21" t="n"/>
      <c r="R35" s="21" t="n"/>
      <c r="S35" s="21" t="n"/>
      <c r="T35" s="21" t="n"/>
      <c r="U35" s="21" t="n"/>
      <c r="V35" s="21" t="n"/>
      <c r="W35" s="63" t="n"/>
      <c r="X35" s="64" t="n"/>
      <c r="Y35" s="64" t="n"/>
      <c r="Z35" s="64" t="n"/>
      <c r="AA35" s="64" t="n"/>
      <c r="AB35" s="64" t="n"/>
      <c r="AC35" s="64" t="n"/>
      <c r="AD35" s="20" t="n"/>
      <c r="AE35" s="21" t="n"/>
      <c r="AF35" s="21" t="n"/>
      <c r="AG35" s="21" t="n"/>
      <c r="AH35" s="21" t="n"/>
      <c r="AI35" s="21" t="n"/>
      <c r="AJ35" s="21" t="n"/>
      <c r="AK35" s="21" t="n"/>
      <c r="AL35" s="65" t="inlineStr">
        <is>
          <t>Works at A3: Varied and non-standard work; handles exceptions</t>
        </is>
      </c>
      <c r="AM35" s="66" t="inlineStr">
        <is>
          <t>Domain specialist work · in this role: XBRL Domain</t>
        </is>
      </c>
      <c r="AN35" s="66" t="inlineStr">
        <is>
          <t>Works at B2: Hardest problems in the domain</t>
        </is>
      </c>
      <c r="AO35" s="65" t="inlineStr">
        <is>
          <t>Works at A3: Technical / QC / client calls on own work</t>
        </is>
      </c>
      <c r="AP35" s="66" t="inlineStr">
        <is>
          <t>Technical / QC / client calls for the domain</t>
        </is>
      </c>
      <c r="AQ35" s="66" t="inlineStr">
        <is>
          <t>Works at B2: Allocates people and sets team priorities</t>
        </is>
      </c>
      <c r="AR35" s="65" t="inlineStr">
        <is>
          <t>Works at A3: A module / process, or work with client or regulatory consequences</t>
        </is>
      </c>
      <c r="AS35" s="66" t="inlineStr">
        <is>
          <t>A domain or a small team · KRA themes: Common themes in manager-set KRAs: resolve · business · excel webform · deliver assigned · defect · critical</t>
        </is>
      </c>
      <c r="AT35" s="66" t="inlineStr">
        <is>
          <t>Works at B2: One team or a client portfolio</t>
        </is>
      </c>
      <c r="AU35" s="18" t="inlineStr">
        <is>
          <t>Works at A3: contributes alone; guides others only informally</t>
        </is>
      </c>
      <c r="AV35" s="19" t="inlineStr">
        <is>
          <t>IC: mentors and reviews · People: hands-on team lead of 3–5</t>
        </is>
      </c>
      <c r="AW35" s="19" t="inlineStr">
        <is>
          <t>Works at B2: IC: guides others in the domain · People: manages a team of 6+</t>
        </is>
      </c>
      <c r="AX35" s="18" t="inlineStr">
        <is>
          <t>Works at A3: A process or client deliverable depends on this work</t>
        </is>
      </c>
      <c r="AY35" s="19" t="inlineStr">
        <is>
          <t>Moves a module's, product area's or client account's results</t>
        </is>
      </c>
      <c r="AZ35" s="19" t="inlineStr">
        <is>
          <t>Works at B2: Visible effect on a team's or client portfolio's revenue, quality or compliance</t>
        </is>
      </c>
      <c r="BA35" s="67" t="inlineStr">
        <is>
          <t>Less than 4–6 yrs</t>
        </is>
      </c>
      <c r="BB35" s="68" t="inlineStr">
        <is>
          <t>4–6 yrs · market 4–8 yrs</t>
        </is>
      </c>
      <c r="BC35" s="68" t="inlineStr">
        <is>
          <t>More than 4–6 yrs</t>
        </is>
      </c>
      <c r="BD35" s="67" t="inlineStr">
        <is>
          <t>Below: Graduate; relevant certification preferred</t>
        </is>
      </c>
      <c r="BE35" s="68" t="inlineStr">
        <is>
          <t>Graduate + relevant qualification or certification preferred</t>
        </is>
      </c>
      <c r="BF35" s="68" t="inlineStr">
        <is>
          <t>Above: Graduate or postgraduate; professional qualification preferred</t>
        </is>
      </c>
    </row>
    <row r="36" ht="90" customHeight="1">
      <c r="A36" s="59" t="inlineStr">
        <is>
          <t>R011</t>
        </is>
      </c>
      <c r="B36" s="17" t="inlineStr">
        <is>
          <t>Taxonomy Design &amp; Regulatory Consulting · IC</t>
        </is>
      </c>
      <c r="C36" s="17" t="inlineStr">
        <is>
          <t>Consulting &amp; Professional Services</t>
        </is>
      </c>
      <c r="D36" s="17" t="inlineStr">
        <is>
          <t>IC</t>
        </is>
      </c>
      <c r="E36" s="17" t="inlineStr">
        <is>
          <t>level</t>
        </is>
      </c>
      <c r="F36" s="60" t="inlineStr">
        <is>
          <t>A3</t>
        </is>
      </c>
      <c r="G36" s="17" t="inlineStr">
        <is>
          <t>Senior Taxonomy Analyst</t>
        </is>
      </c>
      <c r="H36" s="17" t="n">
        <v>16</v>
      </c>
      <c r="I36" s="61" t="n"/>
      <c r="J36" s="62" t="n"/>
      <c r="K36" s="62" t="n"/>
      <c r="L36" s="62" t="n"/>
      <c r="M36" s="62" t="n"/>
      <c r="N36" s="62" t="n"/>
      <c r="O36" s="62" t="n"/>
      <c r="P36" s="20" t="n"/>
      <c r="Q36" s="21" t="n"/>
      <c r="R36" s="21" t="n"/>
      <c r="S36" s="21" t="n"/>
      <c r="T36" s="21" t="n"/>
      <c r="U36" s="21" t="n"/>
      <c r="V36" s="21" t="n"/>
      <c r="W36" s="63" t="n"/>
      <c r="X36" s="64" t="n"/>
      <c r="Y36" s="64" t="n"/>
      <c r="Z36" s="64" t="n"/>
      <c r="AA36" s="64" t="n"/>
      <c r="AB36" s="64" t="n"/>
      <c r="AC36" s="64" t="n"/>
      <c r="AD36" s="20" t="n"/>
      <c r="AE36" s="21" t="n"/>
      <c r="AF36" s="21" t="n"/>
      <c r="AG36" s="21" t="n"/>
      <c r="AH36" s="21" t="n"/>
      <c r="AI36" s="21" t="n"/>
      <c r="AJ36" s="21" t="n"/>
      <c r="AK36" s="21" t="n"/>
      <c r="AL36" s="65" t="inlineStr">
        <is>
          <t>Works at A2: Standard work of the discipline</t>
        </is>
      </c>
      <c r="AM36" s="66" t="inlineStr">
        <is>
          <t>Varied and non-standard work; handles exceptions · in this role: XBRL domain</t>
        </is>
      </c>
      <c r="AN36" s="66" t="inlineStr">
        <is>
          <t>Works at B1: Domain specialist work</t>
        </is>
      </c>
      <c r="AO36" s="65" t="inlineStr">
        <is>
          <t>Works at A2: Chooses own approach within standards</t>
        </is>
      </c>
      <c r="AP36" s="66" t="inlineStr">
        <is>
          <t>Technical / QC / client calls on own work</t>
        </is>
      </c>
      <c r="AQ36" s="66" t="inlineStr">
        <is>
          <t>Works at B1: Technical / QC / client calls for the domain</t>
        </is>
      </c>
      <c r="AR36" s="65" t="inlineStr">
        <is>
          <t>Works at A2: Own deliverables · accuracy, TAT</t>
        </is>
      </c>
      <c r="AS36" s="66" t="inlineStr">
        <is>
          <t>A module / process, or work with client or regulatory consequences · KRA themes: Common themes in manager-set KRAs: resolve · defect · deliver · complete · modules · testing</t>
        </is>
      </c>
      <c r="AT36" s="66" t="inlineStr">
        <is>
          <t>Works at B1: A domain or a small team</t>
        </is>
      </c>
      <c r="AU36" s="18" t="inlineStr">
        <is>
          <t>Works at A2: contributes alone; guides others only informally</t>
        </is>
      </c>
      <c r="AV36" s="19" t="inlineStr">
        <is>
          <t>Helps peers and newer people informally · None · guides 1–3 juniors informally</t>
        </is>
      </c>
      <c r="AW36" s="19" t="inlineStr">
        <is>
          <t>Works at B1: IC: mentors and reviews · People: hands-on team lead of 3–5</t>
        </is>
      </c>
      <c r="AX36" s="18" t="inlineStr">
        <is>
          <t>Works at A2: Own deliverables feed a team's output and turnaround</t>
        </is>
      </c>
      <c r="AY36" s="19" t="inlineStr">
        <is>
          <t>A process or client deliverable depends on this work</t>
        </is>
      </c>
      <c r="AZ36" s="19" t="inlineStr">
        <is>
          <t>Works at B1: Moves a module's, product area's or client account's results</t>
        </is>
      </c>
      <c r="BA36" s="67" t="inlineStr">
        <is>
          <t>Less than 2–4 yrs</t>
        </is>
      </c>
      <c r="BB36" s="68" t="inlineStr">
        <is>
          <t>2–4 yrs · market 2–5 yrs</t>
        </is>
      </c>
      <c r="BC36" s="68" t="inlineStr">
        <is>
          <t>More than 2–4 yrs</t>
        </is>
      </c>
      <c r="BD36" s="67" t="inlineStr">
        <is>
          <t>Below: Graduate · or diploma with experience</t>
        </is>
      </c>
      <c r="BE36" s="68" t="inlineStr">
        <is>
          <t>Graduate; relevant certification preferred</t>
        </is>
      </c>
      <c r="BF36" s="68" t="inlineStr">
        <is>
          <t>Above: Graduate + relevant qualification or certification preferred</t>
        </is>
      </c>
    </row>
    <row r="37" ht="90" customHeight="1">
      <c r="A37" s="59" t="inlineStr">
        <is>
          <t>R011</t>
        </is>
      </c>
      <c r="B37" s="17" t="inlineStr">
        <is>
          <t>Taxonomy Design &amp; Regulatory Consulting · IC</t>
        </is>
      </c>
      <c r="C37" s="17" t="inlineStr">
        <is>
          <t>Consulting &amp; Professional Services</t>
        </is>
      </c>
      <c r="D37" s="17" t="inlineStr">
        <is>
          <t>IC</t>
        </is>
      </c>
      <c r="E37" s="17" t="inlineStr">
        <is>
          <t>level</t>
        </is>
      </c>
      <c r="F37" s="60" t="inlineStr">
        <is>
          <t>A2</t>
        </is>
      </c>
      <c r="G37" s="17" t="inlineStr">
        <is>
          <t>Taxonomy Analyst</t>
        </is>
      </c>
      <c r="H37" s="17" t="n">
        <v>2</v>
      </c>
      <c r="I37" s="61" t="n"/>
      <c r="J37" s="62" t="n"/>
      <c r="K37" s="62" t="n"/>
      <c r="L37" s="62" t="n"/>
      <c r="M37" s="62" t="n"/>
      <c r="N37" s="62" t="n"/>
      <c r="O37" s="62" t="n"/>
      <c r="P37" s="20" t="n"/>
      <c r="Q37" s="21" t="n"/>
      <c r="R37" s="21" t="n"/>
      <c r="S37" s="21" t="n"/>
      <c r="T37" s="21" t="n"/>
      <c r="U37" s="21" t="n"/>
      <c r="V37" s="21" t="n"/>
      <c r="W37" s="63" t="n"/>
      <c r="X37" s="64" t="n"/>
      <c r="Y37" s="64" t="n"/>
      <c r="Z37" s="64" t="n"/>
      <c r="AA37" s="64" t="n"/>
      <c r="AB37" s="64" t="n"/>
      <c r="AC37" s="64" t="n"/>
      <c r="AD37" s="20" t="n"/>
      <c r="AE37" s="21" t="n"/>
      <c r="AF37" s="21" t="n"/>
      <c r="AG37" s="21" t="n"/>
      <c r="AH37" s="21" t="n"/>
      <c r="AI37" s="21" t="n"/>
      <c r="AJ37" s="21" t="n"/>
      <c r="AK37" s="21" t="n"/>
      <c r="AL37" s="65" t="inlineStr">
        <is>
          <t>Works at A1: Learning; follows worked examples</t>
        </is>
      </c>
      <c r="AM37" s="66" t="inlineStr">
        <is>
          <t>Standard work of the discipline · in this role: XBRL domain · XBRL specifications · analytical skills · Domain knowledge · XBRL · XBRl knowledge · Academic strength</t>
        </is>
      </c>
      <c r="AN37" s="66" t="inlineStr">
        <is>
          <t>Works at A3: Varied and non-standard work; handles exceptions</t>
        </is>
      </c>
      <c r="AO37" s="65" t="inlineStr">
        <is>
          <t>Works at A1: Needs approval / close guidance</t>
        </is>
      </c>
      <c r="AP37" s="66" t="inlineStr">
        <is>
          <t>Chooses own approach within standards</t>
        </is>
      </c>
      <c r="AQ37" s="66" t="inlineStr">
        <is>
          <t>Works at A3: Technical / QC / client calls on own work</t>
        </is>
      </c>
      <c r="AR37" s="65" t="inlineStr">
        <is>
          <t>Works at A1: Learning tasks</t>
        </is>
      </c>
      <c r="AS37" s="66" t="inlineStr">
        <is>
          <t>Own deliverables · accuracy, TAT · KRA themes: Common themes in manager-set KRAs: complete iris · resolve · cycle full · accuracy targets · maintained · logs document</t>
        </is>
      </c>
      <c r="AT37" s="66" t="inlineStr">
        <is>
          <t>Works at A3: A module / process, or work with client or regulatory consequences</t>
        </is>
      </c>
      <c r="AU37" s="18" t="inlineStr">
        <is>
          <t>Works at A1: contributes alone; guides others only informally</t>
        </is>
      </c>
      <c r="AV37" s="19" t="inlineStr">
        <is>
          <t>Helps peers and newer people informally · No direct reports</t>
        </is>
      </c>
      <c r="AW37" s="19" t="inlineStr">
        <is>
          <t>Works at A3: Not scored in Band A</t>
        </is>
      </c>
      <c r="AX37" s="18" t="inlineStr">
        <is>
          <t>Works at A1: Learning; little direct effect on business results yet</t>
        </is>
      </c>
      <c r="AY37" s="19" t="inlineStr">
        <is>
          <t>Own deliverables feed a team's output and turnaround</t>
        </is>
      </c>
      <c r="AZ37" s="19" t="inlineStr">
        <is>
          <t>Works at A3: A process or client deliverable depends on this work</t>
        </is>
      </c>
      <c r="BA37" s="67" t="inlineStr">
        <is>
          <t>Less than 0–2 yrs</t>
        </is>
      </c>
      <c r="BB37" s="68" t="inlineStr">
        <is>
          <t>0–2 yrs · market 0–3 yrs</t>
        </is>
      </c>
      <c r="BC37" s="68" t="inlineStr">
        <is>
          <t>More than 0–2 yrs</t>
        </is>
      </c>
      <c r="BD37" s="67" t="inlineStr">
        <is>
          <t>Below: Pursuing or completed graduation / diploma</t>
        </is>
      </c>
      <c r="BE37" s="68" t="inlineStr">
        <is>
          <t>Graduate · or diploma with experience</t>
        </is>
      </c>
      <c r="BF37" s="68" t="inlineStr">
        <is>
          <t>Above: Graduate; relevant certification preferred</t>
        </is>
      </c>
    </row>
    <row r="38" ht="30" customHeight="1">
      <c r="A38" s="45" t="inlineStr">
        <is>
          <t>R012</t>
        </is>
      </c>
      <c r="B38" s="46" t="inlineStr">
        <is>
          <t>Taxonomy Design &amp; Regulatory Consulting · Manager</t>
        </is>
      </c>
      <c r="C38" s="46" t="inlineStr">
        <is>
          <t>Consulting &amp; Professional Services</t>
        </is>
      </c>
      <c r="D38" s="46" t="inlineStr">
        <is>
          <t>Manager</t>
        </is>
      </c>
      <c r="E38" s="46" t="inlineStr">
        <is>
          <t>ROLE</t>
        </is>
      </c>
      <c r="F38" s="46" t="inlineStr">
        <is>
          <t>B2</t>
        </is>
      </c>
      <c r="G38" s="46" t="inlineStr">
        <is>
          <t>Band B · People Manager · Regulatory &amp; domain consulting</t>
        </is>
      </c>
      <c r="H38" s="46" t="n">
        <v>2</v>
      </c>
      <c r="I38" s="47" t="inlineStr">
        <is>
          <t>H</t>
        </is>
      </c>
      <c r="J38" s="48" t="inlineStr">
        <is>
          <t>M</t>
        </is>
      </c>
      <c r="K38" s="48" t="inlineStr">
        <is>
          <t>M</t>
        </is>
      </c>
      <c r="L38" s="48" t="inlineStr">
        <is>
          <t>M</t>
        </is>
      </c>
      <c r="M38" s="48" t="inlineStr">
        <is>
          <t>L</t>
        </is>
      </c>
      <c r="N38" s="48" t="inlineStr">
        <is>
          <t>L</t>
        </is>
      </c>
      <c r="O38" s="48" t="inlineStr">
        <is>
          <t>L</t>
        </is>
      </c>
      <c r="P38" s="49" t="inlineStr">
        <is>
          <t>H</t>
        </is>
      </c>
      <c r="Q38" s="50" t="inlineStr">
        <is>
          <t>M</t>
        </is>
      </c>
      <c r="R38" s="50" t="inlineStr">
        <is>
          <t>M</t>
        </is>
      </c>
      <c r="S38" s="50" t="inlineStr">
        <is>
          <t>M</t>
        </is>
      </c>
      <c r="T38" s="50" t="inlineStr">
        <is>
          <t>L</t>
        </is>
      </c>
      <c r="U38" s="50" t="inlineStr">
        <is>
          <t>L</t>
        </is>
      </c>
      <c r="V38" s="50" t="inlineStr">
        <is>
          <t>L</t>
        </is>
      </c>
      <c r="W38" s="51" t="n"/>
      <c r="X38" s="52" t="n"/>
      <c r="Y38" s="52" t="n"/>
      <c r="Z38" s="52" t="n"/>
      <c r="AA38" s="52" t="n"/>
      <c r="AB38" s="52" t="n"/>
      <c r="AC38" s="52" t="n"/>
      <c r="AD38" s="49" t="str">
        <f>IF(W38&lt;&gt;"",W38,I38)</f>
        <v>H</v>
      </c>
      <c r="AE38" s="50" t="str">
        <f>IF(X38&lt;&gt;"",X38,J38)</f>
        <v>M</v>
      </c>
      <c r="AF38" s="50" t="str">
        <f>IF(Y38&lt;&gt;"",Y38,K38)</f>
        <v>M</v>
      </c>
      <c r="AG38" s="50" t="str">
        <f>IF(Z38&lt;&gt;"",Z38,L38)</f>
        <v>M</v>
      </c>
      <c r="AH38" s="50" t="str">
        <f>IF(AA38&lt;&gt;"",AA38,M38)</f>
        <v>L</v>
      </c>
      <c r="AI38" s="50" t="str">
        <f>IF(AB38&lt;&gt;"",AB38,N38)</f>
        <v>L</v>
      </c>
      <c r="AJ38" s="50" t="str">
        <f>IF(AC38&lt;&gt;"",AC38,O38)</f>
        <v>L</v>
      </c>
      <c r="AK38" s="50">
        <f>COUNTA(W38:AC38)</f>
        <v>0</v>
      </c>
      <c r="AL38" s="53" t="n"/>
      <c r="AM38" s="54" t="n"/>
      <c r="AN38" s="54" t="n"/>
      <c r="AO38" s="53" t="n"/>
      <c r="AP38" s="54" t="n"/>
      <c r="AQ38" s="54" t="n"/>
      <c r="AR38" s="53" t="n"/>
      <c r="AS38" s="54" t="n"/>
      <c r="AT38" s="54" t="n"/>
      <c r="AU38" s="55" t="n"/>
      <c r="AV38" s="56" t="n"/>
      <c r="AW38" s="56" t="n"/>
      <c r="AX38" s="55" t="n"/>
      <c r="AY38" s="56" t="n"/>
      <c r="AZ38" s="56" t="n"/>
      <c r="BA38" s="57" t="n"/>
      <c r="BB38" s="58" t="n"/>
      <c r="BC38" s="58" t="n"/>
      <c r="BD38" s="57" t="n"/>
      <c r="BE38" s="58" t="n"/>
      <c r="BF38" s="58" t="n"/>
    </row>
    <row r="39" ht="90" customHeight="1">
      <c r="A39" s="59" t="inlineStr">
        <is>
          <t>R012</t>
        </is>
      </c>
      <c r="B39" s="17" t="inlineStr">
        <is>
          <t>Taxonomy Design &amp; Regulatory Consulting · Manager</t>
        </is>
      </c>
      <c r="C39" s="17" t="inlineStr">
        <is>
          <t>Consulting &amp; Professional Services</t>
        </is>
      </c>
      <c r="D39" s="17" t="inlineStr">
        <is>
          <t>Manager</t>
        </is>
      </c>
      <c r="E39" s="17" t="inlineStr">
        <is>
          <t>level</t>
        </is>
      </c>
      <c r="F39" s="69" t="inlineStr">
        <is>
          <t>B2</t>
        </is>
      </c>
      <c r="G39" s="17" t="inlineStr">
        <is>
          <t>Senior Manager</t>
        </is>
      </c>
      <c r="H39" s="17" t="n">
        <v>2</v>
      </c>
      <c r="I39" s="61" t="n"/>
      <c r="J39" s="62" t="n"/>
      <c r="K39" s="62" t="n"/>
      <c r="L39" s="62" t="n"/>
      <c r="M39" s="62" t="n"/>
      <c r="N39" s="62" t="n"/>
      <c r="O39" s="62" t="n"/>
      <c r="P39" s="20" t="n"/>
      <c r="Q39" s="21" t="n"/>
      <c r="R39" s="21" t="n"/>
      <c r="S39" s="21" t="n"/>
      <c r="T39" s="21" t="n"/>
      <c r="U39" s="21" t="n"/>
      <c r="V39" s="21" t="n"/>
      <c r="W39" s="63" t="n"/>
      <c r="X39" s="64" t="n"/>
      <c r="Y39" s="64" t="n"/>
      <c r="Z39" s="64" t="n"/>
      <c r="AA39" s="64" t="n"/>
      <c r="AB39" s="64" t="n"/>
      <c r="AC39" s="64" t="n"/>
      <c r="AD39" s="20" t="n"/>
      <c r="AE39" s="21" t="n"/>
      <c r="AF39" s="21" t="n"/>
      <c r="AG39" s="21" t="n"/>
      <c r="AH39" s="21" t="n"/>
      <c r="AI39" s="21" t="n"/>
      <c r="AJ39" s="21" t="n"/>
      <c r="AK39" s="21" t="n"/>
      <c r="AL39" s="65" t="inlineStr">
        <is>
          <t>Works at B1: Domain specialist work</t>
        </is>
      </c>
      <c r="AM39" s="66" t="inlineStr">
        <is>
          <t>Hardest problems in the domain · in this role: XBRL Domain</t>
        </is>
      </c>
      <c r="AN39" s="66" t="inlineStr">
        <is>
          <t>Works at B3: Sets standards for a practice; cross-team problems</t>
        </is>
      </c>
      <c r="AO39" s="65" t="inlineStr">
        <is>
          <t>Works at B1: Technical / QC / client calls for the domain</t>
        </is>
      </c>
      <c r="AP39" s="66" t="inlineStr">
        <is>
          <t>Allocates people and sets team priorities</t>
        </is>
      </c>
      <c r="AQ39" s="66" t="inlineStr">
        <is>
          <t>Works at B3: Commercial / strategic calls for the unit</t>
        </is>
      </c>
      <c r="AR39" s="65" t="inlineStr">
        <is>
          <t>Works at B1: A domain or a small team</t>
        </is>
      </c>
      <c r="AS39" s="66" t="inlineStr">
        <is>
          <t>One team or a client portfolio · KRA themes: Common themes in manager-set KRAs: ifile business · analyst contribute · resolve · domain delivery · serve analyst · milestones on-time</t>
        </is>
      </c>
      <c r="AT39" s="66" t="inlineStr">
        <is>
          <t>Works at B3: Several teams or a practice</t>
        </is>
      </c>
      <c r="AU39" s="18" t="inlineStr">
        <is>
          <t>Works at B1: IC: mentors and reviews · People: hands-on team lead of 3–5</t>
        </is>
      </c>
      <c r="AV39" s="19" t="inlineStr">
        <is>
          <t>IC: guides others in the domain · People: manages a team of 6+</t>
        </is>
      </c>
      <c r="AW39" s="19" t="inlineStr">
        <is>
          <t>Works at B3: IC: leads a practice · People: team leads / managers report in</t>
        </is>
      </c>
      <c r="AX39" s="18" t="inlineStr">
        <is>
          <t>Works at B1: Moves a module's, product area's or client account's results</t>
        </is>
      </c>
      <c r="AY39" s="19" t="inlineStr">
        <is>
          <t>Visible effect on a team's or client portfolio's revenue, quality or compliance</t>
        </is>
      </c>
      <c r="AZ39" s="19" t="inlineStr">
        <is>
          <t>Works at B3: Shapes the results of a practice or several teams</t>
        </is>
      </c>
      <c r="BA39" s="67" t="inlineStr">
        <is>
          <t>Less than 6–8 yrs</t>
        </is>
      </c>
      <c r="BB39" s="68" t="inlineStr">
        <is>
          <t>6–8 yrs · market 6–10 yrs</t>
        </is>
      </c>
      <c r="BC39" s="68" t="inlineStr">
        <is>
          <t>More than 6–8 yrs</t>
        </is>
      </c>
      <c r="BD39" s="67" t="inlineStr">
        <is>
          <t>Below: Graduate + relevant qualification or certification preferred</t>
        </is>
      </c>
      <c r="BE39" s="68" t="inlineStr">
        <is>
          <t>Graduate or postgraduate; professional qualification preferred</t>
        </is>
      </c>
      <c r="BF39" s="68" t="inlineStr">
        <is>
          <t>Above: Postgraduate or professional qualification preferred</t>
        </is>
      </c>
    </row>
    <row r="40" ht="30" customHeight="1">
      <c r="A40" s="45" t="inlineStr">
        <is>
          <t>R013</t>
        </is>
      </c>
      <c r="B40" s="46" t="inlineStr">
        <is>
          <t>XBRL Tagging, Conversion &amp; Filing · IC</t>
        </is>
      </c>
      <c r="C40" s="46" t="inlineStr">
        <is>
          <t>Consulting &amp; Professional Services</t>
        </is>
      </c>
      <c r="D40" s="46" t="inlineStr">
        <is>
          <t>IC</t>
        </is>
      </c>
      <c r="E40" s="46" t="inlineStr">
        <is>
          <t>ROLE</t>
        </is>
      </c>
      <c r="F40" s="46" t="inlineStr">
        <is>
          <t>A2 · A3 · B1</t>
        </is>
      </c>
      <c r="G40" s="46" t="inlineStr">
        <is>
          <t>Band A · all tracks · Service delivery &amp; data operations</t>
        </is>
      </c>
      <c r="H40" s="46" t="n">
        <v>52</v>
      </c>
      <c r="I40" s="47" t="inlineStr">
        <is>
          <t>H</t>
        </is>
      </c>
      <c r="J40" s="48" t="inlineStr">
        <is>
          <t>M</t>
        </is>
      </c>
      <c r="K40" s="48" t="inlineStr">
        <is>
          <t>M</t>
        </is>
      </c>
      <c r="L40" s="48" t="inlineStr">
        <is>
          <t>L</t>
        </is>
      </c>
      <c r="M40" s="48" t="inlineStr">
        <is>
          <t>L</t>
        </is>
      </c>
      <c r="N40" s="48" t="inlineStr">
        <is>
          <t>L</t>
        </is>
      </c>
      <c r="O40" s="48" t="inlineStr">
        <is>
          <t>L</t>
        </is>
      </c>
      <c r="P40" s="49" t="inlineStr">
        <is>
          <t>H</t>
        </is>
      </c>
      <c r="Q40" s="50" t="inlineStr">
        <is>
          <t>M</t>
        </is>
      </c>
      <c r="R40" s="50" t="inlineStr">
        <is>
          <t>M</t>
        </is>
      </c>
      <c r="S40" s="50" t="inlineStr">
        <is>
          <t>L</t>
        </is>
      </c>
      <c r="T40" s="50" t="inlineStr">
        <is>
          <t>L</t>
        </is>
      </c>
      <c r="U40" s="50" t="inlineStr">
        <is>
          <t>L</t>
        </is>
      </c>
      <c r="V40" s="50" t="inlineStr">
        <is>
          <t>L</t>
        </is>
      </c>
      <c r="W40" s="51" t="n"/>
      <c r="X40" s="52" t="n"/>
      <c r="Y40" s="52" t="n"/>
      <c r="Z40" s="52" t="n"/>
      <c r="AA40" s="52" t="n"/>
      <c r="AB40" s="52" t="n"/>
      <c r="AC40" s="52" t="n"/>
      <c r="AD40" s="49" t="str">
        <f>IF(W40&lt;&gt;"",W40,I40)</f>
        <v>H</v>
      </c>
      <c r="AE40" s="50" t="str">
        <f>IF(X40&lt;&gt;"",X40,J40)</f>
        <v>M</v>
      </c>
      <c r="AF40" s="50" t="str">
        <f>IF(Y40&lt;&gt;"",Y40,K40)</f>
        <v>M</v>
      </c>
      <c r="AG40" s="50" t="str">
        <f>IF(Z40&lt;&gt;"",Z40,L40)</f>
        <v>L</v>
      </c>
      <c r="AH40" s="50" t="str">
        <f>IF(AA40&lt;&gt;"",AA40,M40)</f>
        <v>L</v>
      </c>
      <c r="AI40" s="50" t="str">
        <f>IF(AB40&lt;&gt;"",AB40,N40)</f>
        <v>L</v>
      </c>
      <c r="AJ40" s="50" t="str">
        <f>IF(AC40&lt;&gt;"",AC40,O40)</f>
        <v>L</v>
      </c>
      <c r="AK40" s="50">
        <f>COUNTA(W40:AC40)</f>
        <v>0</v>
      </c>
      <c r="AL40" s="53" t="n"/>
      <c r="AM40" s="54" t="n"/>
      <c r="AN40" s="54" t="n"/>
      <c r="AO40" s="53" t="n"/>
      <c r="AP40" s="54" t="n"/>
      <c r="AQ40" s="54" t="n"/>
      <c r="AR40" s="53" t="n"/>
      <c r="AS40" s="54" t="n"/>
      <c r="AT40" s="54" t="n"/>
      <c r="AU40" s="55" t="n"/>
      <c r="AV40" s="56" t="n"/>
      <c r="AW40" s="56" t="n"/>
      <c r="AX40" s="55" t="n"/>
      <c r="AY40" s="56" t="n"/>
      <c r="AZ40" s="56" t="n"/>
      <c r="BA40" s="57" t="n"/>
      <c r="BB40" s="58" t="n"/>
      <c r="BC40" s="58" t="n"/>
      <c r="BD40" s="57" t="n"/>
      <c r="BE40" s="58" t="n"/>
      <c r="BF40" s="58" t="n"/>
    </row>
    <row r="41" ht="90" customHeight="1">
      <c r="A41" s="59" t="inlineStr">
        <is>
          <t>R013</t>
        </is>
      </c>
      <c r="B41" s="17" t="inlineStr">
        <is>
          <t>XBRL Tagging, Conversion &amp; Filing · IC</t>
        </is>
      </c>
      <c r="C41" s="17" t="inlineStr">
        <is>
          <t>Consulting &amp; Professional Services</t>
        </is>
      </c>
      <c r="D41" s="17" t="inlineStr">
        <is>
          <t>IC</t>
        </is>
      </c>
      <c r="E41" s="17" t="inlineStr">
        <is>
          <t>level</t>
        </is>
      </c>
      <c r="F41" s="69" t="inlineStr">
        <is>
          <t>B1</t>
        </is>
      </c>
      <c r="G41" s="17" t="inlineStr">
        <is>
          <t>XBRL Specialist</t>
        </is>
      </c>
      <c r="H41" s="17" t="n">
        <v>4</v>
      </c>
      <c r="I41" s="61" t="n"/>
      <c r="J41" s="62" t="n"/>
      <c r="K41" s="62" t="n"/>
      <c r="L41" s="62" t="n"/>
      <c r="M41" s="62" t="n"/>
      <c r="N41" s="62" t="n"/>
      <c r="O41" s="62" t="n"/>
      <c r="P41" s="20" t="n"/>
      <c r="Q41" s="21" t="n"/>
      <c r="R41" s="21" t="n"/>
      <c r="S41" s="21" t="n"/>
      <c r="T41" s="21" t="n"/>
      <c r="U41" s="21" t="n"/>
      <c r="V41" s="21" t="n"/>
      <c r="W41" s="63" t="n"/>
      <c r="X41" s="64" t="n"/>
      <c r="Y41" s="64" t="n"/>
      <c r="Z41" s="64" t="n"/>
      <c r="AA41" s="64" t="n"/>
      <c r="AB41" s="64" t="n"/>
      <c r="AC41" s="64" t="n"/>
      <c r="AD41" s="20" t="n"/>
      <c r="AE41" s="21" t="n"/>
      <c r="AF41" s="21" t="n"/>
      <c r="AG41" s="21" t="n"/>
      <c r="AH41" s="21" t="n"/>
      <c r="AI41" s="21" t="n"/>
      <c r="AJ41" s="21" t="n"/>
      <c r="AK41" s="21" t="n"/>
      <c r="AL41" s="65" t="inlineStr">
        <is>
          <t>Works at A3: Varied and non-standard work; handles exceptions</t>
        </is>
      </c>
      <c r="AM41" s="66" t="inlineStr">
        <is>
          <t>Domain specialist work · in this role: XBRL Domain · Attention to detail · Advanced XBRL Mapping knowledge · Different region Taxonomy Knowledge · Financial Reporting Standards …</t>
        </is>
      </c>
      <c r="AN41" s="66" t="inlineStr">
        <is>
          <t>Works at B2: Hardest problems in the domain</t>
        </is>
      </c>
      <c r="AO41" s="65" t="inlineStr">
        <is>
          <t>Works at A3: Technical / QC / client calls on own work</t>
        </is>
      </c>
      <c r="AP41" s="66" t="inlineStr">
        <is>
          <t>Technical / QC / client calls for the domain</t>
        </is>
      </c>
      <c r="AQ41" s="66" t="inlineStr">
        <is>
          <t>Works at B2: Allocates people and sets team priorities</t>
        </is>
      </c>
      <c r="AR41" s="65" t="inlineStr">
        <is>
          <t>Works at A3: A module / process, or work with client or regulatory consequences</t>
        </is>
      </c>
      <c r="AS41" s="66" t="inlineStr">
        <is>
          <t>A domain or a small team</t>
        </is>
      </c>
      <c r="AT41" s="66" t="inlineStr">
        <is>
          <t>Works at B2: One team or a client portfolio</t>
        </is>
      </c>
      <c r="AU41" s="18" t="inlineStr">
        <is>
          <t>Works at A3: contributes alone; guides others only informally</t>
        </is>
      </c>
      <c r="AV41" s="19" t="inlineStr">
        <is>
          <t>IC: mentors and reviews · People: hands-on team lead of 3–5</t>
        </is>
      </c>
      <c r="AW41" s="19" t="inlineStr">
        <is>
          <t>Works at B2: IC: guides others in the domain · People: manages a team of 6+</t>
        </is>
      </c>
      <c r="AX41" s="18" t="inlineStr">
        <is>
          <t>Works at A3: A process or client deliverable depends on this work</t>
        </is>
      </c>
      <c r="AY41" s="19" t="inlineStr">
        <is>
          <t>Moves a module's, product area's or client account's results</t>
        </is>
      </c>
      <c r="AZ41" s="19" t="inlineStr">
        <is>
          <t>Works at B2: Visible effect on a team's or client portfolio's revenue, quality or compliance</t>
        </is>
      </c>
      <c r="BA41" s="67" t="inlineStr">
        <is>
          <t>Less than 4–6 yrs</t>
        </is>
      </c>
      <c r="BB41" s="68" t="inlineStr">
        <is>
          <t>4–6 yrs · market 4–8 yrs</t>
        </is>
      </c>
      <c r="BC41" s="68" t="inlineStr">
        <is>
          <t>More than 4–6 yrs</t>
        </is>
      </c>
      <c r="BD41" s="67" t="inlineStr">
        <is>
          <t>Below: Graduate; relevant certification preferred</t>
        </is>
      </c>
      <c r="BE41" s="68" t="inlineStr">
        <is>
          <t>Graduate + relevant qualification or certification preferred</t>
        </is>
      </c>
      <c r="BF41" s="68" t="inlineStr">
        <is>
          <t>Above: Graduate or postgraduate; professional qualification preferred</t>
        </is>
      </c>
    </row>
    <row r="42" ht="90" customHeight="1">
      <c r="A42" s="59" t="inlineStr">
        <is>
          <t>R013</t>
        </is>
      </c>
      <c r="B42" s="17" t="inlineStr">
        <is>
          <t>XBRL Tagging, Conversion &amp; Filing · IC</t>
        </is>
      </c>
      <c r="C42" s="17" t="inlineStr">
        <is>
          <t>Consulting &amp; Professional Services</t>
        </is>
      </c>
      <c r="D42" s="17" t="inlineStr">
        <is>
          <t>IC</t>
        </is>
      </c>
      <c r="E42" s="17" t="inlineStr">
        <is>
          <t>level</t>
        </is>
      </c>
      <c r="F42" s="60" t="inlineStr">
        <is>
          <t>A3</t>
        </is>
      </c>
      <c r="G42" s="17" t="inlineStr">
        <is>
          <t>Senior Financial Analyst</t>
        </is>
      </c>
      <c r="H42" s="17" t="n">
        <v>44</v>
      </c>
      <c r="I42" s="61" t="n"/>
      <c r="J42" s="62" t="n"/>
      <c r="K42" s="62" t="n"/>
      <c r="L42" s="62" t="n"/>
      <c r="M42" s="62" t="n"/>
      <c r="N42" s="62" t="n"/>
      <c r="O42" s="62" t="n"/>
      <c r="P42" s="20" t="n"/>
      <c r="Q42" s="21" t="n"/>
      <c r="R42" s="21" t="n"/>
      <c r="S42" s="21" t="n"/>
      <c r="T42" s="21" t="n"/>
      <c r="U42" s="21" t="n"/>
      <c r="V42" s="21" t="n"/>
      <c r="W42" s="63" t="n"/>
      <c r="X42" s="64" t="n"/>
      <c r="Y42" s="64" t="n"/>
      <c r="Z42" s="64" t="n"/>
      <c r="AA42" s="64" t="n"/>
      <c r="AB42" s="64" t="n"/>
      <c r="AC42" s="64" t="n"/>
      <c r="AD42" s="20" t="n"/>
      <c r="AE42" s="21" t="n"/>
      <c r="AF42" s="21" t="n"/>
      <c r="AG42" s="21" t="n"/>
      <c r="AH42" s="21" t="n"/>
      <c r="AI42" s="21" t="n"/>
      <c r="AJ42" s="21" t="n"/>
      <c r="AK42" s="21" t="n"/>
      <c r="AL42" s="65" t="inlineStr">
        <is>
          <t>Works at A2: Standard work of the discipline</t>
        </is>
      </c>
      <c r="AM42" s="66" t="inlineStr">
        <is>
          <t>Varied and non-standard work; handles exceptions · in this role: XBRL Domain · Taxonomy knowledge · attention to detail · validation · Problem-solving · filing procedures · XBRL concepts · QC</t>
        </is>
      </c>
      <c r="AN42" s="66" t="inlineStr">
        <is>
          <t>Works at B1: Domain specialist work</t>
        </is>
      </c>
      <c r="AO42" s="65" t="inlineStr">
        <is>
          <t>Works at A2: Chooses own approach within standards</t>
        </is>
      </c>
      <c r="AP42" s="66" t="inlineStr">
        <is>
          <t>Technical / QC / client calls on own work</t>
        </is>
      </c>
      <c r="AQ42" s="66" t="inlineStr">
        <is>
          <t>Works at B1: Technical / QC / client calls for the domain</t>
        </is>
      </c>
      <c r="AR42" s="65" t="inlineStr">
        <is>
          <t>Works at A2: Own deliverables · accuracy, TAT</t>
        </is>
      </c>
      <c r="AS42" s="66" t="inlineStr">
        <is>
          <t>A module / process, or work with client or regulatory consequences · KRA themes: Common themes in manager-set KRAs: resolve · full · coverage · cycles · defect · xbrl</t>
        </is>
      </c>
      <c r="AT42" s="66" t="inlineStr">
        <is>
          <t>Works at B1: A domain or a small team</t>
        </is>
      </c>
      <c r="AU42" s="18" t="inlineStr">
        <is>
          <t>Works at A2: contributes alone; guides others only informally</t>
        </is>
      </c>
      <c r="AV42" s="19" t="inlineStr">
        <is>
          <t>Helps peers and newer people informally · None · guides 1–3 juniors informally</t>
        </is>
      </c>
      <c r="AW42" s="19" t="inlineStr">
        <is>
          <t>Works at B1: IC: mentors and reviews · People: hands-on team lead of 3–5</t>
        </is>
      </c>
      <c r="AX42" s="18" t="inlineStr">
        <is>
          <t>Works at A2: Own deliverables feed a team's output and turnaround</t>
        </is>
      </c>
      <c r="AY42" s="19" t="inlineStr">
        <is>
          <t>A process or client deliverable depends on this work</t>
        </is>
      </c>
      <c r="AZ42" s="19" t="inlineStr">
        <is>
          <t>Works at B1: Moves a module's, product area's or client account's results</t>
        </is>
      </c>
      <c r="BA42" s="67" t="inlineStr">
        <is>
          <t>Less than 2–4 yrs</t>
        </is>
      </c>
      <c r="BB42" s="68" t="inlineStr">
        <is>
          <t>2–4 yrs · market 2–5 yrs</t>
        </is>
      </c>
      <c r="BC42" s="68" t="inlineStr">
        <is>
          <t>More than 2–4 yrs</t>
        </is>
      </c>
      <c r="BD42" s="67" t="inlineStr">
        <is>
          <t>Below: Graduate · or diploma with experience</t>
        </is>
      </c>
      <c r="BE42" s="68" t="inlineStr">
        <is>
          <t>Graduate; relevant certification preferred</t>
        </is>
      </c>
      <c r="BF42" s="68" t="inlineStr">
        <is>
          <t>Above: Graduate + relevant qualification or certification preferred</t>
        </is>
      </c>
    </row>
    <row r="43" ht="90" customHeight="1">
      <c r="A43" s="59" t="inlineStr">
        <is>
          <t>R013</t>
        </is>
      </c>
      <c r="B43" s="17" t="inlineStr">
        <is>
          <t>XBRL Tagging, Conversion &amp; Filing · IC</t>
        </is>
      </c>
      <c r="C43" s="17" t="inlineStr">
        <is>
          <t>Consulting &amp; Professional Services</t>
        </is>
      </c>
      <c r="D43" s="17" t="inlineStr">
        <is>
          <t>IC</t>
        </is>
      </c>
      <c r="E43" s="17" t="inlineStr">
        <is>
          <t>level</t>
        </is>
      </c>
      <c r="F43" s="60" t="inlineStr">
        <is>
          <t>A2</t>
        </is>
      </c>
      <c r="G43" s="17" t="inlineStr">
        <is>
          <t>Financial Analyst</t>
        </is>
      </c>
      <c r="H43" s="17" t="n">
        <v>4</v>
      </c>
      <c r="I43" s="61" t="n"/>
      <c r="J43" s="62" t="n"/>
      <c r="K43" s="62" t="n"/>
      <c r="L43" s="62" t="n"/>
      <c r="M43" s="62" t="n"/>
      <c r="N43" s="62" t="n"/>
      <c r="O43" s="62" t="n"/>
      <c r="P43" s="20" t="n"/>
      <c r="Q43" s="21" t="n"/>
      <c r="R43" s="21" t="n"/>
      <c r="S43" s="21" t="n"/>
      <c r="T43" s="21" t="n"/>
      <c r="U43" s="21" t="n"/>
      <c r="V43" s="21" t="n"/>
      <c r="W43" s="63" t="n"/>
      <c r="X43" s="64" t="n"/>
      <c r="Y43" s="64" t="n"/>
      <c r="Z43" s="64" t="n"/>
      <c r="AA43" s="64" t="n"/>
      <c r="AB43" s="64" t="n"/>
      <c r="AC43" s="64" t="n"/>
      <c r="AD43" s="20" t="n"/>
      <c r="AE43" s="21" t="n"/>
      <c r="AF43" s="21" t="n"/>
      <c r="AG43" s="21" t="n"/>
      <c r="AH43" s="21" t="n"/>
      <c r="AI43" s="21" t="n"/>
      <c r="AJ43" s="21" t="n"/>
      <c r="AK43" s="21" t="n"/>
      <c r="AL43" s="65" t="inlineStr">
        <is>
          <t>Works at A1: Learning; follows worked examples</t>
        </is>
      </c>
      <c r="AM43" s="66" t="inlineStr">
        <is>
          <t>Standard work of the discipline · in this role: XBRL Domain</t>
        </is>
      </c>
      <c r="AN43" s="66" t="inlineStr">
        <is>
          <t>Works at A3: Varied and non-standard work; handles exceptions</t>
        </is>
      </c>
      <c r="AO43" s="65" t="inlineStr">
        <is>
          <t>Works at A1: Needs approval / close guidance</t>
        </is>
      </c>
      <c r="AP43" s="66" t="inlineStr">
        <is>
          <t>Chooses own approach within standards</t>
        </is>
      </c>
      <c r="AQ43" s="66" t="inlineStr">
        <is>
          <t>Works at A3: Technical / QC / client calls on own work</t>
        </is>
      </c>
      <c r="AR43" s="65" t="inlineStr">
        <is>
          <t>Works at A1: Learning tasks</t>
        </is>
      </c>
      <c r="AS43" s="66" t="inlineStr">
        <is>
          <t>Own deliverables · accuracy, TAT · KRA themes: Common themes in manager-set KRAs: complete iris · resolve · cycle full · accuracy targets · maintained · logs document</t>
        </is>
      </c>
      <c r="AT43" s="66" t="inlineStr">
        <is>
          <t>Works at A3: A module / process, or work with client or regulatory consequences</t>
        </is>
      </c>
      <c r="AU43" s="18" t="inlineStr">
        <is>
          <t>Works at A1: contributes alone; guides others only informally</t>
        </is>
      </c>
      <c r="AV43" s="19" t="inlineStr">
        <is>
          <t>Helps peers and newer people informally · No direct reports</t>
        </is>
      </c>
      <c r="AW43" s="19" t="inlineStr">
        <is>
          <t>Works at A3: Not scored in Band A</t>
        </is>
      </c>
      <c r="AX43" s="18" t="inlineStr">
        <is>
          <t>Works at A1: Learning; little direct effect on business results yet</t>
        </is>
      </c>
      <c r="AY43" s="19" t="inlineStr">
        <is>
          <t>Own deliverables feed a team's output and turnaround</t>
        </is>
      </c>
      <c r="AZ43" s="19" t="inlineStr">
        <is>
          <t>Works at A3: A process or client deliverable depends on this work</t>
        </is>
      </c>
      <c r="BA43" s="67" t="inlineStr">
        <is>
          <t>Less than 0–2 yrs</t>
        </is>
      </c>
      <c r="BB43" s="68" t="inlineStr">
        <is>
          <t>0–2 yrs · market 0–3 yrs</t>
        </is>
      </c>
      <c r="BC43" s="68" t="inlineStr">
        <is>
          <t>More than 0–2 yrs</t>
        </is>
      </c>
      <c r="BD43" s="67" t="inlineStr">
        <is>
          <t>Below: Pursuing or completed graduation / diploma</t>
        </is>
      </c>
      <c r="BE43" s="68" t="inlineStr">
        <is>
          <t>Graduate · or diploma with experience</t>
        </is>
      </c>
      <c r="BF43" s="68" t="inlineStr">
        <is>
          <t>Above: Graduate; relevant certification preferred</t>
        </is>
      </c>
    </row>
    <row r="44" ht="30" customHeight="1">
      <c r="A44" s="45" t="inlineStr">
        <is>
          <t>R014</t>
        </is>
      </c>
      <c r="B44" s="46" t="inlineStr">
        <is>
          <t>XBRL Tagging, Conversion &amp; Filing · Manager</t>
        </is>
      </c>
      <c r="C44" s="46" t="inlineStr">
        <is>
          <t>Consulting &amp; Professional Services</t>
        </is>
      </c>
      <c r="D44" s="46" t="inlineStr">
        <is>
          <t>Manager</t>
        </is>
      </c>
      <c r="E44" s="46" t="inlineStr">
        <is>
          <t>ROLE</t>
        </is>
      </c>
      <c r="F44" s="46" t="inlineStr">
        <is>
          <t>B1 · B2 · B3 · C1</t>
        </is>
      </c>
      <c r="G44" s="46" t="inlineStr">
        <is>
          <t>Band B · People Manager · Service delivery &amp; data operations</t>
        </is>
      </c>
      <c r="H44" s="46" t="n">
        <v>6</v>
      </c>
      <c r="I44" s="47" t="inlineStr">
        <is>
          <t>H</t>
        </is>
      </c>
      <c r="J44" s="48" t="inlineStr">
        <is>
          <t>M</t>
        </is>
      </c>
      <c r="K44" s="48" t="inlineStr">
        <is>
          <t>M</t>
        </is>
      </c>
      <c r="L44" s="48" t="inlineStr">
        <is>
          <t>M</t>
        </is>
      </c>
      <c r="M44" s="48" t="inlineStr">
        <is>
          <t>L</t>
        </is>
      </c>
      <c r="N44" s="48" t="inlineStr">
        <is>
          <t>L</t>
        </is>
      </c>
      <c r="O44" s="48" t="inlineStr">
        <is>
          <t>L</t>
        </is>
      </c>
      <c r="P44" s="49" t="inlineStr">
        <is>
          <t>H</t>
        </is>
      </c>
      <c r="Q44" s="50" t="inlineStr">
        <is>
          <t>M</t>
        </is>
      </c>
      <c r="R44" s="50" t="inlineStr">
        <is>
          <t>M</t>
        </is>
      </c>
      <c r="S44" s="50" t="inlineStr">
        <is>
          <t>M</t>
        </is>
      </c>
      <c r="T44" s="50" t="inlineStr">
        <is>
          <t>L</t>
        </is>
      </c>
      <c r="U44" s="50" t="inlineStr">
        <is>
          <t>L</t>
        </is>
      </c>
      <c r="V44" s="50" t="inlineStr">
        <is>
          <t>L</t>
        </is>
      </c>
      <c r="W44" s="51" t="n"/>
      <c r="X44" s="52" t="n"/>
      <c r="Y44" s="52" t="n"/>
      <c r="Z44" s="52" t="n"/>
      <c r="AA44" s="52" t="n"/>
      <c r="AB44" s="52" t="n"/>
      <c r="AC44" s="52" t="n"/>
      <c r="AD44" s="49" t="str">
        <f>IF(W44&lt;&gt;"",W44,I44)</f>
        <v>H</v>
      </c>
      <c r="AE44" s="50" t="str">
        <f>IF(X44&lt;&gt;"",X44,J44)</f>
        <v>M</v>
      </c>
      <c r="AF44" s="50" t="str">
        <f>IF(Y44&lt;&gt;"",Y44,K44)</f>
        <v>M</v>
      </c>
      <c r="AG44" s="50" t="str">
        <f>IF(Z44&lt;&gt;"",Z44,L44)</f>
        <v>M</v>
      </c>
      <c r="AH44" s="50" t="str">
        <f>IF(AA44&lt;&gt;"",AA44,M44)</f>
        <v>L</v>
      </c>
      <c r="AI44" s="50" t="str">
        <f>IF(AB44&lt;&gt;"",AB44,N44)</f>
        <v>L</v>
      </c>
      <c r="AJ44" s="50" t="str">
        <f>IF(AC44&lt;&gt;"",AC44,O44)</f>
        <v>L</v>
      </c>
      <c r="AK44" s="50">
        <f>COUNTA(W44:AC44)</f>
        <v>0</v>
      </c>
      <c r="AL44" s="53" t="n"/>
      <c r="AM44" s="54" t="n"/>
      <c r="AN44" s="54" t="n"/>
      <c r="AO44" s="53" t="n"/>
      <c r="AP44" s="54" t="n"/>
      <c r="AQ44" s="54" t="n"/>
      <c r="AR44" s="53" t="n"/>
      <c r="AS44" s="54" t="n"/>
      <c r="AT44" s="54" t="n"/>
      <c r="AU44" s="55" t="n"/>
      <c r="AV44" s="56" t="n"/>
      <c r="AW44" s="56" t="n"/>
      <c r="AX44" s="55" t="n"/>
      <c r="AY44" s="56" t="n"/>
      <c r="AZ44" s="56" t="n"/>
      <c r="BA44" s="57" t="n"/>
      <c r="BB44" s="58" t="n"/>
      <c r="BC44" s="58" t="n"/>
      <c r="BD44" s="57" t="n"/>
      <c r="BE44" s="58" t="n"/>
      <c r="BF44" s="58" t="n"/>
    </row>
    <row r="45" ht="90" customHeight="1">
      <c r="A45" s="59" t="inlineStr">
        <is>
          <t>R014</t>
        </is>
      </c>
      <c r="B45" s="17" t="inlineStr">
        <is>
          <t>XBRL Tagging, Conversion &amp; Filing · Manager</t>
        </is>
      </c>
      <c r="C45" s="17" t="inlineStr">
        <is>
          <t>Consulting &amp; Professional Services</t>
        </is>
      </c>
      <c r="D45" s="17" t="inlineStr">
        <is>
          <t>Manager</t>
        </is>
      </c>
      <c r="E45" s="17" t="inlineStr">
        <is>
          <t>level</t>
        </is>
      </c>
      <c r="F45" s="70" t="inlineStr">
        <is>
          <t>C1</t>
        </is>
      </c>
      <c r="G45" s="17" t="inlineStr">
        <is>
          <t>Associate Head – XBRL Tagging, Conversion &amp; Filing</t>
        </is>
      </c>
      <c r="H45" s="17" t="n">
        <v>1</v>
      </c>
      <c r="I45" s="61" t="n"/>
      <c r="J45" s="62" t="n"/>
      <c r="K45" s="62" t="n"/>
      <c r="L45" s="62" t="n"/>
      <c r="M45" s="62" t="n"/>
      <c r="N45" s="62" t="n"/>
      <c r="O45" s="62" t="n"/>
      <c r="P45" s="20" t="n"/>
      <c r="Q45" s="21" t="n"/>
      <c r="R45" s="21" t="n"/>
      <c r="S45" s="21" t="n"/>
      <c r="T45" s="21" t="n"/>
      <c r="U45" s="21" t="n"/>
      <c r="V45" s="21" t="n"/>
      <c r="W45" s="63" t="n"/>
      <c r="X45" s="64" t="n"/>
      <c r="Y45" s="64" t="n"/>
      <c r="Z45" s="64" t="n"/>
      <c r="AA45" s="64" t="n"/>
      <c r="AB45" s="64" t="n"/>
      <c r="AC45" s="64" t="n"/>
      <c r="AD45" s="20" t="n"/>
      <c r="AE45" s="21" t="n"/>
      <c r="AF45" s="21" t="n"/>
      <c r="AG45" s="21" t="n"/>
      <c r="AH45" s="21" t="n"/>
      <c r="AI45" s="21" t="n"/>
      <c r="AJ45" s="21" t="n"/>
      <c r="AK45" s="21" t="n"/>
      <c r="AL45" s="65" t="inlineStr">
        <is>
          <t>Works at B3: Sets standards for a practice; cross-team problems</t>
        </is>
      </c>
      <c r="AM45" s="66" t="inlineStr">
        <is>
          <t>Ambiguous, cross-product problems</t>
        </is>
      </c>
      <c r="AN45" s="66" t="inlineStr">
        <is>
          <t>Works at C2: Function-wide or company-wide problems; creates methods and standards</t>
        </is>
      </c>
      <c r="AO45" s="65" t="inlineStr">
        <is>
          <t>Works at B3: Commercial / strategic calls for the unit</t>
        </is>
      </c>
      <c r="AP45" s="66" t="inlineStr">
        <is>
          <t>Sets direction for a sub-function or domain</t>
        </is>
      </c>
      <c r="AQ45" s="66" t="inlineStr">
        <is>
          <t>Works at C2: Sets direction for a function</t>
        </is>
      </c>
      <c r="AR45" s="65" t="inlineStr">
        <is>
          <t>Works at B3: Several teams or a practice</t>
        </is>
      </c>
      <c r="AS45" s="66" t="inlineStr">
        <is>
          <t>Sub-function results or domain quality across products</t>
        </is>
      </c>
      <c r="AT45" s="66" t="inlineStr">
        <is>
          <t>Works at C2: Function results, budget and risk</t>
        </is>
      </c>
      <c r="AU45" s="18" t="inlineStr">
        <is>
          <t>Works at B3: IC: leads a practice · People: team leads / managers report in</t>
        </is>
      </c>
      <c r="AV45" s="19" t="inlineStr">
        <is>
          <t>Leads managers or a community of practice</t>
        </is>
      </c>
      <c r="AW45" s="19" t="inlineStr">
        <is>
          <t>Works at C2: Leads a function; shapes functional strategy</t>
        </is>
      </c>
      <c r="AX45" s="18" t="inlineStr">
        <is>
          <t>Works at B3: Shapes the results of a practice or several teams</t>
        </is>
      </c>
      <c r="AY45" s="19" t="inlineStr">
        <is>
          <t>Changes results across a sub-function or across products</t>
        </is>
      </c>
      <c r="AZ45" s="19" t="inlineStr">
        <is>
          <t>Works at C2: Drives a function's or department's results and costs</t>
        </is>
      </c>
      <c r="BA45" s="67" t="inlineStr">
        <is>
          <t>Less than 10–13 yrs</t>
        </is>
      </c>
      <c r="BB45" s="68" t="inlineStr">
        <is>
          <t>10–13 yrs · market 12–17 yrs</t>
        </is>
      </c>
      <c r="BC45" s="68" t="inlineStr">
        <is>
          <t>More than 10–13 yrs</t>
        </is>
      </c>
      <c r="BD45" s="67" t="inlineStr">
        <is>
          <t>Below: Postgraduate or professional qualification preferred</t>
        </is>
      </c>
      <c r="BE45" s="68" t="inlineStr">
        <is>
          <t>Postgraduate / professional qualification preferred</t>
        </is>
      </c>
      <c r="BF45" s="68" t="inlineStr">
        <is>
          <t>Above: Postgraduate / professional qualification preferred</t>
        </is>
      </c>
    </row>
    <row r="46" ht="90" customHeight="1">
      <c r="A46" s="59" t="inlineStr">
        <is>
          <t>R014</t>
        </is>
      </c>
      <c r="B46" s="17" t="inlineStr">
        <is>
          <t>XBRL Tagging, Conversion &amp; Filing · Manager</t>
        </is>
      </c>
      <c r="C46" s="17" t="inlineStr">
        <is>
          <t>Consulting &amp; Professional Services</t>
        </is>
      </c>
      <c r="D46" s="17" t="inlineStr">
        <is>
          <t>Manager</t>
        </is>
      </c>
      <c r="E46" s="17" t="inlineStr">
        <is>
          <t>level</t>
        </is>
      </c>
      <c r="F46" s="69" t="inlineStr">
        <is>
          <t>B3</t>
        </is>
      </c>
      <c r="G46" s="17" t="inlineStr">
        <is>
          <t>— no one at this level today</t>
        </is>
      </c>
      <c r="H46" s="17" t="n">
        <v>0</v>
      </c>
      <c r="I46" s="61" t="n"/>
      <c r="J46" s="62" t="n"/>
      <c r="K46" s="62" t="n"/>
      <c r="L46" s="62" t="n"/>
      <c r="M46" s="62" t="n"/>
      <c r="N46" s="62" t="n"/>
      <c r="O46" s="62" t="n"/>
      <c r="P46" s="20" t="n"/>
      <c r="Q46" s="21" t="n"/>
      <c r="R46" s="21" t="n"/>
      <c r="S46" s="21" t="n"/>
      <c r="T46" s="21" t="n"/>
      <c r="U46" s="21" t="n"/>
      <c r="V46" s="21" t="n"/>
      <c r="W46" s="63" t="n"/>
      <c r="X46" s="64" t="n"/>
      <c r="Y46" s="64" t="n"/>
      <c r="Z46" s="64" t="n"/>
      <c r="AA46" s="64" t="n"/>
      <c r="AB46" s="64" t="n"/>
      <c r="AC46" s="64" t="n"/>
      <c r="AD46" s="20" t="n"/>
      <c r="AE46" s="21" t="n"/>
      <c r="AF46" s="21" t="n"/>
      <c r="AG46" s="21" t="n"/>
      <c r="AH46" s="21" t="n"/>
      <c r="AI46" s="21" t="n"/>
      <c r="AJ46" s="21" t="n"/>
      <c r="AK46" s="21" t="n"/>
      <c r="AL46" s="65" t="inlineStr">
        <is>
          <t>Works at B2: Hardest problems in the domain</t>
        </is>
      </c>
      <c r="AM46" s="66" t="inlineStr">
        <is>
          <t>Sets standards for a practice; cross-team problems</t>
        </is>
      </c>
      <c r="AN46" s="66" t="inlineStr">
        <is>
          <t>Works at C1: Ambiguous, cross-product problems</t>
        </is>
      </c>
      <c r="AO46" s="65" t="inlineStr">
        <is>
          <t>Works at B2: Allocates people and sets team priorities</t>
        </is>
      </c>
      <c r="AP46" s="66" t="inlineStr">
        <is>
          <t>Commercial / strategic calls for the unit</t>
        </is>
      </c>
      <c r="AQ46" s="66" t="inlineStr">
        <is>
          <t>Works at C1: Sets direction for a sub-function or domain</t>
        </is>
      </c>
      <c r="AR46" s="65" t="inlineStr">
        <is>
          <t>Works at B2: One team or a client portfolio</t>
        </is>
      </c>
      <c r="AS46" s="66" t="inlineStr">
        <is>
          <t>Several teams or a practice</t>
        </is>
      </c>
      <c r="AT46" s="66" t="inlineStr">
        <is>
          <t>Works at C1: Sub-function results or domain quality across products</t>
        </is>
      </c>
      <c r="AU46" s="18" t="inlineStr">
        <is>
          <t>Works at B2: IC: guides others in the domain · People: manages a team of 6+</t>
        </is>
      </c>
      <c r="AV46" s="19" t="inlineStr">
        <is>
          <t>IC: leads a practice · People: team leads / managers report in</t>
        </is>
      </c>
      <c r="AW46" s="19" t="inlineStr">
        <is>
          <t>Works at C1: Leads managers or a community of practice</t>
        </is>
      </c>
      <c r="AX46" s="18" t="inlineStr">
        <is>
          <t>Works at B2: Visible effect on a team's or client portfolio's revenue, quality or compliance</t>
        </is>
      </c>
      <c r="AY46" s="19" t="inlineStr">
        <is>
          <t>Shapes the results of a practice or several teams</t>
        </is>
      </c>
      <c r="AZ46" s="19" t="inlineStr">
        <is>
          <t>Works at C1: Changes results across a sub-function or across products</t>
        </is>
      </c>
      <c r="BA46" s="67" t="inlineStr">
        <is>
          <t>Less than 8–10 yrs</t>
        </is>
      </c>
      <c r="BB46" s="68" t="inlineStr">
        <is>
          <t>8–10 yrs · market 8–13 yrs</t>
        </is>
      </c>
      <c r="BC46" s="68" t="inlineStr">
        <is>
          <t>More than 8–10 yrs</t>
        </is>
      </c>
      <c r="BD46" s="67" t="inlineStr">
        <is>
          <t>Below: Graduate or postgraduate; professional qualification preferred</t>
        </is>
      </c>
      <c r="BE46" s="68" t="inlineStr">
        <is>
          <t>Postgraduate or professional qualification preferred</t>
        </is>
      </c>
      <c r="BF46" s="68" t="inlineStr">
        <is>
          <t>Above: Postgraduate / professional qualification preferred</t>
        </is>
      </c>
    </row>
    <row r="47" ht="90" customHeight="1">
      <c r="A47" s="59" t="inlineStr">
        <is>
          <t>R014</t>
        </is>
      </c>
      <c r="B47" s="17" t="inlineStr">
        <is>
          <t>XBRL Tagging, Conversion &amp; Filing · Manager</t>
        </is>
      </c>
      <c r="C47" s="17" t="inlineStr">
        <is>
          <t>Consulting &amp; Professional Services</t>
        </is>
      </c>
      <c r="D47" s="17" t="inlineStr">
        <is>
          <t>Manager</t>
        </is>
      </c>
      <c r="E47" s="17" t="inlineStr">
        <is>
          <t>level</t>
        </is>
      </c>
      <c r="F47" s="69" t="inlineStr">
        <is>
          <t>B2</t>
        </is>
      </c>
      <c r="G47" s="17" t="inlineStr">
        <is>
          <t>Manager</t>
        </is>
      </c>
      <c r="H47" s="17" t="n">
        <v>3</v>
      </c>
      <c r="I47" s="61" t="n"/>
      <c r="J47" s="62" t="n"/>
      <c r="K47" s="62" t="n"/>
      <c r="L47" s="62" t="n"/>
      <c r="M47" s="62" t="n"/>
      <c r="N47" s="62" t="n"/>
      <c r="O47" s="62" t="n"/>
      <c r="P47" s="20" t="n"/>
      <c r="Q47" s="21" t="n"/>
      <c r="R47" s="21" t="n"/>
      <c r="S47" s="21" t="n"/>
      <c r="T47" s="21" t="n"/>
      <c r="U47" s="21" t="n"/>
      <c r="V47" s="21" t="n"/>
      <c r="W47" s="63" t="n"/>
      <c r="X47" s="64" t="n"/>
      <c r="Y47" s="64" t="n"/>
      <c r="Z47" s="64" t="n"/>
      <c r="AA47" s="64" t="n"/>
      <c r="AB47" s="64" t="n"/>
      <c r="AC47" s="64" t="n"/>
      <c r="AD47" s="20" t="n"/>
      <c r="AE47" s="21" t="n"/>
      <c r="AF47" s="21" t="n"/>
      <c r="AG47" s="21" t="n"/>
      <c r="AH47" s="21" t="n"/>
      <c r="AI47" s="21" t="n"/>
      <c r="AJ47" s="21" t="n"/>
      <c r="AK47" s="21" t="n"/>
      <c r="AL47" s="65" t="inlineStr">
        <is>
          <t>Works at B1: Domain specialist work</t>
        </is>
      </c>
      <c r="AM47" s="66" t="inlineStr">
        <is>
          <t>Hardest problems in the domain · in this role: XBRL Domain · XBRL domain knowledge · Team management · Problem-solving · UAT Testing · process improvement</t>
        </is>
      </c>
      <c r="AN47" s="66" t="inlineStr">
        <is>
          <t>Works at B3: Sets standards for a practice; cross-team problems</t>
        </is>
      </c>
      <c r="AO47" s="65" t="inlineStr">
        <is>
          <t>Works at B1: Technical / QC / client calls for the domain</t>
        </is>
      </c>
      <c r="AP47" s="66" t="inlineStr">
        <is>
          <t>Allocates people and sets team priorities</t>
        </is>
      </c>
      <c r="AQ47" s="66" t="inlineStr">
        <is>
          <t>Works at B3: Commercial / strategic calls for the unit</t>
        </is>
      </c>
      <c r="AR47" s="65" t="inlineStr">
        <is>
          <t>Works at B1: A domain or a small team</t>
        </is>
      </c>
      <c r="AS47" s="66" t="inlineStr">
        <is>
          <t>One team or a client portfolio</t>
        </is>
      </c>
      <c r="AT47" s="66" t="inlineStr">
        <is>
          <t>Works at B3: Several teams or a practice</t>
        </is>
      </c>
      <c r="AU47" s="18" t="inlineStr">
        <is>
          <t>Works at B1: IC: mentors and reviews · People: hands-on team lead of 3–5</t>
        </is>
      </c>
      <c r="AV47" s="19" t="inlineStr">
        <is>
          <t>IC: guides others in the domain · People: manages a team of 6+</t>
        </is>
      </c>
      <c r="AW47" s="19" t="inlineStr">
        <is>
          <t>Works at B3: IC: leads a practice · People: team leads / managers report in</t>
        </is>
      </c>
      <c r="AX47" s="18" t="inlineStr">
        <is>
          <t>Works at B1: Moves a module's, product area's or client account's results</t>
        </is>
      </c>
      <c r="AY47" s="19" t="inlineStr">
        <is>
          <t>Visible effect on a team's or client portfolio's revenue, quality or compliance</t>
        </is>
      </c>
      <c r="AZ47" s="19" t="inlineStr">
        <is>
          <t>Works at B3: Shapes the results of a practice or several teams</t>
        </is>
      </c>
      <c r="BA47" s="67" t="inlineStr">
        <is>
          <t>Less than 6–8 yrs</t>
        </is>
      </c>
      <c r="BB47" s="68" t="inlineStr">
        <is>
          <t>6–8 yrs · market 6–10 yrs</t>
        </is>
      </c>
      <c r="BC47" s="68" t="inlineStr">
        <is>
          <t>More than 6–8 yrs</t>
        </is>
      </c>
      <c r="BD47" s="67" t="inlineStr">
        <is>
          <t>Below: Graduate + relevant qualification or certification preferred</t>
        </is>
      </c>
      <c r="BE47" s="68" t="inlineStr">
        <is>
          <t>Graduate or postgraduate; professional qualification preferred</t>
        </is>
      </c>
      <c r="BF47" s="68" t="inlineStr">
        <is>
          <t>Above: Postgraduate or professional qualification preferred</t>
        </is>
      </c>
    </row>
    <row r="48" ht="90" customHeight="1">
      <c r="A48" s="59" t="inlineStr">
        <is>
          <t>R014</t>
        </is>
      </c>
      <c r="B48" s="17" t="inlineStr">
        <is>
          <t>XBRL Tagging, Conversion &amp; Filing · Manager</t>
        </is>
      </c>
      <c r="C48" s="17" t="inlineStr">
        <is>
          <t>Consulting &amp; Professional Services</t>
        </is>
      </c>
      <c r="D48" s="17" t="inlineStr">
        <is>
          <t>Manager</t>
        </is>
      </c>
      <c r="E48" s="17" t="inlineStr">
        <is>
          <t>level</t>
        </is>
      </c>
      <c r="F48" s="69" t="inlineStr">
        <is>
          <t>B1</t>
        </is>
      </c>
      <c r="G48" s="17" t="inlineStr">
        <is>
          <t>Team Lead</t>
        </is>
      </c>
      <c r="H48" s="17" t="n">
        <v>2</v>
      </c>
      <c r="I48" s="61" t="n"/>
      <c r="J48" s="62" t="n"/>
      <c r="K48" s="62" t="n"/>
      <c r="L48" s="62" t="n"/>
      <c r="M48" s="62" t="n"/>
      <c r="N48" s="62" t="n"/>
      <c r="O48" s="62" t="n"/>
      <c r="P48" s="20" t="n"/>
      <c r="Q48" s="21" t="n"/>
      <c r="R48" s="21" t="n"/>
      <c r="S48" s="21" t="n"/>
      <c r="T48" s="21" t="n"/>
      <c r="U48" s="21" t="n"/>
      <c r="V48" s="21" t="n"/>
      <c r="W48" s="63" t="n"/>
      <c r="X48" s="64" t="n"/>
      <c r="Y48" s="64" t="n"/>
      <c r="Z48" s="64" t="n"/>
      <c r="AA48" s="64" t="n"/>
      <c r="AB48" s="64" t="n"/>
      <c r="AC48" s="64" t="n"/>
      <c r="AD48" s="20" t="n"/>
      <c r="AE48" s="21" t="n"/>
      <c r="AF48" s="21" t="n"/>
      <c r="AG48" s="21" t="n"/>
      <c r="AH48" s="21" t="n"/>
      <c r="AI48" s="21" t="n"/>
      <c r="AJ48" s="21" t="n"/>
      <c r="AK48" s="21" t="n"/>
      <c r="AL48" s="65" t="inlineStr">
        <is>
          <t>Works at A3: Varied and non-standard work; handles exceptions</t>
        </is>
      </c>
      <c r="AM48" s="66" t="inlineStr">
        <is>
          <t>Domain specialist work · in this role: XBRL Domain · Attention to detail · Advanced XBRL Mapping knowledge · Different region Taxonomy Knowledge · Financial Reporting Standards …</t>
        </is>
      </c>
      <c r="AN48" s="66" t="inlineStr">
        <is>
          <t>Works at B2: Hardest problems in the domain</t>
        </is>
      </c>
      <c r="AO48" s="65" t="inlineStr">
        <is>
          <t>Works at A3: Technical / QC / client calls on own work</t>
        </is>
      </c>
      <c r="AP48" s="66" t="inlineStr">
        <is>
          <t>Technical / QC / client calls for the domain</t>
        </is>
      </c>
      <c r="AQ48" s="66" t="inlineStr">
        <is>
          <t>Works at B2: Allocates people and sets team priorities</t>
        </is>
      </c>
      <c r="AR48" s="65" t="inlineStr">
        <is>
          <t>Works at A3: A module / process, or work with client or regulatory consequences</t>
        </is>
      </c>
      <c r="AS48" s="66" t="inlineStr">
        <is>
          <t>A domain or a small team</t>
        </is>
      </c>
      <c r="AT48" s="66" t="inlineStr">
        <is>
          <t>Works at B2: One team or a client portfolio</t>
        </is>
      </c>
      <c r="AU48" s="18" t="inlineStr">
        <is>
          <t>Works at A3: contributes alone; guides others only informally</t>
        </is>
      </c>
      <c r="AV48" s="19" t="inlineStr">
        <is>
          <t>IC: mentors and reviews · People: hands-on team lead of 3–5</t>
        </is>
      </c>
      <c r="AW48" s="19" t="inlineStr">
        <is>
          <t>Works at B2: IC: guides others in the domain · People: manages a team of 6+</t>
        </is>
      </c>
      <c r="AX48" s="18" t="inlineStr">
        <is>
          <t>Works at A3: A process or client deliverable depends on this work</t>
        </is>
      </c>
      <c r="AY48" s="19" t="inlineStr">
        <is>
          <t>Moves a module's, product area's or client account's results</t>
        </is>
      </c>
      <c r="AZ48" s="19" t="inlineStr">
        <is>
          <t>Works at B2: Visible effect on a team's or client portfolio's revenue, quality or compliance</t>
        </is>
      </c>
      <c r="BA48" s="67" t="inlineStr">
        <is>
          <t>Less than 4–6 yrs</t>
        </is>
      </c>
      <c r="BB48" s="68" t="inlineStr">
        <is>
          <t>4–6 yrs · market 4–8 yrs</t>
        </is>
      </c>
      <c r="BC48" s="68" t="inlineStr">
        <is>
          <t>More than 4–6 yrs</t>
        </is>
      </c>
      <c r="BD48" s="67" t="inlineStr">
        <is>
          <t>Below: Graduate; relevant certification preferred</t>
        </is>
      </c>
      <c r="BE48" s="68" t="inlineStr">
        <is>
          <t>Graduate + relevant qualification or certification preferred</t>
        </is>
      </c>
      <c r="BF48" s="68" t="inlineStr">
        <is>
          <t>Above: Graduate or postgraduate; professional qualification preferred</t>
        </is>
      </c>
    </row>
    <row r="49" ht="30" customHeight="1">
      <c r="A49" s="45" t="inlineStr">
        <is>
          <t>R015</t>
        </is>
      </c>
      <c r="B49" s="46" t="inlineStr">
        <is>
          <t>Application &amp; Product Support · IC</t>
        </is>
      </c>
      <c r="C49" s="46" t="inlineStr">
        <is>
          <t>Customer Success &amp; Support</t>
        </is>
      </c>
      <c r="D49" s="46" t="inlineStr">
        <is>
          <t>IC</t>
        </is>
      </c>
      <c r="E49" s="46" t="inlineStr">
        <is>
          <t>ROLE</t>
        </is>
      </c>
      <c r="F49" s="46" t="inlineStr">
        <is>
          <t>A1 · A2 · A3 · B1</t>
        </is>
      </c>
      <c r="G49" s="46" t="inlineStr">
        <is>
          <t>Band A · all tracks · Customer support &amp; success</t>
        </is>
      </c>
      <c r="H49" s="46" t="n">
        <v>24</v>
      </c>
      <c r="I49" s="47" t="inlineStr">
        <is>
          <t>H</t>
        </is>
      </c>
      <c r="J49" s="48" t="inlineStr">
        <is>
          <t>M</t>
        </is>
      </c>
      <c r="K49" s="48" t="inlineStr">
        <is>
          <t>M</t>
        </is>
      </c>
      <c r="L49" s="48" t="inlineStr">
        <is>
          <t>L</t>
        </is>
      </c>
      <c r="M49" s="48" t="inlineStr">
        <is>
          <t>M</t>
        </is>
      </c>
      <c r="N49" s="48" t="inlineStr">
        <is>
          <t>L</t>
        </is>
      </c>
      <c r="O49" s="48" t="inlineStr">
        <is>
          <t>L</t>
        </is>
      </c>
      <c r="P49" s="49" t="inlineStr">
        <is>
          <t>H</t>
        </is>
      </c>
      <c r="Q49" s="50" t="inlineStr">
        <is>
          <t>M</t>
        </is>
      </c>
      <c r="R49" s="50" t="inlineStr">
        <is>
          <t>M</t>
        </is>
      </c>
      <c r="S49" s="50" t="inlineStr">
        <is>
          <t>L</t>
        </is>
      </c>
      <c r="T49" s="50" t="inlineStr">
        <is>
          <t>L</t>
        </is>
      </c>
      <c r="U49" s="50" t="inlineStr">
        <is>
          <t>L</t>
        </is>
      </c>
      <c r="V49" s="50" t="inlineStr">
        <is>
          <t>L</t>
        </is>
      </c>
      <c r="W49" s="51" t="n"/>
      <c r="X49" s="52" t="n"/>
      <c r="Y49" s="52" t="n"/>
      <c r="Z49" s="52" t="n"/>
      <c r="AA49" s="52" t="n"/>
      <c r="AB49" s="52" t="n"/>
      <c r="AC49" s="52" t="n"/>
      <c r="AD49" s="49" t="str">
        <f>IF(W49&lt;&gt;"",W49,I49)</f>
        <v>H</v>
      </c>
      <c r="AE49" s="50" t="str">
        <f>IF(X49&lt;&gt;"",X49,J49)</f>
        <v>M</v>
      </c>
      <c r="AF49" s="50" t="str">
        <f>IF(Y49&lt;&gt;"",Y49,K49)</f>
        <v>M</v>
      </c>
      <c r="AG49" s="50" t="str">
        <f>IF(Z49&lt;&gt;"",Z49,L49)</f>
        <v>L</v>
      </c>
      <c r="AH49" s="50" t="str">
        <f>IF(AA49&lt;&gt;"",AA49,M49)</f>
        <v>M</v>
      </c>
      <c r="AI49" s="50" t="str">
        <f>IF(AB49&lt;&gt;"",AB49,N49)</f>
        <v>L</v>
      </c>
      <c r="AJ49" s="50" t="str">
        <f>IF(AC49&lt;&gt;"",AC49,O49)</f>
        <v>L</v>
      </c>
      <c r="AK49" s="50">
        <f>COUNTA(W49:AC49)</f>
        <v>0</v>
      </c>
      <c r="AL49" s="53" t="n"/>
      <c r="AM49" s="54" t="n"/>
      <c r="AN49" s="54" t="n"/>
      <c r="AO49" s="53" t="n"/>
      <c r="AP49" s="54" t="n"/>
      <c r="AQ49" s="54" t="n"/>
      <c r="AR49" s="53" t="n"/>
      <c r="AS49" s="54" t="n"/>
      <c r="AT49" s="54" t="n"/>
      <c r="AU49" s="55" t="n"/>
      <c r="AV49" s="56" t="n"/>
      <c r="AW49" s="56" t="n"/>
      <c r="AX49" s="55" t="n"/>
      <c r="AY49" s="56" t="n"/>
      <c r="AZ49" s="56" t="n"/>
      <c r="BA49" s="57" t="n"/>
      <c r="BB49" s="58" t="n"/>
      <c r="BC49" s="58" t="n"/>
      <c r="BD49" s="57" t="n"/>
      <c r="BE49" s="58" t="n"/>
      <c r="BF49" s="58" t="n"/>
    </row>
    <row r="50" ht="90" customHeight="1">
      <c r="A50" s="59" t="inlineStr">
        <is>
          <t>R015</t>
        </is>
      </c>
      <c r="B50" s="17" t="inlineStr">
        <is>
          <t>Application &amp; Product Support · IC</t>
        </is>
      </c>
      <c r="C50" s="17" t="inlineStr">
        <is>
          <t>Customer Success &amp; Support</t>
        </is>
      </c>
      <c r="D50" s="17" t="inlineStr">
        <is>
          <t>IC</t>
        </is>
      </c>
      <c r="E50" s="17" t="inlineStr">
        <is>
          <t>level</t>
        </is>
      </c>
      <c r="F50" s="69" t="inlineStr">
        <is>
          <t>B1</t>
        </is>
      </c>
      <c r="G50" s="17" t="inlineStr">
        <is>
          <t>Functional Specialist</t>
        </is>
      </c>
      <c r="H50" s="17" t="n">
        <v>4</v>
      </c>
      <c r="I50" s="61" t="n"/>
      <c r="J50" s="62" t="n"/>
      <c r="K50" s="62" t="n"/>
      <c r="L50" s="62" t="n"/>
      <c r="M50" s="62" t="n"/>
      <c r="N50" s="62" t="n"/>
      <c r="O50" s="62" t="n"/>
      <c r="P50" s="20" t="n"/>
      <c r="Q50" s="21" t="n"/>
      <c r="R50" s="21" t="n"/>
      <c r="S50" s="21" t="n"/>
      <c r="T50" s="21" t="n"/>
      <c r="U50" s="21" t="n"/>
      <c r="V50" s="21" t="n"/>
      <c r="W50" s="63" t="n"/>
      <c r="X50" s="64" t="n"/>
      <c r="Y50" s="64" t="n"/>
      <c r="Z50" s="64" t="n"/>
      <c r="AA50" s="64" t="n"/>
      <c r="AB50" s="64" t="n"/>
      <c r="AC50" s="64" t="n"/>
      <c r="AD50" s="20" t="n"/>
      <c r="AE50" s="21" t="n"/>
      <c r="AF50" s="21" t="n"/>
      <c r="AG50" s="21" t="n"/>
      <c r="AH50" s="21" t="n"/>
      <c r="AI50" s="21" t="n"/>
      <c r="AJ50" s="21" t="n"/>
      <c r="AK50" s="21" t="n"/>
      <c r="AL50" s="65" t="inlineStr">
        <is>
          <t>Works at A3: Varied and non-standard work; handles exceptions</t>
        </is>
      </c>
      <c r="AM50" s="66" t="inlineStr">
        <is>
          <t>Domain specialist work · in this role: Tech Support</t>
        </is>
      </c>
      <c r="AN50" s="66" t="inlineStr">
        <is>
          <t>Works at B2: Hardest problems in the domain</t>
        </is>
      </c>
      <c r="AO50" s="65" t="inlineStr">
        <is>
          <t>Works at A3: Technical / QC / client calls on own work</t>
        </is>
      </c>
      <c r="AP50" s="66" t="inlineStr">
        <is>
          <t>Technical / QC / client calls for the domain</t>
        </is>
      </c>
      <c r="AQ50" s="66" t="inlineStr">
        <is>
          <t>Works at B2: Allocates people and sets team priorities</t>
        </is>
      </c>
      <c r="AR50" s="65" t="inlineStr">
        <is>
          <t>Works at A3: A module / process, or work with client or regulatory consequences</t>
        </is>
      </c>
      <c r="AS50" s="66" t="inlineStr">
        <is>
          <t>A domain or a small team · KRA themes: Common themes in manager-set KRAs: accounts · csat · documentation · reduce · drive · keep</t>
        </is>
      </c>
      <c r="AT50" s="66" t="inlineStr">
        <is>
          <t>Works at B2: One team or a client portfolio</t>
        </is>
      </c>
      <c r="AU50" s="18" t="inlineStr">
        <is>
          <t>Works at A3: contributes alone; guides others only informally</t>
        </is>
      </c>
      <c r="AV50" s="19" t="inlineStr">
        <is>
          <t>IC: mentors and reviews · People: hands-on team lead of 3–5</t>
        </is>
      </c>
      <c r="AW50" s="19" t="inlineStr">
        <is>
          <t>Works at B2: IC: guides others in the domain · People: manages a team of 6+</t>
        </is>
      </c>
      <c r="AX50" s="18" t="inlineStr">
        <is>
          <t>Works at A3: A process or client deliverable depends on this work</t>
        </is>
      </c>
      <c r="AY50" s="19" t="inlineStr">
        <is>
          <t>Moves a module's, product area's or client account's results</t>
        </is>
      </c>
      <c r="AZ50" s="19" t="inlineStr">
        <is>
          <t>Works at B2: Visible effect on a team's or client portfolio's revenue, quality or compliance</t>
        </is>
      </c>
      <c r="BA50" s="67" t="inlineStr">
        <is>
          <t>Less than 4–6 yrs</t>
        </is>
      </c>
      <c r="BB50" s="68" t="inlineStr">
        <is>
          <t>4–6 yrs · market 4–8 yrs</t>
        </is>
      </c>
      <c r="BC50" s="68" t="inlineStr">
        <is>
          <t>More than 4–6 yrs</t>
        </is>
      </c>
      <c r="BD50" s="67" t="inlineStr">
        <is>
          <t>Below: Graduate; relevant certification preferred</t>
        </is>
      </c>
      <c r="BE50" s="68" t="inlineStr">
        <is>
          <t>Graduate + relevant qualification or certification preferred</t>
        </is>
      </c>
      <c r="BF50" s="68" t="inlineStr">
        <is>
          <t>Above: Graduate or postgraduate; professional qualification preferred</t>
        </is>
      </c>
    </row>
    <row r="51" ht="90" customHeight="1">
      <c r="A51" s="59" t="inlineStr">
        <is>
          <t>R015</t>
        </is>
      </c>
      <c r="B51" s="17" t="inlineStr">
        <is>
          <t>Application &amp; Product Support · IC</t>
        </is>
      </c>
      <c r="C51" s="17" t="inlineStr">
        <is>
          <t>Customer Success &amp; Support</t>
        </is>
      </c>
      <c r="D51" s="17" t="inlineStr">
        <is>
          <t>IC</t>
        </is>
      </c>
      <c r="E51" s="17" t="inlineStr">
        <is>
          <t>level</t>
        </is>
      </c>
      <c r="F51" s="60" t="inlineStr">
        <is>
          <t>A3</t>
        </is>
      </c>
      <c r="G51" s="17" t="inlineStr">
        <is>
          <t>Senior Support Executive</t>
        </is>
      </c>
      <c r="H51" s="17" t="n">
        <v>16</v>
      </c>
      <c r="I51" s="61" t="n"/>
      <c r="J51" s="62" t="n"/>
      <c r="K51" s="62" t="n"/>
      <c r="L51" s="62" t="n"/>
      <c r="M51" s="62" t="n"/>
      <c r="N51" s="62" t="n"/>
      <c r="O51" s="62" t="n"/>
      <c r="P51" s="20" t="n"/>
      <c r="Q51" s="21" t="n"/>
      <c r="R51" s="21" t="n"/>
      <c r="S51" s="21" t="n"/>
      <c r="T51" s="21" t="n"/>
      <c r="U51" s="21" t="n"/>
      <c r="V51" s="21" t="n"/>
      <c r="W51" s="63" t="n"/>
      <c r="X51" s="64" t="n"/>
      <c r="Y51" s="64" t="n"/>
      <c r="Z51" s="64" t="n"/>
      <c r="AA51" s="64" t="n"/>
      <c r="AB51" s="64" t="n"/>
      <c r="AC51" s="64" t="n"/>
      <c r="AD51" s="20" t="n"/>
      <c r="AE51" s="21" t="n"/>
      <c r="AF51" s="21" t="n"/>
      <c r="AG51" s="21" t="n"/>
      <c r="AH51" s="21" t="n"/>
      <c r="AI51" s="21" t="n"/>
      <c r="AJ51" s="21" t="n"/>
      <c r="AK51" s="21" t="n"/>
      <c r="AL51" s="65" t="inlineStr">
        <is>
          <t>Works at A2: Standard work of the discipline</t>
        </is>
      </c>
      <c r="AM51" s="66" t="inlineStr">
        <is>
          <t>Varied and non-standard work; handles exceptions · in this role: Tech Support · Domain Support · Domain Knowledge · Platform knowledge · Business Analysis</t>
        </is>
      </c>
      <c r="AN51" s="66" t="inlineStr">
        <is>
          <t>Works at B1: Domain specialist work</t>
        </is>
      </c>
      <c r="AO51" s="65" t="inlineStr">
        <is>
          <t>Works at A2: Chooses own approach within standards</t>
        </is>
      </c>
      <c r="AP51" s="66" t="inlineStr">
        <is>
          <t>Technical / QC / client calls on own work</t>
        </is>
      </c>
      <c r="AQ51" s="66" t="inlineStr">
        <is>
          <t>Works at B1: Technical / QC / client calls for the domain</t>
        </is>
      </c>
      <c r="AR51" s="65" t="inlineStr">
        <is>
          <t>Works at A2: Own deliverables · accuracy, TAT</t>
        </is>
      </c>
      <c r="AS51" s="66" t="inlineStr">
        <is>
          <t>A module / process, or work with client or regulatory consequences · KRA themes: Common themes in manager-set KRAs: resolve · accounts · maintain accurate · accurate up-to-date · escalations owned · tickets/queries sla</t>
        </is>
      </c>
      <c r="AT51" s="66" t="inlineStr">
        <is>
          <t>Works at B1: A domain or a small team</t>
        </is>
      </c>
      <c r="AU51" s="18" t="inlineStr">
        <is>
          <t>Works at A2: contributes alone; guides others only informally</t>
        </is>
      </c>
      <c r="AV51" s="19" t="inlineStr">
        <is>
          <t>Helps peers and newer people informally · None · guides 1–3 juniors informally</t>
        </is>
      </c>
      <c r="AW51" s="19" t="inlineStr">
        <is>
          <t>Works at B1: IC: mentors and reviews · People: hands-on team lead of 3–5</t>
        </is>
      </c>
      <c r="AX51" s="18" t="inlineStr">
        <is>
          <t>Works at A2: Own deliverables feed a team's output and turnaround</t>
        </is>
      </c>
      <c r="AY51" s="19" t="inlineStr">
        <is>
          <t>A process or client deliverable depends on this work</t>
        </is>
      </c>
      <c r="AZ51" s="19" t="inlineStr">
        <is>
          <t>Works at B1: Moves a module's, product area's or client account's results</t>
        </is>
      </c>
      <c r="BA51" s="67" t="inlineStr">
        <is>
          <t>Less than 2–4 yrs</t>
        </is>
      </c>
      <c r="BB51" s="68" t="inlineStr">
        <is>
          <t>2–4 yrs · market 2–5 yrs</t>
        </is>
      </c>
      <c r="BC51" s="68" t="inlineStr">
        <is>
          <t>More than 2–4 yrs</t>
        </is>
      </c>
      <c r="BD51" s="67" t="inlineStr">
        <is>
          <t>Below: Graduate · or diploma with experience</t>
        </is>
      </c>
      <c r="BE51" s="68" t="inlineStr">
        <is>
          <t>Graduate; relevant certification preferred</t>
        </is>
      </c>
      <c r="BF51" s="68" t="inlineStr">
        <is>
          <t>Above: Graduate + relevant qualification or certification preferred</t>
        </is>
      </c>
    </row>
    <row r="52" ht="90" customHeight="1">
      <c r="A52" s="59" t="inlineStr">
        <is>
          <t>R015</t>
        </is>
      </c>
      <c r="B52" s="17" t="inlineStr">
        <is>
          <t>Application &amp; Product Support · IC</t>
        </is>
      </c>
      <c r="C52" s="17" t="inlineStr">
        <is>
          <t>Customer Success &amp; Support</t>
        </is>
      </c>
      <c r="D52" s="17" t="inlineStr">
        <is>
          <t>IC</t>
        </is>
      </c>
      <c r="E52" s="17" t="inlineStr">
        <is>
          <t>level</t>
        </is>
      </c>
      <c r="F52" s="60" t="inlineStr">
        <is>
          <t>A2</t>
        </is>
      </c>
      <c r="G52" s="17" t="inlineStr">
        <is>
          <t>Support Executive</t>
        </is>
      </c>
      <c r="H52" s="17" t="n">
        <v>2</v>
      </c>
      <c r="I52" s="61" t="n"/>
      <c r="J52" s="62" t="n"/>
      <c r="K52" s="62" t="n"/>
      <c r="L52" s="62" t="n"/>
      <c r="M52" s="62" t="n"/>
      <c r="N52" s="62" t="n"/>
      <c r="O52" s="62" t="n"/>
      <c r="P52" s="20" t="n"/>
      <c r="Q52" s="21" t="n"/>
      <c r="R52" s="21" t="n"/>
      <c r="S52" s="21" t="n"/>
      <c r="T52" s="21" t="n"/>
      <c r="U52" s="21" t="n"/>
      <c r="V52" s="21" t="n"/>
      <c r="W52" s="63" t="n"/>
      <c r="X52" s="64" t="n"/>
      <c r="Y52" s="64" t="n"/>
      <c r="Z52" s="64" t="n"/>
      <c r="AA52" s="64" t="n"/>
      <c r="AB52" s="64" t="n"/>
      <c r="AC52" s="64" t="n"/>
      <c r="AD52" s="20" t="n"/>
      <c r="AE52" s="21" t="n"/>
      <c r="AF52" s="21" t="n"/>
      <c r="AG52" s="21" t="n"/>
      <c r="AH52" s="21" t="n"/>
      <c r="AI52" s="21" t="n"/>
      <c r="AJ52" s="21" t="n"/>
      <c r="AK52" s="21" t="n"/>
      <c r="AL52" s="65" t="inlineStr">
        <is>
          <t>Works at A1: Learning; follows worked examples</t>
        </is>
      </c>
      <c r="AM52" s="66" t="inlineStr">
        <is>
          <t>Standard work of the discipline · in this role: Tech Support · Domain Support · Communication · Domain Knowledge · Business Analysis · Platform knowledge · Sales</t>
        </is>
      </c>
      <c r="AN52" s="66" t="inlineStr">
        <is>
          <t>Works at A3: Varied and non-standard work; handles exceptions</t>
        </is>
      </c>
      <c r="AO52" s="65" t="inlineStr">
        <is>
          <t>Works at A1: Needs approval / close guidance</t>
        </is>
      </c>
      <c r="AP52" s="66" t="inlineStr">
        <is>
          <t>Chooses own approach within standards</t>
        </is>
      </c>
      <c r="AQ52" s="66" t="inlineStr">
        <is>
          <t>Works at A3: Technical / QC / client calls on own work</t>
        </is>
      </c>
      <c r="AR52" s="65" t="inlineStr">
        <is>
          <t>Works at A1: Learning tasks</t>
        </is>
      </c>
      <c r="AS52" s="66" t="inlineStr">
        <is>
          <t>Own deliverables · accuracy, TAT</t>
        </is>
      </c>
      <c r="AT52" s="66" t="inlineStr">
        <is>
          <t>Works at A3: A module / process, or work with client or regulatory consequences</t>
        </is>
      </c>
      <c r="AU52" s="18" t="inlineStr">
        <is>
          <t>Works at A1: contributes alone; guides others only informally</t>
        </is>
      </c>
      <c r="AV52" s="19" t="inlineStr">
        <is>
          <t>Helps peers and newer people informally · No direct reports</t>
        </is>
      </c>
      <c r="AW52" s="19" t="inlineStr">
        <is>
          <t>Works at A3: Not scored in Band A</t>
        </is>
      </c>
      <c r="AX52" s="18" t="inlineStr">
        <is>
          <t>Works at A1: Learning; little direct effect on business results yet</t>
        </is>
      </c>
      <c r="AY52" s="19" t="inlineStr">
        <is>
          <t>Own deliverables feed a team's output and turnaround</t>
        </is>
      </c>
      <c r="AZ52" s="19" t="inlineStr">
        <is>
          <t>Works at A3: A process or client deliverable depends on this work</t>
        </is>
      </c>
      <c r="BA52" s="67" t="inlineStr">
        <is>
          <t>Less than 0–2 yrs</t>
        </is>
      </c>
      <c r="BB52" s="68" t="inlineStr">
        <is>
          <t>0–2 yrs · market 0–3 yrs</t>
        </is>
      </c>
      <c r="BC52" s="68" t="inlineStr">
        <is>
          <t>More than 0–2 yrs</t>
        </is>
      </c>
      <c r="BD52" s="67" t="inlineStr">
        <is>
          <t>Below: Pursuing or completed graduation / diploma</t>
        </is>
      </c>
      <c r="BE52" s="68" t="inlineStr">
        <is>
          <t>Graduate · or diploma with experience</t>
        </is>
      </c>
      <c r="BF52" s="68" t="inlineStr">
        <is>
          <t>Above: Graduate; relevant certification preferred</t>
        </is>
      </c>
    </row>
    <row r="53" ht="90" customHeight="1">
      <c r="A53" s="59" t="inlineStr">
        <is>
          <t>R015</t>
        </is>
      </c>
      <c r="B53" s="17" t="inlineStr">
        <is>
          <t>Application &amp; Product Support · IC</t>
        </is>
      </c>
      <c r="C53" s="17" t="inlineStr">
        <is>
          <t>Customer Success &amp; Support</t>
        </is>
      </c>
      <c r="D53" s="17" t="inlineStr">
        <is>
          <t>IC</t>
        </is>
      </c>
      <c r="E53" s="17" t="inlineStr">
        <is>
          <t>level</t>
        </is>
      </c>
      <c r="F53" s="60" t="inlineStr">
        <is>
          <t>A1</t>
        </is>
      </c>
      <c r="G53" s="17" t="inlineStr">
        <is>
          <t>Intern</t>
        </is>
      </c>
      <c r="H53" s="17" t="n">
        <v>2</v>
      </c>
      <c r="I53" s="61" t="n"/>
      <c r="J53" s="62" t="n"/>
      <c r="K53" s="62" t="n"/>
      <c r="L53" s="62" t="n"/>
      <c r="M53" s="62" t="n"/>
      <c r="N53" s="62" t="n"/>
      <c r="O53" s="62" t="n"/>
      <c r="P53" s="20" t="n"/>
      <c r="Q53" s="21" t="n"/>
      <c r="R53" s="21" t="n"/>
      <c r="S53" s="21" t="n"/>
      <c r="T53" s="21" t="n"/>
      <c r="U53" s="21" t="n"/>
      <c r="V53" s="21" t="n"/>
      <c r="W53" s="63" t="n"/>
      <c r="X53" s="64" t="n"/>
      <c r="Y53" s="64" t="n"/>
      <c r="Z53" s="64" t="n"/>
      <c r="AA53" s="64" t="n"/>
      <c r="AB53" s="64" t="n"/>
      <c r="AC53" s="64" t="n"/>
      <c r="AD53" s="20" t="n"/>
      <c r="AE53" s="21" t="n"/>
      <c r="AF53" s="21" t="n"/>
      <c r="AG53" s="21" t="n"/>
      <c r="AH53" s="21" t="n"/>
      <c r="AI53" s="21" t="n"/>
      <c r="AJ53" s="21" t="n"/>
      <c r="AK53" s="21" t="n"/>
      <c r="AL53" s="65" t="inlineStr">
        <is>
          <t>Not yet at the entry standard</t>
        </is>
      </c>
      <c r="AM53" s="66" t="inlineStr">
        <is>
          <t>Learning; follows worked examples · in this role: Tech Support · Domain Support · Communication · Domain Knowledge · Business Analysis · Platform knowledge · Sales</t>
        </is>
      </c>
      <c r="AN53" s="66" t="inlineStr">
        <is>
          <t>Works at A2: Standard work of the discipline</t>
        </is>
      </c>
      <c r="AO53" s="65" t="inlineStr">
        <is>
          <t>Not yet at the entry standard</t>
        </is>
      </c>
      <c r="AP53" s="66" t="inlineStr">
        <is>
          <t>Needs approval / close guidance</t>
        </is>
      </c>
      <c r="AQ53" s="66" t="inlineStr">
        <is>
          <t>Works at A2: Chooses own approach within standards</t>
        </is>
      </c>
      <c r="AR53" s="65" t="inlineStr">
        <is>
          <t>Not yet at the entry standard</t>
        </is>
      </c>
      <c r="AS53" s="66" t="inlineStr">
        <is>
          <t>Learning tasks</t>
        </is>
      </c>
      <c r="AT53" s="66" t="inlineStr">
        <is>
          <t>Works at A2: Own deliverables · accuracy, TAT</t>
        </is>
      </c>
      <c r="AU53" s="18" t="inlineStr">
        <is>
          <t>Not yet at the entry standard</t>
        </is>
      </c>
      <c r="AV53" s="19" t="inlineStr">
        <is>
          <t>Helps peers and newer people informally · No direct reports</t>
        </is>
      </c>
      <c r="AW53" s="19" t="inlineStr">
        <is>
          <t>Works at A2: Not scored in Band A</t>
        </is>
      </c>
      <c r="AX53" s="18" t="inlineStr">
        <is>
          <t>Not yet at the entry standard</t>
        </is>
      </c>
      <c r="AY53" s="19" t="inlineStr">
        <is>
          <t>Learning; little direct effect on business results yet</t>
        </is>
      </c>
      <c r="AZ53" s="19" t="inlineStr">
        <is>
          <t>Works at A2: Own deliverables feed a team's output and turnaround</t>
        </is>
      </c>
      <c r="BA53" s="67" t="inlineStr">
        <is>
          <t>Less than Intern / trainee · first year</t>
        </is>
      </c>
      <c r="BB53" s="68" t="inlineStr">
        <is>
          <t>Intern / trainee · first year · market — yrs</t>
        </is>
      </c>
      <c r="BC53" s="68" t="inlineStr">
        <is>
          <t>More than Intern / trainee · first year</t>
        </is>
      </c>
      <c r="BD53" s="67" t="inlineStr">
        <is>
          <t>Still studying</t>
        </is>
      </c>
      <c r="BE53" s="68" t="inlineStr">
        <is>
          <t>Pursuing or completed graduation / diploma</t>
        </is>
      </c>
      <c r="BF53" s="68" t="inlineStr">
        <is>
          <t>Above: Graduate · or diploma with experience</t>
        </is>
      </c>
    </row>
    <row r="54" ht="30" customHeight="1">
      <c r="A54" s="45" t="inlineStr">
        <is>
          <t>R016</t>
        </is>
      </c>
      <c r="B54" s="46" t="inlineStr">
        <is>
          <t>Application &amp; Product Support · Manager</t>
        </is>
      </c>
      <c r="C54" s="46" t="inlineStr">
        <is>
          <t>Customer Success &amp; Support</t>
        </is>
      </c>
      <c r="D54" s="46" t="inlineStr">
        <is>
          <t>Manager</t>
        </is>
      </c>
      <c r="E54" s="46" t="inlineStr">
        <is>
          <t>ROLE</t>
        </is>
      </c>
      <c r="F54" s="46" t="inlineStr">
        <is>
          <t>C1</t>
        </is>
      </c>
      <c r="G54" s="46" t="inlineStr">
        <is>
          <t>Band C · Head / manager · Customer support &amp; success</t>
        </is>
      </c>
      <c r="H54" s="46" t="n">
        <v>1</v>
      </c>
      <c r="I54" s="47" t="inlineStr">
        <is>
          <t>H</t>
        </is>
      </c>
      <c r="J54" s="48" t="inlineStr">
        <is>
          <t>M</t>
        </is>
      </c>
      <c r="K54" s="48" t="inlineStr">
        <is>
          <t>M</t>
        </is>
      </c>
      <c r="L54" s="48" t="inlineStr">
        <is>
          <t>M</t>
        </is>
      </c>
      <c r="M54" s="48" t="inlineStr">
        <is>
          <t>M</t>
        </is>
      </c>
      <c r="N54" s="48" t="inlineStr">
        <is>
          <t>L</t>
        </is>
      </c>
      <c r="O54" s="48" t="inlineStr">
        <is>
          <t>L</t>
        </is>
      </c>
      <c r="P54" s="49" t="inlineStr">
        <is>
          <t>H</t>
        </is>
      </c>
      <c r="Q54" s="50" t="inlineStr">
        <is>
          <t>M</t>
        </is>
      </c>
      <c r="R54" s="50" t="inlineStr">
        <is>
          <t>M</t>
        </is>
      </c>
      <c r="S54" s="50" t="inlineStr">
        <is>
          <t>M</t>
        </is>
      </c>
      <c r="T54" s="50" t="inlineStr">
        <is>
          <t>L</t>
        </is>
      </c>
      <c r="U54" s="50" t="inlineStr">
        <is>
          <t>L</t>
        </is>
      </c>
      <c r="V54" s="50" t="inlineStr">
        <is>
          <t>L</t>
        </is>
      </c>
      <c r="W54" s="51" t="n"/>
      <c r="X54" s="52" t="n"/>
      <c r="Y54" s="52" t="n"/>
      <c r="Z54" s="52" t="n"/>
      <c r="AA54" s="52" t="n"/>
      <c r="AB54" s="52" t="n"/>
      <c r="AC54" s="52" t="n"/>
      <c r="AD54" s="49" t="str">
        <f>IF(W54&lt;&gt;"",W54,I54)</f>
        <v>H</v>
      </c>
      <c r="AE54" s="50" t="str">
        <f>IF(X54&lt;&gt;"",X54,J54)</f>
        <v>M</v>
      </c>
      <c r="AF54" s="50" t="str">
        <f>IF(Y54&lt;&gt;"",Y54,K54)</f>
        <v>M</v>
      </c>
      <c r="AG54" s="50" t="str">
        <f>IF(Z54&lt;&gt;"",Z54,L54)</f>
        <v>M</v>
      </c>
      <c r="AH54" s="50" t="str">
        <f>IF(AA54&lt;&gt;"",AA54,M54)</f>
        <v>M</v>
      </c>
      <c r="AI54" s="50" t="str">
        <f>IF(AB54&lt;&gt;"",AB54,N54)</f>
        <v>L</v>
      </c>
      <c r="AJ54" s="50" t="str">
        <f>IF(AC54&lt;&gt;"",AC54,O54)</f>
        <v>L</v>
      </c>
      <c r="AK54" s="50">
        <f>COUNTA(W54:AC54)</f>
        <v>0</v>
      </c>
      <c r="AL54" s="53" t="n"/>
      <c r="AM54" s="54" t="n"/>
      <c r="AN54" s="54" t="n"/>
      <c r="AO54" s="53" t="n"/>
      <c r="AP54" s="54" t="n"/>
      <c r="AQ54" s="54" t="n"/>
      <c r="AR54" s="53" t="n"/>
      <c r="AS54" s="54" t="n"/>
      <c r="AT54" s="54" t="n"/>
      <c r="AU54" s="55" t="n"/>
      <c r="AV54" s="56" t="n"/>
      <c r="AW54" s="56" t="n"/>
      <c r="AX54" s="55" t="n"/>
      <c r="AY54" s="56" t="n"/>
      <c r="AZ54" s="56" t="n"/>
      <c r="BA54" s="57" t="n"/>
      <c r="BB54" s="58" t="n"/>
      <c r="BC54" s="58" t="n"/>
      <c r="BD54" s="57" t="n"/>
      <c r="BE54" s="58" t="n"/>
      <c r="BF54" s="58" t="n"/>
    </row>
    <row r="55" ht="90" customHeight="1">
      <c r="A55" s="59" t="inlineStr">
        <is>
          <t>R016</t>
        </is>
      </c>
      <c r="B55" s="17" t="inlineStr">
        <is>
          <t>Application &amp; Product Support · Manager</t>
        </is>
      </c>
      <c r="C55" s="17" t="inlineStr">
        <is>
          <t>Customer Success &amp; Support</t>
        </is>
      </c>
      <c r="D55" s="17" t="inlineStr">
        <is>
          <t>Manager</t>
        </is>
      </c>
      <c r="E55" s="17" t="inlineStr">
        <is>
          <t>level</t>
        </is>
      </c>
      <c r="F55" s="70" t="inlineStr">
        <is>
          <t>C1</t>
        </is>
      </c>
      <c r="G55" s="17" t="inlineStr">
        <is>
          <t>Associate Head – Application &amp; Product Support</t>
        </is>
      </c>
      <c r="H55" s="17" t="n">
        <v>1</v>
      </c>
      <c r="I55" s="61" t="n"/>
      <c r="J55" s="62" t="n"/>
      <c r="K55" s="62" t="n"/>
      <c r="L55" s="62" t="n"/>
      <c r="M55" s="62" t="n"/>
      <c r="N55" s="62" t="n"/>
      <c r="O55" s="62" t="n"/>
      <c r="P55" s="20" t="n"/>
      <c r="Q55" s="21" t="n"/>
      <c r="R55" s="21" t="n"/>
      <c r="S55" s="21" t="n"/>
      <c r="T55" s="21" t="n"/>
      <c r="U55" s="21" t="n"/>
      <c r="V55" s="21" t="n"/>
      <c r="W55" s="63" t="n"/>
      <c r="X55" s="64" t="n"/>
      <c r="Y55" s="64" t="n"/>
      <c r="Z55" s="64" t="n"/>
      <c r="AA55" s="64" t="n"/>
      <c r="AB55" s="64" t="n"/>
      <c r="AC55" s="64" t="n"/>
      <c r="AD55" s="20" t="n"/>
      <c r="AE55" s="21" t="n"/>
      <c r="AF55" s="21" t="n"/>
      <c r="AG55" s="21" t="n"/>
      <c r="AH55" s="21" t="n"/>
      <c r="AI55" s="21" t="n"/>
      <c r="AJ55" s="21" t="n"/>
      <c r="AK55" s="21" t="n"/>
      <c r="AL55" s="65" t="inlineStr">
        <is>
          <t>Works at B3: Sets standards for a practice; cross-team problems</t>
        </is>
      </c>
      <c r="AM55" s="66" t="inlineStr">
        <is>
          <t>Ambiguous, cross-product problems</t>
        </is>
      </c>
      <c r="AN55" s="66" t="inlineStr">
        <is>
          <t>Works at C2: Function-wide or company-wide problems; creates methods and standards</t>
        </is>
      </c>
      <c r="AO55" s="65" t="inlineStr">
        <is>
          <t>Works at B3: Commercial / strategic calls for the unit</t>
        </is>
      </c>
      <c r="AP55" s="66" t="inlineStr">
        <is>
          <t>Sets direction for a sub-function or domain</t>
        </is>
      </c>
      <c r="AQ55" s="66" t="inlineStr">
        <is>
          <t>Works at C2: Sets direction for a function</t>
        </is>
      </c>
      <c r="AR55" s="65" t="inlineStr">
        <is>
          <t>Works at B3: Several teams or a practice</t>
        </is>
      </c>
      <c r="AS55" s="66" t="inlineStr">
        <is>
          <t>Sub-function results or domain quality across products</t>
        </is>
      </c>
      <c r="AT55" s="66" t="inlineStr">
        <is>
          <t>Works at C2: Function results, budget and risk</t>
        </is>
      </c>
      <c r="AU55" s="18" t="inlineStr">
        <is>
          <t>Works at B3: IC: leads a practice · People: team leads / managers report in</t>
        </is>
      </c>
      <c r="AV55" s="19" t="inlineStr">
        <is>
          <t>Leads managers or a community of practice</t>
        </is>
      </c>
      <c r="AW55" s="19" t="inlineStr">
        <is>
          <t>Works at C2: Leads a function; shapes functional strategy</t>
        </is>
      </c>
      <c r="AX55" s="18" t="inlineStr">
        <is>
          <t>Works at B3: Shapes the results of a practice or several teams</t>
        </is>
      </c>
      <c r="AY55" s="19" t="inlineStr">
        <is>
          <t>Changes results across a sub-function or across products</t>
        </is>
      </c>
      <c r="AZ55" s="19" t="inlineStr">
        <is>
          <t>Works at C2: Drives a function's or department's results and costs</t>
        </is>
      </c>
      <c r="BA55" s="67" t="inlineStr">
        <is>
          <t>Less than 10–13 yrs</t>
        </is>
      </c>
      <c r="BB55" s="68" t="inlineStr">
        <is>
          <t>10–13 yrs · market 12–17 yrs</t>
        </is>
      </c>
      <c r="BC55" s="68" t="inlineStr">
        <is>
          <t>More than 10–13 yrs</t>
        </is>
      </c>
      <c r="BD55" s="67" t="inlineStr">
        <is>
          <t>Below: Postgraduate or professional qualification preferred</t>
        </is>
      </c>
      <c r="BE55" s="68" t="inlineStr">
        <is>
          <t>Postgraduate / professional qualification preferred</t>
        </is>
      </c>
      <c r="BF55" s="68" t="inlineStr">
        <is>
          <t>Above: Postgraduate / professional qualification preferred</t>
        </is>
      </c>
    </row>
    <row r="56" ht="30" customHeight="1">
      <c r="A56" s="45" t="inlineStr">
        <is>
          <t>R017</t>
        </is>
      </c>
      <c r="B56" s="46" t="inlineStr">
        <is>
          <t>Customer Success &amp; Account Management · Consultant</t>
        </is>
      </c>
      <c r="C56" s="46" t="inlineStr">
        <is>
          <t>Customer Success &amp; Support</t>
        </is>
      </c>
      <c r="D56" s="46" t="inlineStr">
        <is>
          <t>Consultant</t>
        </is>
      </c>
      <c r="E56" s="46" t="inlineStr">
        <is>
          <t>ROLE</t>
        </is>
      </c>
      <c r="F56" s="46" t="inlineStr">
        <is>
          <t>X1</t>
        </is>
      </c>
      <c r="G56" s="46" t="inlineStr">
        <is>
          <t>Consultant · outside the ladder · Customer support &amp; success</t>
        </is>
      </c>
      <c r="H56" s="46" t="n">
        <v>1</v>
      </c>
      <c r="I56" s="47" t="n"/>
      <c r="J56" s="48" t="n"/>
      <c r="K56" s="48" t="n"/>
      <c r="L56" s="48" t="n"/>
      <c r="M56" s="48" t="n"/>
      <c r="N56" s="48" t="n"/>
      <c r="O56" s="48" t="n"/>
      <c r="P56" s="49" t="n"/>
      <c r="Q56" s="50" t="n"/>
      <c r="R56" s="50" t="n"/>
      <c r="S56" s="50" t="n"/>
      <c r="T56" s="50" t="n"/>
      <c r="U56" s="50" t="n"/>
      <c r="V56" s="50" t="n"/>
      <c r="W56" s="51" t="n"/>
      <c r="X56" s="52" t="n"/>
      <c r="Y56" s="52" t="n"/>
      <c r="Z56" s="52" t="n"/>
      <c r="AA56" s="52" t="n"/>
      <c r="AB56" s="52" t="n"/>
      <c r="AC56" s="52" t="n"/>
      <c r="AD56" s="49">
        <f>IF(W56&lt;&gt;"",W56,I56)</f>
        <v>0</v>
      </c>
      <c r="AE56" s="50">
        <f>IF(X56&lt;&gt;"",X56,J56)</f>
        <v>0</v>
      </c>
      <c r="AF56" s="50">
        <f>IF(Y56&lt;&gt;"",Y56,K56)</f>
        <v>0</v>
      </c>
      <c r="AG56" s="50">
        <f>IF(Z56&lt;&gt;"",Z56,L56)</f>
        <v>0</v>
      </c>
      <c r="AH56" s="50">
        <f>IF(AA56&lt;&gt;"",AA56,M56)</f>
        <v>0</v>
      </c>
      <c r="AI56" s="50">
        <f>IF(AB56&lt;&gt;"",AB56,N56)</f>
        <v>0</v>
      </c>
      <c r="AJ56" s="50">
        <f>IF(AC56&lt;&gt;"",AC56,O56)</f>
        <v>0</v>
      </c>
      <c r="AK56" s="50">
        <f>COUNTA(W56:AC56)</f>
        <v>0</v>
      </c>
      <c r="AL56" s="53" t="n"/>
      <c r="AM56" s="54" t="n"/>
      <c r="AN56" s="54" t="n"/>
      <c r="AO56" s="53" t="n"/>
      <c r="AP56" s="54" t="n"/>
      <c r="AQ56" s="54" t="n"/>
      <c r="AR56" s="53" t="n"/>
      <c r="AS56" s="54" t="n"/>
      <c r="AT56" s="54" t="n"/>
      <c r="AU56" s="55" t="n"/>
      <c r="AV56" s="56" t="n"/>
      <c r="AW56" s="56" t="n"/>
      <c r="AX56" s="55" t="n"/>
      <c r="AY56" s="56" t="n"/>
      <c r="AZ56" s="56" t="n"/>
      <c r="BA56" s="57" t="n"/>
      <c r="BB56" s="58" t="n"/>
      <c r="BC56" s="58" t="n"/>
      <c r="BD56" s="57" t="n"/>
      <c r="BE56" s="58" t="n"/>
      <c r="BF56" s="58" t="n"/>
    </row>
    <row r="57" ht="30" customHeight="1">
      <c r="A57" s="45" t="inlineStr">
        <is>
          <t>R018</t>
        </is>
      </c>
      <c r="B57" s="46" t="inlineStr">
        <is>
          <t>Customer Success &amp; Account Management · IC</t>
        </is>
      </c>
      <c r="C57" s="46" t="inlineStr">
        <is>
          <t>Customer Success &amp; Support</t>
        </is>
      </c>
      <c r="D57" s="46" t="inlineStr">
        <is>
          <t>IC</t>
        </is>
      </c>
      <c r="E57" s="46" t="inlineStr">
        <is>
          <t>ROLE</t>
        </is>
      </c>
      <c r="F57" s="46" t="inlineStr">
        <is>
          <t>A3 · B1 · B2</t>
        </is>
      </c>
      <c r="G57" s="46" t="inlineStr">
        <is>
          <t>Band B · Specialist / POD Lead · Customer support &amp; success</t>
        </is>
      </c>
      <c r="H57" s="46" t="n">
        <v>9</v>
      </c>
      <c r="I57" s="47" t="inlineStr">
        <is>
          <t>H</t>
        </is>
      </c>
      <c r="J57" s="48" t="inlineStr">
        <is>
          <t>M</t>
        </is>
      </c>
      <c r="K57" s="48" t="inlineStr">
        <is>
          <t>M</t>
        </is>
      </c>
      <c r="L57" s="48" t="inlineStr">
        <is>
          <t>L</t>
        </is>
      </c>
      <c r="M57" s="48" t="inlineStr">
        <is>
          <t>M</t>
        </is>
      </c>
      <c r="N57" s="48" t="inlineStr">
        <is>
          <t>L</t>
        </is>
      </c>
      <c r="O57" s="48" t="inlineStr">
        <is>
          <t>L</t>
        </is>
      </c>
      <c r="P57" s="49" t="inlineStr">
        <is>
          <t>H</t>
        </is>
      </c>
      <c r="Q57" s="50" t="inlineStr">
        <is>
          <t>M</t>
        </is>
      </c>
      <c r="R57" s="50" t="inlineStr">
        <is>
          <t>M</t>
        </is>
      </c>
      <c r="S57" s="50" t="inlineStr">
        <is>
          <t>L</t>
        </is>
      </c>
      <c r="T57" s="50" t="inlineStr">
        <is>
          <t>L</t>
        </is>
      </c>
      <c r="U57" s="50" t="inlineStr">
        <is>
          <t>L</t>
        </is>
      </c>
      <c r="V57" s="50" t="inlineStr">
        <is>
          <t>L</t>
        </is>
      </c>
      <c r="W57" s="51" t="n"/>
      <c r="X57" s="52" t="n"/>
      <c r="Y57" s="52" t="n"/>
      <c r="Z57" s="52" t="n"/>
      <c r="AA57" s="52" t="n"/>
      <c r="AB57" s="52" t="n"/>
      <c r="AC57" s="52" t="n"/>
      <c r="AD57" s="49" t="str">
        <f>IF(W57&lt;&gt;"",W57,I57)</f>
        <v>H</v>
      </c>
      <c r="AE57" s="50" t="str">
        <f>IF(X57&lt;&gt;"",X57,J57)</f>
        <v>M</v>
      </c>
      <c r="AF57" s="50" t="str">
        <f>IF(Y57&lt;&gt;"",Y57,K57)</f>
        <v>M</v>
      </c>
      <c r="AG57" s="50" t="str">
        <f>IF(Z57&lt;&gt;"",Z57,L57)</f>
        <v>L</v>
      </c>
      <c r="AH57" s="50" t="str">
        <f>IF(AA57&lt;&gt;"",AA57,M57)</f>
        <v>M</v>
      </c>
      <c r="AI57" s="50" t="str">
        <f>IF(AB57&lt;&gt;"",AB57,N57)</f>
        <v>L</v>
      </c>
      <c r="AJ57" s="50" t="str">
        <f>IF(AC57&lt;&gt;"",AC57,O57)</f>
        <v>L</v>
      </c>
      <c r="AK57" s="50">
        <f>COUNTA(W57:AC57)</f>
        <v>0</v>
      </c>
      <c r="AL57" s="53" t="n"/>
      <c r="AM57" s="54" t="n"/>
      <c r="AN57" s="54" t="n"/>
      <c r="AO57" s="53" t="n"/>
      <c r="AP57" s="54" t="n"/>
      <c r="AQ57" s="54" t="n"/>
      <c r="AR57" s="53" t="n"/>
      <c r="AS57" s="54" t="n"/>
      <c r="AT57" s="54" t="n"/>
      <c r="AU57" s="55" t="n"/>
      <c r="AV57" s="56" t="n"/>
      <c r="AW57" s="56" t="n"/>
      <c r="AX57" s="55" t="n"/>
      <c r="AY57" s="56" t="n"/>
      <c r="AZ57" s="56" t="n"/>
      <c r="BA57" s="57" t="n"/>
      <c r="BB57" s="58" t="n"/>
      <c r="BC57" s="58" t="n"/>
      <c r="BD57" s="57" t="n"/>
      <c r="BE57" s="58" t="n"/>
      <c r="BF57" s="58" t="n"/>
    </row>
    <row r="58" ht="90" customHeight="1">
      <c r="A58" s="59" t="inlineStr">
        <is>
          <t>R018</t>
        </is>
      </c>
      <c r="B58" s="17" t="inlineStr">
        <is>
          <t>Customer Success &amp; Account Management · IC</t>
        </is>
      </c>
      <c r="C58" s="17" t="inlineStr">
        <is>
          <t>Customer Success &amp; Support</t>
        </is>
      </c>
      <c r="D58" s="17" t="inlineStr">
        <is>
          <t>IC</t>
        </is>
      </c>
      <c r="E58" s="17" t="inlineStr">
        <is>
          <t>level</t>
        </is>
      </c>
      <c r="F58" s="69" t="inlineStr">
        <is>
          <t>B2</t>
        </is>
      </c>
      <c r="G58" s="17" t="inlineStr">
        <is>
          <t>Senior Customer Success Specialist</t>
        </is>
      </c>
      <c r="H58" s="17" t="n">
        <v>5</v>
      </c>
      <c r="I58" s="61" t="n"/>
      <c r="J58" s="62" t="n"/>
      <c r="K58" s="62" t="n"/>
      <c r="L58" s="62" t="n"/>
      <c r="M58" s="62" t="n"/>
      <c r="N58" s="62" t="n"/>
      <c r="O58" s="62" t="n"/>
      <c r="P58" s="20" t="n"/>
      <c r="Q58" s="21" t="n"/>
      <c r="R58" s="21" t="n"/>
      <c r="S58" s="21" t="n"/>
      <c r="T58" s="21" t="n"/>
      <c r="U58" s="21" t="n"/>
      <c r="V58" s="21" t="n"/>
      <c r="W58" s="63" t="n"/>
      <c r="X58" s="64" t="n"/>
      <c r="Y58" s="64" t="n"/>
      <c r="Z58" s="64" t="n"/>
      <c r="AA58" s="64" t="n"/>
      <c r="AB58" s="64" t="n"/>
      <c r="AC58" s="64" t="n"/>
      <c r="AD58" s="20" t="n"/>
      <c r="AE58" s="21" t="n"/>
      <c r="AF58" s="21" t="n"/>
      <c r="AG58" s="21" t="n"/>
      <c r="AH58" s="21" t="n"/>
      <c r="AI58" s="21" t="n"/>
      <c r="AJ58" s="21" t="n"/>
      <c r="AK58" s="21" t="n"/>
      <c r="AL58" s="65" t="inlineStr">
        <is>
          <t>Works at B1: Domain specialist work</t>
        </is>
      </c>
      <c r="AM58" s="66" t="inlineStr">
        <is>
          <t>Hardest problems in the domain · in this role: XBRL Domain</t>
        </is>
      </c>
      <c r="AN58" s="66" t="inlineStr">
        <is>
          <t>Works at B3: Sets standards for a practice; cross-team problems</t>
        </is>
      </c>
      <c r="AO58" s="65" t="inlineStr">
        <is>
          <t>Works at B1: Technical / QC / client calls for the domain</t>
        </is>
      </c>
      <c r="AP58" s="66" t="inlineStr">
        <is>
          <t>Allocates people and sets team priorities</t>
        </is>
      </c>
      <c r="AQ58" s="66" t="inlineStr">
        <is>
          <t>Works at B3: Commercial / strategic calls for the unit</t>
        </is>
      </c>
      <c r="AR58" s="65" t="inlineStr">
        <is>
          <t>Works at B1: A domain or a small team</t>
        </is>
      </c>
      <c r="AS58" s="66" t="inlineStr">
        <is>
          <t>One team or a client portfolio</t>
        </is>
      </c>
      <c r="AT58" s="66" t="inlineStr">
        <is>
          <t>Works at B3: Several teams or a practice</t>
        </is>
      </c>
      <c r="AU58" s="18" t="inlineStr">
        <is>
          <t>Works at B1: IC: mentors and reviews · People: hands-on team lead of 3–5</t>
        </is>
      </c>
      <c r="AV58" s="19" t="inlineStr">
        <is>
          <t>IC: guides others in the domain · People: manages a team of 6+</t>
        </is>
      </c>
      <c r="AW58" s="19" t="inlineStr">
        <is>
          <t>Works at B3: IC: leads a practice · People: team leads / managers report in</t>
        </is>
      </c>
      <c r="AX58" s="18" t="inlineStr">
        <is>
          <t>Works at B1: Moves a module's, product area's or client account's results</t>
        </is>
      </c>
      <c r="AY58" s="19" t="inlineStr">
        <is>
          <t>Visible effect on a team's or client portfolio's revenue, quality or compliance</t>
        </is>
      </c>
      <c r="AZ58" s="19" t="inlineStr">
        <is>
          <t>Works at B3: Shapes the results of a practice or several teams</t>
        </is>
      </c>
      <c r="BA58" s="67" t="inlineStr">
        <is>
          <t>Less than 6–8 yrs</t>
        </is>
      </c>
      <c r="BB58" s="68" t="inlineStr">
        <is>
          <t>6–8 yrs · market 6–10 yrs</t>
        </is>
      </c>
      <c r="BC58" s="68" t="inlineStr">
        <is>
          <t>More than 6–8 yrs</t>
        </is>
      </c>
      <c r="BD58" s="67" t="inlineStr">
        <is>
          <t>Below: Graduate + relevant qualification or certification preferred</t>
        </is>
      </c>
      <c r="BE58" s="68" t="inlineStr">
        <is>
          <t>Graduate or postgraduate; professional qualification preferred</t>
        </is>
      </c>
      <c r="BF58" s="68" t="inlineStr">
        <is>
          <t>Above: Postgraduate or professional qualification preferred</t>
        </is>
      </c>
    </row>
    <row r="59" ht="90" customHeight="1">
      <c r="A59" s="59" t="inlineStr">
        <is>
          <t>R018</t>
        </is>
      </c>
      <c r="B59" s="17" t="inlineStr">
        <is>
          <t>Customer Success &amp; Account Management · IC</t>
        </is>
      </c>
      <c r="C59" s="17" t="inlineStr">
        <is>
          <t>Customer Success &amp; Support</t>
        </is>
      </c>
      <c r="D59" s="17" t="inlineStr">
        <is>
          <t>IC</t>
        </is>
      </c>
      <c r="E59" s="17" t="inlineStr">
        <is>
          <t>level</t>
        </is>
      </c>
      <c r="F59" s="69" t="inlineStr">
        <is>
          <t>B1</t>
        </is>
      </c>
      <c r="G59" s="17" t="inlineStr">
        <is>
          <t>Specialist – Customer Success &amp; Account Management</t>
        </is>
      </c>
      <c r="H59" s="17" t="n">
        <v>2</v>
      </c>
      <c r="I59" s="61" t="n"/>
      <c r="J59" s="62" t="n"/>
      <c r="K59" s="62" t="n"/>
      <c r="L59" s="62" t="n"/>
      <c r="M59" s="62" t="n"/>
      <c r="N59" s="62" t="n"/>
      <c r="O59" s="62" t="n"/>
      <c r="P59" s="20" t="n"/>
      <c r="Q59" s="21" t="n"/>
      <c r="R59" s="21" t="n"/>
      <c r="S59" s="21" t="n"/>
      <c r="T59" s="21" t="n"/>
      <c r="U59" s="21" t="n"/>
      <c r="V59" s="21" t="n"/>
      <c r="W59" s="63" t="n"/>
      <c r="X59" s="64" t="n"/>
      <c r="Y59" s="64" t="n"/>
      <c r="Z59" s="64" t="n"/>
      <c r="AA59" s="64" t="n"/>
      <c r="AB59" s="64" t="n"/>
      <c r="AC59" s="64" t="n"/>
      <c r="AD59" s="20" t="n"/>
      <c r="AE59" s="21" t="n"/>
      <c r="AF59" s="21" t="n"/>
      <c r="AG59" s="21" t="n"/>
      <c r="AH59" s="21" t="n"/>
      <c r="AI59" s="21" t="n"/>
      <c r="AJ59" s="21" t="n"/>
      <c r="AK59" s="21" t="n"/>
      <c r="AL59" s="65" t="inlineStr">
        <is>
          <t>Works at A3: Varied and non-standard work; handles exceptions</t>
        </is>
      </c>
      <c r="AM59" s="66" t="inlineStr">
        <is>
          <t>Domain specialist work · in this role: XBRL Domain · Communication</t>
        </is>
      </c>
      <c r="AN59" s="66" t="inlineStr">
        <is>
          <t>Works at B2: Hardest problems in the domain</t>
        </is>
      </c>
      <c r="AO59" s="65" t="inlineStr">
        <is>
          <t>Works at A3: Technical / QC / client calls on own work</t>
        </is>
      </c>
      <c r="AP59" s="66" t="inlineStr">
        <is>
          <t>Technical / QC / client calls for the domain</t>
        </is>
      </c>
      <c r="AQ59" s="66" t="inlineStr">
        <is>
          <t>Works at B2: Allocates people and sets team priorities</t>
        </is>
      </c>
      <c r="AR59" s="65" t="inlineStr">
        <is>
          <t>Works at A3: A module / process, or work with client or regulatory consequences</t>
        </is>
      </c>
      <c r="AS59" s="66" t="inlineStr">
        <is>
          <t>A domain or a small team</t>
        </is>
      </c>
      <c r="AT59" s="66" t="inlineStr">
        <is>
          <t>Works at B2: One team or a client portfolio</t>
        </is>
      </c>
      <c r="AU59" s="18" t="inlineStr">
        <is>
          <t>Works at A3: contributes alone; guides others only informally</t>
        </is>
      </c>
      <c r="AV59" s="19" t="inlineStr">
        <is>
          <t>IC: mentors and reviews · People: hands-on team lead of 3–5</t>
        </is>
      </c>
      <c r="AW59" s="19" t="inlineStr">
        <is>
          <t>Works at B2: IC: guides others in the domain · People: manages a team of 6+</t>
        </is>
      </c>
      <c r="AX59" s="18" t="inlineStr">
        <is>
          <t>Works at A3: A process or client deliverable depends on this work</t>
        </is>
      </c>
      <c r="AY59" s="19" t="inlineStr">
        <is>
          <t>Moves a module's, product area's or client account's results</t>
        </is>
      </c>
      <c r="AZ59" s="19" t="inlineStr">
        <is>
          <t>Works at B2: Visible effect on a team's or client portfolio's revenue, quality or compliance</t>
        </is>
      </c>
      <c r="BA59" s="67" t="inlineStr">
        <is>
          <t>Less than 4–6 yrs</t>
        </is>
      </c>
      <c r="BB59" s="68" t="inlineStr">
        <is>
          <t>4–6 yrs · market 4–8 yrs</t>
        </is>
      </c>
      <c r="BC59" s="68" t="inlineStr">
        <is>
          <t>More than 4–6 yrs</t>
        </is>
      </c>
      <c r="BD59" s="67" t="inlineStr">
        <is>
          <t>Below: Graduate; relevant certification preferred</t>
        </is>
      </c>
      <c r="BE59" s="68" t="inlineStr">
        <is>
          <t>Graduate + relevant qualification or certification preferred</t>
        </is>
      </c>
      <c r="BF59" s="68" t="inlineStr">
        <is>
          <t>Above: Graduate or postgraduate; professional qualification preferred</t>
        </is>
      </c>
    </row>
    <row r="60" ht="90" customHeight="1">
      <c r="A60" s="59" t="inlineStr">
        <is>
          <t>R018</t>
        </is>
      </c>
      <c r="B60" s="17" t="inlineStr">
        <is>
          <t>Customer Success &amp; Account Management · IC</t>
        </is>
      </c>
      <c r="C60" s="17" t="inlineStr">
        <is>
          <t>Customer Success &amp; Support</t>
        </is>
      </c>
      <c r="D60" s="17" t="inlineStr">
        <is>
          <t>IC</t>
        </is>
      </c>
      <c r="E60" s="17" t="inlineStr">
        <is>
          <t>level</t>
        </is>
      </c>
      <c r="F60" s="60" t="inlineStr">
        <is>
          <t>A3</t>
        </is>
      </c>
      <c r="G60" s="17" t="inlineStr">
        <is>
          <t>Senior Customer Success Executive</t>
        </is>
      </c>
      <c r="H60" s="17" t="n">
        <v>2</v>
      </c>
      <c r="I60" s="61" t="n"/>
      <c r="J60" s="62" t="n"/>
      <c r="K60" s="62" t="n"/>
      <c r="L60" s="62" t="n"/>
      <c r="M60" s="62" t="n"/>
      <c r="N60" s="62" t="n"/>
      <c r="O60" s="62" t="n"/>
      <c r="P60" s="20" t="n"/>
      <c r="Q60" s="21" t="n"/>
      <c r="R60" s="21" t="n"/>
      <c r="S60" s="21" t="n"/>
      <c r="T60" s="21" t="n"/>
      <c r="U60" s="21" t="n"/>
      <c r="V60" s="21" t="n"/>
      <c r="W60" s="63" t="n"/>
      <c r="X60" s="64" t="n"/>
      <c r="Y60" s="64" t="n"/>
      <c r="Z60" s="64" t="n"/>
      <c r="AA60" s="64" t="n"/>
      <c r="AB60" s="64" t="n"/>
      <c r="AC60" s="64" t="n"/>
      <c r="AD60" s="20" t="n"/>
      <c r="AE60" s="21" t="n"/>
      <c r="AF60" s="21" t="n"/>
      <c r="AG60" s="21" t="n"/>
      <c r="AH60" s="21" t="n"/>
      <c r="AI60" s="21" t="n"/>
      <c r="AJ60" s="21" t="n"/>
      <c r="AK60" s="21" t="n"/>
      <c r="AL60" s="65" t="inlineStr">
        <is>
          <t>Works at A2: Standard work of the discipline</t>
        </is>
      </c>
      <c r="AM60" s="66" t="inlineStr">
        <is>
          <t>Varied and non-standard work; handles exceptions · in this role: XBRL Domain · Communication</t>
        </is>
      </c>
      <c r="AN60" s="66" t="inlineStr">
        <is>
          <t>Works at B1: Domain specialist work</t>
        </is>
      </c>
      <c r="AO60" s="65" t="inlineStr">
        <is>
          <t>Works at A2: Chooses own approach within standards</t>
        </is>
      </c>
      <c r="AP60" s="66" t="inlineStr">
        <is>
          <t>Technical / QC / client calls on own work</t>
        </is>
      </c>
      <c r="AQ60" s="66" t="inlineStr">
        <is>
          <t>Works at B1: Technical / QC / client calls for the domain</t>
        </is>
      </c>
      <c r="AR60" s="65" t="inlineStr">
        <is>
          <t>Works at A2: Own deliverables · accuracy, TAT</t>
        </is>
      </c>
      <c r="AS60" s="66" t="inlineStr">
        <is>
          <t>A module / process, or work with client or regulatory consequences</t>
        </is>
      </c>
      <c r="AT60" s="66" t="inlineStr">
        <is>
          <t>Works at B1: A domain or a small team</t>
        </is>
      </c>
      <c r="AU60" s="18" t="inlineStr">
        <is>
          <t>Works at A2: contributes alone; guides others only informally</t>
        </is>
      </c>
      <c r="AV60" s="19" t="inlineStr">
        <is>
          <t>Helps peers and newer people informally · None · guides 1–3 juniors informally</t>
        </is>
      </c>
      <c r="AW60" s="19" t="inlineStr">
        <is>
          <t>Works at B1: IC: mentors and reviews · People: hands-on team lead of 3–5</t>
        </is>
      </c>
      <c r="AX60" s="18" t="inlineStr">
        <is>
          <t>Works at A2: Own deliverables feed a team's output and turnaround</t>
        </is>
      </c>
      <c r="AY60" s="19" t="inlineStr">
        <is>
          <t>A process or client deliverable depends on this work</t>
        </is>
      </c>
      <c r="AZ60" s="19" t="inlineStr">
        <is>
          <t>Works at B1: Moves a module's, product area's or client account's results</t>
        </is>
      </c>
      <c r="BA60" s="67" t="inlineStr">
        <is>
          <t>Less than 2–4 yrs</t>
        </is>
      </c>
      <c r="BB60" s="68" t="inlineStr">
        <is>
          <t>2–4 yrs · market 2–5 yrs</t>
        </is>
      </c>
      <c r="BC60" s="68" t="inlineStr">
        <is>
          <t>More than 2–4 yrs</t>
        </is>
      </c>
      <c r="BD60" s="67" t="inlineStr">
        <is>
          <t>Below: Graduate · or diploma with experience</t>
        </is>
      </c>
      <c r="BE60" s="68" t="inlineStr">
        <is>
          <t>Graduate; relevant certification preferred</t>
        </is>
      </c>
      <c r="BF60" s="68" t="inlineStr">
        <is>
          <t>Above: Graduate + relevant qualification or certification preferred</t>
        </is>
      </c>
    </row>
    <row r="61" ht="30" customHeight="1">
      <c r="A61" s="45" t="inlineStr">
        <is>
          <t>R019</t>
        </is>
      </c>
      <c r="B61" s="46" t="inlineStr">
        <is>
          <t>Customer Training &amp; Enablement · IC</t>
        </is>
      </c>
      <c r="C61" s="46" t="inlineStr">
        <is>
          <t>Customer Success &amp; Support</t>
        </is>
      </c>
      <c r="D61" s="46" t="inlineStr">
        <is>
          <t>IC</t>
        </is>
      </c>
      <c r="E61" s="46" t="inlineStr">
        <is>
          <t>ROLE</t>
        </is>
      </c>
      <c r="F61" s="46" t="inlineStr">
        <is>
          <t>B1</t>
        </is>
      </c>
      <c r="G61" s="46" t="inlineStr">
        <is>
          <t>Band B · Specialist / POD Lead · Service delivery &amp; data operations</t>
        </is>
      </c>
      <c r="H61" s="46" t="n">
        <v>1</v>
      </c>
      <c r="I61" s="47" t="inlineStr">
        <is>
          <t>H</t>
        </is>
      </c>
      <c r="J61" s="48" t="inlineStr">
        <is>
          <t>M</t>
        </is>
      </c>
      <c r="K61" s="48" t="inlineStr">
        <is>
          <t>M</t>
        </is>
      </c>
      <c r="L61" s="48" t="inlineStr">
        <is>
          <t>L</t>
        </is>
      </c>
      <c r="M61" s="48" t="inlineStr">
        <is>
          <t>L</t>
        </is>
      </c>
      <c r="N61" s="48" t="inlineStr">
        <is>
          <t>L</t>
        </is>
      </c>
      <c r="O61" s="48" t="inlineStr">
        <is>
          <t>L</t>
        </is>
      </c>
      <c r="P61" s="49" t="inlineStr">
        <is>
          <t>H</t>
        </is>
      </c>
      <c r="Q61" s="50" t="inlineStr">
        <is>
          <t>M</t>
        </is>
      </c>
      <c r="R61" s="50" t="inlineStr">
        <is>
          <t>M</t>
        </is>
      </c>
      <c r="S61" s="50" t="inlineStr">
        <is>
          <t>L</t>
        </is>
      </c>
      <c r="T61" s="50" t="inlineStr">
        <is>
          <t>L</t>
        </is>
      </c>
      <c r="U61" s="50" t="inlineStr">
        <is>
          <t>L</t>
        </is>
      </c>
      <c r="V61" s="50" t="inlineStr">
        <is>
          <t>L</t>
        </is>
      </c>
      <c r="W61" s="51" t="n"/>
      <c r="X61" s="52" t="n"/>
      <c r="Y61" s="52" t="n"/>
      <c r="Z61" s="52" t="n"/>
      <c r="AA61" s="52" t="n"/>
      <c r="AB61" s="52" t="n"/>
      <c r="AC61" s="52" t="n"/>
      <c r="AD61" s="49" t="str">
        <f>IF(W61&lt;&gt;"",W61,I61)</f>
        <v>H</v>
      </c>
      <c r="AE61" s="50" t="str">
        <f>IF(X61&lt;&gt;"",X61,J61)</f>
        <v>M</v>
      </c>
      <c r="AF61" s="50" t="str">
        <f>IF(Y61&lt;&gt;"",Y61,K61)</f>
        <v>M</v>
      </c>
      <c r="AG61" s="50" t="str">
        <f>IF(Z61&lt;&gt;"",Z61,L61)</f>
        <v>L</v>
      </c>
      <c r="AH61" s="50" t="str">
        <f>IF(AA61&lt;&gt;"",AA61,M61)</f>
        <v>L</v>
      </c>
      <c r="AI61" s="50" t="str">
        <f>IF(AB61&lt;&gt;"",AB61,N61)</f>
        <v>L</v>
      </c>
      <c r="AJ61" s="50" t="str">
        <f>IF(AC61&lt;&gt;"",AC61,O61)</f>
        <v>L</v>
      </c>
      <c r="AK61" s="50">
        <f>COUNTA(W61:AC61)</f>
        <v>0</v>
      </c>
      <c r="AL61" s="53" t="n"/>
      <c r="AM61" s="54" t="n"/>
      <c r="AN61" s="54" t="n"/>
      <c r="AO61" s="53" t="n"/>
      <c r="AP61" s="54" t="n"/>
      <c r="AQ61" s="54" t="n"/>
      <c r="AR61" s="53" t="n"/>
      <c r="AS61" s="54" t="n"/>
      <c r="AT61" s="54" t="n"/>
      <c r="AU61" s="55" t="n"/>
      <c r="AV61" s="56" t="n"/>
      <c r="AW61" s="56" t="n"/>
      <c r="AX61" s="55" t="n"/>
      <c r="AY61" s="56" t="n"/>
      <c r="AZ61" s="56" t="n"/>
      <c r="BA61" s="57" t="n"/>
      <c r="BB61" s="58" t="n"/>
      <c r="BC61" s="58" t="n"/>
      <c r="BD61" s="57" t="n"/>
      <c r="BE61" s="58" t="n"/>
      <c r="BF61" s="58" t="n"/>
    </row>
    <row r="62" ht="90" customHeight="1">
      <c r="A62" s="59" t="inlineStr">
        <is>
          <t>R019</t>
        </is>
      </c>
      <c r="B62" s="17" t="inlineStr">
        <is>
          <t>Customer Training &amp; Enablement · IC</t>
        </is>
      </c>
      <c r="C62" s="17" t="inlineStr">
        <is>
          <t>Customer Success &amp; Support</t>
        </is>
      </c>
      <c r="D62" s="17" t="inlineStr">
        <is>
          <t>IC</t>
        </is>
      </c>
      <c r="E62" s="17" t="inlineStr">
        <is>
          <t>level</t>
        </is>
      </c>
      <c r="F62" s="69" t="inlineStr">
        <is>
          <t>B1</t>
        </is>
      </c>
      <c r="G62" s="17" t="inlineStr">
        <is>
          <t>Customer Enablement Specialist</t>
        </is>
      </c>
      <c r="H62" s="17" t="n">
        <v>1</v>
      </c>
      <c r="I62" s="61" t="n"/>
      <c r="J62" s="62" t="n"/>
      <c r="K62" s="62" t="n"/>
      <c r="L62" s="62" t="n"/>
      <c r="M62" s="62" t="n"/>
      <c r="N62" s="62" t="n"/>
      <c r="O62" s="62" t="n"/>
      <c r="P62" s="20" t="n"/>
      <c r="Q62" s="21" t="n"/>
      <c r="R62" s="21" t="n"/>
      <c r="S62" s="21" t="n"/>
      <c r="T62" s="21" t="n"/>
      <c r="U62" s="21" t="n"/>
      <c r="V62" s="21" t="n"/>
      <c r="W62" s="63" t="n"/>
      <c r="X62" s="64" t="n"/>
      <c r="Y62" s="64" t="n"/>
      <c r="Z62" s="64" t="n"/>
      <c r="AA62" s="64" t="n"/>
      <c r="AB62" s="64" t="n"/>
      <c r="AC62" s="64" t="n"/>
      <c r="AD62" s="20" t="n"/>
      <c r="AE62" s="21" t="n"/>
      <c r="AF62" s="21" t="n"/>
      <c r="AG62" s="21" t="n"/>
      <c r="AH62" s="21" t="n"/>
      <c r="AI62" s="21" t="n"/>
      <c r="AJ62" s="21" t="n"/>
      <c r="AK62" s="21" t="n"/>
      <c r="AL62" s="65" t="inlineStr">
        <is>
          <t>Works at A3: Varied and non-standard work; handles exceptions</t>
        </is>
      </c>
      <c r="AM62" s="66" t="inlineStr">
        <is>
          <t>Domain specialist work</t>
        </is>
      </c>
      <c r="AN62" s="66" t="inlineStr">
        <is>
          <t>Works at B2: Hardest problems in the domain</t>
        </is>
      </c>
      <c r="AO62" s="65" t="inlineStr">
        <is>
          <t>Works at A3: Technical / QC / client calls on own work</t>
        </is>
      </c>
      <c r="AP62" s="66" t="inlineStr">
        <is>
          <t>Technical / QC / client calls for the domain</t>
        </is>
      </c>
      <c r="AQ62" s="66" t="inlineStr">
        <is>
          <t>Works at B2: Allocates people and sets team priorities</t>
        </is>
      </c>
      <c r="AR62" s="65" t="inlineStr">
        <is>
          <t>Works at A3: A module / process, or work with client or regulatory consequences</t>
        </is>
      </c>
      <c r="AS62" s="66" t="inlineStr">
        <is>
          <t>A domain or a small team</t>
        </is>
      </c>
      <c r="AT62" s="66" t="inlineStr">
        <is>
          <t>Works at B2: One team or a client portfolio</t>
        </is>
      </c>
      <c r="AU62" s="18" t="inlineStr">
        <is>
          <t>Works at A3: contributes alone; guides others only informally</t>
        </is>
      </c>
      <c r="AV62" s="19" t="inlineStr">
        <is>
          <t>IC: mentors and reviews · People: hands-on team lead of 3–5</t>
        </is>
      </c>
      <c r="AW62" s="19" t="inlineStr">
        <is>
          <t>Works at B2: IC: guides others in the domain · People: manages a team of 6+</t>
        </is>
      </c>
      <c r="AX62" s="18" t="inlineStr">
        <is>
          <t>Works at A3: A process or client deliverable depends on this work</t>
        </is>
      </c>
      <c r="AY62" s="19" t="inlineStr">
        <is>
          <t>Moves a module's, product area's or client account's results</t>
        </is>
      </c>
      <c r="AZ62" s="19" t="inlineStr">
        <is>
          <t>Works at B2: Visible effect on a team's or client portfolio's revenue, quality or compliance</t>
        </is>
      </c>
      <c r="BA62" s="67" t="inlineStr">
        <is>
          <t>Less than 4–6 yrs</t>
        </is>
      </c>
      <c r="BB62" s="68" t="inlineStr">
        <is>
          <t>4–6 yrs · market 4–8 yrs</t>
        </is>
      </c>
      <c r="BC62" s="68" t="inlineStr">
        <is>
          <t>More than 4–6 yrs</t>
        </is>
      </c>
      <c r="BD62" s="67" t="inlineStr">
        <is>
          <t>Below: Graduate; relevant certification preferred</t>
        </is>
      </c>
      <c r="BE62" s="68" t="inlineStr">
        <is>
          <t>Graduate + relevant qualification or certification preferred</t>
        </is>
      </c>
      <c r="BF62" s="68" t="inlineStr">
        <is>
          <t>Above: Graduate or postgraduate; professional qualification preferred</t>
        </is>
      </c>
    </row>
    <row r="63" ht="30" customHeight="1">
      <c r="A63" s="45" t="inlineStr">
        <is>
          <t>R020</t>
        </is>
      </c>
      <c r="B63" s="46" t="inlineStr">
        <is>
          <t>Financial Data Processing · IC</t>
        </is>
      </c>
      <c r="C63" s="46" t="inlineStr">
        <is>
          <t>Data &amp; Analytics</t>
        </is>
      </c>
      <c r="D63" s="46" t="inlineStr">
        <is>
          <t>IC</t>
        </is>
      </c>
      <c r="E63" s="46" t="inlineStr">
        <is>
          <t>ROLE</t>
        </is>
      </c>
      <c r="F63" s="46" t="inlineStr">
        <is>
          <t>A3</t>
        </is>
      </c>
      <c r="G63" s="46" t="inlineStr">
        <is>
          <t>Band A · all tracks · Service delivery &amp; data operations</t>
        </is>
      </c>
      <c r="H63" s="46" t="n">
        <v>8</v>
      </c>
      <c r="I63" s="47" t="inlineStr">
        <is>
          <t>H</t>
        </is>
      </c>
      <c r="J63" s="48" t="inlineStr">
        <is>
          <t>M</t>
        </is>
      </c>
      <c r="K63" s="48" t="inlineStr">
        <is>
          <t>M</t>
        </is>
      </c>
      <c r="L63" s="48" t="inlineStr">
        <is>
          <t>L</t>
        </is>
      </c>
      <c r="M63" s="48" t="inlineStr">
        <is>
          <t>L</t>
        </is>
      </c>
      <c r="N63" s="48" t="inlineStr">
        <is>
          <t>L</t>
        </is>
      </c>
      <c r="O63" s="48" t="inlineStr">
        <is>
          <t>L</t>
        </is>
      </c>
      <c r="P63" s="49" t="inlineStr">
        <is>
          <t>H</t>
        </is>
      </c>
      <c r="Q63" s="50" t="inlineStr">
        <is>
          <t>M</t>
        </is>
      </c>
      <c r="R63" s="50" t="inlineStr">
        <is>
          <t>M</t>
        </is>
      </c>
      <c r="S63" s="50" t="inlineStr">
        <is>
          <t>L</t>
        </is>
      </c>
      <c r="T63" s="50" t="inlineStr">
        <is>
          <t>L</t>
        </is>
      </c>
      <c r="U63" s="50" t="inlineStr">
        <is>
          <t>L</t>
        </is>
      </c>
      <c r="V63" s="50" t="inlineStr">
        <is>
          <t>L</t>
        </is>
      </c>
      <c r="W63" s="51" t="n"/>
      <c r="X63" s="52" t="n"/>
      <c r="Y63" s="52" t="n"/>
      <c r="Z63" s="52" t="n"/>
      <c r="AA63" s="52" t="n"/>
      <c r="AB63" s="52" t="n"/>
      <c r="AC63" s="52" t="n"/>
      <c r="AD63" s="49" t="str">
        <f>IF(W63&lt;&gt;"",W63,I63)</f>
        <v>H</v>
      </c>
      <c r="AE63" s="50" t="str">
        <f>IF(X63&lt;&gt;"",X63,J63)</f>
        <v>M</v>
      </c>
      <c r="AF63" s="50" t="str">
        <f>IF(Y63&lt;&gt;"",Y63,K63)</f>
        <v>M</v>
      </c>
      <c r="AG63" s="50" t="str">
        <f>IF(Z63&lt;&gt;"",Z63,L63)</f>
        <v>L</v>
      </c>
      <c r="AH63" s="50" t="str">
        <f>IF(AA63&lt;&gt;"",AA63,M63)</f>
        <v>L</v>
      </c>
      <c r="AI63" s="50" t="str">
        <f>IF(AB63&lt;&gt;"",AB63,N63)</f>
        <v>L</v>
      </c>
      <c r="AJ63" s="50" t="str">
        <f>IF(AC63&lt;&gt;"",AC63,O63)</f>
        <v>L</v>
      </c>
      <c r="AK63" s="50">
        <f>COUNTA(W63:AC63)</f>
        <v>0</v>
      </c>
      <c r="AL63" s="53" t="n"/>
      <c r="AM63" s="54" t="n"/>
      <c r="AN63" s="54" t="n"/>
      <c r="AO63" s="53" t="n"/>
      <c r="AP63" s="54" t="n"/>
      <c r="AQ63" s="54" t="n"/>
      <c r="AR63" s="53" t="n"/>
      <c r="AS63" s="54" t="n"/>
      <c r="AT63" s="54" t="n"/>
      <c r="AU63" s="55" t="n"/>
      <c r="AV63" s="56" t="n"/>
      <c r="AW63" s="56" t="n"/>
      <c r="AX63" s="55" t="n"/>
      <c r="AY63" s="56" t="n"/>
      <c r="AZ63" s="56" t="n"/>
      <c r="BA63" s="57" t="n"/>
      <c r="BB63" s="58" t="n"/>
      <c r="BC63" s="58" t="n"/>
      <c r="BD63" s="57" t="n"/>
      <c r="BE63" s="58" t="n"/>
      <c r="BF63" s="58" t="n"/>
    </row>
    <row r="64" ht="90" customHeight="1">
      <c r="A64" s="59" t="inlineStr">
        <is>
          <t>R020</t>
        </is>
      </c>
      <c r="B64" s="17" t="inlineStr">
        <is>
          <t>Financial Data Processing · IC</t>
        </is>
      </c>
      <c r="C64" s="17" t="inlineStr">
        <is>
          <t>Data &amp; Analytics</t>
        </is>
      </c>
      <c r="D64" s="17" t="inlineStr">
        <is>
          <t>IC</t>
        </is>
      </c>
      <c r="E64" s="17" t="inlineStr">
        <is>
          <t>level</t>
        </is>
      </c>
      <c r="F64" s="60" t="inlineStr">
        <is>
          <t>A3</t>
        </is>
      </c>
      <c r="G64" s="17" t="inlineStr">
        <is>
          <t>Senior Data Analyst</t>
        </is>
      </c>
      <c r="H64" s="17" t="n">
        <v>8</v>
      </c>
      <c r="I64" s="61" t="n"/>
      <c r="J64" s="62" t="n"/>
      <c r="K64" s="62" t="n"/>
      <c r="L64" s="62" t="n"/>
      <c r="M64" s="62" t="n"/>
      <c r="N64" s="62" t="n"/>
      <c r="O64" s="62" t="n"/>
      <c r="P64" s="20" t="n"/>
      <c r="Q64" s="21" t="n"/>
      <c r="R64" s="21" t="n"/>
      <c r="S64" s="21" t="n"/>
      <c r="T64" s="21" t="n"/>
      <c r="U64" s="21" t="n"/>
      <c r="V64" s="21" t="n"/>
      <c r="W64" s="63" t="n"/>
      <c r="X64" s="64" t="n"/>
      <c r="Y64" s="64" t="n"/>
      <c r="Z64" s="64" t="n"/>
      <c r="AA64" s="64" t="n"/>
      <c r="AB64" s="64" t="n"/>
      <c r="AC64" s="64" t="n"/>
      <c r="AD64" s="20" t="n"/>
      <c r="AE64" s="21" t="n"/>
      <c r="AF64" s="21" t="n"/>
      <c r="AG64" s="21" t="n"/>
      <c r="AH64" s="21" t="n"/>
      <c r="AI64" s="21" t="n"/>
      <c r="AJ64" s="21" t="n"/>
      <c r="AK64" s="21" t="n"/>
      <c r="AL64" s="65" t="inlineStr">
        <is>
          <t>Works at A2: Standard work of the discipline</t>
        </is>
      </c>
      <c r="AM64" s="66" t="inlineStr">
        <is>
          <t>Varied and non-standard work; handles exceptions · in this role: Data Processing · Data validation</t>
        </is>
      </c>
      <c r="AN64" s="66" t="inlineStr">
        <is>
          <t>Works at B1: Domain specialist work</t>
        </is>
      </c>
      <c r="AO64" s="65" t="inlineStr">
        <is>
          <t>Works at A2: Chooses own approach within standards</t>
        </is>
      </c>
      <c r="AP64" s="66" t="inlineStr">
        <is>
          <t>Technical / QC / client calls on own work</t>
        </is>
      </c>
      <c r="AQ64" s="66" t="inlineStr">
        <is>
          <t>Works at B1: Technical / QC / client calls for the domain</t>
        </is>
      </c>
      <c r="AR64" s="65" t="inlineStr">
        <is>
          <t>Works at A2: Own deliverables · accuracy, TAT</t>
        </is>
      </c>
      <c r="AS64" s="66" t="inlineStr">
        <is>
          <t>A module / process, or work with client or regulatory consequences · KRA themes: Common themes in manager-set KRAs: business-day response · manual · contribute · delivery time · provide solutions · complete assigned</t>
        </is>
      </c>
      <c r="AT64" s="66" t="inlineStr">
        <is>
          <t>Works at B1: A domain or a small team</t>
        </is>
      </c>
      <c r="AU64" s="18" t="inlineStr">
        <is>
          <t>Works at A2: contributes alone; guides others only informally</t>
        </is>
      </c>
      <c r="AV64" s="19" t="inlineStr">
        <is>
          <t>Helps peers and newer people informally · None · guides 1–3 juniors informally</t>
        </is>
      </c>
      <c r="AW64" s="19" t="inlineStr">
        <is>
          <t>Works at B1: IC: mentors and reviews · People: hands-on team lead of 3–5</t>
        </is>
      </c>
      <c r="AX64" s="18" t="inlineStr">
        <is>
          <t>Works at A2: Own deliverables feed a team's output and turnaround</t>
        </is>
      </c>
      <c r="AY64" s="19" t="inlineStr">
        <is>
          <t>A process or client deliverable depends on this work</t>
        </is>
      </c>
      <c r="AZ64" s="19" t="inlineStr">
        <is>
          <t>Works at B1: Moves a module's, product area's or client account's results</t>
        </is>
      </c>
      <c r="BA64" s="67" t="inlineStr">
        <is>
          <t>Less than 2–4 yrs</t>
        </is>
      </c>
      <c r="BB64" s="68" t="inlineStr">
        <is>
          <t>2–4 yrs · market 2–5 yrs</t>
        </is>
      </c>
      <c r="BC64" s="68" t="inlineStr">
        <is>
          <t>More than 2–4 yrs</t>
        </is>
      </c>
      <c r="BD64" s="67" t="inlineStr">
        <is>
          <t>Below: Graduate · or diploma with experience</t>
        </is>
      </c>
      <c r="BE64" s="68" t="inlineStr">
        <is>
          <t>Graduate; relevant certification preferred</t>
        </is>
      </c>
      <c r="BF64" s="68" t="inlineStr">
        <is>
          <t>Above: Graduate + relevant qualification or certification preferred</t>
        </is>
      </c>
    </row>
    <row r="65" ht="30" customHeight="1">
      <c r="A65" s="45" t="inlineStr">
        <is>
          <t>R021</t>
        </is>
      </c>
      <c r="B65" s="46" t="inlineStr">
        <is>
          <t>Financial Data Processing · Manager</t>
        </is>
      </c>
      <c r="C65" s="46" t="inlineStr">
        <is>
          <t>Data &amp; Analytics</t>
        </is>
      </c>
      <c r="D65" s="46" t="inlineStr">
        <is>
          <t>Manager</t>
        </is>
      </c>
      <c r="E65" s="46" t="inlineStr">
        <is>
          <t>ROLE</t>
        </is>
      </c>
      <c r="F65" s="46" t="inlineStr">
        <is>
          <t>B2</t>
        </is>
      </c>
      <c r="G65" s="46" t="inlineStr">
        <is>
          <t>Band B · People Manager · Service delivery &amp; data operations</t>
        </is>
      </c>
      <c r="H65" s="46" t="n">
        <v>1</v>
      </c>
      <c r="I65" s="47" t="inlineStr">
        <is>
          <t>H</t>
        </is>
      </c>
      <c r="J65" s="48" t="inlineStr">
        <is>
          <t>M</t>
        </is>
      </c>
      <c r="K65" s="48" t="inlineStr">
        <is>
          <t>M</t>
        </is>
      </c>
      <c r="L65" s="48" t="inlineStr">
        <is>
          <t>M</t>
        </is>
      </c>
      <c r="M65" s="48" t="inlineStr">
        <is>
          <t>L</t>
        </is>
      </c>
      <c r="N65" s="48" t="inlineStr">
        <is>
          <t>L</t>
        </is>
      </c>
      <c r="O65" s="48" t="inlineStr">
        <is>
          <t>L</t>
        </is>
      </c>
      <c r="P65" s="49" t="inlineStr">
        <is>
          <t>H</t>
        </is>
      </c>
      <c r="Q65" s="50" t="inlineStr">
        <is>
          <t>M</t>
        </is>
      </c>
      <c r="R65" s="50" t="inlineStr">
        <is>
          <t>M</t>
        </is>
      </c>
      <c r="S65" s="50" t="inlineStr">
        <is>
          <t>M</t>
        </is>
      </c>
      <c r="T65" s="50" t="inlineStr">
        <is>
          <t>L</t>
        </is>
      </c>
      <c r="U65" s="50" t="inlineStr">
        <is>
          <t>L</t>
        </is>
      </c>
      <c r="V65" s="50" t="inlineStr">
        <is>
          <t>L</t>
        </is>
      </c>
      <c r="W65" s="51" t="n"/>
      <c r="X65" s="52" t="n"/>
      <c r="Y65" s="52" t="n"/>
      <c r="Z65" s="52" t="n"/>
      <c r="AA65" s="52" t="n"/>
      <c r="AB65" s="52" t="n"/>
      <c r="AC65" s="52" t="n"/>
      <c r="AD65" s="49" t="str">
        <f>IF(W65&lt;&gt;"",W65,I65)</f>
        <v>H</v>
      </c>
      <c r="AE65" s="50" t="str">
        <f>IF(X65&lt;&gt;"",X65,J65)</f>
        <v>M</v>
      </c>
      <c r="AF65" s="50" t="str">
        <f>IF(Y65&lt;&gt;"",Y65,K65)</f>
        <v>M</v>
      </c>
      <c r="AG65" s="50" t="str">
        <f>IF(Z65&lt;&gt;"",Z65,L65)</f>
        <v>M</v>
      </c>
      <c r="AH65" s="50" t="str">
        <f>IF(AA65&lt;&gt;"",AA65,M65)</f>
        <v>L</v>
      </c>
      <c r="AI65" s="50" t="str">
        <f>IF(AB65&lt;&gt;"",AB65,N65)</f>
        <v>L</v>
      </c>
      <c r="AJ65" s="50" t="str">
        <f>IF(AC65&lt;&gt;"",AC65,O65)</f>
        <v>L</v>
      </c>
      <c r="AK65" s="50">
        <f>COUNTA(W65:AC65)</f>
        <v>0</v>
      </c>
      <c r="AL65" s="53" t="n"/>
      <c r="AM65" s="54" t="n"/>
      <c r="AN65" s="54" t="n"/>
      <c r="AO65" s="53" t="n"/>
      <c r="AP65" s="54" t="n"/>
      <c r="AQ65" s="54" t="n"/>
      <c r="AR65" s="53" t="n"/>
      <c r="AS65" s="54" t="n"/>
      <c r="AT65" s="54" t="n"/>
      <c r="AU65" s="55" t="n"/>
      <c r="AV65" s="56" t="n"/>
      <c r="AW65" s="56" t="n"/>
      <c r="AX65" s="55" t="n"/>
      <c r="AY65" s="56" t="n"/>
      <c r="AZ65" s="56" t="n"/>
      <c r="BA65" s="57" t="n"/>
      <c r="BB65" s="58" t="n"/>
      <c r="BC65" s="58" t="n"/>
      <c r="BD65" s="57" t="n"/>
      <c r="BE65" s="58" t="n"/>
      <c r="BF65" s="58" t="n"/>
    </row>
    <row r="66" ht="90" customHeight="1">
      <c r="A66" s="59" t="inlineStr">
        <is>
          <t>R021</t>
        </is>
      </c>
      <c r="B66" s="17" t="inlineStr">
        <is>
          <t>Financial Data Processing · Manager</t>
        </is>
      </c>
      <c r="C66" s="17" t="inlineStr">
        <is>
          <t>Data &amp; Analytics</t>
        </is>
      </c>
      <c r="D66" s="17" t="inlineStr">
        <is>
          <t>Manager</t>
        </is>
      </c>
      <c r="E66" s="17" t="inlineStr">
        <is>
          <t>level</t>
        </is>
      </c>
      <c r="F66" s="69" t="inlineStr">
        <is>
          <t>B2</t>
        </is>
      </c>
      <c r="G66" s="17" t="inlineStr">
        <is>
          <t>Data Operations Manager</t>
        </is>
      </c>
      <c r="H66" s="17" t="n">
        <v>1</v>
      </c>
      <c r="I66" s="61" t="n"/>
      <c r="J66" s="62" t="n"/>
      <c r="K66" s="62" t="n"/>
      <c r="L66" s="62" t="n"/>
      <c r="M66" s="62" t="n"/>
      <c r="N66" s="62" t="n"/>
      <c r="O66" s="62" t="n"/>
      <c r="P66" s="20" t="n"/>
      <c r="Q66" s="21" t="n"/>
      <c r="R66" s="21" t="n"/>
      <c r="S66" s="21" t="n"/>
      <c r="T66" s="21" t="n"/>
      <c r="U66" s="21" t="n"/>
      <c r="V66" s="21" t="n"/>
      <c r="W66" s="63" t="n"/>
      <c r="X66" s="64" t="n"/>
      <c r="Y66" s="64" t="n"/>
      <c r="Z66" s="64" t="n"/>
      <c r="AA66" s="64" t="n"/>
      <c r="AB66" s="64" t="n"/>
      <c r="AC66" s="64" t="n"/>
      <c r="AD66" s="20" t="n"/>
      <c r="AE66" s="21" t="n"/>
      <c r="AF66" s="21" t="n"/>
      <c r="AG66" s="21" t="n"/>
      <c r="AH66" s="21" t="n"/>
      <c r="AI66" s="21" t="n"/>
      <c r="AJ66" s="21" t="n"/>
      <c r="AK66" s="21" t="n"/>
      <c r="AL66" s="65" t="inlineStr">
        <is>
          <t>Works at B1: Domain specialist work</t>
        </is>
      </c>
      <c r="AM66" s="66" t="inlineStr">
        <is>
          <t>Hardest problems in the domain · in this role: Data processing · Mutual fund · Data validation</t>
        </is>
      </c>
      <c r="AN66" s="66" t="inlineStr">
        <is>
          <t>Works at B3: Sets standards for a practice; cross-team problems</t>
        </is>
      </c>
      <c r="AO66" s="65" t="inlineStr">
        <is>
          <t>Works at B1: Technical / QC / client calls for the domain</t>
        </is>
      </c>
      <c r="AP66" s="66" t="inlineStr">
        <is>
          <t>Allocates people and sets team priorities</t>
        </is>
      </c>
      <c r="AQ66" s="66" t="inlineStr">
        <is>
          <t>Works at B3: Commercial / strategic calls for the unit</t>
        </is>
      </c>
      <c r="AR66" s="65" t="inlineStr">
        <is>
          <t>Works at B1: A domain or a small team</t>
        </is>
      </c>
      <c r="AS66" s="66" t="inlineStr">
        <is>
          <t>One team or a client portfolio</t>
        </is>
      </c>
      <c r="AT66" s="66" t="inlineStr">
        <is>
          <t>Works at B3: Several teams or a practice</t>
        </is>
      </c>
      <c r="AU66" s="18" t="inlineStr">
        <is>
          <t>Works at B1: IC: mentors and reviews · People: hands-on team lead of 3–5</t>
        </is>
      </c>
      <c r="AV66" s="19" t="inlineStr">
        <is>
          <t>IC: guides others in the domain · People: manages a team of 6+</t>
        </is>
      </c>
      <c r="AW66" s="19" t="inlineStr">
        <is>
          <t>Works at B3: IC: leads a practice · People: team leads / managers report in</t>
        </is>
      </c>
      <c r="AX66" s="18" t="inlineStr">
        <is>
          <t>Works at B1: Moves a module's, product area's or client account's results</t>
        </is>
      </c>
      <c r="AY66" s="19" t="inlineStr">
        <is>
          <t>Visible effect on a team's or client portfolio's revenue, quality or compliance</t>
        </is>
      </c>
      <c r="AZ66" s="19" t="inlineStr">
        <is>
          <t>Works at B3: Shapes the results of a practice or several teams</t>
        </is>
      </c>
      <c r="BA66" s="67" t="inlineStr">
        <is>
          <t>Less than 6–8 yrs</t>
        </is>
      </c>
      <c r="BB66" s="68" t="inlineStr">
        <is>
          <t>6–8 yrs · market 6–10 yrs</t>
        </is>
      </c>
      <c r="BC66" s="68" t="inlineStr">
        <is>
          <t>More than 6–8 yrs</t>
        </is>
      </c>
      <c r="BD66" s="67" t="inlineStr">
        <is>
          <t>Below: Graduate + relevant qualification or certification preferred</t>
        </is>
      </c>
      <c r="BE66" s="68" t="inlineStr">
        <is>
          <t>Graduate or postgraduate; professional qualification preferred</t>
        </is>
      </c>
      <c r="BF66" s="68" t="inlineStr">
        <is>
          <t>Above: Postgraduate or professional qualification preferred</t>
        </is>
      </c>
    </row>
    <row r="67" ht="30" customHeight="1">
      <c r="A67" s="45" t="inlineStr">
        <is>
          <t>R022</t>
        </is>
      </c>
      <c r="B67" s="46" t="inlineStr">
        <is>
          <t>MIS &amp; Business Reporting · IC</t>
        </is>
      </c>
      <c r="C67" s="46" t="inlineStr">
        <is>
          <t>Data &amp; Analytics</t>
        </is>
      </c>
      <c r="D67" s="46" t="inlineStr">
        <is>
          <t>IC</t>
        </is>
      </c>
      <c r="E67" s="46" t="inlineStr">
        <is>
          <t>ROLE</t>
        </is>
      </c>
      <c r="F67" s="46" t="inlineStr">
        <is>
          <t>A2 · A3</t>
        </is>
      </c>
      <c r="G67" s="46" t="inlineStr">
        <is>
          <t>Band A · all tracks · Customer support &amp; success</t>
        </is>
      </c>
      <c r="H67" s="46" t="n">
        <v>2</v>
      </c>
      <c r="I67" s="47" t="inlineStr">
        <is>
          <t>H</t>
        </is>
      </c>
      <c r="J67" s="48" t="inlineStr">
        <is>
          <t>M</t>
        </is>
      </c>
      <c r="K67" s="48" t="inlineStr">
        <is>
          <t>M</t>
        </is>
      </c>
      <c r="L67" s="48" t="inlineStr">
        <is>
          <t>L</t>
        </is>
      </c>
      <c r="M67" s="48" t="inlineStr">
        <is>
          <t>M</t>
        </is>
      </c>
      <c r="N67" s="48" t="inlineStr">
        <is>
          <t>L</t>
        </is>
      </c>
      <c r="O67" s="48" t="inlineStr">
        <is>
          <t>L</t>
        </is>
      </c>
      <c r="P67" s="49" t="inlineStr">
        <is>
          <t>H</t>
        </is>
      </c>
      <c r="Q67" s="50" t="inlineStr">
        <is>
          <t>M</t>
        </is>
      </c>
      <c r="R67" s="50" t="inlineStr">
        <is>
          <t>M</t>
        </is>
      </c>
      <c r="S67" s="50" t="inlineStr">
        <is>
          <t>L</t>
        </is>
      </c>
      <c r="T67" s="50" t="inlineStr">
        <is>
          <t>L</t>
        </is>
      </c>
      <c r="U67" s="50" t="inlineStr">
        <is>
          <t>L</t>
        </is>
      </c>
      <c r="V67" s="50" t="inlineStr">
        <is>
          <t>L</t>
        </is>
      </c>
      <c r="W67" s="51" t="n"/>
      <c r="X67" s="52" t="n"/>
      <c r="Y67" s="52" t="n"/>
      <c r="Z67" s="52" t="n"/>
      <c r="AA67" s="52" t="n"/>
      <c r="AB67" s="52" t="n"/>
      <c r="AC67" s="52" t="n"/>
      <c r="AD67" s="49" t="str">
        <f>IF(W67&lt;&gt;"",W67,I67)</f>
        <v>H</v>
      </c>
      <c r="AE67" s="50" t="str">
        <f>IF(X67&lt;&gt;"",X67,J67)</f>
        <v>M</v>
      </c>
      <c r="AF67" s="50" t="str">
        <f>IF(Y67&lt;&gt;"",Y67,K67)</f>
        <v>M</v>
      </c>
      <c r="AG67" s="50" t="str">
        <f>IF(Z67&lt;&gt;"",Z67,L67)</f>
        <v>L</v>
      </c>
      <c r="AH67" s="50" t="str">
        <f>IF(AA67&lt;&gt;"",AA67,M67)</f>
        <v>M</v>
      </c>
      <c r="AI67" s="50" t="str">
        <f>IF(AB67&lt;&gt;"",AB67,N67)</f>
        <v>L</v>
      </c>
      <c r="AJ67" s="50" t="str">
        <f>IF(AC67&lt;&gt;"",AC67,O67)</f>
        <v>L</v>
      </c>
      <c r="AK67" s="50">
        <f>COUNTA(W67:AC67)</f>
        <v>0</v>
      </c>
      <c r="AL67" s="53" t="n"/>
      <c r="AM67" s="54" t="n"/>
      <c r="AN67" s="54" t="n"/>
      <c r="AO67" s="53" t="n"/>
      <c r="AP67" s="54" t="n"/>
      <c r="AQ67" s="54" t="n"/>
      <c r="AR67" s="53" t="n"/>
      <c r="AS67" s="54" t="n"/>
      <c r="AT67" s="54" t="n"/>
      <c r="AU67" s="55" t="n"/>
      <c r="AV67" s="56" t="n"/>
      <c r="AW67" s="56" t="n"/>
      <c r="AX67" s="55" t="n"/>
      <c r="AY67" s="56" t="n"/>
      <c r="AZ67" s="56" t="n"/>
      <c r="BA67" s="57" t="n"/>
      <c r="BB67" s="58" t="n"/>
      <c r="BC67" s="58" t="n"/>
      <c r="BD67" s="57" t="n"/>
      <c r="BE67" s="58" t="n"/>
      <c r="BF67" s="58" t="n"/>
    </row>
    <row r="68" ht="90" customHeight="1">
      <c r="A68" s="59" t="inlineStr">
        <is>
          <t>R022</t>
        </is>
      </c>
      <c r="B68" s="17" t="inlineStr">
        <is>
          <t>MIS &amp; Business Reporting · IC</t>
        </is>
      </c>
      <c r="C68" s="17" t="inlineStr">
        <is>
          <t>Data &amp; Analytics</t>
        </is>
      </c>
      <c r="D68" s="17" t="inlineStr">
        <is>
          <t>IC</t>
        </is>
      </c>
      <c r="E68" s="17" t="inlineStr">
        <is>
          <t>level</t>
        </is>
      </c>
      <c r="F68" s="60" t="inlineStr">
        <is>
          <t>A3</t>
        </is>
      </c>
      <c r="G68" s="17" t="inlineStr">
        <is>
          <t>MIS Specialist</t>
        </is>
      </c>
      <c r="H68" s="17" t="n">
        <v>1</v>
      </c>
      <c r="I68" s="61" t="n"/>
      <c r="J68" s="62" t="n"/>
      <c r="K68" s="62" t="n"/>
      <c r="L68" s="62" t="n"/>
      <c r="M68" s="62" t="n"/>
      <c r="N68" s="62" t="n"/>
      <c r="O68" s="62" t="n"/>
      <c r="P68" s="20" t="n"/>
      <c r="Q68" s="21" t="n"/>
      <c r="R68" s="21" t="n"/>
      <c r="S68" s="21" t="n"/>
      <c r="T68" s="21" t="n"/>
      <c r="U68" s="21" t="n"/>
      <c r="V68" s="21" t="n"/>
      <c r="W68" s="63" t="n"/>
      <c r="X68" s="64" t="n"/>
      <c r="Y68" s="64" t="n"/>
      <c r="Z68" s="64" t="n"/>
      <c r="AA68" s="64" t="n"/>
      <c r="AB68" s="64" t="n"/>
      <c r="AC68" s="64" t="n"/>
      <c r="AD68" s="20" t="n"/>
      <c r="AE68" s="21" t="n"/>
      <c r="AF68" s="21" t="n"/>
      <c r="AG68" s="21" t="n"/>
      <c r="AH68" s="21" t="n"/>
      <c r="AI68" s="21" t="n"/>
      <c r="AJ68" s="21" t="n"/>
      <c r="AK68" s="21" t="n"/>
      <c r="AL68" s="65" t="inlineStr">
        <is>
          <t>Works at A2: Standard work of the discipline</t>
        </is>
      </c>
      <c r="AM68" s="66" t="inlineStr">
        <is>
          <t>Varied and non-standard work; handles exceptions</t>
        </is>
      </c>
      <c r="AN68" s="66" t="inlineStr">
        <is>
          <t>Works at B1: Domain specialist work</t>
        </is>
      </c>
      <c r="AO68" s="65" t="inlineStr">
        <is>
          <t>Works at A2: Chooses own approach within standards</t>
        </is>
      </c>
      <c r="AP68" s="66" t="inlineStr">
        <is>
          <t>Technical / QC / client calls on own work</t>
        </is>
      </c>
      <c r="AQ68" s="66" t="inlineStr">
        <is>
          <t>Works at B1: Technical / QC / client calls for the domain</t>
        </is>
      </c>
      <c r="AR68" s="65" t="inlineStr">
        <is>
          <t>Works at A2: Own deliverables · accuracy, TAT</t>
        </is>
      </c>
      <c r="AS68" s="66" t="inlineStr">
        <is>
          <t>A module / process, or work with client or regulatory consequences</t>
        </is>
      </c>
      <c r="AT68" s="66" t="inlineStr">
        <is>
          <t>Works at B1: A domain or a small team</t>
        </is>
      </c>
      <c r="AU68" s="18" t="inlineStr">
        <is>
          <t>Works at A2: contributes alone; guides others only informally</t>
        </is>
      </c>
      <c r="AV68" s="19" t="inlineStr">
        <is>
          <t>Helps peers and newer people informally · None · guides 1–3 juniors informally</t>
        </is>
      </c>
      <c r="AW68" s="19" t="inlineStr">
        <is>
          <t>Works at B1: IC: mentors and reviews · People: hands-on team lead of 3–5</t>
        </is>
      </c>
      <c r="AX68" s="18" t="inlineStr">
        <is>
          <t>Works at A2: Own deliverables feed a team's output and turnaround</t>
        </is>
      </c>
      <c r="AY68" s="19" t="inlineStr">
        <is>
          <t>A process or client deliverable depends on this work</t>
        </is>
      </c>
      <c r="AZ68" s="19" t="inlineStr">
        <is>
          <t>Works at B1: Moves a module's, product area's or client account's results</t>
        </is>
      </c>
      <c r="BA68" s="67" t="inlineStr">
        <is>
          <t>Less than 2–4 yrs</t>
        </is>
      </c>
      <c r="BB68" s="68" t="inlineStr">
        <is>
          <t>2–4 yrs · market 2–5 yrs</t>
        </is>
      </c>
      <c r="BC68" s="68" t="inlineStr">
        <is>
          <t>More than 2–4 yrs</t>
        </is>
      </c>
      <c r="BD68" s="67" t="inlineStr">
        <is>
          <t>Below: Graduate · or diploma with experience</t>
        </is>
      </c>
      <c r="BE68" s="68" t="inlineStr">
        <is>
          <t>Graduate; relevant certification preferred</t>
        </is>
      </c>
      <c r="BF68" s="68" t="inlineStr">
        <is>
          <t>Above: Graduate + relevant qualification or certification preferred</t>
        </is>
      </c>
    </row>
    <row r="69" ht="90" customHeight="1">
      <c r="A69" s="59" t="inlineStr">
        <is>
          <t>R022</t>
        </is>
      </c>
      <c r="B69" s="17" t="inlineStr">
        <is>
          <t>MIS &amp; Business Reporting · IC</t>
        </is>
      </c>
      <c r="C69" s="17" t="inlineStr">
        <is>
          <t>Data &amp; Analytics</t>
        </is>
      </c>
      <c r="D69" s="17" t="inlineStr">
        <is>
          <t>IC</t>
        </is>
      </c>
      <c r="E69" s="17" t="inlineStr">
        <is>
          <t>level</t>
        </is>
      </c>
      <c r="F69" s="60" t="inlineStr">
        <is>
          <t>A2</t>
        </is>
      </c>
      <c r="G69" s="17" t="inlineStr">
        <is>
          <t>MIS Associate</t>
        </is>
      </c>
      <c r="H69" s="17" t="n">
        <v>1</v>
      </c>
      <c r="I69" s="61" t="n"/>
      <c r="J69" s="62" t="n"/>
      <c r="K69" s="62" t="n"/>
      <c r="L69" s="62" t="n"/>
      <c r="M69" s="62" t="n"/>
      <c r="N69" s="62" t="n"/>
      <c r="O69" s="62" t="n"/>
      <c r="P69" s="20" t="n"/>
      <c r="Q69" s="21" t="n"/>
      <c r="R69" s="21" t="n"/>
      <c r="S69" s="21" t="n"/>
      <c r="T69" s="21" t="n"/>
      <c r="U69" s="21" t="n"/>
      <c r="V69" s="21" t="n"/>
      <c r="W69" s="63" t="n"/>
      <c r="X69" s="64" t="n"/>
      <c r="Y69" s="64" t="n"/>
      <c r="Z69" s="64" t="n"/>
      <c r="AA69" s="64" t="n"/>
      <c r="AB69" s="64" t="n"/>
      <c r="AC69" s="64" t="n"/>
      <c r="AD69" s="20" t="n"/>
      <c r="AE69" s="21" t="n"/>
      <c r="AF69" s="21" t="n"/>
      <c r="AG69" s="21" t="n"/>
      <c r="AH69" s="21" t="n"/>
      <c r="AI69" s="21" t="n"/>
      <c r="AJ69" s="21" t="n"/>
      <c r="AK69" s="21" t="n"/>
      <c r="AL69" s="65" t="inlineStr">
        <is>
          <t>Works at A1: Learning; follows worked examples</t>
        </is>
      </c>
      <c r="AM69" s="66" t="inlineStr">
        <is>
          <t>Standard work of the discipline</t>
        </is>
      </c>
      <c r="AN69" s="66" t="inlineStr">
        <is>
          <t>Works at A3: Varied and non-standard work; handles exceptions</t>
        </is>
      </c>
      <c r="AO69" s="65" t="inlineStr">
        <is>
          <t>Works at A1: Needs approval / close guidance</t>
        </is>
      </c>
      <c r="AP69" s="66" t="inlineStr">
        <is>
          <t>Chooses own approach within standards</t>
        </is>
      </c>
      <c r="AQ69" s="66" t="inlineStr">
        <is>
          <t>Works at A3: Technical / QC / client calls on own work</t>
        </is>
      </c>
      <c r="AR69" s="65" t="inlineStr">
        <is>
          <t>Works at A1: Learning tasks</t>
        </is>
      </c>
      <c r="AS69" s="66" t="inlineStr">
        <is>
          <t>Own deliverables · accuracy, TAT</t>
        </is>
      </c>
      <c r="AT69" s="66" t="inlineStr">
        <is>
          <t>Works at A3: A module / process, or work with client or regulatory consequences</t>
        </is>
      </c>
      <c r="AU69" s="18" t="inlineStr">
        <is>
          <t>Works at A1: contributes alone; guides others only informally</t>
        </is>
      </c>
      <c r="AV69" s="19" t="inlineStr">
        <is>
          <t>Helps peers and newer people informally · No direct reports</t>
        </is>
      </c>
      <c r="AW69" s="19" t="inlineStr">
        <is>
          <t>Works at A3: Not scored in Band A</t>
        </is>
      </c>
      <c r="AX69" s="18" t="inlineStr">
        <is>
          <t>Works at A1: Learning; little direct effect on business results yet</t>
        </is>
      </c>
      <c r="AY69" s="19" t="inlineStr">
        <is>
          <t>Own deliverables feed a team's output and turnaround</t>
        </is>
      </c>
      <c r="AZ69" s="19" t="inlineStr">
        <is>
          <t>Works at A3: A process or client deliverable depends on this work</t>
        </is>
      </c>
      <c r="BA69" s="67" t="inlineStr">
        <is>
          <t>Less than 0–2 yrs</t>
        </is>
      </c>
      <c r="BB69" s="68" t="inlineStr">
        <is>
          <t>0–2 yrs · market 0–3 yrs</t>
        </is>
      </c>
      <c r="BC69" s="68" t="inlineStr">
        <is>
          <t>More than 0–2 yrs</t>
        </is>
      </c>
      <c r="BD69" s="67" t="inlineStr">
        <is>
          <t>Below: Pursuing or completed graduation / diploma</t>
        </is>
      </c>
      <c r="BE69" s="68" t="inlineStr">
        <is>
          <t>Graduate · or diploma with experience</t>
        </is>
      </c>
      <c r="BF69" s="68" t="inlineStr">
        <is>
          <t>Above: Graduate; relevant certification preferred</t>
        </is>
      </c>
    </row>
    <row r="70" ht="30" customHeight="1">
      <c r="A70" s="45" t="inlineStr">
        <is>
          <t>R023</t>
        </is>
      </c>
      <c r="B70" s="46" t="inlineStr">
        <is>
          <t>Document Conversion, Formatting &amp; Web Publishing · IC</t>
        </is>
      </c>
      <c r="C70" s="46" t="inlineStr">
        <is>
          <t>Data Operations &amp; Digitization</t>
        </is>
      </c>
      <c r="D70" s="46" t="inlineStr">
        <is>
          <t>IC</t>
        </is>
      </c>
      <c r="E70" s="46" t="inlineStr">
        <is>
          <t>ROLE</t>
        </is>
      </c>
      <c r="F70" s="46" t="inlineStr">
        <is>
          <t>A2 · A3 · B1</t>
        </is>
      </c>
      <c r="G70" s="46" t="inlineStr">
        <is>
          <t>Band A · all tracks · Service delivery &amp; data operations</t>
        </is>
      </c>
      <c r="H70" s="46" t="n">
        <v>28</v>
      </c>
      <c r="I70" s="47" t="inlineStr">
        <is>
          <t>H</t>
        </is>
      </c>
      <c r="J70" s="48" t="inlineStr">
        <is>
          <t>M</t>
        </is>
      </c>
      <c r="K70" s="48" t="inlineStr">
        <is>
          <t>M</t>
        </is>
      </c>
      <c r="L70" s="48" t="inlineStr">
        <is>
          <t>L</t>
        </is>
      </c>
      <c r="M70" s="48" t="inlineStr">
        <is>
          <t>L</t>
        </is>
      </c>
      <c r="N70" s="48" t="inlineStr">
        <is>
          <t>L</t>
        </is>
      </c>
      <c r="O70" s="48" t="inlineStr">
        <is>
          <t>L</t>
        </is>
      </c>
      <c r="P70" s="49" t="inlineStr">
        <is>
          <t>H</t>
        </is>
      </c>
      <c r="Q70" s="50" t="inlineStr">
        <is>
          <t>M</t>
        </is>
      </c>
      <c r="R70" s="50" t="inlineStr">
        <is>
          <t>M</t>
        </is>
      </c>
      <c r="S70" s="50" t="inlineStr">
        <is>
          <t>L</t>
        </is>
      </c>
      <c r="T70" s="50" t="inlineStr">
        <is>
          <t>L</t>
        </is>
      </c>
      <c r="U70" s="50" t="inlineStr">
        <is>
          <t>L</t>
        </is>
      </c>
      <c r="V70" s="50" t="inlineStr">
        <is>
          <t>L</t>
        </is>
      </c>
      <c r="W70" s="51" t="n"/>
      <c r="X70" s="52" t="n"/>
      <c r="Y70" s="52" t="n"/>
      <c r="Z70" s="52" t="n"/>
      <c r="AA70" s="52" t="n"/>
      <c r="AB70" s="52" t="n"/>
      <c r="AC70" s="52" t="n"/>
      <c r="AD70" s="49" t="str">
        <f>IF(W70&lt;&gt;"",W70,I70)</f>
        <v>H</v>
      </c>
      <c r="AE70" s="50" t="str">
        <f>IF(X70&lt;&gt;"",X70,J70)</f>
        <v>M</v>
      </c>
      <c r="AF70" s="50" t="str">
        <f>IF(Y70&lt;&gt;"",Y70,K70)</f>
        <v>M</v>
      </c>
      <c r="AG70" s="50" t="str">
        <f>IF(Z70&lt;&gt;"",Z70,L70)</f>
        <v>L</v>
      </c>
      <c r="AH70" s="50" t="str">
        <f>IF(AA70&lt;&gt;"",AA70,M70)</f>
        <v>L</v>
      </c>
      <c r="AI70" s="50" t="str">
        <f>IF(AB70&lt;&gt;"",AB70,N70)</f>
        <v>L</v>
      </c>
      <c r="AJ70" s="50" t="str">
        <f>IF(AC70&lt;&gt;"",AC70,O70)</f>
        <v>L</v>
      </c>
      <c r="AK70" s="50">
        <f>COUNTA(W70:AC70)</f>
        <v>0</v>
      </c>
      <c r="AL70" s="53" t="n"/>
      <c r="AM70" s="54" t="n"/>
      <c r="AN70" s="54" t="n"/>
      <c r="AO70" s="53" t="n"/>
      <c r="AP70" s="54" t="n"/>
      <c r="AQ70" s="54" t="n"/>
      <c r="AR70" s="53" t="n"/>
      <c r="AS70" s="54" t="n"/>
      <c r="AT70" s="54" t="n"/>
      <c r="AU70" s="55" t="n"/>
      <c r="AV70" s="56" t="n"/>
      <c r="AW70" s="56" t="n"/>
      <c r="AX70" s="55" t="n"/>
      <c r="AY70" s="56" t="n"/>
      <c r="AZ70" s="56" t="n"/>
      <c r="BA70" s="57" t="n"/>
      <c r="BB70" s="58" t="n"/>
      <c r="BC70" s="58" t="n"/>
      <c r="BD70" s="57" t="n"/>
      <c r="BE70" s="58" t="n"/>
      <c r="BF70" s="58" t="n"/>
    </row>
    <row r="71" ht="90" customHeight="1">
      <c r="A71" s="59" t="inlineStr">
        <is>
          <t>R023</t>
        </is>
      </c>
      <c r="B71" s="17" t="inlineStr">
        <is>
          <t>Document Conversion, Formatting &amp; Web Publishing · IC</t>
        </is>
      </c>
      <c r="C71" s="17" t="inlineStr">
        <is>
          <t>Data Operations &amp; Digitization</t>
        </is>
      </c>
      <c r="D71" s="17" t="inlineStr">
        <is>
          <t>IC</t>
        </is>
      </c>
      <c r="E71" s="17" t="inlineStr">
        <is>
          <t>level</t>
        </is>
      </c>
      <c r="F71" s="69" t="inlineStr">
        <is>
          <t>B1</t>
        </is>
      </c>
      <c r="G71" s="17" t="inlineStr">
        <is>
          <t>Digitization Specialist</t>
        </is>
      </c>
      <c r="H71" s="17" t="n">
        <v>3</v>
      </c>
      <c r="I71" s="61" t="n"/>
      <c r="J71" s="62" t="n"/>
      <c r="K71" s="62" t="n"/>
      <c r="L71" s="62" t="n"/>
      <c r="M71" s="62" t="n"/>
      <c r="N71" s="62" t="n"/>
      <c r="O71" s="62" t="n"/>
      <c r="P71" s="20" t="n"/>
      <c r="Q71" s="21" t="n"/>
      <c r="R71" s="21" t="n"/>
      <c r="S71" s="21" t="n"/>
      <c r="T71" s="21" t="n"/>
      <c r="U71" s="21" t="n"/>
      <c r="V71" s="21" t="n"/>
      <c r="W71" s="63" t="n"/>
      <c r="X71" s="64" t="n"/>
      <c r="Y71" s="64" t="n"/>
      <c r="Z71" s="64" t="n"/>
      <c r="AA71" s="64" t="n"/>
      <c r="AB71" s="64" t="n"/>
      <c r="AC71" s="64" t="n"/>
      <c r="AD71" s="20" t="n"/>
      <c r="AE71" s="21" t="n"/>
      <c r="AF71" s="21" t="n"/>
      <c r="AG71" s="21" t="n"/>
      <c r="AH71" s="21" t="n"/>
      <c r="AI71" s="21" t="n"/>
      <c r="AJ71" s="21" t="n"/>
      <c r="AK71" s="21" t="n"/>
      <c r="AL71" s="65" t="inlineStr">
        <is>
          <t>Works at A3: Varied and non-standard work; handles exceptions</t>
        </is>
      </c>
      <c r="AM71" s="66" t="inlineStr">
        <is>
          <t>Domain specialist work · in this role: OCR/Image procesing</t>
        </is>
      </c>
      <c r="AN71" s="66" t="inlineStr">
        <is>
          <t>Works at B2: Hardest problems in the domain</t>
        </is>
      </c>
      <c r="AO71" s="65" t="inlineStr">
        <is>
          <t>Works at A3: Technical / QC / client calls on own work</t>
        </is>
      </c>
      <c r="AP71" s="66" t="inlineStr">
        <is>
          <t>Technical / QC / client calls for the domain</t>
        </is>
      </c>
      <c r="AQ71" s="66" t="inlineStr">
        <is>
          <t>Works at B2: Allocates people and sets team priorities</t>
        </is>
      </c>
      <c r="AR71" s="65" t="inlineStr">
        <is>
          <t>Works at A3: A module / process, or work with client or regulatory consequences</t>
        </is>
      </c>
      <c r="AS71" s="66" t="inlineStr">
        <is>
          <t>A domain or a small team</t>
        </is>
      </c>
      <c r="AT71" s="66" t="inlineStr">
        <is>
          <t>Works at B2: One team or a client portfolio</t>
        </is>
      </c>
      <c r="AU71" s="18" t="inlineStr">
        <is>
          <t>Works at A3: contributes alone; guides others only informally</t>
        </is>
      </c>
      <c r="AV71" s="19" t="inlineStr">
        <is>
          <t>IC: mentors and reviews · People: hands-on team lead of 3–5</t>
        </is>
      </c>
      <c r="AW71" s="19" t="inlineStr">
        <is>
          <t>Works at B2: IC: guides others in the domain · People: manages a team of 6+</t>
        </is>
      </c>
      <c r="AX71" s="18" t="inlineStr">
        <is>
          <t>Works at A3: A process or client deliverable depends on this work</t>
        </is>
      </c>
      <c r="AY71" s="19" t="inlineStr">
        <is>
          <t>Moves a module's, product area's or client account's results</t>
        </is>
      </c>
      <c r="AZ71" s="19" t="inlineStr">
        <is>
          <t>Works at B2: Visible effect on a team's or client portfolio's revenue, quality or compliance</t>
        </is>
      </c>
      <c r="BA71" s="67" t="inlineStr">
        <is>
          <t>Less than 4–6 yrs</t>
        </is>
      </c>
      <c r="BB71" s="68" t="inlineStr">
        <is>
          <t>4–6 yrs · market 4–8 yrs</t>
        </is>
      </c>
      <c r="BC71" s="68" t="inlineStr">
        <is>
          <t>More than 4–6 yrs</t>
        </is>
      </c>
      <c r="BD71" s="67" t="inlineStr">
        <is>
          <t>Below: Graduate; relevant certification preferred</t>
        </is>
      </c>
      <c r="BE71" s="68" t="inlineStr">
        <is>
          <t>Graduate + relevant qualification or certification preferred</t>
        </is>
      </c>
      <c r="BF71" s="68" t="inlineStr">
        <is>
          <t>Above: Graduate or postgraduate; professional qualification preferred</t>
        </is>
      </c>
    </row>
    <row r="72" ht="90" customHeight="1">
      <c r="A72" s="59" t="inlineStr">
        <is>
          <t>R023</t>
        </is>
      </c>
      <c r="B72" s="17" t="inlineStr">
        <is>
          <t>Document Conversion, Formatting &amp; Web Publishing · IC</t>
        </is>
      </c>
      <c r="C72" s="17" t="inlineStr">
        <is>
          <t>Data Operations &amp; Digitization</t>
        </is>
      </c>
      <c r="D72" s="17" t="inlineStr">
        <is>
          <t>IC</t>
        </is>
      </c>
      <c r="E72" s="17" t="inlineStr">
        <is>
          <t>level</t>
        </is>
      </c>
      <c r="F72" s="60" t="inlineStr">
        <is>
          <t>A3</t>
        </is>
      </c>
      <c r="G72" s="17" t="inlineStr">
        <is>
          <t>Senior Digitization Associate</t>
        </is>
      </c>
      <c r="H72" s="17" t="n">
        <v>21</v>
      </c>
      <c r="I72" s="61" t="n"/>
      <c r="J72" s="62" t="n"/>
      <c r="K72" s="62" t="n"/>
      <c r="L72" s="62" t="n"/>
      <c r="M72" s="62" t="n"/>
      <c r="N72" s="62" t="n"/>
      <c r="O72" s="62" t="n"/>
      <c r="P72" s="20" t="n"/>
      <c r="Q72" s="21" t="n"/>
      <c r="R72" s="21" t="n"/>
      <c r="S72" s="21" t="n"/>
      <c r="T72" s="21" t="n"/>
      <c r="U72" s="21" t="n"/>
      <c r="V72" s="21" t="n"/>
      <c r="W72" s="63" t="n"/>
      <c r="X72" s="64" t="n"/>
      <c r="Y72" s="64" t="n"/>
      <c r="Z72" s="64" t="n"/>
      <c r="AA72" s="64" t="n"/>
      <c r="AB72" s="64" t="n"/>
      <c r="AC72" s="64" t="n"/>
      <c r="AD72" s="20" t="n"/>
      <c r="AE72" s="21" t="n"/>
      <c r="AF72" s="21" t="n"/>
      <c r="AG72" s="21" t="n"/>
      <c r="AH72" s="21" t="n"/>
      <c r="AI72" s="21" t="n"/>
      <c r="AJ72" s="21" t="n"/>
      <c r="AK72" s="21" t="n"/>
      <c r="AL72" s="65" t="inlineStr">
        <is>
          <t>Works at A2: Standard work of the discipline</t>
        </is>
      </c>
      <c r="AM72" s="66" t="inlineStr">
        <is>
          <t>Varied and non-standard work; handles exceptions · in this role: OCR/Image procesing · attention to detail · Excel · quality checking · HTML · timely delivery · OCR · Word</t>
        </is>
      </c>
      <c r="AN72" s="66" t="inlineStr">
        <is>
          <t>Works at B1: Domain specialist work</t>
        </is>
      </c>
      <c r="AO72" s="65" t="inlineStr">
        <is>
          <t>Works at A2: Chooses own approach within standards</t>
        </is>
      </c>
      <c r="AP72" s="66" t="inlineStr">
        <is>
          <t>Technical / QC / client calls on own work</t>
        </is>
      </c>
      <c r="AQ72" s="66" t="inlineStr">
        <is>
          <t>Works at B1: Technical / QC / client calls for the domain</t>
        </is>
      </c>
      <c r="AR72" s="65" t="inlineStr">
        <is>
          <t>Works at A2: Own deliverables · accuracy, TAT</t>
        </is>
      </c>
      <c r="AS72" s="66" t="inlineStr">
        <is>
          <t>A module / process, or work with client or regulatory consequences</t>
        </is>
      </c>
      <c r="AT72" s="66" t="inlineStr">
        <is>
          <t>Works at B1: A domain or a small team</t>
        </is>
      </c>
      <c r="AU72" s="18" t="inlineStr">
        <is>
          <t>Works at A2: contributes alone; guides others only informally</t>
        </is>
      </c>
      <c r="AV72" s="19" t="inlineStr">
        <is>
          <t>Helps peers and newer people informally · None · guides 1–3 juniors informally</t>
        </is>
      </c>
      <c r="AW72" s="19" t="inlineStr">
        <is>
          <t>Works at B1: IC: mentors and reviews · People: hands-on team lead of 3–5</t>
        </is>
      </c>
      <c r="AX72" s="18" t="inlineStr">
        <is>
          <t>Works at A2: Own deliverables feed a team's output and turnaround</t>
        </is>
      </c>
      <c r="AY72" s="19" t="inlineStr">
        <is>
          <t>A process or client deliverable depends on this work</t>
        </is>
      </c>
      <c r="AZ72" s="19" t="inlineStr">
        <is>
          <t>Works at B1: Moves a module's, product area's or client account's results</t>
        </is>
      </c>
      <c r="BA72" s="67" t="inlineStr">
        <is>
          <t>Less than 2–4 yrs</t>
        </is>
      </c>
      <c r="BB72" s="68" t="inlineStr">
        <is>
          <t>2–4 yrs · market 2–5 yrs</t>
        </is>
      </c>
      <c r="BC72" s="68" t="inlineStr">
        <is>
          <t>More than 2–4 yrs</t>
        </is>
      </c>
      <c r="BD72" s="67" t="inlineStr">
        <is>
          <t>Below: Graduate · or diploma with experience</t>
        </is>
      </c>
      <c r="BE72" s="68" t="inlineStr">
        <is>
          <t>Graduate; relevant certification preferred</t>
        </is>
      </c>
      <c r="BF72" s="68" t="inlineStr">
        <is>
          <t>Above: Graduate + relevant qualification or certification preferred</t>
        </is>
      </c>
    </row>
    <row r="73" ht="90" customHeight="1">
      <c r="A73" s="59" t="inlineStr">
        <is>
          <t>R023</t>
        </is>
      </c>
      <c r="B73" s="17" t="inlineStr">
        <is>
          <t>Document Conversion, Formatting &amp; Web Publishing · IC</t>
        </is>
      </c>
      <c r="C73" s="17" t="inlineStr">
        <is>
          <t>Data Operations &amp; Digitization</t>
        </is>
      </c>
      <c r="D73" s="17" t="inlineStr">
        <is>
          <t>IC</t>
        </is>
      </c>
      <c r="E73" s="17" t="inlineStr">
        <is>
          <t>level</t>
        </is>
      </c>
      <c r="F73" s="60" t="inlineStr">
        <is>
          <t>A2</t>
        </is>
      </c>
      <c r="G73" s="17" t="inlineStr">
        <is>
          <t>Digitization Associate</t>
        </is>
      </c>
      <c r="H73" s="17" t="n">
        <v>4</v>
      </c>
      <c r="I73" s="61" t="n"/>
      <c r="J73" s="62" t="n"/>
      <c r="K73" s="62" t="n"/>
      <c r="L73" s="62" t="n"/>
      <c r="M73" s="62" t="n"/>
      <c r="N73" s="62" t="n"/>
      <c r="O73" s="62" t="n"/>
      <c r="P73" s="20" t="n"/>
      <c r="Q73" s="21" t="n"/>
      <c r="R73" s="21" t="n"/>
      <c r="S73" s="21" t="n"/>
      <c r="T73" s="21" t="n"/>
      <c r="U73" s="21" t="n"/>
      <c r="V73" s="21" t="n"/>
      <c r="W73" s="63" t="n"/>
      <c r="X73" s="64" t="n"/>
      <c r="Y73" s="64" t="n"/>
      <c r="Z73" s="64" t="n"/>
      <c r="AA73" s="64" t="n"/>
      <c r="AB73" s="64" t="n"/>
      <c r="AC73" s="64" t="n"/>
      <c r="AD73" s="20" t="n"/>
      <c r="AE73" s="21" t="n"/>
      <c r="AF73" s="21" t="n"/>
      <c r="AG73" s="21" t="n"/>
      <c r="AH73" s="21" t="n"/>
      <c r="AI73" s="21" t="n"/>
      <c r="AJ73" s="21" t="n"/>
      <c r="AK73" s="21" t="n"/>
      <c r="AL73" s="65" t="inlineStr">
        <is>
          <t>Works at A1: Learning; follows worked examples</t>
        </is>
      </c>
      <c r="AM73" s="66" t="inlineStr">
        <is>
          <t>Standard work of the discipline · in this role: OCR/Image procesing</t>
        </is>
      </c>
      <c r="AN73" s="66" t="inlineStr">
        <is>
          <t>Works at A3: Varied and non-standard work; handles exceptions</t>
        </is>
      </c>
      <c r="AO73" s="65" t="inlineStr">
        <is>
          <t>Works at A1: Needs approval / close guidance</t>
        </is>
      </c>
      <c r="AP73" s="66" t="inlineStr">
        <is>
          <t>Chooses own approach within standards</t>
        </is>
      </c>
      <c r="AQ73" s="66" t="inlineStr">
        <is>
          <t>Works at A3: Technical / QC / client calls on own work</t>
        </is>
      </c>
      <c r="AR73" s="65" t="inlineStr">
        <is>
          <t>Works at A1: Learning tasks</t>
        </is>
      </c>
      <c r="AS73" s="66" t="inlineStr">
        <is>
          <t>Own deliverables · accuracy, TAT</t>
        </is>
      </c>
      <c r="AT73" s="66" t="inlineStr">
        <is>
          <t>Works at A3: A module / process, or work with client or regulatory consequences</t>
        </is>
      </c>
      <c r="AU73" s="18" t="inlineStr">
        <is>
          <t>Works at A1: contributes alone; guides others only informally</t>
        </is>
      </c>
      <c r="AV73" s="19" t="inlineStr">
        <is>
          <t>Helps peers and newer people informally · No direct reports</t>
        </is>
      </c>
      <c r="AW73" s="19" t="inlineStr">
        <is>
          <t>Works at A3: Not scored in Band A</t>
        </is>
      </c>
      <c r="AX73" s="18" t="inlineStr">
        <is>
          <t>Works at A1: Learning; little direct effect on business results yet</t>
        </is>
      </c>
      <c r="AY73" s="19" t="inlineStr">
        <is>
          <t>Own deliverables feed a team's output and turnaround</t>
        </is>
      </c>
      <c r="AZ73" s="19" t="inlineStr">
        <is>
          <t>Works at A3: A process or client deliverable depends on this work</t>
        </is>
      </c>
      <c r="BA73" s="67" t="inlineStr">
        <is>
          <t>Less than 0–2 yrs</t>
        </is>
      </c>
      <c r="BB73" s="68" t="inlineStr">
        <is>
          <t>0–2 yrs · market 0–3 yrs</t>
        </is>
      </c>
      <c r="BC73" s="68" t="inlineStr">
        <is>
          <t>More than 0–2 yrs</t>
        </is>
      </c>
      <c r="BD73" s="67" t="inlineStr">
        <is>
          <t>Below: Pursuing or completed graduation / diploma</t>
        </is>
      </c>
      <c r="BE73" s="68" t="inlineStr">
        <is>
          <t>Graduate · or diploma with experience</t>
        </is>
      </c>
      <c r="BF73" s="68" t="inlineStr">
        <is>
          <t>Above: Graduate; relevant certification preferred</t>
        </is>
      </c>
    </row>
    <row r="74" ht="30" customHeight="1">
      <c r="A74" s="45" t="inlineStr">
        <is>
          <t>R024</t>
        </is>
      </c>
      <c r="B74" s="46" t="inlineStr">
        <is>
          <t>Document Conversion, Formatting &amp; Web Publishing · Manager</t>
        </is>
      </c>
      <c r="C74" s="46" t="inlineStr">
        <is>
          <t>Data Operations &amp; Digitization</t>
        </is>
      </c>
      <c r="D74" s="46" t="inlineStr">
        <is>
          <t>Manager</t>
        </is>
      </c>
      <c r="E74" s="46" t="inlineStr">
        <is>
          <t>ROLE</t>
        </is>
      </c>
      <c r="F74" s="46" t="inlineStr">
        <is>
          <t>B2</t>
        </is>
      </c>
      <c r="G74" s="46" t="inlineStr">
        <is>
          <t>Band B · People Manager · Service delivery &amp; data operations</t>
        </is>
      </c>
      <c r="H74" s="46" t="n">
        <v>3</v>
      </c>
      <c r="I74" s="47" t="inlineStr">
        <is>
          <t>H</t>
        </is>
      </c>
      <c r="J74" s="48" t="inlineStr">
        <is>
          <t>M</t>
        </is>
      </c>
      <c r="K74" s="48" t="inlineStr">
        <is>
          <t>M</t>
        </is>
      </c>
      <c r="L74" s="48" t="inlineStr">
        <is>
          <t>M</t>
        </is>
      </c>
      <c r="M74" s="48" t="inlineStr">
        <is>
          <t>L</t>
        </is>
      </c>
      <c r="N74" s="48" t="inlineStr">
        <is>
          <t>L</t>
        </is>
      </c>
      <c r="O74" s="48" t="inlineStr">
        <is>
          <t>L</t>
        </is>
      </c>
      <c r="P74" s="49" t="inlineStr">
        <is>
          <t>H</t>
        </is>
      </c>
      <c r="Q74" s="50" t="inlineStr">
        <is>
          <t>M</t>
        </is>
      </c>
      <c r="R74" s="50" t="inlineStr">
        <is>
          <t>M</t>
        </is>
      </c>
      <c r="S74" s="50" t="inlineStr">
        <is>
          <t>M</t>
        </is>
      </c>
      <c r="T74" s="50" t="inlineStr">
        <is>
          <t>L</t>
        </is>
      </c>
      <c r="U74" s="50" t="inlineStr">
        <is>
          <t>L</t>
        </is>
      </c>
      <c r="V74" s="50" t="inlineStr">
        <is>
          <t>L</t>
        </is>
      </c>
      <c r="W74" s="51" t="n"/>
      <c r="X74" s="52" t="n"/>
      <c r="Y74" s="52" t="n"/>
      <c r="Z74" s="52" t="n"/>
      <c r="AA74" s="52" t="n"/>
      <c r="AB74" s="52" t="n"/>
      <c r="AC74" s="52" t="n"/>
      <c r="AD74" s="49" t="str">
        <f>IF(W74&lt;&gt;"",W74,I74)</f>
        <v>H</v>
      </c>
      <c r="AE74" s="50" t="str">
        <f>IF(X74&lt;&gt;"",X74,J74)</f>
        <v>M</v>
      </c>
      <c r="AF74" s="50" t="str">
        <f>IF(Y74&lt;&gt;"",Y74,K74)</f>
        <v>M</v>
      </c>
      <c r="AG74" s="50" t="str">
        <f>IF(Z74&lt;&gt;"",Z74,L74)</f>
        <v>M</v>
      </c>
      <c r="AH74" s="50" t="str">
        <f>IF(AA74&lt;&gt;"",AA74,M74)</f>
        <v>L</v>
      </c>
      <c r="AI74" s="50" t="str">
        <f>IF(AB74&lt;&gt;"",AB74,N74)</f>
        <v>L</v>
      </c>
      <c r="AJ74" s="50" t="str">
        <f>IF(AC74&lt;&gt;"",AC74,O74)</f>
        <v>L</v>
      </c>
      <c r="AK74" s="50">
        <f>COUNTA(W74:AC74)</f>
        <v>0</v>
      </c>
      <c r="AL74" s="53" t="n"/>
      <c r="AM74" s="54" t="n"/>
      <c r="AN74" s="54" t="n"/>
      <c r="AO74" s="53" t="n"/>
      <c r="AP74" s="54" t="n"/>
      <c r="AQ74" s="54" t="n"/>
      <c r="AR74" s="53" t="n"/>
      <c r="AS74" s="54" t="n"/>
      <c r="AT74" s="54" t="n"/>
      <c r="AU74" s="55" t="n"/>
      <c r="AV74" s="56" t="n"/>
      <c r="AW74" s="56" t="n"/>
      <c r="AX74" s="55" t="n"/>
      <c r="AY74" s="56" t="n"/>
      <c r="AZ74" s="56" t="n"/>
      <c r="BA74" s="57" t="n"/>
      <c r="BB74" s="58" t="n"/>
      <c r="BC74" s="58" t="n"/>
      <c r="BD74" s="57" t="n"/>
      <c r="BE74" s="58" t="n"/>
      <c r="BF74" s="58" t="n"/>
    </row>
    <row r="75" ht="90" customHeight="1">
      <c r="A75" s="59" t="inlineStr">
        <is>
          <t>R024</t>
        </is>
      </c>
      <c r="B75" s="17" t="inlineStr">
        <is>
          <t>Document Conversion, Formatting &amp; Web Publishing · Manager</t>
        </is>
      </c>
      <c r="C75" s="17" t="inlineStr">
        <is>
          <t>Data Operations &amp; Digitization</t>
        </is>
      </c>
      <c r="D75" s="17" t="inlineStr">
        <is>
          <t>Manager</t>
        </is>
      </c>
      <c r="E75" s="17" t="inlineStr">
        <is>
          <t>level</t>
        </is>
      </c>
      <c r="F75" s="69" t="inlineStr">
        <is>
          <t>B2</t>
        </is>
      </c>
      <c r="G75" s="17" t="inlineStr">
        <is>
          <t>Digitization Manager</t>
        </is>
      </c>
      <c r="H75" s="17" t="n">
        <v>3</v>
      </c>
      <c r="I75" s="61" t="n"/>
      <c r="J75" s="62" t="n"/>
      <c r="K75" s="62" t="n"/>
      <c r="L75" s="62" t="n"/>
      <c r="M75" s="62" t="n"/>
      <c r="N75" s="62" t="n"/>
      <c r="O75" s="62" t="n"/>
      <c r="P75" s="20" t="n"/>
      <c r="Q75" s="21" t="n"/>
      <c r="R75" s="21" t="n"/>
      <c r="S75" s="21" t="n"/>
      <c r="T75" s="21" t="n"/>
      <c r="U75" s="21" t="n"/>
      <c r="V75" s="21" t="n"/>
      <c r="W75" s="63" t="n"/>
      <c r="X75" s="64" t="n"/>
      <c r="Y75" s="64" t="n"/>
      <c r="Z75" s="64" t="n"/>
      <c r="AA75" s="64" t="n"/>
      <c r="AB75" s="64" t="n"/>
      <c r="AC75" s="64" t="n"/>
      <c r="AD75" s="20" t="n"/>
      <c r="AE75" s="21" t="n"/>
      <c r="AF75" s="21" t="n"/>
      <c r="AG75" s="21" t="n"/>
      <c r="AH75" s="21" t="n"/>
      <c r="AI75" s="21" t="n"/>
      <c r="AJ75" s="21" t="n"/>
      <c r="AK75" s="21" t="n"/>
      <c r="AL75" s="65" t="inlineStr">
        <is>
          <t>Works at B1: Domain specialist work</t>
        </is>
      </c>
      <c r="AM75" s="66" t="inlineStr">
        <is>
          <t>Hardest problems in the domain · in this role: OCR/Image procesing · attention to detail · quality checking · Excel · timely delivery · HTML · Word · ABYYY Fine Reader</t>
        </is>
      </c>
      <c r="AN75" s="66" t="inlineStr">
        <is>
          <t>Works at B3: Sets standards for a practice; cross-team problems</t>
        </is>
      </c>
      <c r="AO75" s="65" t="inlineStr">
        <is>
          <t>Works at B1: Technical / QC / client calls for the domain</t>
        </is>
      </c>
      <c r="AP75" s="66" t="inlineStr">
        <is>
          <t>Allocates people and sets team priorities</t>
        </is>
      </c>
      <c r="AQ75" s="66" t="inlineStr">
        <is>
          <t>Works at B3: Commercial / strategic calls for the unit</t>
        </is>
      </c>
      <c r="AR75" s="65" t="inlineStr">
        <is>
          <t>Works at B1: A domain or a small team</t>
        </is>
      </c>
      <c r="AS75" s="66" t="inlineStr">
        <is>
          <t>One team or a client portfolio</t>
        </is>
      </c>
      <c r="AT75" s="66" t="inlineStr">
        <is>
          <t>Works at B3: Several teams or a practice</t>
        </is>
      </c>
      <c r="AU75" s="18" t="inlineStr">
        <is>
          <t>Works at B1: IC: mentors and reviews · People: hands-on team lead of 3–5</t>
        </is>
      </c>
      <c r="AV75" s="19" t="inlineStr">
        <is>
          <t>IC: guides others in the domain · People: manages a team of 6+</t>
        </is>
      </c>
      <c r="AW75" s="19" t="inlineStr">
        <is>
          <t>Works at B3: IC: leads a practice · People: team leads / managers report in</t>
        </is>
      </c>
      <c r="AX75" s="18" t="inlineStr">
        <is>
          <t>Works at B1: Moves a module's, product area's or client account's results</t>
        </is>
      </c>
      <c r="AY75" s="19" t="inlineStr">
        <is>
          <t>Visible effect on a team's or client portfolio's revenue, quality or compliance</t>
        </is>
      </c>
      <c r="AZ75" s="19" t="inlineStr">
        <is>
          <t>Works at B3: Shapes the results of a practice or several teams</t>
        </is>
      </c>
      <c r="BA75" s="67" t="inlineStr">
        <is>
          <t>Less than 6–8 yrs</t>
        </is>
      </c>
      <c r="BB75" s="68" t="inlineStr">
        <is>
          <t>6–8 yrs · market 6–10 yrs</t>
        </is>
      </c>
      <c r="BC75" s="68" t="inlineStr">
        <is>
          <t>More than 6–8 yrs</t>
        </is>
      </c>
      <c r="BD75" s="67" t="inlineStr">
        <is>
          <t>Below: Graduate + relevant qualification or certification preferred</t>
        </is>
      </c>
      <c r="BE75" s="68" t="inlineStr">
        <is>
          <t>Graduate or postgraduate; professional qualification preferred</t>
        </is>
      </c>
      <c r="BF75" s="68" t="inlineStr">
        <is>
          <t>Above: Postgraduate or professional qualification preferred</t>
        </is>
      </c>
    </row>
    <row r="76" ht="30" customHeight="1">
      <c r="A76" s="45" t="inlineStr">
        <is>
          <t>R025</t>
        </is>
      </c>
      <c r="B76" s="46" t="inlineStr">
        <is>
          <t>Brand, Graphic &amp; Video Design · IC</t>
        </is>
      </c>
      <c r="C76" s="46" t="inlineStr">
        <is>
          <t>Design &amp; Creative</t>
        </is>
      </c>
      <c r="D76" s="46" t="inlineStr">
        <is>
          <t>IC</t>
        </is>
      </c>
      <c r="E76" s="46" t="inlineStr">
        <is>
          <t>ROLE</t>
        </is>
      </c>
      <c r="F76" s="46" t="inlineStr">
        <is>
          <t>A2 · A3 · B1</t>
        </is>
      </c>
      <c r="G76" s="46" t="inlineStr">
        <is>
          <t>Band A · all tracks · Sales &amp; marketing</t>
        </is>
      </c>
      <c r="H76" s="46" t="n">
        <v>4</v>
      </c>
      <c r="I76" s="47" t="inlineStr">
        <is>
          <t>H</t>
        </is>
      </c>
      <c r="J76" s="48" t="inlineStr">
        <is>
          <t>M</t>
        </is>
      </c>
      <c r="K76" s="48" t="inlineStr">
        <is>
          <t>L</t>
        </is>
      </c>
      <c r="L76" s="48" t="inlineStr">
        <is>
          <t>L</t>
        </is>
      </c>
      <c r="M76" s="48" t="inlineStr">
        <is>
          <t>M</t>
        </is>
      </c>
      <c r="N76" s="48" t="inlineStr">
        <is>
          <t>L</t>
        </is>
      </c>
      <c r="O76" s="48" t="inlineStr">
        <is>
          <t>L</t>
        </is>
      </c>
      <c r="P76" s="49" t="inlineStr">
        <is>
          <t>H</t>
        </is>
      </c>
      <c r="Q76" s="50" t="inlineStr">
        <is>
          <t>M</t>
        </is>
      </c>
      <c r="R76" s="50" t="inlineStr">
        <is>
          <t>M</t>
        </is>
      </c>
      <c r="S76" s="50" t="inlineStr">
        <is>
          <t>L</t>
        </is>
      </c>
      <c r="T76" s="50" t="inlineStr">
        <is>
          <t>L</t>
        </is>
      </c>
      <c r="U76" s="50" t="inlineStr">
        <is>
          <t>L</t>
        </is>
      </c>
      <c r="V76" s="50" t="inlineStr">
        <is>
          <t>L</t>
        </is>
      </c>
      <c r="W76" s="51" t="n"/>
      <c r="X76" s="52" t="n"/>
      <c r="Y76" s="52" t="n"/>
      <c r="Z76" s="52" t="n"/>
      <c r="AA76" s="52" t="n"/>
      <c r="AB76" s="52" t="n"/>
      <c r="AC76" s="52" t="n"/>
      <c r="AD76" s="49" t="str">
        <f>IF(W76&lt;&gt;"",W76,I76)</f>
        <v>H</v>
      </c>
      <c r="AE76" s="50" t="str">
        <f>IF(X76&lt;&gt;"",X76,J76)</f>
        <v>M</v>
      </c>
      <c r="AF76" s="50" t="str">
        <f>IF(Y76&lt;&gt;"",Y76,K76)</f>
        <v>L</v>
      </c>
      <c r="AG76" s="50" t="str">
        <f>IF(Z76&lt;&gt;"",Z76,L76)</f>
        <v>L</v>
      </c>
      <c r="AH76" s="50" t="str">
        <f>IF(AA76&lt;&gt;"",AA76,M76)</f>
        <v>M</v>
      </c>
      <c r="AI76" s="50" t="str">
        <f>IF(AB76&lt;&gt;"",AB76,N76)</f>
        <v>L</v>
      </c>
      <c r="AJ76" s="50" t="str">
        <f>IF(AC76&lt;&gt;"",AC76,O76)</f>
        <v>L</v>
      </c>
      <c r="AK76" s="50">
        <f>COUNTA(W76:AC76)</f>
        <v>0</v>
      </c>
      <c r="AL76" s="53" t="n"/>
      <c r="AM76" s="54" t="n"/>
      <c r="AN76" s="54" t="n"/>
      <c r="AO76" s="53" t="n"/>
      <c r="AP76" s="54" t="n"/>
      <c r="AQ76" s="54" t="n"/>
      <c r="AR76" s="53" t="n"/>
      <c r="AS76" s="54" t="n"/>
      <c r="AT76" s="54" t="n"/>
      <c r="AU76" s="55" t="n"/>
      <c r="AV76" s="56" t="n"/>
      <c r="AW76" s="56" t="n"/>
      <c r="AX76" s="55" t="n"/>
      <c r="AY76" s="56" t="n"/>
      <c r="AZ76" s="56" t="n"/>
      <c r="BA76" s="57" t="n"/>
      <c r="BB76" s="58" t="n"/>
      <c r="BC76" s="58" t="n"/>
      <c r="BD76" s="57" t="n"/>
      <c r="BE76" s="58" t="n"/>
      <c r="BF76" s="58" t="n"/>
    </row>
    <row r="77" ht="90" customHeight="1">
      <c r="A77" s="59" t="inlineStr">
        <is>
          <t>R025</t>
        </is>
      </c>
      <c r="B77" s="17" t="inlineStr">
        <is>
          <t>Brand, Graphic &amp; Video Design · IC</t>
        </is>
      </c>
      <c r="C77" s="17" t="inlineStr">
        <is>
          <t>Design &amp; Creative</t>
        </is>
      </c>
      <c r="D77" s="17" t="inlineStr">
        <is>
          <t>IC</t>
        </is>
      </c>
      <c r="E77" s="17" t="inlineStr">
        <is>
          <t>level</t>
        </is>
      </c>
      <c r="F77" s="69" t="inlineStr">
        <is>
          <t>B1</t>
        </is>
      </c>
      <c r="G77" s="17" t="inlineStr">
        <is>
          <t>Design Specialist</t>
        </is>
      </c>
      <c r="H77" s="17" t="n">
        <v>1</v>
      </c>
      <c r="I77" s="61" t="n"/>
      <c r="J77" s="62" t="n"/>
      <c r="K77" s="62" t="n"/>
      <c r="L77" s="62" t="n"/>
      <c r="M77" s="62" t="n"/>
      <c r="N77" s="62" t="n"/>
      <c r="O77" s="62" t="n"/>
      <c r="P77" s="20" t="n"/>
      <c r="Q77" s="21" t="n"/>
      <c r="R77" s="21" t="n"/>
      <c r="S77" s="21" t="n"/>
      <c r="T77" s="21" t="n"/>
      <c r="U77" s="21" t="n"/>
      <c r="V77" s="21" t="n"/>
      <c r="W77" s="63" t="n"/>
      <c r="X77" s="64" t="n"/>
      <c r="Y77" s="64" t="n"/>
      <c r="Z77" s="64" t="n"/>
      <c r="AA77" s="64" t="n"/>
      <c r="AB77" s="64" t="n"/>
      <c r="AC77" s="64" t="n"/>
      <c r="AD77" s="20" t="n"/>
      <c r="AE77" s="21" t="n"/>
      <c r="AF77" s="21" t="n"/>
      <c r="AG77" s="21" t="n"/>
      <c r="AH77" s="21" t="n"/>
      <c r="AI77" s="21" t="n"/>
      <c r="AJ77" s="21" t="n"/>
      <c r="AK77" s="21" t="n"/>
      <c r="AL77" s="65" t="inlineStr">
        <is>
          <t>Works at A3: Varied and non-standard work; handles exceptions</t>
        </is>
      </c>
      <c r="AM77" s="66" t="inlineStr">
        <is>
          <t>Domain specialist work · in this role: Graphic design</t>
        </is>
      </c>
      <c r="AN77" s="66" t="inlineStr">
        <is>
          <t>Works at B2: Hardest problems in the domain</t>
        </is>
      </c>
      <c r="AO77" s="65" t="inlineStr">
        <is>
          <t>Works at A3: Technical / QC / client calls on own work</t>
        </is>
      </c>
      <c r="AP77" s="66" t="inlineStr">
        <is>
          <t>Technical / QC / client calls for the domain</t>
        </is>
      </c>
      <c r="AQ77" s="66" t="inlineStr">
        <is>
          <t>Works at B2: Allocates people and sets team priorities</t>
        </is>
      </c>
      <c r="AR77" s="65" t="inlineStr">
        <is>
          <t>Works at A3: A module / process, or work with client or regulatory consequences</t>
        </is>
      </c>
      <c r="AS77" s="66" t="inlineStr">
        <is>
          <t>A domain or a small team</t>
        </is>
      </c>
      <c r="AT77" s="66" t="inlineStr">
        <is>
          <t>Works at B2: One team or a client portfolio</t>
        </is>
      </c>
      <c r="AU77" s="18" t="inlineStr">
        <is>
          <t>Works at A3: contributes alone; guides others only informally</t>
        </is>
      </c>
      <c r="AV77" s="19" t="inlineStr">
        <is>
          <t>IC: mentors and reviews · People: hands-on team lead of 3–5</t>
        </is>
      </c>
      <c r="AW77" s="19" t="inlineStr">
        <is>
          <t>Works at B2: IC: guides others in the domain · People: manages a team of 6+</t>
        </is>
      </c>
      <c r="AX77" s="18" t="inlineStr">
        <is>
          <t>Works at A3: A process or client deliverable depends on this work</t>
        </is>
      </c>
      <c r="AY77" s="19" t="inlineStr">
        <is>
          <t>Moves a module's, product area's or client account's results</t>
        </is>
      </c>
      <c r="AZ77" s="19" t="inlineStr">
        <is>
          <t>Works at B2: Visible effect on a team's or client portfolio's revenue, quality or compliance</t>
        </is>
      </c>
      <c r="BA77" s="67" t="inlineStr">
        <is>
          <t>Less than 4–6 yrs</t>
        </is>
      </c>
      <c r="BB77" s="68" t="inlineStr">
        <is>
          <t>4–6 yrs · market 4–8 yrs</t>
        </is>
      </c>
      <c r="BC77" s="68" t="inlineStr">
        <is>
          <t>More than 4–6 yrs</t>
        </is>
      </c>
      <c r="BD77" s="67" t="inlineStr">
        <is>
          <t>Below: Graduate; relevant certification preferred</t>
        </is>
      </c>
      <c r="BE77" s="68" t="inlineStr">
        <is>
          <t>Graduate + relevant qualification or certification preferred</t>
        </is>
      </c>
      <c r="BF77" s="68" t="inlineStr">
        <is>
          <t>Above: Graduate or postgraduate; professional qualification preferred</t>
        </is>
      </c>
    </row>
    <row r="78" ht="90" customHeight="1">
      <c r="A78" s="59" t="inlineStr">
        <is>
          <t>R025</t>
        </is>
      </c>
      <c r="B78" s="17" t="inlineStr">
        <is>
          <t>Brand, Graphic &amp; Video Design · IC</t>
        </is>
      </c>
      <c r="C78" s="17" t="inlineStr">
        <is>
          <t>Design &amp; Creative</t>
        </is>
      </c>
      <c r="D78" s="17" t="inlineStr">
        <is>
          <t>IC</t>
        </is>
      </c>
      <c r="E78" s="17" t="inlineStr">
        <is>
          <t>level</t>
        </is>
      </c>
      <c r="F78" s="60" t="inlineStr">
        <is>
          <t>A3</t>
        </is>
      </c>
      <c r="G78" s="17" t="inlineStr">
        <is>
          <t>Senior Designer</t>
        </is>
      </c>
      <c r="H78" s="17" t="n">
        <v>2</v>
      </c>
      <c r="I78" s="61" t="n"/>
      <c r="J78" s="62" t="n"/>
      <c r="K78" s="62" t="n"/>
      <c r="L78" s="62" t="n"/>
      <c r="M78" s="62" t="n"/>
      <c r="N78" s="62" t="n"/>
      <c r="O78" s="62" t="n"/>
      <c r="P78" s="20" t="n"/>
      <c r="Q78" s="21" t="n"/>
      <c r="R78" s="21" t="n"/>
      <c r="S78" s="21" t="n"/>
      <c r="T78" s="21" t="n"/>
      <c r="U78" s="21" t="n"/>
      <c r="V78" s="21" t="n"/>
      <c r="W78" s="63" t="n"/>
      <c r="X78" s="64" t="n"/>
      <c r="Y78" s="64" t="n"/>
      <c r="Z78" s="64" t="n"/>
      <c r="AA78" s="64" t="n"/>
      <c r="AB78" s="64" t="n"/>
      <c r="AC78" s="64" t="n"/>
      <c r="AD78" s="20" t="n"/>
      <c r="AE78" s="21" t="n"/>
      <c r="AF78" s="21" t="n"/>
      <c r="AG78" s="21" t="n"/>
      <c r="AH78" s="21" t="n"/>
      <c r="AI78" s="21" t="n"/>
      <c r="AJ78" s="21" t="n"/>
      <c r="AK78" s="21" t="n"/>
      <c r="AL78" s="65" t="inlineStr">
        <is>
          <t>Works at A2: Standard work of the discipline</t>
        </is>
      </c>
      <c r="AM78" s="66" t="inlineStr">
        <is>
          <t>Varied and non-standard work; handles exceptions · in this role: Graphic design</t>
        </is>
      </c>
      <c r="AN78" s="66" t="inlineStr">
        <is>
          <t>Works at B1: Domain specialist work</t>
        </is>
      </c>
      <c r="AO78" s="65" t="inlineStr">
        <is>
          <t>Works at A2: Chooses own approach within standards</t>
        </is>
      </c>
      <c r="AP78" s="66" t="inlineStr">
        <is>
          <t>Technical / QC / client calls on own work</t>
        </is>
      </c>
      <c r="AQ78" s="66" t="inlineStr">
        <is>
          <t>Works at B1: Technical / QC / client calls for the domain</t>
        </is>
      </c>
      <c r="AR78" s="65" t="inlineStr">
        <is>
          <t>Works at A2: Own deliverables · accuracy, TAT</t>
        </is>
      </c>
      <c r="AS78" s="66" t="inlineStr">
        <is>
          <t>A module / process, or work with client or regulatory consequences</t>
        </is>
      </c>
      <c r="AT78" s="66" t="inlineStr">
        <is>
          <t>Works at B1: A domain or a small team</t>
        </is>
      </c>
      <c r="AU78" s="18" t="inlineStr">
        <is>
          <t>Works at A2: contributes alone; guides others only informally</t>
        </is>
      </c>
      <c r="AV78" s="19" t="inlineStr">
        <is>
          <t>Helps peers and newer people informally · None · guides 1–3 juniors informally</t>
        </is>
      </c>
      <c r="AW78" s="19" t="inlineStr">
        <is>
          <t>Works at B1: IC: mentors and reviews · People: hands-on team lead of 3–5</t>
        </is>
      </c>
      <c r="AX78" s="18" t="inlineStr">
        <is>
          <t>Works at A2: Own deliverables feed a team's output and turnaround</t>
        </is>
      </c>
      <c r="AY78" s="19" t="inlineStr">
        <is>
          <t>A process or client deliverable depends on this work</t>
        </is>
      </c>
      <c r="AZ78" s="19" t="inlineStr">
        <is>
          <t>Works at B1: Moves a module's, product area's or client account's results</t>
        </is>
      </c>
      <c r="BA78" s="67" t="inlineStr">
        <is>
          <t>Less than 2–4 yrs</t>
        </is>
      </c>
      <c r="BB78" s="68" t="inlineStr">
        <is>
          <t>2–4 yrs · market 2–5 yrs</t>
        </is>
      </c>
      <c r="BC78" s="68" t="inlineStr">
        <is>
          <t>More than 2–4 yrs</t>
        </is>
      </c>
      <c r="BD78" s="67" t="inlineStr">
        <is>
          <t>Below: Graduate · or diploma with experience</t>
        </is>
      </c>
      <c r="BE78" s="68" t="inlineStr">
        <is>
          <t>Graduate; relevant certification preferred</t>
        </is>
      </c>
      <c r="BF78" s="68" t="inlineStr">
        <is>
          <t>Above: Graduate + relevant qualification or certification preferred</t>
        </is>
      </c>
    </row>
    <row r="79" ht="90" customHeight="1">
      <c r="A79" s="59" t="inlineStr">
        <is>
          <t>R025</t>
        </is>
      </c>
      <c r="B79" s="17" t="inlineStr">
        <is>
          <t>Brand, Graphic &amp; Video Design · IC</t>
        </is>
      </c>
      <c r="C79" s="17" t="inlineStr">
        <is>
          <t>Design &amp; Creative</t>
        </is>
      </c>
      <c r="D79" s="17" t="inlineStr">
        <is>
          <t>IC</t>
        </is>
      </c>
      <c r="E79" s="17" t="inlineStr">
        <is>
          <t>level</t>
        </is>
      </c>
      <c r="F79" s="60" t="inlineStr">
        <is>
          <t>A2</t>
        </is>
      </c>
      <c r="G79" s="17" t="inlineStr">
        <is>
          <t>Designer</t>
        </is>
      </c>
      <c r="H79" s="17" t="n">
        <v>1</v>
      </c>
      <c r="I79" s="61" t="n"/>
      <c r="J79" s="62" t="n"/>
      <c r="K79" s="62" t="n"/>
      <c r="L79" s="62" t="n"/>
      <c r="M79" s="62" t="n"/>
      <c r="N79" s="62" t="n"/>
      <c r="O79" s="62" t="n"/>
      <c r="P79" s="20" t="n"/>
      <c r="Q79" s="21" t="n"/>
      <c r="R79" s="21" t="n"/>
      <c r="S79" s="21" t="n"/>
      <c r="T79" s="21" t="n"/>
      <c r="U79" s="21" t="n"/>
      <c r="V79" s="21" t="n"/>
      <c r="W79" s="63" t="n"/>
      <c r="X79" s="64" t="n"/>
      <c r="Y79" s="64" t="n"/>
      <c r="Z79" s="64" t="n"/>
      <c r="AA79" s="64" t="n"/>
      <c r="AB79" s="64" t="n"/>
      <c r="AC79" s="64" t="n"/>
      <c r="AD79" s="20" t="n"/>
      <c r="AE79" s="21" t="n"/>
      <c r="AF79" s="21" t="n"/>
      <c r="AG79" s="21" t="n"/>
      <c r="AH79" s="21" t="n"/>
      <c r="AI79" s="21" t="n"/>
      <c r="AJ79" s="21" t="n"/>
      <c r="AK79" s="21" t="n"/>
      <c r="AL79" s="65" t="inlineStr">
        <is>
          <t>Works at A1: Learning; follows worked examples</t>
        </is>
      </c>
      <c r="AM79" s="66" t="inlineStr">
        <is>
          <t>Standard work of the discipline · in this role: Graphic design</t>
        </is>
      </c>
      <c r="AN79" s="66" t="inlineStr">
        <is>
          <t>Works at A3: Varied and non-standard work; handles exceptions</t>
        </is>
      </c>
      <c r="AO79" s="65" t="inlineStr">
        <is>
          <t>Works at A1: Needs approval / close guidance</t>
        </is>
      </c>
      <c r="AP79" s="66" t="inlineStr">
        <is>
          <t>Chooses own approach within standards</t>
        </is>
      </c>
      <c r="AQ79" s="66" t="inlineStr">
        <is>
          <t>Works at A3: Technical / QC / client calls on own work</t>
        </is>
      </c>
      <c r="AR79" s="65" t="inlineStr">
        <is>
          <t>Works at A1: Learning tasks</t>
        </is>
      </c>
      <c r="AS79" s="66" t="inlineStr">
        <is>
          <t>Own deliverables · accuracy, TAT</t>
        </is>
      </c>
      <c r="AT79" s="66" t="inlineStr">
        <is>
          <t>Works at A3: A module / process, or work with client or regulatory consequences</t>
        </is>
      </c>
      <c r="AU79" s="18" t="inlineStr">
        <is>
          <t>Works at A1: contributes alone; guides others only informally</t>
        </is>
      </c>
      <c r="AV79" s="19" t="inlineStr">
        <is>
          <t>Helps peers and newer people informally · No direct reports</t>
        </is>
      </c>
      <c r="AW79" s="19" t="inlineStr">
        <is>
          <t>Works at A3: Not scored in Band A</t>
        </is>
      </c>
      <c r="AX79" s="18" t="inlineStr">
        <is>
          <t>Works at A1: Learning; little direct effect on business results yet</t>
        </is>
      </c>
      <c r="AY79" s="19" t="inlineStr">
        <is>
          <t>Own deliverables feed a team's output and turnaround</t>
        </is>
      </c>
      <c r="AZ79" s="19" t="inlineStr">
        <is>
          <t>Works at A3: A process or client deliverable depends on this work</t>
        </is>
      </c>
      <c r="BA79" s="67" t="inlineStr">
        <is>
          <t>Less than 0–2 yrs</t>
        </is>
      </c>
      <c r="BB79" s="68" t="inlineStr">
        <is>
          <t>0–2 yrs · market 0–3 yrs</t>
        </is>
      </c>
      <c r="BC79" s="68" t="inlineStr">
        <is>
          <t>More than 0–2 yrs</t>
        </is>
      </c>
      <c r="BD79" s="67" t="inlineStr">
        <is>
          <t>Below: Pursuing or completed graduation / diploma</t>
        </is>
      </c>
      <c r="BE79" s="68" t="inlineStr">
        <is>
          <t>Graduate · or diploma with experience</t>
        </is>
      </c>
      <c r="BF79" s="68" t="inlineStr">
        <is>
          <t>Above: Graduate; relevant certification preferred</t>
        </is>
      </c>
    </row>
    <row r="80" ht="30" customHeight="1">
      <c r="A80" s="45" t="inlineStr">
        <is>
          <t>R026</t>
        </is>
      </c>
      <c r="B80" s="46" t="inlineStr">
        <is>
          <t>UX / UI Design · IC</t>
        </is>
      </c>
      <c r="C80" s="46" t="inlineStr">
        <is>
          <t>Design &amp; Creative</t>
        </is>
      </c>
      <c r="D80" s="46" t="inlineStr">
        <is>
          <t>IC</t>
        </is>
      </c>
      <c r="E80" s="46" t="inlineStr">
        <is>
          <t>ROLE</t>
        </is>
      </c>
      <c r="F80" s="46" t="inlineStr">
        <is>
          <t>A3</t>
        </is>
      </c>
      <c r="G80" s="46" t="inlineStr">
        <is>
          <t>Band A · all tracks · Technology &amp; engineering</t>
        </is>
      </c>
      <c r="H80" s="46" t="n">
        <v>2</v>
      </c>
      <c r="I80" s="47" t="inlineStr">
        <is>
          <t>H</t>
        </is>
      </c>
      <c r="J80" s="48" t="inlineStr">
        <is>
          <t>M</t>
        </is>
      </c>
      <c r="K80" s="48" t="inlineStr">
        <is>
          <t>L</t>
        </is>
      </c>
      <c r="L80" s="48" t="inlineStr">
        <is>
          <t>L</t>
        </is>
      </c>
      <c r="M80" s="48" t="inlineStr">
        <is>
          <t>L</t>
        </is>
      </c>
      <c r="N80" s="48" t="inlineStr">
        <is>
          <t>L</t>
        </is>
      </c>
      <c r="O80" s="48" t="inlineStr">
        <is>
          <t>L</t>
        </is>
      </c>
      <c r="P80" s="49" t="inlineStr">
        <is>
          <t>H</t>
        </is>
      </c>
      <c r="Q80" s="50" t="inlineStr">
        <is>
          <t>M</t>
        </is>
      </c>
      <c r="R80" s="50" t="inlineStr">
        <is>
          <t>M</t>
        </is>
      </c>
      <c r="S80" s="50" t="inlineStr">
        <is>
          <t>L</t>
        </is>
      </c>
      <c r="T80" s="50" t="inlineStr">
        <is>
          <t>L</t>
        </is>
      </c>
      <c r="U80" s="50" t="inlineStr">
        <is>
          <t>L</t>
        </is>
      </c>
      <c r="V80" s="50" t="inlineStr">
        <is>
          <t>L</t>
        </is>
      </c>
      <c r="W80" s="51" t="n"/>
      <c r="X80" s="52" t="n"/>
      <c r="Y80" s="52" t="n"/>
      <c r="Z80" s="52" t="n"/>
      <c r="AA80" s="52" t="n"/>
      <c r="AB80" s="52" t="n"/>
      <c r="AC80" s="52" t="n"/>
      <c r="AD80" s="49" t="str">
        <f>IF(W80&lt;&gt;"",W80,I80)</f>
        <v>H</v>
      </c>
      <c r="AE80" s="50" t="str">
        <f>IF(X80&lt;&gt;"",X80,J80)</f>
        <v>M</v>
      </c>
      <c r="AF80" s="50" t="str">
        <f>IF(Y80&lt;&gt;"",Y80,K80)</f>
        <v>L</v>
      </c>
      <c r="AG80" s="50" t="str">
        <f>IF(Z80&lt;&gt;"",Z80,L80)</f>
        <v>L</v>
      </c>
      <c r="AH80" s="50" t="str">
        <f>IF(AA80&lt;&gt;"",AA80,M80)</f>
        <v>L</v>
      </c>
      <c r="AI80" s="50" t="str">
        <f>IF(AB80&lt;&gt;"",AB80,N80)</f>
        <v>L</v>
      </c>
      <c r="AJ80" s="50" t="str">
        <f>IF(AC80&lt;&gt;"",AC80,O80)</f>
        <v>L</v>
      </c>
      <c r="AK80" s="50">
        <f>COUNTA(W80:AC80)</f>
        <v>0</v>
      </c>
      <c r="AL80" s="53" t="n"/>
      <c r="AM80" s="54" t="n"/>
      <c r="AN80" s="54" t="n"/>
      <c r="AO80" s="53" t="n"/>
      <c r="AP80" s="54" t="n"/>
      <c r="AQ80" s="54" t="n"/>
      <c r="AR80" s="53" t="n"/>
      <c r="AS80" s="54" t="n"/>
      <c r="AT80" s="54" t="n"/>
      <c r="AU80" s="55" t="n"/>
      <c r="AV80" s="56" t="n"/>
      <c r="AW80" s="56" t="n"/>
      <c r="AX80" s="55" t="n"/>
      <c r="AY80" s="56" t="n"/>
      <c r="AZ80" s="56" t="n"/>
      <c r="BA80" s="57" t="n"/>
      <c r="BB80" s="58" t="n"/>
      <c r="BC80" s="58" t="n"/>
      <c r="BD80" s="57" t="n"/>
      <c r="BE80" s="58" t="n"/>
      <c r="BF80" s="58" t="n"/>
    </row>
    <row r="81" ht="90" customHeight="1">
      <c r="A81" s="59" t="inlineStr">
        <is>
          <t>R026</t>
        </is>
      </c>
      <c r="B81" s="17" t="inlineStr">
        <is>
          <t>UX / UI Design · IC</t>
        </is>
      </c>
      <c r="C81" s="17" t="inlineStr">
        <is>
          <t>Design &amp; Creative</t>
        </is>
      </c>
      <c r="D81" s="17" t="inlineStr">
        <is>
          <t>IC</t>
        </is>
      </c>
      <c r="E81" s="17" t="inlineStr">
        <is>
          <t>level</t>
        </is>
      </c>
      <c r="F81" s="60" t="inlineStr">
        <is>
          <t>A3</t>
        </is>
      </c>
      <c r="G81" s="17" t="inlineStr">
        <is>
          <t>Senior Product Designer</t>
        </is>
      </c>
      <c r="H81" s="17" t="n">
        <v>2</v>
      </c>
      <c r="I81" s="61" t="n"/>
      <c r="J81" s="62" t="n"/>
      <c r="K81" s="62" t="n"/>
      <c r="L81" s="62" t="n"/>
      <c r="M81" s="62" t="n"/>
      <c r="N81" s="62" t="n"/>
      <c r="O81" s="62" t="n"/>
      <c r="P81" s="20" t="n"/>
      <c r="Q81" s="21" t="n"/>
      <c r="R81" s="21" t="n"/>
      <c r="S81" s="21" t="n"/>
      <c r="T81" s="21" t="n"/>
      <c r="U81" s="21" t="n"/>
      <c r="V81" s="21" t="n"/>
      <c r="W81" s="63" t="n"/>
      <c r="X81" s="64" t="n"/>
      <c r="Y81" s="64" t="n"/>
      <c r="Z81" s="64" t="n"/>
      <c r="AA81" s="64" t="n"/>
      <c r="AB81" s="64" t="n"/>
      <c r="AC81" s="64" t="n"/>
      <c r="AD81" s="20" t="n"/>
      <c r="AE81" s="21" t="n"/>
      <c r="AF81" s="21" t="n"/>
      <c r="AG81" s="21" t="n"/>
      <c r="AH81" s="21" t="n"/>
      <c r="AI81" s="21" t="n"/>
      <c r="AJ81" s="21" t="n"/>
      <c r="AK81" s="21" t="n"/>
      <c r="AL81" s="65" t="inlineStr">
        <is>
          <t>Works at A2: Standard work of the discipline</t>
        </is>
      </c>
      <c r="AM81" s="66" t="inlineStr">
        <is>
          <t>Varied and non-standard work; handles exceptions</t>
        </is>
      </c>
      <c r="AN81" s="66" t="inlineStr">
        <is>
          <t>Works at B1: Domain specialist work</t>
        </is>
      </c>
      <c r="AO81" s="65" t="inlineStr">
        <is>
          <t>Works at A2: Chooses own approach within standards</t>
        </is>
      </c>
      <c r="AP81" s="66" t="inlineStr">
        <is>
          <t>Technical / QC / client calls on own work</t>
        </is>
      </c>
      <c r="AQ81" s="66" t="inlineStr">
        <is>
          <t>Works at B1: Technical / QC / client calls for the domain</t>
        </is>
      </c>
      <c r="AR81" s="65" t="inlineStr">
        <is>
          <t>Works at A2: Own deliverables · accuracy, TAT</t>
        </is>
      </c>
      <c r="AS81" s="66" t="inlineStr">
        <is>
          <t>A module / process, or work with client or regulatory consequences</t>
        </is>
      </c>
      <c r="AT81" s="66" t="inlineStr">
        <is>
          <t>Works at B1: A domain or a small team</t>
        </is>
      </c>
      <c r="AU81" s="18" t="inlineStr">
        <is>
          <t>Works at A2: contributes alone; guides others only informally</t>
        </is>
      </c>
      <c r="AV81" s="19" t="inlineStr">
        <is>
          <t>Helps peers and newer people informally · None · guides 1–3 juniors informally</t>
        </is>
      </c>
      <c r="AW81" s="19" t="inlineStr">
        <is>
          <t>Works at B1: IC: mentors and reviews · People: hands-on team lead of 3–5</t>
        </is>
      </c>
      <c r="AX81" s="18" t="inlineStr">
        <is>
          <t>Works at A2: Own deliverables feed a team's output and turnaround</t>
        </is>
      </c>
      <c r="AY81" s="19" t="inlineStr">
        <is>
          <t>A process or client deliverable depends on this work</t>
        </is>
      </c>
      <c r="AZ81" s="19" t="inlineStr">
        <is>
          <t>Works at B1: Moves a module's, product area's or client account's results</t>
        </is>
      </c>
      <c r="BA81" s="67" t="inlineStr">
        <is>
          <t>Less than 2–4 yrs</t>
        </is>
      </c>
      <c r="BB81" s="68" t="inlineStr">
        <is>
          <t>2–4 yrs · market 2–5 yrs</t>
        </is>
      </c>
      <c r="BC81" s="68" t="inlineStr">
        <is>
          <t>More than 2–4 yrs</t>
        </is>
      </c>
      <c r="BD81" s="67" t="inlineStr">
        <is>
          <t>Below: Graduate · or diploma with experience</t>
        </is>
      </c>
      <c r="BE81" s="68" t="inlineStr">
        <is>
          <t>Graduate; relevant certification preferred</t>
        </is>
      </c>
      <c r="BF81" s="68" t="inlineStr">
        <is>
          <t>Above: Graduate + relevant qualification or certification preferred</t>
        </is>
      </c>
    </row>
    <row r="82" ht="30" customHeight="1">
      <c r="A82" s="45" t="inlineStr">
        <is>
          <t>R027</t>
        </is>
      </c>
      <c r="B82" s="46" t="inlineStr">
        <is>
          <t>Solution &amp; Technical Architecture · IC</t>
        </is>
      </c>
      <c r="C82" s="46" t="inlineStr">
        <is>
          <t>Engineering &amp; Architecture</t>
        </is>
      </c>
      <c r="D82" s="46" t="inlineStr">
        <is>
          <t>IC</t>
        </is>
      </c>
      <c r="E82" s="46" t="inlineStr">
        <is>
          <t>ROLE</t>
        </is>
      </c>
      <c r="F82" s="46" t="inlineStr">
        <is>
          <t>B3 · C1</t>
        </is>
      </c>
      <c r="G82" s="46" t="inlineStr">
        <is>
          <t>Band B · Specialist / POD Lead · Technology &amp; engineering</t>
        </is>
      </c>
      <c r="H82" s="46" t="n">
        <v>5</v>
      </c>
      <c r="I82" s="47" t="inlineStr">
        <is>
          <t>H</t>
        </is>
      </c>
      <c r="J82" s="48" t="inlineStr">
        <is>
          <t>M</t>
        </is>
      </c>
      <c r="K82" s="48" t="inlineStr">
        <is>
          <t>L</t>
        </is>
      </c>
      <c r="L82" s="48" t="inlineStr">
        <is>
          <t>L</t>
        </is>
      </c>
      <c r="M82" s="48" t="inlineStr">
        <is>
          <t>L</t>
        </is>
      </c>
      <c r="N82" s="48" t="inlineStr">
        <is>
          <t>L</t>
        </is>
      </c>
      <c r="O82" s="48" t="inlineStr">
        <is>
          <t>L</t>
        </is>
      </c>
      <c r="P82" s="49" t="inlineStr">
        <is>
          <t>H</t>
        </is>
      </c>
      <c r="Q82" s="50" t="inlineStr">
        <is>
          <t>M</t>
        </is>
      </c>
      <c r="R82" s="50" t="inlineStr">
        <is>
          <t>M</t>
        </is>
      </c>
      <c r="S82" s="50" t="inlineStr">
        <is>
          <t>L</t>
        </is>
      </c>
      <c r="T82" s="50" t="inlineStr">
        <is>
          <t>L</t>
        </is>
      </c>
      <c r="U82" s="50" t="inlineStr">
        <is>
          <t>L</t>
        </is>
      </c>
      <c r="V82" s="50" t="inlineStr">
        <is>
          <t>L</t>
        </is>
      </c>
      <c r="W82" s="51" t="n"/>
      <c r="X82" s="52" t="n"/>
      <c r="Y82" s="52" t="n"/>
      <c r="Z82" s="52" t="n"/>
      <c r="AA82" s="52" t="n"/>
      <c r="AB82" s="52" t="n"/>
      <c r="AC82" s="52" t="n"/>
      <c r="AD82" s="49" t="str">
        <f>IF(W82&lt;&gt;"",W82,I82)</f>
        <v>H</v>
      </c>
      <c r="AE82" s="50" t="str">
        <f>IF(X82&lt;&gt;"",X82,J82)</f>
        <v>M</v>
      </c>
      <c r="AF82" s="50" t="str">
        <f>IF(Y82&lt;&gt;"",Y82,K82)</f>
        <v>L</v>
      </c>
      <c r="AG82" s="50" t="str">
        <f>IF(Z82&lt;&gt;"",Z82,L82)</f>
        <v>L</v>
      </c>
      <c r="AH82" s="50" t="str">
        <f>IF(AA82&lt;&gt;"",AA82,M82)</f>
        <v>L</v>
      </c>
      <c r="AI82" s="50" t="str">
        <f>IF(AB82&lt;&gt;"",AB82,N82)</f>
        <v>L</v>
      </c>
      <c r="AJ82" s="50" t="str">
        <f>IF(AC82&lt;&gt;"",AC82,O82)</f>
        <v>L</v>
      </c>
      <c r="AK82" s="50">
        <f>COUNTA(W82:AC82)</f>
        <v>0</v>
      </c>
      <c r="AL82" s="53" t="n"/>
      <c r="AM82" s="54" t="n"/>
      <c r="AN82" s="54" t="n"/>
      <c r="AO82" s="53" t="n"/>
      <c r="AP82" s="54" t="n"/>
      <c r="AQ82" s="54" t="n"/>
      <c r="AR82" s="53" t="n"/>
      <c r="AS82" s="54" t="n"/>
      <c r="AT82" s="54" t="n"/>
      <c r="AU82" s="55" t="n"/>
      <c r="AV82" s="56" t="n"/>
      <c r="AW82" s="56" t="n"/>
      <c r="AX82" s="55" t="n"/>
      <c r="AY82" s="56" t="n"/>
      <c r="AZ82" s="56" t="n"/>
      <c r="BA82" s="57" t="n"/>
      <c r="BB82" s="58" t="n"/>
      <c r="BC82" s="58" t="n"/>
      <c r="BD82" s="57" t="n"/>
      <c r="BE82" s="58" t="n"/>
      <c r="BF82" s="58" t="n"/>
    </row>
    <row r="83" ht="90" customHeight="1">
      <c r="A83" s="59" t="inlineStr">
        <is>
          <t>R027</t>
        </is>
      </c>
      <c r="B83" s="17" t="inlineStr">
        <is>
          <t>Solution &amp; Technical Architecture · IC</t>
        </is>
      </c>
      <c r="C83" s="17" t="inlineStr">
        <is>
          <t>Engineering &amp; Architecture</t>
        </is>
      </c>
      <c r="D83" s="17" t="inlineStr">
        <is>
          <t>IC</t>
        </is>
      </c>
      <c r="E83" s="17" t="inlineStr">
        <is>
          <t>level</t>
        </is>
      </c>
      <c r="F83" s="70" t="inlineStr">
        <is>
          <t>C1</t>
        </is>
      </c>
      <c r="G83" s="17" t="inlineStr">
        <is>
          <t>Technical Architect</t>
        </is>
      </c>
      <c r="H83" s="17" t="n">
        <v>2</v>
      </c>
      <c r="I83" s="61" t="n"/>
      <c r="J83" s="62" t="n"/>
      <c r="K83" s="62" t="n"/>
      <c r="L83" s="62" t="n"/>
      <c r="M83" s="62" t="n"/>
      <c r="N83" s="62" t="n"/>
      <c r="O83" s="62" t="n"/>
      <c r="P83" s="20" t="n"/>
      <c r="Q83" s="21" t="n"/>
      <c r="R83" s="21" t="n"/>
      <c r="S83" s="21" t="n"/>
      <c r="T83" s="21" t="n"/>
      <c r="U83" s="21" t="n"/>
      <c r="V83" s="21" t="n"/>
      <c r="W83" s="63" t="n"/>
      <c r="X83" s="64" t="n"/>
      <c r="Y83" s="64" t="n"/>
      <c r="Z83" s="64" t="n"/>
      <c r="AA83" s="64" t="n"/>
      <c r="AB83" s="64" t="n"/>
      <c r="AC83" s="64" t="n"/>
      <c r="AD83" s="20" t="n"/>
      <c r="AE83" s="21" t="n"/>
      <c r="AF83" s="21" t="n"/>
      <c r="AG83" s="21" t="n"/>
      <c r="AH83" s="21" t="n"/>
      <c r="AI83" s="21" t="n"/>
      <c r="AJ83" s="21" t="n"/>
      <c r="AK83" s="21" t="n"/>
      <c r="AL83" s="65" t="inlineStr">
        <is>
          <t>Works at B3: Sets standards for a practice; cross-team problems</t>
        </is>
      </c>
      <c r="AM83" s="66" t="inlineStr">
        <is>
          <t>Ambiguous, cross-product problems · in this role: Java · NET MVC · Spring Boot</t>
        </is>
      </c>
      <c r="AN83" s="66" t="inlineStr">
        <is>
          <t>Works at C2: Function-wide or company-wide problems; creates methods and standards</t>
        </is>
      </c>
      <c r="AO83" s="65" t="inlineStr">
        <is>
          <t>Works at B3: Commercial / strategic calls for the unit</t>
        </is>
      </c>
      <c r="AP83" s="66" t="inlineStr">
        <is>
          <t>Sets direction for a sub-function or domain</t>
        </is>
      </c>
      <c r="AQ83" s="66" t="inlineStr">
        <is>
          <t>Works at C2: Sets direction for a function</t>
        </is>
      </c>
      <c r="AR83" s="65" t="inlineStr">
        <is>
          <t>Works at B3: Several teams or a practice</t>
        </is>
      </c>
      <c r="AS83" s="66" t="inlineStr">
        <is>
          <t>Sub-function results or domain quality across products</t>
        </is>
      </c>
      <c r="AT83" s="66" t="inlineStr">
        <is>
          <t>Works at C2: Function results, budget and risk</t>
        </is>
      </c>
      <c r="AU83" s="18" t="inlineStr">
        <is>
          <t>Works at B3: IC: leads a practice · People: team leads / managers report in</t>
        </is>
      </c>
      <c r="AV83" s="19" t="inlineStr">
        <is>
          <t>Leads managers or a community of practice</t>
        </is>
      </c>
      <c r="AW83" s="19" t="inlineStr">
        <is>
          <t>Works at C2: Leads a function; shapes functional strategy</t>
        </is>
      </c>
      <c r="AX83" s="18" t="inlineStr">
        <is>
          <t>Works at B3: Shapes the results of a practice or several teams</t>
        </is>
      </c>
      <c r="AY83" s="19" t="inlineStr">
        <is>
          <t>Changes results across a sub-function or across products</t>
        </is>
      </c>
      <c r="AZ83" s="19" t="inlineStr">
        <is>
          <t>Works at C2: Drives a function's or department's results and costs</t>
        </is>
      </c>
      <c r="BA83" s="67" t="inlineStr">
        <is>
          <t>Less than 10–13 yrs</t>
        </is>
      </c>
      <c r="BB83" s="68" t="inlineStr">
        <is>
          <t>10–13 yrs · market 12–17 yrs</t>
        </is>
      </c>
      <c r="BC83" s="68" t="inlineStr">
        <is>
          <t>More than 10–13 yrs</t>
        </is>
      </c>
      <c r="BD83" s="67" t="inlineStr">
        <is>
          <t>Below: Postgraduate or professional qualification preferred</t>
        </is>
      </c>
      <c r="BE83" s="68" t="inlineStr">
        <is>
          <t>Postgraduate / professional qualification preferred</t>
        </is>
      </c>
      <c r="BF83" s="68" t="inlineStr">
        <is>
          <t>Above: Postgraduate / professional qualification preferred</t>
        </is>
      </c>
    </row>
    <row r="84" ht="90" customHeight="1">
      <c r="A84" s="59" t="inlineStr">
        <is>
          <t>R027</t>
        </is>
      </c>
      <c r="B84" s="17" t="inlineStr">
        <is>
          <t>Solution &amp; Technical Architecture · IC</t>
        </is>
      </c>
      <c r="C84" s="17" t="inlineStr">
        <is>
          <t>Engineering &amp; Architecture</t>
        </is>
      </c>
      <c r="D84" s="17" t="inlineStr">
        <is>
          <t>IC</t>
        </is>
      </c>
      <c r="E84" s="17" t="inlineStr">
        <is>
          <t>level</t>
        </is>
      </c>
      <c r="F84" s="69" t="inlineStr">
        <is>
          <t>B3</t>
        </is>
      </c>
      <c r="G84" s="17" t="inlineStr">
        <is>
          <t>Associate Technical Architect</t>
        </is>
      </c>
      <c r="H84" s="17" t="n">
        <v>3</v>
      </c>
      <c r="I84" s="61" t="n"/>
      <c r="J84" s="62" t="n"/>
      <c r="K84" s="62" t="n"/>
      <c r="L84" s="62" t="n"/>
      <c r="M84" s="62" t="n"/>
      <c r="N84" s="62" t="n"/>
      <c r="O84" s="62" t="n"/>
      <c r="P84" s="20" t="n"/>
      <c r="Q84" s="21" t="n"/>
      <c r="R84" s="21" t="n"/>
      <c r="S84" s="21" t="n"/>
      <c r="T84" s="21" t="n"/>
      <c r="U84" s="21" t="n"/>
      <c r="V84" s="21" t="n"/>
      <c r="W84" s="63" t="n"/>
      <c r="X84" s="64" t="n"/>
      <c r="Y84" s="64" t="n"/>
      <c r="Z84" s="64" t="n"/>
      <c r="AA84" s="64" t="n"/>
      <c r="AB84" s="64" t="n"/>
      <c r="AC84" s="64" t="n"/>
      <c r="AD84" s="20" t="n"/>
      <c r="AE84" s="21" t="n"/>
      <c r="AF84" s="21" t="n"/>
      <c r="AG84" s="21" t="n"/>
      <c r="AH84" s="21" t="n"/>
      <c r="AI84" s="21" t="n"/>
      <c r="AJ84" s="21" t="n"/>
      <c r="AK84" s="21" t="n"/>
      <c r="AL84" s="65" t="inlineStr">
        <is>
          <t>Works at B2: Hardest problems in the domain</t>
        </is>
      </c>
      <c r="AM84" s="66" t="inlineStr">
        <is>
          <t>Sets standards for a practice; cross-team problems · in this role: Java · NET MVC</t>
        </is>
      </c>
      <c r="AN84" s="66" t="inlineStr">
        <is>
          <t>Works at C1: Ambiguous, cross-product problems</t>
        </is>
      </c>
      <c r="AO84" s="65" t="inlineStr">
        <is>
          <t>Works at B2: Allocates people and sets team priorities</t>
        </is>
      </c>
      <c r="AP84" s="66" t="inlineStr">
        <is>
          <t>Commercial / strategic calls for the unit</t>
        </is>
      </c>
      <c r="AQ84" s="66" t="inlineStr">
        <is>
          <t>Works at C1: Sets direction for a sub-function or domain</t>
        </is>
      </c>
      <c r="AR84" s="65" t="inlineStr">
        <is>
          <t>Works at B2: One team or a client portfolio</t>
        </is>
      </c>
      <c r="AS84" s="66" t="inlineStr">
        <is>
          <t>Several teams or a practice · KRA themes: Common themes in manager-set KRAs: code · leakage qa/uat · defect · technical · quality · agreed</t>
        </is>
      </c>
      <c r="AT84" s="66" t="inlineStr">
        <is>
          <t>Works at C1: Sub-function results or domain quality across products</t>
        </is>
      </c>
      <c r="AU84" s="18" t="inlineStr">
        <is>
          <t>Works at B2: IC: guides others in the domain · People: manages a team of 6+</t>
        </is>
      </c>
      <c r="AV84" s="19" t="inlineStr">
        <is>
          <t>IC: leads a practice · People: team leads / managers report in</t>
        </is>
      </c>
      <c r="AW84" s="19" t="inlineStr">
        <is>
          <t>Works at C1: Leads managers or a community of practice</t>
        </is>
      </c>
      <c r="AX84" s="18" t="inlineStr">
        <is>
          <t>Works at B2: Visible effect on a team's or client portfolio's revenue, quality or compliance</t>
        </is>
      </c>
      <c r="AY84" s="19" t="inlineStr">
        <is>
          <t>Shapes the results of a practice or several teams</t>
        </is>
      </c>
      <c r="AZ84" s="19" t="inlineStr">
        <is>
          <t>Works at C1: Changes results across a sub-function or across products</t>
        </is>
      </c>
      <c r="BA84" s="67" t="inlineStr">
        <is>
          <t>Less than 8–10 yrs</t>
        </is>
      </c>
      <c r="BB84" s="68" t="inlineStr">
        <is>
          <t>8–10 yrs · market 8–13 yrs</t>
        </is>
      </c>
      <c r="BC84" s="68" t="inlineStr">
        <is>
          <t>More than 8–10 yrs</t>
        </is>
      </c>
      <c r="BD84" s="67" t="inlineStr">
        <is>
          <t>Below: Graduate or postgraduate; professional qualification preferred</t>
        </is>
      </c>
      <c r="BE84" s="68" t="inlineStr">
        <is>
          <t>Postgraduate or professional qualification preferred</t>
        </is>
      </c>
      <c r="BF84" s="68" t="inlineStr">
        <is>
          <t>Above: Postgraduate / professional qualification preferred</t>
        </is>
      </c>
    </row>
    <row r="85" ht="30" customHeight="1">
      <c r="A85" s="45" t="inlineStr">
        <is>
          <t>R028</t>
        </is>
      </c>
      <c r="B85" s="46" t="inlineStr">
        <is>
          <t>Solution &amp; Technical Architecture · Manager</t>
        </is>
      </c>
      <c r="C85" s="46" t="inlineStr">
        <is>
          <t>Engineering &amp; Architecture</t>
        </is>
      </c>
      <c r="D85" s="46" t="inlineStr">
        <is>
          <t>Manager</t>
        </is>
      </c>
      <c r="E85" s="46" t="inlineStr">
        <is>
          <t>ROLE</t>
        </is>
      </c>
      <c r="F85" s="46" t="inlineStr">
        <is>
          <t>B+</t>
        </is>
      </c>
      <c r="G85" s="46" t="inlineStr">
        <is>
          <t>B+ · Player-Coach · Technology &amp; engineering</t>
        </is>
      </c>
      <c r="H85" s="46" t="n">
        <v>5</v>
      </c>
      <c r="I85" s="47" t="inlineStr">
        <is>
          <t>H</t>
        </is>
      </c>
      <c r="J85" s="48" t="inlineStr">
        <is>
          <t>M</t>
        </is>
      </c>
      <c r="K85" s="48" t="inlineStr">
        <is>
          <t>L</t>
        </is>
      </c>
      <c r="L85" s="48" t="inlineStr">
        <is>
          <t>M</t>
        </is>
      </c>
      <c r="M85" s="48" t="inlineStr">
        <is>
          <t>L</t>
        </is>
      </c>
      <c r="N85" s="48" t="inlineStr">
        <is>
          <t>L</t>
        </is>
      </c>
      <c r="O85" s="48" t="inlineStr">
        <is>
          <t>L</t>
        </is>
      </c>
      <c r="P85" s="49" t="inlineStr">
        <is>
          <t>H</t>
        </is>
      </c>
      <c r="Q85" s="50" t="inlineStr">
        <is>
          <t>M</t>
        </is>
      </c>
      <c r="R85" s="50" t="inlineStr">
        <is>
          <t>M</t>
        </is>
      </c>
      <c r="S85" s="50" t="inlineStr">
        <is>
          <t>M</t>
        </is>
      </c>
      <c r="T85" s="50" t="inlineStr">
        <is>
          <t>L</t>
        </is>
      </c>
      <c r="U85" s="50" t="inlineStr">
        <is>
          <t>L</t>
        </is>
      </c>
      <c r="V85" s="50" t="inlineStr">
        <is>
          <t>L</t>
        </is>
      </c>
      <c r="W85" s="51" t="n"/>
      <c r="X85" s="52" t="n"/>
      <c r="Y85" s="52" t="n"/>
      <c r="Z85" s="52" t="n"/>
      <c r="AA85" s="52" t="n"/>
      <c r="AB85" s="52" t="n"/>
      <c r="AC85" s="52" t="n"/>
      <c r="AD85" s="49" t="str">
        <f>IF(W85&lt;&gt;"",W85,I85)</f>
        <v>H</v>
      </c>
      <c r="AE85" s="50" t="str">
        <f>IF(X85&lt;&gt;"",X85,J85)</f>
        <v>M</v>
      </c>
      <c r="AF85" s="50" t="str">
        <f>IF(Y85&lt;&gt;"",Y85,K85)</f>
        <v>L</v>
      </c>
      <c r="AG85" s="50" t="str">
        <f>IF(Z85&lt;&gt;"",Z85,L85)</f>
        <v>M</v>
      </c>
      <c r="AH85" s="50" t="str">
        <f>IF(AA85&lt;&gt;"",AA85,M85)</f>
        <v>L</v>
      </c>
      <c r="AI85" s="50" t="str">
        <f>IF(AB85&lt;&gt;"",AB85,N85)</f>
        <v>L</v>
      </c>
      <c r="AJ85" s="50" t="str">
        <f>IF(AC85&lt;&gt;"",AC85,O85)</f>
        <v>L</v>
      </c>
      <c r="AK85" s="50">
        <f>COUNTA(W85:AC85)</f>
        <v>0</v>
      </c>
      <c r="AL85" s="53" t="n"/>
      <c r="AM85" s="54" t="n"/>
      <c r="AN85" s="54" t="n"/>
      <c r="AO85" s="53" t="n"/>
      <c r="AP85" s="54" t="n"/>
      <c r="AQ85" s="54" t="n"/>
      <c r="AR85" s="53" t="n"/>
      <c r="AS85" s="54" t="n"/>
      <c r="AT85" s="54" t="n"/>
      <c r="AU85" s="55" t="n"/>
      <c r="AV85" s="56" t="n"/>
      <c r="AW85" s="56" t="n"/>
      <c r="AX85" s="55" t="n"/>
      <c r="AY85" s="56" t="n"/>
      <c r="AZ85" s="56" t="n"/>
      <c r="BA85" s="57" t="n"/>
      <c r="BB85" s="58" t="n"/>
      <c r="BC85" s="58" t="n"/>
      <c r="BD85" s="57" t="n"/>
      <c r="BE85" s="58" t="n"/>
      <c r="BF85" s="58" t="n"/>
    </row>
    <row r="86" ht="90" customHeight="1">
      <c r="A86" s="59" t="inlineStr">
        <is>
          <t>R028</t>
        </is>
      </c>
      <c r="B86" s="17" t="inlineStr">
        <is>
          <t>Solution &amp; Technical Architecture · Manager</t>
        </is>
      </c>
      <c r="C86" s="17" t="inlineStr">
        <is>
          <t>Engineering &amp; Architecture</t>
        </is>
      </c>
      <c r="D86" s="17" t="inlineStr">
        <is>
          <t>Manager</t>
        </is>
      </c>
      <c r="E86" s="17" t="inlineStr">
        <is>
          <t>level</t>
        </is>
      </c>
      <c r="F86" s="71" t="inlineStr">
        <is>
          <t>B+</t>
        </is>
      </c>
      <c r="G86" s="17" t="inlineStr">
        <is>
          <t>Practice Lead</t>
        </is>
      </c>
      <c r="H86" s="17" t="n">
        <v>5</v>
      </c>
      <c r="I86" s="61" t="n"/>
      <c r="J86" s="62" t="n"/>
      <c r="K86" s="62" t="n"/>
      <c r="L86" s="62" t="n"/>
      <c r="M86" s="62" t="n"/>
      <c r="N86" s="62" t="n"/>
      <c r="O86" s="62" t="n"/>
      <c r="P86" s="20" t="n"/>
      <c r="Q86" s="21" t="n"/>
      <c r="R86" s="21" t="n"/>
      <c r="S86" s="21" t="n"/>
      <c r="T86" s="21" t="n"/>
      <c r="U86" s="21" t="n"/>
      <c r="V86" s="21" t="n"/>
      <c r="W86" s="63" t="n"/>
      <c r="X86" s="64" t="n"/>
      <c r="Y86" s="64" t="n"/>
      <c r="Z86" s="64" t="n"/>
      <c r="AA86" s="64" t="n"/>
      <c r="AB86" s="64" t="n"/>
      <c r="AC86" s="64" t="n"/>
      <c r="AD86" s="20" t="n"/>
      <c r="AE86" s="21" t="n"/>
      <c r="AF86" s="21" t="n"/>
      <c r="AG86" s="21" t="n"/>
      <c r="AH86" s="21" t="n"/>
      <c r="AI86" s="21" t="n"/>
      <c r="AJ86" s="21" t="n"/>
      <c r="AK86" s="21" t="n"/>
      <c r="AL86" s="65" t="inlineStr">
        <is>
          <t>Works at B3: Sets standards for a practice; cross-team problems</t>
        </is>
      </c>
      <c r="AM86" s="66" t="inlineStr">
        <is>
          <t>Principal-level problems in own domain; sets technical or quality standards and still builds · in this role: Java · Spring Boot · NET MVC</t>
        </is>
      </c>
      <c r="AN86" s="66" t="inlineStr">
        <is>
          <t>Works at C1: Ambiguous, cross-product problems</t>
        </is>
      </c>
      <c r="AO86" s="65" t="inlineStr">
        <is>
          <t>Works at B3: Commercial / strategic calls for the unit</t>
        </is>
      </c>
      <c r="AP86" s="66" t="inlineStr">
        <is>
          <t>Decides approach and priorities for the practice; escalates only cross-function trade-offs</t>
        </is>
      </c>
      <c r="AQ86" s="66" t="inlineStr">
        <is>
          <t>Works at C1: Sets direction for a sub-function or domain</t>
        </is>
      </c>
      <c r="AR86" s="65" t="inlineStr">
        <is>
          <t>Works at B3: Several teams or a practice</t>
        </is>
      </c>
      <c r="AS86" s="66" t="inlineStr">
        <is>
          <t>Practice outcomes plus own deliverables; quality and delivery of the team · KRA themes: Common themes in manager-set KRAs: support · technical · project · completion · develop · year</t>
        </is>
      </c>
      <c r="AT86" s="66" t="inlineStr">
        <is>
          <t>Works at C1: Sub-function results or domain quality across products</t>
        </is>
      </c>
      <c r="AU86" s="18" t="inlineStr">
        <is>
          <t>Works at B3: IC: leads a practice · People: team leads / managers report in</t>
        </is>
      </c>
      <c r="AV86" s="19" t="inlineStr">
        <is>
          <t>Leads 3–6 people · or a pod while remaining a hands-on expert; coaches, allocates, reviews</t>
        </is>
      </c>
      <c r="AW86" s="19" t="inlineStr">
        <is>
          <t>Works at C1: Leads managers or a community of practice</t>
        </is>
      </c>
      <c r="AX86" s="18" t="inlineStr">
        <is>
          <t>Works at B3: Shapes the results of a practice or several teams</t>
        </is>
      </c>
      <c r="AY86" s="19" t="inlineStr">
        <is>
          <t>Drives a practice's results while delivering the hardest work</t>
        </is>
      </c>
      <c r="AZ86" s="19" t="inlineStr">
        <is>
          <t>Works at C1: Changes results across a sub-function or across products</t>
        </is>
      </c>
      <c r="BA86" s="67" t="inlineStr">
        <is>
          <t>Less than 8–12 yrs · Player-Coach, set by the role, not by years</t>
        </is>
      </c>
      <c r="BB86" s="68" t="inlineStr">
        <is>
          <t>8–12 yrs · Player-Coach, set by the role, not by years · market 9–14 yrs</t>
        </is>
      </c>
      <c r="BC86" s="68" t="inlineStr">
        <is>
          <t>More than 8–12 yrs · Player-Coach, set by the role, not by years</t>
        </is>
      </c>
      <c r="BD86" s="67" t="inlineStr">
        <is>
          <t>Below: Postgraduate or professional qualification preferred</t>
        </is>
      </c>
      <c r="BE86" s="68" t="inlineStr">
        <is>
          <t>Postgraduate or professional qualification preferred</t>
        </is>
      </c>
      <c r="BF86" s="68" t="inlineStr">
        <is>
          <t>Above: Postgraduate / professional qualification preferred</t>
        </is>
      </c>
    </row>
    <row r="87" ht="30" customHeight="1">
      <c r="A87" s="45" t="inlineStr">
        <is>
          <t>R029</t>
        </is>
      </c>
      <c r="B87" s="46" t="inlineStr">
        <is>
          <t>AI / ML &amp; GenAI Engineering · IC</t>
        </is>
      </c>
      <c r="C87" s="46" t="inlineStr">
        <is>
          <t>Engineering &amp; Development</t>
        </is>
      </c>
      <c r="D87" s="46" t="inlineStr">
        <is>
          <t>IC</t>
        </is>
      </c>
      <c r="E87" s="46" t="inlineStr">
        <is>
          <t>ROLE</t>
        </is>
      </c>
      <c r="F87" s="46" t="inlineStr">
        <is>
          <t>A1 · A2 · A3 · B1 · B2</t>
        </is>
      </c>
      <c r="G87" s="46" t="inlineStr">
        <is>
          <t>Band A · all tracks · Technology &amp; engineering</t>
        </is>
      </c>
      <c r="H87" s="46" t="n">
        <v>12</v>
      </c>
      <c r="I87" s="47" t="inlineStr">
        <is>
          <t>H</t>
        </is>
      </c>
      <c r="J87" s="48" t="inlineStr">
        <is>
          <t>M</t>
        </is>
      </c>
      <c r="K87" s="48" t="inlineStr">
        <is>
          <t>L</t>
        </is>
      </c>
      <c r="L87" s="48" t="inlineStr">
        <is>
          <t>L</t>
        </is>
      </c>
      <c r="M87" s="48" t="inlineStr">
        <is>
          <t>L</t>
        </is>
      </c>
      <c r="N87" s="48" t="inlineStr">
        <is>
          <t>L</t>
        </is>
      </c>
      <c r="O87" s="48" t="inlineStr">
        <is>
          <t>L</t>
        </is>
      </c>
      <c r="P87" s="49" t="inlineStr">
        <is>
          <t>H</t>
        </is>
      </c>
      <c r="Q87" s="50" t="inlineStr">
        <is>
          <t>M</t>
        </is>
      </c>
      <c r="R87" s="50" t="inlineStr">
        <is>
          <t>M</t>
        </is>
      </c>
      <c r="S87" s="50" t="inlineStr">
        <is>
          <t>L</t>
        </is>
      </c>
      <c r="T87" s="50" t="inlineStr">
        <is>
          <t>L</t>
        </is>
      </c>
      <c r="U87" s="50" t="inlineStr">
        <is>
          <t>L</t>
        </is>
      </c>
      <c r="V87" s="50" t="inlineStr">
        <is>
          <t>L</t>
        </is>
      </c>
      <c r="W87" s="51" t="n"/>
      <c r="X87" s="52" t="n"/>
      <c r="Y87" s="52" t="n"/>
      <c r="Z87" s="52" t="n"/>
      <c r="AA87" s="52" t="n"/>
      <c r="AB87" s="52" t="n"/>
      <c r="AC87" s="52" t="n"/>
      <c r="AD87" s="49" t="str">
        <f>IF(W87&lt;&gt;"",W87,I87)</f>
        <v>H</v>
      </c>
      <c r="AE87" s="50" t="str">
        <f>IF(X87&lt;&gt;"",X87,J87)</f>
        <v>M</v>
      </c>
      <c r="AF87" s="50" t="str">
        <f>IF(Y87&lt;&gt;"",Y87,K87)</f>
        <v>L</v>
      </c>
      <c r="AG87" s="50" t="str">
        <f>IF(Z87&lt;&gt;"",Z87,L87)</f>
        <v>L</v>
      </c>
      <c r="AH87" s="50" t="str">
        <f>IF(AA87&lt;&gt;"",AA87,M87)</f>
        <v>L</v>
      </c>
      <c r="AI87" s="50" t="str">
        <f>IF(AB87&lt;&gt;"",AB87,N87)</f>
        <v>L</v>
      </c>
      <c r="AJ87" s="50" t="str">
        <f>IF(AC87&lt;&gt;"",AC87,O87)</f>
        <v>L</v>
      </c>
      <c r="AK87" s="50">
        <f>COUNTA(W87:AC87)</f>
        <v>0</v>
      </c>
      <c r="AL87" s="53" t="n"/>
      <c r="AM87" s="54" t="n"/>
      <c r="AN87" s="54" t="n"/>
      <c r="AO87" s="53" t="n"/>
      <c r="AP87" s="54" t="n"/>
      <c r="AQ87" s="54" t="n"/>
      <c r="AR87" s="53" t="n"/>
      <c r="AS87" s="54" t="n"/>
      <c r="AT87" s="54" t="n"/>
      <c r="AU87" s="55" t="n"/>
      <c r="AV87" s="56" t="n"/>
      <c r="AW87" s="56" t="n"/>
      <c r="AX87" s="55" t="n"/>
      <c r="AY87" s="56" t="n"/>
      <c r="AZ87" s="56" t="n"/>
      <c r="BA87" s="57" t="n"/>
      <c r="BB87" s="58" t="n"/>
      <c r="BC87" s="58" t="n"/>
      <c r="BD87" s="57" t="n"/>
      <c r="BE87" s="58" t="n"/>
      <c r="BF87" s="58" t="n"/>
    </row>
    <row r="88" ht="90" customHeight="1">
      <c r="A88" s="59" t="inlineStr">
        <is>
          <t>R029</t>
        </is>
      </c>
      <c r="B88" s="17" t="inlineStr">
        <is>
          <t>AI / ML &amp; GenAI Engineering · IC</t>
        </is>
      </c>
      <c r="C88" s="17" t="inlineStr">
        <is>
          <t>Engineering &amp; Development</t>
        </is>
      </c>
      <c r="D88" s="17" t="inlineStr">
        <is>
          <t>IC</t>
        </is>
      </c>
      <c r="E88" s="17" t="inlineStr">
        <is>
          <t>level</t>
        </is>
      </c>
      <c r="F88" s="69" t="inlineStr">
        <is>
          <t>B2</t>
        </is>
      </c>
      <c r="G88" s="17" t="inlineStr">
        <is>
          <t>Senior Specialist – AI / ML &amp; GenAI Engineering</t>
        </is>
      </c>
      <c r="H88" s="17" t="n">
        <v>1</v>
      </c>
      <c r="I88" s="61" t="n"/>
      <c r="J88" s="62" t="n"/>
      <c r="K88" s="62" t="n"/>
      <c r="L88" s="62" t="n"/>
      <c r="M88" s="62" t="n"/>
      <c r="N88" s="62" t="n"/>
      <c r="O88" s="62" t="n"/>
      <c r="P88" s="20" t="n"/>
      <c r="Q88" s="21" t="n"/>
      <c r="R88" s="21" t="n"/>
      <c r="S88" s="21" t="n"/>
      <c r="T88" s="21" t="n"/>
      <c r="U88" s="21" t="n"/>
      <c r="V88" s="21" t="n"/>
      <c r="W88" s="63" t="n"/>
      <c r="X88" s="64" t="n"/>
      <c r="Y88" s="64" t="n"/>
      <c r="Z88" s="64" t="n"/>
      <c r="AA88" s="64" t="n"/>
      <c r="AB88" s="64" t="n"/>
      <c r="AC88" s="64" t="n"/>
      <c r="AD88" s="20" t="n"/>
      <c r="AE88" s="21" t="n"/>
      <c r="AF88" s="21" t="n"/>
      <c r="AG88" s="21" t="n"/>
      <c r="AH88" s="21" t="n"/>
      <c r="AI88" s="21" t="n"/>
      <c r="AJ88" s="21" t="n"/>
      <c r="AK88" s="21" t="n"/>
      <c r="AL88" s="65" t="inlineStr">
        <is>
          <t>Works at B1: Domain specialist work</t>
        </is>
      </c>
      <c r="AM88" s="66" t="inlineStr">
        <is>
          <t>Hardest problems in the domain</t>
        </is>
      </c>
      <c r="AN88" s="66" t="inlineStr">
        <is>
          <t>Works at B3: Sets standards for a practice; cross-team problems</t>
        </is>
      </c>
      <c r="AO88" s="65" t="inlineStr">
        <is>
          <t>Works at B1: Technical / QC / client calls for the domain</t>
        </is>
      </c>
      <c r="AP88" s="66" t="inlineStr">
        <is>
          <t>Allocates people and sets team priorities</t>
        </is>
      </c>
      <c r="AQ88" s="66" t="inlineStr">
        <is>
          <t>Works at B3: Commercial / strategic calls for the unit</t>
        </is>
      </c>
      <c r="AR88" s="65" t="inlineStr">
        <is>
          <t>Works at B1: A domain or a small team</t>
        </is>
      </c>
      <c r="AS88" s="66" t="inlineStr">
        <is>
          <t>One team or a client portfolio</t>
        </is>
      </c>
      <c r="AT88" s="66" t="inlineStr">
        <is>
          <t>Works at B3: Several teams or a practice</t>
        </is>
      </c>
      <c r="AU88" s="18" t="inlineStr">
        <is>
          <t>Works at B1: IC: mentors and reviews · People: hands-on team lead of 3–5</t>
        </is>
      </c>
      <c r="AV88" s="19" t="inlineStr">
        <is>
          <t>IC: guides others in the domain · People: manages a team of 6+</t>
        </is>
      </c>
      <c r="AW88" s="19" t="inlineStr">
        <is>
          <t>Works at B3: IC: leads a practice · People: team leads / managers report in</t>
        </is>
      </c>
      <c r="AX88" s="18" t="inlineStr">
        <is>
          <t>Works at B1: Moves a module's, product area's or client account's results</t>
        </is>
      </c>
      <c r="AY88" s="19" t="inlineStr">
        <is>
          <t>Visible effect on a team's or client portfolio's revenue, quality or compliance</t>
        </is>
      </c>
      <c r="AZ88" s="19" t="inlineStr">
        <is>
          <t>Works at B3: Shapes the results of a practice or several teams</t>
        </is>
      </c>
      <c r="BA88" s="67" t="inlineStr">
        <is>
          <t>Less than 6–8 yrs</t>
        </is>
      </c>
      <c r="BB88" s="68" t="inlineStr">
        <is>
          <t>6–8 yrs · market 6–10 yrs</t>
        </is>
      </c>
      <c r="BC88" s="68" t="inlineStr">
        <is>
          <t>More than 6–8 yrs</t>
        </is>
      </c>
      <c r="BD88" s="67" t="inlineStr">
        <is>
          <t>Below: Graduate + relevant qualification or certification preferred</t>
        </is>
      </c>
      <c r="BE88" s="68" t="inlineStr">
        <is>
          <t>Graduate or postgraduate; professional qualification preferred</t>
        </is>
      </c>
      <c r="BF88" s="68" t="inlineStr">
        <is>
          <t>Above: Postgraduate or professional qualification preferred</t>
        </is>
      </c>
    </row>
    <row r="89" ht="90" customHeight="1">
      <c r="A89" s="59" t="inlineStr">
        <is>
          <t>R029</t>
        </is>
      </c>
      <c r="B89" s="17" t="inlineStr">
        <is>
          <t>AI / ML &amp; GenAI Engineering · IC</t>
        </is>
      </c>
      <c r="C89" s="17" t="inlineStr">
        <is>
          <t>Engineering &amp; Development</t>
        </is>
      </c>
      <c r="D89" s="17" t="inlineStr">
        <is>
          <t>IC</t>
        </is>
      </c>
      <c r="E89" s="17" t="inlineStr">
        <is>
          <t>level</t>
        </is>
      </c>
      <c r="F89" s="69" t="inlineStr">
        <is>
          <t>B1</t>
        </is>
      </c>
      <c r="G89" s="17" t="inlineStr">
        <is>
          <t>AI/ML Specialist</t>
        </is>
      </c>
      <c r="H89" s="17" t="n">
        <v>3</v>
      </c>
      <c r="I89" s="61" t="n"/>
      <c r="J89" s="62" t="n"/>
      <c r="K89" s="62" t="n"/>
      <c r="L89" s="62" t="n"/>
      <c r="M89" s="62" t="n"/>
      <c r="N89" s="62" t="n"/>
      <c r="O89" s="62" t="n"/>
      <c r="P89" s="20" t="n"/>
      <c r="Q89" s="21" t="n"/>
      <c r="R89" s="21" t="n"/>
      <c r="S89" s="21" t="n"/>
      <c r="T89" s="21" t="n"/>
      <c r="U89" s="21" t="n"/>
      <c r="V89" s="21" t="n"/>
      <c r="W89" s="63" t="n"/>
      <c r="X89" s="64" t="n"/>
      <c r="Y89" s="64" t="n"/>
      <c r="Z89" s="64" t="n"/>
      <c r="AA89" s="64" t="n"/>
      <c r="AB89" s="64" t="n"/>
      <c r="AC89" s="64" t="n"/>
      <c r="AD89" s="20" t="n"/>
      <c r="AE89" s="21" t="n"/>
      <c r="AF89" s="21" t="n"/>
      <c r="AG89" s="21" t="n"/>
      <c r="AH89" s="21" t="n"/>
      <c r="AI89" s="21" t="n"/>
      <c r="AJ89" s="21" t="n"/>
      <c r="AK89" s="21" t="n"/>
      <c r="AL89" s="65" t="inlineStr">
        <is>
          <t>Works at A3: Varied and non-standard work; handles exceptions</t>
        </is>
      </c>
      <c r="AM89" s="66" t="inlineStr">
        <is>
          <t>Domain specialist work · in this role: AI/ML · Python</t>
        </is>
      </c>
      <c r="AN89" s="66" t="inlineStr">
        <is>
          <t>Works at B2: Hardest problems in the domain</t>
        </is>
      </c>
      <c r="AO89" s="65" t="inlineStr">
        <is>
          <t>Works at A3: Technical / QC / client calls on own work</t>
        </is>
      </c>
      <c r="AP89" s="66" t="inlineStr">
        <is>
          <t>Technical / QC / client calls for the domain</t>
        </is>
      </c>
      <c r="AQ89" s="66" t="inlineStr">
        <is>
          <t>Works at B2: Allocates people and sets team priorities</t>
        </is>
      </c>
      <c r="AR89" s="65" t="inlineStr">
        <is>
          <t>Works at A3: A module / process, or work with client or regulatory consequences</t>
        </is>
      </c>
      <c r="AS89" s="66" t="inlineStr">
        <is>
          <t>A domain or a small team</t>
        </is>
      </c>
      <c r="AT89" s="66" t="inlineStr">
        <is>
          <t>Works at B2: One team or a client portfolio</t>
        </is>
      </c>
      <c r="AU89" s="18" t="inlineStr">
        <is>
          <t>Works at A3: contributes alone; guides others only informally</t>
        </is>
      </c>
      <c r="AV89" s="19" t="inlineStr">
        <is>
          <t>IC: mentors and reviews · People: hands-on team lead of 3–5</t>
        </is>
      </c>
      <c r="AW89" s="19" t="inlineStr">
        <is>
          <t>Works at B2: IC: guides others in the domain · People: manages a team of 6+</t>
        </is>
      </c>
      <c r="AX89" s="18" t="inlineStr">
        <is>
          <t>Works at A3: A process or client deliverable depends on this work</t>
        </is>
      </c>
      <c r="AY89" s="19" t="inlineStr">
        <is>
          <t>Moves a module's, product area's or client account's results</t>
        </is>
      </c>
      <c r="AZ89" s="19" t="inlineStr">
        <is>
          <t>Works at B2: Visible effect on a team's or client portfolio's revenue, quality or compliance</t>
        </is>
      </c>
      <c r="BA89" s="67" t="inlineStr">
        <is>
          <t>Less than 4–6 yrs</t>
        </is>
      </c>
      <c r="BB89" s="68" t="inlineStr">
        <is>
          <t>4–6 yrs · market 4–8 yrs</t>
        </is>
      </c>
      <c r="BC89" s="68" t="inlineStr">
        <is>
          <t>More than 4–6 yrs</t>
        </is>
      </c>
      <c r="BD89" s="67" t="inlineStr">
        <is>
          <t>Below: Graduate; relevant certification preferred</t>
        </is>
      </c>
      <c r="BE89" s="68" t="inlineStr">
        <is>
          <t>Graduate + relevant qualification or certification preferred</t>
        </is>
      </c>
      <c r="BF89" s="68" t="inlineStr">
        <is>
          <t>Above: Graduate or postgraduate; professional qualification preferred</t>
        </is>
      </c>
    </row>
    <row r="90" ht="90" customHeight="1">
      <c r="A90" s="59" t="inlineStr">
        <is>
          <t>R029</t>
        </is>
      </c>
      <c r="B90" s="17" t="inlineStr">
        <is>
          <t>AI / ML &amp; GenAI Engineering · IC</t>
        </is>
      </c>
      <c r="C90" s="17" t="inlineStr">
        <is>
          <t>Engineering &amp; Development</t>
        </is>
      </c>
      <c r="D90" s="17" t="inlineStr">
        <is>
          <t>IC</t>
        </is>
      </c>
      <c r="E90" s="17" t="inlineStr">
        <is>
          <t>level</t>
        </is>
      </c>
      <c r="F90" s="60" t="inlineStr">
        <is>
          <t>A3</t>
        </is>
      </c>
      <c r="G90" s="17" t="inlineStr">
        <is>
          <t>Senior AI/ML Engineer</t>
        </is>
      </c>
      <c r="H90" s="17" t="n">
        <v>4</v>
      </c>
      <c r="I90" s="61" t="n"/>
      <c r="J90" s="62" t="n"/>
      <c r="K90" s="62" t="n"/>
      <c r="L90" s="62" t="n"/>
      <c r="M90" s="62" t="n"/>
      <c r="N90" s="62" t="n"/>
      <c r="O90" s="62" t="n"/>
      <c r="P90" s="20" t="n"/>
      <c r="Q90" s="21" t="n"/>
      <c r="R90" s="21" t="n"/>
      <c r="S90" s="21" t="n"/>
      <c r="T90" s="21" t="n"/>
      <c r="U90" s="21" t="n"/>
      <c r="V90" s="21" t="n"/>
      <c r="W90" s="63" t="n"/>
      <c r="X90" s="64" t="n"/>
      <c r="Y90" s="64" t="n"/>
      <c r="Z90" s="64" t="n"/>
      <c r="AA90" s="64" t="n"/>
      <c r="AB90" s="64" t="n"/>
      <c r="AC90" s="64" t="n"/>
      <c r="AD90" s="20" t="n"/>
      <c r="AE90" s="21" t="n"/>
      <c r="AF90" s="21" t="n"/>
      <c r="AG90" s="21" t="n"/>
      <c r="AH90" s="21" t="n"/>
      <c r="AI90" s="21" t="n"/>
      <c r="AJ90" s="21" t="n"/>
      <c r="AK90" s="21" t="n"/>
      <c r="AL90" s="65" t="inlineStr">
        <is>
          <t>Works at A2: Standard work of the discipline</t>
        </is>
      </c>
      <c r="AM90" s="66" t="inlineStr">
        <is>
          <t>Varied and non-standard work; handles exceptions · in this role: AI/ML · Python</t>
        </is>
      </c>
      <c r="AN90" s="66" t="inlineStr">
        <is>
          <t>Works at B1: Domain specialist work</t>
        </is>
      </c>
      <c r="AO90" s="65" t="inlineStr">
        <is>
          <t>Works at A2: Chooses own approach within standards</t>
        </is>
      </c>
      <c r="AP90" s="66" t="inlineStr">
        <is>
          <t>Technical / QC / client calls on own work</t>
        </is>
      </c>
      <c r="AQ90" s="66" t="inlineStr">
        <is>
          <t>Works at B1: Technical / QC / client calls for the domain</t>
        </is>
      </c>
      <c r="AR90" s="65" t="inlineStr">
        <is>
          <t>Works at A2: Own deliverables · accuracy, TAT</t>
        </is>
      </c>
      <c r="AS90" s="66" t="inlineStr">
        <is>
          <t>A module / process, or work with client or regulatory consequences</t>
        </is>
      </c>
      <c r="AT90" s="66" t="inlineStr">
        <is>
          <t>Works at B1: A domain or a small team</t>
        </is>
      </c>
      <c r="AU90" s="18" t="inlineStr">
        <is>
          <t>Works at A2: contributes alone; guides others only informally</t>
        </is>
      </c>
      <c r="AV90" s="19" t="inlineStr">
        <is>
          <t>Helps peers and newer people informally · None · guides 1–3 juniors informally</t>
        </is>
      </c>
      <c r="AW90" s="19" t="inlineStr">
        <is>
          <t>Works at B1: IC: mentors and reviews · People: hands-on team lead of 3–5</t>
        </is>
      </c>
      <c r="AX90" s="18" t="inlineStr">
        <is>
          <t>Works at A2: Own deliverables feed a team's output and turnaround</t>
        </is>
      </c>
      <c r="AY90" s="19" t="inlineStr">
        <is>
          <t>A process or client deliverable depends on this work</t>
        </is>
      </c>
      <c r="AZ90" s="19" t="inlineStr">
        <is>
          <t>Works at B1: Moves a module's, product area's or client account's results</t>
        </is>
      </c>
      <c r="BA90" s="67" t="inlineStr">
        <is>
          <t>Less than 2–4 yrs</t>
        </is>
      </c>
      <c r="BB90" s="68" t="inlineStr">
        <is>
          <t>2–4 yrs · market 2–5 yrs</t>
        </is>
      </c>
      <c r="BC90" s="68" t="inlineStr">
        <is>
          <t>More than 2–4 yrs</t>
        </is>
      </c>
      <c r="BD90" s="67" t="inlineStr">
        <is>
          <t>Below: Graduate · or diploma with experience</t>
        </is>
      </c>
      <c r="BE90" s="68" t="inlineStr">
        <is>
          <t>Graduate; relevant certification preferred</t>
        </is>
      </c>
      <c r="BF90" s="68" t="inlineStr">
        <is>
          <t>Above: Graduate + relevant qualification or certification preferred</t>
        </is>
      </c>
    </row>
    <row r="91" ht="90" customHeight="1">
      <c r="A91" s="59" t="inlineStr">
        <is>
          <t>R029</t>
        </is>
      </c>
      <c r="B91" s="17" t="inlineStr">
        <is>
          <t>AI / ML &amp; GenAI Engineering · IC</t>
        </is>
      </c>
      <c r="C91" s="17" t="inlineStr">
        <is>
          <t>Engineering &amp; Development</t>
        </is>
      </c>
      <c r="D91" s="17" t="inlineStr">
        <is>
          <t>IC</t>
        </is>
      </c>
      <c r="E91" s="17" t="inlineStr">
        <is>
          <t>level</t>
        </is>
      </c>
      <c r="F91" s="60" t="inlineStr">
        <is>
          <t>A2</t>
        </is>
      </c>
      <c r="G91" s="17" t="inlineStr">
        <is>
          <t>AI/ML Engineer</t>
        </is>
      </c>
      <c r="H91" s="17" t="n">
        <v>3</v>
      </c>
      <c r="I91" s="61" t="n"/>
      <c r="J91" s="62" t="n"/>
      <c r="K91" s="62" t="n"/>
      <c r="L91" s="62" t="n"/>
      <c r="M91" s="62" t="n"/>
      <c r="N91" s="62" t="n"/>
      <c r="O91" s="62" t="n"/>
      <c r="P91" s="20" t="n"/>
      <c r="Q91" s="21" t="n"/>
      <c r="R91" s="21" t="n"/>
      <c r="S91" s="21" t="n"/>
      <c r="T91" s="21" t="n"/>
      <c r="U91" s="21" t="n"/>
      <c r="V91" s="21" t="n"/>
      <c r="W91" s="63" t="n"/>
      <c r="X91" s="64" t="n"/>
      <c r="Y91" s="64" t="n"/>
      <c r="Z91" s="64" t="n"/>
      <c r="AA91" s="64" t="n"/>
      <c r="AB91" s="64" t="n"/>
      <c r="AC91" s="64" t="n"/>
      <c r="AD91" s="20" t="n"/>
      <c r="AE91" s="21" t="n"/>
      <c r="AF91" s="21" t="n"/>
      <c r="AG91" s="21" t="n"/>
      <c r="AH91" s="21" t="n"/>
      <c r="AI91" s="21" t="n"/>
      <c r="AJ91" s="21" t="n"/>
      <c r="AK91" s="21" t="n"/>
      <c r="AL91" s="65" t="inlineStr">
        <is>
          <t>Works at A1: Learning; follows worked examples</t>
        </is>
      </c>
      <c r="AM91" s="66" t="inlineStr">
        <is>
          <t>Standard work of the discipline · in this role: AI/ML</t>
        </is>
      </c>
      <c r="AN91" s="66" t="inlineStr">
        <is>
          <t>Works at A3: Varied and non-standard work; handles exceptions</t>
        </is>
      </c>
      <c r="AO91" s="65" t="inlineStr">
        <is>
          <t>Works at A1: Needs approval / close guidance</t>
        </is>
      </c>
      <c r="AP91" s="66" t="inlineStr">
        <is>
          <t>Chooses own approach within standards</t>
        </is>
      </c>
      <c r="AQ91" s="66" t="inlineStr">
        <is>
          <t>Works at A3: Technical / QC / client calls on own work</t>
        </is>
      </c>
      <c r="AR91" s="65" t="inlineStr">
        <is>
          <t>Works at A1: Learning tasks</t>
        </is>
      </c>
      <c r="AS91" s="66" t="inlineStr">
        <is>
          <t>Own deliverables · accuracy, TAT</t>
        </is>
      </c>
      <c r="AT91" s="66" t="inlineStr">
        <is>
          <t>Works at A3: A module / process, or work with client or regulatory consequences</t>
        </is>
      </c>
      <c r="AU91" s="18" t="inlineStr">
        <is>
          <t>Works at A1: contributes alone; guides others only informally</t>
        </is>
      </c>
      <c r="AV91" s="19" t="inlineStr">
        <is>
          <t>Helps peers and newer people informally · No direct reports</t>
        </is>
      </c>
      <c r="AW91" s="19" t="inlineStr">
        <is>
          <t>Works at A3: Not scored in Band A</t>
        </is>
      </c>
      <c r="AX91" s="18" t="inlineStr">
        <is>
          <t>Works at A1: Learning; little direct effect on business results yet</t>
        </is>
      </c>
      <c r="AY91" s="19" t="inlineStr">
        <is>
          <t>Own deliverables feed a team's output and turnaround</t>
        </is>
      </c>
      <c r="AZ91" s="19" t="inlineStr">
        <is>
          <t>Works at A3: A process or client deliverable depends on this work</t>
        </is>
      </c>
      <c r="BA91" s="67" t="inlineStr">
        <is>
          <t>Less than 0–2 yrs</t>
        </is>
      </c>
      <c r="BB91" s="68" t="inlineStr">
        <is>
          <t>0–2 yrs · market 0–3 yrs</t>
        </is>
      </c>
      <c r="BC91" s="68" t="inlineStr">
        <is>
          <t>More than 0–2 yrs</t>
        </is>
      </c>
      <c r="BD91" s="67" t="inlineStr">
        <is>
          <t>Below: Pursuing or completed graduation / diploma</t>
        </is>
      </c>
      <c r="BE91" s="68" t="inlineStr">
        <is>
          <t>Graduate · or diploma with experience</t>
        </is>
      </c>
      <c r="BF91" s="68" t="inlineStr">
        <is>
          <t>Above: Graduate; relevant certification preferred</t>
        </is>
      </c>
    </row>
    <row r="92" ht="90" customHeight="1">
      <c r="A92" s="59" t="inlineStr">
        <is>
          <t>R029</t>
        </is>
      </c>
      <c r="B92" s="17" t="inlineStr">
        <is>
          <t>AI / ML &amp; GenAI Engineering · IC</t>
        </is>
      </c>
      <c r="C92" s="17" t="inlineStr">
        <is>
          <t>Engineering &amp; Development</t>
        </is>
      </c>
      <c r="D92" s="17" t="inlineStr">
        <is>
          <t>IC</t>
        </is>
      </c>
      <c r="E92" s="17" t="inlineStr">
        <is>
          <t>level</t>
        </is>
      </c>
      <c r="F92" s="60" t="inlineStr">
        <is>
          <t>A1</t>
        </is>
      </c>
      <c r="G92" s="17" t="inlineStr">
        <is>
          <t>Trainee AI/ML Engineer</t>
        </is>
      </c>
      <c r="H92" s="17" t="n">
        <v>1</v>
      </c>
      <c r="I92" s="61" t="n"/>
      <c r="J92" s="62" t="n"/>
      <c r="K92" s="62" t="n"/>
      <c r="L92" s="62" t="n"/>
      <c r="M92" s="62" t="n"/>
      <c r="N92" s="62" t="n"/>
      <c r="O92" s="62" t="n"/>
      <c r="P92" s="20" t="n"/>
      <c r="Q92" s="21" t="n"/>
      <c r="R92" s="21" t="n"/>
      <c r="S92" s="21" t="n"/>
      <c r="T92" s="21" t="n"/>
      <c r="U92" s="21" t="n"/>
      <c r="V92" s="21" t="n"/>
      <c r="W92" s="63" t="n"/>
      <c r="X92" s="64" t="n"/>
      <c r="Y92" s="64" t="n"/>
      <c r="Z92" s="64" t="n"/>
      <c r="AA92" s="64" t="n"/>
      <c r="AB92" s="64" t="n"/>
      <c r="AC92" s="64" t="n"/>
      <c r="AD92" s="20" t="n"/>
      <c r="AE92" s="21" t="n"/>
      <c r="AF92" s="21" t="n"/>
      <c r="AG92" s="21" t="n"/>
      <c r="AH92" s="21" t="n"/>
      <c r="AI92" s="21" t="n"/>
      <c r="AJ92" s="21" t="n"/>
      <c r="AK92" s="21" t="n"/>
      <c r="AL92" s="65" t="inlineStr">
        <is>
          <t>Not yet at the entry standard</t>
        </is>
      </c>
      <c r="AM92" s="66" t="inlineStr">
        <is>
          <t>Learning; follows worked examples · in this role: AI/ML · Python</t>
        </is>
      </c>
      <c r="AN92" s="66" t="inlineStr">
        <is>
          <t>Works at A2: Standard work of the discipline</t>
        </is>
      </c>
      <c r="AO92" s="65" t="inlineStr">
        <is>
          <t>Not yet at the entry standard</t>
        </is>
      </c>
      <c r="AP92" s="66" t="inlineStr">
        <is>
          <t>Needs approval / close guidance</t>
        </is>
      </c>
      <c r="AQ92" s="66" t="inlineStr">
        <is>
          <t>Works at A2: Chooses own approach within standards</t>
        </is>
      </c>
      <c r="AR92" s="65" t="inlineStr">
        <is>
          <t>Not yet at the entry standard</t>
        </is>
      </c>
      <c r="AS92" s="66" t="inlineStr">
        <is>
          <t>Learning tasks</t>
        </is>
      </c>
      <c r="AT92" s="66" t="inlineStr">
        <is>
          <t>Works at A2: Own deliverables · accuracy, TAT</t>
        </is>
      </c>
      <c r="AU92" s="18" t="inlineStr">
        <is>
          <t>Not yet at the entry standard</t>
        </is>
      </c>
      <c r="AV92" s="19" t="inlineStr">
        <is>
          <t>Helps peers and newer people informally · No direct reports</t>
        </is>
      </c>
      <c r="AW92" s="19" t="inlineStr">
        <is>
          <t>Works at A2: Not scored in Band A</t>
        </is>
      </c>
      <c r="AX92" s="18" t="inlineStr">
        <is>
          <t>Not yet at the entry standard</t>
        </is>
      </c>
      <c r="AY92" s="19" t="inlineStr">
        <is>
          <t>Learning; little direct effect on business results yet</t>
        </is>
      </c>
      <c r="AZ92" s="19" t="inlineStr">
        <is>
          <t>Works at A2: Own deliverables feed a team's output and turnaround</t>
        </is>
      </c>
      <c r="BA92" s="67" t="inlineStr">
        <is>
          <t>Less than Intern / trainee · first year</t>
        </is>
      </c>
      <c r="BB92" s="68" t="inlineStr">
        <is>
          <t>Intern / trainee · first year · market — yrs</t>
        </is>
      </c>
      <c r="BC92" s="68" t="inlineStr">
        <is>
          <t>More than Intern / trainee · first year</t>
        </is>
      </c>
      <c r="BD92" s="67" t="inlineStr">
        <is>
          <t>Still studying</t>
        </is>
      </c>
      <c r="BE92" s="68" t="inlineStr">
        <is>
          <t>Pursuing or completed graduation / diploma</t>
        </is>
      </c>
      <c r="BF92" s="68" t="inlineStr">
        <is>
          <t>Above: Graduate · or diploma with experience</t>
        </is>
      </c>
    </row>
    <row r="93" ht="30" customHeight="1">
      <c r="A93" s="45" t="inlineStr">
        <is>
          <t>R030</t>
        </is>
      </c>
      <c r="B93" s="46" t="inlineStr">
        <is>
          <t>Application Maintenance &amp; Production Support · IC</t>
        </is>
      </c>
      <c r="C93" s="46" t="inlineStr">
        <is>
          <t>Engineering &amp; Development</t>
        </is>
      </c>
      <c r="D93" s="46" t="inlineStr">
        <is>
          <t>IC</t>
        </is>
      </c>
      <c r="E93" s="46" t="inlineStr">
        <is>
          <t>ROLE</t>
        </is>
      </c>
      <c r="F93" s="46" t="inlineStr">
        <is>
          <t>A3</t>
        </is>
      </c>
      <c r="G93" s="46" t="inlineStr">
        <is>
          <t>Band A · all tracks · Technology &amp; engineering</t>
        </is>
      </c>
      <c r="H93" s="46" t="n">
        <v>6</v>
      </c>
      <c r="I93" s="47" t="inlineStr">
        <is>
          <t>H</t>
        </is>
      </c>
      <c r="J93" s="48" t="inlineStr">
        <is>
          <t>M</t>
        </is>
      </c>
      <c r="K93" s="48" t="inlineStr">
        <is>
          <t>L</t>
        </is>
      </c>
      <c r="L93" s="48" t="inlineStr">
        <is>
          <t>L</t>
        </is>
      </c>
      <c r="M93" s="48" t="inlineStr">
        <is>
          <t>L</t>
        </is>
      </c>
      <c r="N93" s="48" t="inlineStr">
        <is>
          <t>L</t>
        </is>
      </c>
      <c r="O93" s="48" t="inlineStr">
        <is>
          <t>L</t>
        </is>
      </c>
      <c r="P93" s="49" t="inlineStr">
        <is>
          <t>H</t>
        </is>
      </c>
      <c r="Q93" s="50" t="inlineStr">
        <is>
          <t>M</t>
        </is>
      </c>
      <c r="R93" s="50" t="inlineStr">
        <is>
          <t>M</t>
        </is>
      </c>
      <c r="S93" s="50" t="inlineStr">
        <is>
          <t>L</t>
        </is>
      </c>
      <c r="T93" s="50" t="inlineStr">
        <is>
          <t>L</t>
        </is>
      </c>
      <c r="U93" s="50" t="inlineStr">
        <is>
          <t>L</t>
        </is>
      </c>
      <c r="V93" s="50" t="inlineStr">
        <is>
          <t>L</t>
        </is>
      </c>
      <c r="W93" s="51" t="n"/>
      <c r="X93" s="52" t="n"/>
      <c r="Y93" s="52" t="n"/>
      <c r="Z93" s="52" t="n"/>
      <c r="AA93" s="52" t="n"/>
      <c r="AB93" s="52" t="n"/>
      <c r="AC93" s="52" t="n"/>
      <c r="AD93" s="49" t="str">
        <f>IF(W93&lt;&gt;"",W93,I93)</f>
        <v>H</v>
      </c>
      <c r="AE93" s="50" t="str">
        <f>IF(X93&lt;&gt;"",X93,J93)</f>
        <v>M</v>
      </c>
      <c r="AF93" s="50" t="str">
        <f>IF(Y93&lt;&gt;"",Y93,K93)</f>
        <v>L</v>
      </c>
      <c r="AG93" s="50" t="str">
        <f>IF(Z93&lt;&gt;"",Z93,L93)</f>
        <v>L</v>
      </c>
      <c r="AH93" s="50" t="str">
        <f>IF(AA93&lt;&gt;"",AA93,M93)</f>
        <v>L</v>
      </c>
      <c r="AI93" s="50" t="str">
        <f>IF(AB93&lt;&gt;"",AB93,N93)</f>
        <v>L</v>
      </c>
      <c r="AJ93" s="50" t="str">
        <f>IF(AC93&lt;&gt;"",AC93,O93)</f>
        <v>L</v>
      </c>
      <c r="AK93" s="50">
        <f>COUNTA(W93:AC93)</f>
        <v>0</v>
      </c>
      <c r="AL93" s="53" t="n"/>
      <c r="AM93" s="54" t="n"/>
      <c r="AN93" s="54" t="n"/>
      <c r="AO93" s="53" t="n"/>
      <c r="AP93" s="54" t="n"/>
      <c r="AQ93" s="54" t="n"/>
      <c r="AR93" s="53" t="n"/>
      <c r="AS93" s="54" t="n"/>
      <c r="AT93" s="54" t="n"/>
      <c r="AU93" s="55" t="n"/>
      <c r="AV93" s="56" t="n"/>
      <c r="AW93" s="56" t="n"/>
      <c r="AX93" s="55" t="n"/>
      <c r="AY93" s="56" t="n"/>
      <c r="AZ93" s="56" t="n"/>
      <c r="BA93" s="57" t="n"/>
      <c r="BB93" s="58" t="n"/>
      <c r="BC93" s="58" t="n"/>
      <c r="BD93" s="57" t="n"/>
      <c r="BE93" s="58" t="n"/>
      <c r="BF93" s="58" t="n"/>
    </row>
    <row r="94" ht="90" customHeight="1">
      <c r="A94" s="59" t="inlineStr">
        <is>
          <t>R030</t>
        </is>
      </c>
      <c r="B94" s="17" t="inlineStr">
        <is>
          <t>Application Maintenance &amp; Production Support · IC</t>
        </is>
      </c>
      <c r="C94" s="17" t="inlineStr">
        <is>
          <t>Engineering &amp; Development</t>
        </is>
      </c>
      <c r="D94" s="17" t="inlineStr">
        <is>
          <t>IC</t>
        </is>
      </c>
      <c r="E94" s="17" t="inlineStr">
        <is>
          <t>level</t>
        </is>
      </c>
      <c r="F94" s="60" t="inlineStr">
        <is>
          <t>A3</t>
        </is>
      </c>
      <c r="G94" s="17" t="inlineStr">
        <is>
          <t>Senior Software Engineer</t>
        </is>
      </c>
      <c r="H94" s="17" t="n">
        <v>6</v>
      </c>
      <c r="I94" s="61" t="n"/>
      <c r="J94" s="62" t="n"/>
      <c r="K94" s="62" t="n"/>
      <c r="L94" s="62" t="n"/>
      <c r="M94" s="62" t="n"/>
      <c r="N94" s="62" t="n"/>
      <c r="O94" s="62" t="n"/>
      <c r="P94" s="20" t="n"/>
      <c r="Q94" s="21" t="n"/>
      <c r="R94" s="21" t="n"/>
      <c r="S94" s="21" t="n"/>
      <c r="T94" s="21" t="n"/>
      <c r="U94" s="21" t="n"/>
      <c r="V94" s="21" t="n"/>
      <c r="W94" s="63" t="n"/>
      <c r="X94" s="64" t="n"/>
      <c r="Y94" s="64" t="n"/>
      <c r="Z94" s="64" t="n"/>
      <c r="AA94" s="64" t="n"/>
      <c r="AB94" s="64" t="n"/>
      <c r="AC94" s="64" t="n"/>
      <c r="AD94" s="20" t="n"/>
      <c r="AE94" s="21" t="n"/>
      <c r="AF94" s="21" t="n"/>
      <c r="AG94" s="21" t="n"/>
      <c r="AH94" s="21" t="n"/>
      <c r="AI94" s="21" t="n"/>
      <c r="AJ94" s="21" t="n"/>
      <c r="AK94" s="21" t="n"/>
      <c r="AL94" s="65" t="inlineStr">
        <is>
          <t>Works at A2: Standard work of the discipline</t>
        </is>
      </c>
      <c r="AM94" s="66" t="inlineStr">
        <is>
          <t>Varied and non-standard work; handles exceptions · in this role: NET MVC</t>
        </is>
      </c>
      <c r="AN94" s="66" t="inlineStr">
        <is>
          <t>Works at B1: Domain specialist work</t>
        </is>
      </c>
      <c r="AO94" s="65" t="inlineStr">
        <is>
          <t>Works at A2: Chooses own approach within standards</t>
        </is>
      </c>
      <c r="AP94" s="66" t="inlineStr">
        <is>
          <t>Technical / QC / client calls on own work</t>
        </is>
      </c>
      <c r="AQ94" s="66" t="inlineStr">
        <is>
          <t>Works at B1: Technical / QC / client calls for the domain</t>
        </is>
      </c>
      <c r="AR94" s="65" t="inlineStr">
        <is>
          <t>Works at A2: Own deliverables · accuracy, TAT</t>
        </is>
      </c>
      <c r="AS94" s="66" t="inlineStr">
        <is>
          <t>A module / process, or work with client or regulatory consequences · KRA themes: Common themes in manager-set KRAs: considering critical · stories considering · leakage qa/uat · production support · live production · …</t>
        </is>
      </c>
      <c r="AT94" s="66" t="inlineStr">
        <is>
          <t>Works at B1: A domain or a small team</t>
        </is>
      </c>
      <c r="AU94" s="18" t="inlineStr">
        <is>
          <t>Works at A2: contributes alone; guides others only informally</t>
        </is>
      </c>
      <c r="AV94" s="19" t="inlineStr">
        <is>
          <t>Helps peers and newer people informally · None · guides 1–3 juniors informally</t>
        </is>
      </c>
      <c r="AW94" s="19" t="inlineStr">
        <is>
          <t>Works at B1: IC: mentors and reviews · People: hands-on team lead of 3–5</t>
        </is>
      </c>
      <c r="AX94" s="18" t="inlineStr">
        <is>
          <t>Works at A2: Own deliverables feed a team's output and turnaround</t>
        </is>
      </c>
      <c r="AY94" s="19" t="inlineStr">
        <is>
          <t>A process or client deliverable depends on this work</t>
        </is>
      </c>
      <c r="AZ94" s="19" t="inlineStr">
        <is>
          <t>Works at B1: Moves a module's, product area's or client account's results</t>
        </is>
      </c>
      <c r="BA94" s="67" t="inlineStr">
        <is>
          <t>Less than 2–4 yrs</t>
        </is>
      </c>
      <c r="BB94" s="68" t="inlineStr">
        <is>
          <t>2–4 yrs · market 2–5 yrs</t>
        </is>
      </c>
      <c r="BC94" s="68" t="inlineStr">
        <is>
          <t>More than 2–4 yrs</t>
        </is>
      </c>
      <c r="BD94" s="67" t="inlineStr">
        <is>
          <t>Below: Graduate · or diploma with experience</t>
        </is>
      </c>
      <c r="BE94" s="68" t="inlineStr">
        <is>
          <t>Graduate; relevant certification preferred</t>
        </is>
      </c>
      <c r="BF94" s="68" t="inlineStr">
        <is>
          <t>Above: Graduate + relevant qualification or certification preferred</t>
        </is>
      </c>
    </row>
    <row r="95" ht="30" customHeight="1">
      <c r="A95" s="45" t="inlineStr">
        <is>
          <t>R031</t>
        </is>
      </c>
      <c r="B95" s="46" t="inlineStr">
        <is>
          <t>Backend Development · Consultant</t>
        </is>
      </c>
      <c r="C95" s="46" t="inlineStr">
        <is>
          <t>Engineering &amp; Development</t>
        </is>
      </c>
      <c r="D95" s="46" t="inlineStr">
        <is>
          <t>Consultant</t>
        </is>
      </c>
      <c r="E95" s="46" t="inlineStr">
        <is>
          <t>ROLE</t>
        </is>
      </c>
      <c r="F95" s="46" t="inlineStr">
        <is>
          <t>X1</t>
        </is>
      </c>
      <c r="G95" s="46" t="inlineStr">
        <is>
          <t>Consultant · outside the ladder · Technology &amp; engineering</t>
        </is>
      </c>
      <c r="H95" s="46" t="n">
        <v>16</v>
      </c>
      <c r="I95" s="47" t="n"/>
      <c r="J95" s="48" t="n"/>
      <c r="K95" s="48" t="n"/>
      <c r="L95" s="48" t="n"/>
      <c r="M95" s="48" t="n"/>
      <c r="N95" s="48" t="n"/>
      <c r="O95" s="48" t="n"/>
      <c r="P95" s="49" t="n"/>
      <c r="Q95" s="50" t="n"/>
      <c r="R95" s="50" t="n"/>
      <c r="S95" s="50" t="n"/>
      <c r="T95" s="50" t="n"/>
      <c r="U95" s="50" t="n"/>
      <c r="V95" s="50" t="n"/>
      <c r="W95" s="51" t="n"/>
      <c r="X95" s="52" t="n"/>
      <c r="Y95" s="52" t="n"/>
      <c r="Z95" s="52" t="n"/>
      <c r="AA95" s="52" t="n"/>
      <c r="AB95" s="52" t="n"/>
      <c r="AC95" s="52" t="n"/>
      <c r="AD95" s="49">
        <f>IF(W95&lt;&gt;"",W95,I95)</f>
        <v>0</v>
      </c>
      <c r="AE95" s="50">
        <f>IF(X95&lt;&gt;"",X95,J95)</f>
        <v>0</v>
      </c>
      <c r="AF95" s="50">
        <f>IF(Y95&lt;&gt;"",Y95,K95)</f>
        <v>0</v>
      </c>
      <c r="AG95" s="50">
        <f>IF(Z95&lt;&gt;"",Z95,L95)</f>
        <v>0</v>
      </c>
      <c r="AH95" s="50">
        <f>IF(AA95&lt;&gt;"",AA95,M95)</f>
        <v>0</v>
      </c>
      <c r="AI95" s="50">
        <f>IF(AB95&lt;&gt;"",AB95,N95)</f>
        <v>0</v>
      </c>
      <c r="AJ95" s="50">
        <f>IF(AC95&lt;&gt;"",AC95,O95)</f>
        <v>0</v>
      </c>
      <c r="AK95" s="50">
        <f>COUNTA(W95:AC95)</f>
        <v>0</v>
      </c>
      <c r="AL95" s="53" t="n"/>
      <c r="AM95" s="54" t="n"/>
      <c r="AN95" s="54" t="n"/>
      <c r="AO95" s="53" t="n"/>
      <c r="AP95" s="54" t="n"/>
      <c r="AQ95" s="54" t="n"/>
      <c r="AR95" s="53" t="n"/>
      <c r="AS95" s="54" t="n"/>
      <c r="AT95" s="54" t="n"/>
      <c r="AU95" s="55" t="n"/>
      <c r="AV95" s="56" t="n"/>
      <c r="AW95" s="56" t="n"/>
      <c r="AX95" s="55" t="n"/>
      <c r="AY95" s="56" t="n"/>
      <c r="AZ95" s="56" t="n"/>
      <c r="BA95" s="57" t="n"/>
      <c r="BB95" s="58" t="n"/>
      <c r="BC95" s="58" t="n"/>
      <c r="BD95" s="57" t="n"/>
      <c r="BE95" s="58" t="n"/>
      <c r="BF95" s="58" t="n"/>
    </row>
    <row r="96" ht="30" customHeight="1">
      <c r="A96" s="45" t="inlineStr">
        <is>
          <t>R032</t>
        </is>
      </c>
      <c r="B96" s="46" t="inlineStr">
        <is>
          <t>Backend Development · IC</t>
        </is>
      </c>
      <c r="C96" s="46" t="inlineStr">
        <is>
          <t>Engineering &amp; Development</t>
        </is>
      </c>
      <c r="D96" s="46" t="inlineStr">
        <is>
          <t>IC</t>
        </is>
      </c>
      <c r="E96" s="46" t="inlineStr">
        <is>
          <t>ROLE</t>
        </is>
      </c>
      <c r="F96" s="46" t="inlineStr">
        <is>
          <t>A1 · A2 · A3 · B1 · B2 · B3 · C1</t>
        </is>
      </c>
      <c r="G96" s="46" t="inlineStr">
        <is>
          <t>Band A · all tracks · Technology &amp; engineering</t>
        </is>
      </c>
      <c r="H96" s="46" t="n">
        <v>79</v>
      </c>
      <c r="I96" s="47" t="inlineStr">
        <is>
          <t>H</t>
        </is>
      </c>
      <c r="J96" s="48" t="inlineStr">
        <is>
          <t>M</t>
        </is>
      </c>
      <c r="K96" s="48" t="inlineStr">
        <is>
          <t>L</t>
        </is>
      </c>
      <c r="L96" s="48" t="inlineStr">
        <is>
          <t>L</t>
        </is>
      </c>
      <c r="M96" s="48" t="inlineStr">
        <is>
          <t>L</t>
        </is>
      </c>
      <c r="N96" s="48" t="inlineStr">
        <is>
          <t>L</t>
        </is>
      </c>
      <c r="O96" s="48" t="inlineStr">
        <is>
          <t>L</t>
        </is>
      </c>
      <c r="P96" s="49" t="inlineStr">
        <is>
          <t>H</t>
        </is>
      </c>
      <c r="Q96" s="50" t="inlineStr">
        <is>
          <t>M</t>
        </is>
      </c>
      <c r="R96" s="50" t="inlineStr">
        <is>
          <t>M</t>
        </is>
      </c>
      <c r="S96" s="50" t="inlineStr">
        <is>
          <t>L</t>
        </is>
      </c>
      <c r="T96" s="50" t="inlineStr">
        <is>
          <t>L</t>
        </is>
      </c>
      <c r="U96" s="50" t="inlineStr">
        <is>
          <t>L</t>
        </is>
      </c>
      <c r="V96" s="50" t="inlineStr">
        <is>
          <t>L</t>
        </is>
      </c>
      <c r="W96" s="51" t="n"/>
      <c r="X96" s="52" t="n"/>
      <c r="Y96" s="52" t="n"/>
      <c r="Z96" s="52" t="n"/>
      <c r="AA96" s="52" t="n"/>
      <c r="AB96" s="52" t="n"/>
      <c r="AC96" s="52" t="n"/>
      <c r="AD96" s="49" t="str">
        <f>IF(W96&lt;&gt;"",W96,I96)</f>
        <v>H</v>
      </c>
      <c r="AE96" s="50" t="str">
        <f>IF(X96&lt;&gt;"",X96,J96)</f>
        <v>M</v>
      </c>
      <c r="AF96" s="50" t="str">
        <f>IF(Y96&lt;&gt;"",Y96,K96)</f>
        <v>L</v>
      </c>
      <c r="AG96" s="50" t="str">
        <f>IF(Z96&lt;&gt;"",Z96,L96)</f>
        <v>L</v>
      </c>
      <c r="AH96" s="50" t="str">
        <f>IF(AA96&lt;&gt;"",AA96,M96)</f>
        <v>L</v>
      </c>
      <c r="AI96" s="50" t="str">
        <f>IF(AB96&lt;&gt;"",AB96,N96)</f>
        <v>L</v>
      </c>
      <c r="AJ96" s="50" t="str">
        <f>IF(AC96&lt;&gt;"",AC96,O96)</f>
        <v>L</v>
      </c>
      <c r="AK96" s="50">
        <f>COUNTA(W96:AC96)</f>
        <v>0</v>
      </c>
      <c r="AL96" s="53" t="n"/>
      <c r="AM96" s="54" t="n"/>
      <c r="AN96" s="54" t="n"/>
      <c r="AO96" s="53" t="n"/>
      <c r="AP96" s="54" t="n"/>
      <c r="AQ96" s="54" t="n"/>
      <c r="AR96" s="53" t="n"/>
      <c r="AS96" s="54" t="n"/>
      <c r="AT96" s="54" t="n"/>
      <c r="AU96" s="55" t="n"/>
      <c r="AV96" s="56" t="n"/>
      <c r="AW96" s="56" t="n"/>
      <c r="AX96" s="55" t="n"/>
      <c r="AY96" s="56" t="n"/>
      <c r="AZ96" s="56" t="n"/>
      <c r="BA96" s="57" t="n"/>
      <c r="BB96" s="58" t="n"/>
      <c r="BC96" s="58" t="n"/>
      <c r="BD96" s="57" t="n"/>
      <c r="BE96" s="58" t="n"/>
      <c r="BF96" s="58" t="n"/>
    </row>
    <row r="97" ht="90" customHeight="1">
      <c r="A97" s="59" t="inlineStr">
        <is>
          <t>R032</t>
        </is>
      </c>
      <c r="B97" s="17" t="inlineStr">
        <is>
          <t>Backend Development · IC</t>
        </is>
      </c>
      <c r="C97" s="17" t="inlineStr">
        <is>
          <t>Engineering &amp; Development</t>
        </is>
      </c>
      <c r="D97" s="17" t="inlineStr">
        <is>
          <t>IC</t>
        </is>
      </c>
      <c r="E97" s="17" t="inlineStr">
        <is>
          <t>level</t>
        </is>
      </c>
      <c r="F97" s="70" t="inlineStr">
        <is>
          <t>C1</t>
        </is>
      </c>
      <c r="G97" s="17" t="inlineStr">
        <is>
          <t>Principal – Backend Development</t>
        </is>
      </c>
      <c r="H97" s="17" t="n">
        <v>2</v>
      </c>
      <c r="I97" s="61" t="n"/>
      <c r="J97" s="62" t="n"/>
      <c r="K97" s="62" t="n"/>
      <c r="L97" s="62" t="n"/>
      <c r="M97" s="62" t="n"/>
      <c r="N97" s="62" t="n"/>
      <c r="O97" s="62" t="n"/>
      <c r="P97" s="20" t="n"/>
      <c r="Q97" s="21" t="n"/>
      <c r="R97" s="21" t="n"/>
      <c r="S97" s="21" t="n"/>
      <c r="T97" s="21" t="n"/>
      <c r="U97" s="21" t="n"/>
      <c r="V97" s="21" t="n"/>
      <c r="W97" s="63" t="n"/>
      <c r="X97" s="64" t="n"/>
      <c r="Y97" s="64" t="n"/>
      <c r="Z97" s="64" t="n"/>
      <c r="AA97" s="64" t="n"/>
      <c r="AB97" s="64" t="n"/>
      <c r="AC97" s="64" t="n"/>
      <c r="AD97" s="20" t="n"/>
      <c r="AE97" s="21" t="n"/>
      <c r="AF97" s="21" t="n"/>
      <c r="AG97" s="21" t="n"/>
      <c r="AH97" s="21" t="n"/>
      <c r="AI97" s="21" t="n"/>
      <c r="AJ97" s="21" t="n"/>
      <c r="AK97" s="21" t="n"/>
      <c r="AL97" s="65" t="inlineStr">
        <is>
          <t>Works at B3: Sets standards for a practice; cross-team problems</t>
        </is>
      </c>
      <c r="AM97" s="66" t="inlineStr">
        <is>
          <t>Ambiguous, cross-product problems</t>
        </is>
      </c>
      <c r="AN97" s="66" t="inlineStr">
        <is>
          <t>Works at C2: Function-wide or company-wide problems; creates methods and standards</t>
        </is>
      </c>
      <c r="AO97" s="65" t="inlineStr">
        <is>
          <t>Works at B3: Commercial / strategic calls for the unit</t>
        </is>
      </c>
      <c r="AP97" s="66" t="inlineStr">
        <is>
          <t>Sets direction for a sub-function or domain</t>
        </is>
      </c>
      <c r="AQ97" s="66" t="inlineStr">
        <is>
          <t>Works at C2: Sets direction for a function</t>
        </is>
      </c>
      <c r="AR97" s="65" t="inlineStr">
        <is>
          <t>Works at B3: Several teams or a practice</t>
        </is>
      </c>
      <c r="AS97" s="66" t="inlineStr">
        <is>
          <t>Sub-function results or domain quality across products</t>
        </is>
      </c>
      <c r="AT97" s="66" t="inlineStr">
        <is>
          <t>Works at C2: Function results, budget and risk</t>
        </is>
      </c>
      <c r="AU97" s="18" t="inlineStr">
        <is>
          <t>Works at B3: IC: leads a practice · People: team leads / managers report in</t>
        </is>
      </c>
      <c r="AV97" s="19" t="inlineStr">
        <is>
          <t>Leads managers or a community of practice</t>
        </is>
      </c>
      <c r="AW97" s="19" t="inlineStr">
        <is>
          <t>Works at C2: Leads a function; shapes functional strategy</t>
        </is>
      </c>
      <c r="AX97" s="18" t="inlineStr">
        <is>
          <t>Works at B3: Shapes the results of a practice or several teams</t>
        </is>
      </c>
      <c r="AY97" s="19" t="inlineStr">
        <is>
          <t>Changes results across a sub-function or across products</t>
        </is>
      </c>
      <c r="AZ97" s="19" t="inlineStr">
        <is>
          <t>Works at C2: Drives a function's or department's results and costs</t>
        </is>
      </c>
      <c r="BA97" s="67" t="inlineStr">
        <is>
          <t>Less than 10–13 yrs</t>
        </is>
      </c>
      <c r="BB97" s="68" t="inlineStr">
        <is>
          <t>10–13 yrs · market 12–17 yrs</t>
        </is>
      </c>
      <c r="BC97" s="68" t="inlineStr">
        <is>
          <t>More than 10–13 yrs</t>
        </is>
      </c>
      <c r="BD97" s="67" t="inlineStr">
        <is>
          <t>Below: Postgraduate or professional qualification preferred</t>
        </is>
      </c>
      <c r="BE97" s="68" t="inlineStr">
        <is>
          <t>Postgraduate / professional qualification preferred</t>
        </is>
      </c>
      <c r="BF97" s="68" t="inlineStr">
        <is>
          <t>Above: Postgraduate / professional qualification preferred</t>
        </is>
      </c>
    </row>
    <row r="98" ht="90" customHeight="1">
      <c r="A98" s="59" t="inlineStr">
        <is>
          <t>R032</t>
        </is>
      </c>
      <c r="B98" s="17" t="inlineStr">
        <is>
          <t>Backend Development · IC</t>
        </is>
      </c>
      <c r="C98" s="17" t="inlineStr">
        <is>
          <t>Engineering &amp; Development</t>
        </is>
      </c>
      <c r="D98" s="17" t="inlineStr">
        <is>
          <t>IC</t>
        </is>
      </c>
      <c r="E98" s="17" t="inlineStr">
        <is>
          <t>level</t>
        </is>
      </c>
      <c r="F98" s="69" t="inlineStr">
        <is>
          <t>B3</t>
        </is>
      </c>
      <c r="G98" s="17" t="inlineStr">
        <is>
          <t>Lead Software Engineer</t>
        </is>
      </c>
      <c r="H98" s="17" t="n">
        <v>3</v>
      </c>
      <c r="I98" s="61" t="n"/>
      <c r="J98" s="62" t="n"/>
      <c r="K98" s="62" t="n"/>
      <c r="L98" s="62" t="n"/>
      <c r="M98" s="62" t="n"/>
      <c r="N98" s="62" t="n"/>
      <c r="O98" s="62" t="n"/>
      <c r="P98" s="20" t="n"/>
      <c r="Q98" s="21" t="n"/>
      <c r="R98" s="21" t="n"/>
      <c r="S98" s="21" t="n"/>
      <c r="T98" s="21" t="n"/>
      <c r="U98" s="21" t="n"/>
      <c r="V98" s="21" t="n"/>
      <c r="W98" s="63" t="n"/>
      <c r="X98" s="64" t="n"/>
      <c r="Y98" s="64" t="n"/>
      <c r="Z98" s="64" t="n"/>
      <c r="AA98" s="64" t="n"/>
      <c r="AB98" s="64" t="n"/>
      <c r="AC98" s="64" t="n"/>
      <c r="AD98" s="20" t="n"/>
      <c r="AE98" s="21" t="n"/>
      <c r="AF98" s="21" t="n"/>
      <c r="AG98" s="21" t="n"/>
      <c r="AH98" s="21" t="n"/>
      <c r="AI98" s="21" t="n"/>
      <c r="AJ98" s="21" t="n"/>
      <c r="AK98" s="21" t="n"/>
      <c r="AL98" s="65" t="inlineStr">
        <is>
          <t>Works at B2: Hardest problems in the domain</t>
        </is>
      </c>
      <c r="AM98" s="66" t="inlineStr">
        <is>
          <t>Sets standards for a practice; cross-team problems · in this role: Java · NET MVC</t>
        </is>
      </c>
      <c r="AN98" s="66" t="inlineStr">
        <is>
          <t>Works at C1: Ambiguous, cross-product problems</t>
        </is>
      </c>
      <c r="AO98" s="65" t="inlineStr">
        <is>
          <t>Works at B2: Allocates people and sets team priorities</t>
        </is>
      </c>
      <c r="AP98" s="66" t="inlineStr">
        <is>
          <t>Commercial / strategic calls for the unit</t>
        </is>
      </c>
      <c r="AQ98" s="66" t="inlineStr">
        <is>
          <t>Works at C1: Sets direction for a sub-function or domain</t>
        </is>
      </c>
      <c r="AR98" s="65" t="inlineStr">
        <is>
          <t>Works at B2: One team or a client portfolio</t>
        </is>
      </c>
      <c r="AS98" s="66" t="inlineStr">
        <is>
          <t>Several teams or a practice · KRA themes: Common themes in manager-set KRAs: technical · defect · quality · agreed · deliver · reviews</t>
        </is>
      </c>
      <c r="AT98" s="66" t="inlineStr">
        <is>
          <t>Works at C1: Sub-function results or domain quality across products</t>
        </is>
      </c>
      <c r="AU98" s="18" t="inlineStr">
        <is>
          <t>Works at B2: IC: guides others in the domain · People: manages a team of 6+</t>
        </is>
      </c>
      <c r="AV98" s="19" t="inlineStr">
        <is>
          <t>IC: leads a practice · People: team leads / managers report in</t>
        </is>
      </c>
      <c r="AW98" s="19" t="inlineStr">
        <is>
          <t>Works at C1: Leads managers or a community of practice</t>
        </is>
      </c>
      <c r="AX98" s="18" t="inlineStr">
        <is>
          <t>Works at B2: Visible effect on a team's or client portfolio's revenue, quality or compliance</t>
        </is>
      </c>
      <c r="AY98" s="19" t="inlineStr">
        <is>
          <t>Shapes the results of a practice or several teams</t>
        </is>
      </c>
      <c r="AZ98" s="19" t="inlineStr">
        <is>
          <t>Works at C1: Changes results across a sub-function or across products</t>
        </is>
      </c>
      <c r="BA98" s="67" t="inlineStr">
        <is>
          <t>Less than 8–10 yrs</t>
        </is>
      </c>
      <c r="BB98" s="68" t="inlineStr">
        <is>
          <t>8–10 yrs · market 8–13 yrs</t>
        </is>
      </c>
      <c r="BC98" s="68" t="inlineStr">
        <is>
          <t>More than 8–10 yrs</t>
        </is>
      </c>
      <c r="BD98" s="67" t="inlineStr">
        <is>
          <t>Below: Graduate or postgraduate; professional qualification preferred</t>
        </is>
      </c>
      <c r="BE98" s="68" t="inlineStr">
        <is>
          <t>Postgraduate or professional qualification preferred</t>
        </is>
      </c>
      <c r="BF98" s="68" t="inlineStr">
        <is>
          <t>Above: Postgraduate / professional qualification preferred</t>
        </is>
      </c>
    </row>
    <row r="99" ht="90" customHeight="1">
      <c r="A99" s="59" t="inlineStr">
        <is>
          <t>R032</t>
        </is>
      </c>
      <c r="B99" s="17" t="inlineStr">
        <is>
          <t>Backend Development · IC</t>
        </is>
      </c>
      <c r="C99" s="17" t="inlineStr">
        <is>
          <t>Engineering &amp; Development</t>
        </is>
      </c>
      <c r="D99" s="17" t="inlineStr">
        <is>
          <t>IC</t>
        </is>
      </c>
      <c r="E99" s="17" t="inlineStr">
        <is>
          <t>level</t>
        </is>
      </c>
      <c r="F99" s="69" t="inlineStr">
        <is>
          <t>B2</t>
        </is>
      </c>
      <c r="G99" s="17" t="inlineStr">
        <is>
          <t>Senior Technical Specialist</t>
        </is>
      </c>
      <c r="H99" s="17" t="n">
        <v>7</v>
      </c>
      <c r="I99" s="61" t="n"/>
      <c r="J99" s="62" t="n"/>
      <c r="K99" s="62" t="n"/>
      <c r="L99" s="62" t="n"/>
      <c r="M99" s="62" t="n"/>
      <c r="N99" s="62" t="n"/>
      <c r="O99" s="62" t="n"/>
      <c r="P99" s="20" t="n"/>
      <c r="Q99" s="21" t="n"/>
      <c r="R99" s="21" t="n"/>
      <c r="S99" s="21" t="n"/>
      <c r="T99" s="21" t="n"/>
      <c r="U99" s="21" t="n"/>
      <c r="V99" s="21" t="n"/>
      <c r="W99" s="63" t="n"/>
      <c r="X99" s="64" t="n"/>
      <c r="Y99" s="64" t="n"/>
      <c r="Z99" s="64" t="n"/>
      <c r="AA99" s="64" t="n"/>
      <c r="AB99" s="64" t="n"/>
      <c r="AC99" s="64" t="n"/>
      <c r="AD99" s="20" t="n"/>
      <c r="AE99" s="21" t="n"/>
      <c r="AF99" s="21" t="n"/>
      <c r="AG99" s="21" t="n"/>
      <c r="AH99" s="21" t="n"/>
      <c r="AI99" s="21" t="n"/>
      <c r="AJ99" s="21" t="n"/>
      <c r="AK99" s="21" t="n"/>
      <c r="AL99" s="65" t="inlineStr">
        <is>
          <t>Works at B1: Domain specialist work</t>
        </is>
      </c>
      <c r="AM99" s="66" t="inlineStr">
        <is>
          <t>Hardest problems in the domain · in this role: NET MVC · Java</t>
        </is>
      </c>
      <c r="AN99" s="66" t="inlineStr">
        <is>
          <t>Works at B3: Sets standards for a practice; cross-team problems</t>
        </is>
      </c>
      <c r="AO99" s="65" t="inlineStr">
        <is>
          <t>Works at B1: Technical / QC / client calls for the domain</t>
        </is>
      </c>
      <c r="AP99" s="66" t="inlineStr">
        <is>
          <t>Allocates people and sets team priorities</t>
        </is>
      </c>
      <c r="AQ99" s="66" t="inlineStr">
        <is>
          <t>Works at B3: Commercial / strategic calls for the unit</t>
        </is>
      </c>
      <c r="AR99" s="65" t="inlineStr">
        <is>
          <t>Works at B1: A domain or a small team</t>
        </is>
      </c>
      <c r="AS99" s="66" t="inlineStr">
        <is>
          <t>One team or a client portfolio · KRA themes: Common themes in manager-set KRAs: modules · coverage · complete · components · committed · sprint</t>
        </is>
      </c>
      <c r="AT99" s="66" t="inlineStr">
        <is>
          <t>Works at B3: Several teams or a practice</t>
        </is>
      </c>
      <c r="AU99" s="18" t="inlineStr">
        <is>
          <t>Works at B1: IC: mentors and reviews · People: hands-on team lead of 3–5</t>
        </is>
      </c>
      <c r="AV99" s="19" t="inlineStr">
        <is>
          <t>IC: guides others in the domain · People: manages a team of 6+</t>
        </is>
      </c>
      <c r="AW99" s="19" t="inlineStr">
        <is>
          <t>Works at B3: IC: leads a practice · People: team leads / managers report in</t>
        </is>
      </c>
      <c r="AX99" s="18" t="inlineStr">
        <is>
          <t>Works at B1: Moves a module's, product area's or client account's results</t>
        </is>
      </c>
      <c r="AY99" s="19" t="inlineStr">
        <is>
          <t>Visible effect on a team's or client portfolio's revenue, quality or compliance</t>
        </is>
      </c>
      <c r="AZ99" s="19" t="inlineStr">
        <is>
          <t>Works at B3: Shapes the results of a practice or several teams</t>
        </is>
      </c>
      <c r="BA99" s="67" t="inlineStr">
        <is>
          <t>Less than 6–8 yrs</t>
        </is>
      </c>
      <c r="BB99" s="68" t="inlineStr">
        <is>
          <t>6–8 yrs · market 6–10 yrs</t>
        </is>
      </c>
      <c r="BC99" s="68" t="inlineStr">
        <is>
          <t>More than 6–8 yrs</t>
        </is>
      </c>
      <c r="BD99" s="67" t="inlineStr">
        <is>
          <t>Below: Graduate + relevant qualification or certification preferred</t>
        </is>
      </c>
      <c r="BE99" s="68" t="inlineStr">
        <is>
          <t>Graduate or postgraduate; professional qualification preferred</t>
        </is>
      </c>
      <c r="BF99" s="68" t="inlineStr">
        <is>
          <t>Above: Postgraduate or professional qualification preferred</t>
        </is>
      </c>
    </row>
    <row r="100" ht="90" customHeight="1">
      <c r="A100" s="59" t="inlineStr">
        <is>
          <t>R032</t>
        </is>
      </c>
      <c r="B100" s="17" t="inlineStr">
        <is>
          <t>Backend Development · IC</t>
        </is>
      </c>
      <c r="C100" s="17" t="inlineStr">
        <is>
          <t>Engineering &amp; Development</t>
        </is>
      </c>
      <c r="D100" s="17" t="inlineStr">
        <is>
          <t>IC</t>
        </is>
      </c>
      <c r="E100" s="17" t="inlineStr">
        <is>
          <t>level</t>
        </is>
      </c>
      <c r="F100" s="69" t="inlineStr">
        <is>
          <t>B1</t>
        </is>
      </c>
      <c r="G100" s="17" t="inlineStr">
        <is>
          <t>Technical Specialist</t>
        </is>
      </c>
      <c r="H100" s="17" t="n">
        <v>10</v>
      </c>
      <c r="I100" s="61" t="n"/>
      <c r="J100" s="62" t="n"/>
      <c r="K100" s="62" t="n"/>
      <c r="L100" s="62" t="n"/>
      <c r="M100" s="62" t="n"/>
      <c r="N100" s="62" t="n"/>
      <c r="O100" s="62" t="n"/>
      <c r="P100" s="20" t="n"/>
      <c r="Q100" s="21" t="n"/>
      <c r="R100" s="21" t="n"/>
      <c r="S100" s="21" t="n"/>
      <c r="T100" s="21" t="n"/>
      <c r="U100" s="21" t="n"/>
      <c r="V100" s="21" t="n"/>
      <c r="W100" s="63" t="n"/>
      <c r="X100" s="64" t="n"/>
      <c r="Y100" s="64" t="n"/>
      <c r="Z100" s="64" t="n"/>
      <c r="AA100" s="64" t="n"/>
      <c r="AB100" s="64" t="n"/>
      <c r="AC100" s="64" t="n"/>
      <c r="AD100" s="20" t="n"/>
      <c r="AE100" s="21" t="n"/>
      <c r="AF100" s="21" t="n"/>
      <c r="AG100" s="21" t="n"/>
      <c r="AH100" s="21" t="n"/>
      <c r="AI100" s="21" t="n"/>
      <c r="AJ100" s="21" t="n"/>
      <c r="AK100" s="21" t="n"/>
      <c r="AL100" s="65" t="inlineStr">
        <is>
          <t>Works at A3: Varied and non-standard work; handles exceptions</t>
        </is>
      </c>
      <c r="AM100" s="66" t="inlineStr">
        <is>
          <t>Domain specialist work · in this role: Problem Solving · NET MVC · Java · Database Management · Production Support</t>
        </is>
      </c>
      <c r="AN100" s="66" t="inlineStr">
        <is>
          <t>Works at B2: Hardest problems in the domain</t>
        </is>
      </c>
      <c r="AO100" s="65" t="inlineStr">
        <is>
          <t>Works at A3: Technical / QC / client calls on own work</t>
        </is>
      </c>
      <c r="AP100" s="66" t="inlineStr">
        <is>
          <t>Technical / QC / client calls for the domain</t>
        </is>
      </c>
      <c r="AQ100" s="66" t="inlineStr">
        <is>
          <t>Works at B2: Allocates people and sets team priorities</t>
        </is>
      </c>
      <c r="AR100" s="65" t="inlineStr">
        <is>
          <t>Works at A3: A module / process, or work with client or regulatory consequences</t>
        </is>
      </c>
      <c r="AS100" s="66" t="inlineStr">
        <is>
          <t>A domain or a small team · KRA themes: Common themes in manager-set KRAs: reduce · production · time · quarterly · incidents resolved · stability critical</t>
        </is>
      </c>
      <c r="AT100" s="66" t="inlineStr">
        <is>
          <t>Works at B2: One team or a client portfolio</t>
        </is>
      </c>
      <c r="AU100" s="18" t="inlineStr">
        <is>
          <t>Works at A3: contributes alone; guides others only informally</t>
        </is>
      </c>
      <c r="AV100" s="19" t="inlineStr">
        <is>
          <t>IC: mentors and reviews · People: hands-on team lead of 3–5</t>
        </is>
      </c>
      <c r="AW100" s="19" t="inlineStr">
        <is>
          <t>Works at B2: IC: guides others in the domain · People: manages a team of 6+</t>
        </is>
      </c>
      <c r="AX100" s="18" t="inlineStr">
        <is>
          <t>Works at A3: A process or client deliverable depends on this work</t>
        </is>
      </c>
      <c r="AY100" s="19" t="inlineStr">
        <is>
          <t>Moves a module's, product area's or client account's results</t>
        </is>
      </c>
      <c r="AZ100" s="19" t="inlineStr">
        <is>
          <t>Works at B2: Visible effect on a team's or client portfolio's revenue, quality or compliance</t>
        </is>
      </c>
      <c r="BA100" s="67" t="inlineStr">
        <is>
          <t>Less than 4–6 yrs</t>
        </is>
      </c>
      <c r="BB100" s="68" t="inlineStr">
        <is>
          <t>4–6 yrs · market 4–8 yrs</t>
        </is>
      </c>
      <c r="BC100" s="68" t="inlineStr">
        <is>
          <t>More than 4–6 yrs</t>
        </is>
      </c>
      <c r="BD100" s="67" t="inlineStr">
        <is>
          <t>Below: Graduate; relevant certification preferred</t>
        </is>
      </c>
      <c r="BE100" s="68" t="inlineStr">
        <is>
          <t>Graduate + relevant qualification or certification preferred</t>
        </is>
      </c>
      <c r="BF100" s="68" t="inlineStr">
        <is>
          <t>Above: Graduate or postgraduate; professional qualification preferred</t>
        </is>
      </c>
    </row>
    <row r="101" ht="90" customHeight="1">
      <c r="A101" s="59" t="inlineStr">
        <is>
          <t>R032</t>
        </is>
      </c>
      <c r="B101" s="17" t="inlineStr">
        <is>
          <t>Backend Development · IC</t>
        </is>
      </c>
      <c r="C101" s="17" t="inlineStr">
        <is>
          <t>Engineering &amp; Development</t>
        </is>
      </c>
      <c r="D101" s="17" t="inlineStr">
        <is>
          <t>IC</t>
        </is>
      </c>
      <c r="E101" s="17" t="inlineStr">
        <is>
          <t>level</t>
        </is>
      </c>
      <c r="F101" s="60" t="inlineStr">
        <is>
          <t>A3</t>
        </is>
      </c>
      <c r="G101" s="17" t="inlineStr">
        <is>
          <t>Senior Software Engineer</t>
        </is>
      </c>
      <c r="H101" s="17" t="n">
        <v>46</v>
      </c>
      <c r="I101" s="61" t="n"/>
      <c r="J101" s="62" t="n"/>
      <c r="K101" s="62" t="n"/>
      <c r="L101" s="62" t="n"/>
      <c r="M101" s="62" t="n"/>
      <c r="N101" s="62" t="n"/>
      <c r="O101" s="62" t="n"/>
      <c r="P101" s="20" t="n"/>
      <c r="Q101" s="21" t="n"/>
      <c r="R101" s="21" t="n"/>
      <c r="S101" s="21" t="n"/>
      <c r="T101" s="21" t="n"/>
      <c r="U101" s="21" t="n"/>
      <c r="V101" s="21" t="n"/>
      <c r="W101" s="63" t="n"/>
      <c r="X101" s="64" t="n"/>
      <c r="Y101" s="64" t="n"/>
      <c r="Z101" s="64" t="n"/>
      <c r="AA101" s="64" t="n"/>
      <c r="AB101" s="64" t="n"/>
      <c r="AC101" s="64" t="n"/>
      <c r="AD101" s="20" t="n"/>
      <c r="AE101" s="21" t="n"/>
      <c r="AF101" s="21" t="n"/>
      <c r="AG101" s="21" t="n"/>
      <c r="AH101" s="21" t="n"/>
      <c r="AI101" s="21" t="n"/>
      <c r="AJ101" s="21" t="n"/>
      <c r="AK101" s="21" t="n"/>
      <c r="AL101" s="65" t="inlineStr">
        <is>
          <t>Works at A2: Standard work of the discipline</t>
        </is>
      </c>
      <c r="AM101" s="66" t="inlineStr">
        <is>
          <t>Varied and non-standard work; handles exceptions · in this role: Java · NET MVC · debugging · AI · Technical knowledge · Software development · Devops · Spring Boot</t>
        </is>
      </c>
      <c r="AN101" s="66" t="inlineStr">
        <is>
          <t>Works at B1: Domain specialist work</t>
        </is>
      </c>
      <c r="AO101" s="65" t="inlineStr">
        <is>
          <t>Works at A2: Chooses own approach within standards</t>
        </is>
      </c>
      <c r="AP101" s="66" t="inlineStr">
        <is>
          <t>Technical / QC / client calls on own work</t>
        </is>
      </c>
      <c r="AQ101" s="66" t="inlineStr">
        <is>
          <t>Works at B1: Technical / QC / client calls for the domain</t>
        </is>
      </c>
      <c r="AR101" s="65" t="inlineStr">
        <is>
          <t>Works at A2: Own deliverables · accuracy, TAT</t>
        </is>
      </c>
      <c r="AS101" s="66" t="inlineStr">
        <is>
          <t>A module / process, or work with client or regulatory consequences · KRA themes: Common themes in manager-set KRAs: year · coverage · code · quality · deliver · assigned</t>
        </is>
      </c>
      <c r="AT101" s="66" t="inlineStr">
        <is>
          <t>Works at B1: A domain or a small team</t>
        </is>
      </c>
      <c r="AU101" s="18" t="inlineStr">
        <is>
          <t>Works at A2: contributes alone; guides others only informally</t>
        </is>
      </c>
      <c r="AV101" s="19" t="inlineStr">
        <is>
          <t>Helps peers and newer people informally · None · guides 1–3 juniors informally</t>
        </is>
      </c>
      <c r="AW101" s="19" t="inlineStr">
        <is>
          <t>Works at B1: IC: mentors and reviews · People: hands-on team lead of 3–5</t>
        </is>
      </c>
      <c r="AX101" s="18" t="inlineStr">
        <is>
          <t>Works at A2: Own deliverables feed a team's output and turnaround</t>
        </is>
      </c>
      <c r="AY101" s="19" t="inlineStr">
        <is>
          <t>A process or client deliverable depends on this work</t>
        </is>
      </c>
      <c r="AZ101" s="19" t="inlineStr">
        <is>
          <t>Works at B1: Moves a module's, product area's or client account's results</t>
        </is>
      </c>
      <c r="BA101" s="67" t="inlineStr">
        <is>
          <t>Less than 2–4 yrs</t>
        </is>
      </c>
      <c r="BB101" s="68" t="inlineStr">
        <is>
          <t>2–4 yrs · market 2–5 yrs</t>
        </is>
      </c>
      <c r="BC101" s="68" t="inlineStr">
        <is>
          <t>More than 2–4 yrs</t>
        </is>
      </c>
      <c r="BD101" s="67" t="inlineStr">
        <is>
          <t>Below: Graduate · or diploma with experience</t>
        </is>
      </c>
      <c r="BE101" s="68" t="inlineStr">
        <is>
          <t>Graduate; relevant certification preferred</t>
        </is>
      </c>
      <c r="BF101" s="68" t="inlineStr">
        <is>
          <t>Above: Graduate + relevant qualification or certification preferred</t>
        </is>
      </c>
    </row>
    <row r="102" ht="90" customHeight="1">
      <c r="A102" s="59" t="inlineStr">
        <is>
          <t>R032</t>
        </is>
      </c>
      <c r="B102" s="17" t="inlineStr">
        <is>
          <t>Backend Development · IC</t>
        </is>
      </c>
      <c r="C102" s="17" t="inlineStr">
        <is>
          <t>Engineering &amp; Development</t>
        </is>
      </c>
      <c r="D102" s="17" t="inlineStr">
        <is>
          <t>IC</t>
        </is>
      </c>
      <c r="E102" s="17" t="inlineStr">
        <is>
          <t>level</t>
        </is>
      </c>
      <c r="F102" s="60" t="inlineStr">
        <is>
          <t>A2</t>
        </is>
      </c>
      <c r="G102" s="17" t="inlineStr">
        <is>
          <t>Software Engineer</t>
        </is>
      </c>
      <c r="H102" s="17" t="n">
        <v>7</v>
      </c>
      <c r="I102" s="61" t="n"/>
      <c r="J102" s="62" t="n"/>
      <c r="K102" s="62" t="n"/>
      <c r="L102" s="62" t="n"/>
      <c r="M102" s="62" t="n"/>
      <c r="N102" s="62" t="n"/>
      <c r="O102" s="62" t="n"/>
      <c r="P102" s="20" t="n"/>
      <c r="Q102" s="21" t="n"/>
      <c r="R102" s="21" t="n"/>
      <c r="S102" s="21" t="n"/>
      <c r="T102" s="21" t="n"/>
      <c r="U102" s="21" t="n"/>
      <c r="V102" s="21" t="n"/>
      <c r="W102" s="63" t="n"/>
      <c r="X102" s="64" t="n"/>
      <c r="Y102" s="64" t="n"/>
      <c r="Z102" s="64" t="n"/>
      <c r="AA102" s="64" t="n"/>
      <c r="AB102" s="64" t="n"/>
      <c r="AC102" s="64" t="n"/>
      <c r="AD102" s="20" t="n"/>
      <c r="AE102" s="21" t="n"/>
      <c r="AF102" s="21" t="n"/>
      <c r="AG102" s="21" t="n"/>
      <c r="AH102" s="21" t="n"/>
      <c r="AI102" s="21" t="n"/>
      <c r="AJ102" s="21" t="n"/>
      <c r="AK102" s="21" t="n"/>
      <c r="AL102" s="65" t="inlineStr">
        <is>
          <t>Works at A1: Learning; follows worked examples</t>
        </is>
      </c>
      <c r="AM102" s="66" t="inlineStr">
        <is>
          <t>Standard work of the discipline · in this role: NET MVC · Java</t>
        </is>
      </c>
      <c r="AN102" s="66" t="inlineStr">
        <is>
          <t>Works at A3: Varied and non-standard work; handles exceptions</t>
        </is>
      </c>
      <c r="AO102" s="65" t="inlineStr">
        <is>
          <t>Works at A1: Needs approval / close guidance</t>
        </is>
      </c>
      <c r="AP102" s="66" t="inlineStr">
        <is>
          <t>Chooses own approach within standards</t>
        </is>
      </c>
      <c r="AQ102" s="66" t="inlineStr">
        <is>
          <t>Works at A3: Technical / QC / client calls on own work</t>
        </is>
      </c>
      <c r="AR102" s="65" t="inlineStr">
        <is>
          <t>Works at A1: Learning tasks</t>
        </is>
      </c>
      <c r="AS102" s="66" t="inlineStr">
        <is>
          <t>Own deliverables · accuracy, TAT · KRA themes: Common themes in manager-set KRAs: improve · deliver · modules · committed · coverage · automated</t>
        </is>
      </c>
      <c r="AT102" s="66" t="inlineStr">
        <is>
          <t>Works at A3: A module / process, or work with client or regulatory consequences</t>
        </is>
      </c>
      <c r="AU102" s="18" t="inlineStr">
        <is>
          <t>Works at A1: contributes alone; guides others only informally</t>
        </is>
      </c>
      <c r="AV102" s="19" t="inlineStr">
        <is>
          <t>Helps peers and newer people informally · No direct reports</t>
        </is>
      </c>
      <c r="AW102" s="19" t="inlineStr">
        <is>
          <t>Works at A3: Not scored in Band A</t>
        </is>
      </c>
      <c r="AX102" s="18" t="inlineStr">
        <is>
          <t>Works at A1: Learning; little direct effect on business results yet</t>
        </is>
      </c>
      <c r="AY102" s="19" t="inlineStr">
        <is>
          <t>Own deliverables feed a team's output and turnaround</t>
        </is>
      </c>
      <c r="AZ102" s="19" t="inlineStr">
        <is>
          <t>Works at A3: A process or client deliverable depends on this work</t>
        </is>
      </c>
      <c r="BA102" s="67" t="inlineStr">
        <is>
          <t>Less than 0–2 yrs</t>
        </is>
      </c>
      <c r="BB102" s="68" t="inlineStr">
        <is>
          <t>0–2 yrs · market 0–3 yrs</t>
        </is>
      </c>
      <c r="BC102" s="68" t="inlineStr">
        <is>
          <t>More than 0–2 yrs</t>
        </is>
      </c>
      <c r="BD102" s="67" t="inlineStr">
        <is>
          <t>Below: Pursuing or completed graduation / diploma</t>
        </is>
      </c>
      <c r="BE102" s="68" t="inlineStr">
        <is>
          <t>Graduate · or diploma with experience</t>
        </is>
      </c>
      <c r="BF102" s="68" t="inlineStr">
        <is>
          <t>Above: Graduate; relevant certification preferred</t>
        </is>
      </c>
    </row>
    <row r="103" ht="90" customHeight="1">
      <c r="A103" s="59" t="inlineStr">
        <is>
          <t>R032</t>
        </is>
      </c>
      <c r="B103" s="17" t="inlineStr">
        <is>
          <t>Backend Development · IC</t>
        </is>
      </c>
      <c r="C103" s="17" t="inlineStr">
        <is>
          <t>Engineering &amp; Development</t>
        </is>
      </c>
      <c r="D103" s="17" t="inlineStr">
        <is>
          <t>IC</t>
        </is>
      </c>
      <c r="E103" s="17" t="inlineStr">
        <is>
          <t>level</t>
        </is>
      </c>
      <c r="F103" s="60" t="inlineStr">
        <is>
          <t>A1</t>
        </is>
      </c>
      <c r="G103" s="17" t="inlineStr">
        <is>
          <t>Trainee Software Engineer</t>
        </is>
      </c>
      <c r="H103" s="17" t="n">
        <v>4</v>
      </c>
      <c r="I103" s="61" t="n"/>
      <c r="J103" s="62" t="n"/>
      <c r="K103" s="62" t="n"/>
      <c r="L103" s="62" t="n"/>
      <c r="M103" s="62" t="n"/>
      <c r="N103" s="62" t="n"/>
      <c r="O103" s="62" t="n"/>
      <c r="P103" s="20" t="n"/>
      <c r="Q103" s="21" t="n"/>
      <c r="R103" s="21" t="n"/>
      <c r="S103" s="21" t="n"/>
      <c r="T103" s="21" t="n"/>
      <c r="U103" s="21" t="n"/>
      <c r="V103" s="21" t="n"/>
      <c r="W103" s="63" t="n"/>
      <c r="X103" s="64" t="n"/>
      <c r="Y103" s="64" t="n"/>
      <c r="Z103" s="64" t="n"/>
      <c r="AA103" s="64" t="n"/>
      <c r="AB103" s="64" t="n"/>
      <c r="AC103" s="64" t="n"/>
      <c r="AD103" s="20" t="n"/>
      <c r="AE103" s="21" t="n"/>
      <c r="AF103" s="21" t="n"/>
      <c r="AG103" s="21" t="n"/>
      <c r="AH103" s="21" t="n"/>
      <c r="AI103" s="21" t="n"/>
      <c r="AJ103" s="21" t="n"/>
      <c r="AK103" s="21" t="n"/>
      <c r="AL103" s="65" t="inlineStr">
        <is>
          <t>Not yet at the entry standard</t>
        </is>
      </c>
      <c r="AM103" s="66" t="inlineStr">
        <is>
          <t>Learning; follows worked examples · in this role: Java · NET MVC</t>
        </is>
      </c>
      <c r="AN103" s="66" t="inlineStr">
        <is>
          <t>Works at A2: Standard work of the discipline</t>
        </is>
      </c>
      <c r="AO103" s="65" t="inlineStr">
        <is>
          <t>Not yet at the entry standard</t>
        </is>
      </c>
      <c r="AP103" s="66" t="inlineStr">
        <is>
          <t>Needs approval / close guidance</t>
        </is>
      </c>
      <c r="AQ103" s="66" t="inlineStr">
        <is>
          <t>Works at A2: Chooses own approach within standards</t>
        </is>
      </c>
      <c r="AR103" s="65" t="inlineStr">
        <is>
          <t>Not yet at the entry standard</t>
        </is>
      </c>
      <c r="AS103" s="66" t="inlineStr">
        <is>
          <t>Learning tasks · KRA themes: Common themes in manager-set KRAs: code · technical · agreed · deliver · application · maintain</t>
        </is>
      </c>
      <c r="AT103" s="66" t="inlineStr">
        <is>
          <t>Works at A2: Own deliverables · accuracy, TAT</t>
        </is>
      </c>
      <c r="AU103" s="18" t="inlineStr">
        <is>
          <t>Not yet at the entry standard</t>
        </is>
      </c>
      <c r="AV103" s="19" t="inlineStr">
        <is>
          <t>Helps peers and newer people informally · No direct reports</t>
        </is>
      </c>
      <c r="AW103" s="19" t="inlineStr">
        <is>
          <t>Works at A2: Not scored in Band A</t>
        </is>
      </c>
      <c r="AX103" s="18" t="inlineStr">
        <is>
          <t>Not yet at the entry standard</t>
        </is>
      </c>
      <c r="AY103" s="19" t="inlineStr">
        <is>
          <t>Learning; little direct effect on business results yet</t>
        </is>
      </c>
      <c r="AZ103" s="19" t="inlineStr">
        <is>
          <t>Works at A2: Own deliverables feed a team's output and turnaround</t>
        </is>
      </c>
      <c r="BA103" s="67" t="inlineStr">
        <is>
          <t>Less than Intern / trainee · first year</t>
        </is>
      </c>
      <c r="BB103" s="68" t="inlineStr">
        <is>
          <t>Intern / trainee · first year · market — yrs</t>
        </is>
      </c>
      <c r="BC103" s="68" t="inlineStr">
        <is>
          <t>More than Intern / trainee · first year</t>
        </is>
      </c>
      <c r="BD103" s="67" t="inlineStr">
        <is>
          <t>Still studying</t>
        </is>
      </c>
      <c r="BE103" s="68" t="inlineStr">
        <is>
          <t>Pursuing or completed graduation / diploma</t>
        </is>
      </c>
      <c r="BF103" s="68" t="inlineStr">
        <is>
          <t>Above: Graduate · or diploma with experience</t>
        </is>
      </c>
    </row>
    <row r="104" ht="30" customHeight="1">
      <c r="A104" s="45" t="inlineStr">
        <is>
          <t>R033</t>
        </is>
      </c>
      <c r="B104" s="46" t="inlineStr">
        <is>
          <t>Backend Development · Manager</t>
        </is>
      </c>
      <c r="C104" s="46" t="inlineStr">
        <is>
          <t>Engineering &amp; Development</t>
        </is>
      </c>
      <c r="D104" s="46" t="inlineStr">
        <is>
          <t>Manager</t>
        </is>
      </c>
      <c r="E104" s="46" t="inlineStr">
        <is>
          <t>ROLE</t>
        </is>
      </c>
      <c r="F104" s="46" t="inlineStr">
        <is>
          <t>B2 · B3 · C1</t>
        </is>
      </c>
      <c r="G104" s="46" t="inlineStr">
        <is>
          <t>Band B · People Manager · Technology &amp; engineering</t>
        </is>
      </c>
      <c r="H104" s="46" t="n">
        <v>2</v>
      </c>
      <c r="I104" s="47" t="inlineStr">
        <is>
          <t>H</t>
        </is>
      </c>
      <c r="J104" s="48" t="inlineStr">
        <is>
          <t>M</t>
        </is>
      </c>
      <c r="K104" s="48" t="inlineStr">
        <is>
          <t>L</t>
        </is>
      </c>
      <c r="L104" s="48" t="inlineStr">
        <is>
          <t>M</t>
        </is>
      </c>
      <c r="M104" s="48" t="inlineStr">
        <is>
          <t>L</t>
        </is>
      </c>
      <c r="N104" s="48" t="inlineStr">
        <is>
          <t>L</t>
        </is>
      </c>
      <c r="O104" s="48" t="inlineStr">
        <is>
          <t>L</t>
        </is>
      </c>
      <c r="P104" s="49" t="inlineStr">
        <is>
          <t>H</t>
        </is>
      </c>
      <c r="Q104" s="50" t="inlineStr">
        <is>
          <t>M</t>
        </is>
      </c>
      <c r="R104" s="50" t="inlineStr">
        <is>
          <t>M</t>
        </is>
      </c>
      <c r="S104" s="50" t="inlineStr">
        <is>
          <t>M</t>
        </is>
      </c>
      <c r="T104" s="50" t="inlineStr">
        <is>
          <t>L</t>
        </is>
      </c>
      <c r="U104" s="50" t="inlineStr">
        <is>
          <t>L</t>
        </is>
      </c>
      <c r="V104" s="50" t="inlineStr">
        <is>
          <t>L</t>
        </is>
      </c>
      <c r="W104" s="51" t="n"/>
      <c r="X104" s="52" t="n"/>
      <c r="Y104" s="52" t="n"/>
      <c r="Z104" s="52" t="n"/>
      <c r="AA104" s="52" t="n"/>
      <c r="AB104" s="52" t="n"/>
      <c r="AC104" s="52" t="n"/>
      <c r="AD104" s="49" t="str">
        <f>IF(W104&lt;&gt;"",W104,I104)</f>
        <v>H</v>
      </c>
      <c r="AE104" s="50" t="str">
        <f>IF(X104&lt;&gt;"",X104,J104)</f>
        <v>M</v>
      </c>
      <c r="AF104" s="50" t="str">
        <f>IF(Y104&lt;&gt;"",Y104,K104)</f>
        <v>L</v>
      </c>
      <c r="AG104" s="50" t="str">
        <f>IF(Z104&lt;&gt;"",Z104,L104)</f>
        <v>M</v>
      </c>
      <c r="AH104" s="50" t="str">
        <f>IF(AA104&lt;&gt;"",AA104,M104)</f>
        <v>L</v>
      </c>
      <c r="AI104" s="50" t="str">
        <f>IF(AB104&lt;&gt;"",AB104,N104)</f>
        <v>L</v>
      </c>
      <c r="AJ104" s="50" t="str">
        <f>IF(AC104&lt;&gt;"",AC104,O104)</f>
        <v>L</v>
      </c>
      <c r="AK104" s="50">
        <f>COUNTA(W104:AC104)</f>
        <v>0</v>
      </c>
      <c r="AL104" s="53" t="n"/>
      <c r="AM104" s="54" t="n"/>
      <c r="AN104" s="54" t="n"/>
      <c r="AO104" s="53" t="n"/>
      <c r="AP104" s="54" t="n"/>
      <c r="AQ104" s="54" t="n"/>
      <c r="AR104" s="53" t="n"/>
      <c r="AS104" s="54" t="n"/>
      <c r="AT104" s="54" t="n"/>
      <c r="AU104" s="55" t="n"/>
      <c r="AV104" s="56" t="n"/>
      <c r="AW104" s="56" t="n"/>
      <c r="AX104" s="55" t="n"/>
      <c r="AY104" s="56" t="n"/>
      <c r="AZ104" s="56" t="n"/>
      <c r="BA104" s="57" t="n"/>
      <c r="BB104" s="58" t="n"/>
      <c r="BC104" s="58" t="n"/>
      <c r="BD104" s="57" t="n"/>
      <c r="BE104" s="58" t="n"/>
      <c r="BF104" s="58" t="n"/>
    </row>
    <row r="105" ht="90" customHeight="1">
      <c r="A105" s="59" t="inlineStr">
        <is>
          <t>R033</t>
        </is>
      </c>
      <c r="B105" s="17" t="inlineStr">
        <is>
          <t>Backend Development · Manager</t>
        </is>
      </c>
      <c r="C105" s="17" t="inlineStr">
        <is>
          <t>Engineering &amp; Development</t>
        </is>
      </c>
      <c r="D105" s="17" t="inlineStr">
        <is>
          <t>Manager</t>
        </is>
      </c>
      <c r="E105" s="17" t="inlineStr">
        <is>
          <t>level</t>
        </is>
      </c>
      <c r="F105" s="70" t="inlineStr">
        <is>
          <t>C1</t>
        </is>
      </c>
      <c r="G105" s="17" t="inlineStr">
        <is>
          <t>Associate Head – Backend Development</t>
        </is>
      </c>
      <c r="H105" s="17" t="n">
        <v>1</v>
      </c>
      <c r="I105" s="61" t="n"/>
      <c r="J105" s="62" t="n"/>
      <c r="K105" s="62" t="n"/>
      <c r="L105" s="62" t="n"/>
      <c r="M105" s="62" t="n"/>
      <c r="N105" s="62" t="n"/>
      <c r="O105" s="62" t="n"/>
      <c r="P105" s="20" t="n"/>
      <c r="Q105" s="21" t="n"/>
      <c r="R105" s="21" t="n"/>
      <c r="S105" s="21" t="n"/>
      <c r="T105" s="21" t="n"/>
      <c r="U105" s="21" t="n"/>
      <c r="V105" s="21" t="n"/>
      <c r="W105" s="63" t="n"/>
      <c r="X105" s="64" t="n"/>
      <c r="Y105" s="64" t="n"/>
      <c r="Z105" s="64" t="n"/>
      <c r="AA105" s="64" t="n"/>
      <c r="AB105" s="64" t="n"/>
      <c r="AC105" s="64" t="n"/>
      <c r="AD105" s="20" t="n"/>
      <c r="AE105" s="21" t="n"/>
      <c r="AF105" s="21" t="n"/>
      <c r="AG105" s="21" t="n"/>
      <c r="AH105" s="21" t="n"/>
      <c r="AI105" s="21" t="n"/>
      <c r="AJ105" s="21" t="n"/>
      <c r="AK105" s="21" t="n"/>
      <c r="AL105" s="65" t="inlineStr">
        <is>
          <t>Works at B3: Sets standards for a practice; cross-team problems</t>
        </is>
      </c>
      <c r="AM105" s="66" t="inlineStr">
        <is>
          <t>Ambiguous, cross-product problems</t>
        </is>
      </c>
      <c r="AN105" s="66" t="inlineStr">
        <is>
          <t>Works at C2: Function-wide or company-wide problems; creates methods and standards</t>
        </is>
      </c>
      <c r="AO105" s="65" t="inlineStr">
        <is>
          <t>Works at B3: Commercial / strategic calls for the unit</t>
        </is>
      </c>
      <c r="AP105" s="66" t="inlineStr">
        <is>
          <t>Sets direction for a sub-function or domain</t>
        </is>
      </c>
      <c r="AQ105" s="66" t="inlineStr">
        <is>
          <t>Works at C2: Sets direction for a function</t>
        </is>
      </c>
      <c r="AR105" s="65" t="inlineStr">
        <is>
          <t>Works at B3: Several teams or a practice</t>
        </is>
      </c>
      <c r="AS105" s="66" t="inlineStr">
        <is>
          <t>Sub-function results or domain quality across products</t>
        </is>
      </c>
      <c r="AT105" s="66" t="inlineStr">
        <is>
          <t>Works at C2: Function results, budget and risk</t>
        </is>
      </c>
      <c r="AU105" s="18" t="inlineStr">
        <is>
          <t>Works at B3: IC: leads a practice · People: team leads / managers report in</t>
        </is>
      </c>
      <c r="AV105" s="19" t="inlineStr">
        <is>
          <t>Leads managers or a community of practice</t>
        </is>
      </c>
      <c r="AW105" s="19" t="inlineStr">
        <is>
          <t>Works at C2: Leads a function; shapes functional strategy</t>
        </is>
      </c>
      <c r="AX105" s="18" t="inlineStr">
        <is>
          <t>Works at B3: Shapes the results of a practice or several teams</t>
        </is>
      </c>
      <c r="AY105" s="19" t="inlineStr">
        <is>
          <t>Changes results across a sub-function or across products</t>
        </is>
      </c>
      <c r="AZ105" s="19" t="inlineStr">
        <is>
          <t>Works at C2: Drives a function's or department's results and costs</t>
        </is>
      </c>
      <c r="BA105" s="67" t="inlineStr">
        <is>
          <t>Less than 10–13 yrs</t>
        </is>
      </c>
      <c r="BB105" s="68" t="inlineStr">
        <is>
          <t>10–13 yrs · market 12–17 yrs</t>
        </is>
      </c>
      <c r="BC105" s="68" t="inlineStr">
        <is>
          <t>More than 10–13 yrs</t>
        </is>
      </c>
      <c r="BD105" s="67" t="inlineStr">
        <is>
          <t>Below: Postgraduate or professional qualification preferred</t>
        </is>
      </c>
      <c r="BE105" s="68" t="inlineStr">
        <is>
          <t>Postgraduate / professional qualification preferred</t>
        </is>
      </c>
      <c r="BF105" s="68" t="inlineStr">
        <is>
          <t>Above: Postgraduate / professional qualification preferred</t>
        </is>
      </c>
    </row>
    <row r="106" ht="90" customHeight="1">
      <c r="A106" s="59" t="inlineStr">
        <is>
          <t>R033</t>
        </is>
      </c>
      <c r="B106" s="17" t="inlineStr">
        <is>
          <t>Backend Development · Manager</t>
        </is>
      </c>
      <c r="C106" s="17" t="inlineStr">
        <is>
          <t>Engineering &amp; Development</t>
        </is>
      </c>
      <c r="D106" s="17" t="inlineStr">
        <is>
          <t>Manager</t>
        </is>
      </c>
      <c r="E106" s="17" t="inlineStr">
        <is>
          <t>level</t>
        </is>
      </c>
      <c r="F106" s="69" t="inlineStr">
        <is>
          <t>B3</t>
        </is>
      </c>
      <c r="G106" s="17" t="inlineStr">
        <is>
          <t>— no one at this level today</t>
        </is>
      </c>
      <c r="H106" s="17" t="n">
        <v>0</v>
      </c>
      <c r="I106" s="61" t="n"/>
      <c r="J106" s="62" t="n"/>
      <c r="K106" s="62" t="n"/>
      <c r="L106" s="62" t="n"/>
      <c r="M106" s="62" t="n"/>
      <c r="N106" s="62" t="n"/>
      <c r="O106" s="62" t="n"/>
      <c r="P106" s="20" t="n"/>
      <c r="Q106" s="21" t="n"/>
      <c r="R106" s="21" t="n"/>
      <c r="S106" s="21" t="n"/>
      <c r="T106" s="21" t="n"/>
      <c r="U106" s="21" t="n"/>
      <c r="V106" s="21" t="n"/>
      <c r="W106" s="63" t="n"/>
      <c r="X106" s="64" t="n"/>
      <c r="Y106" s="64" t="n"/>
      <c r="Z106" s="64" t="n"/>
      <c r="AA106" s="64" t="n"/>
      <c r="AB106" s="64" t="n"/>
      <c r="AC106" s="64" t="n"/>
      <c r="AD106" s="20" t="n"/>
      <c r="AE106" s="21" t="n"/>
      <c r="AF106" s="21" t="n"/>
      <c r="AG106" s="21" t="n"/>
      <c r="AH106" s="21" t="n"/>
      <c r="AI106" s="21" t="n"/>
      <c r="AJ106" s="21" t="n"/>
      <c r="AK106" s="21" t="n"/>
      <c r="AL106" s="65" t="inlineStr">
        <is>
          <t>Works at B2: Hardest problems in the domain</t>
        </is>
      </c>
      <c r="AM106" s="66" t="inlineStr">
        <is>
          <t>Sets standards for a practice; cross-team problems · in this role: Java · NET MVC</t>
        </is>
      </c>
      <c r="AN106" s="66" t="inlineStr">
        <is>
          <t>Works at C1: Ambiguous, cross-product problems</t>
        </is>
      </c>
      <c r="AO106" s="65" t="inlineStr">
        <is>
          <t>Works at B2: Allocates people and sets team priorities</t>
        </is>
      </c>
      <c r="AP106" s="66" t="inlineStr">
        <is>
          <t>Commercial / strategic calls for the unit</t>
        </is>
      </c>
      <c r="AQ106" s="66" t="inlineStr">
        <is>
          <t>Works at C1: Sets direction for a sub-function or domain</t>
        </is>
      </c>
      <c r="AR106" s="65" t="inlineStr">
        <is>
          <t>Works at B2: One team or a client portfolio</t>
        </is>
      </c>
      <c r="AS106" s="66" t="inlineStr">
        <is>
          <t>Several teams or a practice · KRA themes: Common themes in manager-set KRAs: technical · defect · quality · agreed · deliver · reviews</t>
        </is>
      </c>
      <c r="AT106" s="66" t="inlineStr">
        <is>
          <t>Works at C1: Sub-function results or domain quality across products</t>
        </is>
      </c>
      <c r="AU106" s="18" t="inlineStr">
        <is>
          <t>Works at B2: IC: guides others in the domain · People: manages a team of 6+</t>
        </is>
      </c>
      <c r="AV106" s="19" t="inlineStr">
        <is>
          <t>IC: leads a practice · People: team leads / managers report in</t>
        </is>
      </c>
      <c r="AW106" s="19" t="inlineStr">
        <is>
          <t>Works at C1: Leads managers or a community of practice</t>
        </is>
      </c>
      <c r="AX106" s="18" t="inlineStr">
        <is>
          <t>Works at B2: Visible effect on a team's or client portfolio's revenue, quality or compliance</t>
        </is>
      </c>
      <c r="AY106" s="19" t="inlineStr">
        <is>
          <t>Shapes the results of a practice or several teams</t>
        </is>
      </c>
      <c r="AZ106" s="19" t="inlineStr">
        <is>
          <t>Works at C1: Changes results across a sub-function or across products</t>
        </is>
      </c>
      <c r="BA106" s="67" t="inlineStr">
        <is>
          <t>Less than 8–10 yrs</t>
        </is>
      </c>
      <c r="BB106" s="68" t="inlineStr">
        <is>
          <t>8–10 yrs · market 8–13 yrs</t>
        </is>
      </c>
      <c r="BC106" s="68" t="inlineStr">
        <is>
          <t>More than 8–10 yrs</t>
        </is>
      </c>
      <c r="BD106" s="67" t="inlineStr">
        <is>
          <t>Below: Graduate or postgraduate; professional qualification preferred</t>
        </is>
      </c>
      <c r="BE106" s="68" t="inlineStr">
        <is>
          <t>Postgraduate or professional qualification preferred</t>
        </is>
      </c>
      <c r="BF106" s="68" t="inlineStr">
        <is>
          <t>Above: Postgraduate / professional qualification preferred</t>
        </is>
      </c>
    </row>
    <row r="107" ht="90" customHeight="1">
      <c r="A107" s="59" t="inlineStr">
        <is>
          <t>R033</t>
        </is>
      </c>
      <c r="B107" s="17" t="inlineStr">
        <is>
          <t>Backend Development · Manager</t>
        </is>
      </c>
      <c r="C107" s="17" t="inlineStr">
        <is>
          <t>Engineering &amp; Development</t>
        </is>
      </c>
      <c r="D107" s="17" t="inlineStr">
        <is>
          <t>Manager</t>
        </is>
      </c>
      <c r="E107" s="17" t="inlineStr">
        <is>
          <t>level</t>
        </is>
      </c>
      <c r="F107" s="69" t="inlineStr">
        <is>
          <t>B2</t>
        </is>
      </c>
      <c r="G107" s="17" t="inlineStr">
        <is>
          <t>Engineering Manager</t>
        </is>
      </c>
      <c r="H107" s="17" t="n">
        <v>1</v>
      </c>
      <c r="I107" s="61" t="n"/>
      <c r="J107" s="62" t="n"/>
      <c r="K107" s="62" t="n"/>
      <c r="L107" s="62" t="n"/>
      <c r="M107" s="62" t="n"/>
      <c r="N107" s="62" t="n"/>
      <c r="O107" s="62" t="n"/>
      <c r="P107" s="20" t="n"/>
      <c r="Q107" s="21" t="n"/>
      <c r="R107" s="21" t="n"/>
      <c r="S107" s="21" t="n"/>
      <c r="T107" s="21" t="n"/>
      <c r="U107" s="21" t="n"/>
      <c r="V107" s="21" t="n"/>
      <c r="W107" s="63" t="n"/>
      <c r="X107" s="64" t="n"/>
      <c r="Y107" s="64" t="n"/>
      <c r="Z107" s="64" t="n"/>
      <c r="AA107" s="64" t="n"/>
      <c r="AB107" s="64" t="n"/>
      <c r="AC107" s="64" t="n"/>
      <c r="AD107" s="20" t="n"/>
      <c r="AE107" s="21" t="n"/>
      <c r="AF107" s="21" t="n"/>
      <c r="AG107" s="21" t="n"/>
      <c r="AH107" s="21" t="n"/>
      <c r="AI107" s="21" t="n"/>
      <c r="AJ107" s="21" t="n"/>
      <c r="AK107" s="21" t="n"/>
      <c r="AL107" s="65" t="inlineStr">
        <is>
          <t>Works at B1: Domain specialist work</t>
        </is>
      </c>
      <c r="AM107" s="66" t="inlineStr">
        <is>
          <t>Hardest problems in the domain · in this role: NET MVC · Java</t>
        </is>
      </c>
      <c r="AN107" s="66" t="inlineStr">
        <is>
          <t>Works at B3: Sets standards for a practice; cross-team problems</t>
        </is>
      </c>
      <c r="AO107" s="65" t="inlineStr">
        <is>
          <t>Works at B1: Technical / QC / client calls for the domain</t>
        </is>
      </c>
      <c r="AP107" s="66" t="inlineStr">
        <is>
          <t>Allocates people and sets team priorities</t>
        </is>
      </c>
      <c r="AQ107" s="66" t="inlineStr">
        <is>
          <t>Works at B3: Commercial / strategic calls for the unit</t>
        </is>
      </c>
      <c r="AR107" s="65" t="inlineStr">
        <is>
          <t>Works at B1: A domain or a small team</t>
        </is>
      </c>
      <c r="AS107" s="66" t="inlineStr">
        <is>
          <t>One team or a client portfolio · KRA themes: Common themes in manager-set KRAs: modules · coverage · complete · components · committed · sprint</t>
        </is>
      </c>
      <c r="AT107" s="66" t="inlineStr">
        <is>
          <t>Works at B3: Several teams or a practice</t>
        </is>
      </c>
      <c r="AU107" s="18" t="inlineStr">
        <is>
          <t>Works at B1: IC: mentors and reviews · People: hands-on team lead of 3–5</t>
        </is>
      </c>
      <c r="AV107" s="19" t="inlineStr">
        <is>
          <t>IC: guides others in the domain · People: manages a team of 6+</t>
        </is>
      </c>
      <c r="AW107" s="19" t="inlineStr">
        <is>
          <t>Works at B3: IC: leads a practice · People: team leads / managers report in</t>
        </is>
      </c>
      <c r="AX107" s="18" t="inlineStr">
        <is>
          <t>Works at B1: Moves a module's, product area's or client account's results</t>
        </is>
      </c>
      <c r="AY107" s="19" t="inlineStr">
        <is>
          <t>Visible effect on a team's or client portfolio's revenue, quality or compliance</t>
        </is>
      </c>
      <c r="AZ107" s="19" t="inlineStr">
        <is>
          <t>Works at B3: Shapes the results of a practice or several teams</t>
        </is>
      </c>
      <c r="BA107" s="67" t="inlineStr">
        <is>
          <t>Less than 6–8 yrs</t>
        </is>
      </c>
      <c r="BB107" s="68" t="inlineStr">
        <is>
          <t>6–8 yrs · market 6–10 yrs</t>
        </is>
      </c>
      <c r="BC107" s="68" t="inlineStr">
        <is>
          <t>More than 6–8 yrs</t>
        </is>
      </c>
      <c r="BD107" s="67" t="inlineStr">
        <is>
          <t>Below: Graduate + relevant qualification or certification preferred</t>
        </is>
      </c>
      <c r="BE107" s="68" t="inlineStr">
        <is>
          <t>Graduate or postgraduate; professional qualification preferred</t>
        </is>
      </c>
      <c r="BF107" s="68" t="inlineStr">
        <is>
          <t>Above: Postgraduate or professional qualification preferred</t>
        </is>
      </c>
    </row>
    <row r="108" ht="30" customHeight="1">
      <c r="A108" s="45" t="inlineStr">
        <is>
          <t>R034</t>
        </is>
      </c>
      <c r="B108" s="46" t="inlineStr">
        <is>
          <t>Data Engineering &amp; Database Development · IC</t>
        </is>
      </c>
      <c r="C108" s="46" t="inlineStr">
        <is>
          <t>Engineering &amp; Development</t>
        </is>
      </c>
      <c r="D108" s="46" t="inlineStr">
        <is>
          <t>IC</t>
        </is>
      </c>
      <c r="E108" s="46" t="inlineStr">
        <is>
          <t>ROLE</t>
        </is>
      </c>
      <c r="F108" s="46" t="inlineStr">
        <is>
          <t>A3 · B1</t>
        </is>
      </c>
      <c r="G108" s="46" t="inlineStr">
        <is>
          <t>Band A · all tracks · Technology &amp; engineering</t>
        </is>
      </c>
      <c r="H108" s="46" t="n">
        <v>7</v>
      </c>
      <c r="I108" s="47" t="inlineStr">
        <is>
          <t>H</t>
        </is>
      </c>
      <c r="J108" s="48" t="inlineStr">
        <is>
          <t>M</t>
        </is>
      </c>
      <c r="K108" s="48" t="inlineStr">
        <is>
          <t>L</t>
        </is>
      </c>
      <c r="L108" s="48" t="inlineStr">
        <is>
          <t>L</t>
        </is>
      </c>
      <c r="M108" s="48" t="inlineStr">
        <is>
          <t>L</t>
        </is>
      </c>
      <c r="N108" s="48" t="inlineStr">
        <is>
          <t>L</t>
        </is>
      </c>
      <c r="O108" s="48" t="inlineStr">
        <is>
          <t>L</t>
        </is>
      </c>
      <c r="P108" s="49" t="inlineStr">
        <is>
          <t>H</t>
        </is>
      </c>
      <c r="Q108" s="50" t="inlineStr">
        <is>
          <t>M</t>
        </is>
      </c>
      <c r="R108" s="50" t="inlineStr">
        <is>
          <t>M</t>
        </is>
      </c>
      <c r="S108" s="50" t="inlineStr">
        <is>
          <t>L</t>
        </is>
      </c>
      <c r="T108" s="50" t="inlineStr">
        <is>
          <t>L</t>
        </is>
      </c>
      <c r="U108" s="50" t="inlineStr">
        <is>
          <t>L</t>
        </is>
      </c>
      <c r="V108" s="50" t="inlineStr">
        <is>
          <t>L</t>
        </is>
      </c>
      <c r="W108" s="51" t="n"/>
      <c r="X108" s="52" t="n"/>
      <c r="Y108" s="52" t="n"/>
      <c r="Z108" s="52" t="n"/>
      <c r="AA108" s="52" t="n"/>
      <c r="AB108" s="52" t="n"/>
      <c r="AC108" s="52" t="n"/>
      <c r="AD108" s="49" t="str">
        <f>IF(W108&lt;&gt;"",W108,I108)</f>
        <v>H</v>
      </c>
      <c r="AE108" s="50" t="str">
        <f>IF(X108&lt;&gt;"",X108,J108)</f>
        <v>M</v>
      </c>
      <c r="AF108" s="50" t="str">
        <f>IF(Y108&lt;&gt;"",Y108,K108)</f>
        <v>L</v>
      </c>
      <c r="AG108" s="50" t="str">
        <f>IF(Z108&lt;&gt;"",Z108,L108)</f>
        <v>L</v>
      </c>
      <c r="AH108" s="50" t="str">
        <f>IF(AA108&lt;&gt;"",AA108,M108)</f>
        <v>L</v>
      </c>
      <c r="AI108" s="50" t="str">
        <f>IF(AB108&lt;&gt;"",AB108,N108)</f>
        <v>L</v>
      </c>
      <c r="AJ108" s="50" t="str">
        <f>IF(AC108&lt;&gt;"",AC108,O108)</f>
        <v>L</v>
      </c>
      <c r="AK108" s="50">
        <f>COUNTA(W108:AC108)</f>
        <v>0</v>
      </c>
      <c r="AL108" s="53" t="n"/>
      <c r="AM108" s="54" t="n"/>
      <c r="AN108" s="54" t="n"/>
      <c r="AO108" s="53" t="n"/>
      <c r="AP108" s="54" t="n"/>
      <c r="AQ108" s="54" t="n"/>
      <c r="AR108" s="53" t="n"/>
      <c r="AS108" s="54" t="n"/>
      <c r="AT108" s="54" t="n"/>
      <c r="AU108" s="55" t="n"/>
      <c r="AV108" s="56" t="n"/>
      <c r="AW108" s="56" t="n"/>
      <c r="AX108" s="55" t="n"/>
      <c r="AY108" s="56" t="n"/>
      <c r="AZ108" s="56" t="n"/>
      <c r="BA108" s="57" t="n"/>
      <c r="BB108" s="58" t="n"/>
      <c r="BC108" s="58" t="n"/>
      <c r="BD108" s="57" t="n"/>
      <c r="BE108" s="58" t="n"/>
      <c r="BF108" s="58" t="n"/>
    </row>
    <row r="109" ht="90" customHeight="1">
      <c r="A109" s="59" t="inlineStr">
        <is>
          <t>R034</t>
        </is>
      </c>
      <c r="B109" s="17" t="inlineStr">
        <is>
          <t>Data Engineering &amp; Database Development · IC</t>
        </is>
      </c>
      <c r="C109" s="17" t="inlineStr">
        <is>
          <t>Engineering &amp; Development</t>
        </is>
      </c>
      <c r="D109" s="17" t="inlineStr">
        <is>
          <t>IC</t>
        </is>
      </c>
      <c r="E109" s="17" t="inlineStr">
        <is>
          <t>level</t>
        </is>
      </c>
      <c r="F109" s="69" t="inlineStr">
        <is>
          <t>B1</t>
        </is>
      </c>
      <c r="G109" s="17" t="inlineStr">
        <is>
          <t>Database Specialist</t>
        </is>
      </c>
      <c r="H109" s="17" t="n">
        <v>2</v>
      </c>
      <c r="I109" s="61" t="n"/>
      <c r="J109" s="62" t="n"/>
      <c r="K109" s="62" t="n"/>
      <c r="L109" s="62" t="n"/>
      <c r="M109" s="62" t="n"/>
      <c r="N109" s="62" t="n"/>
      <c r="O109" s="62" t="n"/>
      <c r="P109" s="20" t="n"/>
      <c r="Q109" s="21" t="n"/>
      <c r="R109" s="21" t="n"/>
      <c r="S109" s="21" t="n"/>
      <c r="T109" s="21" t="n"/>
      <c r="U109" s="21" t="n"/>
      <c r="V109" s="21" t="n"/>
      <c r="W109" s="63" t="n"/>
      <c r="X109" s="64" t="n"/>
      <c r="Y109" s="64" t="n"/>
      <c r="Z109" s="64" t="n"/>
      <c r="AA109" s="64" t="n"/>
      <c r="AB109" s="64" t="n"/>
      <c r="AC109" s="64" t="n"/>
      <c r="AD109" s="20" t="n"/>
      <c r="AE109" s="21" t="n"/>
      <c r="AF109" s="21" t="n"/>
      <c r="AG109" s="21" t="n"/>
      <c r="AH109" s="21" t="n"/>
      <c r="AI109" s="21" t="n"/>
      <c r="AJ109" s="21" t="n"/>
      <c r="AK109" s="21" t="n"/>
      <c r="AL109" s="65" t="inlineStr">
        <is>
          <t>Works at A3: Varied and non-standard work; handles exceptions</t>
        </is>
      </c>
      <c r="AM109" s="66" t="inlineStr">
        <is>
          <t>Domain specialist work · in this role: Sql · prompt engineering · debugging · Database · ETL · Talend</t>
        </is>
      </c>
      <c r="AN109" s="66" t="inlineStr">
        <is>
          <t>Works at B2: Hardest problems in the domain</t>
        </is>
      </c>
      <c r="AO109" s="65" t="inlineStr">
        <is>
          <t>Works at A3: Technical / QC / client calls on own work</t>
        </is>
      </c>
      <c r="AP109" s="66" t="inlineStr">
        <is>
          <t>Technical / QC / client calls for the domain</t>
        </is>
      </c>
      <c r="AQ109" s="66" t="inlineStr">
        <is>
          <t>Works at B2: Allocates people and sets team priorities</t>
        </is>
      </c>
      <c r="AR109" s="65" t="inlineStr">
        <is>
          <t>Works at A3: A module / process, or work with client or regulatory consequences</t>
        </is>
      </c>
      <c r="AS109" s="66" t="inlineStr">
        <is>
          <t>A domain or a small team</t>
        </is>
      </c>
      <c r="AT109" s="66" t="inlineStr">
        <is>
          <t>Works at B2: One team or a client portfolio</t>
        </is>
      </c>
      <c r="AU109" s="18" t="inlineStr">
        <is>
          <t>Works at A3: contributes alone; guides others only informally</t>
        </is>
      </c>
      <c r="AV109" s="19" t="inlineStr">
        <is>
          <t>IC: mentors and reviews · People: hands-on team lead of 3–5</t>
        </is>
      </c>
      <c r="AW109" s="19" t="inlineStr">
        <is>
          <t>Works at B2: IC: guides others in the domain · People: manages a team of 6+</t>
        </is>
      </c>
      <c r="AX109" s="18" t="inlineStr">
        <is>
          <t>Works at A3: A process or client deliverable depends on this work</t>
        </is>
      </c>
      <c r="AY109" s="19" t="inlineStr">
        <is>
          <t>Moves a module's, product area's or client account's results</t>
        </is>
      </c>
      <c r="AZ109" s="19" t="inlineStr">
        <is>
          <t>Works at B2: Visible effect on a team's or client portfolio's revenue, quality or compliance</t>
        </is>
      </c>
      <c r="BA109" s="67" t="inlineStr">
        <is>
          <t>Less than 4–6 yrs</t>
        </is>
      </c>
      <c r="BB109" s="68" t="inlineStr">
        <is>
          <t>4–6 yrs · market 4–8 yrs</t>
        </is>
      </c>
      <c r="BC109" s="68" t="inlineStr">
        <is>
          <t>More than 4–6 yrs</t>
        </is>
      </c>
      <c r="BD109" s="67" t="inlineStr">
        <is>
          <t>Below: Graduate; relevant certification preferred</t>
        </is>
      </c>
      <c r="BE109" s="68" t="inlineStr">
        <is>
          <t>Graduate + relevant qualification or certification preferred</t>
        </is>
      </c>
      <c r="BF109" s="68" t="inlineStr">
        <is>
          <t>Above: Graduate or postgraduate; professional qualification preferred</t>
        </is>
      </c>
    </row>
    <row r="110" ht="90" customHeight="1">
      <c r="A110" s="59" t="inlineStr">
        <is>
          <t>R034</t>
        </is>
      </c>
      <c r="B110" s="17" t="inlineStr">
        <is>
          <t>Data Engineering &amp; Database Development · IC</t>
        </is>
      </c>
      <c r="C110" s="17" t="inlineStr">
        <is>
          <t>Engineering &amp; Development</t>
        </is>
      </c>
      <c r="D110" s="17" t="inlineStr">
        <is>
          <t>IC</t>
        </is>
      </c>
      <c r="E110" s="17" t="inlineStr">
        <is>
          <t>level</t>
        </is>
      </c>
      <c r="F110" s="60" t="inlineStr">
        <is>
          <t>A3</t>
        </is>
      </c>
      <c r="G110" s="17" t="inlineStr">
        <is>
          <t>Senior Database Engineer</t>
        </is>
      </c>
      <c r="H110" s="17" t="n">
        <v>5</v>
      </c>
      <c r="I110" s="61" t="n"/>
      <c r="J110" s="62" t="n"/>
      <c r="K110" s="62" t="n"/>
      <c r="L110" s="62" t="n"/>
      <c r="M110" s="62" t="n"/>
      <c r="N110" s="62" t="n"/>
      <c r="O110" s="62" t="n"/>
      <c r="P110" s="20" t="n"/>
      <c r="Q110" s="21" t="n"/>
      <c r="R110" s="21" t="n"/>
      <c r="S110" s="21" t="n"/>
      <c r="T110" s="21" t="n"/>
      <c r="U110" s="21" t="n"/>
      <c r="V110" s="21" t="n"/>
      <c r="W110" s="63" t="n"/>
      <c r="X110" s="64" t="n"/>
      <c r="Y110" s="64" t="n"/>
      <c r="Z110" s="64" t="n"/>
      <c r="AA110" s="64" t="n"/>
      <c r="AB110" s="64" t="n"/>
      <c r="AC110" s="64" t="n"/>
      <c r="AD110" s="20" t="n"/>
      <c r="AE110" s="21" t="n"/>
      <c r="AF110" s="21" t="n"/>
      <c r="AG110" s="21" t="n"/>
      <c r="AH110" s="21" t="n"/>
      <c r="AI110" s="21" t="n"/>
      <c r="AJ110" s="21" t="n"/>
      <c r="AK110" s="21" t="n"/>
      <c r="AL110" s="65" t="inlineStr">
        <is>
          <t>Works at A2: Standard work of the discipline</t>
        </is>
      </c>
      <c r="AM110" s="66" t="inlineStr">
        <is>
          <t>Varied and non-standard work; handles exceptions · in this role: Sql · prompt engineering · debugging · ETL · Talend</t>
        </is>
      </c>
      <c r="AN110" s="66" t="inlineStr">
        <is>
          <t>Works at B1: Domain specialist work</t>
        </is>
      </c>
      <c r="AO110" s="65" t="inlineStr">
        <is>
          <t>Works at A2: Chooses own approach within standards</t>
        </is>
      </c>
      <c r="AP110" s="66" t="inlineStr">
        <is>
          <t>Technical / QC / client calls on own work</t>
        </is>
      </c>
      <c r="AQ110" s="66" t="inlineStr">
        <is>
          <t>Works at B1: Technical / QC / client calls for the domain</t>
        </is>
      </c>
      <c r="AR110" s="65" t="inlineStr">
        <is>
          <t>Works at A2: Own deliverables · accuracy, TAT</t>
        </is>
      </c>
      <c r="AS110" s="66" t="inlineStr">
        <is>
          <t>A module / process, or work with client or regulatory consequences · KRA themes: Common themes in manager-set KRAs: quality · deliver · project · timely · development · code</t>
        </is>
      </c>
      <c r="AT110" s="66" t="inlineStr">
        <is>
          <t>Works at B1: A domain or a small team</t>
        </is>
      </c>
      <c r="AU110" s="18" t="inlineStr">
        <is>
          <t>Works at A2: contributes alone; guides others only informally</t>
        </is>
      </c>
      <c r="AV110" s="19" t="inlineStr">
        <is>
          <t>Helps peers and newer people informally · None · guides 1–3 juniors informally</t>
        </is>
      </c>
      <c r="AW110" s="19" t="inlineStr">
        <is>
          <t>Works at B1: IC: mentors and reviews · People: hands-on team lead of 3–5</t>
        </is>
      </c>
      <c r="AX110" s="18" t="inlineStr">
        <is>
          <t>Works at A2: Own deliverables feed a team's output and turnaround</t>
        </is>
      </c>
      <c r="AY110" s="19" t="inlineStr">
        <is>
          <t>A process or client deliverable depends on this work</t>
        </is>
      </c>
      <c r="AZ110" s="19" t="inlineStr">
        <is>
          <t>Works at B1: Moves a module's, product area's or client account's results</t>
        </is>
      </c>
      <c r="BA110" s="67" t="inlineStr">
        <is>
          <t>Less than 2–4 yrs</t>
        </is>
      </c>
      <c r="BB110" s="68" t="inlineStr">
        <is>
          <t>2–4 yrs · market 2–5 yrs</t>
        </is>
      </c>
      <c r="BC110" s="68" t="inlineStr">
        <is>
          <t>More than 2–4 yrs</t>
        </is>
      </c>
      <c r="BD110" s="67" t="inlineStr">
        <is>
          <t>Below: Graduate · or diploma with experience</t>
        </is>
      </c>
      <c r="BE110" s="68" t="inlineStr">
        <is>
          <t>Graduate; relevant certification preferred</t>
        </is>
      </c>
      <c r="BF110" s="68" t="inlineStr">
        <is>
          <t>Above: Graduate + relevant qualification or certification preferred</t>
        </is>
      </c>
    </row>
    <row r="111" ht="30" customHeight="1">
      <c r="A111" s="45" t="inlineStr">
        <is>
          <t>R035</t>
        </is>
      </c>
      <c r="B111" s="46" t="inlineStr">
        <is>
          <t>DevOps &amp; Release Engineering · IC</t>
        </is>
      </c>
      <c r="C111" s="46" t="inlineStr">
        <is>
          <t>Engineering &amp; Development</t>
        </is>
      </c>
      <c r="D111" s="46" t="inlineStr">
        <is>
          <t>IC</t>
        </is>
      </c>
      <c r="E111" s="46" t="inlineStr">
        <is>
          <t>ROLE</t>
        </is>
      </c>
      <c r="F111" s="46" t="inlineStr">
        <is>
          <t>A3 · B1</t>
        </is>
      </c>
      <c r="G111" s="46" t="inlineStr">
        <is>
          <t>Band A · all tracks · Technology &amp; engineering</t>
        </is>
      </c>
      <c r="H111" s="46" t="n">
        <v>3</v>
      </c>
      <c r="I111" s="47" t="inlineStr">
        <is>
          <t>H</t>
        </is>
      </c>
      <c r="J111" s="48" t="inlineStr">
        <is>
          <t>M</t>
        </is>
      </c>
      <c r="K111" s="48" t="inlineStr">
        <is>
          <t>L</t>
        </is>
      </c>
      <c r="L111" s="48" t="inlineStr">
        <is>
          <t>L</t>
        </is>
      </c>
      <c r="M111" s="48" t="inlineStr">
        <is>
          <t>L</t>
        </is>
      </c>
      <c r="N111" s="48" t="inlineStr">
        <is>
          <t>L</t>
        </is>
      </c>
      <c r="O111" s="48" t="inlineStr">
        <is>
          <t>L</t>
        </is>
      </c>
      <c r="P111" s="49" t="inlineStr">
        <is>
          <t>H</t>
        </is>
      </c>
      <c r="Q111" s="50" t="inlineStr">
        <is>
          <t>M</t>
        </is>
      </c>
      <c r="R111" s="50" t="inlineStr">
        <is>
          <t>M</t>
        </is>
      </c>
      <c r="S111" s="50" t="inlineStr">
        <is>
          <t>L</t>
        </is>
      </c>
      <c r="T111" s="50" t="inlineStr">
        <is>
          <t>L</t>
        </is>
      </c>
      <c r="U111" s="50" t="inlineStr">
        <is>
          <t>L</t>
        </is>
      </c>
      <c r="V111" s="50" t="inlineStr">
        <is>
          <t>L</t>
        </is>
      </c>
      <c r="W111" s="51" t="n"/>
      <c r="X111" s="52" t="n"/>
      <c r="Y111" s="52" t="n"/>
      <c r="Z111" s="52" t="n"/>
      <c r="AA111" s="52" t="n"/>
      <c r="AB111" s="52" t="n"/>
      <c r="AC111" s="52" t="n"/>
      <c r="AD111" s="49" t="str">
        <f>IF(W111&lt;&gt;"",W111,I111)</f>
        <v>H</v>
      </c>
      <c r="AE111" s="50" t="str">
        <f>IF(X111&lt;&gt;"",X111,J111)</f>
        <v>M</v>
      </c>
      <c r="AF111" s="50" t="str">
        <f>IF(Y111&lt;&gt;"",Y111,K111)</f>
        <v>L</v>
      </c>
      <c r="AG111" s="50" t="str">
        <f>IF(Z111&lt;&gt;"",Z111,L111)</f>
        <v>L</v>
      </c>
      <c r="AH111" s="50" t="str">
        <f>IF(AA111&lt;&gt;"",AA111,M111)</f>
        <v>L</v>
      </c>
      <c r="AI111" s="50" t="str">
        <f>IF(AB111&lt;&gt;"",AB111,N111)</f>
        <v>L</v>
      </c>
      <c r="AJ111" s="50" t="str">
        <f>IF(AC111&lt;&gt;"",AC111,O111)</f>
        <v>L</v>
      </c>
      <c r="AK111" s="50">
        <f>COUNTA(W111:AC111)</f>
        <v>0</v>
      </c>
      <c r="AL111" s="53" t="n"/>
      <c r="AM111" s="54" t="n"/>
      <c r="AN111" s="54" t="n"/>
      <c r="AO111" s="53" t="n"/>
      <c r="AP111" s="54" t="n"/>
      <c r="AQ111" s="54" t="n"/>
      <c r="AR111" s="53" t="n"/>
      <c r="AS111" s="54" t="n"/>
      <c r="AT111" s="54" t="n"/>
      <c r="AU111" s="55" t="n"/>
      <c r="AV111" s="56" t="n"/>
      <c r="AW111" s="56" t="n"/>
      <c r="AX111" s="55" t="n"/>
      <c r="AY111" s="56" t="n"/>
      <c r="AZ111" s="56" t="n"/>
      <c r="BA111" s="57" t="n"/>
      <c r="BB111" s="58" t="n"/>
      <c r="BC111" s="58" t="n"/>
      <c r="BD111" s="57" t="n"/>
      <c r="BE111" s="58" t="n"/>
      <c r="BF111" s="58" t="n"/>
    </row>
    <row r="112" ht="90" customHeight="1">
      <c r="A112" s="59" t="inlineStr">
        <is>
          <t>R035</t>
        </is>
      </c>
      <c r="B112" s="17" t="inlineStr">
        <is>
          <t>DevOps &amp; Release Engineering · IC</t>
        </is>
      </c>
      <c r="C112" s="17" t="inlineStr">
        <is>
          <t>Engineering &amp; Development</t>
        </is>
      </c>
      <c r="D112" s="17" t="inlineStr">
        <is>
          <t>IC</t>
        </is>
      </c>
      <c r="E112" s="17" t="inlineStr">
        <is>
          <t>level</t>
        </is>
      </c>
      <c r="F112" s="69" t="inlineStr">
        <is>
          <t>B1</t>
        </is>
      </c>
      <c r="G112" s="17" t="inlineStr">
        <is>
          <t>DevOps Specialist</t>
        </is>
      </c>
      <c r="H112" s="17" t="n">
        <v>1</v>
      </c>
      <c r="I112" s="61" t="n"/>
      <c r="J112" s="62" t="n"/>
      <c r="K112" s="62" t="n"/>
      <c r="L112" s="62" t="n"/>
      <c r="M112" s="62" t="n"/>
      <c r="N112" s="62" t="n"/>
      <c r="O112" s="62" t="n"/>
      <c r="P112" s="20" t="n"/>
      <c r="Q112" s="21" t="n"/>
      <c r="R112" s="21" t="n"/>
      <c r="S112" s="21" t="n"/>
      <c r="T112" s="21" t="n"/>
      <c r="U112" s="21" t="n"/>
      <c r="V112" s="21" t="n"/>
      <c r="W112" s="63" t="n"/>
      <c r="X112" s="64" t="n"/>
      <c r="Y112" s="64" t="n"/>
      <c r="Z112" s="64" t="n"/>
      <c r="AA112" s="64" t="n"/>
      <c r="AB112" s="64" t="n"/>
      <c r="AC112" s="64" t="n"/>
      <c r="AD112" s="20" t="n"/>
      <c r="AE112" s="21" t="n"/>
      <c r="AF112" s="21" t="n"/>
      <c r="AG112" s="21" t="n"/>
      <c r="AH112" s="21" t="n"/>
      <c r="AI112" s="21" t="n"/>
      <c r="AJ112" s="21" t="n"/>
      <c r="AK112" s="21" t="n"/>
      <c r="AL112" s="65" t="inlineStr">
        <is>
          <t>Works at A3: Varied and non-standard work; handles exceptions</t>
        </is>
      </c>
      <c r="AM112" s="66" t="inlineStr">
        <is>
          <t>Domain specialist work</t>
        </is>
      </c>
      <c r="AN112" s="66" t="inlineStr">
        <is>
          <t>Works at B2: Hardest problems in the domain</t>
        </is>
      </c>
      <c r="AO112" s="65" t="inlineStr">
        <is>
          <t>Works at A3: Technical / QC / client calls on own work</t>
        </is>
      </c>
      <c r="AP112" s="66" t="inlineStr">
        <is>
          <t>Technical / QC / client calls for the domain</t>
        </is>
      </c>
      <c r="AQ112" s="66" t="inlineStr">
        <is>
          <t>Works at B2: Allocates people and sets team priorities</t>
        </is>
      </c>
      <c r="AR112" s="65" t="inlineStr">
        <is>
          <t>Works at A3: A module / process, or work with client or regulatory consequences</t>
        </is>
      </c>
      <c r="AS112" s="66" t="inlineStr">
        <is>
          <t>A domain or a small team</t>
        </is>
      </c>
      <c r="AT112" s="66" t="inlineStr">
        <is>
          <t>Works at B2: One team or a client portfolio</t>
        </is>
      </c>
      <c r="AU112" s="18" t="inlineStr">
        <is>
          <t>Works at A3: contributes alone; guides others only informally</t>
        </is>
      </c>
      <c r="AV112" s="19" t="inlineStr">
        <is>
          <t>IC: mentors and reviews · People: hands-on team lead of 3–5</t>
        </is>
      </c>
      <c r="AW112" s="19" t="inlineStr">
        <is>
          <t>Works at B2: IC: guides others in the domain · People: manages a team of 6+</t>
        </is>
      </c>
      <c r="AX112" s="18" t="inlineStr">
        <is>
          <t>Works at A3: A process or client deliverable depends on this work</t>
        </is>
      </c>
      <c r="AY112" s="19" t="inlineStr">
        <is>
          <t>Moves a module's, product area's or client account's results</t>
        </is>
      </c>
      <c r="AZ112" s="19" t="inlineStr">
        <is>
          <t>Works at B2: Visible effect on a team's or client portfolio's revenue, quality or compliance</t>
        </is>
      </c>
      <c r="BA112" s="67" t="inlineStr">
        <is>
          <t>Less than 4–6 yrs</t>
        </is>
      </c>
      <c r="BB112" s="68" t="inlineStr">
        <is>
          <t>4–6 yrs · market 4–8 yrs</t>
        </is>
      </c>
      <c r="BC112" s="68" t="inlineStr">
        <is>
          <t>More than 4–6 yrs</t>
        </is>
      </c>
      <c r="BD112" s="67" t="inlineStr">
        <is>
          <t>Below: Graduate; relevant certification preferred</t>
        </is>
      </c>
      <c r="BE112" s="68" t="inlineStr">
        <is>
          <t>Graduate + relevant qualification or certification preferred</t>
        </is>
      </c>
      <c r="BF112" s="68" t="inlineStr">
        <is>
          <t>Above: Graduate or postgraduate; professional qualification preferred</t>
        </is>
      </c>
    </row>
    <row r="113" ht="90" customHeight="1">
      <c r="A113" s="59" t="inlineStr">
        <is>
          <t>R035</t>
        </is>
      </c>
      <c r="B113" s="17" t="inlineStr">
        <is>
          <t>DevOps &amp; Release Engineering · IC</t>
        </is>
      </c>
      <c r="C113" s="17" t="inlineStr">
        <is>
          <t>Engineering &amp; Development</t>
        </is>
      </c>
      <c r="D113" s="17" t="inlineStr">
        <is>
          <t>IC</t>
        </is>
      </c>
      <c r="E113" s="17" t="inlineStr">
        <is>
          <t>level</t>
        </is>
      </c>
      <c r="F113" s="60" t="inlineStr">
        <is>
          <t>A3</t>
        </is>
      </c>
      <c r="G113" s="17" t="inlineStr">
        <is>
          <t>Senior DevOps Engineer</t>
        </is>
      </c>
      <c r="H113" s="17" t="n">
        <v>2</v>
      </c>
      <c r="I113" s="61" t="n"/>
      <c r="J113" s="62" t="n"/>
      <c r="K113" s="62" t="n"/>
      <c r="L113" s="62" t="n"/>
      <c r="M113" s="62" t="n"/>
      <c r="N113" s="62" t="n"/>
      <c r="O113" s="62" t="n"/>
      <c r="P113" s="20" t="n"/>
      <c r="Q113" s="21" t="n"/>
      <c r="R113" s="21" t="n"/>
      <c r="S113" s="21" t="n"/>
      <c r="T113" s="21" t="n"/>
      <c r="U113" s="21" t="n"/>
      <c r="V113" s="21" t="n"/>
      <c r="W113" s="63" t="n"/>
      <c r="X113" s="64" t="n"/>
      <c r="Y113" s="64" t="n"/>
      <c r="Z113" s="64" t="n"/>
      <c r="AA113" s="64" t="n"/>
      <c r="AB113" s="64" t="n"/>
      <c r="AC113" s="64" t="n"/>
      <c r="AD113" s="20" t="n"/>
      <c r="AE113" s="21" t="n"/>
      <c r="AF113" s="21" t="n"/>
      <c r="AG113" s="21" t="n"/>
      <c r="AH113" s="21" t="n"/>
      <c r="AI113" s="21" t="n"/>
      <c r="AJ113" s="21" t="n"/>
      <c r="AK113" s="21" t="n"/>
      <c r="AL113" s="65" t="inlineStr">
        <is>
          <t>Works at A2: Standard work of the discipline</t>
        </is>
      </c>
      <c r="AM113" s="66" t="inlineStr">
        <is>
          <t>Varied and non-standard work; handles exceptions</t>
        </is>
      </c>
      <c r="AN113" s="66" t="inlineStr">
        <is>
          <t>Works at B1: Domain specialist work</t>
        </is>
      </c>
      <c r="AO113" s="65" t="inlineStr">
        <is>
          <t>Works at A2: Chooses own approach within standards</t>
        </is>
      </c>
      <c r="AP113" s="66" t="inlineStr">
        <is>
          <t>Technical / QC / client calls on own work</t>
        </is>
      </c>
      <c r="AQ113" s="66" t="inlineStr">
        <is>
          <t>Works at B1: Technical / QC / client calls for the domain</t>
        </is>
      </c>
      <c r="AR113" s="65" t="inlineStr">
        <is>
          <t>Works at A2: Own deliverables · accuracy, TAT</t>
        </is>
      </c>
      <c r="AS113" s="66" t="inlineStr">
        <is>
          <t>A module / process, or work with client or regulatory consequences</t>
        </is>
      </c>
      <c r="AT113" s="66" t="inlineStr">
        <is>
          <t>Works at B1: A domain or a small team</t>
        </is>
      </c>
      <c r="AU113" s="18" t="inlineStr">
        <is>
          <t>Works at A2: contributes alone; guides others only informally</t>
        </is>
      </c>
      <c r="AV113" s="19" t="inlineStr">
        <is>
          <t>Helps peers and newer people informally · None · guides 1–3 juniors informally</t>
        </is>
      </c>
      <c r="AW113" s="19" t="inlineStr">
        <is>
          <t>Works at B1: IC: mentors and reviews · People: hands-on team lead of 3–5</t>
        </is>
      </c>
      <c r="AX113" s="18" t="inlineStr">
        <is>
          <t>Works at A2: Own deliverables feed a team's output and turnaround</t>
        </is>
      </c>
      <c r="AY113" s="19" t="inlineStr">
        <is>
          <t>A process or client deliverable depends on this work</t>
        </is>
      </c>
      <c r="AZ113" s="19" t="inlineStr">
        <is>
          <t>Works at B1: Moves a module's, product area's or client account's results</t>
        </is>
      </c>
      <c r="BA113" s="67" t="inlineStr">
        <is>
          <t>Less than 2–4 yrs</t>
        </is>
      </c>
      <c r="BB113" s="68" t="inlineStr">
        <is>
          <t>2–4 yrs · market 2–5 yrs</t>
        </is>
      </c>
      <c r="BC113" s="68" t="inlineStr">
        <is>
          <t>More than 2–4 yrs</t>
        </is>
      </c>
      <c r="BD113" s="67" t="inlineStr">
        <is>
          <t>Below: Graduate · or diploma with experience</t>
        </is>
      </c>
      <c r="BE113" s="68" t="inlineStr">
        <is>
          <t>Graduate; relevant certification preferred</t>
        </is>
      </c>
      <c r="BF113" s="68" t="inlineStr">
        <is>
          <t>Above: Graduate + relevant qualification or certification preferred</t>
        </is>
      </c>
    </row>
    <row r="114" ht="30" customHeight="1">
      <c r="A114" s="45" t="inlineStr">
        <is>
          <t>R036</t>
        </is>
      </c>
      <c r="B114" s="46" t="inlineStr">
        <is>
          <t>Front-End / UI Development · IC</t>
        </is>
      </c>
      <c r="C114" s="46" t="inlineStr">
        <is>
          <t>Engineering &amp; Development</t>
        </is>
      </c>
      <c r="D114" s="46" t="inlineStr">
        <is>
          <t>IC</t>
        </is>
      </c>
      <c r="E114" s="46" t="inlineStr">
        <is>
          <t>ROLE</t>
        </is>
      </c>
      <c r="F114" s="46" t="inlineStr">
        <is>
          <t>A1 · A2 · A3 · B1</t>
        </is>
      </c>
      <c r="G114" s="46" t="inlineStr">
        <is>
          <t>Band A · all tracks · Technology &amp; engineering</t>
        </is>
      </c>
      <c r="H114" s="46" t="n">
        <v>18</v>
      </c>
      <c r="I114" s="47" t="inlineStr">
        <is>
          <t>H</t>
        </is>
      </c>
      <c r="J114" s="48" t="inlineStr">
        <is>
          <t>M</t>
        </is>
      </c>
      <c r="K114" s="48" t="inlineStr">
        <is>
          <t>L</t>
        </is>
      </c>
      <c r="L114" s="48" t="inlineStr">
        <is>
          <t>L</t>
        </is>
      </c>
      <c r="M114" s="48" t="inlineStr">
        <is>
          <t>L</t>
        </is>
      </c>
      <c r="N114" s="48" t="inlineStr">
        <is>
          <t>L</t>
        </is>
      </c>
      <c r="O114" s="48" t="inlineStr">
        <is>
          <t>L</t>
        </is>
      </c>
      <c r="P114" s="49" t="inlineStr">
        <is>
          <t>H</t>
        </is>
      </c>
      <c r="Q114" s="50" t="inlineStr">
        <is>
          <t>M</t>
        </is>
      </c>
      <c r="R114" s="50" t="inlineStr">
        <is>
          <t>M</t>
        </is>
      </c>
      <c r="S114" s="50" t="inlineStr">
        <is>
          <t>L</t>
        </is>
      </c>
      <c r="T114" s="50" t="inlineStr">
        <is>
          <t>L</t>
        </is>
      </c>
      <c r="U114" s="50" t="inlineStr">
        <is>
          <t>L</t>
        </is>
      </c>
      <c r="V114" s="50" t="inlineStr">
        <is>
          <t>L</t>
        </is>
      </c>
      <c r="W114" s="51" t="n"/>
      <c r="X114" s="52" t="n"/>
      <c r="Y114" s="52" t="n"/>
      <c r="Z114" s="52" t="n"/>
      <c r="AA114" s="52" t="n"/>
      <c r="AB114" s="52" t="n"/>
      <c r="AC114" s="52" t="n"/>
      <c r="AD114" s="49" t="str">
        <f>IF(W114&lt;&gt;"",W114,I114)</f>
        <v>H</v>
      </c>
      <c r="AE114" s="50" t="str">
        <f>IF(X114&lt;&gt;"",X114,J114)</f>
        <v>M</v>
      </c>
      <c r="AF114" s="50" t="str">
        <f>IF(Y114&lt;&gt;"",Y114,K114)</f>
        <v>L</v>
      </c>
      <c r="AG114" s="50" t="str">
        <f>IF(Z114&lt;&gt;"",Z114,L114)</f>
        <v>L</v>
      </c>
      <c r="AH114" s="50" t="str">
        <f>IF(AA114&lt;&gt;"",AA114,M114)</f>
        <v>L</v>
      </c>
      <c r="AI114" s="50" t="str">
        <f>IF(AB114&lt;&gt;"",AB114,N114)</f>
        <v>L</v>
      </c>
      <c r="AJ114" s="50" t="str">
        <f>IF(AC114&lt;&gt;"",AC114,O114)</f>
        <v>L</v>
      </c>
      <c r="AK114" s="50">
        <f>COUNTA(W114:AC114)</f>
        <v>0</v>
      </c>
      <c r="AL114" s="53" t="n"/>
      <c r="AM114" s="54" t="n"/>
      <c r="AN114" s="54" t="n"/>
      <c r="AO114" s="53" t="n"/>
      <c r="AP114" s="54" t="n"/>
      <c r="AQ114" s="54" t="n"/>
      <c r="AR114" s="53" t="n"/>
      <c r="AS114" s="54" t="n"/>
      <c r="AT114" s="54" t="n"/>
      <c r="AU114" s="55" t="n"/>
      <c r="AV114" s="56" t="n"/>
      <c r="AW114" s="56" t="n"/>
      <c r="AX114" s="55" t="n"/>
      <c r="AY114" s="56" t="n"/>
      <c r="AZ114" s="56" t="n"/>
      <c r="BA114" s="57" t="n"/>
      <c r="BB114" s="58" t="n"/>
      <c r="BC114" s="58" t="n"/>
      <c r="BD114" s="57" t="n"/>
      <c r="BE114" s="58" t="n"/>
      <c r="BF114" s="58" t="n"/>
    </row>
    <row r="115" ht="90" customHeight="1">
      <c r="A115" s="59" t="inlineStr">
        <is>
          <t>R036</t>
        </is>
      </c>
      <c r="B115" s="17" t="inlineStr">
        <is>
          <t>Front-End / UI Development · IC</t>
        </is>
      </c>
      <c r="C115" s="17" t="inlineStr">
        <is>
          <t>Engineering &amp; Development</t>
        </is>
      </c>
      <c r="D115" s="17" t="inlineStr">
        <is>
          <t>IC</t>
        </is>
      </c>
      <c r="E115" s="17" t="inlineStr">
        <is>
          <t>level</t>
        </is>
      </c>
      <c r="F115" s="69" t="inlineStr">
        <is>
          <t>B1</t>
        </is>
      </c>
      <c r="G115" s="17" t="inlineStr">
        <is>
          <t>UI Specialist</t>
        </is>
      </c>
      <c r="H115" s="17" t="n">
        <v>2</v>
      </c>
      <c r="I115" s="61" t="n"/>
      <c r="J115" s="62" t="n"/>
      <c r="K115" s="62" t="n"/>
      <c r="L115" s="62" t="n"/>
      <c r="M115" s="62" t="n"/>
      <c r="N115" s="62" t="n"/>
      <c r="O115" s="62" t="n"/>
      <c r="P115" s="20" t="n"/>
      <c r="Q115" s="21" t="n"/>
      <c r="R115" s="21" t="n"/>
      <c r="S115" s="21" t="n"/>
      <c r="T115" s="21" t="n"/>
      <c r="U115" s="21" t="n"/>
      <c r="V115" s="21" t="n"/>
      <c r="W115" s="63" t="n"/>
      <c r="X115" s="64" t="n"/>
      <c r="Y115" s="64" t="n"/>
      <c r="Z115" s="64" t="n"/>
      <c r="AA115" s="64" t="n"/>
      <c r="AB115" s="64" t="n"/>
      <c r="AC115" s="64" t="n"/>
      <c r="AD115" s="20" t="n"/>
      <c r="AE115" s="21" t="n"/>
      <c r="AF115" s="21" t="n"/>
      <c r="AG115" s="21" t="n"/>
      <c r="AH115" s="21" t="n"/>
      <c r="AI115" s="21" t="n"/>
      <c r="AJ115" s="21" t="n"/>
      <c r="AK115" s="21" t="n"/>
      <c r="AL115" s="65" t="inlineStr">
        <is>
          <t>Works at A3: Varied and non-standard work; handles exceptions</t>
        </is>
      </c>
      <c r="AM115" s="66" t="inlineStr">
        <is>
          <t>Domain specialist work · in this role: Angular · UI · React · Full stack development · Angular + Node.js</t>
        </is>
      </c>
      <c r="AN115" s="66" t="inlineStr">
        <is>
          <t>Works at B2: Hardest problems in the domain</t>
        </is>
      </c>
      <c r="AO115" s="65" t="inlineStr">
        <is>
          <t>Works at A3: Technical / QC / client calls on own work</t>
        </is>
      </c>
      <c r="AP115" s="66" t="inlineStr">
        <is>
          <t>Technical / QC / client calls for the domain</t>
        </is>
      </c>
      <c r="AQ115" s="66" t="inlineStr">
        <is>
          <t>Works at B2: Allocates people and sets team priorities</t>
        </is>
      </c>
      <c r="AR115" s="65" t="inlineStr">
        <is>
          <t>Works at A3: A module / process, or work with client or regulatory consequences</t>
        </is>
      </c>
      <c r="AS115" s="66" t="inlineStr">
        <is>
          <t>A domain or a small team</t>
        </is>
      </c>
      <c r="AT115" s="66" t="inlineStr">
        <is>
          <t>Works at B2: One team or a client portfolio</t>
        </is>
      </c>
      <c r="AU115" s="18" t="inlineStr">
        <is>
          <t>Works at A3: contributes alone; guides others only informally</t>
        </is>
      </c>
      <c r="AV115" s="19" t="inlineStr">
        <is>
          <t>IC: mentors and reviews · People: hands-on team lead of 3–5</t>
        </is>
      </c>
      <c r="AW115" s="19" t="inlineStr">
        <is>
          <t>Works at B2: IC: guides others in the domain · People: manages a team of 6+</t>
        </is>
      </c>
      <c r="AX115" s="18" t="inlineStr">
        <is>
          <t>Works at A3: A process or client deliverable depends on this work</t>
        </is>
      </c>
      <c r="AY115" s="19" t="inlineStr">
        <is>
          <t>Moves a module's, product area's or client account's results</t>
        </is>
      </c>
      <c r="AZ115" s="19" t="inlineStr">
        <is>
          <t>Works at B2: Visible effect on a team's or client portfolio's revenue, quality or compliance</t>
        </is>
      </c>
      <c r="BA115" s="67" t="inlineStr">
        <is>
          <t>Less than 4–6 yrs</t>
        </is>
      </c>
      <c r="BB115" s="68" t="inlineStr">
        <is>
          <t>4–6 yrs · market 4–8 yrs</t>
        </is>
      </c>
      <c r="BC115" s="68" t="inlineStr">
        <is>
          <t>More than 4–6 yrs</t>
        </is>
      </c>
      <c r="BD115" s="67" t="inlineStr">
        <is>
          <t>Below: Graduate; relevant certification preferred</t>
        </is>
      </c>
      <c r="BE115" s="68" t="inlineStr">
        <is>
          <t>Graduate + relevant qualification or certification preferred</t>
        </is>
      </c>
      <c r="BF115" s="68" t="inlineStr">
        <is>
          <t>Above: Graduate or postgraduate; professional qualification preferred</t>
        </is>
      </c>
    </row>
    <row r="116" ht="90" customHeight="1">
      <c r="A116" s="59" t="inlineStr">
        <is>
          <t>R036</t>
        </is>
      </c>
      <c r="B116" s="17" t="inlineStr">
        <is>
          <t>Front-End / UI Development · IC</t>
        </is>
      </c>
      <c r="C116" s="17" t="inlineStr">
        <is>
          <t>Engineering &amp; Development</t>
        </is>
      </c>
      <c r="D116" s="17" t="inlineStr">
        <is>
          <t>IC</t>
        </is>
      </c>
      <c r="E116" s="17" t="inlineStr">
        <is>
          <t>level</t>
        </is>
      </c>
      <c r="F116" s="60" t="inlineStr">
        <is>
          <t>A3</t>
        </is>
      </c>
      <c r="G116" s="17" t="inlineStr">
        <is>
          <t>Senior UI Developer</t>
        </is>
      </c>
      <c r="H116" s="17" t="n">
        <v>9</v>
      </c>
      <c r="I116" s="61" t="n"/>
      <c r="J116" s="62" t="n"/>
      <c r="K116" s="62" t="n"/>
      <c r="L116" s="62" t="n"/>
      <c r="M116" s="62" t="n"/>
      <c r="N116" s="62" t="n"/>
      <c r="O116" s="62" t="n"/>
      <c r="P116" s="20" t="n"/>
      <c r="Q116" s="21" t="n"/>
      <c r="R116" s="21" t="n"/>
      <c r="S116" s="21" t="n"/>
      <c r="T116" s="21" t="n"/>
      <c r="U116" s="21" t="n"/>
      <c r="V116" s="21" t="n"/>
      <c r="W116" s="63" t="n"/>
      <c r="X116" s="64" t="n"/>
      <c r="Y116" s="64" t="n"/>
      <c r="Z116" s="64" t="n"/>
      <c r="AA116" s="64" t="n"/>
      <c r="AB116" s="64" t="n"/>
      <c r="AC116" s="64" t="n"/>
      <c r="AD116" s="20" t="n"/>
      <c r="AE116" s="21" t="n"/>
      <c r="AF116" s="21" t="n"/>
      <c r="AG116" s="21" t="n"/>
      <c r="AH116" s="21" t="n"/>
      <c r="AI116" s="21" t="n"/>
      <c r="AJ116" s="21" t="n"/>
      <c r="AK116" s="21" t="n"/>
      <c r="AL116" s="65" t="inlineStr">
        <is>
          <t>Works at A2: Standard work of the discipline</t>
        </is>
      </c>
      <c r="AM116" s="66" t="inlineStr">
        <is>
          <t>Varied and non-standard work; handles exceptions · in this role: UI · Angular</t>
        </is>
      </c>
      <c r="AN116" s="66" t="inlineStr">
        <is>
          <t>Works at B1: Domain specialist work</t>
        </is>
      </c>
      <c r="AO116" s="65" t="inlineStr">
        <is>
          <t>Works at A2: Chooses own approach within standards</t>
        </is>
      </c>
      <c r="AP116" s="66" t="inlineStr">
        <is>
          <t>Technical / QC / client calls on own work</t>
        </is>
      </c>
      <c r="AQ116" s="66" t="inlineStr">
        <is>
          <t>Works at B1: Technical / QC / client calls for the domain</t>
        </is>
      </c>
      <c r="AR116" s="65" t="inlineStr">
        <is>
          <t>Works at A2: Own deliverables · accuracy, TAT</t>
        </is>
      </c>
      <c r="AS116" s="66" t="inlineStr">
        <is>
          <t>A module / process, or work with client or regulatory consequences · KRA themes: Common themes in manager-set KRAs: components · sprint · code · coverage · quality · maintain</t>
        </is>
      </c>
      <c r="AT116" s="66" t="inlineStr">
        <is>
          <t>Works at B1: A domain or a small team</t>
        </is>
      </c>
      <c r="AU116" s="18" t="inlineStr">
        <is>
          <t>Works at A2: contributes alone; guides others only informally</t>
        </is>
      </c>
      <c r="AV116" s="19" t="inlineStr">
        <is>
          <t>Helps peers and newer people informally · None · guides 1–3 juniors informally</t>
        </is>
      </c>
      <c r="AW116" s="19" t="inlineStr">
        <is>
          <t>Works at B1: IC: mentors and reviews · People: hands-on team lead of 3–5</t>
        </is>
      </c>
      <c r="AX116" s="18" t="inlineStr">
        <is>
          <t>Works at A2: Own deliverables feed a team's output and turnaround</t>
        </is>
      </c>
      <c r="AY116" s="19" t="inlineStr">
        <is>
          <t>A process or client deliverable depends on this work</t>
        </is>
      </c>
      <c r="AZ116" s="19" t="inlineStr">
        <is>
          <t>Works at B1: Moves a module's, product area's or client account's results</t>
        </is>
      </c>
      <c r="BA116" s="67" t="inlineStr">
        <is>
          <t>Less than 2–4 yrs</t>
        </is>
      </c>
      <c r="BB116" s="68" t="inlineStr">
        <is>
          <t>2–4 yrs · market 2–5 yrs</t>
        </is>
      </c>
      <c r="BC116" s="68" t="inlineStr">
        <is>
          <t>More than 2–4 yrs</t>
        </is>
      </c>
      <c r="BD116" s="67" t="inlineStr">
        <is>
          <t>Below: Graduate · or diploma with experience</t>
        </is>
      </c>
      <c r="BE116" s="68" t="inlineStr">
        <is>
          <t>Graduate; relevant certification preferred</t>
        </is>
      </c>
      <c r="BF116" s="68" t="inlineStr">
        <is>
          <t>Above: Graduate + relevant qualification or certification preferred</t>
        </is>
      </c>
    </row>
    <row r="117" ht="90" customHeight="1">
      <c r="A117" s="59" t="inlineStr">
        <is>
          <t>R036</t>
        </is>
      </c>
      <c r="B117" s="17" t="inlineStr">
        <is>
          <t>Front-End / UI Development · IC</t>
        </is>
      </c>
      <c r="C117" s="17" t="inlineStr">
        <is>
          <t>Engineering &amp; Development</t>
        </is>
      </c>
      <c r="D117" s="17" t="inlineStr">
        <is>
          <t>IC</t>
        </is>
      </c>
      <c r="E117" s="17" t="inlineStr">
        <is>
          <t>level</t>
        </is>
      </c>
      <c r="F117" s="60" t="inlineStr">
        <is>
          <t>A2</t>
        </is>
      </c>
      <c r="G117" s="17" t="inlineStr">
        <is>
          <t>UI Developer</t>
        </is>
      </c>
      <c r="H117" s="17" t="n">
        <v>6</v>
      </c>
      <c r="I117" s="61" t="n"/>
      <c r="J117" s="62" t="n"/>
      <c r="K117" s="62" t="n"/>
      <c r="L117" s="62" t="n"/>
      <c r="M117" s="62" t="n"/>
      <c r="N117" s="62" t="n"/>
      <c r="O117" s="62" t="n"/>
      <c r="P117" s="20" t="n"/>
      <c r="Q117" s="21" t="n"/>
      <c r="R117" s="21" t="n"/>
      <c r="S117" s="21" t="n"/>
      <c r="T117" s="21" t="n"/>
      <c r="U117" s="21" t="n"/>
      <c r="V117" s="21" t="n"/>
      <c r="W117" s="63" t="n"/>
      <c r="X117" s="64" t="n"/>
      <c r="Y117" s="64" t="n"/>
      <c r="Z117" s="64" t="n"/>
      <c r="AA117" s="64" t="n"/>
      <c r="AB117" s="64" t="n"/>
      <c r="AC117" s="64" t="n"/>
      <c r="AD117" s="20" t="n"/>
      <c r="AE117" s="21" t="n"/>
      <c r="AF117" s="21" t="n"/>
      <c r="AG117" s="21" t="n"/>
      <c r="AH117" s="21" t="n"/>
      <c r="AI117" s="21" t="n"/>
      <c r="AJ117" s="21" t="n"/>
      <c r="AK117" s="21" t="n"/>
      <c r="AL117" s="65" t="inlineStr">
        <is>
          <t>Works at A1: Learning; follows worked examples</t>
        </is>
      </c>
      <c r="AM117" s="66" t="inlineStr">
        <is>
          <t>Standard work of the discipline · in this role: Angular · React</t>
        </is>
      </c>
      <c r="AN117" s="66" t="inlineStr">
        <is>
          <t>Works at A3: Varied and non-standard work; handles exceptions</t>
        </is>
      </c>
      <c r="AO117" s="65" t="inlineStr">
        <is>
          <t>Works at A1: Needs approval / close guidance</t>
        </is>
      </c>
      <c r="AP117" s="66" t="inlineStr">
        <is>
          <t>Chooses own approach within standards</t>
        </is>
      </c>
      <c r="AQ117" s="66" t="inlineStr">
        <is>
          <t>Works at A3: Technical / QC / client calls on own work</t>
        </is>
      </c>
      <c r="AR117" s="65" t="inlineStr">
        <is>
          <t>Works at A1: Learning tasks</t>
        </is>
      </c>
      <c r="AS117" s="66" t="inlineStr">
        <is>
          <t>Own deliverables · accuracy, TAT · KRA themes: Common themes in manager-set KRAs: complete · improve · assigned · resolve · code · leakage qa/uat</t>
        </is>
      </c>
      <c r="AT117" s="66" t="inlineStr">
        <is>
          <t>Works at A3: A module / process, or work with client or regulatory consequences</t>
        </is>
      </c>
      <c r="AU117" s="18" t="inlineStr">
        <is>
          <t>Works at A1: contributes alone; guides others only informally</t>
        </is>
      </c>
      <c r="AV117" s="19" t="inlineStr">
        <is>
          <t>Helps peers and newer people informally · No direct reports</t>
        </is>
      </c>
      <c r="AW117" s="19" t="inlineStr">
        <is>
          <t>Works at A3: Not scored in Band A</t>
        </is>
      </c>
      <c r="AX117" s="18" t="inlineStr">
        <is>
          <t>Works at A1: Learning; little direct effect on business results yet</t>
        </is>
      </c>
      <c r="AY117" s="19" t="inlineStr">
        <is>
          <t>Own deliverables feed a team's output and turnaround</t>
        </is>
      </c>
      <c r="AZ117" s="19" t="inlineStr">
        <is>
          <t>Works at A3: A process or client deliverable depends on this work</t>
        </is>
      </c>
      <c r="BA117" s="67" t="inlineStr">
        <is>
          <t>Less than 0–2 yrs</t>
        </is>
      </c>
      <c r="BB117" s="68" t="inlineStr">
        <is>
          <t>0–2 yrs · market 0–3 yrs</t>
        </is>
      </c>
      <c r="BC117" s="68" t="inlineStr">
        <is>
          <t>More than 0–2 yrs</t>
        </is>
      </c>
      <c r="BD117" s="67" t="inlineStr">
        <is>
          <t>Below: Pursuing or completed graduation / diploma</t>
        </is>
      </c>
      <c r="BE117" s="68" t="inlineStr">
        <is>
          <t>Graduate · or diploma with experience</t>
        </is>
      </c>
      <c r="BF117" s="68" t="inlineStr">
        <is>
          <t>Above: Graduate; relevant certification preferred</t>
        </is>
      </c>
    </row>
    <row r="118" ht="90" customHeight="1">
      <c r="A118" s="59" t="inlineStr">
        <is>
          <t>R036</t>
        </is>
      </c>
      <c r="B118" s="17" t="inlineStr">
        <is>
          <t>Front-End / UI Development · IC</t>
        </is>
      </c>
      <c r="C118" s="17" t="inlineStr">
        <is>
          <t>Engineering &amp; Development</t>
        </is>
      </c>
      <c r="D118" s="17" t="inlineStr">
        <is>
          <t>IC</t>
        </is>
      </c>
      <c r="E118" s="17" t="inlineStr">
        <is>
          <t>level</t>
        </is>
      </c>
      <c r="F118" s="60" t="inlineStr">
        <is>
          <t>A1</t>
        </is>
      </c>
      <c r="G118" s="17" t="inlineStr">
        <is>
          <t>Intern</t>
        </is>
      </c>
      <c r="H118" s="17" t="n">
        <v>1</v>
      </c>
      <c r="I118" s="61" t="n"/>
      <c r="J118" s="62" t="n"/>
      <c r="K118" s="62" t="n"/>
      <c r="L118" s="62" t="n"/>
      <c r="M118" s="62" t="n"/>
      <c r="N118" s="62" t="n"/>
      <c r="O118" s="62" t="n"/>
      <c r="P118" s="20" t="n"/>
      <c r="Q118" s="21" t="n"/>
      <c r="R118" s="21" t="n"/>
      <c r="S118" s="21" t="n"/>
      <c r="T118" s="21" t="n"/>
      <c r="U118" s="21" t="n"/>
      <c r="V118" s="21" t="n"/>
      <c r="W118" s="63" t="n"/>
      <c r="X118" s="64" t="n"/>
      <c r="Y118" s="64" t="n"/>
      <c r="Z118" s="64" t="n"/>
      <c r="AA118" s="64" t="n"/>
      <c r="AB118" s="64" t="n"/>
      <c r="AC118" s="64" t="n"/>
      <c r="AD118" s="20" t="n"/>
      <c r="AE118" s="21" t="n"/>
      <c r="AF118" s="21" t="n"/>
      <c r="AG118" s="21" t="n"/>
      <c r="AH118" s="21" t="n"/>
      <c r="AI118" s="21" t="n"/>
      <c r="AJ118" s="21" t="n"/>
      <c r="AK118" s="21" t="n"/>
      <c r="AL118" s="65" t="inlineStr">
        <is>
          <t>Not yet at the entry standard</t>
        </is>
      </c>
      <c r="AM118" s="66" t="inlineStr">
        <is>
          <t>Learning; follows worked examples · in this role: Angular · UI · React · Full stack development · Angular + Node.js</t>
        </is>
      </c>
      <c r="AN118" s="66" t="inlineStr">
        <is>
          <t>Works at A2: Standard work of the discipline</t>
        </is>
      </c>
      <c r="AO118" s="65" t="inlineStr">
        <is>
          <t>Not yet at the entry standard</t>
        </is>
      </c>
      <c r="AP118" s="66" t="inlineStr">
        <is>
          <t>Needs approval / close guidance</t>
        </is>
      </c>
      <c r="AQ118" s="66" t="inlineStr">
        <is>
          <t>Works at A2: Chooses own approach within standards</t>
        </is>
      </c>
      <c r="AR118" s="65" t="inlineStr">
        <is>
          <t>Not yet at the entry standard</t>
        </is>
      </c>
      <c r="AS118" s="66" t="inlineStr">
        <is>
          <t>Learning tasks</t>
        </is>
      </c>
      <c r="AT118" s="66" t="inlineStr">
        <is>
          <t>Works at A2: Own deliverables · accuracy, TAT</t>
        </is>
      </c>
      <c r="AU118" s="18" t="inlineStr">
        <is>
          <t>Not yet at the entry standard</t>
        </is>
      </c>
      <c r="AV118" s="19" t="inlineStr">
        <is>
          <t>Helps peers and newer people informally · No direct reports</t>
        </is>
      </c>
      <c r="AW118" s="19" t="inlineStr">
        <is>
          <t>Works at A2: Not scored in Band A</t>
        </is>
      </c>
      <c r="AX118" s="18" t="inlineStr">
        <is>
          <t>Not yet at the entry standard</t>
        </is>
      </c>
      <c r="AY118" s="19" t="inlineStr">
        <is>
          <t>Learning; little direct effect on business results yet</t>
        </is>
      </c>
      <c r="AZ118" s="19" t="inlineStr">
        <is>
          <t>Works at A2: Own deliverables feed a team's output and turnaround</t>
        </is>
      </c>
      <c r="BA118" s="67" t="inlineStr">
        <is>
          <t>Less than Intern / trainee · first year</t>
        </is>
      </c>
      <c r="BB118" s="68" t="inlineStr">
        <is>
          <t>Intern / trainee · first year · market — yrs</t>
        </is>
      </c>
      <c r="BC118" s="68" t="inlineStr">
        <is>
          <t>More than Intern / trainee · first year</t>
        </is>
      </c>
      <c r="BD118" s="67" t="inlineStr">
        <is>
          <t>Still studying</t>
        </is>
      </c>
      <c r="BE118" s="68" t="inlineStr">
        <is>
          <t>Pursuing or completed graduation / diploma</t>
        </is>
      </c>
      <c r="BF118" s="68" t="inlineStr">
        <is>
          <t>Above: Graduate · or diploma with experience</t>
        </is>
      </c>
    </row>
    <row r="119" ht="30" customHeight="1">
      <c r="A119" s="45" t="inlineStr">
        <is>
          <t>R037</t>
        </is>
      </c>
      <c r="B119" s="46" t="inlineStr">
        <is>
          <t>Full-Stack Development · IC</t>
        </is>
      </c>
      <c r="C119" s="46" t="inlineStr">
        <is>
          <t>Engineering &amp; Development</t>
        </is>
      </c>
      <c r="D119" s="46" t="inlineStr">
        <is>
          <t>IC</t>
        </is>
      </c>
      <c r="E119" s="46" t="inlineStr">
        <is>
          <t>ROLE</t>
        </is>
      </c>
      <c r="F119" s="46" t="inlineStr">
        <is>
          <t>A1 · A2 · A3 · B1 · B2 · B3 · C1</t>
        </is>
      </c>
      <c r="G119" s="46" t="inlineStr">
        <is>
          <t>Band A · all tracks · Technology &amp; engineering</t>
        </is>
      </c>
      <c r="H119" s="46" t="n">
        <v>34</v>
      </c>
      <c r="I119" s="47" t="inlineStr">
        <is>
          <t>H</t>
        </is>
      </c>
      <c r="J119" s="48" t="inlineStr">
        <is>
          <t>M</t>
        </is>
      </c>
      <c r="K119" s="48" t="inlineStr">
        <is>
          <t>L</t>
        </is>
      </c>
      <c r="L119" s="48" t="inlineStr">
        <is>
          <t>L</t>
        </is>
      </c>
      <c r="M119" s="48" t="inlineStr">
        <is>
          <t>L</t>
        </is>
      </c>
      <c r="N119" s="48" t="inlineStr">
        <is>
          <t>L</t>
        </is>
      </c>
      <c r="O119" s="48" t="inlineStr">
        <is>
          <t>L</t>
        </is>
      </c>
      <c r="P119" s="49" t="inlineStr">
        <is>
          <t>H</t>
        </is>
      </c>
      <c r="Q119" s="50" t="inlineStr">
        <is>
          <t>M</t>
        </is>
      </c>
      <c r="R119" s="50" t="inlineStr">
        <is>
          <t>M</t>
        </is>
      </c>
      <c r="S119" s="50" t="inlineStr">
        <is>
          <t>L</t>
        </is>
      </c>
      <c r="T119" s="50" t="inlineStr">
        <is>
          <t>L</t>
        </is>
      </c>
      <c r="U119" s="50" t="inlineStr">
        <is>
          <t>L</t>
        </is>
      </c>
      <c r="V119" s="50" t="inlineStr">
        <is>
          <t>L</t>
        </is>
      </c>
      <c r="W119" s="51" t="n"/>
      <c r="X119" s="52" t="n"/>
      <c r="Y119" s="52" t="n"/>
      <c r="Z119" s="52" t="n"/>
      <c r="AA119" s="52" t="n"/>
      <c r="AB119" s="52" t="n"/>
      <c r="AC119" s="52" t="n"/>
      <c r="AD119" s="49" t="str">
        <f>IF(W119&lt;&gt;"",W119,I119)</f>
        <v>H</v>
      </c>
      <c r="AE119" s="50" t="str">
        <f>IF(X119&lt;&gt;"",X119,J119)</f>
        <v>M</v>
      </c>
      <c r="AF119" s="50" t="str">
        <f>IF(Y119&lt;&gt;"",Y119,K119)</f>
        <v>L</v>
      </c>
      <c r="AG119" s="50" t="str">
        <f>IF(Z119&lt;&gt;"",Z119,L119)</f>
        <v>L</v>
      </c>
      <c r="AH119" s="50" t="str">
        <f>IF(AA119&lt;&gt;"",AA119,M119)</f>
        <v>L</v>
      </c>
      <c r="AI119" s="50" t="str">
        <f>IF(AB119&lt;&gt;"",AB119,N119)</f>
        <v>L</v>
      </c>
      <c r="AJ119" s="50" t="str">
        <f>IF(AC119&lt;&gt;"",AC119,O119)</f>
        <v>L</v>
      </c>
      <c r="AK119" s="50">
        <f>COUNTA(W119:AC119)</f>
        <v>0</v>
      </c>
      <c r="AL119" s="53" t="n"/>
      <c r="AM119" s="54" t="n"/>
      <c r="AN119" s="54" t="n"/>
      <c r="AO119" s="53" t="n"/>
      <c r="AP119" s="54" t="n"/>
      <c r="AQ119" s="54" t="n"/>
      <c r="AR119" s="53" t="n"/>
      <c r="AS119" s="54" t="n"/>
      <c r="AT119" s="54" t="n"/>
      <c r="AU119" s="55" t="n"/>
      <c r="AV119" s="56" t="n"/>
      <c r="AW119" s="56" t="n"/>
      <c r="AX119" s="55" t="n"/>
      <c r="AY119" s="56" t="n"/>
      <c r="AZ119" s="56" t="n"/>
      <c r="BA119" s="57" t="n"/>
      <c r="BB119" s="58" t="n"/>
      <c r="BC119" s="58" t="n"/>
      <c r="BD119" s="57" t="n"/>
      <c r="BE119" s="58" t="n"/>
      <c r="BF119" s="58" t="n"/>
    </row>
    <row r="120" ht="90" customHeight="1">
      <c r="A120" s="59" t="inlineStr">
        <is>
          <t>R037</t>
        </is>
      </c>
      <c r="B120" s="17" t="inlineStr">
        <is>
          <t>Full-Stack Development · IC</t>
        </is>
      </c>
      <c r="C120" s="17" t="inlineStr">
        <is>
          <t>Engineering &amp; Development</t>
        </is>
      </c>
      <c r="D120" s="17" t="inlineStr">
        <is>
          <t>IC</t>
        </is>
      </c>
      <c r="E120" s="17" t="inlineStr">
        <is>
          <t>level</t>
        </is>
      </c>
      <c r="F120" s="70" t="inlineStr">
        <is>
          <t>C1</t>
        </is>
      </c>
      <c r="G120" s="17" t="inlineStr">
        <is>
          <t>Principal – Full-Stack Development</t>
        </is>
      </c>
      <c r="H120" s="17" t="n">
        <v>1</v>
      </c>
      <c r="I120" s="61" t="n"/>
      <c r="J120" s="62" t="n"/>
      <c r="K120" s="62" t="n"/>
      <c r="L120" s="62" t="n"/>
      <c r="M120" s="62" t="n"/>
      <c r="N120" s="62" t="n"/>
      <c r="O120" s="62" t="n"/>
      <c r="P120" s="20" t="n"/>
      <c r="Q120" s="21" t="n"/>
      <c r="R120" s="21" t="n"/>
      <c r="S120" s="21" t="n"/>
      <c r="T120" s="21" t="n"/>
      <c r="U120" s="21" t="n"/>
      <c r="V120" s="21" t="n"/>
      <c r="W120" s="63" t="n"/>
      <c r="X120" s="64" t="n"/>
      <c r="Y120" s="64" t="n"/>
      <c r="Z120" s="64" t="n"/>
      <c r="AA120" s="64" t="n"/>
      <c r="AB120" s="64" t="n"/>
      <c r="AC120" s="64" t="n"/>
      <c r="AD120" s="20" t="n"/>
      <c r="AE120" s="21" t="n"/>
      <c r="AF120" s="21" t="n"/>
      <c r="AG120" s="21" t="n"/>
      <c r="AH120" s="21" t="n"/>
      <c r="AI120" s="21" t="n"/>
      <c r="AJ120" s="21" t="n"/>
      <c r="AK120" s="21" t="n"/>
      <c r="AL120" s="65" t="inlineStr">
        <is>
          <t>Works at B3: Sets standards for a practice; cross-team problems</t>
        </is>
      </c>
      <c r="AM120" s="66" t="inlineStr">
        <is>
          <t>Ambiguous, cross-product problems</t>
        </is>
      </c>
      <c r="AN120" s="66" t="inlineStr">
        <is>
          <t>Works at C2: Function-wide or company-wide problems; creates methods and standards</t>
        </is>
      </c>
      <c r="AO120" s="65" t="inlineStr">
        <is>
          <t>Works at B3: Commercial / strategic calls for the unit</t>
        </is>
      </c>
      <c r="AP120" s="66" t="inlineStr">
        <is>
          <t>Sets direction for a sub-function or domain</t>
        </is>
      </c>
      <c r="AQ120" s="66" t="inlineStr">
        <is>
          <t>Works at C2: Sets direction for a function</t>
        </is>
      </c>
      <c r="AR120" s="65" t="inlineStr">
        <is>
          <t>Works at B3: Several teams or a practice</t>
        </is>
      </c>
      <c r="AS120" s="66" t="inlineStr">
        <is>
          <t>Sub-function results or domain quality across products</t>
        </is>
      </c>
      <c r="AT120" s="66" t="inlineStr">
        <is>
          <t>Works at C2: Function results, budget and risk</t>
        </is>
      </c>
      <c r="AU120" s="18" t="inlineStr">
        <is>
          <t>Works at B3: IC: leads a practice · People: team leads / managers report in</t>
        </is>
      </c>
      <c r="AV120" s="19" t="inlineStr">
        <is>
          <t>Leads managers or a community of practice</t>
        </is>
      </c>
      <c r="AW120" s="19" t="inlineStr">
        <is>
          <t>Works at C2: Leads a function; shapes functional strategy</t>
        </is>
      </c>
      <c r="AX120" s="18" t="inlineStr">
        <is>
          <t>Works at B3: Shapes the results of a practice or several teams</t>
        </is>
      </c>
      <c r="AY120" s="19" t="inlineStr">
        <is>
          <t>Changes results across a sub-function or across products</t>
        </is>
      </c>
      <c r="AZ120" s="19" t="inlineStr">
        <is>
          <t>Works at C2: Drives a function's or department's results and costs</t>
        </is>
      </c>
      <c r="BA120" s="67" t="inlineStr">
        <is>
          <t>Less than 10–13 yrs</t>
        </is>
      </c>
      <c r="BB120" s="68" t="inlineStr">
        <is>
          <t>10–13 yrs · market 12–17 yrs</t>
        </is>
      </c>
      <c r="BC120" s="68" t="inlineStr">
        <is>
          <t>More than 10–13 yrs</t>
        </is>
      </c>
      <c r="BD120" s="67" t="inlineStr">
        <is>
          <t>Below: Postgraduate or professional qualification preferred</t>
        </is>
      </c>
      <c r="BE120" s="68" t="inlineStr">
        <is>
          <t>Postgraduate / professional qualification preferred</t>
        </is>
      </c>
      <c r="BF120" s="68" t="inlineStr">
        <is>
          <t>Above: Postgraduate / professional qualification preferred</t>
        </is>
      </c>
    </row>
    <row r="121" ht="90" customHeight="1">
      <c r="A121" s="59" t="inlineStr">
        <is>
          <t>R037</t>
        </is>
      </c>
      <c r="B121" s="17" t="inlineStr">
        <is>
          <t>Full-Stack Development · IC</t>
        </is>
      </c>
      <c r="C121" s="17" t="inlineStr">
        <is>
          <t>Engineering &amp; Development</t>
        </is>
      </c>
      <c r="D121" s="17" t="inlineStr">
        <is>
          <t>IC</t>
        </is>
      </c>
      <c r="E121" s="17" t="inlineStr">
        <is>
          <t>level</t>
        </is>
      </c>
      <c r="F121" s="69" t="inlineStr">
        <is>
          <t>B3</t>
        </is>
      </c>
      <c r="G121" s="17" t="inlineStr">
        <is>
          <t>Lead Software Engineer</t>
        </is>
      </c>
      <c r="H121" s="17" t="n">
        <v>1</v>
      </c>
      <c r="I121" s="61" t="n"/>
      <c r="J121" s="62" t="n"/>
      <c r="K121" s="62" t="n"/>
      <c r="L121" s="62" t="n"/>
      <c r="M121" s="62" t="n"/>
      <c r="N121" s="62" t="n"/>
      <c r="O121" s="62" t="n"/>
      <c r="P121" s="20" t="n"/>
      <c r="Q121" s="21" t="n"/>
      <c r="R121" s="21" t="n"/>
      <c r="S121" s="21" t="n"/>
      <c r="T121" s="21" t="n"/>
      <c r="U121" s="21" t="n"/>
      <c r="V121" s="21" t="n"/>
      <c r="W121" s="63" t="n"/>
      <c r="X121" s="64" t="n"/>
      <c r="Y121" s="64" t="n"/>
      <c r="Z121" s="64" t="n"/>
      <c r="AA121" s="64" t="n"/>
      <c r="AB121" s="64" t="n"/>
      <c r="AC121" s="64" t="n"/>
      <c r="AD121" s="20" t="n"/>
      <c r="AE121" s="21" t="n"/>
      <c r="AF121" s="21" t="n"/>
      <c r="AG121" s="21" t="n"/>
      <c r="AH121" s="21" t="n"/>
      <c r="AI121" s="21" t="n"/>
      <c r="AJ121" s="21" t="n"/>
      <c r="AK121" s="21" t="n"/>
      <c r="AL121" s="65" t="inlineStr">
        <is>
          <t>Works at B2: Hardest problems in the domain</t>
        </is>
      </c>
      <c r="AM121" s="66" t="inlineStr">
        <is>
          <t>Sets standards for a practice; cross-team problems · in this role: Java · Angular · NET MVC · Debugging · React · SQL · NET MVC + Angular · Java + Angular</t>
        </is>
      </c>
      <c r="AN121" s="66" t="inlineStr">
        <is>
          <t>Works at C1: Ambiguous, cross-product problems</t>
        </is>
      </c>
      <c r="AO121" s="65" t="inlineStr">
        <is>
          <t>Works at B2: Allocates people and sets team priorities</t>
        </is>
      </c>
      <c r="AP121" s="66" t="inlineStr">
        <is>
          <t>Commercial / strategic calls for the unit</t>
        </is>
      </c>
      <c r="AQ121" s="66" t="inlineStr">
        <is>
          <t>Works at C1: Sets direction for a sub-function or domain</t>
        </is>
      </c>
      <c r="AR121" s="65" t="inlineStr">
        <is>
          <t>Works at B2: One team or a client portfolio</t>
        </is>
      </c>
      <c r="AS121" s="66" t="inlineStr">
        <is>
          <t>Several teams or a practice</t>
        </is>
      </c>
      <c r="AT121" s="66" t="inlineStr">
        <is>
          <t>Works at C1: Sub-function results or domain quality across products</t>
        </is>
      </c>
      <c r="AU121" s="18" t="inlineStr">
        <is>
          <t>Works at B2: IC: guides others in the domain · People: manages a team of 6+</t>
        </is>
      </c>
      <c r="AV121" s="19" t="inlineStr">
        <is>
          <t>IC: leads a practice · People: team leads / managers report in</t>
        </is>
      </c>
      <c r="AW121" s="19" t="inlineStr">
        <is>
          <t>Works at C1: Leads managers or a community of practice</t>
        </is>
      </c>
      <c r="AX121" s="18" t="inlineStr">
        <is>
          <t>Works at B2: Visible effect on a team's or client portfolio's revenue, quality or compliance</t>
        </is>
      </c>
      <c r="AY121" s="19" t="inlineStr">
        <is>
          <t>Shapes the results of a practice or several teams</t>
        </is>
      </c>
      <c r="AZ121" s="19" t="inlineStr">
        <is>
          <t>Works at C1: Changes results across a sub-function or across products</t>
        </is>
      </c>
      <c r="BA121" s="67" t="inlineStr">
        <is>
          <t>Less than 8–10 yrs</t>
        </is>
      </c>
      <c r="BB121" s="68" t="inlineStr">
        <is>
          <t>8–10 yrs · market 8–13 yrs</t>
        </is>
      </c>
      <c r="BC121" s="68" t="inlineStr">
        <is>
          <t>More than 8–10 yrs</t>
        </is>
      </c>
      <c r="BD121" s="67" t="inlineStr">
        <is>
          <t>Below: Graduate or postgraduate; professional qualification preferred</t>
        </is>
      </c>
      <c r="BE121" s="68" t="inlineStr">
        <is>
          <t>Postgraduate or professional qualification preferred</t>
        </is>
      </c>
      <c r="BF121" s="68" t="inlineStr">
        <is>
          <t>Above: Postgraduate / professional qualification preferred</t>
        </is>
      </c>
    </row>
    <row r="122" ht="90" customHeight="1">
      <c r="A122" s="59" t="inlineStr">
        <is>
          <t>R037</t>
        </is>
      </c>
      <c r="B122" s="17" t="inlineStr">
        <is>
          <t>Full-Stack Development · IC</t>
        </is>
      </c>
      <c r="C122" s="17" t="inlineStr">
        <is>
          <t>Engineering &amp; Development</t>
        </is>
      </c>
      <c r="D122" s="17" t="inlineStr">
        <is>
          <t>IC</t>
        </is>
      </c>
      <c r="E122" s="17" t="inlineStr">
        <is>
          <t>level</t>
        </is>
      </c>
      <c r="F122" s="69" t="inlineStr">
        <is>
          <t>B2</t>
        </is>
      </c>
      <c r="G122" s="17" t="inlineStr">
        <is>
          <t>Senior Technical Specialist</t>
        </is>
      </c>
      <c r="H122" s="17" t="n">
        <v>1</v>
      </c>
      <c r="I122" s="61" t="n"/>
      <c r="J122" s="62" t="n"/>
      <c r="K122" s="62" t="n"/>
      <c r="L122" s="62" t="n"/>
      <c r="M122" s="62" t="n"/>
      <c r="N122" s="62" t="n"/>
      <c r="O122" s="62" t="n"/>
      <c r="P122" s="20" t="n"/>
      <c r="Q122" s="21" t="n"/>
      <c r="R122" s="21" t="n"/>
      <c r="S122" s="21" t="n"/>
      <c r="T122" s="21" t="n"/>
      <c r="U122" s="21" t="n"/>
      <c r="V122" s="21" t="n"/>
      <c r="W122" s="63" t="n"/>
      <c r="X122" s="64" t="n"/>
      <c r="Y122" s="64" t="n"/>
      <c r="Z122" s="64" t="n"/>
      <c r="AA122" s="64" t="n"/>
      <c r="AB122" s="64" t="n"/>
      <c r="AC122" s="64" t="n"/>
      <c r="AD122" s="20" t="n"/>
      <c r="AE122" s="21" t="n"/>
      <c r="AF122" s="21" t="n"/>
      <c r="AG122" s="21" t="n"/>
      <c r="AH122" s="21" t="n"/>
      <c r="AI122" s="21" t="n"/>
      <c r="AJ122" s="21" t="n"/>
      <c r="AK122" s="21" t="n"/>
      <c r="AL122" s="65" t="inlineStr">
        <is>
          <t>Works at B1: Domain specialist work</t>
        </is>
      </c>
      <c r="AM122" s="66" t="inlineStr">
        <is>
          <t>Hardest problems in the domain · in this role: Java · Angular · NET MVC · Debugging · React · SQL · NET MVC + Angular · Java + Angular</t>
        </is>
      </c>
      <c r="AN122" s="66" t="inlineStr">
        <is>
          <t>Works at B3: Sets standards for a practice; cross-team problems</t>
        </is>
      </c>
      <c r="AO122" s="65" t="inlineStr">
        <is>
          <t>Works at B1: Technical / QC / client calls for the domain</t>
        </is>
      </c>
      <c r="AP122" s="66" t="inlineStr">
        <is>
          <t>Allocates people and sets team priorities</t>
        </is>
      </c>
      <c r="AQ122" s="66" t="inlineStr">
        <is>
          <t>Works at B3: Commercial / strategic calls for the unit</t>
        </is>
      </c>
      <c r="AR122" s="65" t="inlineStr">
        <is>
          <t>Works at B1: A domain or a small team</t>
        </is>
      </c>
      <c r="AS122" s="66" t="inlineStr">
        <is>
          <t>One team or a client portfolio</t>
        </is>
      </c>
      <c r="AT122" s="66" t="inlineStr">
        <is>
          <t>Works at B3: Several teams or a practice</t>
        </is>
      </c>
      <c r="AU122" s="18" t="inlineStr">
        <is>
          <t>Works at B1: IC: mentors and reviews · People: hands-on team lead of 3–5</t>
        </is>
      </c>
      <c r="AV122" s="19" t="inlineStr">
        <is>
          <t>IC: guides others in the domain · People: manages a team of 6+</t>
        </is>
      </c>
      <c r="AW122" s="19" t="inlineStr">
        <is>
          <t>Works at B3: IC: leads a practice · People: team leads / managers report in</t>
        </is>
      </c>
      <c r="AX122" s="18" t="inlineStr">
        <is>
          <t>Works at B1: Moves a module's, product area's or client account's results</t>
        </is>
      </c>
      <c r="AY122" s="19" t="inlineStr">
        <is>
          <t>Visible effect on a team's or client portfolio's revenue, quality or compliance</t>
        </is>
      </c>
      <c r="AZ122" s="19" t="inlineStr">
        <is>
          <t>Works at B3: Shapes the results of a practice or several teams</t>
        </is>
      </c>
      <c r="BA122" s="67" t="inlineStr">
        <is>
          <t>Less than 6–8 yrs</t>
        </is>
      </c>
      <c r="BB122" s="68" t="inlineStr">
        <is>
          <t>6–8 yrs · market 6–10 yrs</t>
        </is>
      </c>
      <c r="BC122" s="68" t="inlineStr">
        <is>
          <t>More than 6–8 yrs</t>
        </is>
      </c>
      <c r="BD122" s="67" t="inlineStr">
        <is>
          <t>Below: Graduate + relevant qualification or certification preferred</t>
        </is>
      </c>
      <c r="BE122" s="68" t="inlineStr">
        <is>
          <t>Graduate or postgraduate; professional qualification preferred</t>
        </is>
      </c>
      <c r="BF122" s="68" t="inlineStr">
        <is>
          <t>Above: Postgraduate or professional qualification preferred</t>
        </is>
      </c>
    </row>
    <row r="123" ht="90" customHeight="1">
      <c r="A123" s="59" t="inlineStr">
        <is>
          <t>R037</t>
        </is>
      </c>
      <c r="B123" s="17" t="inlineStr">
        <is>
          <t>Full-Stack Development · IC</t>
        </is>
      </c>
      <c r="C123" s="17" t="inlineStr">
        <is>
          <t>Engineering &amp; Development</t>
        </is>
      </c>
      <c r="D123" s="17" t="inlineStr">
        <is>
          <t>IC</t>
        </is>
      </c>
      <c r="E123" s="17" t="inlineStr">
        <is>
          <t>level</t>
        </is>
      </c>
      <c r="F123" s="69" t="inlineStr">
        <is>
          <t>B1</t>
        </is>
      </c>
      <c r="G123" s="17" t="inlineStr">
        <is>
          <t>Technical Specialist</t>
        </is>
      </c>
      <c r="H123" s="17" t="n">
        <v>7</v>
      </c>
      <c r="I123" s="61" t="n"/>
      <c r="J123" s="62" t="n"/>
      <c r="K123" s="62" t="n"/>
      <c r="L123" s="62" t="n"/>
      <c r="M123" s="62" t="n"/>
      <c r="N123" s="62" t="n"/>
      <c r="O123" s="62" t="n"/>
      <c r="P123" s="20" t="n"/>
      <c r="Q123" s="21" t="n"/>
      <c r="R123" s="21" t="n"/>
      <c r="S123" s="21" t="n"/>
      <c r="T123" s="21" t="n"/>
      <c r="U123" s="21" t="n"/>
      <c r="V123" s="21" t="n"/>
      <c r="W123" s="63" t="n"/>
      <c r="X123" s="64" t="n"/>
      <c r="Y123" s="64" t="n"/>
      <c r="Z123" s="64" t="n"/>
      <c r="AA123" s="64" t="n"/>
      <c r="AB123" s="64" t="n"/>
      <c r="AC123" s="64" t="n"/>
      <c r="AD123" s="20" t="n"/>
      <c r="AE123" s="21" t="n"/>
      <c r="AF123" s="21" t="n"/>
      <c r="AG123" s="21" t="n"/>
      <c r="AH123" s="21" t="n"/>
      <c r="AI123" s="21" t="n"/>
      <c r="AJ123" s="21" t="n"/>
      <c r="AK123" s="21" t="n"/>
      <c r="AL123" s="65" t="inlineStr">
        <is>
          <t>Works at A3: Varied and non-standard work; handles exceptions</t>
        </is>
      </c>
      <c r="AM123" s="66" t="inlineStr">
        <is>
          <t>Domain specialist work · in this role: NET MVC · Angular</t>
        </is>
      </c>
      <c r="AN123" s="66" t="inlineStr">
        <is>
          <t>Works at B2: Hardest problems in the domain</t>
        </is>
      </c>
      <c r="AO123" s="65" t="inlineStr">
        <is>
          <t>Works at A3: Technical / QC / client calls on own work</t>
        </is>
      </c>
      <c r="AP123" s="66" t="inlineStr">
        <is>
          <t>Technical / QC / client calls for the domain</t>
        </is>
      </c>
      <c r="AQ123" s="66" t="inlineStr">
        <is>
          <t>Works at B2: Allocates people and sets team priorities</t>
        </is>
      </c>
      <c r="AR123" s="65" t="inlineStr">
        <is>
          <t>Works at A3: A module / process, or work with client or regulatory consequences</t>
        </is>
      </c>
      <c r="AS123" s="66" t="inlineStr">
        <is>
          <t>A domain or a small team · KRA themes: Common themes in manager-set KRAs: improve · defect · assigned · sla · time · production</t>
        </is>
      </c>
      <c r="AT123" s="66" t="inlineStr">
        <is>
          <t>Works at B2: One team or a client portfolio</t>
        </is>
      </c>
      <c r="AU123" s="18" t="inlineStr">
        <is>
          <t>Works at A3: contributes alone; guides others only informally</t>
        </is>
      </c>
      <c r="AV123" s="19" t="inlineStr">
        <is>
          <t>IC: mentors and reviews · People: hands-on team lead of 3–5</t>
        </is>
      </c>
      <c r="AW123" s="19" t="inlineStr">
        <is>
          <t>Works at B2: IC: guides others in the domain · People: manages a team of 6+</t>
        </is>
      </c>
      <c r="AX123" s="18" t="inlineStr">
        <is>
          <t>Works at A3: A process or client deliverable depends on this work</t>
        </is>
      </c>
      <c r="AY123" s="19" t="inlineStr">
        <is>
          <t>Moves a module's, product area's or client account's results</t>
        </is>
      </c>
      <c r="AZ123" s="19" t="inlineStr">
        <is>
          <t>Works at B2: Visible effect on a team's or client portfolio's revenue, quality or compliance</t>
        </is>
      </c>
      <c r="BA123" s="67" t="inlineStr">
        <is>
          <t>Less than 4–6 yrs</t>
        </is>
      </c>
      <c r="BB123" s="68" t="inlineStr">
        <is>
          <t>4–6 yrs · market 4–8 yrs</t>
        </is>
      </c>
      <c r="BC123" s="68" t="inlineStr">
        <is>
          <t>More than 4–6 yrs</t>
        </is>
      </c>
      <c r="BD123" s="67" t="inlineStr">
        <is>
          <t>Below: Graduate; relevant certification preferred</t>
        </is>
      </c>
      <c r="BE123" s="68" t="inlineStr">
        <is>
          <t>Graduate + relevant qualification or certification preferred</t>
        </is>
      </c>
      <c r="BF123" s="68" t="inlineStr">
        <is>
          <t>Above: Graduate or postgraduate; professional qualification preferred</t>
        </is>
      </c>
    </row>
    <row r="124" ht="90" customHeight="1">
      <c r="A124" s="59" t="inlineStr">
        <is>
          <t>R037</t>
        </is>
      </c>
      <c r="B124" s="17" t="inlineStr">
        <is>
          <t>Full-Stack Development · IC</t>
        </is>
      </c>
      <c r="C124" s="17" t="inlineStr">
        <is>
          <t>Engineering &amp; Development</t>
        </is>
      </c>
      <c r="D124" s="17" t="inlineStr">
        <is>
          <t>IC</t>
        </is>
      </c>
      <c r="E124" s="17" t="inlineStr">
        <is>
          <t>level</t>
        </is>
      </c>
      <c r="F124" s="60" t="inlineStr">
        <is>
          <t>A3</t>
        </is>
      </c>
      <c r="G124" s="17" t="inlineStr">
        <is>
          <t>Senior Software Engineer</t>
        </is>
      </c>
      <c r="H124" s="17" t="n">
        <v>16</v>
      </c>
      <c r="I124" s="61" t="n"/>
      <c r="J124" s="62" t="n"/>
      <c r="K124" s="62" t="n"/>
      <c r="L124" s="62" t="n"/>
      <c r="M124" s="62" t="n"/>
      <c r="N124" s="62" t="n"/>
      <c r="O124" s="62" t="n"/>
      <c r="P124" s="20" t="n"/>
      <c r="Q124" s="21" t="n"/>
      <c r="R124" s="21" t="n"/>
      <c r="S124" s="21" t="n"/>
      <c r="T124" s="21" t="n"/>
      <c r="U124" s="21" t="n"/>
      <c r="V124" s="21" t="n"/>
      <c r="W124" s="63" t="n"/>
      <c r="X124" s="64" t="n"/>
      <c r="Y124" s="64" t="n"/>
      <c r="Z124" s="64" t="n"/>
      <c r="AA124" s="64" t="n"/>
      <c r="AB124" s="64" t="n"/>
      <c r="AC124" s="64" t="n"/>
      <c r="AD124" s="20" t="n"/>
      <c r="AE124" s="21" t="n"/>
      <c r="AF124" s="21" t="n"/>
      <c r="AG124" s="21" t="n"/>
      <c r="AH124" s="21" t="n"/>
      <c r="AI124" s="21" t="n"/>
      <c r="AJ124" s="21" t="n"/>
      <c r="AK124" s="21" t="n"/>
      <c r="AL124" s="65" t="inlineStr">
        <is>
          <t>Works at A2: Standard work of the discipline</t>
        </is>
      </c>
      <c r="AM124" s="66" t="inlineStr">
        <is>
          <t>Varied and non-standard work; handles exceptions · in this role: Java · Debugging · Angular · NET MVC + React · NET MVC + Angular · Spring Boot · NET MVC · Java + Angular</t>
        </is>
      </c>
      <c r="AN124" s="66" t="inlineStr">
        <is>
          <t>Works at B1: Domain specialist work</t>
        </is>
      </c>
      <c r="AO124" s="65" t="inlineStr">
        <is>
          <t>Works at A2: Chooses own approach within standards</t>
        </is>
      </c>
      <c r="AP124" s="66" t="inlineStr">
        <is>
          <t>Technical / QC / client calls on own work</t>
        </is>
      </c>
      <c r="AQ124" s="66" t="inlineStr">
        <is>
          <t>Works at B1: Technical / QC / client calls for the domain</t>
        </is>
      </c>
      <c r="AR124" s="65" t="inlineStr">
        <is>
          <t>Works at A2: Own deliverables · accuracy, TAT</t>
        </is>
      </c>
      <c r="AS124" s="66" t="inlineStr">
        <is>
          <t>A module / process, or work with client or regulatory consequences · KRA themes: Common themes in manager-set KRAs: complete · improve · code quality · assigned · year · deliver</t>
        </is>
      </c>
      <c r="AT124" s="66" t="inlineStr">
        <is>
          <t>Works at B1: A domain or a small team</t>
        </is>
      </c>
      <c r="AU124" s="18" t="inlineStr">
        <is>
          <t>Works at A2: contributes alone; guides others only informally</t>
        </is>
      </c>
      <c r="AV124" s="19" t="inlineStr">
        <is>
          <t>Helps peers and newer people informally · None · guides 1–3 juniors informally</t>
        </is>
      </c>
      <c r="AW124" s="19" t="inlineStr">
        <is>
          <t>Works at B1: IC: mentors and reviews · People: hands-on team lead of 3–5</t>
        </is>
      </c>
      <c r="AX124" s="18" t="inlineStr">
        <is>
          <t>Works at A2: Own deliverables feed a team's output and turnaround</t>
        </is>
      </c>
      <c r="AY124" s="19" t="inlineStr">
        <is>
          <t>A process or client deliverable depends on this work</t>
        </is>
      </c>
      <c r="AZ124" s="19" t="inlineStr">
        <is>
          <t>Works at B1: Moves a module's, product area's or client account's results</t>
        </is>
      </c>
      <c r="BA124" s="67" t="inlineStr">
        <is>
          <t>Less than 2–4 yrs</t>
        </is>
      </c>
      <c r="BB124" s="68" t="inlineStr">
        <is>
          <t>2–4 yrs · market 2–5 yrs</t>
        </is>
      </c>
      <c r="BC124" s="68" t="inlineStr">
        <is>
          <t>More than 2–4 yrs</t>
        </is>
      </c>
      <c r="BD124" s="67" t="inlineStr">
        <is>
          <t>Below: Graduate · or diploma with experience</t>
        </is>
      </c>
      <c r="BE124" s="68" t="inlineStr">
        <is>
          <t>Graduate; relevant certification preferred</t>
        </is>
      </c>
      <c r="BF124" s="68" t="inlineStr">
        <is>
          <t>Above: Graduate + relevant qualification or certification preferred</t>
        </is>
      </c>
    </row>
    <row r="125" ht="90" customHeight="1">
      <c r="A125" s="59" t="inlineStr">
        <is>
          <t>R037</t>
        </is>
      </c>
      <c r="B125" s="17" t="inlineStr">
        <is>
          <t>Full-Stack Development · IC</t>
        </is>
      </c>
      <c r="C125" s="17" t="inlineStr">
        <is>
          <t>Engineering &amp; Development</t>
        </is>
      </c>
      <c r="D125" s="17" t="inlineStr">
        <is>
          <t>IC</t>
        </is>
      </c>
      <c r="E125" s="17" t="inlineStr">
        <is>
          <t>level</t>
        </is>
      </c>
      <c r="F125" s="60" t="inlineStr">
        <is>
          <t>A2</t>
        </is>
      </c>
      <c r="G125" s="17" t="inlineStr">
        <is>
          <t>Software Engineer</t>
        </is>
      </c>
      <c r="H125" s="17" t="n">
        <v>4</v>
      </c>
      <c r="I125" s="61" t="n"/>
      <c r="J125" s="62" t="n"/>
      <c r="K125" s="62" t="n"/>
      <c r="L125" s="62" t="n"/>
      <c r="M125" s="62" t="n"/>
      <c r="N125" s="62" t="n"/>
      <c r="O125" s="62" t="n"/>
      <c r="P125" s="20" t="n"/>
      <c r="Q125" s="21" t="n"/>
      <c r="R125" s="21" t="n"/>
      <c r="S125" s="21" t="n"/>
      <c r="T125" s="21" t="n"/>
      <c r="U125" s="21" t="n"/>
      <c r="V125" s="21" t="n"/>
      <c r="W125" s="63" t="n"/>
      <c r="X125" s="64" t="n"/>
      <c r="Y125" s="64" t="n"/>
      <c r="Z125" s="64" t="n"/>
      <c r="AA125" s="64" t="n"/>
      <c r="AB125" s="64" t="n"/>
      <c r="AC125" s="64" t="n"/>
      <c r="AD125" s="20" t="n"/>
      <c r="AE125" s="21" t="n"/>
      <c r="AF125" s="21" t="n"/>
      <c r="AG125" s="21" t="n"/>
      <c r="AH125" s="21" t="n"/>
      <c r="AI125" s="21" t="n"/>
      <c r="AJ125" s="21" t="n"/>
      <c r="AK125" s="21" t="n"/>
      <c r="AL125" s="65" t="inlineStr">
        <is>
          <t>Works at A1: Learning; follows worked examples</t>
        </is>
      </c>
      <c r="AM125" s="66" t="inlineStr">
        <is>
          <t>Standard work of the discipline · in this role: Java · Docker · Java + Angular</t>
        </is>
      </c>
      <c r="AN125" s="66" t="inlineStr">
        <is>
          <t>Works at A3: Varied and non-standard work; handles exceptions</t>
        </is>
      </c>
      <c r="AO125" s="65" t="inlineStr">
        <is>
          <t>Works at A1: Needs approval / close guidance</t>
        </is>
      </c>
      <c r="AP125" s="66" t="inlineStr">
        <is>
          <t>Chooses own approach within standards</t>
        </is>
      </c>
      <c r="AQ125" s="66" t="inlineStr">
        <is>
          <t>Works at A3: Technical / QC / client calls on own work</t>
        </is>
      </c>
      <c r="AR125" s="65" t="inlineStr">
        <is>
          <t>Works at A1: Learning tasks</t>
        </is>
      </c>
      <c r="AS125" s="66" t="inlineStr">
        <is>
          <t>Own deliverables · accuracy, TAT · KRA themes: Common themes in manager-set KRAs: assigned · improve · resolve · code · leakage qa/uat · coverage</t>
        </is>
      </c>
      <c r="AT125" s="66" t="inlineStr">
        <is>
          <t>Works at A3: A module / process, or work with client or regulatory consequences</t>
        </is>
      </c>
      <c r="AU125" s="18" t="inlineStr">
        <is>
          <t>Works at A1: contributes alone; guides others only informally</t>
        </is>
      </c>
      <c r="AV125" s="19" t="inlineStr">
        <is>
          <t>Helps peers and newer people informally · No direct reports</t>
        </is>
      </c>
      <c r="AW125" s="19" t="inlineStr">
        <is>
          <t>Works at A3: Not scored in Band A</t>
        </is>
      </c>
      <c r="AX125" s="18" t="inlineStr">
        <is>
          <t>Works at A1: Learning; little direct effect on business results yet</t>
        </is>
      </c>
      <c r="AY125" s="19" t="inlineStr">
        <is>
          <t>Own deliverables feed a team's output and turnaround</t>
        </is>
      </c>
      <c r="AZ125" s="19" t="inlineStr">
        <is>
          <t>Works at A3: A process or client deliverable depends on this work</t>
        </is>
      </c>
      <c r="BA125" s="67" t="inlineStr">
        <is>
          <t>Less than 0–2 yrs</t>
        </is>
      </c>
      <c r="BB125" s="68" t="inlineStr">
        <is>
          <t>0–2 yrs · market 0–3 yrs</t>
        </is>
      </c>
      <c r="BC125" s="68" t="inlineStr">
        <is>
          <t>More than 0–2 yrs</t>
        </is>
      </c>
      <c r="BD125" s="67" t="inlineStr">
        <is>
          <t>Below: Pursuing or completed graduation / diploma</t>
        </is>
      </c>
      <c r="BE125" s="68" t="inlineStr">
        <is>
          <t>Graduate · or diploma with experience</t>
        </is>
      </c>
      <c r="BF125" s="68" t="inlineStr">
        <is>
          <t>Above: Graduate; relevant certification preferred</t>
        </is>
      </c>
    </row>
    <row r="126" ht="90" customHeight="1">
      <c r="A126" s="59" t="inlineStr">
        <is>
          <t>R037</t>
        </is>
      </c>
      <c r="B126" s="17" t="inlineStr">
        <is>
          <t>Full-Stack Development · IC</t>
        </is>
      </c>
      <c r="C126" s="17" t="inlineStr">
        <is>
          <t>Engineering &amp; Development</t>
        </is>
      </c>
      <c r="D126" s="17" t="inlineStr">
        <is>
          <t>IC</t>
        </is>
      </c>
      <c r="E126" s="17" t="inlineStr">
        <is>
          <t>level</t>
        </is>
      </c>
      <c r="F126" s="60" t="inlineStr">
        <is>
          <t>A1</t>
        </is>
      </c>
      <c r="G126" s="17" t="inlineStr">
        <is>
          <t>Trainee Software Engineer</t>
        </is>
      </c>
      <c r="H126" s="17" t="n">
        <v>4</v>
      </c>
      <c r="I126" s="61" t="n"/>
      <c r="J126" s="62" t="n"/>
      <c r="K126" s="62" t="n"/>
      <c r="L126" s="62" t="n"/>
      <c r="M126" s="62" t="n"/>
      <c r="N126" s="62" t="n"/>
      <c r="O126" s="62" t="n"/>
      <c r="P126" s="20" t="n"/>
      <c r="Q126" s="21" t="n"/>
      <c r="R126" s="21" t="n"/>
      <c r="S126" s="21" t="n"/>
      <c r="T126" s="21" t="n"/>
      <c r="U126" s="21" t="n"/>
      <c r="V126" s="21" t="n"/>
      <c r="W126" s="63" t="n"/>
      <c r="X126" s="64" t="n"/>
      <c r="Y126" s="64" t="n"/>
      <c r="Z126" s="64" t="n"/>
      <c r="AA126" s="64" t="n"/>
      <c r="AB126" s="64" t="n"/>
      <c r="AC126" s="64" t="n"/>
      <c r="AD126" s="20" t="n"/>
      <c r="AE126" s="21" t="n"/>
      <c r="AF126" s="21" t="n"/>
      <c r="AG126" s="21" t="n"/>
      <c r="AH126" s="21" t="n"/>
      <c r="AI126" s="21" t="n"/>
      <c r="AJ126" s="21" t="n"/>
      <c r="AK126" s="21" t="n"/>
      <c r="AL126" s="65" t="inlineStr">
        <is>
          <t>Not yet at the entry standard</t>
        </is>
      </c>
      <c r="AM126" s="66" t="inlineStr">
        <is>
          <t>Learning; follows worked examples · in this role: React · Java · Angular · NET MVC</t>
        </is>
      </c>
      <c r="AN126" s="66" t="inlineStr">
        <is>
          <t>Works at A2: Standard work of the discipline</t>
        </is>
      </c>
      <c r="AO126" s="65" t="inlineStr">
        <is>
          <t>Not yet at the entry standard</t>
        </is>
      </c>
      <c r="AP126" s="66" t="inlineStr">
        <is>
          <t>Needs approval / close guidance</t>
        </is>
      </c>
      <c r="AQ126" s="66" t="inlineStr">
        <is>
          <t>Works at A2: Chooses own approach within standards</t>
        </is>
      </c>
      <c r="AR126" s="65" t="inlineStr">
        <is>
          <t>Not yet at the entry standard</t>
        </is>
      </c>
      <c r="AS126" s="66" t="inlineStr">
        <is>
          <t>Learning tasks · KRA themes: Common themes in manager-set KRAs: complete · assigned · improve · code · technical · quality</t>
        </is>
      </c>
      <c r="AT126" s="66" t="inlineStr">
        <is>
          <t>Works at A2: Own deliverables · accuracy, TAT</t>
        </is>
      </c>
      <c r="AU126" s="18" t="inlineStr">
        <is>
          <t>Not yet at the entry standard</t>
        </is>
      </c>
      <c r="AV126" s="19" t="inlineStr">
        <is>
          <t>Helps peers and newer people informally · No direct reports</t>
        </is>
      </c>
      <c r="AW126" s="19" t="inlineStr">
        <is>
          <t>Works at A2: Not scored in Band A</t>
        </is>
      </c>
      <c r="AX126" s="18" t="inlineStr">
        <is>
          <t>Not yet at the entry standard</t>
        </is>
      </c>
      <c r="AY126" s="19" t="inlineStr">
        <is>
          <t>Learning; little direct effect on business results yet</t>
        </is>
      </c>
      <c r="AZ126" s="19" t="inlineStr">
        <is>
          <t>Works at A2: Own deliverables feed a team's output and turnaround</t>
        </is>
      </c>
      <c r="BA126" s="67" t="inlineStr">
        <is>
          <t>Less than Intern / trainee · first year</t>
        </is>
      </c>
      <c r="BB126" s="68" t="inlineStr">
        <is>
          <t>Intern / trainee · first year · market — yrs</t>
        </is>
      </c>
      <c r="BC126" s="68" t="inlineStr">
        <is>
          <t>More than Intern / trainee · first year</t>
        </is>
      </c>
      <c r="BD126" s="67" t="inlineStr">
        <is>
          <t>Still studying</t>
        </is>
      </c>
      <c r="BE126" s="68" t="inlineStr">
        <is>
          <t>Pursuing or completed graduation / diploma</t>
        </is>
      </c>
      <c r="BF126" s="68" t="inlineStr">
        <is>
          <t>Above: Graduate · or diploma with experience</t>
        </is>
      </c>
    </row>
    <row r="127" ht="30" customHeight="1">
      <c r="A127" s="45" t="inlineStr">
        <is>
          <t>R038</t>
        </is>
      </c>
      <c r="B127" s="46" t="inlineStr">
        <is>
          <t>Full-Stack Development · Manager</t>
        </is>
      </c>
      <c r="C127" s="46" t="inlineStr">
        <is>
          <t>Engineering &amp; Development</t>
        </is>
      </c>
      <c r="D127" s="46" t="inlineStr">
        <is>
          <t>Manager</t>
        </is>
      </c>
      <c r="E127" s="46" t="inlineStr">
        <is>
          <t>ROLE</t>
        </is>
      </c>
      <c r="F127" s="46" t="inlineStr">
        <is>
          <t>B2</t>
        </is>
      </c>
      <c r="G127" s="46" t="inlineStr">
        <is>
          <t>Band B · People Manager · Technology &amp; engineering</t>
        </is>
      </c>
      <c r="H127" s="46" t="n">
        <v>1</v>
      </c>
      <c r="I127" s="47" t="inlineStr">
        <is>
          <t>H</t>
        </is>
      </c>
      <c r="J127" s="48" t="inlineStr">
        <is>
          <t>M</t>
        </is>
      </c>
      <c r="K127" s="48" t="inlineStr">
        <is>
          <t>L</t>
        </is>
      </c>
      <c r="L127" s="48" t="inlineStr">
        <is>
          <t>M</t>
        </is>
      </c>
      <c r="M127" s="48" t="inlineStr">
        <is>
          <t>L</t>
        </is>
      </c>
      <c r="N127" s="48" t="inlineStr">
        <is>
          <t>L</t>
        </is>
      </c>
      <c r="O127" s="48" t="inlineStr">
        <is>
          <t>L</t>
        </is>
      </c>
      <c r="P127" s="49" t="inlineStr">
        <is>
          <t>H</t>
        </is>
      </c>
      <c r="Q127" s="50" t="inlineStr">
        <is>
          <t>M</t>
        </is>
      </c>
      <c r="R127" s="50" t="inlineStr">
        <is>
          <t>M</t>
        </is>
      </c>
      <c r="S127" s="50" t="inlineStr">
        <is>
          <t>M</t>
        </is>
      </c>
      <c r="T127" s="50" t="inlineStr">
        <is>
          <t>L</t>
        </is>
      </c>
      <c r="U127" s="50" t="inlineStr">
        <is>
          <t>L</t>
        </is>
      </c>
      <c r="V127" s="50" t="inlineStr">
        <is>
          <t>L</t>
        </is>
      </c>
      <c r="W127" s="51" t="n"/>
      <c r="X127" s="52" t="n"/>
      <c r="Y127" s="52" t="n"/>
      <c r="Z127" s="52" t="n"/>
      <c r="AA127" s="52" t="n"/>
      <c r="AB127" s="52" t="n"/>
      <c r="AC127" s="52" t="n"/>
      <c r="AD127" s="49" t="str">
        <f>IF(W127&lt;&gt;"",W127,I127)</f>
        <v>H</v>
      </c>
      <c r="AE127" s="50" t="str">
        <f>IF(X127&lt;&gt;"",X127,J127)</f>
        <v>M</v>
      </c>
      <c r="AF127" s="50" t="str">
        <f>IF(Y127&lt;&gt;"",Y127,K127)</f>
        <v>L</v>
      </c>
      <c r="AG127" s="50" t="str">
        <f>IF(Z127&lt;&gt;"",Z127,L127)</f>
        <v>M</v>
      </c>
      <c r="AH127" s="50" t="str">
        <f>IF(AA127&lt;&gt;"",AA127,M127)</f>
        <v>L</v>
      </c>
      <c r="AI127" s="50" t="str">
        <f>IF(AB127&lt;&gt;"",AB127,N127)</f>
        <v>L</v>
      </c>
      <c r="AJ127" s="50" t="str">
        <f>IF(AC127&lt;&gt;"",AC127,O127)</f>
        <v>L</v>
      </c>
      <c r="AK127" s="50">
        <f>COUNTA(W127:AC127)</f>
        <v>0</v>
      </c>
      <c r="AL127" s="53" t="n"/>
      <c r="AM127" s="54" t="n"/>
      <c r="AN127" s="54" t="n"/>
      <c r="AO127" s="53" t="n"/>
      <c r="AP127" s="54" t="n"/>
      <c r="AQ127" s="54" t="n"/>
      <c r="AR127" s="53" t="n"/>
      <c r="AS127" s="54" t="n"/>
      <c r="AT127" s="54" t="n"/>
      <c r="AU127" s="55" t="n"/>
      <c r="AV127" s="56" t="n"/>
      <c r="AW127" s="56" t="n"/>
      <c r="AX127" s="55" t="n"/>
      <c r="AY127" s="56" t="n"/>
      <c r="AZ127" s="56" t="n"/>
      <c r="BA127" s="57" t="n"/>
      <c r="BB127" s="58" t="n"/>
      <c r="BC127" s="58" t="n"/>
      <c r="BD127" s="57" t="n"/>
      <c r="BE127" s="58" t="n"/>
      <c r="BF127" s="58" t="n"/>
    </row>
    <row r="128" ht="90" customHeight="1">
      <c r="A128" s="59" t="inlineStr">
        <is>
          <t>R038</t>
        </is>
      </c>
      <c r="B128" s="17" t="inlineStr">
        <is>
          <t>Full-Stack Development · Manager</t>
        </is>
      </c>
      <c r="C128" s="17" t="inlineStr">
        <is>
          <t>Engineering &amp; Development</t>
        </is>
      </c>
      <c r="D128" s="17" t="inlineStr">
        <is>
          <t>Manager</t>
        </is>
      </c>
      <c r="E128" s="17" t="inlineStr">
        <is>
          <t>level</t>
        </is>
      </c>
      <c r="F128" s="69" t="inlineStr">
        <is>
          <t>B2</t>
        </is>
      </c>
      <c r="G128" s="17" t="inlineStr">
        <is>
          <t>Engineering Manager</t>
        </is>
      </c>
      <c r="H128" s="17" t="n">
        <v>1</v>
      </c>
      <c r="I128" s="61" t="n"/>
      <c r="J128" s="62" t="n"/>
      <c r="K128" s="62" t="n"/>
      <c r="L128" s="62" t="n"/>
      <c r="M128" s="62" t="n"/>
      <c r="N128" s="62" t="n"/>
      <c r="O128" s="62" t="n"/>
      <c r="P128" s="20" t="n"/>
      <c r="Q128" s="21" t="n"/>
      <c r="R128" s="21" t="n"/>
      <c r="S128" s="21" t="n"/>
      <c r="T128" s="21" t="n"/>
      <c r="U128" s="21" t="n"/>
      <c r="V128" s="21" t="n"/>
      <c r="W128" s="63" t="n"/>
      <c r="X128" s="64" t="n"/>
      <c r="Y128" s="64" t="n"/>
      <c r="Z128" s="64" t="n"/>
      <c r="AA128" s="64" t="n"/>
      <c r="AB128" s="64" t="n"/>
      <c r="AC128" s="64" t="n"/>
      <c r="AD128" s="20" t="n"/>
      <c r="AE128" s="21" t="n"/>
      <c r="AF128" s="21" t="n"/>
      <c r="AG128" s="21" t="n"/>
      <c r="AH128" s="21" t="n"/>
      <c r="AI128" s="21" t="n"/>
      <c r="AJ128" s="21" t="n"/>
      <c r="AK128" s="21" t="n"/>
      <c r="AL128" s="65" t="inlineStr">
        <is>
          <t>Works at B1: Domain specialist work</t>
        </is>
      </c>
      <c r="AM128" s="66" t="inlineStr">
        <is>
          <t>Hardest problems in the domain · in this role: Java · Angular · NET MVC · Debugging · React · SQL · NET MVC + Angular · Java + Angular</t>
        </is>
      </c>
      <c r="AN128" s="66" t="inlineStr">
        <is>
          <t>Works at B3: Sets standards for a practice; cross-team problems</t>
        </is>
      </c>
      <c r="AO128" s="65" t="inlineStr">
        <is>
          <t>Works at B1: Technical / QC / client calls for the domain</t>
        </is>
      </c>
      <c r="AP128" s="66" t="inlineStr">
        <is>
          <t>Allocates people and sets team priorities</t>
        </is>
      </c>
      <c r="AQ128" s="66" t="inlineStr">
        <is>
          <t>Works at B3: Commercial / strategic calls for the unit</t>
        </is>
      </c>
      <c r="AR128" s="65" t="inlineStr">
        <is>
          <t>Works at B1: A domain or a small team</t>
        </is>
      </c>
      <c r="AS128" s="66" t="inlineStr">
        <is>
          <t>One team or a client portfolio</t>
        </is>
      </c>
      <c r="AT128" s="66" t="inlineStr">
        <is>
          <t>Works at B3: Several teams or a practice</t>
        </is>
      </c>
      <c r="AU128" s="18" t="inlineStr">
        <is>
          <t>Works at B1: IC: mentors and reviews · People: hands-on team lead of 3–5</t>
        </is>
      </c>
      <c r="AV128" s="19" t="inlineStr">
        <is>
          <t>IC: guides others in the domain · People: manages a team of 6+</t>
        </is>
      </c>
      <c r="AW128" s="19" t="inlineStr">
        <is>
          <t>Works at B3: IC: leads a practice · People: team leads / managers report in</t>
        </is>
      </c>
      <c r="AX128" s="18" t="inlineStr">
        <is>
          <t>Works at B1: Moves a module's, product area's or client account's results</t>
        </is>
      </c>
      <c r="AY128" s="19" t="inlineStr">
        <is>
          <t>Visible effect on a team's or client portfolio's revenue, quality or compliance</t>
        </is>
      </c>
      <c r="AZ128" s="19" t="inlineStr">
        <is>
          <t>Works at B3: Shapes the results of a practice or several teams</t>
        </is>
      </c>
      <c r="BA128" s="67" t="inlineStr">
        <is>
          <t>Less than 6–8 yrs</t>
        </is>
      </c>
      <c r="BB128" s="68" t="inlineStr">
        <is>
          <t>6–8 yrs · market 6–10 yrs</t>
        </is>
      </c>
      <c r="BC128" s="68" t="inlineStr">
        <is>
          <t>More than 6–8 yrs</t>
        </is>
      </c>
      <c r="BD128" s="67" t="inlineStr">
        <is>
          <t>Below: Graduate + relevant qualification or certification preferred</t>
        </is>
      </c>
      <c r="BE128" s="68" t="inlineStr">
        <is>
          <t>Graduate or postgraduate; professional qualification preferred</t>
        </is>
      </c>
      <c r="BF128" s="68" t="inlineStr">
        <is>
          <t>Above: Postgraduate or professional qualification preferred</t>
        </is>
      </c>
    </row>
    <row r="129" ht="30" customHeight="1">
      <c r="A129" s="45" t="inlineStr">
        <is>
          <t>R039</t>
        </is>
      </c>
      <c r="B129" s="46" t="inlineStr">
        <is>
          <t>Chief Executive · Manager</t>
        </is>
      </c>
      <c r="C129" s="46" t="inlineStr">
        <is>
          <t>Enterprise Leadership</t>
        </is>
      </c>
      <c r="D129" s="46" t="inlineStr">
        <is>
          <t>Manager</t>
        </is>
      </c>
      <c r="E129" s="46" t="inlineStr">
        <is>
          <t>ROLE</t>
        </is>
      </c>
      <c r="F129" s="46" t="inlineStr">
        <is>
          <t>E2</t>
        </is>
      </c>
      <c r="G129" s="46" t="inlineStr">
        <is>
          <t>Bands D–E · Leadership · General management</t>
        </is>
      </c>
      <c r="H129" s="46" t="n">
        <v>1</v>
      </c>
      <c r="I129" s="47" t="inlineStr">
        <is>
          <t>H</t>
        </is>
      </c>
      <c r="J129" s="48" t="inlineStr">
        <is>
          <t>M</t>
        </is>
      </c>
      <c r="K129" s="48" t="inlineStr">
        <is>
          <t>M</t>
        </is>
      </c>
      <c r="L129" s="48" t="inlineStr">
        <is>
          <t>M</t>
        </is>
      </c>
      <c r="M129" s="48" t="inlineStr">
        <is>
          <t>L</t>
        </is>
      </c>
      <c r="N129" s="48" t="inlineStr">
        <is>
          <t>L</t>
        </is>
      </c>
      <c r="O129" s="48" t="inlineStr">
        <is>
          <t>L</t>
        </is>
      </c>
      <c r="P129" s="49" t="inlineStr">
        <is>
          <t>H</t>
        </is>
      </c>
      <c r="Q129" s="50" t="inlineStr">
        <is>
          <t>M</t>
        </is>
      </c>
      <c r="R129" s="50" t="inlineStr">
        <is>
          <t>M</t>
        </is>
      </c>
      <c r="S129" s="50" t="inlineStr">
        <is>
          <t>M</t>
        </is>
      </c>
      <c r="T129" s="50" t="inlineStr">
        <is>
          <t>L</t>
        </is>
      </c>
      <c r="U129" s="50" t="inlineStr">
        <is>
          <t>L</t>
        </is>
      </c>
      <c r="V129" s="50" t="inlineStr">
        <is>
          <t>L</t>
        </is>
      </c>
      <c r="W129" s="51" t="n"/>
      <c r="X129" s="52" t="n"/>
      <c r="Y129" s="52" t="n"/>
      <c r="Z129" s="52" t="n"/>
      <c r="AA129" s="52" t="n"/>
      <c r="AB129" s="52" t="n"/>
      <c r="AC129" s="52" t="n"/>
      <c r="AD129" s="49" t="str">
        <f>IF(W129&lt;&gt;"",W129,I129)</f>
        <v>H</v>
      </c>
      <c r="AE129" s="50" t="str">
        <f>IF(X129&lt;&gt;"",X129,J129)</f>
        <v>M</v>
      </c>
      <c r="AF129" s="50" t="str">
        <f>IF(Y129&lt;&gt;"",Y129,K129)</f>
        <v>M</v>
      </c>
      <c r="AG129" s="50" t="str">
        <f>IF(Z129&lt;&gt;"",Z129,L129)</f>
        <v>M</v>
      </c>
      <c r="AH129" s="50" t="str">
        <f>IF(AA129&lt;&gt;"",AA129,M129)</f>
        <v>L</v>
      </c>
      <c r="AI129" s="50" t="str">
        <f>IF(AB129&lt;&gt;"",AB129,N129)</f>
        <v>L</v>
      </c>
      <c r="AJ129" s="50" t="str">
        <f>IF(AC129&lt;&gt;"",AC129,O129)</f>
        <v>L</v>
      </c>
      <c r="AK129" s="50">
        <f>COUNTA(W129:AC129)</f>
        <v>0</v>
      </c>
      <c r="AL129" s="53" t="n"/>
      <c r="AM129" s="54" t="n"/>
      <c r="AN129" s="54" t="n"/>
      <c r="AO129" s="53" t="n"/>
      <c r="AP129" s="54" t="n"/>
      <c r="AQ129" s="54" t="n"/>
      <c r="AR129" s="53" t="n"/>
      <c r="AS129" s="54" t="n"/>
      <c r="AT129" s="54" t="n"/>
      <c r="AU129" s="55" t="n"/>
      <c r="AV129" s="56" t="n"/>
      <c r="AW129" s="56" t="n"/>
      <c r="AX129" s="55" t="n"/>
      <c r="AY129" s="56" t="n"/>
      <c r="AZ129" s="56" t="n"/>
      <c r="BA129" s="57" t="n"/>
      <c r="BB129" s="58" t="n"/>
      <c r="BC129" s="58" t="n"/>
      <c r="BD129" s="57" t="n"/>
      <c r="BE129" s="58" t="n"/>
      <c r="BF129" s="58" t="n"/>
    </row>
    <row r="130" ht="90" customHeight="1">
      <c r="A130" s="59" t="inlineStr">
        <is>
          <t>R039</t>
        </is>
      </c>
      <c r="B130" s="17" t="inlineStr">
        <is>
          <t>Chief Executive · Manager</t>
        </is>
      </c>
      <c r="C130" s="17" t="inlineStr">
        <is>
          <t>Enterprise Leadership</t>
        </is>
      </c>
      <c r="D130" s="17" t="inlineStr">
        <is>
          <t>Manager</t>
        </is>
      </c>
      <c r="E130" s="17" t="inlineStr">
        <is>
          <t>level</t>
        </is>
      </c>
      <c r="F130" s="72" t="inlineStr">
        <is>
          <t>E2</t>
        </is>
      </c>
      <c r="G130" s="17" t="inlineStr">
        <is>
          <t>Chief Executive Officer</t>
        </is>
      </c>
      <c r="H130" s="17" t="n">
        <v>1</v>
      </c>
      <c r="I130" s="61" t="n"/>
      <c r="J130" s="62" t="n"/>
      <c r="K130" s="62" t="n"/>
      <c r="L130" s="62" t="n"/>
      <c r="M130" s="62" t="n"/>
      <c r="N130" s="62" t="n"/>
      <c r="O130" s="62" t="n"/>
      <c r="P130" s="20" t="n"/>
      <c r="Q130" s="21" t="n"/>
      <c r="R130" s="21" t="n"/>
      <c r="S130" s="21" t="n"/>
      <c r="T130" s="21" t="n"/>
      <c r="U130" s="21" t="n"/>
      <c r="V130" s="21" t="n"/>
      <c r="W130" s="63" t="n"/>
      <c r="X130" s="64" t="n"/>
      <c r="Y130" s="64" t="n"/>
      <c r="Z130" s="64" t="n"/>
      <c r="AA130" s="64" t="n"/>
      <c r="AB130" s="64" t="n"/>
      <c r="AC130" s="64" t="n"/>
      <c r="AD130" s="20" t="n"/>
      <c r="AE130" s="21" t="n"/>
      <c r="AF130" s="21" t="n"/>
      <c r="AG130" s="21" t="n"/>
      <c r="AH130" s="21" t="n"/>
      <c r="AI130" s="21" t="n"/>
      <c r="AJ130" s="21" t="n"/>
      <c r="AK130" s="21" t="n"/>
      <c r="AL130" s="65" t="inlineStr">
        <is>
          <t>Works at E1: Enterprise-level functional strategy</t>
        </is>
      </c>
      <c r="AM130" s="66" t="inlineStr">
        <is>
          <t>Enterprise-wide uncertainty, transformation and external forces · in this role: Management · Sales</t>
        </is>
      </c>
      <c r="AN130" s="66" t="inlineStr">
        <is>
          <t>Beyond the role · a board mandate</t>
        </is>
      </c>
      <c r="AO130" s="65" t="inlineStr">
        <is>
          <t>Works at E1: Sets enterprise priorities for the function</t>
        </is>
      </c>
      <c r="AP130" s="66" t="inlineStr">
        <is>
          <t>Accountable to the board</t>
        </is>
      </c>
      <c r="AQ130" s="66" t="inlineStr">
        <is>
          <t>Beyond the role · a board mandate</t>
        </is>
      </c>
      <c r="AR130" s="65" t="inlineStr">
        <is>
          <t>Works at E1: Enterprise-wide functional results</t>
        </is>
      </c>
      <c r="AS130" s="66" t="inlineStr">
        <is>
          <t>Enterprise results, risk, culture and long-term viability</t>
        </is>
      </c>
      <c r="AT130" s="66" t="inlineStr">
        <is>
          <t>Beyond the role · a board mandate</t>
        </is>
      </c>
      <c r="AU130" s="18" t="inlineStr">
        <is>
          <t>Works at E1: Shapes enterprise strategy</t>
        </is>
      </c>
      <c r="AV130" s="19" t="inlineStr">
        <is>
          <t>Sets enterprise strategy; leads the executive team</t>
        </is>
      </c>
      <c r="AW130" s="19" t="inlineStr">
        <is>
          <t>Beyond the role · a board mandate</t>
        </is>
      </c>
      <c r="AX130" s="18" t="inlineStr">
        <is>
          <t>Works at E1: Shapes company-wide results through a function</t>
        </is>
      </c>
      <c r="AY130" s="19" t="inlineStr">
        <is>
          <t>Answers for the whole company's results and long-term value</t>
        </is>
      </c>
      <c r="AZ130" s="19" t="inlineStr">
        <is>
          <t>Beyond the role · a board mandate</t>
        </is>
      </c>
      <c r="BA130" s="67" t="inlineStr">
        <is>
          <t>Less than 22+ yrs · board appointment</t>
        </is>
      </c>
      <c r="BB130" s="68" t="inlineStr">
        <is>
          <t>22+ yrs · board appointment · market — yrs</t>
        </is>
      </c>
      <c r="BC130" s="68" t="inlineStr">
        <is>
          <t>More than 22+ yrs · board appointment</t>
        </is>
      </c>
      <c r="BD130" s="67" t="inlineStr">
        <is>
          <t>Below: Postgraduate / professional qualification; business leadership record</t>
        </is>
      </c>
      <c r="BE130" s="68" t="inlineStr">
        <is>
          <t>Postgraduate / professional qualification; proven business leadership</t>
        </is>
      </c>
      <c r="BF130" s="68" t="inlineStr">
        <is>
          <t>Credentials beyond the role</t>
        </is>
      </c>
    </row>
    <row r="131" ht="30" customHeight="1">
      <c r="A131" s="45" t="inlineStr">
        <is>
          <t>R040</t>
        </is>
      </c>
      <c r="B131" s="46" t="inlineStr">
        <is>
          <t>Chief Officers · CXO · Manager</t>
        </is>
      </c>
      <c r="C131" s="46" t="inlineStr">
        <is>
          <t>Enterprise Leadership</t>
        </is>
      </c>
      <c r="D131" s="46" t="inlineStr">
        <is>
          <t>Manager</t>
        </is>
      </c>
      <c r="E131" s="46" t="inlineStr">
        <is>
          <t>ROLE</t>
        </is>
      </c>
      <c r="F131" s="46" t="inlineStr">
        <is>
          <t>E1</t>
        </is>
      </c>
      <c r="G131" s="46" t="inlineStr">
        <is>
          <t>Bands D–E · Leadership · Sales &amp; marketing</t>
        </is>
      </c>
      <c r="H131" s="46" t="n">
        <v>4</v>
      </c>
      <c r="I131" s="47" t="inlineStr">
        <is>
          <t>H</t>
        </is>
      </c>
      <c r="J131" s="48" t="inlineStr">
        <is>
          <t>M</t>
        </is>
      </c>
      <c r="K131" s="48" t="inlineStr">
        <is>
          <t>M</t>
        </is>
      </c>
      <c r="L131" s="48" t="inlineStr">
        <is>
          <t>M</t>
        </is>
      </c>
      <c r="M131" s="48" t="inlineStr">
        <is>
          <t>L</t>
        </is>
      </c>
      <c r="N131" s="48" t="inlineStr">
        <is>
          <t>L</t>
        </is>
      </c>
      <c r="O131" s="48" t="inlineStr">
        <is>
          <t>L</t>
        </is>
      </c>
      <c r="P131" s="49" t="inlineStr">
        <is>
          <t>H</t>
        </is>
      </c>
      <c r="Q131" s="50" t="inlineStr">
        <is>
          <t>M</t>
        </is>
      </c>
      <c r="R131" s="50" t="inlineStr">
        <is>
          <t>M</t>
        </is>
      </c>
      <c r="S131" s="50" t="inlineStr">
        <is>
          <t>M</t>
        </is>
      </c>
      <c r="T131" s="50" t="inlineStr">
        <is>
          <t>L</t>
        </is>
      </c>
      <c r="U131" s="50" t="inlineStr">
        <is>
          <t>L</t>
        </is>
      </c>
      <c r="V131" s="50" t="inlineStr">
        <is>
          <t>L</t>
        </is>
      </c>
      <c r="W131" s="51" t="n"/>
      <c r="X131" s="52" t="n"/>
      <c r="Y131" s="52" t="n"/>
      <c r="Z131" s="52" t="n"/>
      <c r="AA131" s="52" t="n"/>
      <c r="AB131" s="52" t="n"/>
      <c r="AC131" s="52" t="n"/>
      <c r="AD131" s="49" t="str">
        <f>IF(W131&lt;&gt;"",W131,I131)</f>
        <v>H</v>
      </c>
      <c r="AE131" s="50" t="str">
        <f>IF(X131&lt;&gt;"",X131,J131)</f>
        <v>M</v>
      </c>
      <c r="AF131" s="50" t="str">
        <f>IF(Y131&lt;&gt;"",Y131,K131)</f>
        <v>M</v>
      </c>
      <c r="AG131" s="50" t="str">
        <f>IF(Z131&lt;&gt;"",Z131,L131)</f>
        <v>M</v>
      </c>
      <c r="AH131" s="50" t="str">
        <f>IF(AA131&lt;&gt;"",AA131,M131)</f>
        <v>L</v>
      </c>
      <c r="AI131" s="50" t="str">
        <f>IF(AB131&lt;&gt;"",AB131,N131)</f>
        <v>L</v>
      </c>
      <c r="AJ131" s="50" t="str">
        <f>IF(AC131&lt;&gt;"",AC131,O131)</f>
        <v>L</v>
      </c>
      <c r="AK131" s="50">
        <f>COUNTA(W131:AC131)</f>
        <v>0</v>
      </c>
      <c r="AL131" s="53" t="n"/>
      <c r="AM131" s="54" t="n"/>
      <c r="AN131" s="54" t="n"/>
      <c r="AO131" s="53" t="n"/>
      <c r="AP131" s="54" t="n"/>
      <c r="AQ131" s="54" t="n"/>
      <c r="AR131" s="53" t="n"/>
      <c r="AS131" s="54" t="n"/>
      <c r="AT131" s="54" t="n"/>
      <c r="AU131" s="55" t="n"/>
      <c r="AV131" s="56" t="n"/>
      <c r="AW131" s="56" t="n"/>
      <c r="AX131" s="55" t="n"/>
      <c r="AY131" s="56" t="n"/>
      <c r="AZ131" s="56" t="n"/>
      <c r="BA131" s="57" t="n"/>
      <c r="BB131" s="58" t="n"/>
      <c r="BC131" s="58" t="n"/>
      <c r="BD131" s="57" t="n"/>
      <c r="BE131" s="58" t="n"/>
      <c r="BF131" s="58" t="n"/>
    </row>
    <row r="132" ht="90" customHeight="1">
      <c r="A132" s="59" t="inlineStr">
        <is>
          <t>R040</t>
        </is>
      </c>
      <c r="B132" s="17" t="inlineStr">
        <is>
          <t>Chief Officers · CXO · Manager</t>
        </is>
      </c>
      <c r="C132" s="17" t="inlineStr">
        <is>
          <t>Enterprise Leadership</t>
        </is>
      </c>
      <c r="D132" s="17" t="inlineStr">
        <is>
          <t>Manager</t>
        </is>
      </c>
      <c r="E132" s="17" t="inlineStr">
        <is>
          <t>level</t>
        </is>
      </c>
      <c r="F132" s="72" t="inlineStr">
        <is>
          <t>E1</t>
        </is>
      </c>
      <c r="G132" s="17" t="inlineStr">
        <is>
          <t>Chief Revenue Officer</t>
        </is>
      </c>
      <c r="H132" s="17" t="n">
        <v>4</v>
      </c>
      <c r="I132" s="61" t="n"/>
      <c r="J132" s="62" t="n"/>
      <c r="K132" s="62" t="n"/>
      <c r="L132" s="62" t="n"/>
      <c r="M132" s="62" t="n"/>
      <c r="N132" s="62" t="n"/>
      <c r="O132" s="62" t="n"/>
      <c r="P132" s="20" t="n"/>
      <c r="Q132" s="21" t="n"/>
      <c r="R132" s="21" t="n"/>
      <c r="S132" s="21" t="n"/>
      <c r="T132" s="21" t="n"/>
      <c r="U132" s="21" t="n"/>
      <c r="V132" s="21" t="n"/>
      <c r="W132" s="63" t="n"/>
      <c r="X132" s="64" t="n"/>
      <c r="Y132" s="64" t="n"/>
      <c r="Z132" s="64" t="n"/>
      <c r="AA132" s="64" t="n"/>
      <c r="AB132" s="64" t="n"/>
      <c r="AC132" s="64" t="n"/>
      <c r="AD132" s="20" t="n"/>
      <c r="AE132" s="21" t="n"/>
      <c r="AF132" s="21" t="n"/>
      <c r="AG132" s="21" t="n"/>
      <c r="AH132" s="21" t="n"/>
      <c r="AI132" s="21" t="n"/>
      <c r="AJ132" s="21" t="n"/>
      <c r="AK132" s="21" t="n"/>
      <c r="AL132" s="65" t="inlineStr">
        <is>
          <t>Works at D2: Portfolio-level strategic, financial and regulatory trade-offs</t>
        </is>
      </c>
      <c r="AM132" s="66" t="inlineStr">
        <is>
          <t>Enterprise-level functional strategy · in this role: Management · Sales</t>
        </is>
      </c>
      <c r="AN132" s="66" t="inlineStr">
        <is>
          <t>Works at E2: Enterprise-wide uncertainty, transformation and external forces</t>
        </is>
      </c>
      <c r="AO132" s="65" t="inlineStr">
        <is>
          <t>Works at D2: Sets direction across business lines</t>
        </is>
      </c>
      <c r="AP132" s="66" t="inlineStr">
        <is>
          <t>Sets enterprise priorities for the function</t>
        </is>
      </c>
      <c r="AQ132" s="66" t="inlineStr">
        <is>
          <t>Works at E2: Accountable to the board</t>
        </is>
      </c>
      <c r="AR132" s="65" t="inlineStr">
        <is>
          <t>Works at D2: Multi-business results</t>
        </is>
      </c>
      <c r="AS132" s="66" t="inlineStr">
        <is>
          <t>Enterprise-wide functional results</t>
        </is>
      </c>
      <c r="AT132" s="66" t="inlineStr">
        <is>
          <t>Works at E2: Enterprise results, risk, culture and long-term viability</t>
        </is>
      </c>
      <c r="AU132" s="18" t="inlineStr">
        <is>
          <t>Works at D2: Builds the leadership team across businesses</t>
        </is>
      </c>
      <c r="AV132" s="19" t="inlineStr">
        <is>
          <t>Shapes enterprise strategy</t>
        </is>
      </c>
      <c r="AW132" s="19" t="inlineStr">
        <is>
          <t>Works at E2: Sets enterprise strategy; leads the executive team</t>
        </is>
      </c>
      <c r="AX132" s="18" t="inlineStr">
        <is>
          <t>Works at D2: Owns the results of several business lines</t>
        </is>
      </c>
      <c r="AY132" s="19" t="inlineStr">
        <is>
          <t>Shapes company-wide results through a function</t>
        </is>
      </c>
      <c r="AZ132" s="19" t="inlineStr">
        <is>
          <t>Works at E2: Answers for the whole company's results and long-term value</t>
        </is>
      </c>
      <c r="BA132" s="67" t="inlineStr">
        <is>
          <t>Less than 22+ yrs</t>
        </is>
      </c>
      <c r="BB132" s="68" t="inlineStr">
        <is>
          <t>22+ yrs · market — yrs</t>
        </is>
      </c>
      <c r="BC132" s="68" t="inlineStr">
        <is>
          <t>More than 22+ yrs</t>
        </is>
      </c>
      <c r="BD132" s="67" t="inlineStr">
        <is>
          <t>Below: Postgraduate / professional qualification preferred</t>
        </is>
      </c>
      <c r="BE132" s="68" t="inlineStr">
        <is>
          <t>Postgraduate / professional qualification; business leadership record</t>
        </is>
      </c>
      <c r="BF132" s="68" t="inlineStr">
        <is>
          <t>Above: Postgraduate / professional qualification; proven business leadership</t>
        </is>
      </c>
    </row>
    <row r="133" ht="30" customHeight="1">
      <c r="A133" s="45" t="inlineStr">
        <is>
          <t>R041</t>
        </is>
      </c>
      <c r="B133" s="46" t="inlineStr">
        <is>
          <t>Business Head · IC</t>
        </is>
      </c>
      <c r="C133" s="46" t="inlineStr">
        <is>
          <t>Executive Leadership</t>
        </is>
      </c>
      <c r="D133" s="46" t="inlineStr">
        <is>
          <t>IC</t>
        </is>
      </c>
      <c r="E133" s="46" t="inlineStr">
        <is>
          <t>ROLE</t>
        </is>
      </c>
      <c r="F133" s="46" t="inlineStr">
        <is>
          <t>C1</t>
        </is>
      </c>
      <c r="G133" s="46" t="inlineStr">
        <is>
          <t>Band C · Principal specialist · Corporate functions</t>
        </is>
      </c>
      <c r="H133" s="46" t="n">
        <v>1</v>
      </c>
      <c r="I133" s="47" t="inlineStr">
        <is>
          <t>H</t>
        </is>
      </c>
      <c r="J133" s="48" t="inlineStr">
        <is>
          <t>M</t>
        </is>
      </c>
      <c r="K133" s="48" t="inlineStr">
        <is>
          <t>M</t>
        </is>
      </c>
      <c r="L133" s="48" t="inlineStr">
        <is>
          <t>L</t>
        </is>
      </c>
      <c r="M133" s="48" t="inlineStr">
        <is>
          <t>L</t>
        </is>
      </c>
      <c r="N133" s="48" t="inlineStr">
        <is>
          <t>L</t>
        </is>
      </c>
      <c r="O133" s="48" t="inlineStr">
        <is>
          <t>L</t>
        </is>
      </c>
      <c r="P133" s="49" t="inlineStr">
        <is>
          <t>H</t>
        </is>
      </c>
      <c r="Q133" s="50" t="inlineStr">
        <is>
          <t>M</t>
        </is>
      </c>
      <c r="R133" s="50" t="inlineStr">
        <is>
          <t>M</t>
        </is>
      </c>
      <c r="S133" s="50" t="inlineStr">
        <is>
          <t>L</t>
        </is>
      </c>
      <c r="T133" s="50" t="inlineStr">
        <is>
          <t>L</t>
        </is>
      </c>
      <c r="U133" s="50" t="inlineStr">
        <is>
          <t>L</t>
        </is>
      </c>
      <c r="V133" s="50" t="inlineStr">
        <is>
          <t>L</t>
        </is>
      </c>
      <c r="W133" s="51" t="n"/>
      <c r="X133" s="52" t="n"/>
      <c r="Y133" s="52" t="n"/>
      <c r="Z133" s="52" t="n"/>
      <c r="AA133" s="52" t="n"/>
      <c r="AB133" s="52" t="n"/>
      <c r="AC133" s="52" t="n"/>
      <c r="AD133" s="49" t="str">
        <f>IF(W133&lt;&gt;"",W133,I133)</f>
        <v>H</v>
      </c>
      <c r="AE133" s="50" t="str">
        <f>IF(X133&lt;&gt;"",X133,J133)</f>
        <v>M</v>
      </c>
      <c r="AF133" s="50" t="str">
        <f>IF(Y133&lt;&gt;"",Y133,K133)</f>
        <v>M</v>
      </c>
      <c r="AG133" s="50" t="str">
        <f>IF(Z133&lt;&gt;"",Z133,L133)</f>
        <v>L</v>
      </c>
      <c r="AH133" s="50" t="str">
        <f>IF(AA133&lt;&gt;"",AA133,M133)</f>
        <v>L</v>
      </c>
      <c r="AI133" s="50" t="str">
        <f>IF(AB133&lt;&gt;"",AB133,N133)</f>
        <v>L</v>
      </c>
      <c r="AJ133" s="50" t="str">
        <f>IF(AC133&lt;&gt;"",AC133,O133)</f>
        <v>L</v>
      </c>
      <c r="AK133" s="50">
        <f>COUNTA(W133:AC133)</f>
        <v>0</v>
      </c>
      <c r="AL133" s="53" t="n"/>
      <c r="AM133" s="54" t="n"/>
      <c r="AN133" s="54" t="n"/>
      <c r="AO133" s="53" t="n"/>
      <c r="AP133" s="54" t="n"/>
      <c r="AQ133" s="54" t="n"/>
      <c r="AR133" s="53" t="n"/>
      <c r="AS133" s="54" t="n"/>
      <c r="AT133" s="54" t="n"/>
      <c r="AU133" s="55" t="n"/>
      <c r="AV133" s="56" t="n"/>
      <c r="AW133" s="56" t="n"/>
      <c r="AX133" s="55" t="n"/>
      <c r="AY133" s="56" t="n"/>
      <c r="AZ133" s="56" t="n"/>
      <c r="BA133" s="57" t="n"/>
      <c r="BB133" s="58" t="n"/>
      <c r="BC133" s="58" t="n"/>
      <c r="BD133" s="57" t="n"/>
      <c r="BE133" s="58" t="n"/>
      <c r="BF133" s="58" t="n"/>
    </row>
    <row r="134" ht="90" customHeight="1">
      <c r="A134" s="59" t="inlineStr">
        <is>
          <t>R041</t>
        </is>
      </c>
      <c r="B134" s="17" t="inlineStr">
        <is>
          <t>Business Head · IC</t>
        </is>
      </c>
      <c r="C134" s="17" t="inlineStr">
        <is>
          <t>Executive Leadership</t>
        </is>
      </c>
      <c r="D134" s="17" t="inlineStr">
        <is>
          <t>IC</t>
        </is>
      </c>
      <c r="E134" s="17" t="inlineStr">
        <is>
          <t>level</t>
        </is>
      </c>
      <c r="F134" s="70" t="inlineStr">
        <is>
          <t>C1</t>
        </is>
      </c>
      <c r="G134" s="17" t="inlineStr">
        <is>
          <t>Company Secretary</t>
        </is>
      </c>
      <c r="H134" s="17" t="n">
        <v>1</v>
      </c>
      <c r="I134" s="61" t="n"/>
      <c r="J134" s="62" t="n"/>
      <c r="K134" s="62" t="n"/>
      <c r="L134" s="62" t="n"/>
      <c r="M134" s="62" t="n"/>
      <c r="N134" s="62" t="n"/>
      <c r="O134" s="62" t="n"/>
      <c r="P134" s="20" t="n"/>
      <c r="Q134" s="21" t="n"/>
      <c r="R134" s="21" t="n"/>
      <c r="S134" s="21" t="n"/>
      <c r="T134" s="21" t="n"/>
      <c r="U134" s="21" t="n"/>
      <c r="V134" s="21" t="n"/>
      <c r="W134" s="63" t="n"/>
      <c r="X134" s="64" t="n"/>
      <c r="Y134" s="64" t="n"/>
      <c r="Z134" s="64" t="n"/>
      <c r="AA134" s="64" t="n"/>
      <c r="AB134" s="64" t="n"/>
      <c r="AC134" s="64" t="n"/>
      <c r="AD134" s="20" t="n"/>
      <c r="AE134" s="21" t="n"/>
      <c r="AF134" s="21" t="n"/>
      <c r="AG134" s="21" t="n"/>
      <c r="AH134" s="21" t="n"/>
      <c r="AI134" s="21" t="n"/>
      <c r="AJ134" s="21" t="n"/>
      <c r="AK134" s="21" t="n"/>
      <c r="AL134" s="65" t="inlineStr">
        <is>
          <t>Works at B3: Sets standards for a practice; cross-team problems</t>
        </is>
      </c>
      <c r="AM134" s="66" t="inlineStr">
        <is>
          <t>Ambiguous, cross-product problems · in this role: • XBRL Domain
• Secretarial · Legal</t>
        </is>
      </c>
      <c r="AN134" s="66" t="inlineStr">
        <is>
          <t>Works at C2: Function-wide or company-wide problems; creates methods and standards</t>
        </is>
      </c>
      <c r="AO134" s="65" t="inlineStr">
        <is>
          <t>Works at B3: Commercial / strategic calls for the unit</t>
        </is>
      </c>
      <c r="AP134" s="66" t="inlineStr">
        <is>
          <t>Sets direction for a sub-function or domain</t>
        </is>
      </c>
      <c r="AQ134" s="66" t="inlineStr">
        <is>
          <t>Works at C2: Sets direction for a function</t>
        </is>
      </c>
      <c r="AR134" s="65" t="inlineStr">
        <is>
          <t>Works at B3: Several teams or a practice</t>
        </is>
      </c>
      <c r="AS134" s="66" t="inlineStr">
        <is>
          <t>Sub-function results or domain quality across products</t>
        </is>
      </c>
      <c r="AT134" s="66" t="inlineStr">
        <is>
          <t>Works at C2: Function results, budget and risk</t>
        </is>
      </c>
      <c r="AU134" s="18" t="inlineStr">
        <is>
          <t>Works at B3: IC: leads a practice · People: team leads / managers report in</t>
        </is>
      </c>
      <c r="AV134" s="19" t="inlineStr">
        <is>
          <t>Leads managers or a community of practice</t>
        </is>
      </c>
      <c r="AW134" s="19" t="inlineStr">
        <is>
          <t>Works at C2: Leads a function; shapes functional strategy</t>
        </is>
      </c>
      <c r="AX134" s="18" t="inlineStr">
        <is>
          <t>Works at B3: Shapes the results of a practice or several teams</t>
        </is>
      </c>
      <c r="AY134" s="19" t="inlineStr">
        <is>
          <t>Changes results across a sub-function or across products</t>
        </is>
      </c>
      <c r="AZ134" s="19" t="inlineStr">
        <is>
          <t>Works at C2: Drives a function's or department's results and costs</t>
        </is>
      </c>
      <c r="BA134" s="67" t="inlineStr">
        <is>
          <t>Less than 10–13 yrs</t>
        </is>
      </c>
      <c r="BB134" s="68" t="inlineStr">
        <is>
          <t>10–13 yrs · market 12–17 yrs</t>
        </is>
      </c>
      <c r="BC134" s="68" t="inlineStr">
        <is>
          <t>More than 10–13 yrs</t>
        </is>
      </c>
      <c r="BD134" s="67" t="inlineStr">
        <is>
          <t>Below: Postgraduate or professional qualification preferred</t>
        </is>
      </c>
      <c r="BE134" s="68" t="inlineStr">
        <is>
          <t>Postgraduate / professional qualification preferred · licence-to-practise roles: CA, CS, CMA or LLB as the role needs</t>
        </is>
      </c>
      <c r="BF134" s="68" t="inlineStr">
        <is>
          <t>Above: Postgraduate / professional qualification preferred</t>
        </is>
      </c>
    </row>
    <row r="135" ht="30" customHeight="1">
      <c r="A135" s="45" t="inlineStr">
        <is>
          <t>R042</t>
        </is>
      </c>
      <c r="B135" s="46" t="inlineStr">
        <is>
          <t>Business Head · Manager</t>
        </is>
      </c>
      <c r="C135" s="46" t="inlineStr">
        <is>
          <t>Executive Leadership</t>
        </is>
      </c>
      <c r="D135" s="46" t="inlineStr">
        <is>
          <t>Manager</t>
        </is>
      </c>
      <c r="E135" s="46" t="inlineStr">
        <is>
          <t>ROLE</t>
        </is>
      </c>
      <c r="F135" s="46" t="inlineStr">
        <is>
          <t>C1 · C2 · D1 · D2</t>
        </is>
      </c>
      <c r="G135" s="46" t="inlineStr">
        <is>
          <t>Bands D–E · Leadership · General management</t>
        </is>
      </c>
      <c r="H135" s="46" t="n">
        <v>12</v>
      </c>
      <c r="I135" s="47" t="inlineStr">
        <is>
          <t>H</t>
        </is>
      </c>
      <c r="J135" s="48" t="inlineStr">
        <is>
          <t>M</t>
        </is>
      </c>
      <c r="K135" s="48" t="inlineStr">
        <is>
          <t>M</t>
        </is>
      </c>
      <c r="L135" s="48" t="inlineStr">
        <is>
          <t>M</t>
        </is>
      </c>
      <c r="M135" s="48" t="inlineStr">
        <is>
          <t>L</t>
        </is>
      </c>
      <c r="N135" s="48" t="inlineStr">
        <is>
          <t>L</t>
        </is>
      </c>
      <c r="O135" s="48" t="inlineStr">
        <is>
          <t>L</t>
        </is>
      </c>
      <c r="P135" s="49" t="inlineStr">
        <is>
          <t>H</t>
        </is>
      </c>
      <c r="Q135" s="50" t="inlineStr">
        <is>
          <t>M</t>
        </is>
      </c>
      <c r="R135" s="50" t="inlineStr">
        <is>
          <t>M</t>
        </is>
      </c>
      <c r="S135" s="50" t="inlineStr">
        <is>
          <t>M</t>
        </is>
      </c>
      <c r="T135" s="50" t="inlineStr">
        <is>
          <t>L</t>
        </is>
      </c>
      <c r="U135" s="50" t="inlineStr">
        <is>
          <t>L</t>
        </is>
      </c>
      <c r="V135" s="50" t="inlineStr">
        <is>
          <t>L</t>
        </is>
      </c>
      <c r="W135" s="51" t="n"/>
      <c r="X135" s="52" t="n"/>
      <c r="Y135" s="52" t="n"/>
      <c r="Z135" s="52" t="n"/>
      <c r="AA135" s="52" t="n"/>
      <c r="AB135" s="52" t="n"/>
      <c r="AC135" s="52" t="n"/>
      <c r="AD135" s="49" t="str">
        <f>IF(W135&lt;&gt;"",W135,I135)</f>
        <v>H</v>
      </c>
      <c r="AE135" s="50" t="str">
        <f>IF(X135&lt;&gt;"",X135,J135)</f>
        <v>M</v>
      </c>
      <c r="AF135" s="50" t="str">
        <f>IF(Y135&lt;&gt;"",Y135,K135)</f>
        <v>M</v>
      </c>
      <c r="AG135" s="50" t="str">
        <f>IF(Z135&lt;&gt;"",Z135,L135)</f>
        <v>M</v>
      </c>
      <c r="AH135" s="50" t="str">
        <f>IF(AA135&lt;&gt;"",AA135,M135)</f>
        <v>L</v>
      </c>
      <c r="AI135" s="50" t="str">
        <f>IF(AB135&lt;&gt;"",AB135,N135)</f>
        <v>L</v>
      </c>
      <c r="AJ135" s="50" t="str">
        <f>IF(AC135&lt;&gt;"",AC135,O135)</f>
        <v>L</v>
      </c>
      <c r="AK135" s="50">
        <f>COUNTA(W135:AC135)</f>
        <v>0</v>
      </c>
      <c r="AL135" s="53" t="n"/>
      <c r="AM135" s="54" t="n"/>
      <c r="AN135" s="54" t="n"/>
      <c r="AO135" s="53" t="n"/>
      <c r="AP135" s="54" t="n"/>
      <c r="AQ135" s="54" t="n"/>
      <c r="AR135" s="53" t="n"/>
      <c r="AS135" s="54" t="n"/>
      <c r="AT135" s="54" t="n"/>
      <c r="AU135" s="55" t="n"/>
      <c r="AV135" s="56" t="n"/>
      <c r="AW135" s="56" t="n"/>
      <c r="AX135" s="55" t="n"/>
      <c r="AY135" s="56" t="n"/>
      <c r="AZ135" s="56" t="n"/>
      <c r="BA135" s="57" t="n"/>
      <c r="BB135" s="58" t="n"/>
      <c r="BC135" s="58" t="n"/>
      <c r="BD135" s="57" t="n"/>
      <c r="BE135" s="58" t="n"/>
      <c r="BF135" s="58" t="n"/>
    </row>
    <row r="136" ht="90" customHeight="1">
      <c r="A136" s="59" t="inlineStr">
        <is>
          <t>R042</t>
        </is>
      </c>
      <c r="B136" s="17" t="inlineStr">
        <is>
          <t>Business Head · Manager</t>
        </is>
      </c>
      <c r="C136" s="17" t="inlineStr">
        <is>
          <t>Executive Leadership</t>
        </is>
      </c>
      <c r="D136" s="17" t="inlineStr">
        <is>
          <t>Manager</t>
        </is>
      </c>
      <c r="E136" s="17" t="inlineStr">
        <is>
          <t>level</t>
        </is>
      </c>
      <c r="F136" s="73" t="inlineStr">
        <is>
          <t>D2</t>
        </is>
      </c>
      <c r="G136" s="17" t="inlineStr">
        <is>
          <t>Business Head</t>
        </is>
      </c>
      <c r="H136" s="17" t="n">
        <v>4</v>
      </c>
      <c r="I136" s="61" t="n"/>
      <c r="J136" s="62" t="n"/>
      <c r="K136" s="62" t="n"/>
      <c r="L136" s="62" t="n"/>
      <c r="M136" s="62" t="n"/>
      <c r="N136" s="62" t="n"/>
      <c r="O136" s="62" t="n"/>
      <c r="P136" s="20" t="n"/>
      <c r="Q136" s="21" t="n"/>
      <c r="R136" s="21" t="n"/>
      <c r="S136" s="21" t="n"/>
      <c r="T136" s="21" t="n"/>
      <c r="U136" s="21" t="n"/>
      <c r="V136" s="21" t="n"/>
      <c r="W136" s="63" t="n"/>
      <c r="X136" s="64" t="n"/>
      <c r="Y136" s="64" t="n"/>
      <c r="Z136" s="64" t="n"/>
      <c r="AA136" s="64" t="n"/>
      <c r="AB136" s="64" t="n"/>
      <c r="AC136" s="64" t="n"/>
      <c r="AD136" s="20" t="n"/>
      <c r="AE136" s="21" t="n"/>
      <c r="AF136" s="21" t="n"/>
      <c r="AG136" s="21" t="n"/>
      <c r="AH136" s="21" t="n"/>
      <c r="AI136" s="21" t="n"/>
      <c r="AJ136" s="21" t="n"/>
      <c r="AK136" s="21" t="n"/>
      <c r="AL136" s="65" t="inlineStr">
        <is>
          <t>Works at D1: Competing strategic, financial and regulatory priorities</t>
        </is>
      </c>
      <c r="AM136" s="66" t="inlineStr">
        <is>
          <t>Portfolio-level strategic, financial and regulatory trade-offs · in this role: Product Management</t>
        </is>
      </c>
      <c r="AN136" s="66" t="inlineStr">
        <is>
          <t>Works at E1: Enterprise-level functional strategy</t>
        </is>
      </c>
      <c r="AO136" s="65" t="inlineStr">
        <is>
          <t>Works at D1: Sets business-line direction, pricing and investment</t>
        </is>
      </c>
      <c r="AP136" s="66" t="inlineStr">
        <is>
          <t>Sets direction across business lines</t>
        </is>
      </c>
      <c r="AQ136" s="66" t="inlineStr">
        <is>
          <t>Works at E1: Sets enterprise priorities for the function</t>
        </is>
      </c>
      <c r="AR136" s="65" t="inlineStr">
        <is>
          <t>Works at D1: Business-line P&amp;L and market position</t>
        </is>
      </c>
      <c r="AS136" s="66" t="inlineStr">
        <is>
          <t>Multi-business results</t>
        </is>
      </c>
      <c r="AT136" s="66" t="inlineStr">
        <is>
          <t>Works at E1: Enterprise-wide functional results</t>
        </is>
      </c>
      <c r="AU136" s="18" t="inlineStr">
        <is>
          <t>Works at D1: Defines business strategy; builds the leadership bench</t>
        </is>
      </c>
      <c r="AV136" s="19" t="inlineStr">
        <is>
          <t>Builds the leadership team across businesses</t>
        </is>
      </c>
      <c r="AW136" s="19" t="inlineStr">
        <is>
          <t>Works at E1: Shapes enterprise strategy</t>
        </is>
      </c>
      <c r="AX136" s="18" t="inlineStr">
        <is>
          <t>Works at D1: Owns a business line's P&amp;L and growth, or a company-wide function</t>
        </is>
      </c>
      <c r="AY136" s="19" t="inlineStr">
        <is>
          <t>Owns the results of several business lines</t>
        </is>
      </c>
      <c r="AZ136" s="19" t="inlineStr">
        <is>
          <t>Works at E1: Shapes company-wide results through a function</t>
        </is>
      </c>
      <c r="BA136" s="67" t="inlineStr">
        <is>
          <t>Less than 19–22 yrs</t>
        </is>
      </c>
      <c r="BB136" s="68" t="inlineStr">
        <is>
          <t>19–22 yrs · market — yrs</t>
        </is>
      </c>
      <c r="BC136" s="68" t="inlineStr">
        <is>
          <t>More than 19–22 yrs</t>
        </is>
      </c>
      <c r="BD136" s="67" t="inlineStr">
        <is>
          <t>Below: Postgraduate / professional qualification preferred</t>
        </is>
      </c>
      <c r="BE136" s="68" t="inlineStr">
        <is>
          <t>Postgraduate / professional qualification preferred</t>
        </is>
      </c>
      <c r="BF136" s="68" t="inlineStr">
        <is>
          <t>Above: Postgraduate / professional qualification; business leadership record</t>
        </is>
      </c>
    </row>
    <row r="137" ht="90" customHeight="1">
      <c r="A137" s="59" t="inlineStr">
        <is>
          <t>R042</t>
        </is>
      </c>
      <c r="B137" s="17" t="inlineStr">
        <is>
          <t>Business Head · Manager</t>
        </is>
      </c>
      <c r="C137" s="17" t="inlineStr">
        <is>
          <t>Executive Leadership</t>
        </is>
      </c>
      <c r="D137" s="17" t="inlineStr">
        <is>
          <t>Manager</t>
        </is>
      </c>
      <c r="E137" s="17" t="inlineStr">
        <is>
          <t>level</t>
        </is>
      </c>
      <c r="F137" s="73" t="inlineStr">
        <is>
          <t>D1</t>
        </is>
      </c>
      <c r="G137" s="17" t="inlineStr">
        <is>
          <t>Senior Vice President</t>
        </is>
      </c>
      <c r="H137" s="17" t="n">
        <v>3</v>
      </c>
      <c r="I137" s="61" t="n"/>
      <c r="J137" s="62" t="n"/>
      <c r="K137" s="62" t="n"/>
      <c r="L137" s="62" t="n"/>
      <c r="M137" s="62" t="n"/>
      <c r="N137" s="62" t="n"/>
      <c r="O137" s="62" t="n"/>
      <c r="P137" s="20" t="n"/>
      <c r="Q137" s="21" t="n"/>
      <c r="R137" s="21" t="n"/>
      <c r="S137" s="21" t="n"/>
      <c r="T137" s="21" t="n"/>
      <c r="U137" s="21" t="n"/>
      <c r="V137" s="21" t="n"/>
      <c r="W137" s="63" t="n"/>
      <c r="X137" s="64" t="n"/>
      <c r="Y137" s="64" t="n"/>
      <c r="Z137" s="64" t="n"/>
      <c r="AA137" s="64" t="n"/>
      <c r="AB137" s="64" t="n"/>
      <c r="AC137" s="64" t="n"/>
      <c r="AD137" s="20" t="n"/>
      <c r="AE137" s="21" t="n"/>
      <c r="AF137" s="21" t="n"/>
      <c r="AG137" s="21" t="n"/>
      <c r="AH137" s="21" t="n"/>
      <c r="AI137" s="21" t="n"/>
      <c r="AJ137" s="21" t="n"/>
      <c r="AK137" s="21" t="n"/>
      <c r="AL137" s="65" t="inlineStr">
        <is>
          <t>Works at C2: Function-wide or company-wide problems; creates methods and standards</t>
        </is>
      </c>
      <c r="AM137" s="66" t="inlineStr">
        <is>
          <t>Competing strategic, financial and regulatory priorities · in this role: Product Management</t>
        </is>
      </c>
      <c r="AN137" s="66" t="inlineStr">
        <is>
          <t>Works at D2: Portfolio-level strategic, financial and regulatory trade-offs</t>
        </is>
      </c>
      <c r="AO137" s="65" t="inlineStr">
        <is>
          <t>Works at C2: Sets direction for a function</t>
        </is>
      </c>
      <c r="AP137" s="66" t="inlineStr">
        <is>
          <t>Sets business-line direction, pricing and investment</t>
        </is>
      </c>
      <c r="AQ137" s="66" t="inlineStr">
        <is>
          <t>Works at D2: Sets direction across business lines</t>
        </is>
      </c>
      <c r="AR137" s="65" t="inlineStr">
        <is>
          <t>Works at C2: Function results, budget and risk</t>
        </is>
      </c>
      <c r="AS137" s="66" t="inlineStr">
        <is>
          <t>Business-line P&amp;L and market position</t>
        </is>
      </c>
      <c r="AT137" s="66" t="inlineStr">
        <is>
          <t>Works at D2: Multi-business results</t>
        </is>
      </c>
      <c r="AU137" s="18" t="inlineStr">
        <is>
          <t>Works at C2: Leads a function; shapes functional strategy</t>
        </is>
      </c>
      <c r="AV137" s="19" t="inlineStr">
        <is>
          <t>Defines business strategy; builds the leadership bench</t>
        </is>
      </c>
      <c r="AW137" s="19" t="inlineStr">
        <is>
          <t>Works at D2: Builds the leadership team across businesses</t>
        </is>
      </c>
      <c r="AX137" s="18" t="inlineStr">
        <is>
          <t>Works at C2: Drives a function's or department's results and costs</t>
        </is>
      </c>
      <c r="AY137" s="19" t="inlineStr">
        <is>
          <t>Owns a business line's P&amp;L and growth, or a company-wide function</t>
        </is>
      </c>
      <c r="AZ137" s="19" t="inlineStr">
        <is>
          <t>Works at D2: Owns the results of several business lines</t>
        </is>
      </c>
      <c r="BA137" s="67" t="inlineStr">
        <is>
          <t>Less than 16–19 yrs</t>
        </is>
      </c>
      <c r="BB137" s="68" t="inlineStr">
        <is>
          <t>16–19 yrs · market — yrs</t>
        </is>
      </c>
      <c r="BC137" s="68" t="inlineStr">
        <is>
          <t>More than 16–19 yrs</t>
        </is>
      </c>
      <c r="BD137" s="67" t="inlineStr">
        <is>
          <t>Below: Postgraduate / professional qualification preferred</t>
        </is>
      </c>
      <c r="BE137" s="68" t="inlineStr">
        <is>
          <t>Postgraduate / professional qualification preferred</t>
        </is>
      </c>
      <c r="BF137" s="68" t="inlineStr">
        <is>
          <t>Above: Postgraduate / professional qualification preferred</t>
        </is>
      </c>
    </row>
    <row r="138" ht="90" customHeight="1">
      <c r="A138" s="59" t="inlineStr">
        <is>
          <t>R042</t>
        </is>
      </c>
      <c r="B138" s="17" t="inlineStr">
        <is>
          <t>Business Head · Manager</t>
        </is>
      </c>
      <c r="C138" s="17" t="inlineStr">
        <is>
          <t>Executive Leadership</t>
        </is>
      </c>
      <c r="D138" s="17" t="inlineStr">
        <is>
          <t>Manager</t>
        </is>
      </c>
      <c r="E138" s="17" t="inlineStr">
        <is>
          <t>level</t>
        </is>
      </c>
      <c r="F138" s="70" t="inlineStr">
        <is>
          <t>C2</t>
        </is>
      </c>
      <c r="G138" s="17" t="inlineStr">
        <is>
          <t>Head</t>
        </is>
      </c>
      <c r="H138" s="17" t="n">
        <v>3</v>
      </c>
      <c r="I138" s="61" t="n"/>
      <c r="J138" s="62" t="n"/>
      <c r="K138" s="62" t="n"/>
      <c r="L138" s="62" t="n"/>
      <c r="M138" s="62" t="n"/>
      <c r="N138" s="62" t="n"/>
      <c r="O138" s="62" t="n"/>
      <c r="P138" s="20" t="n"/>
      <c r="Q138" s="21" t="n"/>
      <c r="R138" s="21" t="n"/>
      <c r="S138" s="21" t="n"/>
      <c r="T138" s="21" t="n"/>
      <c r="U138" s="21" t="n"/>
      <c r="V138" s="21" t="n"/>
      <c r="W138" s="63" t="n"/>
      <c r="X138" s="64" t="n"/>
      <c r="Y138" s="64" t="n"/>
      <c r="Z138" s="64" t="n"/>
      <c r="AA138" s="64" t="n"/>
      <c r="AB138" s="64" t="n"/>
      <c r="AC138" s="64" t="n"/>
      <c r="AD138" s="20" t="n"/>
      <c r="AE138" s="21" t="n"/>
      <c r="AF138" s="21" t="n"/>
      <c r="AG138" s="21" t="n"/>
      <c r="AH138" s="21" t="n"/>
      <c r="AI138" s="21" t="n"/>
      <c r="AJ138" s="21" t="n"/>
      <c r="AK138" s="21" t="n"/>
      <c r="AL138" s="65" t="inlineStr">
        <is>
          <t>Works at C1: Ambiguous, cross-product problems</t>
        </is>
      </c>
      <c r="AM138" s="66" t="inlineStr">
        <is>
          <t>Function-wide or company-wide problems; creates methods and standards · in this role: XBRL Domain</t>
        </is>
      </c>
      <c r="AN138" s="66" t="inlineStr">
        <is>
          <t>Works at D1: Competing strategic, financial and regulatory priorities</t>
        </is>
      </c>
      <c r="AO138" s="65" t="inlineStr">
        <is>
          <t>Works at C1: Sets direction for a sub-function or domain</t>
        </is>
      </c>
      <c r="AP138" s="66" t="inlineStr">
        <is>
          <t>Sets direction for a function</t>
        </is>
      </c>
      <c r="AQ138" s="66" t="inlineStr">
        <is>
          <t>Works at D1: Sets business-line direction, pricing and investment</t>
        </is>
      </c>
      <c r="AR138" s="65" t="inlineStr">
        <is>
          <t>Works at C1: Sub-function results or domain quality across products</t>
        </is>
      </c>
      <c r="AS138" s="66" t="inlineStr">
        <is>
          <t>Function results, budget and risk</t>
        </is>
      </c>
      <c r="AT138" s="66" t="inlineStr">
        <is>
          <t>Works at D1: Business-line P&amp;L and market position</t>
        </is>
      </c>
      <c r="AU138" s="18" t="inlineStr">
        <is>
          <t>Works at C1: Leads managers or a community of practice</t>
        </is>
      </c>
      <c r="AV138" s="19" t="inlineStr">
        <is>
          <t>Leads a function; shapes functional strategy</t>
        </is>
      </c>
      <c r="AW138" s="19" t="inlineStr">
        <is>
          <t>Works at D1: Defines business strategy; builds the leadership bench</t>
        </is>
      </c>
      <c r="AX138" s="18" t="inlineStr">
        <is>
          <t>Works at C1: Changes results across a sub-function or across products</t>
        </is>
      </c>
      <c r="AY138" s="19" t="inlineStr">
        <is>
          <t>Drives a function's or department's results and costs</t>
        </is>
      </c>
      <c r="AZ138" s="19" t="inlineStr">
        <is>
          <t>Works at D1: Owns a business line's P&amp;L and growth, or a company-wide function</t>
        </is>
      </c>
      <c r="BA138" s="67" t="inlineStr">
        <is>
          <t>Less than 13–16 yrs</t>
        </is>
      </c>
      <c r="BB138" s="68" t="inlineStr">
        <is>
          <t>13–16 yrs · market — yrs</t>
        </is>
      </c>
      <c r="BC138" s="68" t="inlineStr">
        <is>
          <t>More than 13–16 yrs</t>
        </is>
      </c>
      <c r="BD138" s="67" t="inlineStr">
        <is>
          <t>Below: Postgraduate / professional qualification preferred</t>
        </is>
      </c>
      <c r="BE138" s="68" t="inlineStr">
        <is>
          <t>Postgraduate / professional qualification preferred</t>
        </is>
      </c>
      <c r="BF138" s="68" t="inlineStr">
        <is>
          <t>Above: Postgraduate / professional qualification preferred</t>
        </is>
      </c>
    </row>
    <row r="139" ht="90" customHeight="1">
      <c r="A139" s="59" t="inlineStr">
        <is>
          <t>R042</t>
        </is>
      </c>
      <c r="B139" s="17" t="inlineStr">
        <is>
          <t>Business Head · Manager</t>
        </is>
      </c>
      <c r="C139" s="17" t="inlineStr">
        <is>
          <t>Executive Leadership</t>
        </is>
      </c>
      <c r="D139" s="17" t="inlineStr">
        <is>
          <t>Manager</t>
        </is>
      </c>
      <c r="E139" s="17" t="inlineStr">
        <is>
          <t>level</t>
        </is>
      </c>
      <c r="F139" s="70" t="inlineStr">
        <is>
          <t>C1</t>
        </is>
      </c>
      <c r="G139" s="17" t="inlineStr">
        <is>
          <t>Associate Head</t>
        </is>
      </c>
      <c r="H139" s="17" t="n">
        <v>2</v>
      </c>
      <c r="I139" s="61" t="n"/>
      <c r="J139" s="62" t="n"/>
      <c r="K139" s="62" t="n"/>
      <c r="L139" s="62" t="n"/>
      <c r="M139" s="62" t="n"/>
      <c r="N139" s="62" t="n"/>
      <c r="O139" s="62" t="n"/>
      <c r="P139" s="20" t="n"/>
      <c r="Q139" s="21" t="n"/>
      <c r="R139" s="21" t="n"/>
      <c r="S139" s="21" t="n"/>
      <c r="T139" s="21" t="n"/>
      <c r="U139" s="21" t="n"/>
      <c r="V139" s="21" t="n"/>
      <c r="W139" s="63" t="n"/>
      <c r="X139" s="64" t="n"/>
      <c r="Y139" s="64" t="n"/>
      <c r="Z139" s="64" t="n"/>
      <c r="AA139" s="64" t="n"/>
      <c r="AB139" s="64" t="n"/>
      <c r="AC139" s="64" t="n"/>
      <c r="AD139" s="20" t="n"/>
      <c r="AE139" s="21" t="n"/>
      <c r="AF139" s="21" t="n"/>
      <c r="AG139" s="21" t="n"/>
      <c r="AH139" s="21" t="n"/>
      <c r="AI139" s="21" t="n"/>
      <c r="AJ139" s="21" t="n"/>
      <c r="AK139" s="21" t="n"/>
      <c r="AL139" s="65" t="inlineStr">
        <is>
          <t>Works at B3: Sets standards for a practice; cross-team problems</t>
        </is>
      </c>
      <c r="AM139" s="66" t="inlineStr">
        <is>
          <t>Ambiguous, cross-product problems · in this role: • XBRL Domain
• Secretarial · Legal</t>
        </is>
      </c>
      <c r="AN139" s="66" t="inlineStr">
        <is>
          <t>Works at C2: Function-wide or company-wide problems; creates methods and standards</t>
        </is>
      </c>
      <c r="AO139" s="65" t="inlineStr">
        <is>
          <t>Works at B3: Commercial / strategic calls for the unit</t>
        </is>
      </c>
      <c r="AP139" s="66" t="inlineStr">
        <is>
          <t>Sets direction for a sub-function or domain</t>
        </is>
      </c>
      <c r="AQ139" s="66" t="inlineStr">
        <is>
          <t>Works at C2: Sets direction for a function</t>
        </is>
      </c>
      <c r="AR139" s="65" t="inlineStr">
        <is>
          <t>Works at B3: Several teams or a practice</t>
        </is>
      </c>
      <c r="AS139" s="66" t="inlineStr">
        <is>
          <t>Sub-function results or domain quality across products</t>
        </is>
      </c>
      <c r="AT139" s="66" t="inlineStr">
        <is>
          <t>Works at C2: Function results, budget and risk</t>
        </is>
      </c>
      <c r="AU139" s="18" t="inlineStr">
        <is>
          <t>Works at B3: IC: leads a practice · People: team leads / managers report in</t>
        </is>
      </c>
      <c r="AV139" s="19" t="inlineStr">
        <is>
          <t>Leads managers or a community of practice</t>
        </is>
      </c>
      <c r="AW139" s="19" t="inlineStr">
        <is>
          <t>Works at C2: Leads a function; shapes functional strategy</t>
        </is>
      </c>
      <c r="AX139" s="18" t="inlineStr">
        <is>
          <t>Works at B3: Shapes the results of a practice or several teams</t>
        </is>
      </c>
      <c r="AY139" s="19" t="inlineStr">
        <is>
          <t>Changes results across a sub-function or across products</t>
        </is>
      </c>
      <c r="AZ139" s="19" t="inlineStr">
        <is>
          <t>Works at C2: Drives a function's or department's results and costs</t>
        </is>
      </c>
      <c r="BA139" s="67" t="inlineStr">
        <is>
          <t>Less than 10–13 yrs</t>
        </is>
      </c>
      <c r="BB139" s="68" t="inlineStr">
        <is>
          <t>10–13 yrs · market 12–17 yrs</t>
        </is>
      </c>
      <c r="BC139" s="68" t="inlineStr">
        <is>
          <t>More than 10–13 yrs</t>
        </is>
      </c>
      <c r="BD139" s="67" t="inlineStr">
        <is>
          <t>Below: Postgraduate or professional qualification preferred</t>
        </is>
      </c>
      <c r="BE139" s="68" t="inlineStr">
        <is>
          <t>Postgraduate / professional qualification preferred</t>
        </is>
      </c>
      <c r="BF139" s="68" t="inlineStr">
        <is>
          <t>Above: Postgraduate / professional qualification preferred</t>
        </is>
      </c>
    </row>
    <row r="140" ht="30" customHeight="1">
      <c r="A140" s="45" t="inlineStr">
        <is>
          <t>R043</t>
        </is>
      </c>
      <c r="B140" s="46" t="inlineStr">
        <is>
          <t>Enterprise Leadership · Consultant</t>
        </is>
      </c>
      <c r="C140" s="46" t="inlineStr">
        <is>
          <t>Executive Leadership</t>
        </is>
      </c>
      <c r="D140" s="46" t="inlineStr">
        <is>
          <t>Consultant</t>
        </is>
      </c>
      <c r="E140" s="46" t="inlineStr">
        <is>
          <t>ROLE</t>
        </is>
      </c>
      <c r="F140" s="46" t="inlineStr">
        <is>
          <t>X3</t>
        </is>
      </c>
      <c r="G140" s="46" t="inlineStr">
        <is>
          <t>Consultant · outside the ladder · Sales &amp; marketing</t>
        </is>
      </c>
      <c r="H140" s="46" t="n">
        <v>1</v>
      </c>
      <c r="I140" s="47" t="n"/>
      <c r="J140" s="48" t="n"/>
      <c r="K140" s="48" t="n"/>
      <c r="L140" s="48" t="n"/>
      <c r="M140" s="48" t="n"/>
      <c r="N140" s="48" t="n"/>
      <c r="O140" s="48" t="n"/>
      <c r="P140" s="49" t="n"/>
      <c r="Q140" s="50" t="n"/>
      <c r="R140" s="50" t="n"/>
      <c r="S140" s="50" t="n"/>
      <c r="T140" s="50" t="n"/>
      <c r="U140" s="50" t="n"/>
      <c r="V140" s="50" t="n"/>
      <c r="W140" s="51" t="n"/>
      <c r="X140" s="52" t="n"/>
      <c r="Y140" s="52" t="n"/>
      <c r="Z140" s="52" t="n"/>
      <c r="AA140" s="52" t="n"/>
      <c r="AB140" s="52" t="n"/>
      <c r="AC140" s="52" t="n"/>
      <c r="AD140" s="49">
        <f>IF(W140&lt;&gt;"",W140,I140)</f>
        <v>0</v>
      </c>
      <c r="AE140" s="50">
        <f>IF(X140&lt;&gt;"",X140,J140)</f>
        <v>0</v>
      </c>
      <c r="AF140" s="50">
        <f>IF(Y140&lt;&gt;"",Y140,K140)</f>
        <v>0</v>
      </c>
      <c r="AG140" s="50">
        <f>IF(Z140&lt;&gt;"",Z140,L140)</f>
        <v>0</v>
      </c>
      <c r="AH140" s="50">
        <f>IF(AA140&lt;&gt;"",AA140,M140)</f>
        <v>0</v>
      </c>
      <c r="AI140" s="50">
        <f>IF(AB140&lt;&gt;"",AB140,N140)</f>
        <v>0</v>
      </c>
      <c r="AJ140" s="50">
        <f>IF(AC140&lt;&gt;"",AC140,O140)</f>
        <v>0</v>
      </c>
      <c r="AK140" s="50">
        <f>COUNTA(W140:AC140)</f>
        <v>0</v>
      </c>
      <c r="AL140" s="53" t="n"/>
      <c r="AM140" s="54" t="n"/>
      <c r="AN140" s="54" t="n"/>
      <c r="AO140" s="53" t="n"/>
      <c r="AP140" s="54" t="n"/>
      <c r="AQ140" s="54" t="n"/>
      <c r="AR140" s="53" t="n"/>
      <c r="AS140" s="54" t="n"/>
      <c r="AT140" s="54" t="n"/>
      <c r="AU140" s="55" t="n"/>
      <c r="AV140" s="56" t="n"/>
      <c r="AW140" s="56" t="n"/>
      <c r="AX140" s="55" t="n"/>
      <c r="AY140" s="56" t="n"/>
      <c r="AZ140" s="56" t="n"/>
      <c r="BA140" s="57" t="n"/>
      <c r="BB140" s="58" t="n"/>
      <c r="BC140" s="58" t="n"/>
      <c r="BD140" s="57" t="n"/>
      <c r="BE140" s="58" t="n"/>
      <c r="BF140" s="58" t="n"/>
    </row>
    <row r="141" ht="30" customHeight="1">
      <c r="A141" s="45" t="inlineStr">
        <is>
          <t>R044</t>
        </is>
      </c>
      <c r="B141" s="46" t="inlineStr">
        <is>
          <t>Accounting &amp; Transaction Processing · IC</t>
        </is>
      </c>
      <c r="C141" s="46" t="inlineStr">
        <is>
          <t>Finance &amp; Accounts</t>
        </is>
      </c>
      <c r="D141" s="46" t="inlineStr">
        <is>
          <t>IC</t>
        </is>
      </c>
      <c r="E141" s="46" t="inlineStr">
        <is>
          <t>ROLE</t>
        </is>
      </c>
      <c r="F141" s="46" t="inlineStr">
        <is>
          <t>A2 · A3</t>
        </is>
      </c>
      <c r="G141" s="46" t="inlineStr">
        <is>
          <t>Band A · all tracks · Corporate functions</t>
        </is>
      </c>
      <c r="H141" s="46" t="n">
        <v>4</v>
      </c>
      <c r="I141" s="47" t="inlineStr">
        <is>
          <t>H</t>
        </is>
      </c>
      <c r="J141" s="48" t="inlineStr">
        <is>
          <t>M</t>
        </is>
      </c>
      <c r="K141" s="48" t="inlineStr">
        <is>
          <t>M</t>
        </is>
      </c>
      <c r="L141" s="48" t="inlineStr">
        <is>
          <t>L</t>
        </is>
      </c>
      <c r="M141" s="48" t="inlineStr">
        <is>
          <t>L</t>
        </is>
      </c>
      <c r="N141" s="48" t="inlineStr">
        <is>
          <t>L</t>
        </is>
      </c>
      <c r="O141" s="48" t="inlineStr">
        <is>
          <t>M</t>
        </is>
      </c>
      <c r="P141" s="49" t="inlineStr">
        <is>
          <t>H</t>
        </is>
      </c>
      <c r="Q141" s="50" t="inlineStr">
        <is>
          <t>M</t>
        </is>
      </c>
      <c r="R141" s="50" t="inlineStr">
        <is>
          <t>M</t>
        </is>
      </c>
      <c r="S141" s="50" t="inlineStr">
        <is>
          <t>L</t>
        </is>
      </c>
      <c r="T141" s="50" t="inlineStr">
        <is>
          <t>L</t>
        </is>
      </c>
      <c r="U141" s="50" t="inlineStr">
        <is>
          <t>L</t>
        </is>
      </c>
      <c r="V141" s="50" t="inlineStr">
        <is>
          <t>L</t>
        </is>
      </c>
      <c r="W141" s="51" t="n"/>
      <c r="X141" s="52" t="n"/>
      <c r="Y141" s="52" t="n"/>
      <c r="Z141" s="52" t="n"/>
      <c r="AA141" s="52" t="n"/>
      <c r="AB141" s="52" t="n"/>
      <c r="AC141" s="52" t="n"/>
      <c r="AD141" s="49" t="str">
        <f>IF(W141&lt;&gt;"",W141,I141)</f>
        <v>H</v>
      </c>
      <c r="AE141" s="50" t="str">
        <f>IF(X141&lt;&gt;"",X141,J141)</f>
        <v>M</v>
      </c>
      <c r="AF141" s="50" t="str">
        <f>IF(Y141&lt;&gt;"",Y141,K141)</f>
        <v>M</v>
      </c>
      <c r="AG141" s="50" t="str">
        <f>IF(Z141&lt;&gt;"",Z141,L141)</f>
        <v>L</v>
      </c>
      <c r="AH141" s="50" t="str">
        <f>IF(AA141&lt;&gt;"",AA141,M141)</f>
        <v>L</v>
      </c>
      <c r="AI141" s="50" t="str">
        <f>IF(AB141&lt;&gt;"",AB141,N141)</f>
        <v>L</v>
      </c>
      <c r="AJ141" s="50" t="str">
        <f>IF(AC141&lt;&gt;"",AC141,O141)</f>
        <v>M</v>
      </c>
      <c r="AK141" s="50">
        <f>COUNTA(W141:AC141)</f>
        <v>0</v>
      </c>
      <c r="AL141" s="53" t="n"/>
      <c r="AM141" s="54" t="n"/>
      <c r="AN141" s="54" t="n"/>
      <c r="AO141" s="53" t="n"/>
      <c r="AP141" s="54" t="n"/>
      <c r="AQ141" s="54" t="n"/>
      <c r="AR141" s="53" t="n"/>
      <c r="AS141" s="54" t="n"/>
      <c r="AT141" s="54" t="n"/>
      <c r="AU141" s="55" t="n"/>
      <c r="AV141" s="56" t="n"/>
      <c r="AW141" s="56" t="n"/>
      <c r="AX141" s="55" t="n"/>
      <c r="AY141" s="56" t="n"/>
      <c r="AZ141" s="56" t="n"/>
      <c r="BA141" s="57" t="n"/>
      <c r="BB141" s="58" t="n"/>
      <c r="BC141" s="58" t="n"/>
      <c r="BD141" s="57" t="n"/>
      <c r="BE141" s="58" t="n"/>
      <c r="BF141" s="58" t="n"/>
    </row>
    <row r="142" ht="90" customHeight="1">
      <c r="A142" s="59" t="inlineStr">
        <is>
          <t>R044</t>
        </is>
      </c>
      <c r="B142" s="17" t="inlineStr">
        <is>
          <t>Accounting &amp; Transaction Processing · IC</t>
        </is>
      </c>
      <c r="C142" s="17" t="inlineStr">
        <is>
          <t>Finance &amp; Accounts</t>
        </is>
      </c>
      <c r="D142" s="17" t="inlineStr">
        <is>
          <t>IC</t>
        </is>
      </c>
      <c r="E142" s="17" t="inlineStr">
        <is>
          <t>level</t>
        </is>
      </c>
      <c r="F142" s="60" t="inlineStr">
        <is>
          <t>A3</t>
        </is>
      </c>
      <c r="G142" s="17" t="inlineStr">
        <is>
          <t>Senior Associate – Accounting &amp; Transaction Processing</t>
        </is>
      </c>
      <c r="H142" s="17" t="n">
        <v>2</v>
      </c>
      <c r="I142" s="61" t="n"/>
      <c r="J142" s="62" t="n"/>
      <c r="K142" s="62" t="n"/>
      <c r="L142" s="62" t="n"/>
      <c r="M142" s="62" t="n"/>
      <c r="N142" s="62" t="n"/>
      <c r="O142" s="62" t="n"/>
      <c r="P142" s="20" t="n"/>
      <c r="Q142" s="21" t="n"/>
      <c r="R142" s="21" t="n"/>
      <c r="S142" s="21" t="n"/>
      <c r="T142" s="21" t="n"/>
      <c r="U142" s="21" t="n"/>
      <c r="V142" s="21" t="n"/>
      <c r="W142" s="63" t="n"/>
      <c r="X142" s="64" t="n"/>
      <c r="Y142" s="64" t="n"/>
      <c r="Z142" s="64" t="n"/>
      <c r="AA142" s="64" t="n"/>
      <c r="AB142" s="64" t="n"/>
      <c r="AC142" s="64" t="n"/>
      <c r="AD142" s="20" t="n"/>
      <c r="AE142" s="21" t="n"/>
      <c r="AF142" s="21" t="n"/>
      <c r="AG142" s="21" t="n"/>
      <c r="AH142" s="21" t="n"/>
      <c r="AI142" s="21" t="n"/>
      <c r="AJ142" s="21" t="n"/>
      <c r="AK142" s="21" t="n"/>
      <c r="AL142" s="65" t="inlineStr">
        <is>
          <t>Works at A2: Standard work of the discipline</t>
        </is>
      </c>
      <c r="AM142" s="66" t="inlineStr">
        <is>
          <t>Varied and non-standard work; handles exceptions · in this role: accounting</t>
        </is>
      </c>
      <c r="AN142" s="66" t="inlineStr">
        <is>
          <t>Works at B1: Domain specialist work</t>
        </is>
      </c>
      <c r="AO142" s="65" t="inlineStr">
        <is>
          <t>Works at A2: Chooses own approach within standards</t>
        </is>
      </c>
      <c r="AP142" s="66" t="inlineStr">
        <is>
          <t>Technical / QC / client calls on own work</t>
        </is>
      </c>
      <c r="AQ142" s="66" t="inlineStr">
        <is>
          <t>Works at B1: Technical / QC / client calls for the domain</t>
        </is>
      </c>
      <c r="AR142" s="65" t="inlineStr">
        <is>
          <t>Works at A2: Own deliverables · accuracy, TAT</t>
        </is>
      </c>
      <c r="AS142" s="66" t="inlineStr">
        <is>
          <t>A module / process, or work with client or regulatory consequences</t>
        </is>
      </c>
      <c r="AT142" s="66" t="inlineStr">
        <is>
          <t>Works at B1: A domain or a small team</t>
        </is>
      </c>
      <c r="AU142" s="18" t="inlineStr">
        <is>
          <t>Works at A2: contributes alone; guides others only informally</t>
        </is>
      </c>
      <c r="AV142" s="19" t="inlineStr">
        <is>
          <t>Helps peers and newer people informally · None · guides 1–3 juniors informally</t>
        </is>
      </c>
      <c r="AW142" s="19" t="inlineStr">
        <is>
          <t>Works at B1: IC: mentors and reviews · People: hands-on team lead of 3–5</t>
        </is>
      </c>
      <c r="AX142" s="18" t="inlineStr">
        <is>
          <t>Works at A2: Own deliverables feed a team's output and turnaround</t>
        </is>
      </c>
      <c r="AY142" s="19" t="inlineStr">
        <is>
          <t>A process or client deliverable depends on this work</t>
        </is>
      </c>
      <c r="AZ142" s="19" t="inlineStr">
        <is>
          <t>Works at B1: Moves a module's, product area's or client account's results</t>
        </is>
      </c>
      <c r="BA142" s="67" t="inlineStr">
        <is>
          <t>Less than 2–4 yrs</t>
        </is>
      </c>
      <c r="BB142" s="68" t="inlineStr">
        <is>
          <t>2–4 yrs · market 2–5 yrs</t>
        </is>
      </c>
      <c r="BC142" s="68" t="inlineStr">
        <is>
          <t>More than 2–4 yrs</t>
        </is>
      </c>
      <c r="BD142" s="67" t="inlineStr">
        <is>
          <t>Below: Graduate · or diploma with experience</t>
        </is>
      </c>
      <c r="BE142" s="68" t="inlineStr">
        <is>
          <t>Graduate; relevant certification preferred · licence-to-practise roles: CA, CS, CMA or LLB as the role needs</t>
        </is>
      </c>
      <c r="BF142" s="68" t="inlineStr">
        <is>
          <t>Above: Graduate + relevant qualification or certification preferred</t>
        </is>
      </c>
    </row>
    <row r="143" ht="90" customHeight="1">
      <c r="A143" s="59" t="inlineStr">
        <is>
          <t>R044</t>
        </is>
      </c>
      <c r="B143" s="17" t="inlineStr">
        <is>
          <t>Accounting &amp; Transaction Processing · IC</t>
        </is>
      </c>
      <c r="C143" s="17" t="inlineStr">
        <is>
          <t>Finance &amp; Accounts</t>
        </is>
      </c>
      <c r="D143" s="17" t="inlineStr">
        <is>
          <t>IC</t>
        </is>
      </c>
      <c r="E143" s="17" t="inlineStr">
        <is>
          <t>level</t>
        </is>
      </c>
      <c r="F143" s="60" t="inlineStr">
        <is>
          <t>A2</t>
        </is>
      </c>
      <c r="G143" s="17" t="inlineStr">
        <is>
          <t>Associate – Accounting &amp; Transaction Processing</t>
        </is>
      </c>
      <c r="H143" s="17" t="n">
        <v>2</v>
      </c>
      <c r="I143" s="61" t="n"/>
      <c r="J143" s="62" t="n"/>
      <c r="K143" s="62" t="n"/>
      <c r="L143" s="62" t="n"/>
      <c r="M143" s="62" t="n"/>
      <c r="N143" s="62" t="n"/>
      <c r="O143" s="62" t="n"/>
      <c r="P143" s="20" t="n"/>
      <c r="Q143" s="21" t="n"/>
      <c r="R143" s="21" t="n"/>
      <c r="S143" s="21" t="n"/>
      <c r="T143" s="21" t="n"/>
      <c r="U143" s="21" t="n"/>
      <c r="V143" s="21" t="n"/>
      <c r="W143" s="63" t="n"/>
      <c r="X143" s="64" t="n"/>
      <c r="Y143" s="64" t="n"/>
      <c r="Z143" s="64" t="n"/>
      <c r="AA143" s="64" t="n"/>
      <c r="AB143" s="64" t="n"/>
      <c r="AC143" s="64" t="n"/>
      <c r="AD143" s="20" t="n"/>
      <c r="AE143" s="21" t="n"/>
      <c r="AF143" s="21" t="n"/>
      <c r="AG143" s="21" t="n"/>
      <c r="AH143" s="21" t="n"/>
      <c r="AI143" s="21" t="n"/>
      <c r="AJ143" s="21" t="n"/>
      <c r="AK143" s="21" t="n"/>
      <c r="AL143" s="65" t="inlineStr">
        <is>
          <t>Works at A1: Learning; follows worked examples</t>
        </is>
      </c>
      <c r="AM143" s="66" t="inlineStr">
        <is>
          <t>Standard work of the discipline</t>
        </is>
      </c>
      <c r="AN143" s="66" t="inlineStr">
        <is>
          <t>Works at A3: Varied and non-standard work; handles exceptions</t>
        </is>
      </c>
      <c r="AO143" s="65" t="inlineStr">
        <is>
          <t>Works at A1: Needs approval / close guidance</t>
        </is>
      </c>
      <c r="AP143" s="66" t="inlineStr">
        <is>
          <t>Chooses own approach within standards</t>
        </is>
      </c>
      <c r="AQ143" s="66" t="inlineStr">
        <is>
          <t>Works at A3: Technical / QC / client calls on own work</t>
        </is>
      </c>
      <c r="AR143" s="65" t="inlineStr">
        <is>
          <t>Works at A1: Learning tasks</t>
        </is>
      </c>
      <c r="AS143" s="66" t="inlineStr">
        <is>
          <t>Own deliverables · accuracy, TAT</t>
        </is>
      </c>
      <c r="AT143" s="66" t="inlineStr">
        <is>
          <t>Works at A3: A module / process, or work with client or regulatory consequences</t>
        </is>
      </c>
      <c r="AU143" s="18" t="inlineStr">
        <is>
          <t>Works at A1: contributes alone; guides others only informally</t>
        </is>
      </c>
      <c r="AV143" s="19" t="inlineStr">
        <is>
          <t>Helps peers and newer people informally · No direct reports</t>
        </is>
      </c>
      <c r="AW143" s="19" t="inlineStr">
        <is>
          <t>Works at A3: Not scored in Band A</t>
        </is>
      </c>
      <c r="AX143" s="18" t="inlineStr">
        <is>
          <t>Works at A1: Learning; little direct effect on business results yet</t>
        </is>
      </c>
      <c r="AY143" s="19" t="inlineStr">
        <is>
          <t>Own deliverables feed a team's output and turnaround</t>
        </is>
      </c>
      <c r="AZ143" s="19" t="inlineStr">
        <is>
          <t>Works at A3: A process or client deliverable depends on this work</t>
        </is>
      </c>
      <c r="BA143" s="67" t="inlineStr">
        <is>
          <t>Less than 0–2 yrs</t>
        </is>
      </c>
      <c r="BB143" s="68" t="inlineStr">
        <is>
          <t>0–2 yrs · market 0–3 yrs</t>
        </is>
      </c>
      <c r="BC143" s="68" t="inlineStr">
        <is>
          <t>More than 0–2 yrs</t>
        </is>
      </c>
      <c r="BD143" s="67" t="inlineStr">
        <is>
          <t>Below: Pursuing or completed graduation / diploma</t>
        </is>
      </c>
      <c r="BE143" s="68" t="inlineStr">
        <is>
          <t>Graduate · or diploma with experience · licence-to-practise roles: CA, CS, CMA or LLB as the role needs</t>
        </is>
      </c>
      <c r="BF143" s="68" t="inlineStr">
        <is>
          <t>Above: Graduate; relevant certification preferred</t>
        </is>
      </c>
    </row>
    <row r="144" ht="30" customHeight="1">
      <c r="A144" s="45" t="inlineStr">
        <is>
          <t>R045</t>
        </is>
      </c>
      <c r="B144" s="46" t="inlineStr">
        <is>
          <t>Finance Leadership · Manager</t>
        </is>
      </c>
      <c r="C144" s="46" t="inlineStr">
        <is>
          <t>Finance &amp; Accounts</t>
        </is>
      </c>
      <c r="D144" s="46" t="inlineStr">
        <is>
          <t>Manager</t>
        </is>
      </c>
      <c r="E144" s="46" t="inlineStr">
        <is>
          <t>ROLE</t>
        </is>
      </c>
      <c r="F144" s="46" t="inlineStr">
        <is>
          <t>C1</t>
        </is>
      </c>
      <c r="G144" s="46" t="inlineStr">
        <is>
          <t>Band C · Head / manager · Corporate functions</t>
        </is>
      </c>
      <c r="H144" s="46" t="n">
        <v>2</v>
      </c>
      <c r="I144" s="47" t="inlineStr">
        <is>
          <t>H</t>
        </is>
      </c>
      <c r="J144" s="48" t="inlineStr">
        <is>
          <t>M</t>
        </is>
      </c>
      <c r="K144" s="48" t="inlineStr">
        <is>
          <t>M</t>
        </is>
      </c>
      <c r="L144" s="48" t="inlineStr">
        <is>
          <t>M</t>
        </is>
      </c>
      <c r="M144" s="48" t="inlineStr">
        <is>
          <t>L</t>
        </is>
      </c>
      <c r="N144" s="48" t="inlineStr">
        <is>
          <t>L</t>
        </is>
      </c>
      <c r="O144" s="48" t="inlineStr">
        <is>
          <t>L</t>
        </is>
      </c>
      <c r="P144" s="49" t="inlineStr">
        <is>
          <t>H</t>
        </is>
      </c>
      <c r="Q144" s="50" t="inlineStr">
        <is>
          <t>M</t>
        </is>
      </c>
      <c r="R144" s="50" t="inlineStr">
        <is>
          <t>M</t>
        </is>
      </c>
      <c r="S144" s="50" t="inlineStr">
        <is>
          <t>M</t>
        </is>
      </c>
      <c r="T144" s="50" t="inlineStr">
        <is>
          <t>L</t>
        </is>
      </c>
      <c r="U144" s="50" t="inlineStr">
        <is>
          <t>L</t>
        </is>
      </c>
      <c r="V144" s="50" t="inlineStr">
        <is>
          <t>L</t>
        </is>
      </c>
      <c r="W144" s="51" t="n"/>
      <c r="X144" s="52" t="n"/>
      <c r="Y144" s="52" t="n"/>
      <c r="Z144" s="52" t="n"/>
      <c r="AA144" s="52" t="n"/>
      <c r="AB144" s="52" t="n"/>
      <c r="AC144" s="52" t="n"/>
      <c r="AD144" s="49" t="str">
        <f>IF(W144&lt;&gt;"",W144,I144)</f>
        <v>H</v>
      </c>
      <c r="AE144" s="50" t="str">
        <f>IF(X144&lt;&gt;"",X144,J144)</f>
        <v>M</v>
      </c>
      <c r="AF144" s="50" t="str">
        <f>IF(Y144&lt;&gt;"",Y144,K144)</f>
        <v>M</v>
      </c>
      <c r="AG144" s="50" t="str">
        <f>IF(Z144&lt;&gt;"",Z144,L144)</f>
        <v>M</v>
      </c>
      <c r="AH144" s="50" t="str">
        <f>IF(AA144&lt;&gt;"",AA144,M144)</f>
        <v>L</v>
      </c>
      <c r="AI144" s="50" t="str">
        <f>IF(AB144&lt;&gt;"",AB144,N144)</f>
        <v>L</v>
      </c>
      <c r="AJ144" s="50" t="str">
        <f>IF(AC144&lt;&gt;"",AC144,O144)</f>
        <v>L</v>
      </c>
      <c r="AK144" s="50">
        <f>COUNTA(W144:AC144)</f>
        <v>0</v>
      </c>
      <c r="AL144" s="53" t="n"/>
      <c r="AM144" s="54" t="n"/>
      <c r="AN144" s="54" t="n"/>
      <c r="AO144" s="53" t="n"/>
      <c r="AP144" s="54" t="n"/>
      <c r="AQ144" s="54" t="n"/>
      <c r="AR144" s="53" t="n"/>
      <c r="AS144" s="54" t="n"/>
      <c r="AT144" s="54" t="n"/>
      <c r="AU144" s="55" t="n"/>
      <c r="AV144" s="56" t="n"/>
      <c r="AW144" s="56" t="n"/>
      <c r="AX144" s="55" t="n"/>
      <c r="AY144" s="56" t="n"/>
      <c r="AZ144" s="56" t="n"/>
      <c r="BA144" s="57" t="n"/>
      <c r="BB144" s="58" t="n"/>
      <c r="BC144" s="58" t="n"/>
      <c r="BD144" s="57" t="n"/>
      <c r="BE144" s="58" t="n"/>
      <c r="BF144" s="58" t="n"/>
    </row>
    <row r="145" ht="90" customHeight="1">
      <c r="A145" s="59" t="inlineStr">
        <is>
          <t>R045</t>
        </is>
      </c>
      <c r="B145" s="17" t="inlineStr">
        <is>
          <t>Finance Leadership · Manager</t>
        </is>
      </c>
      <c r="C145" s="17" t="inlineStr">
        <is>
          <t>Finance &amp; Accounts</t>
        </is>
      </c>
      <c r="D145" s="17" t="inlineStr">
        <is>
          <t>Manager</t>
        </is>
      </c>
      <c r="E145" s="17" t="inlineStr">
        <is>
          <t>level</t>
        </is>
      </c>
      <c r="F145" s="70" t="inlineStr">
        <is>
          <t>C1</t>
        </is>
      </c>
      <c r="G145" s="17" t="inlineStr">
        <is>
          <t>Associate Head</t>
        </is>
      </c>
      <c r="H145" s="17" t="n">
        <v>2</v>
      </c>
      <c r="I145" s="61" t="n"/>
      <c r="J145" s="62" t="n"/>
      <c r="K145" s="62" t="n"/>
      <c r="L145" s="62" t="n"/>
      <c r="M145" s="62" t="n"/>
      <c r="N145" s="62" t="n"/>
      <c r="O145" s="62" t="n"/>
      <c r="P145" s="20" t="n"/>
      <c r="Q145" s="21" t="n"/>
      <c r="R145" s="21" t="n"/>
      <c r="S145" s="21" t="n"/>
      <c r="T145" s="21" t="n"/>
      <c r="U145" s="21" t="n"/>
      <c r="V145" s="21" t="n"/>
      <c r="W145" s="63" t="n"/>
      <c r="X145" s="64" t="n"/>
      <c r="Y145" s="64" t="n"/>
      <c r="Z145" s="64" t="n"/>
      <c r="AA145" s="64" t="n"/>
      <c r="AB145" s="64" t="n"/>
      <c r="AC145" s="64" t="n"/>
      <c r="AD145" s="20" t="n"/>
      <c r="AE145" s="21" t="n"/>
      <c r="AF145" s="21" t="n"/>
      <c r="AG145" s="21" t="n"/>
      <c r="AH145" s="21" t="n"/>
      <c r="AI145" s="21" t="n"/>
      <c r="AJ145" s="21" t="n"/>
      <c r="AK145" s="21" t="n"/>
      <c r="AL145" s="65" t="inlineStr">
        <is>
          <t>Works at B3: Sets standards for a practice; cross-team problems</t>
        </is>
      </c>
      <c r="AM145" s="66" t="inlineStr">
        <is>
          <t>Ambiguous, cross-product problems · in this role: Accounting</t>
        </is>
      </c>
      <c r="AN145" s="66" t="inlineStr">
        <is>
          <t>Works at C2: Function-wide or company-wide problems; creates methods and standards</t>
        </is>
      </c>
      <c r="AO145" s="65" t="inlineStr">
        <is>
          <t>Works at B3: Commercial / strategic calls for the unit</t>
        </is>
      </c>
      <c r="AP145" s="66" t="inlineStr">
        <is>
          <t>Sets direction for a sub-function or domain</t>
        </is>
      </c>
      <c r="AQ145" s="66" t="inlineStr">
        <is>
          <t>Works at C2: Sets direction for a function</t>
        </is>
      </c>
      <c r="AR145" s="65" t="inlineStr">
        <is>
          <t>Works at B3: Several teams or a practice</t>
        </is>
      </c>
      <c r="AS145" s="66" t="inlineStr">
        <is>
          <t>Sub-function results or domain quality across products</t>
        </is>
      </c>
      <c r="AT145" s="66" t="inlineStr">
        <is>
          <t>Works at C2: Function results, budget and risk</t>
        </is>
      </c>
      <c r="AU145" s="18" t="inlineStr">
        <is>
          <t>Works at B3: IC: leads a practice · People: team leads / managers report in</t>
        </is>
      </c>
      <c r="AV145" s="19" t="inlineStr">
        <is>
          <t>Leads managers or a community of practice</t>
        </is>
      </c>
      <c r="AW145" s="19" t="inlineStr">
        <is>
          <t>Works at C2: Leads a function; shapes functional strategy</t>
        </is>
      </c>
      <c r="AX145" s="18" t="inlineStr">
        <is>
          <t>Works at B3: Shapes the results of a practice or several teams</t>
        </is>
      </c>
      <c r="AY145" s="19" t="inlineStr">
        <is>
          <t>Changes results across a sub-function or across products</t>
        </is>
      </c>
      <c r="AZ145" s="19" t="inlineStr">
        <is>
          <t>Works at C2: Drives a function's or department's results and costs</t>
        </is>
      </c>
      <c r="BA145" s="67" t="inlineStr">
        <is>
          <t>Less than 10–13 yrs</t>
        </is>
      </c>
      <c r="BB145" s="68" t="inlineStr">
        <is>
          <t>10–13 yrs · market 12–17 yrs</t>
        </is>
      </c>
      <c r="BC145" s="68" t="inlineStr">
        <is>
          <t>More than 10–13 yrs</t>
        </is>
      </c>
      <c r="BD145" s="67" t="inlineStr">
        <is>
          <t>Below: Postgraduate or professional qualification preferred</t>
        </is>
      </c>
      <c r="BE145" s="68" t="inlineStr">
        <is>
          <t>Postgraduate / professional qualification preferred · licence-to-practise roles: CA, CS, CMA or LLB as the role needs</t>
        </is>
      </c>
      <c r="BF145" s="68" t="inlineStr">
        <is>
          <t>Above: Postgraduate / professional qualification preferred</t>
        </is>
      </c>
    </row>
    <row r="146" ht="30" customHeight="1">
      <c r="A146" s="45" t="inlineStr">
        <is>
          <t>R046</t>
        </is>
      </c>
      <c r="B146" s="46" t="inlineStr">
        <is>
          <t>Financial Reporting, Compliance &amp; Audit · IC</t>
        </is>
      </c>
      <c r="C146" s="46" t="inlineStr">
        <is>
          <t>Finance &amp; Accounts</t>
        </is>
      </c>
      <c r="D146" s="46" t="inlineStr">
        <is>
          <t>IC</t>
        </is>
      </c>
      <c r="E146" s="46" t="inlineStr">
        <is>
          <t>ROLE</t>
        </is>
      </c>
      <c r="F146" s="46" t="inlineStr">
        <is>
          <t>B1 · B2</t>
        </is>
      </c>
      <c r="G146" s="46" t="inlineStr">
        <is>
          <t>Band B · Specialist / POD Lead · Corporate functions</t>
        </is>
      </c>
      <c r="H146" s="46" t="n">
        <v>4</v>
      </c>
      <c r="I146" s="47" t="inlineStr">
        <is>
          <t>H</t>
        </is>
      </c>
      <c r="J146" s="48" t="inlineStr">
        <is>
          <t>M</t>
        </is>
      </c>
      <c r="K146" s="48" t="inlineStr">
        <is>
          <t>M</t>
        </is>
      </c>
      <c r="L146" s="48" t="inlineStr">
        <is>
          <t>L</t>
        </is>
      </c>
      <c r="M146" s="48" t="inlineStr">
        <is>
          <t>L</t>
        </is>
      </c>
      <c r="N146" s="48" t="inlineStr">
        <is>
          <t>L</t>
        </is>
      </c>
      <c r="O146" s="48" t="inlineStr">
        <is>
          <t>L</t>
        </is>
      </c>
      <c r="P146" s="49" t="inlineStr">
        <is>
          <t>H</t>
        </is>
      </c>
      <c r="Q146" s="50" t="inlineStr">
        <is>
          <t>M</t>
        </is>
      </c>
      <c r="R146" s="50" t="inlineStr">
        <is>
          <t>M</t>
        </is>
      </c>
      <c r="S146" s="50" t="inlineStr">
        <is>
          <t>L</t>
        </is>
      </c>
      <c r="T146" s="50" t="inlineStr">
        <is>
          <t>L</t>
        </is>
      </c>
      <c r="U146" s="50" t="inlineStr">
        <is>
          <t>L</t>
        </is>
      </c>
      <c r="V146" s="50" t="inlineStr">
        <is>
          <t>L</t>
        </is>
      </c>
      <c r="W146" s="51" t="n"/>
      <c r="X146" s="52" t="n"/>
      <c r="Y146" s="52" t="n"/>
      <c r="Z146" s="52" t="n"/>
      <c r="AA146" s="52" t="n"/>
      <c r="AB146" s="52" t="n"/>
      <c r="AC146" s="52" t="n"/>
      <c r="AD146" s="49" t="str">
        <f>IF(W146&lt;&gt;"",W146,I146)</f>
        <v>H</v>
      </c>
      <c r="AE146" s="50" t="str">
        <f>IF(X146&lt;&gt;"",X146,J146)</f>
        <v>M</v>
      </c>
      <c r="AF146" s="50" t="str">
        <f>IF(Y146&lt;&gt;"",Y146,K146)</f>
        <v>M</v>
      </c>
      <c r="AG146" s="50" t="str">
        <f>IF(Z146&lt;&gt;"",Z146,L146)</f>
        <v>L</v>
      </c>
      <c r="AH146" s="50" t="str">
        <f>IF(AA146&lt;&gt;"",AA146,M146)</f>
        <v>L</v>
      </c>
      <c r="AI146" s="50" t="str">
        <f>IF(AB146&lt;&gt;"",AB146,N146)</f>
        <v>L</v>
      </c>
      <c r="AJ146" s="50" t="str">
        <f>IF(AC146&lt;&gt;"",AC146,O146)</f>
        <v>L</v>
      </c>
      <c r="AK146" s="50">
        <f>COUNTA(W146:AC146)</f>
        <v>0</v>
      </c>
      <c r="AL146" s="53" t="n"/>
      <c r="AM146" s="54" t="n"/>
      <c r="AN146" s="54" t="n"/>
      <c r="AO146" s="53" t="n"/>
      <c r="AP146" s="54" t="n"/>
      <c r="AQ146" s="54" t="n"/>
      <c r="AR146" s="53" t="n"/>
      <c r="AS146" s="54" t="n"/>
      <c r="AT146" s="54" t="n"/>
      <c r="AU146" s="55" t="n"/>
      <c r="AV146" s="56" t="n"/>
      <c r="AW146" s="56" t="n"/>
      <c r="AX146" s="55" t="n"/>
      <c r="AY146" s="56" t="n"/>
      <c r="AZ146" s="56" t="n"/>
      <c r="BA146" s="57" t="n"/>
      <c r="BB146" s="58" t="n"/>
      <c r="BC146" s="58" t="n"/>
      <c r="BD146" s="57" t="n"/>
      <c r="BE146" s="58" t="n"/>
      <c r="BF146" s="58" t="n"/>
    </row>
    <row r="147" ht="90" customHeight="1">
      <c r="A147" s="59" t="inlineStr">
        <is>
          <t>R046</t>
        </is>
      </c>
      <c r="B147" s="17" t="inlineStr">
        <is>
          <t>Financial Reporting, Compliance &amp; Audit · IC</t>
        </is>
      </c>
      <c r="C147" s="17" t="inlineStr">
        <is>
          <t>Finance &amp; Accounts</t>
        </is>
      </c>
      <c r="D147" s="17" t="inlineStr">
        <is>
          <t>IC</t>
        </is>
      </c>
      <c r="E147" s="17" t="inlineStr">
        <is>
          <t>level</t>
        </is>
      </c>
      <c r="F147" s="69" t="inlineStr">
        <is>
          <t>B2</t>
        </is>
      </c>
      <c r="G147" s="17" t="inlineStr">
        <is>
          <t>Senior Finance Specialist</t>
        </is>
      </c>
      <c r="H147" s="17" t="n">
        <v>1</v>
      </c>
      <c r="I147" s="61" t="n"/>
      <c r="J147" s="62" t="n"/>
      <c r="K147" s="62" t="n"/>
      <c r="L147" s="62" t="n"/>
      <c r="M147" s="62" t="n"/>
      <c r="N147" s="62" t="n"/>
      <c r="O147" s="62" t="n"/>
      <c r="P147" s="20" t="n"/>
      <c r="Q147" s="21" t="n"/>
      <c r="R147" s="21" t="n"/>
      <c r="S147" s="21" t="n"/>
      <c r="T147" s="21" t="n"/>
      <c r="U147" s="21" t="n"/>
      <c r="V147" s="21" t="n"/>
      <c r="W147" s="63" t="n"/>
      <c r="X147" s="64" t="n"/>
      <c r="Y147" s="64" t="n"/>
      <c r="Z147" s="64" t="n"/>
      <c r="AA147" s="64" t="n"/>
      <c r="AB147" s="64" t="n"/>
      <c r="AC147" s="64" t="n"/>
      <c r="AD147" s="20" t="n"/>
      <c r="AE147" s="21" t="n"/>
      <c r="AF147" s="21" t="n"/>
      <c r="AG147" s="21" t="n"/>
      <c r="AH147" s="21" t="n"/>
      <c r="AI147" s="21" t="n"/>
      <c r="AJ147" s="21" t="n"/>
      <c r="AK147" s="21" t="n"/>
      <c r="AL147" s="65" t="inlineStr">
        <is>
          <t>Works at B1: Domain specialist work</t>
        </is>
      </c>
      <c r="AM147" s="66" t="inlineStr">
        <is>
          <t>Hardest problems in the domain · in this role: accounting · finance · MS office · Excel</t>
        </is>
      </c>
      <c r="AN147" s="66" t="inlineStr">
        <is>
          <t>Works at B3: Sets standards for a practice; cross-team problems</t>
        </is>
      </c>
      <c r="AO147" s="65" t="inlineStr">
        <is>
          <t>Works at B1: Technical / QC / client calls for the domain</t>
        </is>
      </c>
      <c r="AP147" s="66" t="inlineStr">
        <is>
          <t>Allocates people and sets team priorities</t>
        </is>
      </c>
      <c r="AQ147" s="66" t="inlineStr">
        <is>
          <t>Works at B3: Commercial / strategic calls for the unit</t>
        </is>
      </c>
      <c r="AR147" s="65" t="inlineStr">
        <is>
          <t>Works at B1: A domain or a small team</t>
        </is>
      </c>
      <c r="AS147" s="66" t="inlineStr">
        <is>
          <t>One team or a client portfolio</t>
        </is>
      </c>
      <c r="AT147" s="66" t="inlineStr">
        <is>
          <t>Works at B3: Several teams or a practice</t>
        </is>
      </c>
      <c r="AU147" s="18" t="inlineStr">
        <is>
          <t>Works at B1: IC: mentors and reviews · People: hands-on team lead of 3–5</t>
        </is>
      </c>
      <c r="AV147" s="19" t="inlineStr">
        <is>
          <t>IC: guides others in the domain · People: manages a team of 6+</t>
        </is>
      </c>
      <c r="AW147" s="19" t="inlineStr">
        <is>
          <t>Works at B3: IC: leads a practice · People: team leads / managers report in</t>
        </is>
      </c>
      <c r="AX147" s="18" t="inlineStr">
        <is>
          <t>Works at B1: Moves a module's, product area's or client account's results</t>
        </is>
      </c>
      <c r="AY147" s="19" t="inlineStr">
        <is>
          <t>Visible effect on a team's or client portfolio's revenue, quality or compliance</t>
        </is>
      </c>
      <c r="AZ147" s="19" t="inlineStr">
        <is>
          <t>Works at B3: Shapes the results of a practice or several teams</t>
        </is>
      </c>
      <c r="BA147" s="67" t="inlineStr">
        <is>
          <t>Less than 6–8 yrs</t>
        </is>
      </c>
      <c r="BB147" s="68" t="inlineStr">
        <is>
          <t>6–8 yrs · market 6–10 yrs</t>
        </is>
      </c>
      <c r="BC147" s="68" t="inlineStr">
        <is>
          <t>More than 6–8 yrs</t>
        </is>
      </c>
      <c r="BD147" s="67" t="inlineStr">
        <is>
          <t>Below: Graduate + relevant qualification or certification preferred</t>
        </is>
      </c>
      <c r="BE147" s="68" t="inlineStr">
        <is>
          <t>Graduate or postgraduate; professional qualification preferred · licence-to-practise roles: CA, CS, CMA or LLB as the role needs</t>
        </is>
      </c>
      <c r="BF147" s="68" t="inlineStr">
        <is>
          <t>Above: Postgraduate or professional qualification preferred</t>
        </is>
      </c>
    </row>
    <row r="148" ht="90" customHeight="1">
      <c r="A148" s="59" t="inlineStr">
        <is>
          <t>R046</t>
        </is>
      </c>
      <c r="B148" s="17" t="inlineStr">
        <is>
          <t>Financial Reporting, Compliance &amp; Audit · IC</t>
        </is>
      </c>
      <c r="C148" s="17" t="inlineStr">
        <is>
          <t>Finance &amp; Accounts</t>
        </is>
      </c>
      <c r="D148" s="17" t="inlineStr">
        <is>
          <t>IC</t>
        </is>
      </c>
      <c r="E148" s="17" t="inlineStr">
        <is>
          <t>level</t>
        </is>
      </c>
      <c r="F148" s="69" t="inlineStr">
        <is>
          <t>B1</t>
        </is>
      </c>
      <c r="G148" s="17" t="inlineStr">
        <is>
          <t>Finance Specialist</t>
        </is>
      </c>
      <c r="H148" s="17" t="n">
        <v>3</v>
      </c>
      <c r="I148" s="61" t="n"/>
      <c r="J148" s="62" t="n"/>
      <c r="K148" s="62" t="n"/>
      <c r="L148" s="62" t="n"/>
      <c r="M148" s="62" t="n"/>
      <c r="N148" s="62" t="n"/>
      <c r="O148" s="62" t="n"/>
      <c r="P148" s="20" t="n"/>
      <c r="Q148" s="21" t="n"/>
      <c r="R148" s="21" t="n"/>
      <c r="S148" s="21" t="n"/>
      <c r="T148" s="21" t="n"/>
      <c r="U148" s="21" t="n"/>
      <c r="V148" s="21" t="n"/>
      <c r="W148" s="63" t="n"/>
      <c r="X148" s="64" t="n"/>
      <c r="Y148" s="64" t="n"/>
      <c r="Z148" s="64" t="n"/>
      <c r="AA148" s="64" t="n"/>
      <c r="AB148" s="64" t="n"/>
      <c r="AC148" s="64" t="n"/>
      <c r="AD148" s="20" t="n"/>
      <c r="AE148" s="21" t="n"/>
      <c r="AF148" s="21" t="n"/>
      <c r="AG148" s="21" t="n"/>
      <c r="AH148" s="21" t="n"/>
      <c r="AI148" s="21" t="n"/>
      <c r="AJ148" s="21" t="n"/>
      <c r="AK148" s="21" t="n"/>
      <c r="AL148" s="65" t="inlineStr">
        <is>
          <t>Works at A3: Varied and non-standard work; handles exceptions</t>
        </is>
      </c>
      <c r="AM148" s="66" t="inlineStr">
        <is>
          <t>Domain specialist work · in this role: accounting · Finance</t>
        </is>
      </c>
      <c r="AN148" s="66" t="inlineStr">
        <is>
          <t>Works at B2: Hardest problems in the domain</t>
        </is>
      </c>
      <c r="AO148" s="65" t="inlineStr">
        <is>
          <t>Works at A3: Technical / QC / client calls on own work</t>
        </is>
      </c>
      <c r="AP148" s="66" t="inlineStr">
        <is>
          <t>Technical / QC / client calls for the domain</t>
        </is>
      </c>
      <c r="AQ148" s="66" t="inlineStr">
        <is>
          <t>Works at B2: Allocates people and sets team priorities</t>
        </is>
      </c>
      <c r="AR148" s="65" t="inlineStr">
        <is>
          <t>Works at A3: A module / process, or work with client or regulatory consequences</t>
        </is>
      </c>
      <c r="AS148" s="66" t="inlineStr">
        <is>
          <t>A domain or a small team</t>
        </is>
      </c>
      <c r="AT148" s="66" t="inlineStr">
        <is>
          <t>Works at B2: One team or a client portfolio</t>
        </is>
      </c>
      <c r="AU148" s="18" t="inlineStr">
        <is>
          <t>Works at A3: contributes alone; guides others only informally</t>
        </is>
      </c>
      <c r="AV148" s="19" t="inlineStr">
        <is>
          <t>IC: mentors and reviews · People: hands-on team lead of 3–5</t>
        </is>
      </c>
      <c r="AW148" s="19" t="inlineStr">
        <is>
          <t>Works at B2: IC: guides others in the domain · People: manages a team of 6+</t>
        </is>
      </c>
      <c r="AX148" s="18" t="inlineStr">
        <is>
          <t>Works at A3: A process or client deliverable depends on this work</t>
        </is>
      </c>
      <c r="AY148" s="19" t="inlineStr">
        <is>
          <t>Moves a module's, product area's or client account's results</t>
        </is>
      </c>
      <c r="AZ148" s="19" t="inlineStr">
        <is>
          <t>Works at B2: Visible effect on a team's or client portfolio's revenue, quality or compliance</t>
        </is>
      </c>
      <c r="BA148" s="67" t="inlineStr">
        <is>
          <t>Less than 4–6 yrs</t>
        </is>
      </c>
      <c r="BB148" s="68" t="inlineStr">
        <is>
          <t>4–6 yrs · market 4–8 yrs</t>
        </is>
      </c>
      <c r="BC148" s="68" t="inlineStr">
        <is>
          <t>More than 4–6 yrs</t>
        </is>
      </c>
      <c r="BD148" s="67" t="inlineStr">
        <is>
          <t>Below: Graduate; relevant certification preferred</t>
        </is>
      </c>
      <c r="BE148" s="68" t="inlineStr">
        <is>
          <t>Graduate + relevant qualification or certification preferred · licence-to-practise roles: CA, CS, CMA or LLB as the role needs</t>
        </is>
      </c>
      <c r="BF148" s="68" t="inlineStr">
        <is>
          <t>Above: Graduate or postgraduate; professional qualification preferred</t>
        </is>
      </c>
    </row>
    <row r="149" ht="30" customHeight="1">
      <c r="A149" s="45" t="inlineStr">
        <is>
          <t>R047</t>
        </is>
      </c>
      <c r="B149" s="46" t="inlineStr">
        <is>
          <t>HR Operations &amp; Payroll · IC</t>
        </is>
      </c>
      <c r="C149" s="46" t="inlineStr">
        <is>
          <t>Human Resources</t>
        </is>
      </c>
      <c r="D149" s="46" t="inlineStr">
        <is>
          <t>IC</t>
        </is>
      </c>
      <c r="E149" s="46" t="inlineStr">
        <is>
          <t>ROLE</t>
        </is>
      </c>
      <c r="F149" s="46" t="inlineStr">
        <is>
          <t>A2 · A3 · B1</t>
        </is>
      </c>
      <c r="G149" s="46" t="inlineStr">
        <is>
          <t>Band B · Specialist / POD Lead · Corporate functions</t>
        </is>
      </c>
      <c r="H149" s="46" t="n">
        <v>3</v>
      </c>
      <c r="I149" s="47" t="inlineStr">
        <is>
          <t>H</t>
        </is>
      </c>
      <c r="J149" s="48" t="inlineStr">
        <is>
          <t>M</t>
        </is>
      </c>
      <c r="K149" s="48" t="inlineStr">
        <is>
          <t>M</t>
        </is>
      </c>
      <c r="L149" s="48" t="inlineStr">
        <is>
          <t>L</t>
        </is>
      </c>
      <c r="M149" s="48" t="inlineStr">
        <is>
          <t>L</t>
        </is>
      </c>
      <c r="N149" s="48" t="inlineStr">
        <is>
          <t>L</t>
        </is>
      </c>
      <c r="O149" s="48" t="inlineStr">
        <is>
          <t>L</t>
        </is>
      </c>
      <c r="P149" s="49" t="inlineStr">
        <is>
          <t>H</t>
        </is>
      </c>
      <c r="Q149" s="50" t="inlineStr">
        <is>
          <t>M</t>
        </is>
      </c>
      <c r="R149" s="50" t="inlineStr">
        <is>
          <t>M</t>
        </is>
      </c>
      <c r="S149" s="50" t="inlineStr">
        <is>
          <t>L</t>
        </is>
      </c>
      <c r="T149" s="50" t="inlineStr">
        <is>
          <t>L</t>
        </is>
      </c>
      <c r="U149" s="50" t="inlineStr">
        <is>
          <t>L</t>
        </is>
      </c>
      <c r="V149" s="50" t="inlineStr">
        <is>
          <t>L</t>
        </is>
      </c>
      <c r="W149" s="51" t="n"/>
      <c r="X149" s="52" t="n"/>
      <c r="Y149" s="52" t="n"/>
      <c r="Z149" s="52" t="n"/>
      <c r="AA149" s="52" t="n"/>
      <c r="AB149" s="52" t="n"/>
      <c r="AC149" s="52" t="n"/>
      <c r="AD149" s="49" t="str">
        <f>IF(W149&lt;&gt;"",W149,I149)</f>
        <v>H</v>
      </c>
      <c r="AE149" s="50" t="str">
        <f>IF(X149&lt;&gt;"",X149,J149)</f>
        <v>M</v>
      </c>
      <c r="AF149" s="50" t="str">
        <f>IF(Y149&lt;&gt;"",Y149,K149)</f>
        <v>M</v>
      </c>
      <c r="AG149" s="50" t="str">
        <f>IF(Z149&lt;&gt;"",Z149,L149)</f>
        <v>L</v>
      </c>
      <c r="AH149" s="50" t="str">
        <f>IF(AA149&lt;&gt;"",AA149,M149)</f>
        <v>L</v>
      </c>
      <c r="AI149" s="50" t="str">
        <f>IF(AB149&lt;&gt;"",AB149,N149)</f>
        <v>L</v>
      </c>
      <c r="AJ149" s="50" t="str">
        <f>IF(AC149&lt;&gt;"",AC149,O149)</f>
        <v>L</v>
      </c>
      <c r="AK149" s="50">
        <f>COUNTA(W149:AC149)</f>
        <v>0</v>
      </c>
      <c r="AL149" s="53" t="n"/>
      <c r="AM149" s="54" t="n"/>
      <c r="AN149" s="54" t="n"/>
      <c r="AO149" s="53" t="n"/>
      <c r="AP149" s="54" t="n"/>
      <c r="AQ149" s="54" t="n"/>
      <c r="AR149" s="53" t="n"/>
      <c r="AS149" s="54" t="n"/>
      <c r="AT149" s="54" t="n"/>
      <c r="AU149" s="55" t="n"/>
      <c r="AV149" s="56" t="n"/>
      <c r="AW149" s="56" t="n"/>
      <c r="AX149" s="55" t="n"/>
      <c r="AY149" s="56" t="n"/>
      <c r="AZ149" s="56" t="n"/>
      <c r="BA149" s="57" t="n"/>
      <c r="BB149" s="58" t="n"/>
      <c r="BC149" s="58" t="n"/>
      <c r="BD149" s="57" t="n"/>
      <c r="BE149" s="58" t="n"/>
      <c r="BF149" s="58" t="n"/>
    </row>
    <row r="150" ht="90" customHeight="1">
      <c r="A150" s="59" t="inlineStr">
        <is>
          <t>R047</t>
        </is>
      </c>
      <c r="B150" s="17" t="inlineStr">
        <is>
          <t>HR Operations &amp; Payroll · IC</t>
        </is>
      </c>
      <c r="C150" s="17" t="inlineStr">
        <is>
          <t>Human Resources</t>
        </is>
      </c>
      <c r="D150" s="17" t="inlineStr">
        <is>
          <t>IC</t>
        </is>
      </c>
      <c r="E150" s="17" t="inlineStr">
        <is>
          <t>level</t>
        </is>
      </c>
      <c r="F150" s="69" t="inlineStr">
        <is>
          <t>B1</t>
        </is>
      </c>
      <c r="G150" s="17" t="inlineStr">
        <is>
          <t>HR Specialist</t>
        </is>
      </c>
      <c r="H150" s="17" t="n">
        <v>2</v>
      </c>
      <c r="I150" s="61" t="n"/>
      <c r="J150" s="62" t="n"/>
      <c r="K150" s="62" t="n"/>
      <c r="L150" s="62" t="n"/>
      <c r="M150" s="62" t="n"/>
      <c r="N150" s="62" t="n"/>
      <c r="O150" s="62" t="n"/>
      <c r="P150" s="20" t="n"/>
      <c r="Q150" s="21" t="n"/>
      <c r="R150" s="21" t="n"/>
      <c r="S150" s="21" t="n"/>
      <c r="T150" s="21" t="n"/>
      <c r="U150" s="21" t="n"/>
      <c r="V150" s="21" t="n"/>
      <c r="W150" s="63" t="n"/>
      <c r="X150" s="64" t="n"/>
      <c r="Y150" s="64" t="n"/>
      <c r="Z150" s="64" t="n"/>
      <c r="AA150" s="64" t="n"/>
      <c r="AB150" s="64" t="n"/>
      <c r="AC150" s="64" t="n"/>
      <c r="AD150" s="20" t="n"/>
      <c r="AE150" s="21" t="n"/>
      <c r="AF150" s="21" t="n"/>
      <c r="AG150" s="21" t="n"/>
      <c r="AH150" s="21" t="n"/>
      <c r="AI150" s="21" t="n"/>
      <c r="AJ150" s="21" t="n"/>
      <c r="AK150" s="21" t="n"/>
      <c r="AL150" s="65" t="inlineStr">
        <is>
          <t>Works at A3: Varied and non-standard work; handles exceptions</t>
        </is>
      </c>
      <c r="AM150" s="66" t="inlineStr">
        <is>
          <t>Domain specialist work · in this role: HR</t>
        </is>
      </c>
      <c r="AN150" s="66" t="inlineStr">
        <is>
          <t>Works at B2: Hardest problems in the domain</t>
        </is>
      </c>
      <c r="AO150" s="65" t="inlineStr">
        <is>
          <t>Works at A3: Technical / QC / client calls on own work</t>
        </is>
      </c>
      <c r="AP150" s="66" t="inlineStr">
        <is>
          <t>Technical / QC / client calls for the domain</t>
        </is>
      </c>
      <c r="AQ150" s="66" t="inlineStr">
        <is>
          <t>Works at B2: Allocates people and sets team priorities</t>
        </is>
      </c>
      <c r="AR150" s="65" t="inlineStr">
        <is>
          <t>Works at A3: A module / process, or work with client or regulatory consequences</t>
        </is>
      </c>
      <c r="AS150" s="66" t="inlineStr">
        <is>
          <t>A domain or a small team</t>
        </is>
      </c>
      <c r="AT150" s="66" t="inlineStr">
        <is>
          <t>Works at B2: One team or a client portfolio</t>
        </is>
      </c>
      <c r="AU150" s="18" t="inlineStr">
        <is>
          <t>Works at A3: contributes alone; guides others only informally</t>
        </is>
      </c>
      <c r="AV150" s="19" t="inlineStr">
        <is>
          <t>IC: mentors and reviews · People: hands-on team lead of 3–5</t>
        </is>
      </c>
      <c r="AW150" s="19" t="inlineStr">
        <is>
          <t>Works at B2: IC: guides others in the domain · People: manages a team of 6+</t>
        </is>
      </c>
      <c r="AX150" s="18" t="inlineStr">
        <is>
          <t>Works at A3: A process or client deliverable depends on this work</t>
        </is>
      </c>
      <c r="AY150" s="19" t="inlineStr">
        <is>
          <t>Moves a module's, product area's or client account's results</t>
        </is>
      </c>
      <c r="AZ150" s="19" t="inlineStr">
        <is>
          <t>Works at B2: Visible effect on a team's or client portfolio's revenue, quality or compliance</t>
        </is>
      </c>
      <c r="BA150" s="67" t="inlineStr">
        <is>
          <t>Less than 4–6 yrs</t>
        </is>
      </c>
      <c r="BB150" s="68" t="inlineStr">
        <is>
          <t>4–6 yrs · market 4–8 yrs</t>
        </is>
      </c>
      <c r="BC150" s="68" t="inlineStr">
        <is>
          <t>More than 4–6 yrs</t>
        </is>
      </c>
      <c r="BD150" s="67" t="inlineStr">
        <is>
          <t>Below: Graduate; relevant certification preferred</t>
        </is>
      </c>
      <c r="BE150" s="68" t="inlineStr">
        <is>
          <t>Graduate + relevant qualification or certification preferred · licence-to-practise roles: CA, CS, CMA or LLB as the role needs</t>
        </is>
      </c>
      <c r="BF150" s="68" t="inlineStr">
        <is>
          <t>Above: Graduate or postgraduate; professional qualification preferred</t>
        </is>
      </c>
    </row>
    <row r="151" ht="90" customHeight="1">
      <c r="A151" s="59" t="inlineStr">
        <is>
          <t>R047</t>
        </is>
      </c>
      <c r="B151" s="17" t="inlineStr">
        <is>
          <t>HR Operations &amp; Payroll · IC</t>
        </is>
      </c>
      <c r="C151" s="17" t="inlineStr">
        <is>
          <t>Human Resources</t>
        </is>
      </c>
      <c r="D151" s="17" t="inlineStr">
        <is>
          <t>IC</t>
        </is>
      </c>
      <c r="E151" s="17" t="inlineStr">
        <is>
          <t>level</t>
        </is>
      </c>
      <c r="F151" s="60" t="inlineStr">
        <is>
          <t>A3</t>
        </is>
      </c>
      <c r="G151" s="17" t="inlineStr">
        <is>
          <t>— no one at this level today</t>
        </is>
      </c>
      <c r="H151" s="17" t="n">
        <v>0</v>
      </c>
      <c r="I151" s="61" t="n"/>
      <c r="J151" s="62" t="n"/>
      <c r="K151" s="62" t="n"/>
      <c r="L151" s="62" t="n"/>
      <c r="M151" s="62" t="n"/>
      <c r="N151" s="62" t="n"/>
      <c r="O151" s="62" t="n"/>
      <c r="P151" s="20" t="n"/>
      <c r="Q151" s="21" t="n"/>
      <c r="R151" s="21" t="n"/>
      <c r="S151" s="21" t="n"/>
      <c r="T151" s="21" t="n"/>
      <c r="U151" s="21" t="n"/>
      <c r="V151" s="21" t="n"/>
      <c r="W151" s="63" t="n"/>
      <c r="X151" s="64" t="n"/>
      <c r="Y151" s="64" t="n"/>
      <c r="Z151" s="64" t="n"/>
      <c r="AA151" s="64" t="n"/>
      <c r="AB151" s="64" t="n"/>
      <c r="AC151" s="64" t="n"/>
      <c r="AD151" s="20" t="n"/>
      <c r="AE151" s="21" t="n"/>
      <c r="AF151" s="21" t="n"/>
      <c r="AG151" s="21" t="n"/>
      <c r="AH151" s="21" t="n"/>
      <c r="AI151" s="21" t="n"/>
      <c r="AJ151" s="21" t="n"/>
      <c r="AK151" s="21" t="n"/>
      <c r="AL151" s="65" t="inlineStr">
        <is>
          <t>Works at A2: Standard work of the discipline</t>
        </is>
      </c>
      <c r="AM151" s="66" t="inlineStr">
        <is>
          <t>Varied and non-standard work; handles exceptions</t>
        </is>
      </c>
      <c r="AN151" s="66" t="inlineStr">
        <is>
          <t>Works at B1: Domain specialist work</t>
        </is>
      </c>
      <c r="AO151" s="65" t="inlineStr">
        <is>
          <t>Works at A2: Chooses own approach within standards</t>
        </is>
      </c>
      <c r="AP151" s="66" t="inlineStr">
        <is>
          <t>Technical / QC / client calls on own work</t>
        </is>
      </c>
      <c r="AQ151" s="66" t="inlineStr">
        <is>
          <t>Works at B1: Technical / QC / client calls for the domain</t>
        </is>
      </c>
      <c r="AR151" s="65" t="inlineStr">
        <is>
          <t>Works at A2: Own deliverables · accuracy, TAT</t>
        </is>
      </c>
      <c r="AS151" s="66" t="inlineStr">
        <is>
          <t>A module / process, or work with client or regulatory consequences</t>
        </is>
      </c>
      <c r="AT151" s="66" t="inlineStr">
        <is>
          <t>Works at B1: A domain or a small team</t>
        </is>
      </c>
      <c r="AU151" s="18" t="inlineStr">
        <is>
          <t>Works at A2: contributes alone; guides others only informally</t>
        </is>
      </c>
      <c r="AV151" s="19" t="inlineStr">
        <is>
          <t>Helps peers and newer people informally · None · guides 1–3 juniors informally</t>
        </is>
      </c>
      <c r="AW151" s="19" t="inlineStr">
        <is>
          <t>Works at B1: IC: mentors and reviews · People: hands-on team lead of 3–5</t>
        </is>
      </c>
      <c r="AX151" s="18" t="inlineStr">
        <is>
          <t>Works at A2: Own deliverables feed a team's output and turnaround</t>
        </is>
      </c>
      <c r="AY151" s="19" t="inlineStr">
        <is>
          <t>A process or client deliverable depends on this work</t>
        </is>
      </c>
      <c r="AZ151" s="19" t="inlineStr">
        <is>
          <t>Works at B1: Moves a module's, product area's or client account's results</t>
        </is>
      </c>
      <c r="BA151" s="67" t="inlineStr">
        <is>
          <t>Less than 2–4 yrs</t>
        </is>
      </c>
      <c r="BB151" s="68" t="inlineStr">
        <is>
          <t>2–4 yrs · market 2–5 yrs</t>
        </is>
      </c>
      <c r="BC151" s="68" t="inlineStr">
        <is>
          <t>More than 2–4 yrs</t>
        </is>
      </c>
      <c r="BD151" s="67" t="inlineStr">
        <is>
          <t>Below: Graduate · or diploma with experience</t>
        </is>
      </c>
      <c r="BE151" s="68" t="inlineStr">
        <is>
          <t>Graduate; relevant certification preferred · licence-to-practise roles: CA, CS, CMA or LLB as the role needs</t>
        </is>
      </c>
      <c r="BF151" s="68" t="inlineStr">
        <is>
          <t>Above: Graduate + relevant qualification or certification preferred</t>
        </is>
      </c>
    </row>
    <row r="152" ht="90" customHeight="1">
      <c r="A152" s="59" t="inlineStr">
        <is>
          <t>R047</t>
        </is>
      </c>
      <c r="B152" s="17" t="inlineStr">
        <is>
          <t>HR Operations &amp; Payroll · IC</t>
        </is>
      </c>
      <c r="C152" s="17" t="inlineStr">
        <is>
          <t>Human Resources</t>
        </is>
      </c>
      <c r="D152" s="17" t="inlineStr">
        <is>
          <t>IC</t>
        </is>
      </c>
      <c r="E152" s="17" t="inlineStr">
        <is>
          <t>level</t>
        </is>
      </c>
      <c r="F152" s="60" t="inlineStr">
        <is>
          <t>A2</t>
        </is>
      </c>
      <c r="G152" s="17" t="inlineStr">
        <is>
          <t>HR Executive</t>
        </is>
      </c>
      <c r="H152" s="17" t="n">
        <v>1</v>
      </c>
      <c r="I152" s="61" t="n"/>
      <c r="J152" s="62" t="n"/>
      <c r="K152" s="62" t="n"/>
      <c r="L152" s="62" t="n"/>
      <c r="M152" s="62" t="n"/>
      <c r="N152" s="62" t="n"/>
      <c r="O152" s="62" t="n"/>
      <c r="P152" s="20" t="n"/>
      <c r="Q152" s="21" t="n"/>
      <c r="R152" s="21" t="n"/>
      <c r="S152" s="21" t="n"/>
      <c r="T152" s="21" t="n"/>
      <c r="U152" s="21" t="n"/>
      <c r="V152" s="21" t="n"/>
      <c r="W152" s="63" t="n"/>
      <c r="X152" s="64" t="n"/>
      <c r="Y152" s="64" t="n"/>
      <c r="Z152" s="64" t="n"/>
      <c r="AA152" s="64" t="n"/>
      <c r="AB152" s="64" t="n"/>
      <c r="AC152" s="64" t="n"/>
      <c r="AD152" s="20" t="n"/>
      <c r="AE152" s="21" t="n"/>
      <c r="AF152" s="21" t="n"/>
      <c r="AG152" s="21" t="n"/>
      <c r="AH152" s="21" t="n"/>
      <c r="AI152" s="21" t="n"/>
      <c r="AJ152" s="21" t="n"/>
      <c r="AK152" s="21" t="n"/>
      <c r="AL152" s="65" t="inlineStr">
        <is>
          <t>Works at A1: Learning; follows worked examples</t>
        </is>
      </c>
      <c r="AM152" s="66" t="inlineStr">
        <is>
          <t>Standard work of the discipline · in this role: HR</t>
        </is>
      </c>
      <c r="AN152" s="66" t="inlineStr">
        <is>
          <t>Works at A3: Varied and non-standard work; handles exceptions</t>
        </is>
      </c>
      <c r="AO152" s="65" t="inlineStr">
        <is>
          <t>Works at A1: Needs approval / close guidance</t>
        </is>
      </c>
      <c r="AP152" s="66" t="inlineStr">
        <is>
          <t>Chooses own approach within standards</t>
        </is>
      </c>
      <c r="AQ152" s="66" t="inlineStr">
        <is>
          <t>Works at A3: Technical / QC / client calls on own work</t>
        </is>
      </c>
      <c r="AR152" s="65" t="inlineStr">
        <is>
          <t>Works at A1: Learning tasks</t>
        </is>
      </c>
      <c r="AS152" s="66" t="inlineStr">
        <is>
          <t>Own deliverables · accuracy, TAT</t>
        </is>
      </c>
      <c r="AT152" s="66" t="inlineStr">
        <is>
          <t>Works at A3: A module / process, or work with client or regulatory consequences</t>
        </is>
      </c>
      <c r="AU152" s="18" t="inlineStr">
        <is>
          <t>Works at A1: contributes alone; guides others only informally</t>
        </is>
      </c>
      <c r="AV152" s="19" t="inlineStr">
        <is>
          <t>Helps peers and newer people informally · No direct reports</t>
        </is>
      </c>
      <c r="AW152" s="19" t="inlineStr">
        <is>
          <t>Works at A3: Not scored in Band A</t>
        </is>
      </c>
      <c r="AX152" s="18" t="inlineStr">
        <is>
          <t>Works at A1: Learning; little direct effect on business results yet</t>
        </is>
      </c>
      <c r="AY152" s="19" t="inlineStr">
        <is>
          <t>Own deliverables feed a team's output and turnaround</t>
        </is>
      </c>
      <c r="AZ152" s="19" t="inlineStr">
        <is>
          <t>Works at A3: A process or client deliverable depends on this work</t>
        </is>
      </c>
      <c r="BA152" s="67" t="inlineStr">
        <is>
          <t>Less than 0–2 yrs</t>
        </is>
      </c>
      <c r="BB152" s="68" t="inlineStr">
        <is>
          <t>0–2 yrs · market 0–3 yrs</t>
        </is>
      </c>
      <c r="BC152" s="68" t="inlineStr">
        <is>
          <t>More than 0–2 yrs</t>
        </is>
      </c>
      <c r="BD152" s="67" t="inlineStr">
        <is>
          <t>Below: Pursuing or completed graduation / diploma</t>
        </is>
      </c>
      <c r="BE152" s="68" t="inlineStr">
        <is>
          <t>Graduate · or diploma with experience · licence-to-practise roles: CA, CS, CMA or LLB as the role needs</t>
        </is>
      </c>
      <c r="BF152" s="68" t="inlineStr">
        <is>
          <t>Above: Graduate; relevant certification preferred</t>
        </is>
      </c>
    </row>
    <row r="153" ht="30" customHeight="1">
      <c r="A153" s="45" t="inlineStr">
        <is>
          <t>R048</t>
        </is>
      </c>
      <c r="B153" s="46" t="inlineStr">
        <is>
          <t>HR Transformation &amp; OD · IC</t>
        </is>
      </c>
      <c r="C153" s="46" t="inlineStr">
        <is>
          <t>Human Resources</t>
        </is>
      </c>
      <c r="D153" s="46" t="inlineStr">
        <is>
          <t>IC</t>
        </is>
      </c>
      <c r="E153" s="46" t="inlineStr">
        <is>
          <t>ROLE</t>
        </is>
      </c>
      <c r="F153" s="46" t="inlineStr">
        <is>
          <t>B3</t>
        </is>
      </c>
      <c r="G153" s="46" t="inlineStr">
        <is>
          <t>Band B · Specialist / POD Lead · Corporate functions</t>
        </is>
      </c>
      <c r="H153" s="46" t="n">
        <v>1</v>
      </c>
      <c r="I153" s="47" t="inlineStr">
        <is>
          <t>H</t>
        </is>
      </c>
      <c r="J153" s="48" t="inlineStr">
        <is>
          <t>M</t>
        </is>
      </c>
      <c r="K153" s="48" t="inlineStr">
        <is>
          <t>M</t>
        </is>
      </c>
      <c r="L153" s="48" t="inlineStr">
        <is>
          <t>L</t>
        </is>
      </c>
      <c r="M153" s="48" t="inlineStr">
        <is>
          <t>L</t>
        </is>
      </c>
      <c r="N153" s="48" t="inlineStr">
        <is>
          <t>L</t>
        </is>
      </c>
      <c r="O153" s="48" t="inlineStr">
        <is>
          <t>L</t>
        </is>
      </c>
      <c r="P153" s="49" t="inlineStr">
        <is>
          <t>H</t>
        </is>
      </c>
      <c r="Q153" s="50" t="inlineStr">
        <is>
          <t>M</t>
        </is>
      </c>
      <c r="R153" s="50" t="inlineStr">
        <is>
          <t>M</t>
        </is>
      </c>
      <c r="S153" s="50" t="inlineStr">
        <is>
          <t>L</t>
        </is>
      </c>
      <c r="T153" s="50" t="inlineStr">
        <is>
          <t>L</t>
        </is>
      </c>
      <c r="U153" s="50" t="inlineStr">
        <is>
          <t>L</t>
        </is>
      </c>
      <c r="V153" s="50" t="inlineStr">
        <is>
          <t>L</t>
        </is>
      </c>
      <c r="W153" s="51" t="n"/>
      <c r="X153" s="52" t="n"/>
      <c r="Y153" s="52" t="n"/>
      <c r="Z153" s="52" t="n"/>
      <c r="AA153" s="52" t="n"/>
      <c r="AB153" s="52" t="n"/>
      <c r="AC153" s="52" t="n"/>
      <c r="AD153" s="49" t="str">
        <f>IF(W153&lt;&gt;"",W153,I153)</f>
        <v>H</v>
      </c>
      <c r="AE153" s="50" t="str">
        <f>IF(X153&lt;&gt;"",X153,J153)</f>
        <v>M</v>
      </c>
      <c r="AF153" s="50" t="str">
        <f>IF(Y153&lt;&gt;"",Y153,K153)</f>
        <v>M</v>
      </c>
      <c r="AG153" s="50" t="str">
        <f>IF(Z153&lt;&gt;"",Z153,L153)</f>
        <v>L</v>
      </c>
      <c r="AH153" s="50" t="str">
        <f>IF(AA153&lt;&gt;"",AA153,M153)</f>
        <v>L</v>
      </c>
      <c r="AI153" s="50" t="str">
        <f>IF(AB153&lt;&gt;"",AB153,N153)</f>
        <v>L</v>
      </c>
      <c r="AJ153" s="50" t="str">
        <f>IF(AC153&lt;&gt;"",AC153,O153)</f>
        <v>L</v>
      </c>
      <c r="AK153" s="50">
        <f>COUNTA(W153:AC153)</f>
        <v>0</v>
      </c>
      <c r="AL153" s="53" t="n"/>
      <c r="AM153" s="54" t="n"/>
      <c r="AN153" s="54" t="n"/>
      <c r="AO153" s="53" t="n"/>
      <c r="AP153" s="54" t="n"/>
      <c r="AQ153" s="54" t="n"/>
      <c r="AR153" s="53" t="n"/>
      <c r="AS153" s="54" t="n"/>
      <c r="AT153" s="54" t="n"/>
      <c r="AU153" s="55" t="n"/>
      <c r="AV153" s="56" t="n"/>
      <c r="AW153" s="56" t="n"/>
      <c r="AX153" s="55" t="n"/>
      <c r="AY153" s="56" t="n"/>
      <c r="AZ153" s="56" t="n"/>
      <c r="BA153" s="57" t="n"/>
      <c r="BB153" s="58" t="n"/>
      <c r="BC153" s="58" t="n"/>
      <c r="BD153" s="57" t="n"/>
      <c r="BE153" s="58" t="n"/>
      <c r="BF153" s="58" t="n"/>
    </row>
    <row r="154" ht="90" customHeight="1">
      <c r="A154" s="59" t="inlineStr">
        <is>
          <t>R048</t>
        </is>
      </c>
      <c r="B154" s="17" t="inlineStr">
        <is>
          <t>HR Transformation &amp; OD · IC</t>
        </is>
      </c>
      <c r="C154" s="17" t="inlineStr">
        <is>
          <t>Human Resources</t>
        </is>
      </c>
      <c r="D154" s="17" t="inlineStr">
        <is>
          <t>IC</t>
        </is>
      </c>
      <c r="E154" s="17" t="inlineStr">
        <is>
          <t>level</t>
        </is>
      </c>
      <c r="F154" s="69" t="inlineStr">
        <is>
          <t>B3</t>
        </is>
      </c>
      <c r="G154" s="17" t="inlineStr">
        <is>
          <t>Lead HR Specialist</t>
        </is>
      </c>
      <c r="H154" s="17" t="n">
        <v>1</v>
      </c>
      <c r="I154" s="61" t="n"/>
      <c r="J154" s="62" t="n"/>
      <c r="K154" s="62" t="n"/>
      <c r="L154" s="62" t="n"/>
      <c r="M154" s="62" t="n"/>
      <c r="N154" s="62" t="n"/>
      <c r="O154" s="62" t="n"/>
      <c r="P154" s="20" t="n"/>
      <c r="Q154" s="21" t="n"/>
      <c r="R154" s="21" t="n"/>
      <c r="S154" s="21" t="n"/>
      <c r="T154" s="21" t="n"/>
      <c r="U154" s="21" t="n"/>
      <c r="V154" s="21" t="n"/>
      <c r="W154" s="63" t="n"/>
      <c r="X154" s="64" t="n"/>
      <c r="Y154" s="64" t="n"/>
      <c r="Z154" s="64" t="n"/>
      <c r="AA154" s="64" t="n"/>
      <c r="AB154" s="64" t="n"/>
      <c r="AC154" s="64" t="n"/>
      <c r="AD154" s="20" t="n"/>
      <c r="AE154" s="21" t="n"/>
      <c r="AF154" s="21" t="n"/>
      <c r="AG154" s="21" t="n"/>
      <c r="AH154" s="21" t="n"/>
      <c r="AI154" s="21" t="n"/>
      <c r="AJ154" s="21" t="n"/>
      <c r="AK154" s="21" t="n"/>
      <c r="AL154" s="65" t="inlineStr">
        <is>
          <t>Works at B2: Hardest problems in the domain</t>
        </is>
      </c>
      <c r="AM154" s="66" t="inlineStr">
        <is>
          <t>Sets standards for a practice; cross-team problems</t>
        </is>
      </c>
      <c r="AN154" s="66" t="inlineStr">
        <is>
          <t>Works at C1: Ambiguous, cross-product problems</t>
        </is>
      </c>
      <c r="AO154" s="65" t="inlineStr">
        <is>
          <t>Works at B2: Allocates people and sets team priorities</t>
        </is>
      </c>
      <c r="AP154" s="66" t="inlineStr">
        <is>
          <t>Commercial / strategic calls for the unit</t>
        </is>
      </c>
      <c r="AQ154" s="66" t="inlineStr">
        <is>
          <t>Works at C1: Sets direction for a sub-function or domain</t>
        </is>
      </c>
      <c r="AR154" s="65" t="inlineStr">
        <is>
          <t>Works at B2: One team or a client portfolio</t>
        </is>
      </c>
      <c r="AS154" s="66" t="inlineStr">
        <is>
          <t>Several teams or a practice</t>
        </is>
      </c>
      <c r="AT154" s="66" t="inlineStr">
        <is>
          <t>Works at C1: Sub-function results or domain quality across products</t>
        </is>
      </c>
      <c r="AU154" s="18" t="inlineStr">
        <is>
          <t>Works at B2: IC: guides others in the domain · People: manages a team of 6+</t>
        </is>
      </c>
      <c r="AV154" s="19" t="inlineStr">
        <is>
          <t>IC: leads a practice · People: team leads / managers report in</t>
        </is>
      </c>
      <c r="AW154" s="19" t="inlineStr">
        <is>
          <t>Works at C1: Leads managers or a community of practice</t>
        </is>
      </c>
      <c r="AX154" s="18" t="inlineStr">
        <is>
          <t>Works at B2: Visible effect on a team's or client portfolio's revenue, quality or compliance</t>
        </is>
      </c>
      <c r="AY154" s="19" t="inlineStr">
        <is>
          <t>Shapes the results of a practice or several teams</t>
        </is>
      </c>
      <c r="AZ154" s="19" t="inlineStr">
        <is>
          <t>Works at C1: Changes results across a sub-function or across products</t>
        </is>
      </c>
      <c r="BA154" s="67" t="inlineStr">
        <is>
          <t>Less than 8–10 yrs</t>
        </is>
      </c>
      <c r="BB154" s="68" t="inlineStr">
        <is>
          <t>8–10 yrs · market 8–13 yrs</t>
        </is>
      </c>
      <c r="BC154" s="68" t="inlineStr">
        <is>
          <t>More than 8–10 yrs</t>
        </is>
      </c>
      <c r="BD154" s="67" t="inlineStr">
        <is>
          <t>Below: Graduate or postgraduate; professional qualification preferred</t>
        </is>
      </c>
      <c r="BE154" s="68" t="inlineStr">
        <is>
          <t>Postgraduate or professional qualification preferred · licence-to-practise roles: CA, CS, CMA or LLB as the role needs</t>
        </is>
      </c>
      <c r="BF154" s="68" t="inlineStr">
        <is>
          <t>Above: Postgraduate / professional qualification preferred</t>
        </is>
      </c>
    </row>
    <row r="155" ht="30" customHeight="1">
      <c r="A155" s="45" t="inlineStr">
        <is>
          <t>R049</t>
        </is>
      </c>
      <c r="B155" s="46" t="inlineStr">
        <is>
          <t>Talent Acquisition · IC</t>
        </is>
      </c>
      <c r="C155" s="46" t="inlineStr">
        <is>
          <t>Human Resources</t>
        </is>
      </c>
      <c r="D155" s="46" t="inlineStr">
        <is>
          <t>IC</t>
        </is>
      </c>
      <c r="E155" s="46" t="inlineStr">
        <is>
          <t>ROLE</t>
        </is>
      </c>
      <c r="F155" s="46" t="inlineStr">
        <is>
          <t>A3 · B1 · B2</t>
        </is>
      </c>
      <c r="G155" s="46" t="inlineStr">
        <is>
          <t>Band A · all tracks · Corporate functions</t>
        </is>
      </c>
      <c r="H155" s="46" t="n">
        <v>3</v>
      </c>
      <c r="I155" s="47" t="inlineStr">
        <is>
          <t>H</t>
        </is>
      </c>
      <c r="J155" s="48" t="inlineStr">
        <is>
          <t>M</t>
        </is>
      </c>
      <c r="K155" s="48" t="inlineStr">
        <is>
          <t>M</t>
        </is>
      </c>
      <c r="L155" s="48" t="inlineStr">
        <is>
          <t>L</t>
        </is>
      </c>
      <c r="M155" s="48" t="inlineStr">
        <is>
          <t>L</t>
        </is>
      </c>
      <c r="N155" s="48" t="inlineStr">
        <is>
          <t>L</t>
        </is>
      </c>
      <c r="O155" s="48" t="inlineStr">
        <is>
          <t>M</t>
        </is>
      </c>
      <c r="P155" s="49" t="inlineStr">
        <is>
          <t>H</t>
        </is>
      </c>
      <c r="Q155" s="50" t="inlineStr">
        <is>
          <t>M</t>
        </is>
      </c>
      <c r="R155" s="50" t="inlineStr">
        <is>
          <t>M</t>
        </is>
      </c>
      <c r="S155" s="50" t="inlineStr">
        <is>
          <t>L</t>
        </is>
      </c>
      <c r="T155" s="50" t="inlineStr">
        <is>
          <t>L</t>
        </is>
      </c>
      <c r="U155" s="50" t="inlineStr">
        <is>
          <t>L</t>
        </is>
      </c>
      <c r="V155" s="50" t="inlineStr">
        <is>
          <t>L</t>
        </is>
      </c>
      <c r="W155" s="51" t="n"/>
      <c r="X155" s="52" t="n"/>
      <c r="Y155" s="52" t="n"/>
      <c r="Z155" s="52" t="n"/>
      <c r="AA155" s="52" t="n"/>
      <c r="AB155" s="52" t="n"/>
      <c r="AC155" s="52" t="n"/>
      <c r="AD155" s="49" t="str">
        <f>IF(W155&lt;&gt;"",W155,I155)</f>
        <v>H</v>
      </c>
      <c r="AE155" s="50" t="str">
        <f>IF(X155&lt;&gt;"",X155,J155)</f>
        <v>M</v>
      </c>
      <c r="AF155" s="50" t="str">
        <f>IF(Y155&lt;&gt;"",Y155,K155)</f>
        <v>M</v>
      </c>
      <c r="AG155" s="50" t="str">
        <f>IF(Z155&lt;&gt;"",Z155,L155)</f>
        <v>L</v>
      </c>
      <c r="AH155" s="50" t="str">
        <f>IF(AA155&lt;&gt;"",AA155,M155)</f>
        <v>L</v>
      </c>
      <c r="AI155" s="50" t="str">
        <f>IF(AB155&lt;&gt;"",AB155,N155)</f>
        <v>L</v>
      </c>
      <c r="AJ155" s="50" t="str">
        <f>IF(AC155&lt;&gt;"",AC155,O155)</f>
        <v>M</v>
      </c>
      <c r="AK155" s="50">
        <f>COUNTA(W155:AC155)</f>
        <v>0</v>
      </c>
      <c r="AL155" s="53" t="n"/>
      <c r="AM155" s="54" t="n"/>
      <c r="AN155" s="54" t="n"/>
      <c r="AO155" s="53" t="n"/>
      <c r="AP155" s="54" t="n"/>
      <c r="AQ155" s="54" t="n"/>
      <c r="AR155" s="53" t="n"/>
      <c r="AS155" s="54" t="n"/>
      <c r="AT155" s="54" t="n"/>
      <c r="AU155" s="55" t="n"/>
      <c r="AV155" s="56" t="n"/>
      <c r="AW155" s="56" t="n"/>
      <c r="AX155" s="55" t="n"/>
      <c r="AY155" s="56" t="n"/>
      <c r="AZ155" s="56" t="n"/>
      <c r="BA155" s="57" t="n"/>
      <c r="BB155" s="58" t="n"/>
      <c r="BC155" s="58" t="n"/>
      <c r="BD155" s="57" t="n"/>
      <c r="BE155" s="58" t="n"/>
      <c r="BF155" s="58" t="n"/>
    </row>
    <row r="156" ht="90" customHeight="1">
      <c r="A156" s="59" t="inlineStr">
        <is>
          <t>R049</t>
        </is>
      </c>
      <c r="B156" s="17" t="inlineStr">
        <is>
          <t>Talent Acquisition · IC</t>
        </is>
      </c>
      <c r="C156" s="17" t="inlineStr">
        <is>
          <t>Human Resources</t>
        </is>
      </c>
      <c r="D156" s="17" t="inlineStr">
        <is>
          <t>IC</t>
        </is>
      </c>
      <c r="E156" s="17" t="inlineStr">
        <is>
          <t>level</t>
        </is>
      </c>
      <c r="F156" s="69" t="inlineStr">
        <is>
          <t>B2</t>
        </is>
      </c>
      <c r="G156" s="17" t="inlineStr">
        <is>
          <t>Senior Talent Acquisition Specialist</t>
        </is>
      </c>
      <c r="H156" s="17" t="n">
        <v>1</v>
      </c>
      <c r="I156" s="61" t="n"/>
      <c r="J156" s="62" t="n"/>
      <c r="K156" s="62" t="n"/>
      <c r="L156" s="62" t="n"/>
      <c r="M156" s="62" t="n"/>
      <c r="N156" s="62" t="n"/>
      <c r="O156" s="62" t="n"/>
      <c r="P156" s="20" t="n"/>
      <c r="Q156" s="21" t="n"/>
      <c r="R156" s="21" t="n"/>
      <c r="S156" s="21" t="n"/>
      <c r="T156" s="21" t="n"/>
      <c r="U156" s="21" t="n"/>
      <c r="V156" s="21" t="n"/>
      <c r="W156" s="63" t="n"/>
      <c r="X156" s="64" t="n"/>
      <c r="Y156" s="64" t="n"/>
      <c r="Z156" s="64" t="n"/>
      <c r="AA156" s="64" t="n"/>
      <c r="AB156" s="64" t="n"/>
      <c r="AC156" s="64" t="n"/>
      <c r="AD156" s="20" t="n"/>
      <c r="AE156" s="21" t="n"/>
      <c r="AF156" s="21" t="n"/>
      <c r="AG156" s="21" t="n"/>
      <c r="AH156" s="21" t="n"/>
      <c r="AI156" s="21" t="n"/>
      <c r="AJ156" s="21" t="n"/>
      <c r="AK156" s="21" t="n"/>
      <c r="AL156" s="65" t="inlineStr">
        <is>
          <t>Works at B1: Domain specialist work</t>
        </is>
      </c>
      <c r="AM156" s="66" t="inlineStr">
        <is>
          <t>Hardest problems in the domain · in this role: HR · Stakeholder Management</t>
        </is>
      </c>
      <c r="AN156" s="66" t="inlineStr">
        <is>
          <t>Works at B3: Sets standards for a practice; cross-team problems</t>
        </is>
      </c>
      <c r="AO156" s="65" t="inlineStr">
        <is>
          <t>Works at B1: Technical / QC / client calls for the domain</t>
        </is>
      </c>
      <c r="AP156" s="66" t="inlineStr">
        <is>
          <t>Allocates people and sets team priorities</t>
        </is>
      </c>
      <c r="AQ156" s="66" t="inlineStr">
        <is>
          <t>Works at B3: Commercial / strategic calls for the unit</t>
        </is>
      </c>
      <c r="AR156" s="65" t="inlineStr">
        <is>
          <t>Works at B1: A domain or a small team</t>
        </is>
      </c>
      <c r="AS156" s="66" t="inlineStr">
        <is>
          <t>One team or a client portfolio</t>
        </is>
      </c>
      <c r="AT156" s="66" t="inlineStr">
        <is>
          <t>Works at B3: Several teams or a practice</t>
        </is>
      </c>
      <c r="AU156" s="18" t="inlineStr">
        <is>
          <t>Works at B1: IC: mentors and reviews · People: hands-on team lead of 3–5</t>
        </is>
      </c>
      <c r="AV156" s="19" t="inlineStr">
        <is>
          <t>IC: guides others in the domain · People: manages a team of 6+</t>
        </is>
      </c>
      <c r="AW156" s="19" t="inlineStr">
        <is>
          <t>Works at B3: IC: leads a practice · People: team leads / managers report in</t>
        </is>
      </c>
      <c r="AX156" s="18" t="inlineStr">
        <is>
          <t>Works at B1: Moves a module's, product area's or client account's results</t>
        </is>
      </c>
      <c r="AY156" s="19" t="inlineStr">
        <is>
          <t>Visible effect on a team's or client portfolio's revenue, quality or compliance</t>
        </is>
      </c>
      <c r="AZ156" s="19" t="inlineStr">
        <is>
          <t>Works at B3: Shapes the results of a practice or several teams</t>
        </is>
      </c>
      <c r="BA156" s="67" t="inlineStr">
        <is>
          <t>Less than 6–8 yrs</t>
        </is>
      </c>
      <c r="BB156" s="68" t="inlineStr">
        <is>
          <t>6–8 yrs · market 6–10 yrs</t>
        </is>
      </c>
      <c r="BC156" s="68" t="inlineStr">
        <is>
          <t>More than 6–8 yrs</t>
        </is>
      </c>
      <c r="BD156" s="67" t="inlineStr">
        <is>
          <t>Below: Graduate + relevant qualification or certification preferred</t>
        </is>
      </c>
      <c r="BE156" s="68" t="inlineStr">
        <is>
          <t>Graduate or postgraduate; professional qualification preferred · licence-to-practise roles: CA, CS, CMA or LLB as the role needs</t>
        </is>
      </c>
      <c r="BF156" s="68" t="inlineStr">
        <is>
          <t>Above: Postgraduate or professional qualification preferred</t>
        </is>
      </c>
    </row>
    <row r="157" ht="90" customHeight="1">
      <c r="A157" s="59" t="inlineStr">
        <is>
          <t>R049</t>
        </is>
      </c>
      <c r="B157" s="17" t="inlineStr">
        <is>
          <t>Talent Acquisition · IC</t>
        </is>
      </c>
      <c r="C157" s="17" t="inlineStr">
        <is>
          <t>Human Resources</t>
        </is>
      </c>
      <c r="D157" s="17" t="inlineStr">
        <is>
          <t>IC</t>
        </is>
      </c>
      <c r="E157" s="17" t="inlineStr">
        <is>
          <t>level</t>
        </is>
      </c>
      <c r="F157" s="69" t="inlineStr">
        <is>
          <t>B1</t>
        </is>
      </c>
      <c r="G157" s="17" t="inlineStr">
        <is>
          <t>— no one at this level today</t>
        </is>
      </c>
      <c r="H157" s="17" t="n">
        <v>0</v>
      </c>
      <c r="I157" s="61" t="n"/>
      <c r="J157" s="62" t="n"/>
      <c r="K157" s="62" t="n"/>
      <c r="L157" s="62" t="n"/>
      <c r="M157" s="62" t="n"/>
      <c r="N157" s="62" t="n"/>
      <c r="O157" s="62" t="n"/>
      <c r="P157" s="20" t="n"/>
      <c r="Q157" s="21" t="n"/>
      <c r="R157" s="21" t="n"/>
      <c r="S157" s="21" t="n"/>
      <c r="T157" s="21" t="n"/>
      <c r="U157" s="21" t="n"/>
      <c r="V157" s="21" t="n"/>
      <c r="W157" s="63" t="n"/>
      <c r="X157" s="64" t="n"/>
      <c r="Y157" s="64" t="n"/>
      <c r="Z157" s="64" t="n"/>
      <c r="AA157" s="64" t="n"/>
      <c r="AB157" s="64" t="n"/>
      <c r="AC157" s="64" t="n"/>
      <c r="AD157" s="20" t="n"/>
      <c r="AE157" s="21" t="n"/>
      <c r="AF157" s="21" t="n"/>
      <c r="AG157" s="21" t="n"/>
      <c r="AH157" s="21" t="n"/>
      <c r="AI157" s="21" t="n"/>
      <c r="AJ157" s="21" t="n"/>
      <c r="AK157" s="21" t="n"/>
      <c r="AL157" s="65" t="inlineStr">
        <is>
          <t>Works at A3: Varied and non-standard work; handles exceptions</t>
        </is>
      </c>
      <c r="AM157" s="66" t="inlineStr">
        <is>
          <t>Domain specialist work</t>
        </is>
      </c>
      <c r="AN157" s="66" t="inlineStr">
        <is>
          <t>Works at B2: Hardest problems in the domain</t>
        </is>
      </c>
      <c r="AO157" s="65" t="inlineStr">
        <is>
          <t>Works at A3: Technical / QC / client calls on own work</t>
        </is>
      </c>
      <c r="AP157" s="66" t="inlineStr">
        <is>
          <t>Technical / QC / client calls for the domain</t>
        </is>
      </c>
      <c r="AQ157" s="66" t="inlineStr">
        <is>
          <t>Works at B2: Allocates people and sets team priorities</t>
        </is>
      </c>
      <c r="AR157" s="65" t="inlineStr">
        <is>
          <t>Works at A3: A module / process, or work with client or regulatory consequences</t>
        </is>
      </c>
      <c r="AS157" s="66" t="inlineStr">
        <is>
          <t>A domain or a small team</t>
        </is>
      </c>
      <c r="AT157" s="66" t="inlineStr">
        <is>
          <t>Works at B2: One team or a client portfolio</t>
        </is>
      </c>
      <c r="AU157" s="18" t="inlineStr">
        <is>
          <t>Works at A3: contributes alone; guides others only informally</t>
        </is>
      </c>
      <c r="AV157" s="19" t="inlineStr">
        <is>
          <t>IC: mentors and reviews · People: hands-on team lead of 3–5</t>
        </is>
      </c>
      <c r="AW157" s="19" t="inlineStr">
        <is>
          <t>Works at B2: IC: guides others in the domain · People: manages a team of 6+</t>
        </is>
      </c>
      <c r="AX157" s="18" t="inlineStr">
        <is>
          <t>Works at A3: A process or client deliverable depends on this work</t>
        </is>
      </c>
      <c r="AY157" s="19" t="inlineStr">
        <is>
          <t>Moves a module's, product area's or client account's results</t>
        </is>
      </c>
      <c r="AZ157" s="19" t="inlineStr">
        <is>
          <t>Works at B2: Visible effect on a team's or client portfolio's revenue, quality or compliance</t>
        </is>
      </c>
      <c r="BA157" s="67" t="inlineStr">
        <is>
          <t>Less than 4–6 yrs</t>
        </is>
      </c>
      <c r="BB157" s="68" t="inlineStr">
        <is>
          <t>4–6 yrs · market 4–8 yrs</t>
        </is>
      </c>
      <c r="BC157" s="68" t="inlineStr">
        <is>
          <t>More than 4–6 yrs</t>
        </is>
      </c>
      <c r="BD157" s="67" t="inlineStr">
        <is>
          <t>Below: Graduate; relevant certification preferred</t>
        </is>
      </c>
      <c r="BE157" s="68" t="inlineStr">
        <is>
          <t>Graduate + relevant qualification or certification preferred · licence-to-practise roles: CA, CS, CMA or LLB as the role needs</t>
        </is>
      </c>
      <c r="BF157" s="68" t="inlineStr">
        <is>
          <t>Above: Graduate or postgraduate; professional qualification preferred</t>
        </is>
      </c>
    </row>
    <row r="158" ht="90" customHeight="1">
      <c r="A158" s="59" t="inlineStr">
        <is>
          <t>R049</t>
        </is>
      </c>
      <c r="B158" s="17" t="inlineStr">
        <is>
          <t>Talent Acquisition · IC</t>
        </is>
      </c>
      <c r="C158" s="17" t="inlineStr">
        <is>
          <t>Human Resources</t>
        </is>
      </c>
      <c r="D158" s="17" t="inlineStr">
        <is>
          <t>IC</t>
        </is>
      </c>
      <c r="E158" s="17" t="inlineStr">
        <is>
          <t>level</t>
        </is>
      </c>
      <c r="F158" s="60" t="inlineStr">
        <is>
          <t>A3</t>
        </is>
      </c>
      <c r="G158" s="17" t="inlineStr">
        <is>
          <t>Senior Talent Acquisition Executive</t>
        </is>
      </c>
      <c r="H158" s="17" t="n">
        <v>2</v>
      </c>
      <c r="I158" s="61" t="n"/>
      <c r="J158" s="62" t="n"/>
      <c r="K158" s="62" t="n"/>
      <c r="L158" s="62" t="n"/>
      <c r="M158" s="62" t="n"/>
      <c r="N158" s="62" t="n"/>
      <c r="O158" s="62" t="n"/>
      <c r="P158" s="20" t="n"/>
      <c r="Q158" s="21" t="n"/>
      <c r="R158" s="21" t="n"/>
      <c r="S158" s="21" t="n"/>
      <c r="T158" s="21" t="n"/>
      <c r="U158" s="21" t="n"/>
      <c r="V158" s="21" t="n"/>
      <c r="W158" s="63" t="n"/>
      <c r="X158" s="64" t="n"/>
      <c r="Y158" s="64" t="n"/>
      <c r="Z158" s="64" t="n"/>
      <c r="AA158" s="64" t="n"/>
      <c r="AB158" s="64" t="n"/>
      <c r="AC158" s="64" t="n"/>
      <c r="AD158" s="20" t="n"/>
      <c r="AE158" s="21" t="n"/>
      <c r="AF158" s="21" t="n"/>
      <c r="AG158" s="21" t="n"/>
      <c r="AH158" s="21" t="n"/>
      <c r="AI158" s="21" t="n"/>
      <c r="AJ158" s="21" t="n"/>
      <c r="AK158" s="21" t="n"/>
      <c r="AL158" s="65" t="inlineStr">
        <is>
          <t>Works at A2: Standard work of the discipline</t>
        </is>
      </c>
      <c r="AM158" s="66" t="inlineStr">
        <is>
          <t>Varied and non-standard work; handles exceptions · in this role: HR · Stakeholder Management</t>
        </is>
      </c>
      <c r="AN158" s="66" t="inlineStr">
        <is>
          <t>Works at B1: Domain specialist work</t>
        </is>
      </c>
      <c r="AO158" s="65" t="inlineStr">
        <is>
          <t>Works at A2: Chooses own approach within standards</t>
        </is>
      </c>
      <c r="AP158" s="66" t="inlineStr">
        <is>
          <t>Technical / QC / client calls on own work</t>
        </is>
      </c>
      <c r="AQ158" s="66" t="inlineStr">
        <is>
          <t>Works at B1: Technical / QC / client calls for the domain</t>
        </is>
      </c>
      <c r="AR158" s="65" t="inlineStr">
        <is>
          <t>Works at A2: Own deliverables · accuracy, TAT</t>
        </is>
      </c>
      <c r="AS158" s="66" t="inlineStr">
        <is>
          <t>A module / process, or work with client or regulatory consequences</t>
        </is>
      </c>
      <c r="AT158" s="66" t="inlineStr">
        <is>
          <t>Works at B1: A domain or a small team</t>
        </is>
      </c>
      <c r="AU158" s="18" t="inlineStr">
        <is>
          <t>Works at A2: contributes alone; guides others only informally</t>
        </is>
      </c>
      <c r="AV158" s="19" t="inlineStr">
        <is>
          <t>Helps peers and newer people informally · None · guides 1–3 juniors informally</t>
        </is>
      </c>
      <c r="AW158" s="19" t="inlineStr">
        <is>
          <t>Works at B1: IC: mentors and reviews · People: hands-on team lead of 3–5</t>
        </is>
      </c>
      <c r="AX158" s="18" t="inlineStr">
        <is>
          <t>Works at A2: Own deliverables feed a team's output and turnaround</t>
        </is>
      </c>
      <c r="AY158" s="19" t="inlineStr">
        <is>
          <t>A process or client deliverable depends on this work</t>
        </is>
      </c>
      <c r="AZ158" s="19" t="inlineStr">
        <is>
          <t>Works at B1: Moves a module's, product area's or client account's results</t>
        </is>
      </c>
      <c r="BA158" s="67" t="inlineStr">
        <is>
          <t>Less than 2–4 yrs</t>
        </is>
      </c>
      <c r="BB158" s="68" t="inlineStr">
        <is>
          <t>2–4 yrs · market 2–5 yrs</t>
        </is>
      </c>
      <c r="BC158" s="68" t="inlineStr">
        <is>
          <t>More than 2–4 yrs</t>
        </is>
      </c>
      <c r="BD158" s="67" t="inlineStr">
        <is>
          <t>Below: Graduate · or diploma with experience</t>
        </is>
      </c>
      <c r="BE158" s="68" t="inlineStr">
        <is>
          <t>Graduate; relevant certification preferred · licence-to-practise roles: CA, CS, CMA or LLB as the role needs</t>
        </is>
      </c>
      <c r="BF158" s="68" t="inlineStr">
        <is>
          <t>Above: Graduate + relevant qualification or certification preferred</t>
        </is>
      </c>
    </row>
    <row r="159" ht="30" customHeight="1">
      <c r="A159" s="45" t="inlineStr">
        <is>
          <t>R050</t>
        </is>
      </c>
      <c r="B159" s="46" t="inlineStr">
        <is>
          <t>End-User Support · IC</t>
        </is>
      </c>
      <c r="C159" s="46" t="inlineStr">
        <is>
          <t>IT &amp; Infrastructure</t>
        </is>
      </c>
      <c r="D159" s="46" t="inlineStr">
        <is>
          <t>IC</t>
        </is>
      </c>
      <c r="E159" s="46" t="inlineStr">
        <is>
          <t>ROLE</t>
        </is>
      </c>
      <c r="F159" s="46" t="inlineStr">
        <is>
          <t>A3</t>
        </is>
      </c>
      <c r="G159" s="46" t="inlineStr">
        <is>
          <t>Band A · all tracks · Technology &amp; engineering</t>
        </is>
      </c>
      <c r="H159" s="46" t="n">
        <v>1</v>
      </c>
      <c r="I159" s="47" t="inlineStr">
        <is>
          <t>H</t>
        </is>
      </c>
      <c r="J159" s="48" t="inlineStr">
        <is>
          <t>M</t>
        </is>
      </c>
      <c r="K159" s="48" t="inlineStr">
        <is>
          <t>L</t>
        </is>
      </c>
      <c r="L159" s="48" t="inlineStr">
        <is>
          <t>L</t>
        </is>
      </c>
      <c r="M159" s="48" t="inlineStr">
        <is>
          <t>L</t>
        </is>
      </c>
      <c r="N159" s="48" t="inlineStr">
        <is>
          <t>L</t>
        </is>
      </c>
      <c r="O159" s="48" t="inlineStr">
        <is>
          <t>L</t>
        </is>
      </c>
      <c r="P159" s="49" t="inlineStr">
        <is>
          <t>H</t>
        </is>
      </c>
      <c r="Q159" s="50" t="inlineStr">
        <is>
          <t>M</t>
        </is>
      </c>
      <c r="R159" s="50" t="inlineStr">
        <is>
          <t>M</t>
        </is>
      </c>
      <c r="S159" s="50" t="inlineStr">
        <is>
          <t>L</t>
        </is>
      </c>
      <c r="T159" s="50" t="inlineStr">
        <is>
          <t>L</t>
        </is>
      </c>
      <c r="U159" s="50" t="inlineStr">
        <is>
          <t>L</t>
        </is>
      </c>
      <c r="V159" s="50" t="inlineStr">
        <is>
          <t>L</t>
        </is>
      </c>
      <c r="W159" s="51" t="n"/>
      <c r="X159" s="52" t="n"/>
      <c r="Y159" s="52" t="n"/>
      <c r="Z159" s="52" t="n"/>
      <c r="AA159" s="52" t="n"/>
      <c r="AB159" s="52" t="n"/>
      <c r="AC159" s="52" t="n"/>
      <c r="AD159" s="49" t="str">
        <f>IF(W159&lt;&gt;"",W159,I159)</f>
        <v>H</v>
      </c>
      <c r="AE159" s="50" t="str">
        <f>IF(X159&lt;&gt;"",X159,J159)</f>
        <v>M</v>
      </c>
      <c r="AF159" s="50" t="str">
        <f>IF(Y159&lt;&gt;"",Y159,K159)</f>
        <v>L</v>
      </c>
      <c r="AG159" s="50" t="str">
        <f>IF(Z159&lt;&gt;"",Z159,L159)</f>
        <v>L</v>
      </c>
      <c r="AH159" s="50" t="str">
        <f>IF(AA159&lt;&gt;"",AA159,M159)</f>
        <v>L</v>
      </c>
      <c r="AI159" s="50" t="str">
        <f>IF(AB159&lt;&gt;"",AB159,N159)</f>
        <v>L</v>
      </c>
      <c r="AJ159" s="50" t="str">
        <f>IF(AC159&lt;&gt;"",AC159,O159)</f>
        <v>L</v>
      </c>
      <c r="AK159" s="50">
        <f>COUNTA(W159:AC159)</f>
        <v>0</v>
      </c>
      <c r="AL159" s="53" t="n"/>
      <c r="AM159" s="54" t="n"/>
      <c r="AN159" s="54" t="n"/>
      <c r="AO159" s="53" t="n"/>
      <c r="AP159" s="54" t="n"/>
      <c r="AQ159" s="54" t="n"/>
      <c r="AR159" s="53" t="n"/>
      <c r="AS159" s="54" t="n"/>
      <c r="AT159" s="54" t="n"/>
      <c r="AU159" s="55" t="n"/>
      <c r="AV159" s="56" t="n"/>
      <c r="AW159" s="56" t="n"/>
      <c r="AX159" s="55" t="n"/>
      <c r="AY159" s="56" t="n"/>
      <c r="AZ159" s="56" t="n"/>
      <c r="BA159" s="57" t="n"/>
      <c r="BB159" s="58" t="n"/>
      <c r="BC159" s="58" t="n"/>
      <c r="BD159" s="57" t="n"/>
      <c r="BE159" s="58" t="n"/>
      <c r="BF159" s="58" t="n"/>
    </row>
    <row r="160" ht="90" customHeight="1">
      <c r="A160" s="59" t="inlineStr">
        <is>
          <t>R050</t>
        </is>
      </c>
      <c r="B160" s="17" t="inlineStr">
        <is>
          <t>End-User Support · IC</t>
        </is>
      </c>
      <c r="C160" s="17" t="inlineStr">
        <is>
          <t>IT &amp; Infrastructure</t>
        </is>
      </c>
      <c r="D160" s="17" t="inlineStr">
        <is>
          <t>IC</t>
        </is>
      </c>
      <c r="E160" s="17" t="inlineStr">
        <is>
          <t>level</t>
        </is>
      </c>
      <c r="F160" s="60" t="inlineStr">
        <is>
          <t>A3</t>
        </is>
      </c>
      <c r="G160" s="17" t="inlineStr">
        <is>
          <t>Senior Desktop Support Engineer</t>
        </is>
      </c>
      <c r="H160" s="17" t="n">
        <v>1</v>
      </c>
      <c r="I160" s="61" t="n"/>
      <c r="J160" s="62" t="n"/>
      <c r="K160" s="62" t="n"/>
      <c r="L160" s="62" t="n"/>
      <c r="M160" s="62" t="n"/>
      <c r="N160" s="62" t="n"/>
      <c r="O160" s="62" t="n"/>
      <c r="P160" s="20" t="n"/>
      <c r="Q160" s="21" t="n"/>
      <c r="R160" s="21" t="n"/>
      <c r="S160" s="21" t="n"/>
      <c r="T160" s="21" t="n"/>
      <c r="U160" s="21" t="n"/>
      <c r="V160" s="21" t="n"/>
      <c r="W160" s="63" t="n"/>
      <c r="X160" s="64" t="n"/>
      <c r="Y160" s="64" t="n"/>
      <c r="Z160" s="64" t="n"/>
      <c r="AA160" s="64" t="n"/>
      <c r="AB160" s="64" t="n"/>
      <c r="AC160" s="64" t="n"/>
      <c r="AD160" s="20" t="n"/>
      <c r="AE160" s="21" t="n"/>
      <c r="AF160" s="21" t="n"/>
      <c r="AG160" s="21" t="n"/>
      <c r="AH160" s="21" t="n"/>
      <c r="AI160" s="21" t="n"/>
      <c r="AJ160" s="21" t="n"/>
      <c r="AK160" s="21" t="n"/>
      <c r="AL160" s="65" t="inlineStr">
        <is>
          <t>Works at A2: Standard work of the discipline</t>
        </is>
      </c>
      <c r="AM160" s="66" t="inlineStr">
        <is>
          <t>Varied and non-standard work; handles exceptions</t>
        </is>
      </c>
      <c r="AN160" s="66" t="inlineStr">
        <is>
          <t>Works at B1: Domain specialist work</t>
        </is>
      </c>
      <c r="AO160" s="65" t="inlineStr">
        <is>
          <t>Works at A2: Chooses own approach within standards</t>
        </is>
      </c>
      <c r="AP160" s="66" t="inlineStr">
        <is>
          <t>Technical / QC / client calls on own work</t>
        </is>
      </c>
      <c r="AQ160" s="66" t="inlineStr">
        <is>
          <t>Works at B1: Technical / QC / client calls for the domain</t>
        </is>
      </c>
      <c r="AR160" s="65" t="inlineStr">
        <is>
          <t>Works at A2: Own deliverables · accuracy, TAT</t>
        </is>
      </c>
      <c r="AS160" s="66" t="inlineStr">
        <is>
          <t>A module / process, or work with client or regulatory consequences</t>
        </is>
      </c>
      <c r="AT160" s="66" t="inlineStr">
        <is>
          <t>Works at B1: A domain or a small team</t>
        </is>
      </c>
      <c r="AU160" s="18" t="inlineStr">
        <is>
          <t>Works at A2: contributes alone; guides others only informally</t>
        </is>
      </c>
      <c r="AV160" s="19" t="inlineStr">
        <is>
          <t>Helps peers and newer people informally · None · guides 1–3 juniors informally</t>
        </is>
      </c>
      <c r="AW160" s="19" t="inlineStr">
        <is>
          <t>Works at B1: IC: mentors and reviews · People: hands-on team lead of 3–5</t>
        </is>
      </c>
      <c r="AX160" s="18" t="inlineStr">
        <is>
          <t>Works at A2: Own deliverables feed a team's output and turnaround</t>
        </is>
      </c>
      <c r="AY160" s="19" t="inlineStr">
        <is>
          <t>A process or client deliverable depends on this work</t>
        </is>
      </c>
      <c r="AZ160" s="19" t="inlineStr">
        <is>
          <t>Works at B1: Moves a module's, product area's or client account's results</t>
        </is>
      </c>
      <c r="BA160" s="67" t="inlineStr">
        <is>
          <t>Less than 2–4 yrs</t>
        </is>
      </c>
      <c r="BB160" s="68" t="inlineStr">
        <is>
          <t>2–4 yrs · market 2–5 yrs</t>
        </is>
      </c>
      <c r="BC160" s="68" t="inlineStr">
        <is>
          <t>More than 2–4 yrs</t>
        </is>
      </c>
      <c r="BD160" s="67" t="inlineStr">
        <is>
          <t>Below: Graduate · or diploma with experience</t>
        </is>
      </c>
      <c r="BE160" s="68" t="inlineStr">
        <is>
          <t>Graduate; relevant certification preferred</t>
        </is>
      </c>
      <c r="BF160" s="68" t="inlineStr">
        <is>
          <t>Above: Graduate + relevant qualification or certification preferred</t>
        </is>
      </c>
    </row>
    <row r="161" ht="30" customHeight="1">
      <c r="A161" s="45" t="inlineStr">
        <is>
          <t>R051</t>
        </is>
      </c>
      <c r="B161" s="46" t="inlineStr">
        <is>
          <t>IT Infrastructure Leadership · Manager</t>
        </is>
      </c>
      <c r="C161" s="46" t="inlineStr">
        <is>
          <t>IT &amp; Infrastructure</t>
        </is>
      </c>
      <c r="D161" s="46" t="inlineStr">
        <is>
          <t>Manager</t>
        </is>
      </c>
      <c r="E161" s="46" t="inlineStr">
        <is>
          <t>ROLE</t>
        </is>
      </c>
      <c r="F161" s="46" t="inlineStr">
        <is>
          <t>C1</t>
        </is>
      </c>
      <c r="G161" s="46" t="inlineStr">
        <is>
          <t>Band C · Head / manager · Technology &amp; engineering</t>
        </is>
      </c>
      <c r="H161" s="46" t="n">
        <v>1</v>
      </c>
      <c r="I161" s="47" t="inlineStr">
        <is>
          <t>H</t>
        </is>
      </c>
      <c r="J161" s="48" t="inlineStr">
        <is>
          <t>M</t>
        </is>
      </c>
      <c r="K161" s="48" t="inlineStr">
        <is>
          <t>L</t>
        </is>
      </c>
      <c r="L161" s="48" t="inlineStr">
        <is>
          <t>M</t>
        </is>
      </c>
      <c r="M161" s="48" t="inlineStr">
        <is>
          <t>L</t>
        </is>
      </c>
      <c r="N161" s="48" t="inlineStr">
        <is>
          <t>L</t>
        </is>
      </c>
      <c r="O161" s="48" t="inlineStr">
        <is>
          <t>L</t>
        </is>
      </c>
      <c r="P161" s="49" t="inlineStr">
        <is>
          <t>H</t>
        </is>
      </c>
      <c r="Q161" s="50" t="inlineStr">
        <is>
          <t>M</t>
        </is>
      </c>
      <c r="R161" s="50" t="inlineStr">
        <is>
          <t>M</t>
        </is>
      </c>
      <c r="S161" s="50" t="inlineStr">
        <is>
          <t>M</t>
        </is>
      </c>
      <c r="T161" s="50" t="inlineStr">
        <is>
          <t>L</t>
        </is>
      </c>
      <c r="U161" s="50" t="inlineStr">
        <is>
          <t>L</t>
        </is>
      </c>
      <c r="V161" s="50" t="inlineStr">
        <is>
          <t>L</t>
        </is>
      </c>
      <c r="W161" s="51" t="n"/>
      <c r="X161" s="52" t="n"/>
      <c r="Y161" s="52" t="n"/>
      <c r="Z161" s="52" t="n"/>
      <c r="AA161" s="52" t="n"/>
      <c r="AB161" s="52" t="n"/>
      <c r="AC161" s="52" t="n"/>
      <c r="AD161" s="49" t="str">
        <f>IF(W161&lt;&gt;"",W161,I161)</f>
        <v>H</v>
      </c>
      <c r="AE161" s="50" t="str">
        <f>IF(X161&lt;&gt;"",X161,J161)</f>
        <v>M</v>
      </c>
      <c r="AF161" s="50" t="str">
        <f>IF(Y161&lt;&gt;"",Y161,K161)</f>
        <v>L</v>
      </c>
      <c r="AG161" s="50" t="str">
        <f>IF(Z161&lt;&gt;"",Z161,L161)</f>
        <v>M</v>
      </c>
      <c r="AH161" s="50" t="str">
        <f>IF(AA161&lt;&gt;"",AA161,M161)</f>
        <v>L</v>
      </c>
      <c r="AI161" s="50" t="str">
        <f>IF(AB161&lt;&gt;"",AB161,N161)</f>
        <v>L</v>
      </c>
      <c r="AJ161" s="50" t="str">
        <f>IF(AC161&lt;&gt;"",AC161,O161)</f>
        <v>L</v>
      </c>
      <c r="AK161" s="50">
        <f>COUNTA(W161:AC161)</f>
        <v>0</v>
      </c>
      <c r="AL161" s="53" t="n"/>
      <c r="AM161" s="54" t="n"/>
      <c r="AN161" s="54" t="n"/>
      <c r="AO161" s="53" t="n"/>
      <c r="AP161" s="54" t="n"/>
      <c r="AQ161" s="54" t="n"/>
      <c r="AR161" s="53" t="n"/>
      <c r="AS161" s="54" t="n"/>
      <c r="AT161" s="54" t="n"/>
      <c r="AU161" s="55" t="n"/>
      <c r="AV161" s="56" t="n"/>
      <c r="AW161" s="56" t="n"/>
      <c r="AX161" s="55" t="n"/>
      <c r="AY161" s="56" t="n"/>
      <c r="AZ161" s="56" t="n"/>
      <c r="BA161" s="57" t="n"/>
      <c r="BB161" s="58" t="n"/>
      <c r="BC161" s="58" t="n"/>
      <c r="BD161" s="57" t="n"/>
      <c r="BE161" s="58" t="n"/>
      <c r="BF161" s="58" t="n"/>
    </row>
    <row r="162" ht="90" customHeight="1">
      <c r="A162" s="59" t="inlineStr">
        <is>
          <t>R051</t>
        </is>
      </c>
      <c r="B162" s="17" t="inlineStr">
        <is>
          <t>IT Infrastructure Leadership · Manager</t>
        </is>
      </c>
      <c r="C162" s="17" t="inlineStr">
        <is>
          <t>IT &amp; Infrastructure</t>
        </is>
      </c>
      <c r="D162" s="17" t="inlineStr">
        <is>
          <t>Manager</t>
        </is>
      </c>
      <c r="E162" s="17" t="inlineStr">
        <is>
          <t>level</t>
        </is>
      </c>
      <c r="F162" s="70" t="inlineStr">
        <is>
          <t>C1</t>
        </is>
      </c>
      <c r="G162" s="17" t="inlineStr">
        <is>
          <t>Associate Head – IT Infrastructure Leadership</t>
        </is>
      </c>
      <c r="H162" s="17" t="n">
        <v>1</v>
      </c>
      <c r="I162" s="61" t="n"/>
      <c r="J162" s="62" t="n"/>
      <c r="K162" s="62" t="n"/>
      <c r="L162" s="62" t="n"/>
      <c r="M162" s="62" t="n"/>
      <c r="N162" s="62" t="n"/>
      <c r="O162" s="62" t="n"/>
      <c r="P162" s="20" t="n"/>
      <c r="Q162" s="21" t="n"/>
      <c r="R162" s="21" t="n"/>
      <c r="S162" s="21" t="n"/>
      <c r="T162" s="21" t="n"/>
      <c r="U162" s="21" t="n"/>
      <c r="V162" s="21" t="n"/>
      <c r="W162" s="63" t="n"/>
      <c r="X162" s="64" t="n"/>
      <c r="Y162" s="64" t="n"/>
      <c r="Z162" s="64" t="n"/>
      <c r="AA162" s="64" t="n"/>
      <c r="AB162" s="64" t="n"/>
      <c r="AC162" s="64" t="n"/>
      <c r="AD162" s="20" t="n"/>
      <c r="AE162" s="21" t="n"/>
      <c r="AF162" s="21" t="n"/>
      <c r="AG162" s="21" t="n"/>
      <c r="AH162" s="21" t="n"/>
      <c r="AI162" s="21" t="n"/>
      <c r="AJ162" s="21" t="n"/>
      <c r="AK162" s="21" t="n"/>
      <c r="AL162" s="65" t="inlineStr">
        <is>
          <t>Works at B3: Sets standards for a practice; cross-team problems</t>
        </is>
      </c>
      <c r="AM162" s="66" t="inlineStr">
        <is>
          <t>Ambiguous, cross-product problems</t>
        </is>
      </c>
      <c r="AN162" s="66" t="inlineStr">
        <is>
          <t>Works at C2: Function-wide or company-wide problems; creates methods and standards</t>
        </is>
      </c>
      <c r="AO162" s="65" t="inlineStr">
        <is>
          <t>Works at B3: Commercial / strategic calls for the unit</t>
        </is>
      </c>
      <c r="AP162" s="66" t="inlineStr">
        <is>
          <t>Sets direction for a sub-function or domain</t>
        </is>
      </c>
      <c r="AQ162" s="66" t="inlineStr">
        <is>
          <t>Works at C2: Sets direction for a function</t>
        </is>
      </c>
      <c r="AR162" s="65" t="inlineStr">
        <is>
          <t>Works at B3: Several teams or a practice</t>
        </is>
      </c>
      <c r="AS162" s="66" t="inlineStr">
        <is>
          <t>Sub-function results or domain quality across products</t>
        </is>
      </c>
      <c r="AT162" s="66" t="inlineStr">
        <is>
          <t>Works at C2: Function results, budget and risk</t>
        </is>
      </c>
      <c r="AU162" s="18" t="inlineStr">
        <is>
          <t>Works at B3: IC: leads a practice · People: team leads / managers report in</t>
        </is>
      </c>
      <c r="AV162" s="19" t="inlineStr">
        <is>
          <t>Leads managers or a community of practice</t>
        </is>
      </c>
      <c r="AW162" s="19" t="inlineStr">
        <is>
          <t>Works at C2: Leads a function; shapes functional strategy</t>
        </is>
      </c>
      <c r="AX162" s="18" t="inlineStr">
        <is>
          <t>Works at B3: Shapes the results of a practice or several teams</t>
        </is>
      </c>
      <c r="AY162" s="19" t="inlineStr">
        <is>
          <t>Changes results across a sub-function or across products</t>
        </is>
      </c>
      <c r="AZ162" s="19" t="inlineStr">
        <is>
          <t>Works at C2: Drives a function's or department's results and costs</t>
        </is>
      </c>
      <c r="BA162" s="67" t="inlineStr">
        <is>
          <t>Less than 10–13 yrs</t>
        </is>
      </c>
      <c r="BB162" s="68" t="inlineStr">
        <is>
          <t>10–13 yrs · market 12–17 yrs</t>
        </is>
      </c>
      <c r="BC162" s="68" t="inlineStr">
        <is>
          <t>More than 10–13 yrs</t>
        </is>
      </c>
      <c r="BD162" s="67" t="inlineStr">
        <is>
          <t>Below: Postgraduate or professional qualification preferred</t>
        </is>
      </c>
      <c r="BE162" s="68" t="inlineStr">
        <is>
          <t>Postgraduate / professional qualification preferred</t>
        </is>
      </c>
      <c r="BF162" s="68" t="inlineStr">
        <is>
          <t>Above: Postgraduate / professional qualification preferred</t>
        </is>
      </c>
    </row>
    <row r="163" ht="30" customHeight="1">
      <c r="A163" s="45" t="inlineStr">
        <is>
          <t>R052</t>
        </is>
      </c>
      <c r="B163" s="46" t="inlineStr">
        <is>
          <t>Infrastructure &amp; Cloud Operations · IC</t>
        </is>
      </c>
      <c r="C163" s="46" t="inlineStr">
        <is>
          <t>IT &amp; Infrastructure</t>
        </is>
      </c>
      <c r="D163" s="46" t="inlineStr">
        <is>
          <t>IC</t>
        </is>
      </c>
      <c r="E163" s="46" t="inlineStr">
        <is>
          <t>ROLE</t>
        </is>
      </c>
      <c r="F163" s="46" t="inlineStr">
        <is>
          <t>A3 · B1</t>
        </is>
      </c>
      <c r="G163" s="46" t="inlineStr">
        <is>
          <t>Band A · all tracks · Technology &amp; engineering</t>
        </is>
      </c>
      <c r="H163" s="46" t="n">
        <v>10</v>
      </c>
      <c r="I163" s="47" t="inlineStr">
        <is>
          <t>H</t>
        </is>
      </c>
      <c r="J163" s="48" t="inlineStr">
        <is>
          <t>M</t>
        </is>
      </c>
      <c r="K163" s="48" t="inlineStr">
        <is>
          <t>L</t>
        </is>
      </c>
      <c r="L163" s="48" t="inlineStr">
        <is>
          <t>L</t>
        </is>
      </c>
      <c r="M163" s="48" t="inlineStr">
        <is>
          <t>L</t>
        </is>
      </c>
      <c r="N163" s="48" t="inlineStr">
        <is>
          <t>L</t>
        </is>
      </c>
      <c r="O163" s="48" t="inlineStr">
        <is>
          <t>L</t>
        </is>
      </c>
      <c r="P163" s="49" t="inlineStr">
        <is>
          <t>H</t>
        </is>
      </c>
      <c r="Q163" s="50" t="inlineStr">
        <is>
          <t>M</t>
        </is>
      </c>
      <c r="R163" s="50" t="inlineStr">
        <is>
          <t>M</t>
        </is>
      </c>
      <c r="S163" s="50" t="inlineStr">
        <is>
          <t>L</t>
        </is>
      </c>
      <c r="T163" s="50" t="inlineStr">
        <is>
          <t>L</t>
        </is>
      </c>
      <c r="U163" s="50" t="inlineStr">
        <is>
          <t>L</t>
        </is>
      </c>
      <c r="V163" s="50" t="inlineStr">
        <is>
          <t>L</t>
        </is>
      </c>
      <c r="W163" s="51" t="n"/>
      <c r="X163" s="52" t="n"/>
      <c r="Y163" s="52" t="n"/>
      <c r="Z163" s="52" t="n"/>
      <c r="AA163" s="52" t="n"/>
      <c r="AB163" s="52" t="n"/>
      <c r="AC163" s="52" t="n"/>
      <c r="AD163" s="49" t="str">
        <f>IF(W163&lt;&gt;"",W163,I163)</f>
        <v>H</v>
      </c>
      <c r="AE163" s="50" t="str">
        <f>IF(X163&lt;&gt;"",X163,J163)</f>
        <v>M</v>
      </c>
      <c r="AF163" s="50" t="str">
        <f>IF(Y163&lt;&gt;"",Y163,K163)</f>
        <v>L</v>
      </c>
      <c r="AG163" s="50" t="str">
        <f>IF(Z163&lt;&gt;"",Z163,L163)</f>
        <v>L</v>
      </c>
      <c r="AH163" s="50" t="str">
        <f>IF(AA163&lt;&gt;"",AA163,M163)</f>
        <v>L</v>
      </c>
      <c r="AI163" s="50" t="str">
        <f>IF(AB163&lt;&gt;"",AB163,N163)</f>
        <v>L</v>
      </c>
      <c r="AJ163" s="50" t="str">
        <f>IF(AC163&lt;&gt;"",AC163,O163)</f>
        <v>L</v>
      </c>
      <c r="AK163" s="50">
        <f>COUNTA(W163:AC163)</f>
        <v>0</v>
      </c>
      <c r="AL163" s="53" t="n"/>
      <c r="AM163" s="54" t="n"/>
      <c r="AN163" s="54" t="n"/>
      <c r="AO163" s="53" t="n"/>
      <c r="AP163" s="54" t="n"/>
      <c r="AQ163" s="54" t="n"/>
      <c r="AR163" s="53" t="n"/>
      <c r="AS163" s="54" t="n"/>
      <c r="AT163" s="54" t="n"/>
      <c r="AU163" s="55" t="n"/>
      <c r="AV163" s="56" t="n"/>
      <c r="AW163" s="56" t="n"/>
      <c r="AX163" s="55" t="n"/>
      <c r="AY163" s="56" t="n"/>
      <c r="AZ163" s="56" t="n"/>
      <c r="BA163" s="57" t="n"/>
      <c r="BB163" s="58" t="n"/>
      <c r="BC163" s="58" t="n"/>
      <c r="BD163" s="57" t="n"/>
      <c r="BE163" s="58" t="n"/>
      <c r="BF163" s="58" t="n"/>
    </row>
    <row r="164" ht="90" customHeight="1">
      <c r="A164" s="59" t="inlineStr">
        <is>
          <t>R052</t>
        </is>
      </c>
      <c r="B164" s="17" t="inlineStr">
        <is>
          <t>Infrastructure &amp; Cloud Operations · IC</t>
        </is>
      </c>
      <c r="C164" s="17" t="inlineStr">
        <is>
          <t>IT &amp; Infrastructure</t>
        </is>
      </c>
      <c r="D164" s="17" t="inlineStr">
        <is>
          <t>IC</t>
        </is>
      </c>
      <c r="E164" s="17" t="inlineStr">
        <is>
          <t>level</t>
        </is>
      </c>
      <c r="F164" s="69" t="inlineStr">
        <is>
          <t>B1</t>
        </is>
      </c>
      <c r="G164" s="17" t="inlineStr">
        <is>
          <t>Infrastructure Specialist</t>
        </is>
      </c>
      <c r="H164" s="17" t="n">
        <v>2</v>
      </c>
      <c r="I164" s="61" t="n"/>
      <c r="J164" s="62" t="n"/>
      <c r="K164" s="62" t="n"/>
      <c r="L164" s="62" t="n"/>
      <c r="M164" s="62" t="n"/>
      <c r="N164" s="62" t="n"/>
      <c r="O164" s="62" t="n"/>
      <c r="P164" s="20" t="n"/>
      <c r="Q164" s="21" t="n"/>
      <c r="R164" s="21" t="n"/>
      <c r="S164" s="21" t="n"/>
      <c r="T164" s="21" t="n"/>
      <c r="U164" s="21" t="n"/>
      <c r="V164" s="21" t="n"/>
      <c r="W164" s="63" t="n"/>
      <c r="X164" s="64" t="n"/>
      <c r="Y164" s="64" t="n"/>
      <c r="Z164" s="64" t="n"/>
      <c r="AA164" s="64" t="n"/>
      <c r="AB164" s="64" t="n"/>
      <c r="AC164" s="64" t="n"/>
      <c r="AD164" s="20" t="n"/>
      <c r="AE164" s="21" t="n"/>
      <c r="AF164" s="21" t="n"/>
      <c r="AG164" s="21" t="n"/>
      <c r="AH164" s="21" t="n"/>
      <c r="AI164" s="21" t="n"/>
      <c r="AJ164" s="21" t="n"/>
      <c r="AK164" s="21" t="n"/>
      <c r="AL164" s="65" t="inlineStr">
        <is>
          <t>Works at A3: Varied and non-standard work; handles exceptions</t>
        </is>
      </c>
      <c r="AM164" s="66" t="inlineStr">
        <is>
          <t>Domain specialist work · in this role: Infra</t>
        </is>
      </c>
      <c r="AN164" s="66" t="inlineStr">
        <is>
          <t>Works at B2: Hardest problems in the domain</t>
        </is>
      </c>
      <c r="AO164" s="65" t="inlineStr">
        <is>
          <t>Works at A3: Technical / QC / client calls on own work</t>
        </is>
      </c>
      <c r="AP164" s="66" t="inlineStr">
        <is>
          <t>Technical / QC / client calls for the domain</t>
        </is>
      </c>
      <c r="AQ164" s="66" t="inlineStr">
        <is>
          <t>Works at B2: Allocates people and sets team priorities</t>
        </is>
      </c>
      <c r="AR164" s="65" t="inlineStr">
        <is>
          <t>Works at A3: A module / process, or work with client or regulatory consequences</t>
        </is>
      </c>
      <c r="AS164" s="66" t="inlineStr">
        <is>
          <t>A domain or a small team</t>
        </is>
      </c>
      <c r="AT164" s="66" t="inlineStr">
        <is>
          <t>Works at B2: One team or a client portfolio</t>
        </is>
      </c>
      <c r="AU164" s="18" t="inlineStr">
        <is>
          <t>Works at A3: contributes alone; guides others only informally</t>
        </is>
      </c>
      <c r="AV164" s="19" t="inlineStr">
        <is>
          <t>IC: mentors and reviews · People: hands-on team lead of 3–5</t>
        </is>
      </c>
      <c r="AW164" s="19" t="inlineStr">
        <is>
          <t>Works at B2: IC: guides others in the domain · People: manages a team of 6+</t>
        </is>
      </c>
      <c r="AX164" s="18" t="inlineStr">
        <is>
          <t>Works at A3: A process or client deliverable depends on this work</t>
        </is>
      </c>
      <c r="AY164" s="19" t="inlineStr">
        <is>
          <t>Moves a module's, product area's or client account's results</t>
        </is>
      </c>
      <c r="AZ164" s="19" t="inlineStr">
        <is>
          <t>Works at B2: Visible effect on a team's or client portfolio's revenue, quality or compliance</t>
        </is>
      </c>
      <c r="BA164" s="67" t="inlineStr">
        <is>
          <t>Less than 4–6 yrs</t>
        </is>
      </c>
      <c r="BB164" s="68" t="inlineStr">
        <is>
          <t>4–6 yrs · market 4–8 yrs</t>
        </is>
      </c>
      <c r="BC164" s="68" t="inlineStr">
        <is>
          <t>More than 4–6 yrs</t>
        </is>
      </c>
      <c r="BD164" s="67" t="inlineStr">
        <is>
          <t>Below: Graduate; relevant certification preferred</t>
        </is>
      </c>
      <c r="BE164" s="68" t="inlineStr">
        <is>
          <t>Graduate + relevant qualification or certification preferred</t>
        </is>
      </c>
      <c r="BF164" s="68" t="inlineStr">
        <is>
          <t>Above: Graduate or postgraduate; professional qualification preferred</t>
        </is>
      </c>
    </row>
    <row r="165" ht="90" customHeight="1">
      <c r="A165" s="59" t="inlineStr">
        <is>
          <t>R052</t>
        </is>
      </c>
      <c r="B165" s="17" t="inlineStr">
        <is>
          <t>Infrastructure &amp; Cloud Operations · IC</t>
        </is>
      </c>
      <c r="C165" s="17" t="inlineStr">
        <is>
          <t>IT &amp; Infrastructure</t>
        </is>
      </c>
      <c r="D165" s="17" t="inlineStr">
        <is>
          <t>IC</t>
        </is>
      </c>
      <c r="E165" s="17" t="inlineStr">
        <is>
          <t>level</t>
        </is>
      </c>
      <c r="F165" s="60" t="inlineStr">
        <is>
          <t>A3</t>
        </is>
      </c>
      <c r="G165" s="17" t="inlineStr">
        <is>
          <t>Senior System Administrator</t>
        </is>
      </c>
      <c r="H165" s="17" t="n">
        <v>8</v>
      </c>
      <c r="I165" s="61" t="n"/>
      <c r="J165" s="62" t="n"/>
      <c r="K165" s="62" t="n"/>
      <c r="L165" s="62" t="n"/>
      <c r="M165" s="62" t="n"/>
      <c r="N165" s="62" t="n"/>
      <c r="O165" s="62" t="n"/>
      <c r="P165" s="20" t="n"/>
      <c r="Q165" s="21" t="n"/>
      <c r="R165" s="21" t="n"/>
      <c r="S165" s="21" t="n"/>
      <c r="T165" s="21" t="n"/>
      <c r="U165" s="21" t="n"/>
      <c r="V165" s="21" t="n"/>
      <c r="W165" s="63" t="n"/>
      <c r="X165" s="64" t="n"/>
      <c r="Y165" s="64" t="n"/>
      <c r="Z165" s="64" t="n"/>
      <c r="AA165" s="64" t="n"/>
      <c r="AB165" s="64" t="n"/>
      <c r="AC165" s="64" t="n"/>
      <c r="AD165" s="20" t="n"/>
      <c r="AE165" s="21" t="n"/>
      <c r="AF165" s="21" t="n"/>
      <c r="AG165" s="21" t="n"/>
      <c r="AH165" s="21" t="n"/>
      <c r="AI165" s="21" t="n"/>
      <c r="AJ165" s="21" t="n"/>
      <c r="AK165" s="21" t="n"/>
      <c r="AL165" s="65" t="inlineStr">
        <is>
          <t>Works at A2: Standard work of the discipline</t>
        </is>
      </c>
      <c r="AM165" s="66" t="inlineStr">
        <is>
          <t>Varied and non-standard work; handles exceptions · in this role: Infra</t>
        </is>
      </c>
      <c r="AN165" s="66" t="inlineStr">
        <is>
          <t>Works at B1: Domain specialist work</t>
        </is>
      </c>
      <c r="AO165" s="65" t="inlineStr">
        <is>
          <t>Works at A2: Chooses own approach within standards</t>
        </is>
      </c>
      <c r="AP165" s="66" t="inlineStr">
        <is>
          <t>Technical / QC / client calls on own work</t>
        </is>
      </c>
      <c r="AQ165" s="66" t="inlineStr">
        <is>
          <t>Works at B1: Technical / QC / client calls for the domain</t>
        </is>
      </c>
      <c r="AR165" s="65" t="inlineStr">
        <is>
          <t>Works at A2: Own deliverables · accuracy, TAT</t>
        </is>
      </c>
      <c r="AS165" s="66" t="inlineStr">
        <is>
          <t>A module / process, or work with client or regulatory consequences</t>
        </is>
      </c>
      <c r="AT165" s="66" t="inlineStr">
        <is>
          <t>Works at B1: A domain or a small team</t>
        </is>
      </c>
      <c r="AU165" s="18" t="inlineStr">
        <is>
          <t>Works at A2: contributes alone; guides others only informally</t>
        </is>
      </c>
      <c r="AV165" s="19" t="inlineStr">
        <is>
          <t>Helps peers and newer people informally · None · guides 1–3 juniors informally</t>
        </is>
      </c>
      <c r="AW165" s="19" t="inlineStr">
        <is>
          <t>Works at B1: IC: mentors and reviews · People: hands-on team lead of 3–5</t>
        </is>
      </c>
      <c r="AX165" s="18" t="inlineStr">
        <is>
          <t>Works at A2: Own deliverables feed a team's output and turnaround</t>
        </is>
      </c>
      <c r="AY165" s="19" t="inlineStr">
        <is>
          <t>A process or client deliverable depends on this work</t>
        </is>
      </c>
      <c r="AZ165" s="19" t="inlineStr">
        <is>
          <t>Works at B1: Moves a module's, product area's or client account's results</t>
        </is>
      </c>
      <c r="BA165" s="67" t="inlineStr">
        <is>
          <t>Less than 2–4 yrs</t>
        </is>
      </c>
      <c r="BB165" s="68" t="inlineStr">
        <is>
          <t>2–4 yrs · market 2–5 yrs</t>
        </is>
      </c>
      <c r="BC165" s="68" t="inlineStr">
        <is>
          <t>More than 2–4 yrs</t>
        </is>
      </c>
      <c r="BD165" s="67" t="inlineStr">
        <is>
          <t>Below: Graduate · or diploma with experience</t>
        </is>
      </c>
      <c r="BE165" s="68" t="inlineStr">
        <is>
          <t>Graduate; relevant certification preferred</t>
        </is>
      </c>
      <c r="BF165" s="68" t="inlineStr">
        <is>
          <t>Above: Graduate + relevant qualification or certification preferred</t>
        </is>
      </c>
    </row>
    <row r="166" ht="30" customHeight="1">
      <c r="A166" s="45" t="inlineStr">
        <is>
          <t>R053</t>
        </is>
      </c>
      <c r="B166" s="46" t="inlineStr">
        <is>
          <t>Infrastructure &amp; Cloud Operations · Manager</t>
        </is>
      </c>
      <c r="C166" s="46" t="inlineStr">
        <is>
          <t>IT &amp; Infrastructure</t>
        </is>
      </c>
      <c r="D166" s="46" t="inlineStr">
        <is>
          <t>Manager</t>
        </is>
      </c>
      <c r="E166" s="46" t="inlineStr">
        <is>
          <t>ROLE</t>
        </is>
      </c>
      <c r="F166" s="46" t="inlineStr">
        <is>
          <t>B1</t>
        </is>
      </c>
      <c r="G166" s="46" t="inlineStr">
        <is>
          <t>Band B · People Manager · Technology &amp; engineering</t>
        </is>
      </c>
      <c r="H166" s="46" t="n">
        <v>1</v>
      </c>
      <c r="I166" s="47" t="inlineStr">
        <is>
          <t>H</t>
        </is>
      </c>
      <c r="J166" s="48" t="inlineStr">
        <is>
          <t>M</t>
        </is>
      </c>
      <c r="K166" s="48" t="inlineStr">
        <is>
          <t>L</t>
        </is>
      </c>
      <c r="L166" s="48" t="inlineStr">
        <is>
          <t>M</t>
        </is>
      </c>
      <c r="M166" s="48" t="inlineStr">
        <is>
          <t>L</t>
        </is>
      </c>
      <c r="N166" s="48" t="inlineStr">
        <is>
          <t>L</t>
        </is>
      </c>
      <c r="O166" s="48" t="inlineStr">
        <is>
          <t>L</t>
        </is>
      </c>
      <c r="P166" s="49" t="inlineStr">
        <is>
          <t>H</t>
        </is>
      </c>
      <c r="Q166" s="50" t="inlineStr">
        <is>
          <t>M</t>
        </is>
      </c>
      <c r="R166" s="50" t="inlineStr">
        <is>
          <t>M</t>
        </is>
      </c>
      <c r="S166" s="50" t="inlineStr">
        <is>
          <t>M</t>
        </is>
      </c>
      <c r="T166" s="50" t="inlineStr">
        <is>
          <t>L</t>
        </is>
      </c>
      <c r="U166" s="50" t="inlineStr">
        <is>
          <t>L</t>
        </is>
      </c>
      <c r="V166" s="50" t="inlineStr">
        <is>
          <t>L</t>
        </is>
      </c>
      <c r="W166" s="51" t="n"/>
      <c r="X166" s="52" t="n"/>
      <c r="Y166" s="52" t="n"/>
      <c r="Z166" s="52" t="n"/>
      <c r="AA166" s="52" t="n"/>
      <c r="AB166" s="52" t="n"/>
      <c r="AC166" s="52" t="n"/>
      <c r="AD166" s="49" t="str">
        <f>IF(W166&lt;&gt;"",W166,I166)</f>
        <v>H</v>
      </c>
      <c r="AE166" s="50" t="str">
        <f>IF(X166&lt;&gt;"",X166,J166)</f>
        <v>M</v>
      </c>
      <c r="AF166" s="50" t="str">
        <f>IF(Y166&lt;&gt;"",Y166,K166)</f>
        <v>L</v>
      </c>
      <c r="AG166" s="50" t="str">
        <f>IF(Z166&lt;&gt;"",Z166,L166)</f>
        <v>M</v>
      </c>
      <c r="AH166" s="50" t="str">
        <f>IF(AA166&lt;&gt;"",AA166,M166)</f>
        <v>L</v>
      </c>
      <c r="AI166" s="50" t="str">
        <f>IF(AB166&lt;&gt;"",AB166,N166)</f>
        <v>L</v>
      </c>
      <c r="AJ166" s="50" t="str">
        <f>IF(AC166&lt;&gt;"",AC166,O166)</f>
        <v>L</v>
      </c>
      <c r="AK166" s="50">
        <f>COUNTA(W166:AC166)</f>
        <v>0</v>
      </c>
      <c r="AL166" s="53" t="n"/>
      <c r="AM166" s="54" t="n"/>
      <c r="AN166" s="54" t="n"/>
      <c r="AO166" s="53" t="n"/>
      <c r="AP166" s="54" t="n"/>
      <c r="AQ166" s="54" t="n"/>
      <c r="AR166" s="53" t="n"/>
      <c r="AS166" s="54" t="n"/>
      <c r="AT166" s="54" t="n"/>
      <c r="AU166" s="55" t="n"/>
      <c r="AV166" s="56" t="n"/>
      <c r="AW166" s="56" t="n"/>
      <c r="AX166" s="55" t="n"/>
      <c r="AY166" s="56" t="n"/>
      <c r="AZ166" s="56" t="n"/>
      <c r="BA166" s="57" t="n"/>
      <c r="BB166" s="58" t="n"/>
      <c r="BC166" s="58" t="n"/>
      <c r="BD166" s="57" t="n"/>
      <c r="BE166" s="58" t="n"/>
      <c r="BF166" s="58" t="n"/>
    </row>
    <row r="167" ht="90" customHeight="1">
      <c r="A167" s="59" t="inlineStr">
        <is>
          <t>R053</t>
        </is>
      </c>
      <c r="B167" s="17" t="inlineStr">
        <is>
          <t>Infrastructure &amp; Cloud Operations · Manager</t>
        </is>
      </c>
      <c r="C167" s="17" t="inlineStr">
        <is>
          <t>IT &amp; Infrastructure</t>
        </is>
      </c>
      <c r="D167" s="17" t="inlineStr">
        <is>
          <t>Manager</t>
        </is>
      </c>
      <c r="E167" s="17" t="inlineStr">
        <is>
          <t>level</t>
        </is>
      </c>
      <c r="F167" s="69" t="inlineStr">
        <is>
          <t>B1</t>
        </is>
      </c>
      <c r="G167" s="17" t="inlineStr">
        <is>
          <t>IT Infrastructure Manager</t>
        </is>
      </c>
      <c r="H167" s="17" t="n">
        <v>1</v>
      </c>
      <c r="I167" s="61" t="n"/>
      <c r="J167" s="62" t="n"/>
      <c r="K167" s="62" t="n"/>
      <c r="L167" s="62" t="n"/>
      <c r="M167" s="62" t="n"/>
      <c r="N167" s="62" t="n"/>
      <c r="O167" s="62" t="n"/>
      <c r="P167" s="20" t="n"/>
      <c r="Q167" s="21" t="n"/>
      <c r="R167" s="21" t="n"/>
      <c r="S167" s="21" t="n"/>
      <c r="T167" s="21" t="n"/>
      <c r="U167" s="21" t="n"/>
      <c r="V167" s="21" t="n"/>
      <c r="W167" s="63" t="n"/>
      <c r="X167" s="64" t="n"/>
      <c r="Y167" s="64" t="n"/>
      <c r="Z167" s="64" t="n"/>
      <c r="AA167" s="64" t="n"/>
      <c r="AB167" s="64" t="n"/>
      <c r="AC167" s="64" t="n"/>
      <c r="AD167" s="20" t="n"/>
      <c r="AE167" s="21" t="n"/>
      <c r="AF167" s="21" t="n"/>
      <c r="AG167" s="21" t="n"/>
      <c r="AH167" s="21" t="n"/>
      <c r="AI167" s="21" t="n"/>
      <c r="AJ167" s="21" t="n"/>
      <c r="AK167" s="21" t="n"/>
      <c r="AL167" s="65" t="inlineStr">
        <is>
          <t>Works at A3: Varied and non-standard work; handles exceptions</t>
        </is>
      </c>
      <c r="AM167" s="66" t="inlineStr">
        <is>
          <t>Domain specialist work · in this role: Infra</t>
        </is>
      </c>
      <c r="AN167" s="66" t="inlineStr">
        <is>
          <t>Works at B2: Hardest problems in the domain</t>
        </is>
      </c>
      <c r="AO167" s="65" t="inlineStr">
        <is>
          <t>Works at A3: Technical / QC / client calls on own work</t>
        </is>
      </c>
      <c r="AP167" s="66" t="inlineStr">
        <is>
          <t>Technical / QC / client calls for the domain</t>
        </is>
      </c>
      <c r="AQ167" s="66" t="inlineStr">
        <is>
          <t>Works at B2: Allocates people and sets team priorities</t>
        </is>
      </c>
      <c r="AR167" s="65" t="inlineStr">
        <is>
          <t>Works at A3: A module / process, or work with client or regulatory consequences</t>
        </is>
      </c>
      <c r="AS167" s="66" t="inlineStr">
        <is>
          <t>A domain or a small team</t>
        </is>
      </c>
      <c r="AT167" s="66" t="inlineStr">
        <is>
          <t>Works at B2: One team or a client portfolio</t>
        </is>
      </c>
      <c r="AU167" s="18" t="inlineStr">
        <is>
          <t>Works at A3: contributes alone; guides others only informally</t>
        </is>
      </c>
      <c r="AV167" s="19" t="inlineStr">
        <is>
          <t>IC: mentors and reviews · People: hands-on team lead of 3–5</t>
        </is>
      </c>
      <c r="AW167" s="19" t="inlineStr">
        <is>
          <t>Works at B2: IC: guides others in the domain · People: manages a team of 6+</t>
        </is>
      </c>
      <c r="AX167" s="18" t="inlineStr">
        <is>
          <t>Works at A3: A process or client deliverable depends on this work</t>
        </is>
      </c>
      <c r="AY167" s="19" t="inlineStr">
        <is>
          <t>Moves a module's, product area's or client account's results</t>
        </is>
      </c>
      <c r="AZ167" s="19" t="inlineStr">
        <is>
          <t>Works at B2: Visible effect on a team's or client portfolio's revenue, quality or compliance</t>
        </is>
      </c>
      <c r="BA167" s="67" t="inlineStr">
        <is>
          <t>Less than 4–6 yrs</t>
        </is>
      </c>
      <c r="BB167" s="68" t="inlineStr">
        <is>
          <t>4–6 yrs · market 4–8 yrs</t>
        </is>
      </c>
      <c r="BC167" s="68" t="inlineStr">
        <is>
          <t>More than 4–6 yrs</t>
        </is>
      </c>
      <c r="BD167" s="67" t="inlineStr">
        <is>
          <t>Below: Graduate; relevant certification preferred</t>
        </is>
      </c>
      <c r="BE167" s="68" t="inlineStr">
        <is>
          <t>Graduate + relevant qualification or certification preferred</t>
        </is>
      </c>
      <c r="BF167" s="68" t="inlineStr">
        <is>
          <t>Above: Graduate or postgraduate; professional qualification preferred</t>
        </is>
      </c>
    </row>
    <row r="168" ht="30" customHeight="1">
      <c r="A168" s="45" t="inlineStr">
        <is>
          <t>R054</t>
        </is>
      </c>
      <c r="B168" s="46" t="inlineStr">
        <is>
          <t>Content Marketing · IC</t>
        </is>
      </c>
      <c r="C168" s="46" t="inlineStr">
        <is>
          <t>Marketing &amp; Communications</t>
        </is>
      </c>
      <c r="D168" s="46" t="inlineStr">
        <is>
          <t>IC</t>
        </is>
      </c>
      <c r="E168" s="46" t="inlineStr">
        <is>
          <t>ROLE</t>
        </is>
      </c>
      <c r="F168" s="46" t="inlineStr">
        <is>
          <t>A2 · A3</t>
        </is>
      </c>
      <c r="G168" s="46" t="inlineStr">
        <is>
          <t>Band A · all tracks · Sales &amp; marketing</t>
        </is>
      </c>
      <c r="H168" s="46" t="n">
        <v>8</v>
      </c>
      <c r="I168" s="47" t="inlineStr">
        <is>
          <t>H</t>
        </is>
      </c>
      <c r="J168" s="48" t="inlineStr">
        <is>
          <t>M</t>
        </is>
      </c>
      <c r="K168" s="48" t="inlineStr">
        <is>
          <t>L</t>
        </is>
      </c>
      <c r="L168" s="48" t="inlineStr">
        <is>
          <t>L</t>
        </is>
      </c>
      <c r="M168" s="48" t="inlineStr">
        <is>
          <t>M</t>
        </is>
      </c>
      <c r="N168" s="48" t="inlineStr">
        <is>
          <t>L</t>
        </is>
      </c>
      <c r="O168" s="48" t="inlineStr">
        <is>
          <t>L</t>
        </is>
      </c>
      <c r="P168" s="49" t="inlineStr">
        <is>
          <t>H</t>
        </is>
      </c>
      <c r="Q168" s="50" t="inlineStr">
        <is>
          <t>M</t>
        </is>
      </c>
      <c r="R168" s="50" t="inlineStr">
        <is>
          <t>M</t>
        </is>
      </c>
      <c r="S168" s="50" t="inlineStr">
        <is>
          <t>L</t>
        </is>
      </c>
      <c r="T168" s="50" t="inlineStr">
        <is>
          <t>L</t>
        </is>
      </c>
      <c r="U168" s="50" t="inlineStr">
        <is>
          <t>L</t>
        </is>
      </c>
      <c r="V168" s="50" t="inlineStr">
        <is>
          <t>L</t>
        </is>
      </c>
      <c r="W168" s="51" t="n"/>
      <c r="X168" s="52" t="n"/>
      <c r="Y168" s="52" t="n"/>
      <c r="Z168" s="52" t="n"/>
      <c r="AA168" s="52" t="n"/>
      <c r="AB168" s="52" t="n"/>
      <c r="AC168" s="52" t="n"/>
      <c r="AD168" s="49" t="str">
        <f>IF(W168&lt;&gt;"",W168,I168)</f>
        <v>H</v>
      </c>
      <c r="AE168" s="50" t="str">
        <f>IF(X168&lt;&gt;"",X168,J168)</f>
        <v>M</v>
      </c>
      <c r="AF168" s="50" t="str">
        <f>IF(Y168&lt;&gt;"",Y168,K168)</f>
        <v>L</v>
      </c>
      <c r="AG168" s="50" t="str">
        <f>IF(Z168&lt;&gt;"",Z168,L168)</f>
        <v>L</v>
      </c>
      <c r="AH168" s="50" t="str">
        <f>IF(AA168&lt;&gt;"",AA168,M168)</f>
        <v>M</v>
      </c>
      <c r="AI168" s="50" t="str">
        <f>IF(AB168&lt;&gt;"",AB168,N168)</f>
        <v>L</v>
      </c>
      <c r="AJ168" s="50" t="str">
        <f>IF(AC168&lt;&gt;"",AC168,O168)</f>
        <v>L</v>
      </c>
      <c r="AK168" s="50">
        <f>COUNTA(W168:AC168)</f>
        <v>0</v>
      </c>
      <c r="AL168" s="53" t="n"/>
      <c r="AM168" s="54" t="n"/>
      <c r="AN168" s="54" t="n"/>
      <c r="AO168" s="53" t="n"/>
      <c r="AP168" s="54" t="n"/>
      <c r="AQ168" s="54" t="n"/>
      <c r="AR168" s="53" t="n"/>
      <c r="AS168" s="54" t="n"/>
      <c r="AT168" s="54" t="n"/>
      <c r="AU168" s="55" t="n"/>
      <c r="AV168" s="56" t="n"/>
      <c r="AW168" s="56" t="n"/>
      <c r="AX168" s="55" t="n"/>
      <c r="AY168" s="56" t="n"/>
      <c r="AZ168" s="56" t="n"/>
      <c r="BA168" s="57" t="n"/>
      <c r="BB168" s="58" t="n"/>
      <c r="BC168" s="58" t="n"/>
      <c r="BD168" s="57" t="n"/>
      <c r="BE168" s="58" t="n"/>
      <c r="BF168" s="58" t="n"/>
    </row>
    <row r="169" ht="90" customHeight="1">
      <c r="A169" s="59" t="inlineStr">
        <is>
          <t>R054</t>
        </is>
      </c>
      <c r="B169" s="17" t="inlineStr">
        <is>
          <t>Content Marketing · IC</t>
        </is>
      </c>
      <c r="C169" s="17" t="inlineStr">
        <is>
          <t>Marketing &amp; Communications</t>
        </is>
      </c>
      <c r="D169" s="17" t="inlineStr">
        <is>
          <t>IC</t>
        </is>
      </c>
      <c r="E169" s="17" t="inlineStr">
        <is>
          <t>level</t>
        </is>
      </c>
      <c r="F169" s="60" t="inlineStr">
        <is>
          <t>A3</t>
        </is>
      </c>
      <c r="G169" s="17" t="inlineStr">
        <is>
          <t>Senior Content Marketing Associate</t>
        </is>
      </c>
      <c r="H169" s="17" t="n">
        <v>3</v>
      </c>
      <c r="I169" s="61" t="n"/>
      <c r="J169" s="62" t="n"/>
      <c r="K169" s="62" t="n"/>
      <c r="L169" s="62" t="n"/>
      <c r="M169" s="62" t="n"/>
      <c r="N169" s="62" t="n"/>
      <c r="O169" s="62" t="n"/>
      <c r="P169" s="20" t="n"/>
      <c r="Q169" s="21" t="n"/>
      <c r="R169" s="21" t="n"/>
      <c r="S169" s="21" t="n"/>
      <c r="T169" s="21" t="n"/>
      <c r="U169" s="21" t="n"/>
      <c r="V169" s="21" t="n"/>
      <c r="W169" s="63" t="n"/>
      <c r="X169" s="64" t="n"/>
      <c r="Y169" s="64" t="n"/>
      <c r="Z169" s="64" t="n"/>
      <c r="AA169" s="64" t="n"/>
      <c r="AB169" s="64" t="n"/>
      <c r="AC169" s="64" t="n"/>
      <c r="AD169" s="20" t="n"/>
      <c r="AE169" s="21" t="n"/>
      <c r="AF169" s="21" t="n"/>
      <c r="AG169" s="21" t="n"/>
      <c r="AH169" s="21" t="n"/>
      <c r="AI169" s="21" t="n"/>
      <c r="AJ169" s="21" t="n"/>
      <c r="AK169" s="21" t="n"/>
      <c r="AL169" s="65" t="inlineStr">
        <is>
          <t>Works at A2: Standard work of the discipline</t>
        </is>
      </c>
      <c r="AM169" s="66" t="inlineStr">
        <is>
          <t>Varied and non-standard work; handles exceptions · in this role: Marketing · Research skills · Content strategy · Copywriting</t>
        </is>
      </c>
      <c r="AN169" s="66" t="inlineStr">
        <is>
          <t>Works at B1: Domain specialist work</t>
        </is>
      </c>
      <c r="AO169" s="65" t="inlineStr">
        <is>
          <t>Works at A2: Chooses own approach within standards</t>
        </is>
      </c>
      <c r="AP169" s="66" t="inlineStr">
        <is>
          <t>Technical / QC / client calls on own work</t>
        </is>
      </c>
      <c r="AQ169" s="66" t="inlineStr">
        <is>
          <t>Works at B1: Technical / QC / client calls for the domain</t>
        </is>
      </c>
      <c r="AR169" s="65" t="inlineStr">
        <is>
          <t>Works at A2: Own deliverables · accuracy, TAT</t>
        </is>
      </c>
      <c r="AS169" s="66" t="inlineStr">
        <is>
          <t>A module / process, or work with client or regulatory consequences</t>
        </is>
      </c>
      <c r="AT169" s="66" t="inlineStr">
        <is>
          <t>Works at B1: A domain or a small team</t>
        </is>
      </c>
      <c r="AU169" s="18" t="inlineStr">
        <is>
          <t>Works at A2: contributes alone; guides others only informally</t>
        </is>
      </c>
      <c r="AV169" s="19" t="inlineStr">
        <is>
          <t>Helps peers and newer people informally · None · guides 1–3 juniors informally</t>
        </is>
      </c>
      <c r="AW169" s="19" t="inlineStr">
        <is>
          <t>Works at B1: IC: mentors and reviews · People: hands-on team lead of 3–5</t>
        </is>
      </c>
      <c r="AX169" s="18" t="inlineStr">
        <is>
          <t>Works at A2: Own deliverables feed a team's output and turnaround</t>
        </is>
      </c>
      <c r="AY169" s="19" t="inlineStr">
        <is>
          <t>A process or client deliverable depends on this work</t>
        </is>
      </c>
      <c r="AZ169" s="19" t="inlineStr">
        <is>
          <t>Works at B1: Moves a module's, product area's or client account's results</t>
        </is>
      </c>
      <c r="BA169" s="67" t="inlineStr">
        <is>
          <t>Less than 2–4 yrs</t>
        </is>
      </c>
      <c r="BB169" s="68" t="inlineStr">
        <is>
          <t>2–4 yrs · market 2–5 yrs</t>
        </is>
      </c>
      <c r="BC169" s="68" t="inlineStr">
        <is>
          <t>More than 2–4 yrs</t>
        </is>
      </c>
      <c r="BD169" s="67" t="inlineStr">
        <is>
          <t>Below: Graduate · or diploma with experience</t>
        </is>
      </c>
      <c r="BE169" s="68" t="inlineStr">
        <is>
          <t>Graduate; relevant certification preferred</t>
        </is>
      </c>
      <c r="BF169" s="68" t="inlineStr">
        <is>
          <t>Above: Graduate + relevant qualification or certification preferred</t>
        </is>
      </c>
    </row>
    <row r="170" ht="90" customHeight="1">
      <c r="A170" s="59" t="inlineStr">
        <is>
          <t>R054</t>
        </is>
      </c>
      <c r="B170" s="17" t="inlineStr">
        <is>
          <t>Content Marketing · IC</t>
        </is>
      </c>
      <c r="C170" s="17" t="inlineStr">
        <is>
          <t>Marketing &amp; Communications</t>
        </is>
      </c>
      <c r="D170" s="17" t="inlineStr">
        <is>
          <t>IC</t>
        </is>
      </c>
      <c r="E170" s="17" t="inlineStr">
        <is>
          <t>level</t>
        </is>
      </c>
      <c r="F170" s="60" t="inlineStr">
        <is>
          <t>A2</t>
        </is>
      </c>
      <c r="G170" s="17" t="inlineStr">
        <is>
          <t>Content Marketing Associate</t>
        </is>
      </c>
      <c r="H170" s="17" t="n">
        <v>5</v>
      </c>
      <c r="I170" s="61" t="n"/>
      <c r="J170" s="62" t="n"/>
      <c r="K170" s="62" t="n"/>
      <c r="L170" s="62" t="n"/>
      <c r="M170" s="62" t="n"/>
      <c r="N170" s="62" t="n"/>
      <c r="O170" s="62" t="n"/>
      <c r="P170" s="20" t="n"/>
      <c r="Q170" s="21" t="n"/>
      <c r="R170" s="21" t="n"/>
      <c r="S170" s="21" t="n"/>
      <c r="T170" s="21" t="n"/>
      <c r="U170" s="21" t="n"/>
      <c r="V170" s="21" t="n"/>
      <c r="W170" s="63" t="n"/>
      <c r="X170" s="64" t="n"/>
      <c r="Y170" s="64" t="n"/>
      <c r="Z170" s="64" t="n"/>
      <c r="AA170" s="64" t="n"/>
      <c r="AB170" s="64" t="n"/>
      <c r="AC170" s="64" t="n"/>
      <c r="AD170" s="20" t="n"/>
      <c r="AE170" s="21" t="n"/>
      <c r="AF170" s="21" t="n"/>
      <c r="AG170" s="21" t="n"/>
      <c r="AH170" s="21" t="n"/>
      <c r="AI170" s="21" t="n"/>
      <c r="AJ170" s="21" t="n"/>
      <c r="AK170" s="21" t="n"/>
      <c r="AL170" s="65" t="inlineStr">
        <is>
          <t>Works at A1: Learning; follows worked examples</t>
        </is>
      </c>
      <c r="AM170" s="66" t="inlineStr">
        <is>
          <t>Standard work of the discipline · in this role: Marketing · Research skills</t>
        </is>
      </c>
      <c r="AN170" s="66" t="inlineStr">
        <is>
          <t>Works at A3: Varied and non-standard work; handles exceptions</t>
        </is>
      </c>
      <c r="AO170" s="65" t="inlineStr">
        <is>
          <t>Works at A1: Needs approval / close guidance</t>
        </is>
      </c>
      <c r="AP170" s="66" t="inlineStr">
        <is>
          <t>Chooses own approach within standards</t>
        </is>
      </c>
      <c r="AQ170" s="66" t="inlineStr">
        <is>
          <t>Works at A3: Technical / QC / client calls on own work</t>
        </is>
      </c>
      <c r="AR170" s="65" t="inlineStr">
        <is>
          <t>Works at A1: Learning tasks</t>
        </is>
      </c>
      <c r="AS170" s="66" t="inlineStr">
        <is>
          <t>Own deliverables · accuracy, TAT</t>
        </is>
      </c>
      <c r="AT170" s="66" t="inlineStr">
        <is>
          <t>Works at A3: A module / process, or work with client or regulatory consequences</t>
        </is>
      </c>
      <c r="AU170" s="18" t="inlineStr">
        <is>
          <t>Works at A1: contributes alone; guides others only informally</t>
        </is>
      </c>
      <c r="AV170" s="19" t="inlineStr">
        <is>
          <t>Helps peers and newer people informally · No direct reports</t>
        </is>
      </c>
      <c r="AW170" s="19" t="inlineStr">
        <is>
          <t>Works at A3: Not scored in Band A</t>
        </is>
      </c>
      <c r="AX170" s="18" t="inlineStr">
        <is>
          <t>Works at A1: Learning; little direct effect on business results yet</t>
        </is>
      </c>
      <c r="AY170" s="19" t="inlineStr">
        <is>
          <t>Own deliverables feed a team's output and turnaround</t>
        </is>
      </c>
      <c r="AZ170" s="19" t="inlineStr">
        <is>
          <t>Works at A3: A process or client deliverable depends on this work</t>
        </is>
      </c>
      <c r="BA170" s="67" t="inlineStr">
        <is>
          <t>Less than 0–2 yrs</t>
        </is>
      </c>
      <c r="BB170" s="68" t="inlineStr">
        <is>
          <t>0–2 yrs · market 0–3 yrs</t>
        </is>
      </c>
      <c r="BC170" s="68" t="inlineStr">
        <is>
          <t>More than 0–2 yrs</t>
        </is>
      </c>
      <c r="BD170" s="67" t="inlineStr">
        <is>
          <t>Below: Pursuing or completed graduation / diploma</t>
        </is>
      </c>
      <c r="BE170" s="68" t="inlineStr">
        <is>
          <t>Graduate · or diploma with experience</t>
        </is>
      </c>
      <c r="BF170" s="68" t="inlineStr">
        <is>
          <t>Above: Graduate; relevant certification preferred</t>
        </is>
      </c>
    </row>
    <row r="171" ht="30" customHeight="1">
      <c r="A171" s="45" t="inlineStr">
        <is>
          <t>R055</t>
        </is>
      </c>
      <c r="B171" s="46" t="inlineStr">
        <is>
          <t>Demand Generation, Brand &amp; Events · IC</t>
        </is>
      </c>
      <c r="C171" s="46" t="inlineStr">
        <is>
          <t>Marketing &amp; Communications</t>
        </is>
      </c>
      <c r="D171" s="46" t="inlineStr">
        <is>
          <t>IC</t>
        </is>
      </c>
      <c r="E171" s="46" t="inlineStr">
        <is>
          <t>ROLE</t>
        </is>
      </c>
      <c r="F171" s="46" t="inlineStr">
        <is>
          <t>A2 · A3 · B1 · B2</t>
        </is>
      </c>
      <c r="G171" s="46" t="inlineStr">
        <is>
          <t>Band A · all tracks · Sales &amp; marketing</t>
        </is>
      </c>
      <c r="H171" s="46" t="n">
        <v>2</v>
      </c>
      <c r="I171" s="47" t="inlineStr">
        <is>
          <t>H</t>
        </is>
      </c>
      <c r="J171" s="48" t="inlineStr">
        <is>
          <t>M</t>
        </is>
      </c>
      <c r="K171" s="48" t="inlineStr">
        <is>
          <t>L</t>
        </is>
      </c>
      <c r="L171" s="48" t="inlineStr">
        <is>
          <t>L</t>
        </is>
      </c>
      <c r="M171" s="48" t="inlineStr">
        <is>
          <t>M</t>
        </is>
      </c>
      <c r="N171" s="48" t="inlineStr">
        <is>
          <t>L</t>
        </is>
      </c>
      <c r="O171" s="48" t="inlineStr">
        <is>
          <t>L</t>
        </is>
      </c>
      <c r="P171" s="49" t="inlineStr">
        <is>
          <t>H</t>
        </is>
      </c>
      <c r="Q171" s="50" t="inlineStr">
        <is>
          <t>M</t>
        </is>
      </c>
      <c r="R171" s="50" t="inlineStr">
        <is>
          <t>M</t>
        </is>
      </c>
      <c r="S171" s="50" t="inlineStr">
        <is>
          <t>L</t>
        </is>
      </c>
      <c r="T171" s="50" t="inlineStr">
        <is>
          <t>L</t>
        </is>
      </c>
      <c r="U171" s="50" t="inlineStr">
        <is>
          <t>L</t>
        </is>
      </c>
      <c r="V171" s="50" t="inlineStr">
        <is>
          <t>L</t>
        </is>
      </c>
      <c r="W171" s="51" t="n"/>
      <c r="X171" s="52" t="n"/>
      <c r="Y171" s="52" t="n"/>
      <c r="Z171" s="52" t="n"/>
      <c r="AA171" s="52" t="n"/>
      <c r="AB171" s="52" t="n"/>
      <c r="AC171" s="52" t="n"/>
      <c r="AD171" s="49" t="str">
        <f>IF(W171&lt;&gt;"",W171,I171)</f>
        <v>H</v>
      </c>
      <c r="AE171" s="50" t="str">
        <f>IF(X171&lt;&gt;"",X171,J171)</f>
        <v>M</v>
      </c>
      <c r="AF171" s="50" t="str">
        <f>IF(Y171&lt;&gt;"",Y171,K171)</f>
        <v>L</v>
      </c>
      <c r="AG171" s="50" t="str">
        <f>IF(Z171&lt;&gt;"",Z171,L171)</f>
        <v>L</v>
      </c>
      <c r="AH171" s="50" t="str">
        <f>IF(AA171&lt;&gt;"",AA171,M171)</f>
        <v>M</v>
      </c>
      <c r="AI171" s="50" t="str">
        <f>IF(AB171&lt;&gt;"",AB171,N171)</f>
        <v>L</v>
      </c>
      <c r="AJ171" s="50" t="str">
        <f>IF(AC171&lt;&gt;"",AC171,O171)</f>
        <v>L</v>
      </c>
      <c r="AK171" s="50">
        <f>COUNTA(W171:AC171)</f>
        <v>0</v>
      </c>
      <c r="AL171" s="53" t="n"/>
      <c r="AM171" s="54" t="n"/>
      <c r="AN171" s="54" t="n"/>
      <c r="AO171" s="53" t="n"/>
      <c r="AP171" s="54" t="n"/>
      <c r="AQ171" s="54" t="n"/>
      <c r="AR171" s="53" t="n"/>
      <c r="AS171" s="54" t="n"/>
      <c r="AT171" s="54" t="n"/>
      <c r="AU171" s="55" t="n"/>
      <c r="AV171" s="56" t="n"/>
      <c r="AW171" s="56" t="n"/>
      <c r="AX171" s="55" t="n"/>
      <c r="AY171" s="56" t="n"/>
      <c r="AZ171" s="56" t="n"/>
      <c r="BA171" s="57" t="n"/>
      <c r="BB171" s="58" t="n"/>
      <c r="BC171" s="58" t="n"/>
      <c r="BD171" s="57" t="n"/>
      <c r="BE171" s="58" t="n"/>
      <c r="BF171" s="58" t="n"/>
    </row>
    <row r="172" ht="90" customHeight="1">
      <c r="A172" s="59" t="inlineStr">
        <is>
          <t>R055</t>
        </is>
      </c>
      <c r="B172" s="17" t="inlineStr">
        <is>
          <t>Demand Generation, Brand &amp; Events · IC</t>
        </is>
      </c>
      <c r="C172" s="17" t="inlineStr">
        <is>
          <t>Marketing &amp; Communications</t>
        </is>
      </c>
      <c r="D172" s="17" t="inlineStr">
        <is>
          <t>IC</t>
        </is>
      </c>
      <c r="E172" s="17" t="inlineStr">
        <is>
          <t>level</t>
        </is>
      </c>
      <c r="F172" s="69" t="inlineStr">
        <is>
          <t>B2</t>
        </is>
      </c>
      <c r="G172" s="17" t="inlineStr">
        <is>
          <t>Senior Marketing Specialist</t>
        </is>
      </c>
      <c r="H172" s="17" t="n">
        <v>1</v>
      </c>
      <c r="I172" s="61" t="n"/>
      <c r="J172" s="62" t="n"/>
      <c r="K172" s="62" t="n"/>
      <c r="L172" s="62" t="n"/>
      <c r="M172" s="62" t="n"/>
      <c r="N172" s="62" t="n"/>
      <c r="O172" s="62" t="n"/>
      <c r="P172" s="20" t="n"/>
      <c r="Q172" s="21" t="n"/>
      <c r="R172" s="21" t="n"/>
      <c r="S172" s="21" t="n"/>
      <c r="T172" s="21" t="n"/>
      <c r="U172" s="21" t="n"/>
      <c r="V172" s="21" t="n"/>
      <c r="W172" s="63" t="n"/>
      <c r="X172" s="64" t="n"/>
      <c r="Y172" s="64" t="n"/>
      <c r="Z172" s="64" t="n"/>
      <c r="AA172" s="64" t="n"/>
      <c r="AB172" s="64" t="n"/>
      <c r="AC172" s="64" t="n"/>
      <c r="AD172" s="20" t="n"/>
      <c r="AE172" s="21" t="n"/>
      <c r="AF172" s="21" t="n"/>
      <c r="AG172" s="21" t="n"/>
      <c r="AH172" s="21" t="n"/>
      <c r="AI172" s="21" t="n"/>
      <c r="AJ172" s="21" t="n"/>
      <c r="AK172" s="21" t="n"/>
      <c r="AL172" s="65" t="inlineStr">
        <is>
          <t>Works at B1: Domain specialist work</t>
        </is>
      </c>
      <c r="AM172" s="66" t="inlineStr">
        <is>
          <t>Hardest problems in the domain · in this role: Marketing</t>
        </is>
      </c>
      <c r="AN172" s="66" t="inlineStr">
        <is>
          <t>Works at B3: Sets standards for a practice; cross-team problems</t>
        </is>
      </c>
      <c r="AO172" s="65" t="inlineStr">
        <is>
          <t>Works at B1: Technical / QC / client calls for the domain</t>
        </is>
      </c>
      <c r="AP172" s="66" t="inlineStr">
        <is>
          <t>Allocates people and sets team priorities</t>
        </is>
      </c>
      <c r="AQ172" s="66" t="inlineStr">
        <is>
          <t>Works at B3: Commercial / strategic calls for the unit</t>
        </is>
      </c>
      <c r="AR172" s="65" t="inlineStr">
        <is>
          <t>Works at B1: A domain or a small team</t>
        </is>
      </c>
      <c r="AS172" s="66" t="inlineStr">
        <is>
          <t>One team or a client portfolio</t>
        </is>
      </c>
      <c r="AT172" s="66" t="inlineStr">
        <is>
          <t>Works at B3: Several teams or a practice</t>
        </is>
      </c>
      <c r="AU172" s="18" t="inlineStr">
        <is>
          <t>Works at B1: IC: mentors and reviews · People: hands-on team lead of 3–5</t>
        </is>
      </c>
      <c r="AV172" s="19" t="inlineStr">
        <is>
          <t>IC: guides others in the domain · People: manages a team of 6+</t>
        </is>
      </c>
      <c r="AW172" s="19" t="inlineStr">
        <is>
          <t>Works at B3: IC: leads a practice · People: team leads / managers report in</t>
        </is>
      </c>
      <c r="AX172" s="18" t="inlineStr">
        <is>
          <t>Works at B1: Moves a module's, product area's or client account's results</t>
        </is>
      </c>
      <c r="AY172" s="19" t="inlineStr">
        <is>
          <t>Visible effect on a team's or client portfolio's revenue, quality or compliance</t>
        </is>
      </c>
      <c r="AZ172" s="19" t="inlineStr">
        <is>
          <t>Works at B3: Shapes the results of a practice or several teams</t>
        </is>
      </c>
      <c r="BA172" s="67" t="inlineStr">
        <is>
          <t>Less than 6–8 yrs</t>
        </is>
      </c>
      <c r="BB172" s="68" t="inlineStr">
        <is>
          <t>6–8 yrs · market 6–10 yrs</t>
        </is>
      </c>
      <c r="BC172" s="68" t="inlineStr">
        <is>
          <t>More than 6–8 yrs</t>
        </is>
      </c>
      <c r="BD172" s="67" t="inlineStr">
        <is>
          <t>Below: Graduate + relevant qualification or certification preferred</t>
        </is>
      </c>
      <c r="BE172" s="68" t="inlineStr">
        <is>
          <t>Graduate or postgraduate; professional qualification preferred</t>
        </is>
      </c>
      <c r="BF172" s="68" t="inlineStr">
        <is>
          <t>Above: Postgraduate or professional qualification preferred</t>
        </is>
      </c>
    </row>
    <row r="173" ht="90" customHeight="1">
      <c r="A173" s="59" t="inlineStr">
        <is>
          <t>R055</t>
        </is>
      </c>
      <c r="B173" s="17" t="inlineStr">
        <is>
          <t>Demand Generation, Brand &amp; Events · IC</t>
        </is>
      </c>
      <c r="C173" s="17" t="inlineStr">
        <is>
          <t>Marketing &amp; Communications</t>
        </is>
      </c>
      <c r="D173" s="17" t="inlineStr">
        <is>
          <t>IC</t>
        </is>
      </c>
      <c r="E173" s="17" t="inlineStr">
        <is>
          <t>level</t>
        </is>
      </c>
      <c r="F173" s="69" t="inlineStr">
        <is>
          <t>B1</t>
        </is>
      </c>
      <c r="G173" s="17" t="inlineStr">
        <is>
          <t>— no one at this level today</t>
        </is>
      </c>
      <c r="H173" s="17" t="n">
        <v>0</v>
      </c>
      <c r="I173" s="61" t="n"/>
      <c r="J173" s="62" t="n"/>
      <c r="K173" s="62" t="n"/>
      <c r="L173" s="62" t="n"/>
      <c r="M173" s="62" t="n"/>
      <c r="N173" s="62" t="n"/>
      <c r="O173" s="62" t="n"/>
      <c r="P173" s="20" t="n"/>
      <c r="Q173" s="21" t="n"/>
      <c r="R173" s="21" t="n"/>
      <c r="S173" s="21" t="n"/>
      <c r="T173" s="21" t="n"/>
      <c r="U173" s="21" t="n"/>
      <c r="V173" s="21" t="n"/>
      <c r="W173" s="63" t="n"/>
      <c r="X173" s="64" t="n"/>
      <c r="Y173" s="64" t="n"/>
      <c r="Z173" s="64" t="n"/>
      <c r="AA173" s="64" t="n"/>
      <c r="AB173" s="64" t="n"/>
      <c r="AC173" s="64" t="n"/>
      <c r="AD173" s="20" t="n"/>
      <c r="AE173" s="21" t="n"/>
      <c r="AF173" s="21" t="n"/>
      <c r="AG173" s="21" t="n"/>
      <c r="AH173" s="21" t="n"/>
      <c r="AI173" s="21" t="n"/>
      <c r="AJ173" s="21" t="n"/>
      <c r="AK173" s="21" t="n"/>
      <c r="AL173" s="65" t="inlineStr">
        <is>
          <t>Works at A3: Varied and non-standard work; handles exceptions</t>
        </is>
      </c>
      <c r="AM173" s="66" t="inlineStr">
        <is>
          <t>Domain specialist work</t>
        </is>
      </c>
      <c r="AN173" s="66" t="inlineStr">
        <is>
          <t>Works at B2: Hardest problems in the domain</t>
        </is>
      </c>
      <c r="AO173" s="65" t="inlineStr">
        <is>
          <t>Works at A3: Technical / QC / client calls on own work</t>
        </is>
      </c>
      <c r="AP173" s="66" t="inlineStr">
        <is>
          <t>Technical / QC / client calls for the domain</t>
        </is>
      </c>
      <c r="AQ173" s="66" t="inlineStr">
        <is>
          <t>Works at B2: Allocates people and sets team priorities</t>
        </is>
      </c>
      <c r="AR173" s="65" t="inlineStr">
        <is>
          <t>Works at A3: A module / process, or work with client or regulatory consequences</t>
        </is>
      </c>
      <c r="AS173" s="66" t="inlineStr">
        <is>
          <t>A domain or a small team</t>
        </is>
      </c>
      <c r="AT173" s="66" t="inlineStr">
        <is>
          <t>Works at B2: One team or a client portfolio</t>
        </is>
      </c>
      <c r="AU173" s="18" t="inlineStr">
        <is>
          <t>Works at A3: contributes alone; guides others only informally</t>
        </is>
      </c>
      <c r="AV173" s="19" t="inlineStr">
        <is>
          <t>IC: mentors and reviews · People: hands-on team lead of 3–5</t>
        </is>
      </c>
      <c r="AW173" s="19" t="inlineStr">
        <is>
          <t>Works at B2: IC: guides others in the domain · People: manages a team of 6+</t>
        </is>
      </c>
      <c r="AX173" s="18" t="inlineStr">
        <is>
          <t>Works at A3: A process or client deliverable depends on this work</t>
        </is>
      </c>
      <c r="AY173" s="19" t="inlineStr">
        <is>
          <t>Moves a module's, product area's or client account's results</t>
        </is>
      </c>
      <c r="AZ173" s="19" t="inlineStr">
        <is>
          <t>Works at B2: Visible effect on a team's or client portfolio's revenue, quality or compliance</t>
        </is>
      </c>
      <c r="BA173" s="67" t="inlineStr">
        <is>
          <t>Less than 4–6 yrs</t>
        </is>
      </c>
      <c r="BB173" s="68" t="inlineStr">
        <is>
          <t>4–6 yrs · market 4–8 yrs</t>
        </is>
      </c>
      <c r="BC173" s="68" t="inlineStr">
        <is>
          <t>More than 4–6 yrs</t>
        </is>
      </c>
      <c r="BD173" s="67" t="inlineStr">
        <is>
          <t>Below: Graduate; relevant certification preferred</t>
        </is>
      </c>
      <c r="BE173" s="68" t="inlineStr">
        <is>
          <t>Graduate + relevant qualification or certification preferred</t>
        </is>
      </c>
      <c r="BF173" s="68" t="inlineStr">
        <is>
          <t>Above: Graduate or postgraduate; professional qualification preferred</t>
        </is>
      </c>
    </row>
    <row r="174" ht="90" customHeight="1">
      <c r="A174" s="59" t="inlineStr">
        <is>
          <t>R055</t>
        </is>
      </c>
      <c r="B174" s="17" t="inlineStr">
        <is>
          <t>Demand Generation, Brand &amp; Events · IC</t>
        </is>
      </c>
      <c r="C174" s="17" t="inlineStr">
        <is>
          <t>Marketing &amp; Communications</t>
        </is>
      </c>
      <c r="D174" s="17" t="inlineStr">
        <is>
          <t>IC</t>
        </is>
      </c>
      <c r="E174" s="17" t="inlineStr">
        <is>
          <t>level</t>
        </is>
      </c>
      <c r="F174" s="60" t="inlineStr">
        <is>
          <t>A3</t>
        </is>
      </c>
      <c r="G174" s="17" t="inlineStr">
        <is>
          <t>— no one at this level today</t>
        </is>
      </c>
      <c r="H174" s="17" t="n">
        <v>0</v>
      </c>
      <c r="I174" s="61" t="n"/>
      <c r="J174" s="62" t="n"/>
      <c r="K174" s="62" t="n"/>
      <c r="L174" s="62" t="n"/>
      <c r="M174" s="62" t="n"/>
      <c r="N174" s="62" t="n"/>
      <c r="O174" s="62" t="n"/>
      <c r="P174" s="20" t="n"/>
      <c r="Q174" s="21" t="n"/>
      <c r="R174" s="21" t="n"/>
      <c r="S174" s="21" t="n"/>
      <c r="T174" s="21" t="n"/>
      <c r="U174" s="21" t="n"/>
      <c r="V174" s="21" t="n"/>
      <c r="W174" s="63" t="n"/>
      <c r="X174" s="64" t="n"/>
      <c r="Y174" s="64" t="n"/>
      <c r="Z174" s="64" t="n"/>
      <c r="AA174" s="64" t="n"/>
      <c r="AB174" s="64" t="n"/>
      <c r="AC174" s="64" t="n"/>
      <c r="AD174" s="20" t="n"/>
      <c r="AE174" s="21" t="n"/>
      <c r="AF174" s="21" t="n"/>
      <c r="AG174" s="21" t="n"/>
      <c r="AH174" s="21" t="n"/>
      <c r="AI174" s="21" t="n"/>
      <c r="AJ174" s="21" t="n"/>
      <c r="AK174" s="21" t="n"/>
      <c r="AL174" s="65" t="inlineStr">
        <is>
          <t>Works at A2: Standard work of the discipline</t>
        </is>
      </c>
      <c r="AM174" s="66" t="inlineStr">
        <is>
          <t>Varied and non-standard work; handles exceptions</t>
        </is>
      </c>
      <c r="AN174" s="66" t="inlineStr">
        <is>
          <t>Works at B1: Domain specialist work</t>
        </is>
      </c>
      <c r="AO174" s="65" t="inlineStr">
        <is>
          <t>Works at A2: Chooses own approach within standards</t>
        </is>
      </c>
      <c r="AP174" s="66" t="inlineStr">
        <is>
          <t>Technical / QC / client calls on own work</t>
        </is>
      </c>
      <c r="AQ174" s="66" t="inlineStr">
        <is>
          <t>Works at B1: Technical / QC / client calls for the domain</t>
        </is>
      </c>
      <c r="AR174" s="65" t="inlineStr">
        <is>
          <t>Works at A2: Own deliverables · accuracy, TAT</t>
        </is>
      </c>
      <c r="AS174" s="66" t="inlineStr">
        <is>
          <t>A module / process, or work with client or regulatory consequences</t>
        </is>
      </c>
      <c r="AT174" s="66" t="inlineStr">
        <is>
          <t>Works at B1: A domain or a small team</t>
        </is>
      </c>
      <c r="AU174" s="18" t="inlineStr">
        <is>
          <t>Works at A2: contributes alone; guides others only informally</t>
        </is>
      </c>
      <c r="AV174" s="19" t="inlineStr">
        <is>
          <t>Helps peers and newer people informally · None · guides 1–3 juniors informally</t>
        </is>
      </c>
      <c r="AW174" s="19" t="inlineStr">
        <is>
          <t>Works at B1: IC: mentors and reviews · People: hands-on team lead of 3–5</t>
        </is>
      </c>
      <c r="AX174" s="18" t="inlineStr">
        <is>
          <t>Works at A2: Own deliverables feed a team's output and turnaround</t>
        </is>
      </c>
      <c r="AY174" s="19" t="inlineStr">
        <is>
          <t>A process or client deliverable depends on this work</t>
        </is>
      </c>
      <c r="AZ174" s="19" t="inlineStr">
        <is>
          <t>Works at B1: Moves a module's, product area's or client account's results</t>
        </is>
      </c>
      <c r="BA174" s="67" t="inlineStr">
        <is>
          <t>Less than 2–4 yrs</t>
        </is>
      </c>
      <c r="BB174" s="68" t="inlineStr">
        <is>
          <t>2–4 yrs · market 2–5 yrs</t>
        </is>
      </c>
      <c r="BC174" s="68" t="inlineStr">
        <is>
          <t>More than 2–4 yrs</t>
        </is>
      </c>
      <c r="BD174" s="67" t="inlineStr">
        <is>
          <t>Below: Graduate · or diploma with experience</t>
        </is>
      </c>
      <c r="BE174" s="68" t="inlineStr">
        <is>
          <t>Graduate; relevant certification preferred</t>
        </is>
      </c>
      <c r="BF174" s="68" t="inlineStr">
        <is>
          <t>Above: Graduate + relevant qualification or certification preferred</t>
        </is>
      </c>
    </row>
    <row r="175" ht="90" customHeight="1">
      <c r="A175" s="59" t="inlineStr">
        <is>
          <t>R055</t>
        </is>
      </c>
      <c r="B175" s="17" t="inlineStr">
        <is>
          <t>Demand Generation, Brand &amp; Events · IC</t>
        </is>
      </c>
      <c r="C175" s="17" t="inlineStr">
        <is>
          <t>Marketing &amp; Communications</t>
        </is>
      </c>
      <c r="D175" s="17" t="inlineStr">
        <is>
          <t>IC</t>
        </is>
      </c>
      <c r="E175" s="17" t="inlineStr">
        <is>
          <t>level</t>
        </is>
      </c>
      <c r="F175" s="60" t="inlineStr">
        <is>
          <t>A2</t>
        </is>
      </c>
      <c r="G175" s="17" t="inlineStr">
        <is>
          <t>Marketing Associate</t>
        </is>
      </c>
      <c r="H175" s="17" t="n">
        <v>1</v>
      </c>
      <c r="I175" s="61" t="n"/>
      <c r="J175" s="62" t="n"/>
      <c r="K175" s="62" t="n"/>
      <c r="L175" s="62" t="n"/>
      <c r="M175" s="62" t="n"/>
      <c r="N175" s="62" t="n"/>
      <c r="O175" s="62" t="n"/>
      <c r="P175" s="20" t="n"/>
      <c r="Q175" s="21" t="n"/>
      <c r="R175" s="21" t="n"/>
      <c r="S175" s="21" t="n"/>
      <c r="T175" s="21" t="n"/>
      <c r="U175" s="21" t="n"/>
      <c r="V175" s="21" t="n"/>
      <c r="W175" s="63" t="n"/>
      <c r="X175" s="64" t="n"/>
      <c r="Y175" s="64" t="n"/>
      <c r="Z175" s="64" t="n"/>
      <c r="AA175" s="64" t="n"/>
      <c r="AB175" s="64" t="n"/>
      <c r="AC175" s="64" t="n"/>
      <c r="AD175" s="20" t="n"/>
      <c r="AE175" s="21" t="n"/>
      <c r="AF175" s="21" t="n"/>
      <c r="AG175" s="21" t="n"/>
      <c r="AH175" s="21" t="n"/>
      <c r="AI175" s="21" t="n"/>
      <c r="AJ175" s="21" t="n"/>
      <c r="AK175" s="21" t="n"/>
      <c r="AL175" s="65" t="inlineStr">
        <is>
          <t>Works at A1: Learning; follows worked examples</t>
        </is>
      </c>
      <c r="AM175" s="66" t="inlineStr">
        <is>
          <t>Standard work of the discipline · in this role: Marketing</t>
        </is>
      </c>
      <c r="AN175" s="66" t="inlineStr">
        <is>
          <t>Works at A3: Varied and non-standard work; handles exceptions</t>
        </is>
      </c>
      <c r="AO175" s="65" t="inlineStr">
        <is>
          <t>Works at A1: Needs approval / close guidance</t>
        </is>
      </c>
      <c r="AP175" s="66" t="inlineStr">
        <is>
          <t>Chooses own approach within standards</t>
        </is>
      </c>
      <c r="AQ175" s="66" t="inlineStr">
        <is>
          <t>Works at A3: Technical / QC / client calls on own work</t>
        </is>
      </c>
      <c r="AR175" s="65" t="inlineStr">
        <is>
          <t>Works at A1: Learning tasks</t>
        </is>
      </c>
      <c r="AS175" s="66" t="inlineStr">
        <is>
          <t>Own deliverables · accuracy, TAT</t>
        </is>
      </c>
      <c r="AT175" s="66" t="inlineStr">
        <is>
          <t>Works at A3: A module / process, or work with client or regulatory consequences</t>
        </is>
      </c>
      <c r="AU175" s="18" t="inlineStr">
        <is>
          <t>Works at A1: contributes alone; guides others only informally</t>
        </is>
      </c>
      <c r="AV175" s="19" t="inlineStr">
        <is>
          <t>Helps peers and newer people informally · No direct reports</t>
        </is>
      </c>
      <c r="AW175" s="19" t="inlineStr">
        <is>
          <t>Works at A3: Not scored in Band A</t>
        </is>
      </c>
      <c r="AX175" s="18" t="inlineStr">
        <is>
          <t>Works at A1: Learning; little direct effect on business results yet</t>
        </is>
      </c>
      <c r="AY175" s="19" t="inlineStr">
        <is>
          <t>Own deliverables feed a team's output and turnaround</t>
        </is>
      </c>
      <c r="AZ175" s="19" t="inlineStr">
        <is>
          <t>Works at A3: A process or client deliverable depends on this work</t>
        </is>
      </c>
      <c r="BA175" s="67" t="inlineStr">
        <is>
          <t>Less than 0–2 yrs</t>
        </is>
      </c>
      <c r="BB175" s="68" t="inlineStr">
        <is>
          <t>0–2 yrs · market 0–3 yrs</t>
        </is>
      </c>
      <c r="BC175" s="68" t="inlineStr">
        <is>
          <t>More than 0–2 yrs</t>
        </is>
      </c>
      <c r="BD175" s="67" t="inlineStr">
        <is>
          <t>Below: Pursuing or completed graduation / diploma</t>
        </is>
      </c>
      <c r="BE175" s="68" t="inlineStr">
        <is>
          <t>Graduate · or diploma with experience</t>
        </is>
      </c>
      <c r="BF175" s="68" t="inlineStr">
        <is>
          <t>Above: Graduate; relevant certification preferred</t>
        </is>
      </c>
    </row>
    <row r="176" ht="30" customHeight="1">
      <c r="A176" s="45" t="inlineStr">
        <is>
          <t>R056</t>
        </is>
      </c>
      <c r="B176" s="46" t="inlineStr">
        <is>
          <t>Demand Generation, Brand &amp; Events · Manager</t>
        </is>
      </c>
      <c r="C176" s="46" t="inlineStr">
        <is>
          <t>Marketing &amp; Communications</t>
        </is>
      </c>
      <c r="D176" s="46" t="inlineStr">
        <is>
          <t>Manager</t>
        </is>
      </c>
      <c r="E176" s="46" t="inlineStr">
        <is>
          <t>ROLE</t>
        </is>
      </c>
      <c r="F176" s="46" t="inlineStr">
        <is>
          <t>B2</t>
        </is>
      </c>
      <c r="G176" s="46" t="inlineStr">
        <is>
          <t>Band B · People Manager · Sales &amp; marketing</t>
        </is>
      </c>
      <c r="H176" s="46" t="n">
        <v>1</v>
      </c>
      <c r="I176" s="47" t="inlineStr">
        <is>
          <t>H</t>
        </is>
      </c>
      <c r="J176" s="48" t="inlineStr">
        <is>
          <t>M</t>
        </is>
      </c>
      <c r="K176" s="48" t="inlineStr">
        <is>
          <t>L</t>
        </is>
      </c>
      <c r="L176" s="48" t="inlineStr">
        <is>
          <t>M</t>
        </is>
      </c>
      <c r="M176" s="48" t="inlineStr">
        <is>
          <t>M</t>
        </is>
      </c>
      <c r="N176" s="48" t="inlineStr">
        <is>
          <t>L</t>
        </is>
      </c>
      <c r="O176" s="48" t="inlineStr">
        <is>
          <t>L</t>
        </is>
      </c>
      <c r="P176" s="49" t="inlineStr">
        <is>
          <t>H</t>
        </is>
      </c>
      <c r="Q176" s="50" t="inlineStr">
        <is>
          <t>M</t>
        </is>
      </c>
      <c r="R176" s="50" t="inlineStr">
        <is>
          <t>M</t>
        </is>
      </c>
      <c r="S176" s="50" t="inlineStr">
        <is>
          <t>M</t>
        </is>
      </c>
      <c r="T176" s="50" t="inlineStr">
        <is>
          <t>L</t>
        </is>
      </c>
      <c r="U176" s="50" t="inlineStr">
        <is>
          <t>L</t>
        </is>
      </c>
      <c r="V176" s="50" t="inlineStr">
        <is>
          <t>L</t>
        </is>
      </c>
      <c r="W176" s="51" t="n"/>
      <c r="X176" s="52" t="n"/>
      <c r="Y176" s="52" t="n"/>
      <c r="Z176" s="52" t="n"/>
      <c r="AA176" s="52" t="n"/>
      <c r="AB176" s="52" t="n"/>
      <c r="AC176" s="52" t="n"/>
      <c r="AD176" s="49" t="str">
        <f>IF(W176&lt;&gt;"",W176,I176)</f>
        <v>H</v>
      </c>
      <c r="AE176" s="50" t="str">
        <f>IF(X176&lt;&gt;"",X176,J176)</f>
        <v>M</v>
      </c>
      <c r="AF176" s="50" t="str">
        <f>IF(Y176&lt;&gt;"",Y176,K176)</f>
        <v>L</v>
      </c>
      <c r="AG176" s="50" t="str">
        <f>IF(Z176&lt;&gt;"",Z176,L176)</f>
        <v>M</v>
      </c>
      <c r="AH176" s="50" t="str">
        <f>IF(AA176&lt;&gt;"",AA176,M176)</f>
        <v>M</v>
      </c>
      <c r="AI176" s="50" t="str">
        <f>IF(AB176&lt;&gt;"",AB176,N176)</f>
        <v>L</v>
      </c>
      <c r="AJ176" s="50" t="str">
        <f>IF(AC176&lt;&gt;"",AC176,O176)</f>
        <v>L</v>
      </c>
      <c r="AK176" s="50">
        <f>COUNTA(W176:AC176)</f>
        <v>0</v>
      </c>
      <c r="AL176" s="53" t="n"/>
      <c r="AM176" s="54" t="n"/>
      <c r="AN176" s="54" t="n"/>
      <c r="AO176" s="53" t="n"/>
      <c r="AP176" s="54" t="n"/>
      <c r="AQ176" s="54" t="n"/>
      <c r="AR176" s="53" t="n"/>
      <c r="AS176" s="54" t="n"/>
      <c r="AT176" s="54" t="n"/>
      <c r="AU176" s="55" t="n"/>
      <c r="AV176" s="56" t="n"/>
      <c r="AW176" s="56" t="n"/>
      <c r="AX176" s="55" t="n"/>
      <c r="AY176" s="56" t="n"/>
      <c r="AZ176" s="56" t="n"/>
      <c r="BA176" s="57" t="n"/>
      <c r="BB176" s="58" t="n"/>
      <c r="BC176" s="58" t="n"/>
      <c r="BD176" s="57" t="n"/>
      <c r="BE176" s="58" t="n"/>
      <c r="BF176" s="58" t="n"/>
    </row>
    <row r="177" ht="90" customHeight="1">
      <c r="A177" s="59" t="inlineStr">
        <is>
          <t>R056</t>
        </is>
      </c>
      <c r="B177" s="17" t="inlineStr">
        <is>
          <t>Demand Generation, Brand &amp; Events · Manager</t>
        </is>
      </c>
      <c r="C177" s="17" t="inlineStr">
        <is>
          <t>Marketing &amp; Communications</t>
        </is>
      </c>
      <c r="D177" s="17" t="inlineStr">
        <is>
          <t>Manager</t>
        </is>
      </c>
      <c r="E177" s="17" t="inlineStr">
        <is>
          <t>level</t>
        </is>
      </c>
      <c r="F177" s="69" t="inlineStr">
        <is>
          <t>B2</t>
        </is>
      </c>
      <c r="G177" s="17" t="inlineStr">
        <is>
          <t>Marketing Manager</t>
        </is>
      </c>
      <c r="H177" s="17" t="n">
        <v>1</v>
      </c>
      <c r="I177" s="61" t="n"/>
      <c r="J177" s="62" t="n"/>
      <c r="K177" s="62" t="n"/>
      <c r="L177" s="62" t="n"/>
      <c r="M177" s="62" t="n"/>
      <c r="N177" s="62" t="n"/>
      <c r="O177" s="62" t="n"/>
      <c r="P177" s="20" t="n"/>
      <c r="Q177" s="21" t="n"/>
      <c r="R177" s="21" t="n"/>
      <c r="S177" s="21" t="n"/>
      <c r="T177" s="21" t="n"/>
      <c r="U177" s="21" t="n"/>
      <c r="V177" s="21" t="n"/>
      <c r="W177" s="63" t="n"/>
      <c r="X177" s="64" t="n"/>
      <c r="Y177" s="64" t="n"/>
      <c r="Z177" s="64" t="n"/>
      <c r="AA177" s="64" t="n"/>
      <c r="AB177" s="64" t="n"/>
      <c r="AC177" s="64" t="n"/>
      <c r="AD177" s="20" t="n"/>
      <c r="AE177" s="21" t="n"/>
      <c r="AF177" s="21" t="n"/>
      <c r="AG177" s="21" t="n"/>
      <c r="AH177" s="21" t="n"/>
      <c r="AI177" s="21" t="n"/>
      <c r="AJ177" s="21" t="n"/>
      <c r="AK177" s="21" t="n"/>
      <c r="AL177" s="65" t="inlineStr">
        <is>
          <t>Works at B1: Domain specialist work</t>
        </is>
      </c>
      <c r="AM177" s="66" t="inlineStr">
        <is>
          <t>Hardest problems in the domain · in this role: Marketing</t>
        </is>
      </c>
      <c r="AN177" s="66" t="inlineStr">
        <is>
          <t>Works at B3: Sets standards for a practice; cross-team problems</t>
        </is>
      </c>
      <c r="AO177" s="65" t="inlineStr">
        <is>
          <t>Works at B1: Technical / QC / client calls for the domain</t>
        </is>
      </c>
      <c r="AP177" s="66" t="inlineStr">
        <is>
          <t>Allocates people and sets team priorities</t>
        </is>
      </c>
      <c r="AQ177" s="66" t="inlineStr">
        <is>
          <t>Works at B3: Commercial / strategic calls for the unit</t>
        </is>
      </c>
      <c r="AR177" s="65" t="inlineStr">
        <is>
          <t>Works at B1: A domain or a small team</t>
        </is>
      </c>
      <c r="AS177" s="66" t="inlineStr">
        <is>
          <t>One team or a client portfolio</t>
        </is>
      </c>
      <c r="AT177" s="66" t="inlineStr">
        <is>
          <t>Works at B3: Several teams or a practice</t>
        </is>
      </c>
      <c r="AU177" s="18" t="inlineStr">
        <is>
          <t>Works at B1: IC: mentors and reviews · People: hands-on team lead of 3–5</t>
        </is>
      </c>
      <c r="AV177" s="19" t="inlineStr">
        <is>
          <t>IC: guides others in the domain · People: manages a team of 6+</t>
        </is>
      </c>
      <c r="AW177" s="19" t="inlineStr">
        <is>
          <t>Works at B3: IC: leads a practice · People: team leads / managers report in</t>
        </is>
      </c>
      <c r="AX177" s="18" t="inlineStr">
        <is>
          <t>Works at B1: Moves a module's, product area's or client account's results</t>
        </is>
      </c>
      <c r="AY177" s="19" t="inlineStr">
        <is>
          <t>Visible effect on a team's or client portfolio's revenue, quality or compliance</t>
        </is>
      </c>
      <c r="AZ177" s="19" t="inlineStr">
        <is>
          <t>Works at B3: Shapes the results of a practice or several teams</t>
        </is>
      </c>
      <c r="BA177" s="67" t="inlineStr">
        <is>
          <t>Less than 6–8 yrs</t>
        </is>
      </c>
      <c r="BB177" s="68" t="inlineStr">
        <is>
          <t>6–8 yrs · market 6–10 yrs</t>
        </is>
      </c>
      <c r="BC177" s="68" t="inlineStr">
        <is>
          <t>More than 6–8 yrs</t>
        </is>
      </c>
      <c r="BD177" s="67" t="inlineStr">
        <is>
          <t>Below: Graduate + relevant qualification or certification preferred</t>
        </is>
      </c>
      <c r="BE177" s="68" t="inlineStr">
        <is>
          <t>Graduate or postgraduate; professional qualification preferred</t>
        </is>
      </c>
      <c r="BF177" s="68" t="inlineStr">
        <is>
          <t>Above: Postgraduate or professional qualification preferred</t>
        </is>
      </c>
    </row>
    <row r="178" ht="30" customHeight="1">
      <c r="A178" s="45" t="inlineStr">
        <is>
          <t>R057</t>
        </is>
      </c>
      <c r="B178" s="46" t="inlineStr">
        <is>
          <t>Digital Marketing, Web &amp; Social · IC</t>
        </is>
      </c>
      <c r="C178" s="46" t="inlineStr">
        <is>
          <t>Marketing &amp; Communications</t>
        </is>
      </c>
      <c r="D178" s="46" t="inlineStr">
        <is>
          <t>IC</t>
        </is>
      </c>
      <c r="E178" s="46" t="inlineStr">
        <is>
          <t>ROLE</t>
        </is>
      </c>
      <c r="F178" s="46" t="inlineStr">
        <is>
          <t>A3</t>
        </is>
      </c>
      <c r="G178" s="46" t="inlineStr">
        <is>
          <t>Band A · all tracks · Sales &amp; marketing</t>
        </is>
      </c>
      <c r="H178" s="46" t="n">
        <v>2</v>
      </c>
      <c r="I178" s="47" t="inlineStr">
        <is>
          <t>H</t>
        </is>
      </c>
      <c r="J178" s="48" t="inlineStr">
        <is>
          <t>M</t>
        </is>
      </c>
      <c r="K178" s="48" t="inlineStr">
        <is>
          <t>L</t>
        </is>
      </c>
      <c r="L178" s="48" t="inlineStr">
        <is>
          <t>L</t>
        </is>
      </c>
      <c r="M178" s="48" t="inlineStr">
        <is>
          <t>M</t>
        </is>
      </c>
      <c r="N178" s="48" t="inlineStr">
        <is>
          <t>L</t>
        </is>
      </c>
      <c r="O178" s="48" t="inlineStr">
        <is>
          <t>L</t>
        </is>
      </c>
      <c r="P178" s="49" t="inlineStr">
        <is>
          <t>H</t>
        </is>
      </c>
      <c r="Q178" s="50" t="inlineStr">
        <is>
          <t>M</t>
        </is>
      </c>
      <c r="R178" s="50" t="inlineStr">
        <is>
          <t>M</t>
        </is>
      </c>
      <c r="S178" s="50" t="inlineStr">
        <is>
          <t>L</t>
        </is>
      </c>
      <c r="T178" s="50" t="inlineStr">
        <is>
          <t>L</t>
        </is>
      </c>
      <c r="U178" s="50" t="inlineStr">
        <is>
          <t>L</t>
        </is>
      </c>
      <c r="V178" s="50" t="inlineStr">
        <is>
          <t>L</t>
        </is>
      </c>
      <c r="W178" s="51" t="n"/>
      <c r="X178" s="52" t="n"/>
      <c r="Y178" s="52" t="n"/>
      <c r="Z178" s="52" t="n"/>
      <c r="AA178" s="52" t="n"/>
      <c r="AB178" s="52" t="n"/>
      <c r="AC178" s="52" t="n"/>
      <c r="AD178" s="49" t="str">
        <f>IF(W178&lt;&gt;"",W178,I178)</f>
        <v>H</v>
      </c>
      <c r="AE178" s="50" t="str">
        <f>IF(X178&lt;&gt;"",X178,J178)</f>
        <v>M</v>
      </c>
      <c r="AF178" s="50" t="str">
        <f>IF(Y178&lt;&gt;"",Y178,K178)</f>
        <v>L</v>
      </c>
      <c r="AG178" s="50" t="str">
        <f>IF(Z178&lt;&gt;"",Z178,L178)</f>
        <v>L</v>
      </c>
      <c r="AH178" s="50" t="str">
        <f>IF(AA178&lt;&gt;"",AA178,M178)</f>
        <v>M</v>
      </c>
      <c r="AI178" s="50" t="str">
        <f>IF(AB178&lt;&gt;"",AB178,N178)</f>
        <v>L</v>
      </c>
      <c r="AJ178" s="50" t="str">
        <f>IF(AC178&lt;&gt;"",AC178,O178)</f>
        <v>L</v>
      </c>
      <c r="AK178" s="50">
        <f>COUNTA(W178:AC178)</f>
        <v>0</v>
      </c>
      <c r="AL178" s="53" t="n"/>
      <c r="AM178" s="54" t="n"/>
      <c r="AN178" s="54" t="n"/>
      <c r="AO178" s="53" t="n"/>
      <c r="AP178" s="54" t="n"/>
      <c r="AQ178" s="54" t="n"/>
      <c r="AR178" s="53" t="n"/>
      <c r="AS178" s="54" t="n"/>
      <c r="AT178" s="54" t="n"/>
      <c r="AU178" s="55" t="n"/>
      <c r="AV178" s="56" t="n"/>
      <c r="AW178" s="56" t="n"/>
      <c r="AX178" s="55" t="n"/>
      <c r="AY178" s="56" t="n"/>
      <c r="AZ178" s="56" t="n"/>
      <c r="BA178" s="57" t="n"/>
      <c r="BB178" s="58" t="n"/>
      <c r="BC178" s="58" t="n"/>
      <c r="BD178" s="57" t="n"/>
      <c r="BE178" s="58" t="n"/>
      <c r="BF178" s="58" t="n"/>
    </row>
    <row r="179" ht="90" customHeight="1">
      <c r="A179" s="59" t="inlineStr">
        <is>
          <t>R057</t>
        </is>
      </c>
      <c r="B179" s="17" t="inlineStr">
        <is>
          <t>Digital Marketing, Web &amp; Social · IC</t>
        </is>
      </c>
      <c r="C179" s="17" t="inlineStr">
        <is>
          <t>Marketing &amp; Communications</t>
        </is>
      </c>
      <c r="D179" s="17" t="inlineStr">
        <is>
          <t>IC</t>
        </is>
      </c>
      <c r="E179" s="17" t="inlineStr">
        <is>
          <t>level</t>
        </is>
      </c>
      <c r="F179" s="60" t="inlineStr">
        <is>
          <t>A3</t>
        </is>
      </c>
      <c r="G179" s="17" t="inlineStr">
        <is>
          <t>Senior Digital Marketing Associate</t>
        </is>
      </c>
      <c r="H179" s="17" t="n">
        <v>2</v>
      </c>
      <c r="I179" s="61" t="n"/>
      <c r="J179" s="62" t="n"/>
      <c r="K179" s="62" t="n"/>
      <c r="L179" s="62" t="n"/>
      <c r="M179" s="62" t="n"/>
      <c r="N179" s="62" t="n"/>
      <c r="O179" s="62" t="n"/>
      <c r="P179" s="20" t="n"/>
      <c r="Q179" s="21" t="n"/>
      <c r="R179" s="21" t="n"/>
      <c r="S179" s="21" t="n"/>
      <c r="T179" s="21" t="n"/>
      <c r="U179" s="21" t="n"/>
      <c r="V179" s="21" t="n"/>
      <c r="W179" s="63" t="n"/>
      <c r="X179" s="64" t="n"/>
      <c r="Y179" s="64" t="n"/>
      <c r="Z179" s="64" t="n"/>
      <c r="AA179" s="64" t="n"/>
      <c r="AB179" s="64" t="n"/>
      <c r="AC179" s="64" t="n"/>
      <c r="AD179" s="20" t="n"/>
      <c r="AE179" s="21" t="n"/>
      <c r="AF179" s="21" t="n"/>
      <c r="AG179" s="21" t="n"/>
      <c r="AH179" s="21" t="n"/>
      <c r="AI179" s="21" t="n"/>
      <c r="AJ179" s="21" t="n"/>
      <c r="AK179" s="21" t="n"/>
      <c r="AL179" s="65" t="inlineStr">
        <is>
          <t>Works at A2: Standard work of the discipline</t>
        </is>
      </c>
      <c r="AM179" s="66" t="inlineStr">
        <is>
          <t>Varied and non-standard work; handles exceptions · in this role: Marketing</t>
        </is>
      </c>
      <c r="AN179" s="66" t="inlineStr">
        <is>
          <t>Works at B1: Domain specialist work</t>
        </is>
      </c>
      <c r="AO179" s="65" t="inlineStr">
        <is>
          <t>Works at A2: Chooses own approach within standards</t>
        </is>
      </c>
      <c r="AP179" s="66" t="inlineStr">
        <is>
          <t>Technical / QC / client calls on own work</t>
        </is>
      </c>
      <c r="AQ179" s="66" t="inlineStr">
        <is>
          <t>Works at B1: Technical / QC / client calls for the domain</t>
        </is>
      </c>
      <c r="AR179" s="65" t="inlineStr">
        <is>
          <t>Works at A2: Own deliverables · accuracy, TAT</t>
        </is>
      </c>
      <c r="AS179" s="66" t="inlineStr">
        <is>
          <t>A module / process, or work with client or regulatory consequences</t>
        </is>
      </c>
      <c r="AT179" s="66" t="inlineStr">
        <is>
          <t>Works at B1: A domain or a small team</t>
        </is>
      </c>
      <c r="AU179" s="18" t="inlineStr">
        <is>
          <t>Works at A2: contributes alone; guides others only informally</t>
        </is>
      </c>
      <c r="AV179" s="19" t="inlineStr">
        <is>
          <t>Helps peers and newer people informally · None · guides 1–3 juniors informally</t>
        </is>
      </c>
      <c r="AW179" s="19" t="inlineStr">
        <is>
          <t>Works at B1: IC: mentors and reviews · People: hands-on team lead of 3–5</t>
        </is>
      </c>
      <c r="AX179" s="18" t="inlineStr">
        <is>
          <t>Works at A2: Own deliverables feed a team's output and turnaround</t>
        </is>
      </c>
      <c r="AY179" s="19" t="inlineStr">
        <is>
          <t>A process or client deliverable depends on this work</t>
        </is>
      </c>
      <c r="AZ179" s="19" t="inlineStr">
        <is>
          <t>Works at B1: Moves a module's, product area's or client account's results</t>
        </is>
      </c>
      <c r="BA179" s="67" t="inlineStr">
        <is>
          <t>Less than 2–4 yrs</t>
        </is>
      </c>
      <c r="BB179" s="68" t="inlineStr">
        <is>
          <t>2–4 yrs · market 2–5 yrs</t>
        </is>
      </c>
      <c r="BC179" s="68" t="inlineStr">
        <is>
          <t>More than 2–4 yrs</t>
        </is>
      </c>
      <c r="BD179" s="67" t="inlineStr">
        <is>
          <t>Below: Graduate · or diploma with experience</t>
        </is>
      </c>
      <c r="BE179" s="68" t="inlineStr">
        <is>
          <t>Graduate; relevant certification preferred</t>
        </is>
      </c>
      <c r="BF179" s="68" t="inlineStr">
        <is>
          <t>Above: Graduate + relevant qualification or certification preferred</t>
        </is>
      </c>
    </row>
    <row r="180" ht="30" customHeight="1">
      <c r="A180" s="45" t="inlineStr">
        <is>
          <t>R058</t>
        </is>
      </c>
      <c r="B180" s="46" t="inlineStr">
        <is>
          <t>Marketing Leadership · IC</t>
        </is>
      </c>
      <c r="C180" s="46" t="inlineStr">
        <is>
          <t>Marketing &amp; Communications</t>
        </is>
      </c>
      <c r="D180" s="46" t="inlineStr">
        <is>
          <t>IC</t>
        </is>
      </c>
      <c r="E180" s="46" t="inlineStr">
        <is>
          <t>ROLE</t>
        </is>
      </c>
      <c r="F180" s="46" t="inlineStr">
        <is>
          <t>B2</t>
        </is>
      </c>
      <c r="G180" s="46" t="inlineStr">
        <is>
          <t>Band B · Specialist / POD Lead · Sales &amp; marketing</t>
        </is>
      </c>
      <c r="H180" s="46" t="n">
        <v>1</v>
      </c>
      <c r="I180" s="47" t="inlineStr">
        <is>
          <t>H</t>
        </is>
      </c>
      <c r="J180" s="48" t="inlineStr">
        <is>
          <t>M</t>
        </is>
      </c>
      <c r="K180" s="48" t="inlineStr">
        <is>
          <t>L</t>
        </is>
      </c>
      <c r="L180" s="48" t="inlineStr">
        <is>
          <t>L</t>
        </is>
      </c>
      <c r="M180" s="48" t="inlineStr">
        <is>
          <t>M</t>
        </is>
      </c>
      <c r="N180" s="48" t="inlineStr">
        <is>
          <t>L</t>
        </is>
      </c>
      <c r="O180" s="48" t="inlineStr">
        <is>
          <t>L</t>
        </is>
      </c>
      <c r="P180" s="49" t="inlineStr">
        <is>
          <t>H</t>
        </is>
      </c>
      <c r="Q180" s="50" t="inlineStr">
        <is>
          <t>M</t>
        </is>
      </c>
      <c r="R180" s="50" t="inlineStr">
        <is>
          <t>M</t>
        </is>
      </c>
      <c r="S180" s="50" t="inlineStr">
        <is>
          <t>L</t>
        </is>
      </c>
      <c r="T180" s="50" t="inlineStr">
        <is>
          <t>L</t>
        </is>
      </c>
      <c r="U180" s="50" t="inlineStr">
        <is>
          <t>L</t>
        </is>
      </c>
      <c r="V180" s="50" t="inlineStr">
        <is>
          <t>L</t>
        </is>
      </c>
      <c r="W180" s="51" t="n"/>
      <c r="X180" s="52" t="n"/>
      <c r="Y180" s="52" t="n"/>
      <c r="Z180" s="52" t="n"/>
      <c r="AA180" s="52" t="n"/>
      <c r="AB180" s="52" t="n"/>
      <c r="AC180" s="52" t="n"/>
      <c r="AD180" s="49" t="str">
        <f>IF(W180&lt;&gt;"",W180,I180)</f>
        <v>H</v>
      </c>
      <c r="AE180" s="50" t="str">
        <f>IF(X180&lt;&gt;"",X180,J180)</f>
        <v>M</v>
      </c>
      <c r="AF180" s="50" t="str">
        <f>IF(Y180&lt;&gt;"",Y180,K180)</f>
        <v>L</v>
      </c>
      <c r="AG180" s="50" t="str">
        <f>IF(Z180&lt;&gt;"",Z180,L180)</f>
        <v>L</v>
      </c>
      <c r="AH180" s="50" t="str">
        <f>IF(AA180&lt;&gt;"",AA180,M180)</f>
        <v>M</v>
      </c>
      <c r="AI180" s="50" t="str">
        <f>IF(AB180&lt;&gt;"",AB180,N180)</f>
        <v>L</v>
      </c>
      <c r="AJ180" s="50" t="str">
        <f>IF(AC180&lt;&gt;"",AC180,O180)</f>
        <v>L</v>
      </c>
      <c r="AK180" s="50">
        <f>COUNTA(W180:AC180)</f>
        <v>0</v>
      </c>
      <c r="AL180" s="53" t="n"/>
      <c r="AM180" s="54" t="n"/>
      <c r="AN180" s="54" t="n"/>
      <c r="AO180" s="53" t="n"/>
      <c r="AP180" s="54" t="n"/>
      <c r="AQ180" s="54" t="n"/>
      <c r="AR180" s="53" t="n"/>
      <c r="AS180" s="54" t="n"/>
      <c r="AT180" s="54" t="n"/>
      <c r="AU180" s="55" t="n"/>
      <c r="AV180" s="56" t="n"/>
      <c r="AW180" s="56" t="n"/>
      <c r="AX180" s="55" t="n"/>
      <c r="AY180" s="56" t="n"/>
      <c r="AZ180" s="56" t="n"/>
      <c r="BA180" s="57" t="n"/>
      <c r="BB180" s="58" t="n"/>
      <c r="BC180" s="58" t="n"/>
      <c r="BD180" s="57" t="n"/>
      <c r="BE180" s="58" t="n"/>
      <c r="BF180" s="58" t="n"/>
    </row>
    <row r="181" ht="90" customHeight="1">
      <c r="A181" s="59" t="inlineStr">
        <is>
          <t>R058</t>
        </is>
      </c>
      <c r="B181" s="17" t="inlineStr">
        <is>
          <t>Marketing Leadership · IC</t>
        </is>
      </c>
      <c r="C181" s="17" t="inlineStr">
        <is>
          <t>Marketing &amp; Communications</t>
        </is>
      </c>
      <c r="D181" s="17" t="inlineStr">
        <is>
          <t>IC</t>
        </is>
      </c>
      <c r="E181" s="17" t="inlineStr">
        <is>
          <t>level</t>
        </is>
      </c>
      <c r="F181" s="69" t="inlineStr">
        <is>
          <t>B2</t>
        </is>
      </c>
      <c r="G181" s="17" t="inlineStr">
        <is>
          <t>Marketing Specialist</t>
        </is>
      </c>
      <c r="H181" s="17" t="n">
        <v>1</v>
      </c>
      <c r="I181" s="61" t="n"/>
      <c r="J181" s="62" t="n"/>
      <c r="K181" s="62" t="n"/>
      <c r="L181" s="62" t="n"/>
      <c r="M181" s="62" t="n"/>
      <c r="N181" s="62" t="n"/>
      <c r="O181" s="62" t="n"/>
      <c r="P181" s="20" t="n"/>
      <c r="Q181" s="21" t="n"/>
      <c r="R181" s="21" t="n"/>
      <c r="S181" s="21" t="n"/>
      <c r="T181" s="21" t="n"/>
      <c r="U181" s="21" t="n"/>
      <c r="V181" s="21" t="n"/>
      <c r="W181" s="63" t="n"/>
      <c r="X181" s="64" t="n"/>
      <c r="Y181" s="64" t="n"/>
      <c r="Z181" s="64" t="n"/>
      <c r="AA181" s="64" t="n"/>
      <c r="AB181" s="64" t="n"/>
      <c r="AC181" s="64" t="n"/>
      <c r="AD181" s="20" t="n"/>
      <c r="AE181" s="21" t="n"/>
      <c r="AF181" s="21" t="n"/>
      <c r="AG181" s="21" t="n"/>
      <c r="AH181" s="21" t="n"/>
      <c r="AI181" s="21" t="n"/>
      <c r="AJ181" s="21" t="n"/>
      <c r="AK181" s="21" t="n"/>
      <c r="AL181" s="65" t="inlineStr">
        <is>
          <t>Works at B1: Domain specialist work</t>
        </is>
      </c>
      <c r="AM181" s="66" t="inlineStr">
        <is>
          <t>Hardest problems in the domain · in this role: Marketing</t>
        </is>
      </c>
      <c r="AN181" s="66" t="inlineStr">
        <is>
          <t>Works at B3: Sets standards for a practice; cross-team problems</t>
        </is>
      </c>
      <c r="AO181" s="65" t="inlineStr">
        <is>
          <t>Works at B1: Technical / QC / client calls for the domain</t>
        </is>
      </c>
      <c r="AP181" s="66" t="inlineStr">
        <is>
          <t>Allocates people and sets team priorities</t>
        </is>
      </c>
      <c r="AQ181" s="66" t="inlineStr">
        <is>
          <t>Works at B3: Commercial / strategic calls for the unit</t>
        </is>
      </c>
      <c r="AR181" s="65" t="inlineStr">
        <is>
          <t>Works at B1: A domain or a small team</t>
        </is>
      </c>
      <c r="AS181" s="66" t="inlineStr">
        <is>
          <t>One team or a client portfolio</t>
        </is>
      </c>
      <c r="AT181" s="66" t="inlineStr">
        <is>
          <t>Works at B3: Several teams or a practice</t>
        </is>
      </c>
      <c r="AU181" s="18" t="inlineStr">
        <is>
          <t>Works at B1: IC: mentors and reviews · People: hands-on team lead of 3–5</t>
        </is>
      </c>
      <c r="AV181" s="19" t="inlineStr">
        <is>
          <t>IC: guides others in the domain · People: manages a team of 6+</t>
        </is>
      </c>
      <c r="AW181" s="19" t="inlineStr">
        <is>
          <t>Works at B3: IC: leads a practice · People: team leads / managers report in</t>
        </is>
      </c>
      <c r="AX181" s="18" t="inlineStr">
        <is>
          <t>Works at B1: Moves a module's, product area's or client account's results</t>
        </is>
      </c>
      <c r="AY181" s="19" t="inlineStr">
        <is>
          <t>Visible effect on a team's or client portfolio's revenue, quality or compliance</t>
        </is>
      </c>
      <c r="AZ181" s="19" t="inlineStr">
        <is>
          <t>Works at B3: Shapes the results of a practice or several teams</t>
        </is>
      </c>
      <c r="BA181" s="67" t="inlineStr">
        <is>
          <t>Less than 6–8 yrs</t>
        </is>
      </c>
      <c r="BB181" s="68" t="inlineStr">
        <is>
          <t>6–8 yrs · market 6–10 yrs</t>
        </is>
      </c>
      <c r="BC181" s="68" t="inlineStr">
        <is>
          <t>More than 6–8 yrs</t>
        </is>
      </c>
      <c r="BD181" s="67" t="inlineStr">
        <is>
          <t>Below: Graduate + relevant qualification or certification preferred</t>
        </is>
      </c>
      <c r="BE181" s="68" t="inlineStr">
        <is>
          <t>Graduate or postgraduate; professional qualification preferred</t>
        </is>
      </c>
      <c r="BF181" s="68" t="inlineStr">
        <is>
          <t>Above: Postgraduate or professional qualification preferred</t>
        </is>
      </c>
    </row>
    <row r="182" ht="30" customHeight="1">
      <c r="A182" s="45" t="inlineStr">
        <is>
          <t>R059</t>
        </is>
      </c>
      <c r="B182" s="46" t="inlineStr">
        <is>
          <t>Marketing Leadership · Manager</t>
        </is>
      </c>
      <c r="C182" s="46" t="inlineStr">
        <is>
          <t>Marketing &amp; Communications</t>
        </is>
      </c>
      <c r="D182" s="46" t="inlineStr">
        <is>
          <t>Manager</t>
        </is>
      </c>
      <c r="E182" s="46" t="inlineStr">
        <is>
          <t>ROLE</t>
        </is>
      </c>
      <c r="F182" s="46" t="inlineStr">
        <is>
          <t>C1</t>
        </is>
      </c>
      <c r="G182" s="46" t="inlineStr">
        <is>
          <t>Band C · Head / manager · Sales &amp; marketing</t>
        </is>
      </c>
      <c r="H182" s="46" t="n">
        <v>1</v>
      </c>
      <c r="I182" s="47" t="inlineStr">
        <is>
          <t>H</t>
        </is>
      </c>
      <c r="J182" s="48" t="inlineStr">
        <is>
          <t>M</t>
        </is>
      </c>
      <c r="K182" s="48" t="inlineStr">
        <is>
          <t>L</t>
        </is>
      </c>
      <c r="L182" s="48" t="inlineStr">
        <is>
          <t>M</t>
        </is>
      </c>
      <c r="M182" s="48" t="inlineStr">
        <is>
          <t>M</t>
        </is>
      </c>
      <c r="N182" s="48" t="inlineStr">
        <is>
          <t>L</t>
        </is>
      </c>
      <c r="O182" s="48" t="inlineStr">
        <is>
          <t>L</t>
        </is>
      </c>
      <c r="P182" s="49" t="inlineStr">
        <is>
          <t>H</t>
        </is>
      </c>
      <c r="Q182" s="50" t="inlineStr">
        <is>
          <t>M</t>
        </is>
      </c>
      <c r="R182" s="50" t="inlineStr">
        <is>
          <t>M</t>
        </is>
      </c>
      <c r="S182" s="50" t="inlineStr">
        <is>
          <t>M</t>
        </is>
      </c>
      <c r="T182" s="50" t="inlineStr">
        <is>
          <t>L</t>
        </is>
      </c>
      <c r="U182" s="50" t="inlineStr">
        <is>
          <t>L</t>
        </is>
      </c>
      <c r="V182" s="50" t="inlineStr">
        <is>
          <t>L</t>
        </is>
      </c>
      <c r="W182" s="51" t="n"/>
      <c r="X182" s="52" t="n"/>
      <c r="Y182" s="52" t="n"/>
      <c r="Z182" s="52" t="n"/>
      <c r="AA182" s="52" t="n"/>
      <c r="AB182" s="52" t="n"/>
      <c r="AC182" s="52" t="n"/>
      <c r="AD182" s="49" t="str">
        <f>IF(W182&lt;&gt;"",W182,I182)</f>
        <v>H</v>
      </c>
      <c r="AE182" s="50" t="str">
        <f>IF(X182&lt;&gt;"",X182,J182)</f>
        <v>M</v>
      </c>
      <c r="AF182" s="50" t="str">
        <f>IF(Y182&lt;&gt;"",Y182,K182)</f>
        <v>L</v>
      </c>
      <c r="AG182" s="50" t="str">
        <f>IF(Z182&lt;&gt;"",Z182,L182)</f>
        <v>M</v>
      </c>
      <c r="AH182" s="50" t="str">
        <f>IF(AA182&lt;&gt;"",AA182,M182)</f>
        <v>M</v>
      </c>
      <c r="AI182" s="50" t="str">
        <f>IF(AB182&lt;&gt;"",AB182,N182)</f>
        <v>L</v>
      </c>
      <c r="AJ182" s="50" t="str">
        <f>IF(AC182&lt;&gt;"",AC182,O182)</f>
        <v>L</v>
      </c>
      <c r="AK182" s="50">
        <f>COUNTA(W182:AC182)</f>
        <v>0</v>
      </c>
      <c r="AL182" s="53" t="n"/>
      <c r="AM182" s="54" t="n"/>
      <c r="AN182" s="54" t="n"/>
      <c r="AO182" s="53" t="n"/>
      <c r="AP182" s="54" t="n"/>
      <c r="AQ182" s="54" t="n"/>
      <c r="AR182" s="53" t="n"/>
      <c r="AS182" s="54" t="n"/>
      <c r="AT182" s="54" t="n"/>
      <c r="AU182" s="55" t="n"/>
      <c r="AV182" s="56" t="n"/>
      <c r="AW182" s="56" t="n"/>
      <c r="AX182" s="55" t="n"/>
      <c r="AY182" s="56" t="n"/>
      <c r="AZ182" s="56" t="n"/>
      <c r="BA182" s="57" t="n"/>
      <c r="BB182" s="58" t="n"/>
      <c r="BC182" s="58" t="n"/>
      <c r="BD182" s="57" t="n"/>
      <c r="BE182" s="58" t="n"/>
      <c r="BF182" s="58" t="n"/>
    </row>
    <row r="183" ht="90" customHeight="1">
      <c r="A183" s="59" t="inlineStr">
        <is>
          <t>R059</t>
        </is>
      </c>
      <c r="B183" s="17" t="inlineStr">
        <is>
          <t>Marketing Leadership · Manager</t>
        </is>
      </c>
      <c r="C183" s="17" t="inlineStr">
        <is>
          <t>Marketing &amp; Communications</t>
        </is>
      </c>
      <c r="D183" s="17" t="inlineStr">
        <is>
          <t>Manager</t>
        </is>
      </c>
      <c r="E183" s="17" t="inlineStr">
        <is>
          <t>level</t>
        </is>
      </c>
      <c r="F183" s="70" t="inlineStr">
        <is>
          <t>C1</t>
        </is>
      </c>
      <c r="G183" s="17" t="inlineStr">
        <is>
          <t>Associate Head – Marketing Leadership</t>
        </is>
      </c>
      <c r="H183" s="17" t="n">
        <v>1</v>
      </c>
      <c r="I183" s="61" t="n"/>
      <c r="J183" s="62" t="n"/>
      <c r="K183" s="62" t="n"/>
      <c r="L183" s="62" t="n"/>
      <c r="M183" s="62" t="n"/>
      <c r="N183" s="62" t="n"/>
      <c r="O183" s="62" t="n"/>
      <c r="P183" s="20" t="n"/>
      <c r="Q183" s="21" t="n"/>
      <c r="R183" s="21" t="n"/>
      <c r="S183" s="21" t="n"/>
      <c r="T183" s="21" t="n"/>
      <c r="U183" s="21" t="n"/>
      <c r="V183" s="21" t="n"/>
      <c r="W183" s="63" t="n"/>
      <c r="X183" s="64" t="n"/>
      <c r="Y183" s="64" t="n"/>
      <c r="Z183" s="64" t="n"/>
      <c r="AA183" s="64" t="n"/>
      <c r="AB183" s="64" t="n"/>
      <c r="AC183" s="64" t="n"/>
      <c r="AD183" s="20" t="n"/>
      <c r="AE183" s="21" t="n"/>
      <c r="AF183" s="21" t="n"/>
      <c r="AG183" s="21" t="n"/>
      <c r="AH183" s="21" t="n"/>
      <c r="AI183" s="21" t="n"/>
      <c r="AJ183" s="21" t="n"/>
      <c r="AK183" s="21" t="n"/>
      <c r="AL183" s="65" t="inlineStr">
        <is>
          <t>Works at B3: Sets standards for a practice; cross-team problems</t>
        </is>
      </c>
      <c r="AM183" s="66" t="inlineStr">
        <is>
          <t>Ambiguous, cross-product problems</t>
        </is>
      </c>
      <c r="AN183" s="66" t="inlineStr">
        <is>
          <t>Works at C2: Function-wide or company-wide problems; creates methods and standards</t>
        </is>
      </c>
      <c r="AO183" s="65" t="inlineStr">
        <is>
          <t>Works at B3: Commercial / strategic calls for the unit</t>
        </is>
      </c>
      <c r="AP183" s="66" t="inlineStr">
        <is>
          <t>Sets direction for a sub-function or domain</t>
        </is>
      </c>
      <c r="AQ183" s="66" t="inlineStr">
        <is>
          <t>Works at C2: Sets direction for a function</t>
        </is>
      </c>
      <c r="AR183" s="65" t="inlineStr">
        <is>
          <t>Works at B3: Several teams or a practice</t>
        </is>
      </c>
      <c r="AS183" s="66" t="inlineStr">
        <is>
          <t>Sub-function results or domain quality across products</t>
        </is>
      </c>
      <c r="AT183" s="66" t="inlineStr">
        <is>
          <t>Works at C2: Function results, budget and risk</t>
        </is>
      </c>
      <c r="AU183" s="18" t="inlineStr">
        <is>
          <t>Works at B3: IC: leads a practice · People: team leads / managers report in</t>
        </is>
      </c>
      <c r="AV183" s="19" t="inlineStr">
        <is>
          <t>Leads managers or a community of practice</t>
        </is>
      </c>
      <c r="AW183" s="19" t="inlineStr">
        <is>
          <t>Works at C2: Leads a function; shapes functional strategy</t>
        </is>
      </c>
      <c r="AX183" s="18" t="inlineStr">
        <is>
          <t>Works at B3: Shapes the results of a practice or several teams</t>
        </is>
      </c>
      <c r="AY183" s="19" t="inlineStr">
        <is>
          <t>Changes results across a sub-function or across products</t>
        </is>
      </c>
      <c r="AZ183" s="19" t="inlineStr">
        <is>
          <t>Works at C2: Drives a function's or department's results and costs</t>
        </is>
      </c>
      <c r="BA183" s="67" t="inlineStr">
        <is>
          <t>Less than 10–13 yrs</t>
        </is>
      </c>
      <c r="BB183" s="68" t="inlineStr">
        <is>
          <t>10–13 yrs · market 12–17 yrs</t>
        </is>
      </c>
      <c r="BC183" s="68" t="inlineStr">
        <is>
          <t>More than 10–13 yrs</t>
        </is>
      </c>
      <c r="BD183" s="67" t="inlineStr">
        <is>
          <t>Below: Postgraduate or professional qualification preferred</t>
        </is>
      </c>
      <c r="BE183" s="68" t="inlineStr">
        <is>
          <t>Postgraduate / professional qualification preferred</t>
        </is>
      </c>
      <c r="BF183" s="68" t="inlineStr">
        <is>
          <t>Above: Postgraduate / professional qualification preferred</t>
        </is>
      </c>
    </row>
    <row r="184" ht="30" customHeight="1">
      <c r="A184" s="45" t="inlineStr">
        <is>
          <t>R060</t>
        </is>
      </c>
      <c r="B184" s="46" t="inlineStr">
        <is>
          <t>Marketing Operations &amp; Automation · IC</t>
        </is>
      </c>
      <c r="C184" s="46" t="inlineStr">
        <is>
          <t>Marketing &amp; Communications</t>
        </is>
      </c>
      <c r="D184" s="46" t="inlineStr">
        <is>
          <t>IC</t>
        </is>
      </c>
      <c r="E184" s="46" t="inlineStr">
        <is>
          <t>ROLE</t>
        </is>
      </c>
      <c r="F184" s="46" t="inlineStr">
        <is>
          <t>A2 · A3 · B1</t>
        </is>
      </c>
      <c r="G184" s="46" t="inlineStr">
        <is>
          <t>Band A · all tracks · Sales &amp; marketing</t>
        </is>
      </c>
      <c r="H184" s="46" t="n">
        <v>6</v>
      </c>
      <c r="I184" s="47" t="inlineStr">
        <is>
          <t>H</t>
        </is>
      </c>
      <c r="J184" s="48" t="inlineStr">
        <is>
          <t>M</t>
        </is>
      </c>
      <c r="K184" s="48" t="inlineStr">
        <is>
          <t>L</t>
        </is>
      </c>
      <c r="L184" s="48" t="inlineStr">
        <is>
          <t>L</t>
        </is>
      </c>
      <c r="M184" s="48" t="inlineStr">
        <is>
          <t>M</t>
        </is>
      </c>
      <c r="N184" s="48" t="inlineStr">
        <is>
          <t>L</t>
        </is>
      </c>
      <c r="O184" s="48" t="inlineStr">
        <is>
          <t>L</t>
        </is>
      </c>
      <c r="P184" s="49" t="inlineStr">
        <is>
          <t>H</t>
        </is>
      </c>
      <c r="Q184" s="50" t="inlineStr">
        <is>
          <t>M</t>
        </is>
      </c>
      <c r="R184" s="50" t="inlineStr">
        <is>
          <t>M</t>
        </is>
      </c>
      <c r="S184" s="50" t="inlineStr">
        <is>
          <t>L</t>
        </is>
      </c>
      <c r="T184" s="50" t="inlineStr">
        <is>
          <t>L</t>
        </is>
      </c>
      <c r="U184" s="50" t="inlineStr">
        <is>
          <t>L</t>
        </is>
      </c>
      <c r="V184" s="50" t="inlineStr">
        <is>
          <t>L</t>
        </is>
      </c>
      <c r="W184" s="51" t="n"/>
      <c r="X184" s="52" t="n"/>
      <c r="Y184" s="52" t="n"/>
      <c r="Z184" s="52" t="n"/>
      <c r="AA184" s="52" t="n"/>
      <c r="AB184" s="52" t="n"/>
      <c r="AC184" s="52" t="n"/>
      <c r="AD184" s="49" t="str">
        <f>IF(W184&lt;&gt;"",W184,I184)</f>
        <v>H</v>
      </c>
      <c r="AE184" s="50" t="str">
        <f>IF(X184&lt;&gt;"",X184,J184)</f>
        <v>M</v>
      </c>
      <c r="AF184" s="50" t="str">
        <f>IF(Y184&lt;&gt;"",Y184,K184)</f>
        <v>L</v>
      </c>
      <c r="AG184" s="50" t="str">
        <f>IF(Z184&lt;&gt;"",Z184,L184)</f>
        <v>L</v>
      </c>
      <c r="AH184" s="50" t="str">
        <f>IF(AA184&lt;&gt;"",AA184,M184)</f>
        <v>M</v>
      </c>
      <c r="AI184" s="50" t="str">
        <f>IF(AB184&lt;&gt;"",AB184,N184)</f>
        <v>L</v>
      </c>
      <c r="AJ184" s="50" t="str">
        <f>IF(AC184&lt;&gt;"",AC184,O184)</f>
        <v>L</v>
      </c>
      <c r="AK184" s="50">
        <f>COUNTA(W184:AC184)</f>
        <v>0</v>
      </c>
      <c r="AL184" s="53" t="n"/>
      <c r="AM184" s="54" t="n"/>
      <c r="AN184" s="54" t="n"/>
      <c r="AO184" s="53" t="n"/>
      <c r="AP184" s="54" t="n"/>
      <c r="AQ184" s="54" t="n"/>
      <c r="AR184" s="53" t="n"/>
      <c r="AS184" s="54" t="n"/>
      <c r="AT184" s="54" t="n"/>
      <c r="AU184" s="55" t="n"/>
      <c r="AV184" s="56" t="n"/>
      <c r="AW184" s="56" t="n"/>
      <c r="AX184" s="55" t="n"/>
      <c r="AY184" s="56" t="n"/>
      <c r="AZ184" s="56" t="n"/>
      <c r="BA184" s="57" t="n"/>
      <c r="BB184" s="58" t="n"/>
      <c r="BC184" s="58" t="n"/>
      <c r="BD184" s="57" t="n"/>
      <c r="BE184" s="58" t="n"/>
      <c r="BF184" s="58" t="n"/>
    </row>
    <row r="185" ht="90" customHeight="1">
      <c r="A185" s="59" t="inlineStr">
        <is>
          <t>R060</t>
        </is>
      </c>
      <c r="B185" s="17" t="inlineStr">
        <is>
          <t>Marketing Operations &amp; Automation · IC</t>
        </is>
      </c>
      <c r="C185" s="17" t="inlineStr">
        <is>
          <t>Marketing &amp; Communications</t>
        </is>
      </c>
      <c r="D185" s="17" t="inlineStr">
        <is>
          <t>IC</t>
        </is>
      </c>
      <c r="E185" s="17" t="inlineStr">
        <is>
          <t>level</t>
        </is>
      </c>
      <c r="F185" s="69" t="inlineStr">
        <is>
          <t>B1</t>
        </is>
      </c>
      <c r="G185" s="17" t="inlineStr">
        <is>
          <t>Specialist – Marketing Operations &amp; Automation</t>
        </is>
      </c>
      <c r="H185" s="17" t="n">
        <v>1</v>
      </c>
      <c r="I185" s="61" t="n"/>
      <c r="J185" s="62" t="n"/>
      <c r="K185" s="62" t="n"/>
      <c r="L185" s="62" t="n"/>
      <c r="M185" s="62" t="n"/>
      <c r="N185" s="62" t="n"/>
      <c r="O185" s="62" t="n"/>
      <c r="P185" s="20" t="n"/>
      <c r="Q185" s="21" t="n"/>
      <c r="R185" s="21" t="n"/>
      <c r="S185" s="21" t="n"/>
      <c r="T185" s="21" t="n"/>
      <c r="U185" s="21" t="n"/>
      <c r="V185" s="21" t="n"/>
      <c r="W185" s="63" t="n"/>
      <c r="X185" s="64" t="n"/>
      <c r="Y185" s="64" t="n"/>
      <c r="Z185" s="64" t="n"/>
      <c r="AA185" s="64" t="n"/>
      <c r="AB185" s="64" t="n"/>
      <c r="AC185" s="64" t="n"/>
      <c r="AD185" s="20" t="n"/>
      <c r="AE185" s="21" t="n"/>
      <c r="AF185" s="21" t="n"/>
      <c r="AG185" s="21" t="n"/>
      <c r="AH185" s="21" t="n"/>
      <c r="AI185" s="21" t="n"/>
      <c r="AJ185" s="21" t="n"/>
      <c r="AK185" s="21" t="n"/>
      <c r="AL185" s="65" t="inlineStr">
        <is>
          <t>Works at A3: Varied and non-standard work; handles exceptions</t>
        </is>
      </c>
      <c r="AM185" s="66" t="inlineStr">
        <is>
          <t>Domain specialist work</t>
        </is>
      </c>
      <c r="AN185" s="66" t="inlineStr">
        <is>
          <t>Works at B2: Hardest problems in the domain</t>
        </is>
      </c>
      <c r="AO185" s="65" t="inlineStr">
        <is>
          <t>Works at A3: Technical / QC / client calls on own work</t>
        </is>
      </c>
      <c r="AP185" s="66" t="inlineStr">
        <is>
          <t>Technical / QC / client calls for the domain</t>
        </is>
      </c>
      <c r="AQ185" s="66" t="inlineStr">
        <is>
          <t>Works at B2: Allocates people and sets team priorities</t>
        </is>
      </c>
      <c r="AR185" s="65" t="inlineStr">
        <is>
          <t>Works at A3: A module / process, or work with client or regulatory consequences</t>
        </is>
      </c>
      <c r="AS185" s="66" t="inlineStr">
        <is>
          <t>A domain or a small team</t>
        </is>
      </c>
      <c r="AT185" s="66" t="inlineStr">
        <is>
          <t>Works at B2: One team or a client portfolio</t>
        </is>
      </c>
      <c r="AU185" s="18" t="inlineStr">
        <is>
          <t>Works at A3: contributes alone; guides others only informally</t>
        </is>
      </c>
      <c r="AV185" s="19" t="inlineStr">
        <is>
          <t>IC: mentors and reviews · People: hands-on team lead of 3–5</t>
        </is>
      </c>
      <c r="AW185" s="19" t="inlineStr">
        <is>
          <t>Works at B2: IC: guides others in the domain · People: manages a team of 6+</t>
        </is>
      </c>
      <c r="AX185" s="18" t="inlineStr">
        <is>
          <t>Works at A3: A process or client deliverable depends on this work</t>
        </is>
      </c>
      <c r="AY185" s="19" t="inlineStr">
        <is>
          <t>Moves a module's, product area's or client account's results</t>
        </is>
      </c>
      <c r="AZ185" s="19" t="inlineStr">
        <is>
          <t>Works at B2: Visible effect on a team's or client portfolio's revenue, quality or compliance</t>
        </is>
      </c>
      <c r="BA185" s="67" t="inlineStr">
        <is>
          <t>Less than 4–6 yrs</t>
        </is>
      </c>
      <c r="BB185" s="68" t="inlineStr">
        <is>
          <t>4–6 yrs · market 4–8 yrs</t>
        </is>
      </c>
      <c r="BC185" s="68" t="inlineStr">
        <is>
          <t>More than 4–6 yrs</t>
        </is>
      </c>
      <c r="BD185" s="67" t="inlineStr">
        <is>
          <t>Below: Graduate; relevant certification preferred</t>
        </is>
      </c>
      <c r="BE185" s="68" t="inlineStr">
        <is>
          <t>Graduate + relevant qualification or certification preferred</t>
        </is>
      </c>
      <c r="BF185" s="68" t="inlineStr">
        <is>
          <t>Above: Graduate or postgraduate; professional qualification preferred</t>
        </is>
      </c>
    </row>
    <row r="186" ht="90" customHeight="1">
      <c r="A186" s="59" t="inlineStr">
        <is>
          <t>R060</t>
        </is>
      </c>
      <c r="B186" s="17" t="inlineStr">
        <is>
          <t>Marketing Operations &amp; Automation · IC</t>
        </is>
      </c>
      <c r="C186" s="17" t="inlineStr">
        <is>
          <t>Marketing &amp; Communications</t>
        </is>
      </c>
      <c r="D186" s="17" t="inlineStr">
        <is>
          <t>IC</t>
        </is>
      </c>
      <c r="E186" s="17" t="inlineStr">
        <is>
          <t>level</t>
        </is>
      </c>
      <c r="F186" s="60" t="inlineStr">
        <is>
          <t>A3</t>
        </is>
      </c>
      <c r="G186" s="17" t="inlineStr">
        <is>
          <t>Senior Marketing Operations Associate</t>
        </is>
      </c>
      <c r="H186" s="17" t="n">
        <v>2</v>
      </c>
      <c r="I186" s="61" t="n"/>
      <c r="J186" s="62" t="n"/>
      <c r="K186" s="62" t="n"/>
      <c r="L186" s="62" t="n"/>
      <c r="M186" s="62" t="n"/>
      <c r="N186" s="62" t="n"/>
      <c r="O186" s="62" t="n"/>
      <c r="P186" s="20" t="n"/>
      <c r="Q186" s="21" t="n"/>
      <c r="R186" s="21" t="n"/>
      <c r="S186" s="21" t="n"/>
      <c r="T186" s="21" t="n"/>
      <c r="U186" s="21" t="n"/>
      <c r="V186" s="21" t="n"/>
      <c r="W186" s="63" t="n"/>
      <c r="X186" s="64" t="n"/>
      <c r="Y186" s="64" t="n"/>
      <c r="Z186" s="64" t="n"/>
      <c r="AA186" s="64" t="n"/>
      <c r="AB186" s="64" t="n"/>
      <c r="AC186" s="64" t="n"/>
      <c r="AD186" s="20" t="n"/>
      <c r="AE186" s="21" t="n"/>
      <c r="AF186" s="21" t="n"/>
      <c r="AG186" s="21" t="n"/>
      <c r="AH186" s="21" t="n"/>
      <c r="AI186" s="21" t="n"/>
      <c r="AJ186" s="21" t="n"/>
      <c r="AK186" s="21" t="n"/>
      <c r="AL186" s="65" t="inlineStr">
        <is>
          <t>Works at A2: Standard work of the discipline</t>
        </is>
      </c>
      <c r="AM186" s="66" t="inlineStr">
        <is>
          <t>Varied and non-standard work; handles exceptions · in this role: Marketing</t>
        </is>
      </c>
      <c r="AN186" s="66" t="inlineStr">
        <is>
          <t>Works at B1: Domain specialist work</t>
        </is>
      </c>
      <c r="AO186" s="65" t="inlineStr">
        <is>
          <t>Works at A2: Chooses own approach within standards</t>
        </is>
      </c>
      <c r="AP186" s="66" t="inlineStr">
        <is>
          <t>Technical / QC / client calls on own work</t>
        </is>
      </c>
      <c r="AQ186" s="66" t="inlineStr">
        <is>
          <t>Works at B1: Technical / QC / client calls for the domain</t>
        </is>
      </c>
      <c r="AR186" s="65" t="inlineStr">
        <is>
          <t>Works at A2: Own deliverables · accuracy, TAT</t>
        </is>
      </c>
      <c r="AS186" s="66" t="inlineStr">
        <is>
          <t>A module / process, or work with client or regulatory consequences</t>
        </is>
      </c>
      <c r="AT186" s="66" t="inlineStr">
        <is>
          <t>Works at B1: A domain or a small team</t>
        </is>
      </c>
      <c r="AU186" s="18" t="inlineStr">
        <is>
          <t>Works at A2: contributes alone; guides others only informally</t>
        </is>
      </c>
      <c r="AV186" s="19" t="inlineStr">
        <is>
          <t>Helps peers and newer people informally · None · guides 1–3 juniors informally</t>
        </is>
      </c>
      <c r="AW186" s="19" t="inlineStr">
        <is>
          <t>Works at B1: IC: mentors and reviews · People: hands-on team lead of 3–5</t>
        </is>
      </c>
      <c r="AX186" s="18" t="inlineStr">
        <is>
          <t>Works at A2: Own deliverables feed a team's output and turnaround</t>
        </is>
      </c>
      <c r="AY186" s="19" t="inlineStr">
        <is>
          <t>A process or client deliverable depends on this work</t>
        </is>
      </c>
      <c r="AZ186" s="19" t="inlineStr">
        <is>
          <t>Works at B1: Moves a module's, product area's or client account's results</t>
        </is>
      </c>
      <c r="BA186" s="67" t="inlineStr">
        <is>
          <t>Less than 2–4 yrs</t>
        </is>
      </c>
      <c r="BB186" s="68" t="inlineStr">
        <is>
          <t>2–4 yrs · market 2–5 yrs</t>
        </is>
      </c>
      <c r="BC186" s="68" t="inlineStr">
        <is>
          <t>More than 2–4 yrs</t>
        </is>
      </c>
      <c r="BD186" s="67" t="inlineStr">
        <is>
          <t>Below: Graduate · or diploma with experience</t>
        </is>
      </c>
      <c r="BE186" s="68" t="inlineStr">
        <is>
          <t>Graduate; relevant certification preferred</t>
        </is>
      </c>
      <c r="BF186" s="68" t="inlineStr">
        <is>
          <t>Above: Graduate + relevant qualification or certification preferred</t>
        </is>
      </c>
    </row>
    <row r="187" ht="90" customHeight="1">
      <c r="A187" s="59" t="inlineStr">
        <is>
          <t>R060</t>
        </is>
      </c>
      <c r="B187" s="17" t="inlineStr">
        <is>
          <t>Marketing Operations &amp; Automation · IC</t>
        </is>
      </c>
      <c r="C187" s="17" t="inlineStr">
        <is>
          <t>Marketing &amp; Communications</t>
        </is>
      </c>
      <c r="D187" s="17" t="inlineStr">
        <is>
          <t>IC</t>
        </is>
      </c>
      <c r="E187" s="17" t="inlineStr">
        <is>
          <t>level</t>
        </is>
      </c>
      <c r="F187" s="60" t="inlineStr">
        <is>
          <t>A2</t>
        </is>
      </c>
      <c r="G187" s="17" t="inlineStr">
        <is>
          <t>Marketing Operations Associate</t>
        </is>
      </c>
      <c r="H187" s="17" t="n">
        <v>3</v>
      </c>
      <c r="I187" s="61" t="n"/>
      <c r="J187" s="62" t="n"/>
      <c r="K187" s="62" t="n"/>
      <c r="L187" s="62" t="n"/>
      <c r="M187" s="62" t="n"/>
      <c r="N187" s="62" t="n"/>
      <c r="O187" s="62" t="n"/>
      <c r="P187" s="20" t="n"/>
      <c r="Q187" s="21" t="n"/>
      <c r="R187" s="21" t="n"/>
      <c r="S187" s="21" t="n"/>
      <c r="T187" s="21" t="n"/>
      <c r="U187" s="21" t="n"/>
      <c r="V187" s="21" t="n"/>
      <c r="W187" s="63" t="n"/>
      <c r="X187" s="64" t="n"/>
      <c r="Y187" s="64" t="n"/>
      <c r="Z187" s="64" t="n"/>
      <c r="AA187" s="64" t="n"/>
      <c r="AB187" s="64" t="n"/>
      <c r="AC187" s="64" t="n"/>
      <c r="AD187" s="20" t="n"/>
      <c r="AE187" s="21" t="n"/>
      <c r="AF187" s="21" t="n"/>
      <c r="AG187" s="21" t="n"/>
      <c r="AH187" s="21" t="n"/>
      <c r="AI187" s="21" t="n"/>
      <c r="AJ187" s="21" t="n"/>
      <c r="AK187" s="21" t="n"/>
      <c r="AL187" s="65" t="inlineStr">
        <is>
          <t>Works at A1: Learning; follows worked examples</t>
        </is>
      </c>
      <c r="AM187" s="66" t="inlineStr">
        <is>
          <t>Standard work of the discipline · in this role: Marketing · Hubspot · Ai</t>
        </is>
      </c>
      <c r="AN187" s="66" t="inlineStr">
        <is>
          <t>Works at A3: Varied and non-standard work; handles exceptions</t>
        </is>
      </c>
      <c r="AO187" s="65" t="inlineStr">
        <is>
          <t>Works at A1: Needs approval / close guidance</t>
        </is>
      </c>
      <c r="AP187" s="66" t="inlineStr">
        <is>
          <t>Chooses own approach within standards</t>
        </is>
      </c>
      <c r="AQ187" s="66" t="inlineStr">
        <is>
          <t>Works at A3: Technical / QC / client calls on own work</t>
        </is>
      </c>
      <c r="AR187" s="65" t="inlineStr">
        <is>
          <t>Works at A1: Learning tasks</t>
        </is>
      </c>
      <c r="AS187" s="66" t="inlineStr">
        <is>
          <t>Own deliverables · accuracy, TAT</t>
        </is>
      </c>
      <c r="AT187" s="66" t="inlineStr">
        <is>
          <t>Works at A3: A module / process, or work with client or regulatory consequences</t>
        </is>
      </c>
      <c r="AU187" s="18" t="inlineStr">
        <is>
          <t>Works at A1: contributes alone; guides others only informally</t>
        </is>
      </c>
      <c r="AV187" s="19" t="inlineStr">
        <is>
          <t>Helps peers and newer people informally · No direct reports</t>
        </is>
      </c>
      <c r="AW187" s="19" t="inlineStr">
        <is>
          <t>Works at A3: Not scored in Band A</t>
        </is>
      </c>
      <c r="AX187" s="18" t="inlineStr">
        <is>
          <t>Works at A1: Learning; little direct effect on business results yet</t>
        </is>
      </c>
      <c r="AY187" s="19" t="inlineStr">
        <is>
          <t>Own deliverables feed a team's output and turnaround</t>
        </is>
      </c>
      <c r="AZ187" s="19" t="inlineStr">
        <is>
          <t>Works at A3: A process or client deliverable depends on this work</t>
        </is>
      </c>
      <c r="BA187" s="67" t="inlineStr">
        <is>
          <t>Less than 0–2 yrs</t>
        </is>
      </c>
      <c r="BB187" s="68" t="inlineStr">
        <is>
          <t>0–2 yrs · market 0–3 yrs</t>
        </is>
      </c>
      <c r="BC187" s="68" t="inlineStr">
        <is>
          <t>More than 0–2 yrs</t>
        </is>
      </c>
      <c r="BD187" s="67" t="inlineStr">
        <is>
          <t>Below: Pursuing or completed graduation / diploma</t>
        </is>
      </c>
      <c r="BE187" s="68" t="inlineStr">
        <is>
          <t>Graduate · or diploma with experience</t>
        </is>
      </c>
      <c r="BF187" s="68" t="inlineStr">
        <is>
          <t>Above: Graduate; relevant certification preferred</t>
        </is>
      </c>
    </row>
    <row r="188" ht="30" customHeight="1">
      <c r="A188" s="45" t="inlineStr">
        <is>
          <t>R061</t>
        </is>
      </c>
      <c r="B188" s="46" t="inlineStr">
        <is>
          <t>Marketing · role not recorded · Consultant</t>
        </is>
      </c>
      <c r="C188" s="46" t="inlineStr">
        <is>
          <t>Marketing &amp; Communications</t>
        </is>
      </c>
      <c r="D188" s="46" t="inlineStr">
        <is>
          <t>Consultant</t>
        </is>
      </c>
      <c r="E188" s="46" t="inlineStr">
        <is>
          <t>ROLE</t>
        </is>
      </c>
      <c r="F188" s="46" t="inlineStr">
        <is>
          <t>X1</t>
        </is>
      </c>
      <c r="G188" s="46" t="inlineStr">
        <is>
          <t>Consultant · outside the ladder · Sales &amp; marketing</t>
        </is>
      </c>
      <c r="H188" s="46" t="n">
        <v>1</v>
      </c>
      <c r="I188" s="47" t="n"/>
      <c r="J188" s="48" t="n"/>
      <c r="K188" s="48" t="n"/>
      <c r="L188" s="48" t="n"/>
      <c r="M188" s="48" t="n"/>
      <c r="N188" s="48" t="n"/>
      <c r="O188" s="48" t="n"/>
      <c r="P188" s="49" t="n"/>
      <c r="Q188" s="50" t="n"/>
      <c r="R188" s="50" t="n"/>
      <c r="S188" s="50" t="n"/>
      <c r="T188" s="50" t="n"/>
      <c r="U188" s="50" t="n"/>
      <c r="V188" s="50" t="n"/>
      <c r="W188" s="51" t="n"/>
      <c r="X188" s="52" t="n"/>
      <c r="Y188" s="52" t="n"/>
      <c r="Z188" s="52" t="n"/>
      <c r="AA188" s="52" t="n"/>
      <c r="AB188" s="52" t="n"/>
      <c r="AC188" s="52" t="n"/>
      <c r="AD188" s="49">
        <f>IF(W188&lt;&gt;"",W188,I188)</f>
        <v>0</v>
      </c>
      <c r="AE188" s="50">
        <f>IF(X188&lt;&gt;"",X188,J188)</f>
        <v>0</v>
      </c>
      <c r="AF188" s="50">
        <f>IF(Y188&lt;&gt;"",Y188,K188)</f>
        <v>0</v>
      </c>
      <c r="AG188" s="50">
        <f>IF(Z188&lt;&gt;"",Z188,L188)</f>
        <v>0</v>
      </c>
      <c r="AH188" s="50">
        <f>IF(AA188&lt;&gt;"",AA188,M188)</f>
        <v>0</v>
      </c>
      <c r="AI188" s="50">
        <f>IF(AB188&lt;&gt;"",AB188,N188)</f>
        <v>0</v>
      </c>
      <c r="AJ188" s="50">
        <f>IF(AC188&lt;&gt;"",AC188,O188)</f>
        <v>0</v>
      </c>
      <c r="AK188" s="50">
        <f>COUNTA(W188:AC188)</f>
        <v>0</v>
      </c>
      <c r="AL188" s="53" t="n"/>
      <c r="AM188" s="54" t="n"/>
      <c r="AN188" s="54" t="n"/>
      <c r="AO188" s="53" t="n"/>
      <c r="AP188" s="54" t="n"/>
      <c r="AQ188" s="54" t="n"/>
      <c r="AR188" s="53" t="n"/>
      <c r="AS188" s="54" t="n"/>
      <c r="AT188" s="54" t="n"/>
      <c r="AU188" s="55" t="n"/>
      <c r="AV188" s="56" t="n"/>
      <c r="AW188" s="56" t="n"/>
      <c r="AX188" s="55" t="n"/>
      <c r="AY188" s="56" t="n"/>
      <c r="AZ188" s="56" t="n"/>
      <c r="BA188" s="57" t="n"/>
      <c r="BB188" s="58" t="n"/>
      <c r="BC188" s="58" t="n"/>
      <c r="BD188" s="57" t="n"/>
      <c r="BE188" s="58" t="n"/>
      <c r="BF188" s="58" t="n"/>
    </row>
    <row r="189" ht="30" customHeight="1">
      <c r="A189" s="45" t="inlineStr">
        <is>
          <t>R062</t>
        </is>
      </c>
      <c r="B189" s="46" t="inlineStr">
        <is>
          <t>Product Marketing · Manager</t>
        </is>
      </c>
      <c r="C189" s="46" t="inlineStr">
        <is>
          <t>Marketing &amp; Communications</t>
        </is>
      </c>
      <c r="D189" s="46" t="inlineStr">
        <is>
          <t>Manager</t>
        </is>
      </c>
      <c r="E189" s="46" t="inlineStr">
        <is>
          <t>ROLE</t>
        </is>
      </c>
      <c r="F189" s="46" t="inlineStr">
        <is>
          <t>B1</t>
        </is>
      </c>
      <c r="G189" s="46" t="inlineStr">
        <is>
          <t>Band B · People Manager · Sales &amp; marketing</t>
        </is>
      </c>
      <c r="H189" s="46" t="n">
        <v>1</v>
      </c>
      <c r="I189" s="47" t="inlineStr">
        <is>
          <t>H</t>
        </is>
      </c>
      <c r="J189" s="48" t="inlineStr">
        <is>
          <t>M</t>
        </is>
      </c>
      <c r="K189" s="48" t="inlineStr">
        <is>
          <t>L</t>
        </is>
      </c>
      <c r="L189" s="48" t="inlineStr">
        <is>
          <t>M</t>
        </is>
      </c>
      <c r="M189" s="48" t="inlineStr">
        <is>
          <t>M</t>
        </is>
      </c>
      <c r="N189" s="48" t="inlineStr">
        <is>
          <t>L</t>
        </is>
      </c>
      <c r="O189" s="48" t="inlineStr">
        <is>
          <t>L</t>
        </is>
      </c>
      <c r="P189" s="49" t="inlineStr">
        <is>
          <t>H</t>
        </is>
      </c>
      <c r="Q189" s="50" t="inlineStr">
        <is>
          <t>M</t>
        </is>
      </c>
      <c r="R189" s="50" t="inlineStr">
        <is>
          <t>M</t>
        </is>
      </c>
      <c r="S189" s="50" t="inlineStr">
        <is>
          <t>M</t>
        </is>
      </c>
      <c r="T189" s="50" t="inlineStr">
        <is>
          <t>L</t>
        </is>
      </c>
      <c r="U189" s="50" t="inlineStr">
        <is>
          <t>L</t>
        </is>
      </c>
      <c r="V189" s="50" t="inlineStr">
        <is>
          <t>L</t>
        </is>
      </c>
      <c r="W189" s="51" t="n"/>
      <c r="X189" s="52" t="n"/>
      <c r="Y189" s="52" t="n"/>
      <c r="Z189" s="52" t="n"/>
      <c r="AA189" s="52" t="n"/>
      <c r="AB189" s="52" t="n"/>
      <c r="AC189" s="52" t="n"/>
      <c r="AD189" s="49" t="str">
        <f>IF(W189&lt;&gt;"",W189,I189)</f>
        <v>H</v>
      </c>
      <c r="AE189" s="50" t="str">
        <f>IF(X189&lt;&gt;"",X189,J189)</f>
        <v>M</v>
      </c>
      <c r="AF189" s="50" t="str">
        <f>IF(Y189&lt;&gt;"",Y189,K189)</f>
        <v>L</v>
      </c>
      <c r="AG189" s="50" t="str">
        <f>IF(Z189&lt;&gt;"",Z189,L189)</f>
        <v>M</v>
      </c>
      <c r="AH189" s="50" t="str">
        <f>IF(AA189&lt;&gt;"",AA189,M189)</f>
        <v>M</v>
      </c>
      <c r="AI189" s="50" t="str">
        <f>IF(AB189&lt;&gt;"",AB189,N189)</f>
        <v>L</v>
      </c>
      <c r="AJ189" s="50" t="str">
        <f>IF(AC189&lt;&gt;"",AC189,O189)</f>
        <v>L</v>
      </c>
      <c r="AK189" s="50">
        <f>COUNTA(W189:AC189)</f>
        <v>0</v>
      </c>
      <c r="AL189" s="53" t="n"/>
      <c r="AM189" s="54" t="n"/>
      <c r="AN189" s="54" t="n"/>
      <c r="AO189" s="53" t="n"/>
      <c r="AP189" s="54" t="n"/>
      <c r="AQ189" s="54" t="n"/>
      <c r="AR189" s="53" t="n"/>
      <c r="AS189" s="54" t="n"/>
      <c r="AT189" s="54" t="n"/>
      <c r="AU189" s="55" t="n"/>
      <c r="AV189" s="56" t="n"/>
      <c r="AW189" s="56" t="n"/>
      <c r="AX189" s="55" t="n"/>
      <c r="AY189" s="56" t="n"/>
      <c r="AZ189" s="56" t="n"/>
      <c r="BA189" s="57" t="n"/>
      <c r="BB189" s="58" t="n"/>
      <c r="BC189" s="58" t="n"/>
      <c r="BD189" s="57" t="n"/>
      <c r="BE189" s="58" t="n"/>
      <c r="BF189" s="58" t="n"/>
    </row>
    <row r="190" ht="90" customHeight="1">
      <c r="A190" s="59" t="inlineStr">
        <is>
          <t>R062</t>
        </is>
      </c>
      <c r="B190" s="17" t="inlineStr">
        <is>
          <t>Product Marketing · Manager</t>
        </is>
      </c>
      <c r="C190" s="17" t="inlineStr">
        <is>
          <t>Marketing &amp; Communications</t>
        </is>
      </c>
      <c r="D190" s="17" t="inlineStr">
        <is>
          <t>Manager</t>
        </is>
      </c>
      <c r="E190" s="17" t="inlineStr">
        <is>
          <t>level</t>
        </is>
      </c>
      <c r="F190" s="69" t="inlineStr">
        <is>
          <t>B1</t>
        </is>
      </c>
      <c r="G190" s="17" t="inlineStr">
        <is>
          <t>Team Lead</t>
        </is>
      </c>
      <c r="H190" s="17" t="n">
        <v>1</v>
      </c>
      <c r="I190" s="61" t="n"/>
      <c r="J190" s="62" t="n"/>
      <c r="K190" s="62" t="n"/>
      <c r="L190" s="62" t="n"/>
      <c r="M190" s="62" t="n"/>
      <c r="N190" s="62" t="n"/>
      <c r="O190" s="62" t="n"/>
      <c r="P190" s="20" t="n"/>
      <c r="Q190" s="21" t="n"/>
      <c r="R190" s="21" t="n"/>
      <c r="S190" s="21" t="n"/>
      <c r="T190" s="21" t="n"/>
      <c r="U190" s="21" t="n"/>
      <c r="V190" s="21" t="n"/>
      <c r="W190" s="63" t="n"/>
      <c r="X190" s="64" t="n"/>
      <c r="Y190" s="64" t="n"/>
      <c r="Z190" s="64" t="n"/>
      <c r="AA190" s="64" t="n"/>
      <c r="AB190" s="64" t="n"/>
      <c r="AC190" s="64" t="n"/>
      <c r="AD190" s="20" t="n"/>
      <c r="AE190" s="21" t="n"/>
      <c r="AF190" s="21" t="n"/>
      <c r="AG190" s="21" t="n"/>
      <c r="AH190" s="21" t="n"/>
      <c r="AI190" s="21" t="n"/>
      <c r="AJ190" s="21" t="n"/>
      <c r="AK190" s="21" t="n"/>
      <c r="AL190" s="65" t="inlineStr">
        <is>
          <t>Works at A3: Varied and non-standard work; handles exceptions</t>
        </is>
      </c>
      <c r="AM190" s="66" t="inlineStr">
        <is>
          <t>Domain specialist work</t>
        </is>
      </c>
      <c r="AN190" s="66" t="inlineStr">
        <is>
          <t>Works at B2: Hardest problems in the domain</t>
        </is>
      </c>
      <c r="AO190" s="65" t="inlineStr">
        <is>
          <t>Works at A3: Technical / QC / client calls on own work</t>
        </is>
      </c>
      <c r="AP190" s="66" t="inlineStr">
        <is>
          <t>Technical / QC / client calls for the domain</t>
        </is>
      </c>
      <c r="AQ190" s="66" t="inlineStr">
        <is>
          <t>Works at B2: Allocates people and sets team priorities</t>
        </is>
      </c>
      <c r="AR190" s="65" t="inlineStr">
        <is>
          <t>Works at A3: A module / process, or work with client or regulatory consequences</t>
        </is>
      </c>
      <c r="AS190" s="66" t="inlineStr">
        <is>
          <t>A domain or a small team</t>
        </is>
      </c>
      <c r="AT190" s="66" t="inlineStr">
        <is>
          <t>Works at B2: One team or a client portfolio</t>
        </is>
      </c>
      <c r="AU190" s="18" t="inlineStr">
        <is>
          <t>Works at A3: contributes alone; guides others only informally</t>
        </is>
      </c>
      <c r="AV190" s="19" t="inlineStr">
        <is>
          <t>IC: mentors and reviews · People: hands-on team lead of 3–5</t>
        </is>
      </c>
      <c r="AW190" s="19" t="inlineStr">
        <is>
          <t>Works at B2: IC: guides others in the domain · People: manages a team of 6+</t>
        </is>
      </c>
      <c r="AX190" s="18" t="inlineStr">
        <is>
          <t>Works at A3: A process or client deliverable depends on this work</t>
        </is>
      </c>
      <c r="AY190" s="19" t="inlineStr">
        <is>
          <t>Moves a module's, product area's or client account's results</t>
        </is>
      </c>
      <c r="AZ190" s="19" t="inlineStr">
        <is>
          <t>Works at B2: Visible effect on a team's or client portfolio's revenue, quality or compliance</t>
        </is>
      </c>
      <c r="BA190" s="67" t="inlineStr">
        <is>
          <t>Less than 4–6 yrs</t>
        </is>
      </c>
      <c r="BB190" s="68" t="inlineStr">
        <is>
          <t>4–6 yrs · market 4–8 yrs</t>
        </is>
      </c>
      <c r="BC190" s="68" t="inlineStr">
        <is>
          <t>More than 4–6 yrs</t>
        </is>
      </c>
      <c r="BD190" s="67" t="inlineStr">
        <is>
          <t>Below: Graduate; relevant certification preferred</t>
        </is>
      </c>
      <c r="BE190" s="68" t="inlineStr">
        <is>
          <t>Graduate + relevant qualification or certification preferred</t>
        </is>
      </c>
      <c r="BF190" s="68" t="inlineStr">
        <is>
          <t>Above: Graduate or postgraduate; professional qualification preferred</t>
        </is>
      </c>
    </row>
    <row r="191" ht="30" customHeight="1">
      <c r="A191" s="45" t="inlineStr">
        <is>
          <t>R063</t>
        </is>
      </c>
      <c r="B191" s="46" t="inlineStr">
        <is>
          <t>Product Management · IC</t>
        </is>
      </c>
      <c r="C191" s="46" t="inlineStr">
        <is>
          <t>Product Management</t>
        </is>
      </c>
      <c r="D191" s="46" t="inlineStr">
        <is>
          <t>IC</t>
        </is>
      </c>
      <c r="E191" s="46" t="inlineStr">
        <is>
          <t>ROLE</t>
        </is>
      </c>
      <c r="F191" s="46" t="inlineStr">
        <is>
          <t>A3 · B1 · B2 · B3</t>
        </is>
      </c>
      <c r="G191" s="46" t="inlineStr">
        <is>
          <t>Band B · Specialist / POD Lead · Product &amp; programme</t>
        </is>
      </c>
      <c r="H191" s="46" t="n">
        <v>9</v>
      </c>
      <c r="I191" s="47" t="inlineStr">
        <is>
          <t>H</t>
        </is>
      </c>
      <c r="J191" s="48" t="inlineStr">
        <is>
          <t>M</t>
        </is>
      </c>
      <c r="K191" s="48" t="inlineStr">
        <is>
          <t>M</t>
        </is>
      </c>
      <c r="L191" s="48" t="inlineStr">
        <is>
          <t>L</t>
        </is>
      </c>
      <c r="M191" s="48" t="inlineStr">
        <is>
          <t>L</t>
        </is>
      </c>
      <c r="N191" s="48" t="inlineStr">
        <is>
          <t>L</t>
        </is>
      </c>
      <c r="O191" s="48" t="inlineStr">
        <is>
          <t>L</t>
        </is>
      </c>
      <c r="P191" s="49" t="inlineStr">
        <is>
          <t>H</t>
        </is>
      </c>
      <c r="Q191" s="50" t="inlineStr">
        <is>
          <t>M</t>
        </is>
      </c>
      <c r="R191" s="50" t="inlineStr">
        <is>
          <t>M</t>
        </is>
      </c>
      <c r="S191" s="50" t="inlineStr">
        <is>
          <t>L</t>
        </is>
      </c>
      <c r="T191" s="50" t="inlineStr">
        <is>
          <t>L</t>
        </is>
      </c>
      <c r="U191" s="50" t="inlineStr">
        <is>
          <t>L</t>
        </is>
      </c>
      <c r="V191" s="50" t="inlineStr">
        <is>
          <t>L</t>
        </is>
      </c>
      <c r="W191" s="51" t="n"/>
      <c r="X191" s="52" t="n"/>
      <c r="Y191" s="52" t="n"/>
      <c r="Z191" s="52" t="n"/>
      <c r="AA191" s="52" t="n"/>
      <c r="AB191" s="52" t="n"/>
      <c r="AC191" s="52" t="n"/>
      <c r="AD191" s="49" t="str">
        <f>IF(W191&lt;&gt;"",W191,I191)</f>
        <v>H</v>
      </c>
      <c r="AE191" s="50" t="str">
        <f>IF(X191&lt;&gt;"",X191,J191)</f>
        <v>M</v>
      </c>
      <c r="AF191" s="50" t="str">
        <f>IF(Y191&lt;&gt;"",Y191,K191)</f>
        <v>M</v>
      </c>
      <c r="AG191" s="50" t="str">
        <f>IF(Z191&lt;&gt;"",Z191,L191)</f>
        <v>L</v>
      </c>
      <c r="AH191" s="50" t="str">
        <f>IF(AA191&lt;&gt;"",AA191,M191)</f>
        <v>L</v>
      </c>
      <c r="AI191" s="50" t="str">
        <f>IF(AB191&lt;&gt;"",AB191,N191)</f>
        <v>L</v>
      </c>
      <c r="AJ191" s="50" t="str">
        <f>IF(AC191&lt;&gt;"",AC191,O191)</f>
        <v>L</v>
      </c>
      <c r="AK191" s="50">
        <f>COUNTA(W191:AC191)</f>
        <v>0</v>
      </c>
      <c r="AL191" s="53" t="n"/>
      <c r="AM191" s="54" t="n"/>
      <c r="AN191" s="54" t="n"/>
      <c r="AO191" s="53" t="n"/>
      <c r="AP191" s="54" t="n"/>
      <c r="AQ191" s="54" t="n"/>
      <c r="AR191" s="53" t="n"/>
      <c r="AS191" s="54" t="n"/>
      <c r="AT191" s="54" t="n"/>
      <c r="AU191" s="55" t="n"/>
      <c r="AV191" s="56" t="n"/>
      <c r="AW191" s="56" t="n"/>
      <c r="AX191" s="55" t="n"/>
      <c r="AY191" s="56" t="n"/>
      <c r="AZ191" s="56" t="n"/>
      <c r="BA191" s="57" t="n"/>
      <c r="BB191" s="58" t="n"/>
      <c r="BC191" s="58" t="n"/>
      <c r="BD191" s="57" t="n"/>
      <c r="BE191" s="58" t="n"/>
      <c r="BF191" s="58" t="n"/>
    </row>
    <row r="192" ht="90" customHeight="1">
      <c r="A192" s="59" t="inlineStr">
        <is>
          <t>R063</t>
        </is>
      </c>
      <c r="B192" s="17" t="inlineStr">
        <is>
          <t>Product Management · IC</t>
        </is>
      </c>
      <c r="C192" s="17" t="inlineStr">
        <is>
          <t>Product Management</t>
        </is>
      </c>
      <c r="D192" s="17" t="inlineStr">
        <is>
          <t>IC</t>
        </is>
      </c>
      <c r="E192" s="17" t="inlineStr">
        <is>
          <t>level</t>
        </is>
      </c>
      <c r="F192" s="69" t="inlineStr">
        <is>
          <t>B3</t>
        </is>
      </c>
      <c r="G192" s="17" t="inlineStr">
        <is>
          <t>Senior Product Manager</t>
        </is>
      </c>
      <c r="H192" s="17" t="n">
        <v>1</v>
      </c>
      <c r="I192" s="61" t="n"/>
      <c r="J192" s="62" t="n"/>
      <c r="K192" s="62" t="n"/>
      <c r="L192" s="62" t="n"/>
      <c r="M192" s="62" t="n"/>
      <c r="N192" s="62" t="n"/>
      <c r="O192" s="62" t="n"/>
      <c r="P192" s="20" t="n"/>
      <c r="Q192" s="21" t="n"/>
      <c r="R192" s="21" t="n"/>
      <c r="S192" s="21" t="n"/>
      <c r="T192" s="21" t="n"/>
      <c r="U192" s="21" t="n"/>
      <c r="V192" s="21" t="n"/>
      <c r="W192" s="63" t="n"/>
      <c r="X192" s="64" t="n"/>
      <c r="Y192" s="64" t="n"/>
      <c r="Z192" s="64" t="n"/>
      <c r="AA192" s="64" t="n"/>
      <c r="AB192" s="64" t="n"/>
      <c r="AC192" s="64" t="n"/>
      <c r="AD192" s="20" t="n"/>
      <c r="AE192" s="21" t="n"/>
      <c r="AF192" s="21" t="n"/>
      <c r="AG192" s="21" t="n"/>
      <c r="AH192" s="21" t="n"/>
      <c r="AI192" s="21" t="n"/>
      <c r="AJ192" s="21" t="n"/>
      <c r="AK192" s="21" t="n"/>
      <c r="AL192" s="65" t="inlineStr">
        <is>
          <t>Works at B2: Hardest problems in the domain</t>
        </is>
      </c>
      <c r="AM192" s="66" t="inlineStr">
        <is>
          <t>Sets standards for a practice; cross-team problems · in this role: Product Management · stakeholder management · Market research · Project management · Product sense · Data analysis · ESG · CA + CE</t>
        </is>
      </c>
      <c r="AN192" s="66" t="inlineStr">
        <is>
          <t>Works at C1: Ambiguous, cross-product problems</t>
        </is>
      </c>
      <c r="AO192" s="65" t="inlineStr">
        <is>
          <t>Works at B2: Allocates people and sets team priorities</t>
        </is>
      </c>
      <c r="AP192" s="66" t="inlineStr">
        <is>
          <t>Commercial / strategic calls for the unit</t>
        </is>
      </c>
      <c r="AQ192" s="66" t="inlineStr">
        <is>
          <t>Works at C1: Sets direction for a sub-function or domain</t>
        </is>
      </c>
      <c r="AR192" s="65" t="inlineStr">
        <is>
          <t>Works at B2: One team or a client portfolio</t>
        </is>
      </c>
      <c r="AS192" s="66" t="inlineStr">
        <is>
          <t>Several teams or a practice</t>
        </is>
      </c>
      <c r="AT192" s="66" t="inlineStr">
        <is>
          <t>Works at C1: Sub-function results or domain quality across products</t>
        </is>
      </c>
      <c r="AU192" s="18" t="inlineStr">
        <is>
          <t>Works at B2: IC: guides others in the domain · People: manages a team of 6+</t>
        </is>
      </c>
      <c r="AV192" s="19" t="inlineStr">
        <is>
          <t>IC: leads a practice · People: team leads / managers report in</t>
        </is>
      </c>
      <c r="AW192" s="19" t="inlineStr">
        <is>
          <t>Works at C1: Leads managers or a community of practice</t>
        </is>
      </c>
      <c r="AX192" s="18" t="inlineStr">
        <is>
          <t>Works at B2: Visible effect on a team's or client portfolio's revenue, quality or compliance</t>
        </is>
      </c>
      <c r="AY192" s="19" t="inlineStr">
        <is>
          <t>Shapes the results of a practice or several teams</t>
        </is>
      </c>
      <c r="AZ192" s="19" t="inlineStr">
        <is>
          <t>Works at C1: Changes results across a sub-function or across products</t>
        </is>
      </c>
      <c r="BA192" s="67" t="inlineStr">
        <is>
          <t>Less than 8–10 yrs</t>
        </is>
      </c>
      <c r="BB192" s="68" t="inlineStr">
        <is>
          <t>8–10 yrs · market 8–13 yrs</t>
        </is>
      </c>
      <c r="BC192" s="68" t="inlineStr">
        <is>
          <t>More than 8–10 yrs</t>
        </is>
      </c>
      <c r="BD192" s="67" t="inlineStr">
        <is>
          <t>Below: Graduate or postgraduate; professional qualification preferred</t>
        </is>
      </c>
      <c r="BE192" s="68" t="inlineStr">
        <is>
          <t>Postgraduate or professional qualification preferred</t>
        </is>
      </c>
      <c r="BF192" s="68" t="inlineStr">
        <is>
          <t>Above: Postgraduate / professional qualification preferred</t>
        </is>
      </c>
    </row>
    <row r="193" ht="90" customHeight="1">
      <c r="A193" s="59" t="inlineStr">
        <is>
          <t>R063</t>
        </is>
      </c>
      <c r="B193" s="17" t="inlineStr">
        <is>
          <t>Product Management · IC</t>
        </is>
      </c>
      <c r="C193" s="17" t="inlineStr">
        <is>
          <t>Product Management</t>
        </is>
      </c>
      <c r="D193" s="17" t="inlineStr">
        <is>
          <t>IC</t>
        </is>
      </c>
      <c r="E193" s="17" t="inlineStr">
        <is>
          <t>level</t>
        </is>
      </c>
      <c r="F193" s="69" t="inlineStr">
        <is>
          <t>B2</t>
        </is>
      </c>
      <c r="G193" s="17" t="inlineStr">
        <is>
          <t>Product Manager</t>
        </is>
      </c>
      <c r="H193" s="17" t="n">
        <v>1</v>
      </c>
      <c r="I193" s="61" t="n"/>
      <c r="J193" s="62" t="n"/>
      <c r="K193" s="62" t="n"/>
      <c r="L193" s="62" t="n"/>
      <c r="M193" s="62" t="n"/>
      <c r="N193" s="62" t="n"/>
      <c r="O193" s="62" t="n"/>
      <c r="P193" s="20" t="n"/>
      <c r="Q193" s="21" t="n"/>
      <c r="R193" s="21" t="n"/>
      <c r="S193" s="21" t="n"/>
      <c r="T193" s="21" t="n"/>
      <c r="U193" s="21" t="n"/>
      <c r="V193" s="21" t="n"/>
      <c r="W193" s="63" t="n"/>
      <c r="X193" s="64" t="n"/>
      <c r="Y193" s="64" t="n"/>
      <c r="Z193" s="64" t="n"/>
      <c r="AA193" s="64" t="n"/>
      <c r="AB193" s="64" t="n"/>
      <c r="AC193" s="64" t="n"/>
      <c r="AD193" s="20" t="n"/>
      <c r="AE193" s="21" t="n"/>
      <c r="AF193" s="21" t="n"/>
      <c r="AG193" s="21" t="n"/>
      <c r="AH193" s="21" t="n"/>
      <c r="AI193" s="21" t="n"/>
      <c r="AJ193" s="21" t="n"/>
      <c r="AK193" s="21" t="n"/>
      <c r="AL193" s="65" t="inlineStr">
        <is>
          <t>Works at B1: Domain specialist work</t>
        </is>
      </c>
      <c r="AM193" s="66" t="inlineStr">
        <is>
          <t>Hardest problems in the domain · in this role: Product Management · stakeholder management · Market research · Project management · Product sense · Data analysis · ESG · CA + CE</t>
        </is>
      </c>
      <c r="AN193" s="66" t="inlineStr">
        <is>
          <t>Works at B3: Sets standards for a practice; cross-team problems</t>
        </is>
      </c>
      <c r="AO193" s="65" t="inlineStr">
        <is>
          <t>Works at B1: Technical / QC / client calls for the domain</t>
        </is>
      </c>
      <c r="AP193" s="66" t="inlineStr">
        <is>
          <t>Allocates people and sets team priorities</t>
        </is>
      </c>
      <c r="AQ193" s="66" t="inlineStr">
        <is>
          <t>Works at B3: Commercial / strategic calls for the unit</t>
        </is>
      </c>
      <c r="AR193" s="65" t="inlineStr">
        <is>
          <t>Works at B1: A domain or a small team</t>
        </is>
      </c>
      <c r="AS193" s="66" t="inlineStr">
        <is>
          <t>One team or a client portfolio · KRA themes: Common themes in manager-set KRAs: development participation · cash · market requirements · tech learning · support organizational · …</t>
        </is>
      </c>
      <c r="AT193" s="66" t="inlineStr">
        <is>
          <t>Works at B3: Several teams or a practice</t>
        </is>
      </c>
      <c r="AU193" s="18" t="inlineStr">
        <is>
          <t>Works at B1: IC: mentors and reviews · People: hands-on team lead of 3–5</t>
        </is>
      </c>
      <c r="AV193" s="19" t="inlineStr">
        <is>
          <t>IC: guides others in the domain · People: manages a team of 6+</t>
        </is>
      </c>
      <c r="AW193" s="19" t="inlineStr">
        <is>
          <t>Works at B3: IC: leads a practice · People: team leads / managers report in</t>
        </is>
      </c>
      <c r="AX193" s="18" t="inlineStr">
        <is>
          <t>Works at B1: Moves a module's, product area's or client account's results</t>
        </is>
      </c>
      <c r="AY193" s="19" t="inlineStr">
        <is>
          <t>Visible effect on a team's or client portfolio's revenue, quality or compliance</t>
        </is>
      </c>
      <c r="AZ193" s="19" t="inlineStr">
        <is>
          <t>Works at B3: Shapes the results of a practice or several teams</t>
        </is>
      </c>
      <c r="BA193" s="67" t="inlineStr">
        <is>
          <t>Less than 6–8 yrs</t>
        </is>
      </c>
      <c r="BB193" s="68" t="inlineStr">
        <is>
          <t>6–8 yrs · market 6–10 yrs</t>
        </is>
      </c>
      <c r="BC193" s="68" t="inlineStr">
        <is>
          <t>More than 6–8 yrs</t>
        </is>
      </c>
      <c r="BD193" s="67" t="inlineStr">
        <is>
          <t>Below: Graduate + relevant qualification or certification preferred</t>
        </is>
      </c>
      <c r="BE193" s="68" t="inlineStr">
        <is>
          <t>Graduate or postgraduate; professional qualification preferred</t>
        </is>
      </c>
      <c r="BF193" s="68" t="inlineStr">
        <is>
          <t>Above: Postgraduate or professional qualification preferred</t>
        </is>
      </c>
    </row>
    <row r="194" ht="90" customHeight="1">
      <c r="A194" s="59" t="inlineStr">
        <is>
          <t>R063</t>
        </is>
      </c>
      <c r="B194" s="17" t="inlineStr">
        <is>
          <t>Product Management · IC</t>
        </is>
      </c>
      <c r="C194" s="17" t="inlineStr">
        <is>
          <t>Product Management</t>
        </is>
      </c>
      <c r="D194" s="17" t="inlineStr">
        <is>
          <t>IC</t>
        </is>
      </c>
      <c r="E194" s="17" t="inlineStr">
        <is>
          <t>level</t>
        </is>
      </c>
      <c r="F194" s="69" t="inlineStr">
        <is>
          <t>B1</t>
        </is>
      </c>
      <c r="G194" s="17" t="inlineStr">
        <is>
          <t>Associate Product Manager</t>
        </is>
      </c>
      <c r="H194" s="17" t="n">
        <v>3</v>
      </c>
      <c r="I194" s="61" t="n"/>
      <c r="J194" s="62" t="n"/>
      <c r="K194" s="62" t="n"/>
      <c r="L194" s="62" t="n"/>
      <c r="M194" s="62" t="n"/>
      <c r="N194" s="62" t="n"/>
      <c r="O194" s="62" t="n"/>
      <c r="P194" s="20" t="n"/>
      <c r="Q194" s="21" t="n"/>
      <c r="R194" s="21" t="n"/>
      <c r="S194" s="21" t="n"/>
      <c r="T194" s="21" t="n"/>
      <c r="U194" s="21" t="n"/>
      <c r="V194" s="21" t="n"/>
      <c r="W194" s="63" t="n"/>
      <c r="X194" s="64" t="n"/>
      <c r="Y194" s="64" t="n"/>
      <c r="Z194" s="64" t="n"/>
      <c r="AA194" s="64" t="n"/>
      <c r="AB194" s="64" t="n"/>
      <c r="AC194" s="64" t="n"/>
      <c r="AD194" s="20" t="n"/>
      <c r="AE194" s="21" t="n"/>
      <c r="AF194" s="21" t="n"/>
      <c r="AG194" s="21" t="n"/>
      <c r="AH194" s="21" t="n"/>
      <c r="AI194" s="21" t="n"/>
      <c r="AJ194" s="21" t="n"/>
      <c r="AK194" s="21" t="n"/>
      <c r="AL194" s="65" t="inlineStr">
        <is>
          <t>Works at A3: Varied and non-standard work; handles exceptions</t>
        </is>
      </c>
      <c r="AM194" s="66" t="inlineStr">
        <is>
          <t>Domain specialist work · in this role: Product Management · Project management · Product sense · Market research · CA + CE</t>
        </is>
      </c>
      <c r="AN194" s="66" t="inlineStr">
        <is>
          <t>Works at B2: Hardest problems in the domain</t>
        </is>
      </c>
      <c r="AO194" s="65" t="inlineStr">
        <is>
          <t>Works at A3: Technical / QC / client calls on own work</t>
        </is>
      </c>
      <c r="AP194" s="66" t="inlineStr">
        <is>
          <t>Technical / QC / client calls for the domain</t>
        </is>
      </c>
      <c r="AQ194" s="66" t="inlineStr">
        <is>
          <t>Works at B2: Allocates people and sets team priorities</t>
        </is>
      </c>
      <c r="AR194" s="65" t="inlineStr">
        <is>
          <t>Works at A3: A module / process, or work with client or regulatory consequences</t>
        </is>
      </c>
      <c r="AS194" s="66" t="inlineStr">
        <is>
          <t>A domain or a small team</t>
        </is>
      </c>
      <c r="AT194" s="66" t="inlineStr">
        <is>
          <t>Works at B2: One team or a client portfolio</t>
        </is>
      </c>
      <c r="AU194" s="18" t="inlineStr">
        <is>
          <t>Works at A3: contributes alone; guides others only informally</t>
        </is>
      </c>
      <c r="AV194" s="19" t="inlineStr">
        <is>
          <t>IC: mentors and reviews · People: hands-on team lead of 3–5</t>
        </is>
      </c>
      <c r="AW194" s="19" t="inlineStr">
        <is>
          <t>Works at B2: IC: guides others in the domain · People: manages a team of 6+</t>
        </is>
      </c>
      <c r="AX194" s="18" t="inlineStr">
        <is>
          <t>Works at A3: A process or client deliverable depends on this work</t>
        </is>
      </c>
      <c r="AY194" s="19" t="inlineStr">
        <is>
          <t>Moves a module's, product area's or client account's results</t>
        </is>
      </c>
      <c r="AZ194" s="19" t="inlineStr">
        <is>
          <t>Works at B2: Visible effect on a team's or client portfolio's revenue, quality or compliance</t>
        </is>
      </c>
      <c r="BA194" s="67" t="inlineStr">
        <is>
          <t>Less than 4–6 yrs</t>
        </is>
      </c>
      <c r="BB194" s="68" t="inlineStr">
        <is>
          <t>4–6 yrs · market 4–8 yrs</t>
        </is>
      </c>
      <c r="BC194" s="68" t="inlineStr">
        <is>
          <t>More than 4–6 yrs</t>
        </is>
      </c>
      <c r="BD194" s="67" t="inlineStr">
        <is>
          <t>Below: Graduate; relevant certification preferred</t>
        </is>
      </c>
      <c r="BE194" s="68" t="inlineStr">
        <is>
          <t>Graduate + relevant qualification or certification preferred</t>
        </is>
      </c>
      <c r="BF194" s="68" t="inlineStr">
        <is>
          <t>Above: Graduate or postgraduate; professional qualification preferred</t>
        </is>
      </c>
    </row>
    <row r="195" ht="90" customHeight="1">
      <c r="A195" s="59" t="inlineStr">
        <is>
          <t>R063</t>
        </is>
      </c>
      <c r="B195" s="17" t="inlineStr">
        <is>
          <t>Product Management · IC</t>
        </is>
      </c>
      <c r="C195" s="17" t="inlineStr">
        <is>
          <t>Product Management</t>
        </is>
      </c>
      <c r="D195" s="17" t="inlineStr">
        <is>
          <t>IC</t>
        </is>
      </c>
      <c r="E195" s="17" t="inlineStr">
        <is>
          <t>level</t>
        </is>
      </c>
      <c r="F195" s="60" t="inlineStr">
        <is>
          <t>A3</t>
        </is>
      </c>
      <c r="G195" s="17" t="inlineStr">
        <is>
          <t>Senior Product Associate</t>
        </is>
      </c>
      <c r="H195" s="17" t="n">
        <v>4</v>
      </c>
      <c r="I195" s="61" t="n"/>
      <c r="J195" s="62" t="n"/>
      <c r="K195" s="62" t="n"/>
      <c r="L195" s="62" t="n"/>
      <c r="M195" s="62" t="n"/>
      <c r="N195" s="62" t="n"/>
      <c r="O195" s="62" t="n"/>
      <c r="P195" s="20" t="n"/>
      <c r="Q195" s="21" t="n"/>
      <c r="R195" s="21" t="n"/>
      <c r="S195" s="21" t="n"/>
      <c r="T195" s="21" t="n"/>
      <c r="U195" s="21" t="n"/>
      <c r="V195" s="21" t="n"/>
      <c r="W195" s="63" t="n"/>
      <c r="X195" s="64" t="n"/>
      <c r="Y195" s="64" t="n"/>
      <c r="Z195" s="64" t="n"/>
      <c r="AA195" s="64" t="n"/>
      <c r="AB195" s="64" t="n"/>
      <c r="AC195" s="64" t="n"/>
      <c r="AD195" s="20" t="n"/>
      <c r="AE195" s="21" t="n"/>
      <c r="AF195" s="21" t="n"/>
      <c r="AG195" s="21" t="n"/>
      <c r="AH195" s="21" t="n"/>
      <c r="AI195" s="21" t="n"/>
      <c r="AJ195" s="21" t="n"/>
      <c r="AK195" s="21" t="n"/>
      <c r="AL195" s="65" t="inlineStr">
        <is>
          <t>Works at A2: Standard work of the discipline</t>
        </is>
      </c>
      <c r="AM195" s="66" t="inlineStr">
        <is>
          <t>Varied and non-standard work; handles exceptions · in this role: Product Management · stakeholder management · Market research · Project management · Product sense · Data analysis · ESG · CA + CE</t>
        </is>
      </c>
      <c r="AN195" s="66" t="inlineStr">
        <is>
          <t>Works at B1: Domain specialist work</t>
        </is>
      </c>
      <c r="AO195" s="65" t="inlineStr">
        <is>
          <t>Works at A2: Chooses own approach within standards</t>
        </is>
      </c>
      <c r="AP195" s="66" t="inlineStr">
        <is>
          <t>Technical / QC / client calls on own work</t>
        </is>
      </c>
      <c r="AQ195" s="66" t="inlineStr">
        <is>
          <t>Works at B1: Technical / QC / client calls for the domain</t>
        </is>
      </c>
      <c r="AR195" s="65" t="inlineStr">
        <is>
          <t>Works at A2: Own deliverables · accuracy, TAT</t>
        </is>
      </c>
      <c r="AS195" s="66" t="inlineStr">
        <is>
          <t>A module / process, or work with client or regulatory consequences</t>
        </is>
      </c>
      <c r="AT195" s="66" t="inlineStr">
        <is>
          <t>Works at B1: A domain or a small team</t>
        </is>
      </c>
      <c r="AU195" s="18" t="inlineStr">
        <is>
          <t>Works at A2: contributes alone; guides others only informally</t>
        </is>
      </c>
      <c r="AV195" s="19" t="inlineStr">
        <is>
          <t>Helps peers and newer people informally · None · guides 1–3 juniors informally</t>
        </is>
      </c>
      <c r="AW195" s="19" t="inlineStr">
        <is>
          <t>Works at B1: IC: mentors and reviews · People: hands-on team lead of 3–5</t>
        </is>
      </c>
      <c r="AX195" s="18" t="inlineStr">
        <is>
          <t>Works at A2: Own deliverables feed a team's output and turnaround</t>
        </is>
      </c>
      <c r="AY195" s="19" t="inlineStr">
        <is>
          <t>A process or client deliverable depends on this work</t>
        </is>
      </c>
      <c r="AZ195" s="19" t="inlineStr">
        <is>
          <t>Works at B1: Moves a module's, product area's or client account's results</t>
        </is>
      </c>
      <c r="BA195" s="67" t="inlineStr">
        <is>
          <t>Less than 2–4 yrs</t>
        </is>
      </c>
      <c r="BB195" s="68" t="inlineStr">
        <is>
          <t>2–4 yrs · market 2–5 yrs</t>
        </is>
      </c>
      <c r="BC195" s="68" t="inlineStr">
        <is>
          <t>More than 2–4 yrs</t>
        </is>
      </c>
      <c r="BD195" s="67" t="inlineStr">
        <is>
          <t>Below: Graduate · or diploma with experience</t>
        </is>
      </c>
      <c r="BE195" s="68" t="inlineStr">
        <is>
          <t>Graduate; relevant certification preferred</t>
        </is>
      </c>
      <c r="BF195" s="68" t="inlineStr">
        <is>
          <t>Above: Graduate + relevant qualification or certification preferred</t>
        </is>
      </c>
    </row>
    <row r="196" ht="30" customHeight="1">
      <c r="A196" s="45" t="inlineStr">
        <is>
          <t>R064</t>
        </is>
      </c>
      <c r="B196" s="46" t="inlineStr">
        <is>
          <t>Product Management · Manager</t>
        </is>
      </c>
      <c r="C196" s="46" t="inlineStr">
        <is>
          <t>Product Management</t>
        </is>
      </c>
      <c r="D196" s="46" t="inlineStr">
        <is>
          <t>Manager</t>
        </is>
      </c>
      <c r="E196" s="46" t="inlineStr">
        <is>
          <t>ROLE</t>
        </is>
      </c>
      <c r="F196" s="46" t="inlineStr">
        <is>
          <t>B2 · B3 · C1</t>
        </is>
      </c>
      <c r="G196" s="46" t="inlineStr">
        <is>
          <t>Band B · People Manager · Product &amp; programme</t>
        </is>
      </c>
      <c r="H196" s="46" t="n">
        <v>4</v>
      </c>
      <c r="I196" s="47" t="inlineStr">
        <is>
          <t>H</t>
        </is>
      </c>
      <c r="J196" s="48" t="inlineStr">
        <is>
          <t>M</t>
        </is>
      </c>
      <c r="K196" s="48" t="inlineStr">
        <is>
          <t>M</t>
        </is>
      </c>
      <c r="L196" s="48" t="inlineStr">
        <is>
          <t>M</t>
        </is>
      </c>
      <c r="M196" s="48" t="inlineStr">
        <is>
          <t>L</t>
        </is>
      </c>
      <c r="N196" s="48" t="inlineStr">
        <is>
          <t>L</t>
        </is>
      </c>
      <c r="O196" s="48" t="inlineStr">
        <is>
          <t>L</t>
        </is>
      </c>
      <c r="P196" s="49" t="inlineStr">
        <is>
          <t>H</t>
        </is>
      </c>
      <c r="Q196" s="50" t="inlineStr">
        <is>
          <t>M</t>
        </is>
      </c>
      <c r="R196" s="50" t="inlineStr">
        <is>
          <t>M</t>
        </is>
      </c>
      <c r="S196" s="50" t="inlineStr">
        <is>
          <t>M</t>
        </is>
      </c>
      <c r="T196" s="50" t="inlineStr">
        <is>
          <t>L</t>
        </is>
      </c>
      <c r="U196" s="50" t="inlineStr">
        <is>
          <t>L</t>
        </is>
      </c>
      <c r="V196" s="50" t="inlineStr">
        <is>
          <t>L</t>
        </is>
      </c>
      <c r="W196" s="51" t="n"/>
      <c r="X196" s="52" t="n"/>
      <c r="Y196" s="52" t="n"/>
      <c r="Z196" s="52" t="n"/>
      <c r="AA196" s="52" t="n"/>
      <c r="AB196" s="52" t="n"/>
      <c r="AC196" s="52" t="n"/>
      <c r="AD196" s="49" t="str">
        <f>IF(W196&lt;&gt;"",W196,I196)</f>
        <v>H</v>
      </c>
      <c r="AE196" s="50" t="str">
        <f>IF(X196&lt;&gt;"",X196,J196)</f>
        <v>M</v>
      </c>
      <c r="AF196" s="50" t="str">
        <f>IF(Y196&lt;&gt;"",Y196,K196)</f>
        <v>M</v>
      </c>
      <c r="AG196" s="50" t="str">
        <f>IF(Z196&lt;&gt;"",Z196,L196)</f>
        <v>M</v>
      </c>
      <c r="AH196" s="50" t="str">
        <f>IF(AA196&lt;&gt;"",AA196,M196)</f>
        <v>L</v>
      </c>
      <c r="AI196" s="50" t="str">
        <f>IF(AB196&lt;&gt;"",AB196,N196)</f>
        <v>L</v>
      </c>
      <c r="AJ196" s="50" t="str">
        <f>IF(AC196&lt;&gt;"",AC196,O196)</f>
        <v>L</v>
      </c>
      <c r="AK196" s="50">
        <f>COUNTA(W196:AC196)</f>
        <v>0</v>
      </c>
      <c r="AL196" s="53" t="n"/>
      <c r="AM196" s="54" t="n"/>
      <c r="AN196" s="54" t="n"/>
      <c r="AO196" s="53" t="n"/>
      <c r="AP196" s="54" t="n"/>
      <c r="AQ196" s="54" t="n"/>
      <c r="AR196" s="53" t="n"/>
      <c r="AS196" s="54" t="n"/>
      <c r="AT196" s="54" t="n"/>
      <c r="AU196" s="55" t="n"/>
      <c r="AV196" s="56" t="n"/>
      <c r="AW196" s="56" t="n"/>
      <c r="AX196" s="55" t="n"/>
      <c r="AY196" s="56" t="n"/>
      <c r="AZ196" s="56" t="n"/>
      <c r="BA196" s="57" t="n"/>
      <c r="BB196" s="58" t="n"/>
      <c r="BC196" s="58" t="n"/>
      <c r="BD196" s="57" t="n"/>
      <c r="BE196" s="58" t="n"/>
      <c r="BF196" s="58" t="n"/>
    </row>
    <row r="197" ht="90" customHeight="1">
      <c r="A197" s="59" t="inlineStr">
        <is>
          <t>R064</t>
        </is>
      </c>
      <c r="B197" s="17" t="inlineStr">
        <is>
          <t>Product Management · Manager</t>
        </is>
      </c>
      <c r="C197" s="17" t="inlineStr">
        <is>
          <t>Product Management</t>
        </is>
      </c>
      <c r="D197" s="17" t="inlineStr">
        <is>
          <t>Manager</t>
        </is>
      </c>
      <c r="E197" s="17" t="inlineStr">
        <is>
          <t>level</t>
        </is>
      </c>
      <c r="F197" s="70" t="inlineStr">
        <is>
          <t>C1</t>
        </is>
      </c>
      <c r="G197" s="17" t="inlineStr">
        <is>
          <t>Associate Head – Product Management</t>
        </is>
      </c>
      <c r="H197" s="17" t="n">
        <v>1</v>
      </c>
      <c r="I197" s="61" t="n"/>
      <c r="J197" s="62" t="n"/>
      <c r="K197" s="62" t="n"/>
      <c r="L197" s="62" t="n"/>
      <c r="M197" s="62" t="n"/>
      <c r="N197" s="62" t="n"/>
      <c r="O197" s="62" t="n"/>
      <c r="P197" s="20" t="n"/>
      <c r="Q197" s="21" t="n"/>
      <c r="R197" s="21" t="n"/>
      <c r="S197" s="21" t="n"/>
      <c r="T197" s="21" t="n"/>
      <c r="U197" s="21" t="n"/>
      <c r="V197" s="21" t="n"/>
      <c r="W197" s="63" t="n"/>
      <c r="X197" s="64" t="n"/>
      <c r="Y197" s="64" t="n"/>
      <c r="Z197" s="64" t="n"/>
      <c r="AA197" s="64" t="n"/>
      <c r="AB197" s="64" t="n"/>
      <c r="AC197" s="64" t="n"/>
      <c r="AD197" s="20" t="n"/>
      <c r="AE197" s="21" t="n"/>
      <c r="AF197" s="21" t="n"/>
      <c r="AG197" s="21" t="n"/>
      <c r="AH197" s="21" t="n"/>
      <c r="AI197" s="21" t="n"/>
      <c r="AJ197" s="21" t="n"/>
      <c r="AK197" s="21" t="n"/>
      <c r="AL197" s="65" t="inlineStr">
        <is>
          <t>Works at B3: Sets standards for a practice; cross-team problems</t>
        </is>
      </c>
      <c r="AM197" s="66" t="inlineStr">
        <is>
          <t>Ambiguous, cross-product problems</t>
        </is>
      </c>
      <c r="AN197" s="66" t="inlineStr">
        <is>
          <t>Works at C2: Function-wide or company-wide problems; creates methods and standards</t>
        </is>
      </c>
      <c r="AO197" s="65" t="inlineStr">
        <is>
          <t>Works at B3: Commercial / strategic calls for the unit</t>
        </is>
      </c>
      <c r="AP197" s="66" t="inlineStr">
        <is>
          <t>Sets direction for a sub-function or domain</t>
        </is>
      </c>
      <c r="AQ197" s="66" t="inlineStr">
        <is>
          <t>Works at C2: Sets direction for a function</t>
        </is>
      </c>
      <c r="AR197" s="65" t="inlineStr">
        <is>
          <t>Works at B3: Several teams or a practice</t>
        </is>
      </c>
      <c r="AS197" s="66" t="inlineStr">
        <is>
          <t>Sub-function results or domain quality across products</t>
        </is>
      </c>
      <c r="AT197" s="66" t="inlineStr">
        <is>
          <t>Works at C2: Function results, budget and risk</t>
        </is>
      </c>
      <c r="AU197" s="18" t="inlineStr">
        <is>
          <t>Works at B3: IC: leads a practice · People: team leads / managers report in</t>
        </is>
      </c>
      <c r="AV197" s="19" t="inlineStr">
        <is>
          <t>Leads managers or a community of practice</t>
        </is>
      </c>
      <c r="AW197" s="19" t="inlineStr">
        <is>
          <t>Works at C2: Leads a function; shapes functional strategy</t>
        </is>
      </c>
      <c r="AX197" s="18" t="inlineStr">
        <is>
          <t>Works at B3: Shapes the results of a practice or several teams</t>
        </is>
      </c>
      <c r="AY197" s="19" t="inlineStr">
        <is>
          <t>Changes results across a sub-function or across products</t>
        </is>
      </c>
      <c r="AZ197" s="19" t="inlineStr">
        <is>
          <t>Works at C2: Drives a function's or department's results and costs</t>
        </is>
      </c>
      <c r="BA197" s="67" t="inlineStr">
        <is>
          <t>Less than 10–13 yrs</t>
        </is>
      </c>
      <c r="BB197" s="68" t="inlineStr">
        <is>
          <t>10–13 yrs · market 12–17 yrs</t>
        </is>
      </c>
      <c r="BC197" s="68" t="inlineStr">
        <is>
          <t>More than 10–13 yrs</t>
        </is>
      </c>
      <c r="BD197" s="67" t="inlineStr">
        <is>
          <t>Below: Postgraduate or professional qualification preferred</t>
        </is>
      </c>
      <c r="BE197" s="68" t="inlineStr">
        <is>
          <t>Postgraduate / professional qualification preferred</t>
        </is>
      </c>
      <c r="BF197" s="68" t="inlineStr">
        <is>
          <t>Above: Postgraduate / professional qualification preferred</t>
        </is>
      </c>
    </row>
    <row r="198" ht="90" customHeight="1">
      <c r="A198" s="59" t="inlineStr">
        <is>
          <t>R064</t>
        </is>
      </c>
      <c r="B198" s="17" t="inlineStr">
        <is>
          <t>Product Management · Manager</t>
        </is>
      </c>
      <c r="C198" s="17" t="inlineStr">
        <is>
          <t>Product Management</t>
        </is>
      </c>
      <c r="D198" s="17" t="inlineStr">
        <is>
          <t>Manager</t>
        </is>
      </c>
      <c r="E198" s="17" t="inlineStr">
        <is>
          <t>level</t>
        </is>
      </c>
      <c r="F198" s="69" t="inlineStr">
        <is>
          <t>B3</t>
        </is>
      </c>
      <c r="G198" s="17" t="inlineStr">
        <is>
          <t>— no one at this level today</t>
        </is>
      </c>
      <c r="H198" s="17" t="n">
        <v>0</v>
      </c>
      <c r="I198" s="61" t="n"/>
      <c r="J198" s="62" t="n"/>
      <c r="K198" s="62" t="n"/>
      <c r="L198" s="62" t="n"/>
      <c r="M198" s="62" t="n"/>
      <c r="N198" s="62" t="n"/>
      <c r="O198" s="62" t="n"/>
      <c r="P198" s="20" t="n"/>
      <c r="Q198" s="21" t="n"/>
      <c r="R198" s="21" t="n"/>
      <c r="S198" s="21" t="n"/>
      <c r="T198" s="21" t="n"/>
      <c r="U198" s="21" t="n"/>
      <c r="V198" s="21" t="n"/>
      <c r="W198" s="63" t="n"/>
      <c r="X198" s="64" t="n"/>
      <c r="Y198" s="64" t="n"/>
      <c r="Z198" s="64" t="n"/>
      <c r="AA198" s="64" t="n"/>
      <c r="AB198" s="64" t="n"/>
      <c r="AC198" s="64" t="n"/>
      <c r="AD198" s="20" t="n"/>
      <c r="AE198" s="21" t="n"/>
      <c r="AF198" s="21" t="n"/>
      <c r="AG198" s="21" t="n"/>
      <c r="AH198" s="21" t="n"/>
      <c r="AI198" s="21" t="n"/>
      <c r="AJ198" s="21" t="n"/>
      <c r="AK198" s="21" t="n"/>
      <c r="AL198" s="65" t="inlineStr">
        <is>
          <t>Works at B2: Hardest problems in the domain</t>
        </is>
      </c>
      <c r="AM198" s="66" t="inlineStr">
        <is>
          <t>Sets standards for a practice; cross-team problems · in this role: Product Management · stakeholder management · Market research · Project management · Product sense · Data analysis · ESG · CA + CE</t>
        </is>
      </c>
      <c r="AN198" s="66" t="inlineStr">
        <is>
          <t>Works at C1: Ambiguous, cross-product problems</t>
        </is>
      </c>
      <c r="AO198" s="65" t="inlineStr">
        <is>
          <t>Works at B2: Allocates people and sets team priorities</t>
        </is>
      </c>
      <c r="AP198" s="66" t="inlineStr">
        <is>
          <t>Commercial / strategic calls for the unit</t>
        </is>
      </c>
      <c r="AQ198" s="66" t="inlineStr">
        <is>
          <t>Works at C1: Sets direction for a sub-function or domain</t>
        </is>
      </c>
      <c r="AR198" s="65" t="inlineStr">
        <is>
          <t>Works at B2: One team or a client portfolio</t>
        </is>
      </c>
      <c r="AS198" s="66" t="inlineStr">
        <is>
          <t>Several teams or a practice</t>
        </is>
      </c>
      <c r="AT198" s="66" t="inlineStr">
        <is>
          <t>Works at C1: Sub-function results or domain quality across products</t>
        </is>
      </c>
      <c r="AU198" s="18" t="inlineStr">
        <is>
          <t>Works at B2: IC: guides others in the domain · People: manages a team of 6+</t>
        </is>
      </c>
      <c r="AV198" s="19" t="inlineStr">
        <is>
          <t>IC: leads a practice · People: team leads / managers report in</t>
        </is>
      </c>
      <c r="AW198" s="19" t="inlineStr">
        <is>
          <t>Works at C1: Leads managers or a community of practice</t>
        </is>
      </c>
      <c r="AX198" s="18" t="inlineStr">
        <is>
          <t>Works at B2: Visible effect on a team's or client portfolio's revenue, quality or compliance</t>
        </is>
      </c>
      <c r="AY198" s="19" t="inlineStr">
        <is>
          <t>Shapes the results of a practice or several teams</t>
        </is>
      </c>
      <c r="AZ198" s="19" t="inlineStr">
        <is>
          <t>Works at C1: Changes results across a sub-function or across products</t>
        </is>
      </c>
      <c r="BA198" s="67" t="inlineStr">
        <is>
          <t>Less than 8–10 yrs</t>
        </is>
      </c>
      <c r="BB198" s="68" t="inlineStr">
        <is>
          <t>8–10 yrs · market 8–13 yrs</t>
        </is>
      </c>
      <c r="BC198" s="68" t="inlineStr">
        <is>
          <t>More than 8–10 yrs</t>
        </is>
      </c>
      <c r="BD198" s="67" t="inlineStr">
        <is>
          <t>Below: Graduate or postgraduate; professional qualification preferred</t>
        </is>
      </c>
      <c r="BE198" s="68" t="inlineStr">
        <is>
          <t>Postgraduate or professional qualification preferred</t>
        </is>
      </c>
      <c r="BF198" s="68" t="inlineStr">
        <is>
          <t>Above: Postgraduate / professional qualification preferred</t>
        </is>
      </c>
    </row>
    <row r="199" ht="90" customHeight="1">
      <c r="A199" s="59" t="inlineStr">
        <is>
          <t>R064</t>
        </is>
      </c>
      <c r="B199" s="17" t="inlineStr">
        <is>
          <t>Product Management · Manager</t>
        </is>
      </c>
      <c r="C199" s="17" t="inlineStr">
        <is>
          <t>Product Management</t>
        </is>
      </c>
      <c r="D199" s="17" t="inlineStr">
        <is>
          <t>Manager</t>
        </is>
      </c>
      <c r="E199" s="17" t="inlineStr">
        <is>
          <t>level</t>
        </is>
      </c>
      <c r="F199" s="69" t="inlineStr">
        <is>
          <t>B2</t>
        </is>
      </c>
      <c r="G199" s="17" t="inlineStr">
        <is>
          <t>Product Manager</t>
        </is>
      </c>
      <c r="H199" s="17" t="n">
        <v>3</v>
      </c>
      <c r="I199" s="61" t="n"/>
      <c r="J199" s="62" t="n"/>
      <c r="K199" s="62" t="n"/>
      <c r="L199" s="62" t="n"/>
      <c r="M199" s="62" t="n"/>
      <c r="N199" s="62" t="n"/>
      <c r="O199" s="62" t="n"/>
      <c r="P199" s="20" t="n"/>
      <c r="Q199" s="21" t="n"/>
      <c r="R199" s="21" t="n"/>
      <c r="S199" s="21" t="n"/>
      <c r="T199" s="21" t="n"/>
      <c r="U199" s="21" t="n"/>
      <c r="V199" s="21" t="n"/>
      <c r="W199" s="63" t="n"/>
      <c r="X199" s="64" t="n"/>
      <c r="Y199" s="64" t="n"/>
      <c r="Z199" s="64" t="n"/>
      <c r="AA199" s="64" t="n"/>
      <c r="AB199" s="64" t="n"/>
      <c r="AC199" s="64" t="n"/>
      <c r="AD199" s="20" t="n"/>
      <c r="AE199" s="21" t="n"/>
      <c r="AF199" s="21" t="n"/>
      <c r="AG199" s="21" t="n"/>
      <c r="AH199" s="21" t="n"/>
      <c r="AI199" s="21" t="n"/>
      <c r="AJ199" s="21" t="n"/>
      <c r="AK199" s="21" t="n"/>
      <c r="AL199" s="65" t="inlineStr">
        <is>
          <t>Works at B1: Domain specialist work</t>
        </is>
      </c>
      <c r="AM199" s="66" t="inlineStr">
        <is>
          <t>Hardest problems in the domain · in this role: Product Management · stakeholder management · Market research · Project management · Product sense · Data analysis · ESG · CA + CE</t>
        </is>
      </c>
      <c r="AN199" s="66" t="inlineStr">
        <is>
          <t>Works at B3: Sets standards for a practice; cross-team problems</t>
        </is>
      </c>
      <c r="AO199" s="65" t="inlineStr">
        <is>
          <t>Works at B1: Technical / QC / client calls for the domain</t>
        </is>
      </c>
      <c r="AP199" s="66" t="inlineStr">
        <is>
          <t>Allocates people and sets team priorities</t>
        </is>
      </c>
      <c r="AQ199" s="66" t="inlineStr">
        <is>
          <t>Works at B3: Commercial / strategic calls for the unit</t>
        </is>
      </c>
      <c r="AR199" s="65" t="inlineStr">
        <is>
          <t>Works at B1: A domain or a small team</t>
        </is>
      </c>
      <c r="AS199" s="66" t="inlineStr">
        <is>
          <t>One team or a client portfolio · KRA themes: Common themes in manager-set KRAs: development participation · cash · market requirements · tech learning · support organizational · …</t>
        </is>
      </c>
      <c r="AT199" s="66" t="inlineStr">
        <is>
          <t>Works at B3: Several teams or a practice</t>
        </is>
      </c>
      <c r="AU199" s="18" t="inlineStr">
        <is>
          <t>Works at B1: IC: mentors and reviews · People: hands-on team lead of 3–5</t>
        </is>
      </c>
      <c r="AV199" s="19" t="inlineStr">
        <is>
          <t>IC: guides others in the domain · People: manages a team of 6+</t>
        </is>
      </c>
      <c r="AW199" s="19" t="inlineStr">
        <is>
          <t>Works at B3: IC: leads a practice · People: team leads / managers report in</t>
        </is>
      </c>
      <c r="AX199" s="18" t="inlineStr">
        <is>
          <t>Works at B1: Moves a module's, product area's or client account's results</t>
        </is>
      </c>
      <c r="AY199" s="19" t="inlineStr">
        <is>
          <t>Visible effect on a team's or client portfolio's revenue, quality or compliance</t>
        </is>
      </c>
      <c r="AZ199" s="19" t="inlineStr">
        <is>
          <t>Works at B3: Shapes the results of a practice or several teams</t>
        </is>
      </c>
      <c r="BA199" s="67" t="inlineStr">
        <is>
          <t>Less than 6–8 yrs</t>
        </is>
      </c>
      <c r="BB199" s="68" t="inlineStr">
        <is>
          <t>6–8 yrs · market 6–10 yrs</t>
        </is>
      </c>
      <c r="BC199" s="68" t="inlineStr">
        <is>
          <t>More than 6–8 yrs</t>
        </is>
      </c>
      <c r="BD199" s="67" t="inlineStr">
        <is>
          <t>Below: Graduate + relevant qualification or certification preferred</t>
        </is>
      </c>
      <c r="BE199" s="68" t="inlineStr">
        <is>
          <t>Graduate or postgraduate; professional qualification preferred</t>
        </is>
      </c>
      <c r="BF199" s="68" t="inlineStr">
        <is>
          <t>Above: Postgraduate or professional qualification preferred</t>
        </is>
      </c>
    </row>
    <row r="200" ht="30" customHeight="1">
      <c r="A200" s="45" t="inlineStr">
        <is>
          <t>R065</t>
        </is>
      </c>
      <c r="B200" s="46" t="inlineStr">
        <is>
          <t>Product Operations &amp; Research · IC</t>
        </is>
      </c>
      <c r="C200" s="46" t="inlineStr">
        <is>
          <t>Product Management</t>
        </is>
      </c>
      <c r="D200" s="46" t="inlineStr">
        <is>
          <t>IC</t>
        </is>
      </c>
      <c r="E200" s="46" t="inlineStr">
        <is>
          <t>ROLE</t>
        </is>
      </c>
      <c r="F200" s="46" t="inlineStr">
        <is>
          <t>A1 · A2 · A3</t>
        </is>
      </c>
      <c r="G200" s="46" t="inlineStr">
        <is>
          <t>Band A · all tracks · Product &amp; programme</t>
        </is>
      </c>
      <c r="H200" s="46" t="n">
        <v>2</v>
      </c>
      <c r="I200" s="47" t="inlineStr">
        <is>
          <t>H</t>
        </is>
      </c>
      <c r="J200" s="48" t="inlineStr">
        <is>
          <t>M</t>
        </is>
      </c>
      <c r="K200" s="48" t="inlineStr">
        <is>
          <t>M</t>
        </is>
      </c>
      <c r="L200" s="48" t="inlineStr">
        <is>
          <t>L</t>
        </is>
      </c>
      <c r="M200" s="48" t="inlineStr">
        <is>
          <t>L</t>
        </is>
      </c>
      <c r="N200" s="48" t="inlineStr">
        <is>
          <t>L</t>
        </is>
      </c>
      <c r="O200" s="48" t="inlineStr">
        <is>
          <t>L</t>
        </is>
      </c>
      <c r="P200" s="49" t="inlineStr">
        <is>
          <t>H</t>
        </is>
      </c>
      <c r="Q200" s="50" t="inlineStr">
        <is>
          <t>M</t>
        </is>
      </c>
      <c r="R200" s="50" t="inlineStr">
        <is>
          <t>M</t>
        </is>
      </c>
      <c r="S200" s="50" t="inlineStr">
        <is>
          <t>L</t>
        </is>
      </c>
      <c r="T200" s="50" t="inlineStr">
        <is>
          <t>L</t>
        </is>
      </c>
      <c r="U200" s="50" t="inlineStr">
        <is>
          <t>L</t>
        </is>
      </c>
      <c r="V200" s="50" t="inlineStr">
        <is>
          <t>L</t>
        </is>
      </c>
      <c r="W200" s="51" t="n"/>
      <c r="X200" s="52" t="n"/>
      <c r="Y200" s="52" t="n"/>
      <c r="Z200" s="52" t="n"/>
      <c r="AA200" s="52" t="n"/>
      <c r="AB200" s="52" t="n"/>
      <c r="AC200" s="52" t="n"/>
      <c r="AD200" s="49" t="str">
        <f>IF(W200&lt;&gt;"",W200,I200)</f>
        <v>H</v>
      </c>
      <c r="AE200" s="50" t="str">
        <f>IF(X200&lt;&gt;"",X200,J200)</f>
        <v>M</v>
      </c>
      <c r="AF200" s="50" t="str">
        <f>IF(Y200&lt;&gt;"",Y200,K200)</f>
        <v>M</v>
      </c>
      <c r="AG200" s="50" t="str">
        <f>IF(Z200&lt;&gt;"",Z200,L200)</f>
        <v>L</v>
      </c>
      <c r="AH200" s="50" t="str">
        <f>IF(AA200&lt;&gt;"",AA200,M200)</f>
        <v>L</v>
      </c>
      <c r="AI200" s="50" t="str">
        <f>IF(AB200&lt;&gt;"",AB200,N200)</f>
        <v>L</v>
      </c>
      <c r="AJ200" s="50" t="str">
        <f>IF(AC200&lt;&gt;"",AC200,O200)</f>
        <v>L</v>
      </c>
      <c r="AK200" s="50">
        <f>COUNTA(W200:AC200)</f>
        <v>0</v>
      </c>
      <c r="AL200" s="53" t="n"/>
      <c r="AM200" s="54" t="n"/>
      <c r="AN200" s="54" t="n"/>
      <c r="AO200" s="53" t="n"/>
      <c r="AP200" s="54" t="n"/>
      <c r="AQ200" s="54" t="n"/>
      <c r="AR200" s="53" t="n"/>
      <c r="AS200" s="54" t="n"/>
      <c r="AT200" s="54" t="n"/>
      <c r="AU200" s="55" t="n"/>
      <c r="AV200" s="56" t="n"/>
      <c r="AW200" s="56" t="n"/>
      <c r="AX200" s="55" t="n"/>
      <c r="AY200" s="56" t="n"/>
      <c r="AZ200" s="56" t="n"/>
      <c r="BA200" s="57" t="n"/>
      <c r="BB200" s="58" t="n"/>
      <c r="BC200" s="58" t="n"/>
      <c r="BD200" s="57" t="n"/>
      <c r="BE200" s="58" t="n"/>
      <c r="BF200" s="58" t="n"/>
    </row>
    <row r="201" ht="90" customHeight="1">
      <c r="A201" s="59" t="inlineStr">
        <is>
          <t>R065</t>
        </is>
      </c>
      <c r="B201" s="17" t="inlineStr">
        <is>
          <t>Product Operations &amp; Research · IC</t>
        </is>
      </c>
      <c r="C201" s="17" t="inlineStr">
        <is>
          <t>Product Management</t>
        </is>
      </c>
      <c r="D201" s="17" t="inlineStr">
        <is>
          <t>IC</t>
        </is>
      </c>
      <c r="E201" s="17" t="inlineStr">
        <is>
          <t>level</t>
        </is>
      </c>
      <c r="F201" s="60" t="inlineStr">
        <is>
          <t>A3</t>
        </is>
      </c>
      <c r="G201" s="17" t="inlineStr">
        <is>
          <t>Senior Product Analyst</t>
        </is>
      </c>
      <c r="H201" s="17" t="n">
        <v>1</v>
      </c>
      <c r="I201" s="61" t="n"/>
      <c r="J201" s="62" t="n"/>
      <c r="K201" s="62" t="n"/>
      <c r="L201" s="62" t="n"/>
      <c r="M201" s="62" t="n"/>
      <c r="N201" s="62" t="n"/>
      <c r="O201" s="62" t="n"/>
      <c r="P201" s="20" t="n"/>
      <c r="Q201" s="21" t="n"/>
      <c r="R201" s="21" t="n"/>
      <c r="S201" s="21" t="n"/>
      <c r="T201" s="21" t="n"/>
      <c r="U201" s="21" t="n"/>
      <c r="V201" s="21" t="n"/>
      <c r="W201" s="63" t="n"/>
      <c r="X201" s="64" t="n"/>
      <c r="Y201" s="64" t="n"/>
      <c r="Z201" s="64" t="n"/>
      <c r="AA201" s="64" t="n"/>
      <c r="AB201" s="64" t="n"/>
      <c r="AC201" s="64" t="n"/>
      <c r="AD201" s="20" t="n"/>
      <c r="AE201" s="21" t="n"/>
      <c r="AF201" s="21" t="n"/>
      <c r="AG201" s="21" t="n"/>
      <c r="AH201" s="21" t="n"/>
      <c r="AI201" s="21" t="n"/>
      <c r="AJ201" s="21" t="n"/>
      <c r="AK201" s="21" t="n"/>
      <c r="AL201" s="65" t="inlineStr">
        <is>
          <t>Works at A2: Standard work of the discipline</t>
        </is>
      </c>
      <c r="AM201" s="66" t="inlineStr">
        <is>
          <t>Varied and non-standard work; handles exceptions</t>
        </is>
      </c>
      <c r="AN201" s="66" t="inlineStr">
        <is>
          <t>Works at B1: Domain specialist work</t>
        </is>
      </c>
      <c r="AO201" s="65" t="inlineStr">
        <is>
          <t>Works at A2: Chooses own approach within standards</t>
        </is>
      </c>
      <c r="AP201" s="66" t="inlineStr">
        <is>
          <t>Technical / QC / client calls on own work</t>
        </is>
      </c>
      <c r="AQ201" s="66" t="inlineStr">
        <is>
          <t>Works at B1: Technical / QC / client calls for the domain</t>
        </is>
      </c>
      <c r="AR201" s="65" t="inlineStr">
        <is>
          <t>Works at A2: Own deliverables · accuracy, TAT</t>
        </is>
      </c>
      <c r="AS201" s="66" t="inlineStr">
        <is>
          <t>A module / process, or work with client or regulatory consequences</t>
        </is>
      </c>
      <c r="AT201" s="66" t="inlineStr">
        <is>
          <t>Works at B1: A domain or a small team</t>
        </is>
      </c>
      <c r="AU201" s="18" t="inlineStr">
        <is>
          <t>Works at A2: contributes alone; guides others only informally</t>
        </is>
      </c>
      <c r="AV201" s="19" t="inlineStr">
        <is>
          <t>Helps peers and newer people informally · None · guides 1–3 juniors informally</t>
        </is>
      </c>
      <c r="AW201" s="19" t="inlineStr">
        <is>
          <t>Works at B1: IC: mentors and reviews · People: hands-on team lead of 3–5</t>
        </is>
      </c>
      <c r="AX201" s="18" t="inlineStr">
        <is>
          <t>Works at A2: Own deliverables feed a team's output and turnaround</t>
        </is>
      </c>
      <c r="AY201" s="19" t="inlineStr">
        <is>
          <t>A process or client deliverable depends on this work</t>
        </is>
      </c>
      <c r="AZ201" s="19" t="inlineStr">
        <is>
          <t>Works at B1: Moves a module's, product area's or client account's results</t>
        </is>
      </c>
      <c r="BA201" s="67" t="inlineStr">
        <is>
          <t>Less than 2–4 yrs</t>
        </is>
      </c>
      <c r="BB201" s="68" t="inlineStr">
        <is>
          <t>2–4 yrs · market 2–5 yrs</t>
        </is>
      </c>
      <c r="BC201" s="68" t="inlineStr">
        <is>
          <t>More than 2–4 yrs</t>
        </is>
      </c>
      <c r="BD201" s="67" t="inlineStr">
        <is>
          <t>Below: Graduate · or diploma with experience</t>
        </is>
      </c>
      <c r="BE201" s="68" t="inlineStr">
        <is>
          <t>Graduate; relevant certification preferred</t>
        </is>
      </c>
      <c r="BF201" s="68" t="inlineStr">
        <is>
          <t>Above: Graduate + relevant qualification or certification preferred</t>
        </is>
      </c>
    </row>
    <row r="202" ht="90" customHeight="1">
      <c r="A202" s="59" t="inlineStr">
        <is>
          <t>R065</t>
        </is>
      </c>
      <c r="B202" s="17" t="inlineStr">
        <is>
          <t>Product Operations &amp; Research · IC</t>
        </is>
      </c>
      <c r="C202" s="17" t="inlineStr">
        <is>
          <t>Product Management</t>
        </is>
      </c>
      <c r="D202" s="17" t="inlineStr">
        <is>
          <t>IC</t>
        </is>
      </c>
      <c r="E202" s="17" t="inlineStr">
        <is>
          <t>level</t>
        </is>
      </c>
      <c r="F202" s="60" t="inlineStr">
        <is>
          <t>A2</t>
        </is>
      </c>
      <c r="G202" s="17" t="inlineStr">
        <is>
          <t>— no one at this level today</t>
        </is>
      </c>
      <c r="H202" s="17" t="n">
        <v>0</v>
      </c>
      <c r="I202" s="61" t="n"/>
      <c r="J202" s="62" t="n"/>
      <c r="K202" s="62" t="n"/>
      <c r="L202" s="62" t="n"/>
      <c r="M202" s="62" t="n"/>
      <c r="N202" s="62" t="n"/>
      <c r="O202" s="62" t="n"/>
      <c r="P202" s="20" t="n"/>
      <c r="Q202" s="21" t="n"/>
      <c r="R202" s="21" t="n"/>
      <c r="S202" s="21" t="n"/>
      <c r="T202" s="21" t="n"/>
      <c r="U202" s="21" t="n"/>
      <c r="V202" s="21" t="n"/>
      <c r="W202" s="63" t="n"/>
      <c r="X202" s="64" t="n"/>
      <c r="Y202" s="64" t="n"/>
      <c r="Z202" s="64" t="n"/>
      <c r="AA202" s="64" t="n"/>
      <c r="AB202" s="64" t="n"/>
      <c r="AC202" s="64" t="n"/>
      <c r="AD202" s="20" t="n"/>
      <c r="AE202" s="21" t="n"/>
      <c r="AF202" s="21" t="n"/>
      <c r="AG202" s="21" t="n"/>
      <c r="AH202" s="21" t="n"/>
      <c r="AI202" s="21" t="n"/>
      <c r="AJ202" s="21" t="n"/>
      <c r="AK202" s="21" t="n"/>
      <c r="AL202" s="65" t="inlineStr">
        <is>
          <t>Works at A1: Learning; follows worked examples</t>
        </is>
      </c>
      <c r="AM202" s="66" t="inlineStr">
        <is>
          <t>Standard work of the discipline</t>
        </is>
      </c>
      <c r="AN202" s="66" t="inlineStr">
        <is>
          <t>Works at A3: Varied and non-standard work; handles exceptions</t>
        </is>
      </c>
      <c r="AO202" s="65" t="inlineStr">
        <is>
          <t>Works at A1: Needs approval / close guidance</t>
        </is>
      </c>
      <c r="AP202" s="66" t="inlineStr">
        <is>
          <t>Chooses own approach within standards</t>
        </is>
      </c>
      <c r="AQ202" s="66" t="inlineStr">
        <is>
          <t>Works at A3: Technical / QC / client calls on own work</t>
        </is>
      </c>
      <c r="AR202" s="65" t="inlineStr">
        <is>
          <t>Works at A1: Learning tasks</t>
        </is>
      </c>
      <c r="AS202" s="66" t="inlineStr">
        <is>
          <t>Own deliverables · accuracy, TAT</t>
        </is>
      </c>
      <c r="AT202" s="66" t="inlineStr">
        <is>
          <t>Works at A3: A module / process, or work with client or regulatory consequences</t>
        </is>
      </c>
      <c r="AU202" s="18" t="inlineStr">
        <is>
          <t>Works at A1: contributes alone; guides others only informally</t>
        </is>
      </c>
      <c r="AV202" s="19" t="inlineStr">
        <is>
          <t>Helps peers and newer people informally · No direct reports</t>
        </is>
      </c>
      <c r="AW202" s="19" t="inlineStr">
        <is>
          <t>Works at A3: Not scored in Band A</t>
        </is>
      </c>
      <c r="AX202" s="18" t="inlineStr">
        <is>
          <t>Works at A1: Learning; little direct effect on business results yet</t>
        </is>
      </c>
      <c r="AY202" s="19" t="inlineStr">
        <is>
          <t>Own deliverables feed a team's output and turnaround</t>
        </is>
      </c>
      <c r="AZ202" s="19" t="inlineStr">
        <is>
          <t>Works at A3: A process or client deliverable depends on this work</t>
        </is>
      </c>
      <c r="BA202" s="67" t="inlineStr">
        <is>
          <t>Less than 0–2 yrs</t>
        </is>
      </c>
      <c r="BB202" s="68" t="inlineStr">
        <is>
          <t>0–2 yrs · market 0–3 yrs</t>
        </is>
      </c>
      <c r="BC202" s="68" t="inlineStr">
        <is>
          <t>More than 0–2 yrs</t>
        </is>
      </c>
      <c r="BD202" s="67" t="inlineStr">
        <is>
          <t>Below: Pursuing or completed graduation / diploma</t>
        </is>
      </c>
      <c r="BE202" s="68" t="inlineStr">
        <is>
          <t>Graduate · or diploma with experience</t>
        </is>
      </c>
      <c r="BF202" s="68" t="inlineStr">
        <is>
          <t>Above: Graduate; relevant certification preferred</t>
        </is>
      </c>
    </row>
    <row r="203" ht="90" customHeight="1">
      <c r="A203" s="59" t="inlineStr">
        <is>
          <t>R065</t>
        </is>
      </c>
      <c r="B203" s="17" t="inlineStr">
        <is>
          <t>Product Operations &amp; Research · IC</t>
        </is>
      </c>
      <c r="C203" s="17" t="inlineStr">
        <is>
          <t>Product Management</t>
        </is>
      </c>
      <c r="D203" s="17" t="inlineStr">
        <is>
          <t>IC</t>
        </is>
      </c>
      <c r="E203" s="17" t="inlineStr">
        <is>
          <t>level</t>
        </is>
      </c>
      <c r="F203" s="60" t="inlineStr">
        <is>
          <t>A1</t>
        </is>
      </c>
      <c r="G203" s="17" t="inlineStr">
        <is>
          <t>Intern</t>
        </is>
      </c>
      <c r="H203" s="17" t="n">
        <v>1</v>
      </c>
      <c r="I203" s="61" t="n"/>
      <c r="J203" s="62" t="n"/>
      <c r="K203" s="62" t="n"/>
      <c r="L203" s="62" t="n"/>
      <c r="M203" s="62" t="n"/>
      <c r="N203" s="62" t="n"/>
      <c r="O203" s="62" t="n"/>
      <c r="P203" s="20" t="n"/>
      <c r="Q203" s="21" t="n"/>
      <c r="R203" s="21" t="n"/>
      <c r="S203" s="21" t="n"/>
      <c r="T203" s="21" t="n"/>
      <c r="U203" s="21" t="n"/>
      <c r="V203" s="21" t="n"/>
      <c r="W203" s="63" t="n"/>
      <c r="X203" s="64" t="n"/>
      <c r="Y203" s="64" t="n"/>
      <c r="Z203" s="64" t="n"/>
      <c r="AA203" s="64" t="n"/>
      <c r="AB203" s="64" t="n"/>
      <c r="AC203" s="64" t="n"/>
      <c r="AD203" s="20" t="n"/>
      <c r="AE203" s="21" t="n"/>
      <c r="AF203" s="21" t="n"/>
      <c r="AG203" s="21" t="n"/>
      <c r="AH203" s="21" t="n"/>
      <c r="AI203" s="21" t="n"/>
      <c r="AJ203" s="21" t="n"/>
      <c r="AK203" s="21" t="n"/>
      <c r="AL203" s="65" t="inlineStr">
        <is>
          <t>Not yet at the entry standard</t>
        </is>
      </c>
      <c r="AM203" s="66" t="inlineStr">
        <is>
          <t>Learning; follows worked examples</t>
        </is>
      </c>
      <c r="AN203" s="66" t="inlineStr">
        <is>
          <t>Works at A2: Standard work of the discipline</t>
        </is>
      </c>
      <c r="AO203" s="65" t="inlineStr">
        <is>
          <t>Not yet at the entry standard</t>
        </is>
      </c>
      <c r="AP203" s="66" t="inlineStr">
        <is>
          <t>Needs approval / close guidance</t>
        </is>
      </c>
      <c r="AQ203" s="66" t="inlineStr">
        <is>
          <t>Works at A2: Chooses own approach within standards</t>
        </is>
      </c>
      <c r="AR203" s="65" t="inlineStr">
        <is>
          <t>Not yet at the entry standard</t>
        </is>
      </c>
      <c r="AS203" s="66" t="inlineStr">
        <is>
          <t>Learning tasks</t>
        </is>
      </c>
      <c r="AT203" s="66" t="inlineStr">
        <is>
          <t>Works at A2: Own deliverables · accuracy, TAT</t>
        </is>
      </c>
      <c r="AU203" s="18" t="inlineStr">
        <is>
          <t>Not yet at the entry standard</t>
        </is>
      </c>
      <c r="AV203" s="19" t="inlineStr">
        <is>
          <t>Helps peers and newer people informally · No direct reports</t>
        </is>
      </c>
      <c r="AW203" s="19" t="inlineStr">
        <is>
          <t>Works at A2: Not scored in Band A</t>
        </is>
      </c>
      <c r="AX203" s="18" t="inlineStr">
        <is>
          <t>Not yet at the entry standard</t>
        </is>
      </c>
      <c r="AY203" s="19" t="inlineStr">
        <is>
          <t>Learning; little direct effect on business results yet</t>
        </is>
      </c>
      <c r="AZ203" s="19" t="inlineStr">
        <is>
          <t>Works at A2: Own deliverables feed a team's output and turnaround</t>
        </is>
      </c>
      <c r="BA203" s="67" t="inlineStr">
        <is>
          <t>Less than Intern / trainee · first year</t>
        </is>
      </c>
      <c r="BB203" s="68" t="inlineStr">
        <is>
          <t>Intern / trainee · first year · market — yrs</t>
        </is>
      </c>
      <c r="BC203" s="68" t="inlineStr">
        <is>
          <t>More than Intern / trainee · first year</t>
        </is>
      </c>
      <c r="BD203" s="67" t="inlineStr">
        <is>
          <t>Still studying</t>
        </is>
      </c>
      <c r="BE203" s="68" t="inlineStr">
        <is>
          <t>Pursuing or completed graduation / diploma</t>
        </is>
      </c>
      <c r="BF203" s="68" t="inlineStr">
        <is>
          <t>Above: Graduate · or diploma with experience</t>
        </is>
      </c>
    </row>
    <row r="204" ht="30" customHeight="1">
      <c r="A204" s="45" t="inlineStr">
        <is>
          <t>R066</t>
        </is>
      </c>
      <c r="B204" s="46" t="inlineStr">
        <is>
          <t>PMO &amp; Delivery Excellence · IC</t>
        </is>
      </c>
      <c r="C204" s="46" t="inlineStr">
        <is>
          <t>Project &amp; Program Management</t>
        </is>
      </c>
      <c r="D204" s="46" t="inlineStr">
        <is>
          <t>IC</t>
        </is>
      </c>
      <c r="E204" s="46" t="inlineStr">
        <is>
          <t>ROLE</t>
        </is>
      </c>
      <c r="F204" s="46" t="inlineStr">
        <is>
          <t>B3</t>
        </is>
      </c>
      <c r="G204" s="46" t="inlineStr">
        <is>
          <t>Band B · Specialist / POD Lead · Technology &amp; engineering</t>
        </is>
      </c>
      <c r="H204" s="46" t="n">
        <v>1</v>
      </c>
      <c r="I204" s="47" t="inlineStr">
        <is>
          <t>H</t>
        </is>
      </c>
      <c r="J204" s="48" t="inlineStr">
        <is>
          <t>M</t>
        </is>
      </c>
      <c r="K204" s="48" t="inlineStr">
        <is>
          <t>L</t>
        </is>
      </c>
      <c r="L204" s="48" t="inlineStr">
        <is>
          <t>L</t>
        </is>
      </c>
      <c r="M204" s="48" t="inlineStr">
        <is>
          <t>L</t>
        </is>
      </c>
      <c r="N204" s="48" t="inlineStr">
        <is>
          <t>L</t>
        </is>
      </c>
      <c r="O204" s="48" t="inlineStr">
        <is>
          <t>L</t>
        </is>
      </c>
      <c r="P204" s="49" t="inlineStr">
        <is>
          <t>H</t>
        </is>
      </c>
      <c r="Q204" s="50" t="inlineStr">
        <is>
          <t>M</t>
        </is>
      </c>
      <c r="R204" s="50" t="inlineStr">
        <is>
          <t>M</t>
        </is>
      </c>
      <c r="S204" s="50" t="inlineStr">
        <is>
          <t>L</t>
        </is>
      </c>
      <c r="T204" s="50" t="inlineStr">
        <is>
          <t>L</t>
        </is>
      </c>
      <c r="U204" s="50" t="inlineStr">
        <is>
          <t>L</t>
        </is>
      </c>
      <c r="V204" s="50" t="inlineStr">
        <is>
          <t>L</t>
        </is>
      </c>
      <c r="W204" s="51" t="n"/>
      <c r="X204" s="52" t="n"/>
      <c r="Y204" s="52" t="n"/>
      <c r="Z204" s="52" t="n"/>
      <c r="AA204" s="52" t="n"/>
      <c r="AB204" s="52" t="n"/>
      <c r="AC204" s="52" t="n"/>
      <c r="AD204" s="49" t="str">
        <f>IF(W204&lt;&gt;"",W204,I204)</f>
        <v>H</v>
      </c>
      <c r="AE204" s="50" t="str">
        <f>IF(X204&lt;&gt;"",X204,J204)</f>
        <v>M</v>
      </c>
      <c r="AF204" s="50" t="str">
        <f>IF(Y204&lt;&gt;"",Y204,K204)</f>
        <v>L</v>
      </c>
      <c r="AG204" s="50" t="str">
        <f>IF(Z204&lt;&gt;"",Z204,L204)</f>
        <v>L</v>
      </c>
      <c r="AH204" s="50" t="str">
        <f>IF(AA204&lt;&gt;"",AA204,M204)</f>
        <v>L</v>
      </c>
      <c r="AI204" s="50" t="str">
        <f>IF(AB204&lt;&gt;"",AB204,N204)</f>
        <v>L</v>
      </c>
      <c r="AJ204" s="50" t="str">
        <f>IF(AC204&lt;&gt;"",AC204,O204)</f>
        <v>L</v>
      </c>
      <c r="AK204" s="50">
        <f>COUNTA(W204:AC204)</f>
        <v>0</v>
      </c>
      <c r="AL204" s="53" t="n"/>
      <c r="AM204" s="54" t="n"/>
      <c r="AN204" s="54" t="n"/>
      <c r="AO204" s="53" t="n"/>
      <c r="AP204" s="54" t="n"/>
      <c r="AQ204" s="54" t="n"/>
      <c r="AR204" s="53" t="n"/>
      <c r="AS204" s="54" t="n"/>
      <c r="AT204" s="54" t="n"/>
      <c r="AU204" s="55" t="n"/>
      <c r="AV204" s="56" t="n"/>
      <c r="AW204" s="56" t="n"/>
      <c r="AX204" s="55" t="n"/>
      <c r="AY204" s="56" t="n"/>
      <c r="AZ204" s="56" t="n"/>
      <c r="BA204" s="57" t="n"/>
      <c r="BB204" s="58" t="n"/>
      <c r="BC204" s="58" t="n"/>
      <c r="BD204" s="57" t="n"/>
      <c r="BE204" s="58" t="n"/>
      <c r="BF204" s="58" t="n"/>
    </row>
    <row r="205" ht="90" customHeight="1">
      <c r="A205" s="59" t="inlineStr">
        <is>
          <t>R066</t>
        </is>
      </c>
      <c r="B205" s="17" t="inlineStr">
        <is>
          <t>PMO &amp; Delivery Excellence · IC</t>
        </is>
      </c>
      <c r="C205" s="17" t="inlineStr">
        <is>
          <t>Project &amp; Program Management</t>
        </is>
      </c>
      <c r="D205" s="17" t="inlineStr">
        <is>
          <t>IC</t>
        </is>
      </c>
      <c r="E205" s="17" t="inlineStr">
        <is>
          <t>level</t>
        </is>
      </c>
      <c r="F205" s="69" t="inlineStr">
        <is>
          <t>B3</t>
        </is>
      </c>
      <c r="G205" s="17" t="inlineStr">
        <is>
          <t>Agile Coach</t>
        </is>
      </c>
      <c r="H205" s="17" t="n">
        <v>1</v>
      </c>
      <c r="I205" s="61" t="n"/>
      <c r="J205" s="62" t="n"/>
      <c r="K205" s="62" t="n"/>
      <c r="L205" s="62" t="n"/>
      <c r="M205" s="62" t="n"/>
      <c r="N205" s="62" t="n"/>
      <c r="O205" s="62" t="n"/>
      <c r="P205" s="20" t="n"/>
      <c r="Q205" s="21" t="n"/>
      <c r="R205" s="21" t="n"/>
      <c r="S205" s="21" t="n"/>
      <c r="T205" s="21" t="n"/>
      <c r="U205" s="21" t="n"/>
      <c r="V205" s="21" t="n"/>
      <c r="W205" s="63" t="n"/>
      <c r="X205" s="64" t="n"/>
      <c r="Y205" s="64" t="n"/>
      <c r="Z205" s="64" t="n"/>
      <c r="AA205" s="64" t="n"/>
      <c r="AB205" s="64" t="n"/>
      <c r="AC205" s="64" t="n"/>
      <c r="AD205" s="20" t="n"/>
      <c r="AE205" s="21" t="n"/>
      <c r="AF205" s="21" t="n"/>
      <c r="AG205" s="21" t="n"/>
      <c r="AH205" s="21" t="n"/>
      <c r="AI205" s="21" t="n"/>
      <c r="AJ205" s="21" t="n"/>
      <c r="AK205" s="21" t="n"/>
      <c r="AL205" s="65" t="inlineStr">
        <is>
          <t>Works at B2: Hardest problems in the domain</t>
        </is>
      </c>
      <c r="AM205" s="66" t="inlineStr">
        <is>
          <t>Sets standards for a practice; cross-team problems</t>
        </is>
      </c>
      <c r="AN205" s="66" t="inlineStr">
        <is>
          <t>Works at C1: Ambiguous, cross-product problems</t>
        </is>
      </c>
      <c r="AO205" s="65" t="inlineStr">
        <is>
          <t>Works at B2: Allocates people and sets team priorities</t>
        </is>
      </c>
      <c r="AP205" s="66" t="inlineStr">
        <is>
          <t>Commercial / strategic calls for the unit</t>
        </is>
      </c>
      <c r="AQ205" s="66" t="inlineStr">
        <is>
          <t>Works at C1: Sets direction for a sub-function or domain</t>
        </is>
      </c>
      <c r="AR205" s="65" t="inlineStr">
        <is>
          <t>Works at B2: One team or a client portfolio</t>
        </is>
      </c>
      <c r="AS205" s="66" t="inlineStr">
        <is>
          <t>Several teams or a practice</t>
        </is>
      </c>
      <c r="AT205" s="66" t="inlineStr">
        <is>
          <t>Works at C1: Sub-function results or domain quality across products</t>
        </is>
      </c>
      <c r="AU205" s="18" t="inlineStr">
        <is>
          <t>Works at B2: IC: guides others in the domain · People: manages a team of 6+</t>
        </is>
      </c>
      <c r="AV205" s="19" t="inlineStr">
        <is>
          <t>IC: leads a practice · People: team leads / managers report in</t>
        </is>
      </c>
      <c r="AW205" s="19" t="inlineStr">
        <is>
          <t>Works at C1: Leads managers or a community of practice</t>
        </is>
      </c>
      <c r="AX205" s="18" t="inlineStr">
        <is>
          <t>Works at B2: Visible effect on a team's or client portfolio's revenue, quality or compliance</t>
        </is>
      </c>
      <c r="AY205" s="19" t="inlineStr">
        <is>
          <t>Shapes the results of a practice or several teams</t>
        </is>
      </c>
      <c r="AZ205" s="19" t="inlineStr">
        <is>
          <t>Works at C1: Changes results across a sub-function or across products</t>
        </is>
      </c>
      <c r="BA205" s="67" t="inlineStr">
        <is>
          <t>Less than 8–10 yrs</t>
        </is>
      </c>
      <c r="BB205" s="68" t="inlineStr">
        <is>
          <t>8–10 yrs · market 8–13 yrs</t>
        </is>
      </c>
      <c r="BC205" s="68" t="inlineStr">
        <is>
          <t>More than 8–10 yrs</t>
        </is>
      </c>
      <c r="BD205" s="67" t="inlineStr">
        <is>
          <t>Below: Graduate or postgraduate; professional qualification preferred</t>
        </is>
      </c>
      <c r="BE205" s="68" t="inlineStr">
        <is>
          <t>Postgraduate or professional qualification preferred</t>
        </is>
      </c>
      <c r="BF205" s="68" t="inlineStr">
        <is>
          <t>Above: Postgraduate / professional qualification preferred</t>
        </is>
      </c>
    </row>
    <row r="206" ht="30" customHeight="1">
      <c r="A206" s="45" t="inlineStr">
        <is>
          <t>R067</t>
        </is>
      </c>
      <c r="B206" s="46" t="inlineStr">
        <is>
          <t>PMO &amp; Delivery Excellence · Manager</t>
        </is>
      </c>
      <c r="C206" s="46" t="inlineStr">
        <is>
          <t>Project &amp; Program Management</t>
        </is>
      </c>
      <c r="D206" s="46" t="inlineStr">
        <is>
          <t>Manager</t>
        </is>
      </c>
      <c r="E206" s="46" t="inlineStr">
        <is>
          <t>ROLE</t>
        </is>
      </c>
      <c r="F206" s="46" t="inlineStr">
        <is>
          <t>B2</t>
        </is>
      </c>
      <c r="G206" s="46" t="inlineStr">
        <is>
          <t>Band B · People Manager · Service delivery &amp; data operations</t>
        </is>
      </c>
      <c r="H206" s="46" t="n">
        <v>1</v>
      </c>
      <c r="I206" s="47" t="inlineStr">
        <is>
          <t>H</t>
        </is>
      </c>
      <c r="J206" s="48" t="inlineStr">
        <is>
          <t>M</t>
        </is>
      </c>
      <c r="K206" s="48" t="inlineStr">
        <is>
          <t>M</t>
        </is>
      </c>
      <c r="L206" s="48" t="inlineStr">
        <is>
          <t>M</t>
        </is>
      </c>
      <c r="M206" s="48" t="inlineStr">
        <is>
          <t>L</t>
        </is>
      </c>
      <c r="N206" s="48" t="inlineStr">
        <is>
          <t>L</t>
        </is>
      </c>
      <c r="O206" s="48" t="inlineStr">
        <is>
          <t>L</t>
        </is>
      </c>
      <c r="P206" s="49" t="inlineStr">
        <is>
          <t>H</t>
        </is>
      </c>
      <c r="Q206" s="50" t="inlineStr">
        <is>
          <t>M</t>
        </is>
      </c>
      <c r="R206" s="50" t="inlineStr">
        <is>
          <t>M</t>
        </is>
      </c>
      <c r="S206" s="50" t="inlineStr">
        <is>
          <t>M</t>
        </is>
      </c>
      <c r="T206" s="50" t="inlineStr">
        <is>
          <t>L</t>
        </is>
      </c>
      <c r="U206" s="50" t="inlineStr">
        <is>
          <t>L</t>
        </is>
      </c>
      <c r="V206" s="50" t="inlineStr">
        <is>
          <t>L</t>
        </is>
      </c>
      <c r="W206" s="51" t="n"/>
      <c r="X206" s="52" t="n"/>
      <c r="Y206" s="52" t="n"/>
      <c r="Z206" s="52" t="n"/>
      <c r="AA206" s="52" t="n"/>
      <c r="AB206" s="52" t="n"/>
      <c r="AC206" s="52" t="n"/>
      <c r="AD206" s="49" t="str">
        <f>IF(W206&lt;&gt;"",W206,I206)</f>
        <v>H</v>
      </c>
      <c r="AE206" s="50" t="str">
        <f>IF(X206&lt;&gt;"",X206,J206)</f>
        <v>M</v>
      </c>
      <c r="AF206" s="50" t="str">
        <f>IF(Y206&lt;&gt;"",Y206,K206)</f>
        <v>M</v>
      </c>
      <c r="AG206" s="50" t="str">
        <f>IF(Z206&lt;&gt;"",Z206,L206)</f>
        <v>M</v>
      </c>
      <c r="AH206" s="50" t="str">
        <f>IF(AA206&lt;&gt;"",AA206,M206)</f>
        <v>L</v>
      </c>
      <c r="AI206" s="50" t="str">
        <f>IF(AB206&lt;&gt;"",AB206,N206)</f>
        <v>L</v>
      </c>
      <c r="AJ206" s="50" t="str">
        <f>IF(AC206&lt;&gt;"",AC206,O206)</f>
        <v>L</v>
      </c>
      <c r="AK206" s="50">
        <f>COUNTA(W206:AC206)</f>
        <v>0</v>
      </c>
      <c r="AL206" s="53" t="n"/>
      <c r="AM206" s="54" t="n"/>
      <c r="AN206" s="54" t="n"/>
      <c r="AO206" s="53" t="n"/>
      <c r="AP206" s="54" t="n"/>
      <c r="AQ206" s="54" t="n"/>
      <c r="AR206" s="53" t="n"/>
      <c r="AS206" s="54" t="n"/>
      <c r="AT206" s="54" t="n"/>
      <c r="AU206" s="55" t="n"/>
      <c r="AV206" s="56" t="n"/>
      <c r="AW206" s="56" t="n"/>
      <c r="AX206" s="55" t="n"/>
      <c r="AY206" s="56" t="n"/>
      <c r="AZ206" s="56" t="n"/>
      <c r="BA206" s="57" t="n"/>
      <c r="BB206" s="58" t="n"/>
      <c r="BC206" s="58" t="n"/>
      <c r="BD206" s="57" t="n"/>
      <c r="BE206" s="58" t="n"/>
      <c r="BF206" s="58" t="n"/>
    </row>
    <row r="207" ht="90" customHeight="1">
      <c r="A207" s="59" t="inlineStr">
        <is>
          <t>R067</t>
        </is>
      </c>
      <c r="B207" s="17" t="inlineStr">
        <is>
          <t>PMO &amp; Delivery Excellence · Manager</t>
        </is>
      </c>
      <c r="C207" s="17" t="inlineStr">
        <is>
          <t>Project &amp; Program Management</t>
        </is>
      </c>
      <c r="D207" s="17" t="inlineStr">
        <is>
          <t>Manager</t>
        </is>
      </c>
      <c r="E207" s="17" t="inlineStr">
        <is>
          <t>level</t>
        </is>
      </c>
      <c r="F207" s="69" t="inlineStr">
        <is>
          <t>B2</t>
        </is>
      </c>
      <c r="G207" s="17" t="inlineStr">
        <is>
          <t>PMO Manager</t>
        </is>
      </c>
      <c r="H207" s="17" t="n">
        <v>1</v>
      </c>
      <c r="I207" s="61" t="n"/>
      <c r="J207" s="62" t="n"/>
      <c r="K207" s="62" t="n"/>
      <c r="L207" s="62" t="n"/>
      <c r="M207" s="62" t="n"/>
      <c r="N207" s="62" t="n"/>
      <c r="O207" s="62" t="n"/>
      <c r="P207" s="20" t="n"/>
      <c r="Q207" s="21" t="n"/>
      <c r="R207" s="21" t="n"/>
      <c r="S207" s="21" t="n"/>
      <c r="T207" s="21" t="n"/>
      <c r="U207" s="21" t="n"/>
      <c r="V207" s="21" t="n"/>
      <c r="W207" s="63" t="n"/>
      <c r="X207" s="64" t="n"/>
      <c r="Y207" s="64" t="n"/>
      <c r="Z207" s="64" t="n"/>
      <c r="AA207" s="64" t="n"/>
      <c r="AB207" s="64" t="n"/>
      <c r="AC207" s="64" t="n"/>
      <c r="AD207" s="20" t="n"/>
      <c r="AE207" s="21" t="n"/>
      <c r="AF207" s="21" t="n"/>
      <c r="AG207" s="21" t="n"/>
      <c r="AH207" s="21" t="n"/>
      <c r="AI207" s="21" t="n"/>
      <c r="AJ207" s="21" t="n"/>
      <c r="AK207" s="21" t="n"/>
      <c r="AL207" s="65" t="inlineStr">
        <is>
          <t>Works at B1: Domain specialist work</t>
        </is>
      </c>
      <c r="AM207" s="66" t="inlineStr">
        <is>
          <t>Hardest problems in the domain</t>
        </is>
      </c>
      <c r="AN207" s="66" t="inlineStr">
        <is>
          <t>Works at B3: Sets standards for a practice; cross-team problems</t>
        </is>
      </c>
      <c r="AO207" s="65" t="inlineStr">
        <is>
          <t>Works at B1: Technical / QC / client calls for the domain</t>
        </is>
      </c>
      <c r="AP207" s="66" t="inlineStr">
        <is>
          <t>Allocates people and sets team priorities</t>
        </is>
      </c>
      <c r="AQ207" s="66" t="inlineStr">
        <is>
          <t>Works at B3: Commercial / strategic calls for the unit</t>
        </is>
      </c>
      <c r="AR207" s="65" t="inlineStr">
        <is>
          <t>Works at B1: A domain or a small team</t>
        </is>
      </c>
      <c r="AS207" s="66" t="inlineStr">
        <is>
          <t>One team or a client portfolio</t>
        </is>
      </c>
      <c r="AT207" s="66" t="inlineStr">
        <is>
          <t>Works at B3: Several teams or a practice</t>
        </is>
      </c>
      <c r="AU207" s="18" t="inlineStr">
        <is>
          <t>Works at B1: IC: mentors and reviews · People: hands-on team lead of 3–5</t>
        </is>
      </c>
      <c r="AV207" s="19" t="inlineStr">
        <is>
          <t>IC: guides others in the domain · People: manages a team of 6+</t>
        </is>
      </c>
      <c r="AW207" s="19" t="inlineStr">
        <is>
          <t>Works at B3: IC: leads a practice · People: team leads / managers report in</t>
        </is>
      </c>
      <c r="AX207" s="18" t="inlineStr">
        <is>
          <t>Works at B1: Moves a module's, product area's or client account's results</t>
        </is>
      </c>
      <c r="AY207" s="19" t="inlineStr">
        <is>
          <t>Visible effect on a team's or client portfolio's revenue, quality or compliance</t>
        </is>
      </c>
      <c r="AZ207" s="19" t="inlineStr">
        <is>
          <t>Works at B3: Shapes the results of a practice or several teams</t>
        </is>
      </c>
      <c r="BA207" s="67" t="inlineStr">
        <is>
          <t>Less than 6–8 yrs</t>
        </is>
      </c>
      <c r="BB207" s="68" t="inlineStr">
        <is>
          <t>6–8 yrs · market 6–10 yrs</t>
        </is>
      </c>
      <c r="BC207" s="68" t="inlineStr">
        <is>
          <t>More than 6–8 yrs</t>
        </is>
      </c>
      <c r="BD207" s="67" t="inlineStr">
        <is>
          <t>Below: Graduate + relevant qualification or certification preferred</t>
        </is>
      </c>
      <c r="BE207" s="68" t="inlineStr">
        <is>
          <t>Graduate or postgraduate; professional qualification preferred</t>
        </is>
      </c>
      <c r="BF207" s="68" t="inlineStr">
        <is>
          <t>Above: Postgraduate or professional qualification preferred</t>
        </is>
      </c>
    </row>
    <row r="208" ht="30" customHeight="1">
      <c r="A208" s="45" t="inlineStr">
        <is>
          <t>R068</t>
        </is>
      </c>
      <c r="B208" s="46" t="inlineStr">
        <is>
          <t>Project &amp; Program Delivery · IC</t>
        </is>
      </c>
      <c r="C208" s="46" t="inlineStr">
        <is>
          <t>Project &amp; Program Management</t>
        </is>
      </c>
      <c r="D208" s="46" t="inlineStr">
        <is>
          <t>IC</t>
        </is>
      </c>
      <c r="E208" s="46" t="inlineStr">
        <is>
          <t>ROLE</t>
        </is>
      </c>
      <c r="F208" s="46" t="inlineStr">
        <is>
          <t>B1 · B2 · B3</t>
        </is>
      </c>
      <c r="G208" s="46" t="inlineStr">
        <is>
          <t>Band B · Specialist / POD Lead · Technology &amp; engineering</t>
        </is>
      </c>
      <c r="H208" s="46" t="n">
        <v>7</v>
      </c>
      <c r="I208" s="47" t="inlineStr">
        <is>
          <t>H</t>
        </is>
      </c>
      <c r="J208" s="48" t="inlineStr">
        <is>
          <t>M</t>
        </is>
      </c>
      <c r="K208" s="48" t="inlineStr">
        <is>
          <t>L</t>
        </is>
      </c>
      <c r="L208" s="48" t="inlineStr">
        <is>
          <t>L</t>
        </is>
      </c>
      <c r="M208" s="48" t="inlineStr">
        <is>
          <t>L</t>
        </is>
      </c>
      <c r="N208" s="48" t="inlineStr">
        <is>
          <t>L</t>
        </is>
      </c>
      <c r="O208" s="48" t="inlineStr">
        <is>
          <t>L</t>
        </is>
      </c>
      <c r="P208" s="49" t="inlineStr">
        <is>
          <t>H</t>
        </is>
      </c>
      <c r="Q208" s="50" t="inlineStr">
        <is>
          <t>M</t>
        </is>
      </c>
      <c r="R208" s="50" t="inlineStr">
        <is>
          <t>M</t>
        </is>
      </c>
      <c r="S208" s="50" t="inlineStr">
        <is>
          <t>L</t>
        </is>
      </c>
      <c r="T208" s="50" t="inlineStr">
        <is>
          <t>L</t>
        </is>
      </c>
      <c r="U208" s="50" t="inlineStr">
        <is>
          <t>L</t>
        </is>
      </c>
      <c r="V208" s="50" t="inlineStr">
        <is>
          <t>L</t>
        </is>
      </c>
      <c r="W208" s="51" t="n"/>
      <c r="X208" s="52" t="n"/>
      <c r="Y208" s="52" t="n"/>
      <c r="Z208" s="52" t="n"/>
      <c r="AA208" s="52" t="n"/>
      <c r="AB208" s="52" t="n"/>
      <c r="AC208" s="52" t="n"/>
      <c r="AD208" s="49" t="str">
        <f>IF(W208&lt;&gt;"",W208,I208)</f>
        <v>H</v>
      </c>
      <c r="AE208" s="50" t="str">
        <f>IF(X208&lt;&gt;"",X208,J208)</f>
        <v>M</v>
      </c>
      <c r="AF208" s="50" t="str">
        <f>IF(Y208&lt;&gt;"",Y208,K208)</f>
        <v>L</v>
      </c>
      <c r="AG208" s="50" t="str">
        <f>IF(Z208&lt;&gt;"",Z208,L208)</f>
        <v>L</v>
      </c>
      <c r="AH208" s="50" t="str">
        <f>IF(AA208&lt;&gt;"",AA208,M208)</f>
        <v>L</v>
      </c>
      <c r="AI208" s="50" t="str">
        <f>IF(AB208&lt;&gt;"",AB208,N208)</f>
        <v>L</v>
      </c>
      <c r="AJ208" s="50" t="str">
        <f>IF(AC208&lt;&gt;"",AC208,O208)</f>
        <v>L</v>
      </c>
      <c r="AK208" s="50">
        <f>COUNTA(W208:AC208)</f>
        <v>0</v>
      </c>
      <c r="AL208" s="53" t="n"/>
      <c r="AM208" s="54" t="n"/>
      <c r="AN208" s="54" t="n"/>
      <c r="AO208" s="53" t="n"/>
      <c r="AP208" s="54" t="n"/>
      <c r="AQ208" s="54" t="n"/>
      <c r="AR208" s="53" t="n"/>
      <c r="AS208" s="54" t="n"/>
      <c r="AT208" s="54" t="n"/>
      <c r="AU208" s="55" t="n"/>
      <c r="AV208" s="56" t="n"/>
      <c r="AW208" s="56" t="n"/>
      <c r="AX208" s="55" t="n"/>
      <c r="AY208" s="56" t="n"/>
      <c r="AZ208" s="56" t="n"/>
      <c r="BA208" s="57" t="n"/>
      <c r="BB208" s="58" t="n"/>
      <c r="BC208" s="58" t="n"/>
      <c r="BD208" s="57" t="n"/>
      <c r="BE208" s="58" t="n"/>
      <c r="BF208" s="58" t="n"/>
    </row>
    <row r="209" ht="90" customHeight="1">
      <c r="A209" s="59" t="inlineStr">
        <is>
          <t>R068</t>
        </is>
      </c>
      <c r="B209" s="17" t="inlineStr">
        <is>
          <t>Project &amp; Program Delivery · IC</t>
        </is>
      </c>
      <c r="C209" s="17" t="inlineStr">
        <is>
          <t>Project &amp; Program Management</t>
        </is>
      </c>
      <c r="D209" s="17" t="inlineStr">
        <is>
          <t>IC</t>
        </is>
      </c>
      <c r="E209" s="17" t="inlineStr">
        <is>
          <t>level</t>
        </is>
      </c>
      <c r="F209" s="69" t="inlineStr">
        <is>
          <t>B3</t>
        </is>
      </c>
      <c r="G209" s="17" t="inlineStr">
        <is>
          <t>Program Manager</t>
        </is>
      </c>
      <c r="H209" s="17" t="n">
        <v>1</v>
      </c>
      <c r="I209" s="61" t="n"/>
      <c r="J209" s="62" t="n"/>
      <c r="K209" s="62" t="n"/>
      <c r="L209" s="62" t="n"/>
      <c r="M209" s="62" t="n"/>
      <c r="N209" s="62" t="n"/>
      <c r="O209" s="62" t="n"/>
      <c r="P209" s="20" t="n"/>
      <c r="Q209" s="21" t="n"/>
      <c r="R209" s="21" t="n"/>
      <c r="S209" s="21" t="n"/>
      <c r="T209" s="21" t="n"/>
      <c r="U209" s="21" t="n"/>
      <c r="V209" s="21" t="n"/>
      <c r="W209" s="63" t="n"/>
      <c r="X209" s="64" t="n"/>
      <c r="Y209" s="64" t="n"/>
      <c r="Z209" s="64" t="n"/>
      <c r="AA209" s="64" t="n"/>
      <c r="AB209" s="64" t="n"/>
      <c r="AC209" s="64" t="n"/>
      <c r="AD209" s="20" t="n"/>
      <c r="AE209" s="21" t="n"/>
      <c r="AF209" s="21" t="n"/>
      <c r="AG209" s="21" t="n"/>
      <c r="AH209" s="21" t="n"/>
      <c r="AI209" s="21" t="n"/>
      <c r="AJ209" s="21" t="n"/>
      <c r="AK209" s="21" t="n"/>
      <c r="AL209" s="65" t="inlineStr">
        <is>
          <t>Works at B2: Hardest problems in the domain</t>
        </is>
      </c>
      <c r="AM209" s="66" t="inlineStr">
        <is>
          <t>Sets standards for a practice; cross-team problems · in this role: Project Management · Stakeholder management · Requirement analysis</t>
        </is>
      </c>
      <c r="AN209" s="66" t="inlineStr">
        <is>
          <t>Works at C1: Ambiguous, cross-product problems</t>
        </is>
      </c>
      <c r="AO209" s="65" t="inlineStr">
        <is>
          <t>Works at B2: Allocates people and sets team priorities</t>
        </is>
      </c>
      <c r="AP209" s="66" t="inlineStr">
        <is>
          <t>Commercial / strategic calls for the unit</t>
        </is>
      </c>
      <c r="AQ209" s="66" t="inlineStr">
        <is>
          <t>Works at C1: Sets direction for a sub-function or domain</t>
        </is>
      </c>
      <c r="AR209" s="65" t="inlineStr">
        <is>
          <t>Works at B2: One team or a client portfolio</t>
        </is>
      </c>
      <c r="AS209" s="66" t="inlineStr">
        <is>
          <t>Several teams or a practice</t>
        </is>
      </c>
      <c r="AT209" s="66" t="inlineStr">
        <is>
          <t>Works at C1: Sub-function results or domain quality across products</t>
        </is>
      </c>
      <c r="AU209" s="18" t="inlineStr">
        <is>
          <t>Works at B2: IC: guides others in the domain · People: manages a team of 6+</t>
        </is>
      </c>
      <c r="AV209" s="19" t="inlineStr">
        <is>
          <t>IC: leads a practice · People: team leads / managers report in</t>
        </is>
      </c>
      <c r="AW209" s="19" t="inlineStr">
        <is>
          <t>Works at C1: Leads managers or a community of practice</t>
        </is>
      </c>
      <c r="AX209" s="18" t="inlineStr">
        <is>
          <t>Works at B2: Visible effect on a team's or client portfolio's revenue, quality or compliance</t>
        </is>
      </c>
      <c r="AY209" s="19" t="inlineStr">
        <is>
          <t>Shapes the results of a practice or several teams</t>
        </is>
      </c>
      <c r="AZ209" s="19" t="inlineStr">
        <is>
          <t>Works at C1: Changes results across a sub-function or across products</t>
        </is>
      </c>
      <c r="BA209" s="67" t="inlineStr">
        <is>
          <t>Less than 8–10 yrs</t>
        </is>
      </c>
      <c r="BB209" s="68" t="inlineStr">
        <is>
          <t>8–10 yrs · market 8–13 yrs</t>
        </is>
      </c>
      <c r="BC209" s="68" t="inlineStr">
        <is>
          <t>More than 8–10 yrs</t>
        </is>
      </c>
      <c r="BD209" s="67" t="inlineStr">
        <is>
          <t>Below: Graduate or postgraduate; professional qualification preferred</t>
        </is>
      </c>
      <c r="BE209" s="68" t="inlineStr">
        <is>
          <t>Postgraduate or professional qualification preferred</t>
        </is>
      </c>
      <c r="BF209" s="68" t="inlineStr">
        <is>
          <t>Above: Postgraduate / professional qualification preferred</t>
        </is>
      </c>
    </row>
    <row r="210" ht="90" customHeight="1">
      <c r="A210" s="59" t="inlineStr">
        <is>
          <t>R068</t>
        </is>
      </c>
      <c r="B210" s="17" t="inlineStr">
        <is>
          <t>Project &amp; Program Delivery · IC</t>
        </is>
      </c>
      <c r="C210" s="17" t="inlineStr">
        <is>
          <t>Project &amp; Program Management</t>
        </is>
      </c>
      <c r="D210" s="17" t="inlineStr">
        <is>
          <t>IC</t>
        </is>
      </c>
      <c r="E210" s="17" t="inlineStr">
        <is>
          <t>level</t>
        </is>
      </c>
      <c r="F210" s="69" t="inlineStr">
        <is>
          <t>B2</t>
        </is>
      </c>
      <c r="G210" s="17" t="inlineStr">
        <is>
          <t>Project Manager</t>
        </is>
      </c>
      <c r="H210" s="17" t="n">
        <v>2</v>
      </c>
      <c r="I210" s="61" t="n"/>
      <c r="J210" s="62" t="n"/>
      <c r="K210" s="62" t="n"/>
      <c r="L210" s="62" t="n"/>
      <c r="M210" s="62" t="n"/>
      <c r="N210" s="62" t="n"/>
      <c r="O210" s="62" t="n"/>
      <c r="P210" s="20" t="n"/>
      <c r="Q210" s="21" t="n"/>
      <c r="R210" s="21" t="n"/>
      <c r="S210" s="21" t="n"/>
      <c r="T210" s="21" t="n"/>
      <c r="U210" s="21" t="n"/>
      <c r="V210" s="21" t="n"/>
      <c r="W210" s="63" t="n"/>
      <c r="X210" s="64" t="n"/>
      <c r="Y210" s="64" t="n"/>
      <c r="Z210" s="64" t="n"/>
      <c r="AA210" s="64" t="n"/>
      <c r="AB210" s="64" t="n"/>
      <c r="AC210" s="64" t="n"/>
      <c r="AD210" s="20" t="n"/>
      <c r="AE210" s="21" t="n"/>
      <c r="AF210" s="21" t="n"/>
      <c r="AG210" s="21" t="n"/>
      <c r="AH210" s="21" t="n"/>
      <c r="AI210" s="21" t="n"/>
      <c r="AJ210" s="21" t="n"/>
      <c r="AK210" s="21" t="n"/>
      <c r="AL210" s="65" t="inlineStr">
        <is>
          <t>Works at B1: Domain specialist work</t>
        </is>
      </c>
      <c r="AM210" s="66" t="inlineStr">
        <is>
          <t>Hardest problems in the domain · in this role: Project Management · Stakeholder management · Requirement analysis</t>
        </is>
      </c>
      <c r="AN210" s="66" t="inlineStr">
        <is>
          <t>Works at B3: Sets standards for a practice; cross-team problems</t>
        </is>
      </c>
      <c r="AO210" s="65" t="inlineStr">
        <is>
          <t>Works at B1: Technical / QC / client calls for the domain</t>
        </is>
      </c>
      <c r="AP210" s="66" t="inlineStr">
        <is>
          <t>Allocates people and sets team priorities</t>
        </is>
      </c>
      <c r="AQ210" s="66" t="inlineStr">
        <is>
          <t>Works at B3: Commercial / strategic calls for the unit</t>
        </is>
      </c>
      <c r="AR210" s="65" t="inlineStr">
        <is>
          <t>Works at B1: A domain or a small team</t>
        </is>
      </c>
      <c r="AS210" s="66" t="inlineStr">
        <is>
          <t>One team or a client portfolio · KRA themes: Common themes in manager-set KRAs: project · management · level · support · scope · client</t>
        </is>
      </c>
      <c r="AT210" s="66" t="inlineStr">
        <is>
          <t>Works at B3: Several teams or a practice</t>
        </is>
      </c>
      <c r="AU210" s="18" t="inlineStr">
        <is>
          <t>Works at B1: IC: mentors and reviews · People: hands-on team lead of 3–5</t>
        </is>
      </c>
      <c r="AV210" s="19" t="inlineStr">
        <is>
          <t>IC: guides others in the domain · People: manages a team of 6+</t>
        </is>
      </c>
      <c r="AW210" s="19" t="inlineStr">
        <is>
          <t>Works at B3: IC: leads a practice · People: team leads / managers report in</t>
        </is>
      </c>
      <c r="AX210" s="18" t="inlineStr">
        <is>
          <t>Works at B1: Moves a module's, product area's or client account's results</t>
        </is>
      </c>
      <c r="AY210" s="19" t="inlineStr">
        <is>
          <t>Visible effect on a team's or client portfolio's revenue, quality or compliance</t>
        </is>
      </c>
      <c r="AZ210" s="19" t="inlineStr">
        <is>
          <t>Works at B3: Shapes the results of a practice or several teams</t>
        </is>
      </c>
      <c r="BA210" s="67" t="inlineStr">
        <is>
          <t>Less than 6–8 yrs</t>
        </is>
      </c>
      <c r="BB210" s="68" t="inlineStr">
        <is>
          <t>6–8 yrs · market 6–10 yrs</t>
        </is>
      </c>
      <c r="BC210" s="68" t="inlineStr">
        <is>
          <t>More than 6–8 yrs</t>
        </is>
      </c>
      <c r="BD210" s="67" t="inlineStr">
        <is>
          <t>Below: Graduate + relevant qualification or certification preferred</t>
        </is>
      </c>
      <c r="BE210" s="68" t="inlineStr">
        <is>
          <t>Graduate or postgraduate; professional qualification preferred</t>
        </is>
      </c>
      <c r="BF210" s="68" t="inlineStr">
        <is>
          <t>Above: Postgraduate or professional qualification preferred</t>
        </is>
      </c>
    </row>
    <row r="211" ht="90" customHeight="1">
      <c r="A211" s="59" t="inlineStr">
        <is>
          <t>R068</t>
        </is>
      </c>
      <c r="B211" s="17" t="inlineStr">
        <is>
          <t>Project &amp; Program Delivery · IC</t>
        </is>
      </c>
      <c r="C211" s="17" t="inlineStr">
        <is>
          <t>Project &amp; Program Management</t>
        </is>
      </c>
      <c r="D211" s="17" t="inlineStr">
        <is>
          <t>IC</t>
        </is>
      </c>
      <c r="E211" s="17" t="inlineStr">
        <is>
          <t>level</t>
        </is>
      </c>
      <c r="F211" s="69" t="inlineStr">
        <is>
          <t>B1</t>
        </is>
      </c>
      <c r="G211" s="17" t="inlineStr">
        <is>
          <t>Associate Project Manager</t>
        </is>
      </c>
      <c r="H211" s="17" t="n">
        <v>4</v>
      </c>
      <c r="I211" s="61" t="n"/>
      <c r="J211" s="62" t="n"/>
      <c r="K211" s="62" t="n"/>
      <c r="L211" s="62" t="n"/>
      <c r="M211" s="62" t="n"/>
      <c r="N211" s="62" t="n"/>
      <c r="O211" s="62" t="n"/>
      <c r="P211" s="20" t="n"/>
      <c r="Q211" s="21" t="n"/>
      <c r="R211" s="21" t="n"/>
      <c r="S211" s="21" t="n"/>
      <c r="T211" s="21" t="n"/>
      <c r="U211" s="21" t="n"/>
      <c r="V211" s="21" t="n"/>
      <c r="W211" s="63" t="n"/>
      <c r="X211" s="64" t="n"/>
      <c r="Y211" s="64" t="n"/>
      <c r="Z211" s="64" t="n"/>
      <c r="AA211" s="64" t="n"/>
      <c r="AB211" s="64" t="n"/>
      <c r="AC211" s="64" t="n"/>
      <c r="AD211" s="20" t="n"/>
      <c r="AE211" s="21" t="n"/>
      <c r="AF211" s="21" t="n"/>
      <c r="AG211" s="21" t="n"/>
      <c r="AH211" s="21" t="n"/>
      <c r="AI211" s="21" t="n"/>
      <c r="AJ211" s="21" t="n"/>
      <c r="AK211" s="21" t="n"/>
      <c r="AL211" s="65" t="inlineStr">
        <is>
          <t>Works at A3: Varied and non-standard work; handles exceptions</t>
        </is>
      </c>
      <c r="AM211" s="66" t="inlineStr">
        <is>
          <t>Domain specialist work · in this role: Project Management · Stakeholder Management</t>
        </is>
      </c>
      <c r="AN211" s="66" t="inlineStr">
        <is>
          <t>Works at B2: Hardest problems in the domain</t>
        </is>
      </c>
      <c r="AO211" s="65" t="inlineStr">
        <is>
          <t>Works at A3: Technical / QC / client calls on own work</t>
        </is>
      </c>
      <c r="AP211" s="66" t="inlineStr">
        <is>
          <t>Technical / QC / client calls for the domain</t>
        </is>
      </c>
      <c r="AQ211" s="66" t="inlineStr">
        <is>
          <t>Works at B2: Allocates people and sets team priorities</t>
        </is>
      </c>
      <c r="AR211" s="65" t="inlineStr">
        <is>
          <t>Works at A3: A module / process, or work with client or regulatory consequences</t>
        </is>
      </c>
      <c r="AS211" s="66" t="inlineStr">
        <is>
          <t>A domain or a small team · KRA themes: Common themes in manager-set KRAs: projects · support · maintain · pm · reporting · on-time</t>
        </is>
      </c>
      <c r="AT211" s="66" t="inlineStr">
        <is>
          <t>Works at B2: One team or a client portfolio</t>
        </is>
      </c>
      <c r="AU211" s="18" t="inlineStr">
        <is>
          <t>Works at A3: contributes alone; guides others only informally</t>
        </is>
      </c>
      <c r="AV211" s="19" t="inlineStr">
        <is>
          <t>IC: mentors and reviews · People: hands-on team lead of 3–5</t>
        </is>
      </c>
      <c r="AW211" s="19" t="inlineStr">
        <is>
          <t>Works at B2: IC: guides others in the domain · People: manages a team of 6+</t>
        </is>
      </c>
      <c r="AX211" s="18" t="inlineStr">
        <is>
          <t>Works at A3: A process or client deliverable depends on this work</t>
        </is>
      </c>
      <c r="AY211" s="19" t="inlineStr">
        <is>
          <t>Moves a module's, product area's or client account's results</t>
        </is>
      </c>
      <c r="AZ211" s="19" t="inlineStr">
        <is>
          <t>Works at B2: Visible effect on a team's or client portfolio's revenue, quality or compliance</t>
        </is>
      </c>
      <c r="BA211" s="67" t="inlineStr">
        <is>
          <t>Less than 4–6 yrs</t>
        </is>
      </c>
      <c r="BB211" s="68" t="inlineStr">
        <is>
          <t>4–6 yrs · market 4–8 yrs</t>
        </is>
      </c>
      <c r="BC211" s="68" t="inlineStr">
        <is>
          <t>More than 4–6 yrs</t>
        </is>
      </c>
      <c r="BD211" s="67" t="inlineStr">
        <is>
          <t>Below: Graduate; relevant certification preferred</t>
        </is>
      </c>
      <c r="BE211" s="68" t="inlineStr">
        <is>
          <t>Graduate + relevant qualification or certification preferred</t>
        </is>
      </c>
      <c r="BF211" s="68" t="inlineStr">
        <is>
          <t>Above: Graduate or postgraduate; professional qualification preferred</t>
        </is>
      </c>
    </row>
    <row r="212" ht="30" customHeight="1">
      <c r="A212" s="45" t="inlineStr">
        <is>
          <t>R069</t>
        </is>
      </c>
      <c r="B212" s="46" t="inlineStr">
        <is>
          <t>Project &amp; Program Delivery · Manager</t>
        </is>
      </c>
      <c r="C212" s="46" t="inlineStr">
        <is>
          <t>Project &amp; Program Management</t>
        </is>
      </c>
      <c r="D212" s="46" t="inlineStr">
        <is>
          <t>Manager</t>
        </is>
      </c>
      <c r="E212" s="46" t="inlineStr">
        <is>
          <t>ROLE</t>
        </is>
      </c>
      <c r="F212" s="46" t="inlineStr">
        <is>
          <t>B2 · B3 · C1 · C2</t>
        </is>
      </c>
      <c r="G212" s="46" t="inlineStr">
        <is>
          <t>Band C · Head / manager · Technology &amp; engineering</t>
        </is>
      </c>
      <c r="H212" s="46" t="n">
        <v>8</v>
      </c>
      <c r="I212" s="47" t="inlineStr">
        <is>
          <t>H</t>
        </is>
      </c>
      <c r="J212" s="48" t="inlineStr">
        <is>
          <t>M</t>
        </is>
      </c>
      <c r="K212" s="48" t="inlineStr">
        <is>
          <t>L</t>
        </is>
      </c>
      <c r="L212" s="48" t="inlineStr">
        <is>
          <t>M</t>
        </is>
      </c>
      <c r="M212" s="48" t="inlineStr">
        <is>
          <t>L</t>
        </is>
      </c>
      <c r="N212" s="48" t="inlineStr">
        <is>
          <t>L</t>
        </is>
      </c>
      <c r="O212" s="48" t="inlineStr">
        <is>
          <t>L</t>
        </is>
      </c>
      <c r="P212" s="49" t="inlineStr">
        <is>
          <t>H</t>
        </is>
      </c>
      <c r="Q212" s="50" t="inlineStr">
        <is>
          <t>M</t>
        </is>
      </c>
      <c r="R212" s="50" t="inlineStr">
        <is>
          <t>M</t>
        </is>
      </c>
      <c r="S212" s="50" t="inlineStr">
        <is>
          <t>M</t>
        </is>
      </c>
      <c r="T212" s="50" t="inlineStr">
        <is>
          <t>L</t>
        </is>
      </c>
      <c r="U212" s="50" t="inlineStr">
        <is>
          <t>L</t>
        </is>
      </c>
      <c r="V212" s="50" t="inlineStr">
        <is>
          <t>L</t>
        </is>
      </c>
      <c r="W212" s="51" t="n"/>
      <c r="X212" s="52" t="n"/>
      <c r="Y212" s="52" t="n"/>
      <c r="Z212" s="52" t="n"/>
      <c r="AA212" s="52" t="n"/>
      <c r="AB212" s="52" t="n"/>
      <c r="AC212" s="52" t="n"/>
      <c r="AD212" s="49" t="str">
        <f>IF(W212&lt;&gt;"",W212,I212)</f>
        <v>H</v>
      </c>
      <c r="AE212" s="50" t="str">
        <f>IF(X212&lt;&gt;"",X212,J212)</f>
        <v>M</v>
      </c>
      <c r="AF212" s="50" t="str">
        <f>IF(Y212&lt;&gt;"",Y212,K212)</f>
        <v>L</v>
      </c>
      <c r="AG212" s="50" t="str">
        <f>IF(Z212&lt;&gt;"",Z212,L212)</f>
        <v>M</v>
      </c>
      <c r="AH212" s="50" t="str">
        <f>IF(AA212&lt;&gt;"",AA212,M212)</f>
        <v>L</v>
      </c>
      <c r="AI212" s="50" t="str">
        <f>IF(AB212&lt;&gt;"",AB212,N212)</f>
        <v>L</v>
      </c>
      <c r="AJ212" s="50" t="str">
        <f>IF(AC212&lt;&gt;"",AC212,O212)</f>
        <v>L</v>
      </c>
      <c r="AK212" s="50">
        <f>COUNTA(W212:AC212)</f>
        <v>0</v>
      </c>
      <c r="AL212" s="53" t="n"/>
      <c r="AM212" s="54" t="n"/>
      <c r="AN212" s="54" t="n"/>
      <c r="AO212" s="53" t="n"/>
      <c r="AP212" s="54" t="n"/>
      <c r="AQ212" s="54" t="n"/>
      <c r="AR212" s="53" t="n"/>
      <c r="AS212" s="54" t="n"/>
      <c r="AT212" s="54" t="n"/>
      <c r="AU212" s="55" t="n"/>
      <c r="AV212" s="56" t="n"/>
      <c r="AW212" s="56" t="n"/>
      <c r="AX212" s="55" t="n"/>
      <c r="AY212" s="56" t="n"/>
      <c r="AZ212" s="56" t="n"/>
      <c r="BA212" s="57" t="n"/>
      <c r="BB212" s="58" t="n"/>
      <c r="BC212" s="58" t="n"/>
      <c r="BD212" s="57" t="n"/>
      <c r="BE212" s="58" t="n"/>
      <c r="BF212" s="58" t="n"/>
    </row>
    <row r="213" ht="90" customHeight="1">
      <c r="A213" s="59" t="inlineStr">
        <is>
          <t>R069</t>
        </is>
      </c>
      <c r="B213" s="17" t="inlineStr">
        <is>
          <t>Project &amp; Program Delivery · Manager</t>
        </is>
      </c>
      <c r="C213" s="17" t="inlineStr">
        <is>
          <t>Project &amp; Program Management</t>
        </is>
      </c>
      <c r="D213" s="17" t="inlineStr">
        <is>
          <t>Manager</t>
        </is>
      </c>
      <c r="E213" s="17" t="inlineStr">
        <is>
          <t>level</t>
        </is>
      </c>
      <c r="F213" s="70" t="inlineStr">
        <is>
          <t>C2</t>
        </is>
      </c>
      <c r="G213" s="17" t="inlineStr">
        <is>
          <t>Head of Function – Project &amp; Program Delivery</t>
        </is>
      </c>
      <c r="H213" s="17" t="n">
        <v>1</v>
      </c>
      <c r="I213" s="61" t="n"/>
      <c r="J213" s="62" t="n"/>
      <c r="K213" s="62" t="n"/>
      <c r="L213" s="62" t="n"/>
      <c r="M213" s="62" t="n"/>
      <c r="N213" s="62" t="n"/>
      <c r="O213" s="62" t="n"/>
      <c r="P213" s="20" t="n"/>
      <c r="Q213" s="21" t="n"/>
      <c r="R213" s="21" t="n"/>
      <c r="S213" s="21" t="n"/>
      <c r="T213" s="21" t="n"/>
      <c r="U213" s="21" t="n"/>
      <c r="V213" s="21" t="n"/>
      <c r="W213" s="63" t="n"/>
      <c r="X213" s="64" t="n"/>
      <c r="Y213" s="64" t="n"/>
      <c r="Z213" s="64" t="n"/>
      <c r="AA213" s="64" t="n"/>
      <c r="AB213" s="64" t="n"/>
      <c r="AC213" s="64" t="n"/>
      <c r="AD213" s="20" t="n"/>
      <c r="AE213" s="21" t="n"/>
      <c r="AF213" s="21" t="n"/>
      <c r="AG213" s="21" t="n"/>
      <c r="AH213" s="21" t="n"/>
      <c r="AI213" s="21" t="n"/>
      <c r="AJ213" s="21" t="n"/>
      <c r="AK213" s="21" t="n"/>
      <c r="AL213" s="65" t="inlineStr">
        <is>
          <t>Works at C1: Ambiguous, cross-product problems</t>
        </is>
      </c>
      <c r="AM213" s="66" t="inlineStr">
        <is>
          <t>Function-wide or company-wide problems; creates methods and standards</t>
        </is>
      </c>
      <c r="AN213" s="66" t="inlineStr">
        <is>
          <t>Works at D1: Competing strategic, financial and regulatory priorities</t>
        </is>
      </c>
      <c r="AO213" s="65" t="inlineStr">
        <is>
          <t>Works at C1: Sets direction for a sub-function or domain</t>
        </is>
      </c>
      <c r="AP213" s="66" t="inlineStr">
        <is>
          <t>Sets direction for a function</t>
        </is>
      </c>
      <c r="AQ213" s="66" t="inlineStr">
        <is>
          <t>Works at D1: Sets business-line direction, pricing and investment</t>
        </is>
      </c>
      <c r="AR213" s="65" t="inlineStr">
        <is>
          <t>Works at C1: Sub-function results or domain quality across products</t>
        </is>
      </c>
      <c r="AS213" s="66" t="inlineStr">
        <is>
          <t>Function results, budget and risk</t>
        </is>
      </c>
      <c r="AT213" s="66" t="inlineStr">
        <is>
          <t>Works at D1: Business-line P&amp;L and market position</t>
        </is>
      </c>
      <c r="AU213" s="18" t="inlineStr">
        <is>
          <t>Works at C1: Leads managers or a community of practice</t>
        </is>
      </c>
      <c r="AV213" s="19" t="inlineStr">
        <is>
          <t>Leads a function; shapes functional strategy</t>
        </is>
      </c>
      <c r="AW213" s="19" t="inlineStr">
        <is>
          <t>Works at D1: Defines business strategy; builds the leadership bench</t>
        </is>
      </c>
      <c r="AX213" s="18" t="inlineStr">
        <is>
          <t>Works at C1: Changes results across a sub-function or across products</t>
        </is>
      </c>
      <c r="AY213" s="19" t="inlineStr">
        <is>
          <t>Drives a function's or department's results and costs</t>
        </is>
      </c>
      <c r="AZ213" s="19" t="inlineStr">
        <is>
          <t>Works at D1: Owns a business line's P&amp;L and growth, or a company-wide function</t>
        </is>
      </c>
      <c r="BA213" s="67" t="inlineStr">
        <is>
          <t>Less than 13–16 yrs</t>
        </is>
      </c>
      <c r="BB213" s="68" t="inlineStr">
        <is>
          <t>13–16 yrs · market — yrs</t>
        </is>
      </c>
      <c r="BC213" s="68" t="inlineStr">
        <is>
          <t>More than 13–16 yrs</t>
        </is>
      </c>
      <c r="BD213" s="67" t="inlineStr">
        <is>
          <t>Below: Postgraduate / professional qualification preferred</t>
        </is>
      </c>
      <c r="BE213" s="68" t="inlineStr">
        <is>
          <t>Postgraduate / professional qualification preferred</t>
        </is>
      </c>
      <c r="BF213" s="68" t="inlineStr">
        <is>
          <t>Above: Postgraduate / professional qualification preferred</t>
        </is>
      </c>
    </row>
    <row r="214" ht="90" customHeight="1">
      <c r="A214" s="59" t="inlineStr">
        <is>
          <t>R069</t>
        </is>
      </c>
      <c r="B214" s="17" t="inlineStr">
        <is>
          <t>Project &amp; Program Delivery · Manager</t>
        </is>
      </c>
      <c r="C214" s="17" t="inlineStr">
        <is>
          <t>Project &amp; Program Management</t>
        </is>
      </c>
      <c r="D214" s="17" t="inlineStr">
        <is>
          <t>Manager</t>
        </is>
      </c>
      <c r="E214" s="17" t="inlineStr">
        <is>
          <t>level</t>
        </is>
      </c>
      <c r="F214" s="70" t="inlineStr">
        <is>
          <t>C1</t>
        </is>
      </c>
      <c r="G214" s="17" t="inlineStr">
        <is>
          <t>Associate Head – Project &amp; Program Delivery</t>
        </is>
      </c>
      <c r="H214" s="17" t="n">
        <v>4</v>
      </c>
      <c r="I214" s="61" t="n"/>
      <c r="J214" s="62" t="n"/>
      <c r="K214" s="62" t="n"/>
      <c r="L214" s="62" t="n"/>
      <c r="M214" s="62" t="n"/>
      <c r="N214" s="62" t="n"/>
      <c r="O214" s="62" t="n"/>
      <c r="P214" s="20" t="n"/>
      <c r="Q214" s="21" t="n"/>
      <c r="R214" s="21" t="n"/>
      <c r="S214" s="21" t="n"/>
      <c r="T214" s="21" t="n"/>
      <c r="U214" s="21" t="n"/>
      <c r="V214" s="21" t="n"/>
      <c r="W214" s="63" t="n"/>
      <c r="X214" s="64" t="n"/>
      <c r="Y214" s="64" t="n"/>
      <c r="Z214" s="64" t="n"/>
      <c r="AA214" s="64" t="n"/>
      <c r="AB214" s="64" t="n"/>
      <c r="AC214" s="64" t="n"/>
      <c r="AD214" s="20" t="n"/>
      <c r="AE214" s="21" t="n"/>
      <c r="AF214" s="21" t="n"/>
      <c r="AG214" s="21" t="n"/>
      <c r="AH214" s="21" t="n"/>
      <c r="AI214" s="21" t="n"/>
      <c r="AJ214" s="21" t="n"/>
      <c r="AK214" s="21" t="n"/>
      <c r="AL214" s="65" t="inlineStr">
        <is>
          <t>Works at B3: Sets standards for a practice; cross-team problems</t>
        </is>
      </c>
      <c r="AM214" s="66" t="inlineStr">
        <is>
          <t>Ambiguous, cross-product problems</t>
        </is>
      </c>
      <c r="AN214" s="66" t="inlineStr">
        <is>
          <t>Works at C2: Function-wide or company-wide problems; creates methods and standards</t>
        </is>
      </c>
      <c r="AO214" s="65" t="inlineStr">
        <is>
          <t>Works at B3: Commercial / strategic calls for the unit</t>
        </is>
      </c>
      <c r="AP214" s="66" t="inlineStr">
        <is>
          <t>Sets direction for a sub-function or domain</t>
        </is>
      </c>
      <c r="AQ214" s="66" t="inlineStr">
        <is>
          <t>Works at C2: Sets direction for a function</t>
        </is>
      </c>
      <c r="AR214" s="65" t="inlineStr">
        <is>
          <t>Works at B3: Several teams or a practice</t>
        </is>
      </c>
      <c r="AS214" s="66" t="inlineStr">
        <is>
          <t>Sub-function results or domain quality across products</t>
        </is>
      </c>
      <c r="AT214" s="66" t="inlineStr">
        <is>
          <t>Works at C2: Function results, budget and risk</t>
        </is>
      </c>
      <c r="AU214" s="18" t="inlineStr">
        <is>
          <t>Works at B3: IC: leads a practice · People: team leads / managers report in</t>
        </is>
      </c>
      <c r="AV214" s="19" t="inlineStr">
        <is>
          <t>Leads managers or a community of practice</t>
        </is>
      </c>
      <c r="AW214" s="19" t="inlineStr">
        <is>
          <t>Works at C2: Leads a function; shapes functional strategy</t>
        </is>
      </c>
      <c r="AX214" s="18" t="inlineStr">
        <is>
          <t>Works at B3: Shapes the results of a practice or several teams</t>
        </is>
      </c>
      <c r="AY214" s="19" t="inlineStr">
        <is>
          <t>Changes results across a sub-function or across products</t>
        </is>
      </c>
      <c r="AZ214" s="19" t="inlineStr">
        <is>
          <t>Works at C2: Drives a function's or department's results and costs</t>
        </is>
      </c>
      <c r="BA214" s="67" t="inlineStr">
        <is>
          <t>Less than 10–13 yrs</t>
        </is>
      </c>
      <c r="BB214" s="68" t="inlineStr">
        <is>
          <t>10–13 yrs · market 12–17 yrs</t>
        </is>
      </c>
      <c r="BC214" s="68" t="inlineStr">
        <is>
          <t>More than 10–13 yrs</t>
        </is>
      </c>
      <c r="BD214" s="67" t="inlineStr">
        <is>
          <t>Below: Postgraduate or professional qualification preferred</t>
        </is>
      </c>
      <c r="BE214" s="68" t="inlineStr">
        <is>
          <t>Postgraduate / professional qualification preferred</t>
        </is>
      </c>
      <c r="BF214" s="68" t="inlineStr">
        <is>
          <t>Above: Postgraduate / professional qualification preferred</t>
        </is>
      </c>
    </row>
    <row r="215" ht="90" customHeight="1">
      <c r="A215" s="59" t="inlineStr">
        <is>
          <t>R069</t>
        </is>
      </c>
      <c r="B215" s="17" t="inlineStr">
        <is>
          <t>Project &amp; Program Delivery · Manager</t>
        </is>
      </c>
      <c r="C215" s="17" t="inlineStr">
        <is>
          <t>Project &amp; Program Management</t>
        </is>
      </c>
      <c r="D215" s="17" t="inlineStr">
        <is>
          <t>Manager</t>
        </is>
      </c>
      <c r="E215" s="17" t="inlineStr">
        <is>
          <t>level</t>
        </is>
      </c>
      <c r="F215" s="69" t="inlineStr">
        <is>
          <t>B3</t>
        </is>
      </c>
      <c r="G215" s="17" t="inlineStr">
        <is>
          <t>— no one at this level today</t>
        </is>
      </c>
      <c r="H215" s="17" t="n">
        <v>0</v>
      </c>
      <c r="I215" s="61" t="n"/>
      <c r="J215" s="62" t="n"/>
      <c r="K215" s="62" t="n"/>
      <c r="L215" s="62" t="n"/>
      <c r="M215" s="62" t="n"/>
      <c r="N215" s="62" t="n"/>
      <c r="O215" s="62" t="n"/>
      <c r="P215" s="20" t="n"/>
      <c r="Q215" s="21" t="n"/>
      <c r="R215" s="21" t="n"/>
      <c r="S215" s="21" t="n"/>
      <c r="T215" s="21" t="n"/>
      <c r="U215" s="21" t="n"/>
      <c r="V215" s="21" t="n"/>
      <c r="W215" s="63" t="n"/>
      <c r="X215" s="64" t="n"/>
      <c r="Y215" s="64" t="n"/>
      <c r="Z215" s="64" t="n"/>
      <c r="AA215" s="64" t="n"/>
      <c r="AB215" s="64" t="n"/>
      <c r="AC215" s="64" t="n"/>
      <c r="AD215" s="20" t="n"/>
      <c r="AE215" s="21" t="n"/>
      <c r="AF215" s="21" t="n"/>
      <c r="AG215" s="21" t="n"/>
      <c r="AH215" s="21" t="n"/>
      <c r="AI215" s="21" t="n"/>
      <c r="AJ215" s="21" t="n"/>
      <c r="AK215" s="21" t="n"/>
      <c r="AL215" s="65" t="inlineStr">
        <is>
          <t>Works at B2: Hardest problems in the domain</t>
        </is>
      </c>
      <c r="AM215" s="66" t="inlineStr">
        <is>
          <t>Sets standards for a practice; cross-team problems · in this role: Project Management · Stakeholder management · Requirement analysis</t>
        </is>
      </c>
      <c r="AN215" s="66" t="inlineStr">
        <is>
          <t>Works at C1: Ambiguous, cross-product problems</t>
        </is>
      </c>
      <c r="AO215" s="65" t="inlineStr">
        <is>
          <t>Works at B2: Allocates people and sets team priorities</t>
        </is>
      </c>
      <c r="AP215" s="66" t="inlineStr">
        <is>
          <t>Commercial / strategic calls for the unit</t>
        </is>
      </c>
      <c r="AQ215" s="66" t="inlineStr">
        <is>
          <t>Works at C1: Sets direction for a sub-function or domain</t>
        </is>
      </c>
      <c r="AR215" s="65" t="inlineStr">
        <is>
          <t>Works at B2: One team or a client portfolio</t>
        </is>
      </c>
      <c r="AS215" s="66" t="inlineStr">
        <is>
          <t>Several teams or a practice</t>
        </is>
      </c>
      <c r="AT215" s="66" t="inlineStr">
        <is>
          <t>Works at C1: Sub-function results or domain quality across products</t>
        </is>
      </c>
      <c r="AU215" s="18" t="inlineStr">
        <is>
          <t>Works at B2: IC: guides others in the domain · People: manages a team of 6+</t>
        </is>
      </c>
      <c r="AV215" s="19" t="inlineStr">
        <is>
          <t>IC: leads a practice · People: team leads / managers report in</t>
        </is>
      </c>
      <c r="AW215" s="19" t="inlineStr">
        <is>
          <t>Works at C1: Leads managers or a community of practice</t>
        </is>
      </c>
      <c r="AX215" s="18" t="inlineStr">
        <is>
          <t>Works at B2: Visible effect on a team's or client portfolio's revenue, quality or compliance</t>
        </is>
      </c>
      <c r="AY215" s="19" t="inlineStr">
        <is>
          <t>Shapes the results of a practice or several teams</t>
        </is>
      </c>
      <c r="AZ215" s="19" t="inlineStr">
        <is>
          <t>Works at C1: Changes results across a sub-function or across products</t>
        </is>
      </c>
      <c r="BA215" s="67" t="inlineStr">
        <is>
          <t>Less than 8–10 yrs</t>
        </is>
      </c>
      <c r="BB215" s="68" t="inlineStr">
        <is>
          <t>8–10 yrs · market 8–13 yrs</t>
        </is>
      </c>
      <c r="BC215" s="68" t="inlineStr">
        <is>
          <t>More than 8–10 yrs</t>
        </is>
      </c>
      <c r="BD215" s="67" t="inlineStr">
        <is>
          <t>Below: Graduate or postgraduate; professional qualification preferred</t>
        </is>
      </c>
      <c r="BE215" s="68" t="inlineStr">
        <is>
          <t>Postgraduate or professional qualification preferred</t>
        </is>
      </c>
      <c r="BF215" s="68" t="inlineStr">
        <is>
          <t>Above: Postgraduate / professional qualification preferred</t>
        </is>
      </c>
    </row>
    <row r="216" ht="90" customHeight="1">
      <c r="A216" s="59" t="inlineStr">
        <is>
          <t>R069</t>
        </is>
      </c>
      <c r="B216" s="17" t="inlineStr">
        <is>
          <t>Project &amp; Program Delivery · Manager</t>
        </is>
      </c>
      <c r="C216" s="17" t="inlineStr">
        <is>
          <t>Project &amp; Program Management</t>
        </is>
      </c>
      <c r="D216" s="17" t="inlineStr">
        <is>
          <t>Manager</t>
        </is>
      </c>
      <c r="E216" s="17" t="inlineStr">
        <is>
          <t>level</t>
        </is>
      </c>
      <c r="F216" s="69" t="inlineStr">
        <is>
          <t>B2</t>
        </is>
      </c>
      <c r="G216" s="17" t="inlineStr">
        <is>
          <t>Project Manager</t>
        </is>
      </c>
      <c r="H216" s="17" t="n">
        <v>3</v>
      </c>
      <c r="I216" s="61" t="n"/>
      <c r="J216" s="62" t="n"/>
      <c r="K216" s="62" t="n"/>
      <c r="L216" s="62" t="n"/>
      <c r="M216" s="62" t="n"/>
      <c r="N216" s="62" t="n"/>
      <c r="O216" s="62" t="n"/>
      <c r="P216" s="20" t="n"/>
      <c r="Q216" s="21" t="n"/>
      <c r="R216" s="21" t="n"/>
      <c r="S216" s="21" t="n"/>
      <c r="T216" s="21" t="n"/>
      <c r="U216" s="21" t="n"/>
      <c r="V216" s="21" t="n"/>
      <c r="W216" s="63" t="n"/>
      <c r="X216" s="64" t="n"/>
      <c r="Y216" s="64" t="n"/>
      <c r="Z216" s="64" t="n"/>
      <c r="AA216" s="64" t="n"/>
      <c r="AB216" s="64" t="n"/>
      <c r="AC216" s="64" t="n"/>
      <c r="AD216" s="20" t="n"/>
      <c r="AE216" s="21" t="n"/>
      <c r="AF216" s="21" t="n"/>
      <c r="AG216" s="21" t="n"/>
      <c r="AH216" s="21" t="n"/>
      <c r="AI216" s="21" t="n"/>
      <c r="AJ216" s="21" t="n"/>
      <c r="AK216" s="21" t="n"/>
      <c r="AL216" s="65" t="inlineStr">
        <is>
          <t>Works at B1: Domain specialist work</t>
        </is>
      </c>
      <c r="AM216" s="66" t="inlineStr">
        <is>
          <t>Hardest problems in the domain · in this role: Project Management · Stakeholder management · Requirement analysis</t>
        </is>
      </c>
      <c r="AN216" s="66" t="inlineStr">
        <is>
          <t>Works at B3: Sets standards for a practice; cross-team problems</t>
        </is>
      </c>
      <c r="AO216" s="65" t="inlineStr">
        <is>
          <t>Works at B1: Technical / QC / client calls for the domain</t>
        </is>
      </c>
      <c r="AP216" s="66" t="inlineStr">
        <is>
          <t>Allocates people and sets team priorities</t>
        </is>
      </c>
      <c r="AQ216" s="66" t="inlineStr">
        <is>
          <t>Works at B3: Commercial / strategic calls for the unit</t>
        </is>
      </c>
      <c r="AR216" s="65" t="inlineStr">
        <is>
          <t>Works at B1: A domain or a small team</t>
        </is>
      </c>
      <c r="AS216" s="66" t="inlineStr">
        <is>
          <t>One team or a client portfolio · KRA themes: Common themes in manager-set KRAs: project · management · level · support · scope · client</t>
        </is>
      </c>
      <c r="AT216" s="66" t="inlineStr">
        <is>
          <t>Works at B3: Several teams or a practice</t>
        </is>
      </c>
      <c r="AU216" s="18" t="inlineStr">
        <is>
          <t>Works at B1: IC: mentors and reviews · People: hands-on team lead of 3–5</t>
        </is>
      </c>
      <c r="AV216" s="19" t="inlineStr">
        <is>
          <t>IC: guides others in the domain · People: manages a team of 6+</t>
        </is>
      </c>
      <c r="AW216" s="19" t="inlineStr">
        <is>
          <t>Works at B3: IC: leads a practice · People: team leads / managers report in</t>
        </is>
      </c>
      <c r="AX216" s="18" t="inlineStr">
        <is>
          <t>Works at B1: Moves a module's, product area's or client account's results</t>
        </is>
      </c>
      <c r="AY216" s="19" t="inlineStr">
        <is>
          <t>Visible effect on a team's or client portfolio's revenue, quality or compliance</t>
        </is>
      </c>
      <c r="AZ216" s="19" t="inlineStr">
        <is>
          <t>Works at B3: Shapes the results of a practice or several teams</t>
        </is>
      </c>
      <c r="BA216" s="67" t="inlineStr">
        <is>
          <t>Less than 6–8 yrs</t>
        </is>
      </c>
      <c r="BB216" s="68" t="inlineStr">
        <is>
          <t>6–8 yrs · market 6–10 yrs</t>
        </is>
      </c>
      <c r="BC216" s="68" t="inlineStr">
        <is>
          <t>More than 6–8 yrs</t>
        </is>
      </c>
      <c r="BD216" s="67" t="inlineStr">
        <is>
          <t>Below: Graduate + relevant qualification or certification preferred</t>
        </is>
      </c>
      <c r="BE216" s="68" t="inlineStr">
        <is>
          <t>Graduate or postgraduate; professional qualification preferred</t>
        </is>
      </c>
      <c r="BF216" s="68" t="inlineStr">
        <is>
          <t>Above: Postgraduate or professional qualification preferred</t>
        </is>
      </c>
    </row>
    <row r="217" ht="30" customHeight="1">
      <c r="A217" s="45" t="inlineStr">
        <is>
          <t>R070</t>
        </is>
      </c>
      <c r="B217" s="46" t="inlineStr">
        <is>
          <t>Functional &amp; Domain Testing · IC</t>
        </is>
      </c>
      <c r="C217" s="46" t="inlineStr">
        <is>
          <t>Quality Assurance</t>
        </is>
      </c>
      <c r="D217" s="46" t="inlineStr">
        <is>
          <t>IC</t>
        </is>
      </c>
      <c r="E217" s="46" t="inlineStr">
        <is>
          <t>ROLE</t>
        </is>
      </c>
      <c r="F217" s="46" t="inlineStr">
        <is>
          <t>A1 · A2 · A3 · B1 · B2</t>
        </is>
      </c>
      <c r="G217" s="46" t="inlineStr">
        <is>
          <t>Band A · all tracks · Technology &amp; engineering</t>
        </is>
      </c>
      <c r="H217" s="46" t="n">
        <v>26</v>
      </c>
      <c r="I217" s="47" t="inlineStr">
        <is>
          <t>H</t>
        </is>
      </c>
      <c r="J217" s="48" t="inlineStr">
        <is>
          <t>M</t>
        </is>
      </c>
      <c r="K217" s="48" t="inlineStr">
        <is>
          <t>L</t>
        </is>
      </c>
      <c r="L217" s="48" t="inlineStr">
        <is>
          <t>L</t>
        </is>
      </c>
      <c r="M217" s="48" t="inlineStr">
        <is>
          <t>L</t>
        </is>
      </c>
      <c r="N217" s="48" t="inlineStr">
        <is>
          <t>L</t>
        </is>
      </c>
      <c r="O217" s="48" t="inlineStr">
        <is>
          <t>L</t>
        </is>
      </c>
      <c r="P217" s="49" t="inlineStr">
        <is>
          <t>H</t>
        </is>
      </c>
      <c r="Q217" s="50" t="inlineStr">
        <is>
          <t>M</t>
        </is>
      </c>
      <c r="R217" s="50" t="inlineStr">
        <is>
          <t>M</t>
        </is>
      </c>
      <c r="S217" s="50" t="inlineStr">
        <is>
          <t>L</t>
        </is>
      </c>
      <c r="T217" s="50" t="inlineStr">
        <is>
          <t>L</t>
        </is>
      </c>
      <c r="U217" s="50" t="inlineStr">
        <is>
          <t>L</t>
        </is>
      </c>
      <c r="V217" s="50" t="inlineStr">
        <is>
          <t>L</t>
        </is>
      </c>
      <c r="W217" s="51" t="n"/>
      <c r="X217" s="52" t="n"/>
      <c r="Y217" s="52" t="n"/>
      <c r="Z217" s="52" t="n"/>
      <c r="AA217" s="52" t="n"/>
      <c r="AB217" s="52" t="n"/>
      <c r="AC217" s="52" t="n"/>
      <c r="AD217" s="49" t="str">
        <f>IF(W217&lt;&gt;"",W217,I217)</f>
        <v>H</v>
      </c>
      <c r="AE217" s="50" t="str">
        <f>IF(X217&lt;&gt;"",X217,J217)</f>
        <v>M</v>
      </c>
      <c r="AF217" s="50" t="str">
        <f>IF(Y217&lt;&gt;"",Y217,K217)</f>
        <v>L</v>
      </c>
      <c r="AG217" s="50" t="str">
        <f>IF(Z217&lt;&gt;"",Z217,L217)</f>
        <v>L</v>
      </c>
      <c r="AH217" s="50" t="str">
        <f>IF(AA217&lt;&gt;"",AA217,M217)</f>
        <v>L</v>
      </c>
      <c r="AI217" s="50" t="str">
        <f>IF(AB217&lt;&gt;"",AB217,N217)</f>
        <v>L</v>
      </c>
      <c r="AJ217" s="50" t="str">
        <f>IF(AC217&lt;&gt;"",AC217,O217)</f>
        <v>L</v>
      </c>
      <c r="AK217" s="50">
        <f>COUNTA(W217:AC217)</f>
        <v>0</v>
      </c>
      <c r="AL217" s="53" t="n"/>
      <c r="AM217" s="54" t="n"/>
      <c r="AN217" s="54" t="n"/>
      <c r="AO217" s="53" t="n"/>
      <c r="AP217" s="54" t="n"/>
      <c r="AQ217" s="54" t="n"/>
      <c r="AR217" s="53" t="n"/>
      <c r="AS217" s="54" t="n"/>
      <c r="AT217" s="54" t="n"/>
      <c r="AU217" s="55" t="n"/>
      <c r="AV217" s="56" t="n"/>
      <c r="AW217" s="56" t="n"/>
      <c r="AX217" s="55" t="n"/>
      <c r="AY217" s="56" t="n"/>
      <c r="AZ217" s="56" t="n"/>
      <c r="BA217" s="57" t="n"/>
      <c r="BB217" s="58" t="n"/>
      <c r="BC217" s="58" t="n"/>
      <c r="BD217" s="57" t="n"/>
      <c r="BE217" s="58" t="n"/>
      <c r="BF217" s="58" t="n"/>
    </row>
    <row r="218" ht="90" customHeight="1">
      <c r="A218" s="59" t="inlineStr">
        <is>
          <t>R070</t>
        </is>
      </c>
      <c r="B218" s="17" t="inlineStr">
        <is>
          <t>Functional &amp; Domain Testing · IC</t>
        </is>
      </c>
      <c r="C218" s="17" t="inlineStr">
        <is>
          <t>Quality Assurance</t>
        </is>
      </c>
      <c r="D218" s="17" t="inlineStr">
        <is>
          <t>IC</t>
        </is>
      </c>
      <c r="E218" s="17" t="inlineStr">
        <is>
          <t>level</t>
        </is>
      </c>
      <c r="F218" s="69" t="inlineStr">
        <is>
          <t>B2</t>
        </is>
      </c>
      <c r="G218" s="17" t="inlineStr">
        <is>
          <t>Senior QA Specialist</t>
        </is>
      </c>
      <c r="H218" s="17" t="n">
        <v>1</v>
      </c>
      <c r="I218" s="61" t="n"/>
      <c r="J218" s="62" t="n"/>
      <c r="K218" s="62" t="n"/>
      <c r="L218" s="62" t="n"/>
      <c r="M218" s="62" t="n"/>
      <c r="N218" s="62" t="n"/>
      <c r="O218" s="62" t="n"/>
      <c r="P218" s="20" t="n"/>
      <c r="Q218" s="21" t="n"/>
      <c r="R218" s="21" t="n"/>
      <c r="S218" s="21" t="n"/>
      <c r="T218" s="21" t="n"/>
      <c r="U218" s="21" t="n"/>
      <c r="V218" s="21" t="n"/>
      <c r="W218" s="63" t="n"/>
      <c r="X218" s="64" t="n"/>
      <c r="Y218" s="64" t="n"/>
      <c r="Z218" s="64" t="n"/>
      <c r="AA218" s="64" t="n"/>
      <c r="AB218" s="64" t="n"/>
      <c r="AC218" s="64" t="n"/>
      <c r="AD218" s="20" t="n"/>
      <c r="AE218" s="21" t="n"/>
      <c r="AF218" s="21" t="n"/>
      <c r="AG218" s="21" t="n"/>
      <c r="AH218" s="21" t="n"/>
      <c r="AI218" s="21" t="n"/>
      <c r="AJ218" s="21" t="n"/>
      <c r="AK218" s="21" t="n"/>
      <c r="AL218" s="65" t="inlineStr">
        <is>
          <t>Works at B1: Domain specialist work</t>
        </is>
      </c>
      <c r="AM218" s="66" t="inlineStr">
        <is>
          <t>Hardest problems in the domain · in this role: Software testing · Test case design · regression testing · Functional testing · Manual Testing · Test Case execution · Analytical thinking …</t>
        </is>
      </c>
      <c r="AN218" s="66" t="inlineStr">
        <is>
          <t>Works at B3: Sets standards for a practice; cross-team problems</t>
        </is>
      </c>
      <c r="AO218" s="65" t="inlineStr">
        <is>
          <t>Works at B1: Technical / QC / client calls for the domain</t>
        </is>
      </c>
      <c r="AP218" s="66" t="inlineStr">
        <is>
          <t>Allocates people and sets team priorities</t>
        </is>
      </c>
      <c r="AQ218" s="66" t="inlineStr">
        <is>
          <t>Works at B3: Commercial / strategic calls for the unit</t>
        </is>
      </c>
      <c r="AR218" s="65" t="inlineStr">
        <is>
          <t>Works at B1: A domain or a small team</t>
        </is>
      </c>
      <c r="AS218" s="66" t="inlineStr">
        <is>
          <t>One team or a client portfolio</t>
        </is>
      </c>
      <c r="AT218" s="66" t="inlineStr">
        <is>
          <t>Works at B3: Several teams or a practice</t>
        </is>
      </c>
      <c r="AU218" s="18" t="inlineStr">
        <is>
          <t>Works at B1: IC: mentors and reviews · People: hands-on team lead of 3–5</t>
        </is>
      </c>
      <c r="AV218" s="19" t="inlineStr">
        <is>
          <t>IC: guides others in the domain · People: manages a team of 6+</t>
        </is>
      </c>
      <c r="AW218" s="19" t="inlineStr">
        <is>
          <t>Works at B3: IC: leads a practice · People: team leads / managers report in</t>
        </is>
      </c>
      <c r="AX218" s="18" t="inlineStr">
        <is>
          <t>Works at B1: Moves a module's, product area's or client account's results</t>
        </is>
      </c>
      <c r="AY218" s="19" t="inlineStr">
        <is>
          <t>Visible effect on a team's or client portfolio's revenue, quality or compliance</t>
        </is>
      </c>
      <c r="AZ218" s="19" t="inlineStr">
        <is>
          <t>Works at B3: Shapes the results of a practice or several teams</t>
        </is>
      </c>
      <c r="BA218" s="67" t="inlineStr">
        <is>
          <t>Less than 6–8 yrs</t>
        </is>
      </c>
      <c r="BB218" s="68" t="inlineStr">
        <is>
          <t>6–8 yrs · market 6–10 yrs</t>
        </is>
      </c>
      <c r="BC218" s="68" t="inlineStr">
        <is>
          <t>More than 6–8 yrs</t>
        </is>
      </c>
      <c r="BD218" s="67" t="inlineStr">
        <is>
          <t>Below: Graduate + relevant qualification or certification preferred</t>
        </is>
      </c>
      <c r="BE218" s="68" t="inlineStr">
        <is>
          <t>Graduate or postgraduate; professional qualification preferred</t>
        </is>
      </c>
      <c r="BF218" s="68" t="inlineStr">
        <is>
          <t>Above: Postgraduate or professional qualification preferred</t>
        </is>
      </c>
    </row>
    <row r="219" ht="90" customHeight="1">
      <c r="A219" s="59" t="inlineStr">
        <is>
          <t>R070</t>
        </is>
      </c>
      <c r="B219" s="17" t="inlineStr">
        <is>
          <t>Functional &amp; Domain Testing · IC</t>
        </is>
      </c>
      <c r="C219" s="17" t="inlineStr">
        <is>
          <t>Quality Assurance</t>
        </is>
      </c>
      <c r="D219" s="17" t="inlineStr">
        <is>
          <t>IC</t>
        </is>
      </c>
      <c r="E219" s="17" t="inlineStr">
        <is>
          <t>level</t>
        </is>
      </c>
      <c r="F219" s="69" t="inlineStr">
        <is>
          <t>B1</t>
        </is>
      </c>
      <c r="G219" s="17" t="inlineStr">
        <is>
          <t>QA Specialist</t>
        </is>
      </c>
      <c r="H219" s="17" t="n">
        <v>4</v>
      </c>
      <c r="I219" s="61" t="n"/>
      <c r="J219" s="62" t="n"/>
      <c r="K219" s="62" t="n"/>
      <c r="L219" s="62" t="n"/>
      <c r="M219" s="62" t="n"/>
      <c r="N219" s="62" t="n"/>
      <c r="O219" s="62" t="n"/>
      <c r="P219" s="20" t="n"/>
      <c r="Q219" s="21" t="n"/>
      <c r="R219" s="21" t="n"/>
      <c r="S219" s="21" t="n"/>
      <c r="T219" s="21" t="n"/>
      <c r="U219" s="21" t="n"/>
      <c r="V219" s="21" t="n"/>
      <c r="W219" s="63" t="n"/>
      <c r="X219" s="64" t="n"/>
      <c r="Y219" s="64" t="n"/>
      <c r="Z219" s="64" t="n"/>
      <c r="AA219" s="64" t="n"/>
      <c r="AB219" s="64" t="n"/>
      <c r="AC219" s="64" t="n"/>
      <c r="AD219" s="20" t="n"/>
      <c r="AE219" s="21" t="n"/>
      <c r="AF219" s="21" t="n"/>
      <c r="AG219" s="21" t="n"/>
      <c r="AH219" s="21" t="n"/>
      <c r="AI219" s="21" t="n"/>
      <c r="AJ219" s="21" t="n"/>
      <c r="AK219" s="21" t="n"/>
      <c r="AL219" s="65" t="inlineStr">
        <is>
          <t>Works at A3: Varied and non-standard work; handles exceptions</t>
        </is>
      </c>
      <c r="AM219" s="66" t="inlineStr">
        <is>
          <t>Domain specialist work · in this role: Software Testing · Functional testing</t>
        </is>
      </c>
      <c r="AN219" s="66" t="inlineStr">
        <is>
          <t>Works at B2: Hardest problems in the domain</t>
        </is>
      </c>
      <c r="AO219" s="65" t="inlineStr">
        <is>
          <t>Works at A3: Technical / QC / client calls on own work</t>
        </is>
      </c>
      <c r="AP219" s="66" t="inlineStr">
        <is>
          <t>Technical / QC / client calls for the domain</t>
        </is>
      </c>
      <c r="AQ219" s="66" t="inlineStr">
        <is>
          <t>Works at B2: Allocates people and sets team priorities</t>
        </is>
      </c>
      <c r="AR219" s="65" t="inlineStr">
        <is>
          <t>Works at A3: A module / process, or work with client or regulatory consequences</t>
        </is>
      </c>
      <c r="AS219" s="66" t="inlineStr">
        <is>
          <t>A domain or a small team · KRA themes: Common themes in manager-set KRAs: business · portal · testing · maintained · resolution · automation</t>
        </is>
      </c>
      <c r="AT219" s="66" t="inlineStr">
        <is>
          <t>Works at B2: One team or a client portfolio</t>
        </is>
      </c>
      <c r="AU219" s="18" t="inlineStr">
        <is>
          <t>Works at A3: contributes alone; guides others only informally</t>
        </is>
      </c>
      <c r="AV219" s="19" t="inlineStr">
        <is>
          <t>IC: mentors and reviews · People: hands-on team lead of 3–5</t>
        </is>
      </c>
      <c r="AW219" s="19" t="inlineStr">
        <is>
          <t>Works at B2: IC: guides others in the domain · People: manages a team of 6+</t>
        </is>
      </c>
      <c r="AX219" s="18" t="inlineStr">
        <is>
          <t>Works at A3: A process or client deliverable depends on this work</t>
        </is>
      </c>
      <c r="AY219" s="19" t="inlineStr">
        <is>
          <t>Moves a module's, product area's or client account's results</t>
        </is>
      </c>
      <c r="AZ219" s="19" t="inlineStr">
        <is>
          <t>Works at B2: Visible effect on a team's or client portfolio's revenue, quality or compliance</t>
        </is>
      </c>
      <c r="BA219" s="67" t="inlineStr">
        <is>
          <t>Less than 4–6 yrs</t>
        </is>
      </c>
      <c r="BB219" s="68" t="inlineStr">
        <is>
          <t>4–6 yrs · market 4–8 yrs</t>
        </is>
      </c>
      <c r="BC219" s="68" t="inlineStr">
        <is>
          <t>More than 4–6 yrs</t>
        </is>
      </c>
      <c r="BD219" s="67" t="inlineStr">
        <is>
          <t>Below: Graduate; relevant certification preferred</t>
        </is>
      </c>
      <c r="BE219" s="68" t="inlineStr">
        <is>
          <t>Graduate + relevant qualification or certification preferred</t>
        </is>
      </c>
      <c r="BF219" s="68" t="inlineStr">
        <is>
          <t>Above: Graduate or postgraduate; professional qualification preferred</t>
        </is>
      </c>
    </row>
    <row r="220" ht="90" customHeight="1">
      <c r="A220" s="59" t="inlineStr">
        <is>
          <t>R070</t>
        </is>
      </c>
      <c r="B220" s="17" t="inlineStr">
        <is>
          <t>Functional &amp; Domain Testing · IC</t>
        </is>
      </c>
      <c r="C220" s="17" t="inlineStr">
        <is>
          <t>Quality Assurance</t>
        </is>
      </c>
      <c r="D220" s="17" t="inlineStr">
        <is>
          <t>IC</t>
        </is>
      </c>
      <c r="E220" s="17" t="inlineStr">
        <is>
          <t>level</t>
        </is>
      </c>
      <c r="F220" s="60" t="inlineStr">
        <is>
          <t>A3</t>
        </is>
      </c>
      <c r="G220" s="17" t="inlineStr">
        <is>
          <t>Senior QA Engineer</t>
        </is>
      </c>
      <c r="H220" s="17" t="n">
        <v>18</v>
      </c>
      <c r="I220" s="61" t="n"/>
      <c r="J220" s="62" t="n"/>
      <c r="K220" s="62" t="n"/>
      <c r="L220" s="62" t="n"/>
      <c r="M220" s="62" t="n"/>
      <c r="N220" s="62" t="n"/>
      <c r="O220" s="62" t="n"/>
      <c r="P220" s="20" t="n"/>
      <c r="Q220" s="21" t="n"/>
      <c r="R220" s="21" t="n"/>
      <c r="S220" s="21" t="n"/>
      <c r="T220" s="21" t="n"/>
      <c r="U220" s="21" t="n"/>
      <c r="V220" s="21" t="n"/>
      <c r="W220" s="63" t="n"/>
      <c r="X220" s="64" t="n"/>
      <c r="Y220" s="64" t="n"/>
      <c r="Z220" s="64" t="n"/>
      <c r="AA220" s="64" t="n"/>
      <c r="AB220" s="64" t="n"/>
      <c r="AC220" s="64" t="n"/>
      <c r="AD220" s="20" t="n"/>
      <c r="AE220" s="21" t="n"/>
      <c r="AF220" s="21" t="n"/>
      <c r="AG220" s="21" t="n"/>
      <c r="AH220" s="21" t="n"/>
      <c r="AI220" s="21" t="n"/>
      <c r="AJ220" s="21" t="n"/>
      <c r="AK220" s="21" t="n"/>
      <c r="AL220" s="65" t="inlineStr">
        <is>
          <t>Works at A2: Standard work of the discipline</t>
        </is>
      </c>
      <c r="AM220" s="66" t="inlineStr">
        <is>
          <t>Varied and non-standard work; handles exceptions · in this role: Software testing · regression testing · Test case design · Manual Testing · Execution · Test case execution</t>
        </is>
      </c>
      <c r="AN220" s="66" t="inlineStr">
        <is>
          <t>Works at B1: Domain specialist work</t>
        </is>
      </c>
      <c r="AO220" s="65" t="inlineStr">
        <is>
          <t>Works at A2: Chooses own approach within standards</t>
        </is>
      </c>
      <c r="AP220" s="66" t="inlineStr">
        <is>
          <t>Technical / QC / client calls on own work</t>
        </is>
      </c>
      <c r="AQ220" s="66" t="inlineStr">
        <is>
          <t>Works at B1: Technical / QC / client calls for the domain</t>
        </is>
      </c>
      <c r="AR220" s="65" t="inlineStr">
        <is>
          <t>Works at A2: Own deliverables · accuracy, TAT</t>
        </is>
      </c>
      <c r="AS220" s="66" t="inlineStr">
        <is>
          <t>A module / process, or work with client or regulatory consequences · KRA themes: Common themes in manager-set KRAs: project · qa · quality · production · knowledge · test</t>
        </is>
      </c>
      <c r="AT220" s="66" t="inlineStr">
        <is>
          <t>Works at B1: A domain or a small team</t>
        </is>
      </c>
      <c r="AU220" s="18" t="inlineStr">
        <is>
          <t>Works at A2: contributes alone; guides others only informally</t>
        </is>
      </c>
      <c r="AV220" s="19" t="inlineStr">
        <is>
          <t>Helps peers and newer people informally · None · guides 1–3 juniors informally</t>
        </is>
      </c>
      <c r="AW220" s="19" t="inlineStr">
        <is>
          <t>Works at B1: IC: mentors and reviews · People: hands-on team lead of 3–5</t>
        </is>
      </c>
      <c r="AX220" s="18" t="inlineStr">
        <is>
          <t>Works at A2: Own deliverables feed a team's output and turnaround</t>
        </is>
      </c>
      <c r="AY220" s="19" t="inlineStr">
        <is>
          <t>A process or client deliverable depends on this work</t>
        </is>
      </c>
      <c r="AZ220" s="19" t="inlineStr">
        <is>
          <t>Works at B1: Moves a module's, product area's or client account's results</t>
        </is>
      </c>
      <c r="BA220" s="67" t="inlineStr">
        <is>
          <t>Less than 2–4 yrs</t>
        </is>
      </c>
      <c r="BB220" s="68" t="inlineStr">
        <is>
          <t>2–4 yrs · market 2–5 yrs</t>
        </is>
      </c>
      <c r="BC220" s="68" t="inlineStr">
        <is>
          <t>More than 2–4 yrs</t>
        </is>
      </c>
      <c r="BD220" s="67" t="inlineStr">
        <is>
          <t>Below: Graduate · or diploma with experience</t>
        </is>
      </c>
      <c r="BE220" s="68" t="inlineStr">
        <is>
          <t>Graduate; relevant certification preferred</t>
        </is>
      </c>
      <c r="BF220" s="68" t="inlineStr">
        <is>
          <t>Above: Graduate + relevant qualification or certification preferred</t>
        </is>
      </c>
    </row>
    <row r="221" ht="90" customHeight="1">
      <c r="A221" s="59" t="inlineStr">
        <is>
          <t>R070</t>
        </is>
      </c>
      <c r="B221" s="17" t="inlineStr">
        <is>
          <t>Functional &amp; Domain Testing · IC</t>
        </is>
      </c>
      <c r="C221" s="17" t="inlineStr">
        <is>
          <t>Quality Assurance</t>
        </is>
      </c>
      <c r="D221" s="17" t="inlineStr">
        <is>
          <t>IC</t>
        </is>
      </c>
      <c r="E221" s="17" t="inlineStr">
        <is>
          <t>level</t>
        </is>
      </c>
      <c r="F221" s="60" t="inlineStr">
        <is>
          <t>A2</t>
        </is>
      </c>
      <c r="G221" s="17" t="inlineStr">
        <is>
          <t>QA Engineer</t>
        </is>
      </c>
      <c r="H221" s="17" t="n">
        <v>2</v>
      </c>
      <c r="I221" s="61" t="n"/>
      <c r="J221" s="62" t="n"/>
      <c r="K221" s="62" t="n"/>
      <c r="L221" s="62" t="n"/>
      <c r="M221" s="62" t="n"/>
      <c r="N221" s="62" t="n"/>
      <c r="O221" s="62" t="n"/>
      <c r="P221" s="20" t="n"/>
      <c r="Q221" s="21" t="n"/>
      <c r="R221" s="21" t="n"/>
      <c r="S221" s="21" t="n"/>
      <c r="T221" s="21" t="n"/>
      <c r="U221" s="21" t="n"/>
      <c r="V221" s="21" t="n"/>
      <c r="W221" s="63" t="n"/>
      <c r="X221" s="64" t="n"/>
      <c r="Y221" s="64" t="n"/>
      <c r="Z221" s="64" t="n"/>
      <c r="AA221" s="64" t="n"/>
      <c r="AB221" s="64" t="n"/>
      <c r="AC221" s="64" t="n"/>
      <c r="AD221" s="20" t="n"/>
      <c r="AE221" s="21" t="n"/>
      <c r="AF221" s="21" t="n"/>
      <c r="AG221" s="21" t="n"/>
      <c r="AH221" s="21" t="n"/>
      <c r="AI221" s="21" t="n"/>
      <c r="AJ221" s="21" t="n"/>
      <c r="AK221" s="21" t="n"/>
      <c r="AL221" s="65" t="inlineStr">
        <is>
          <t>Works at A1: Learning; follows worked examples</t>
        </is>
      </c>
      <c r="AM221" s="66" t="inlineStr">
        <is>
          <t>Standard work of the discipline · in this role: Software testing · Test case design · regression testing · Functional testing · Manual Testing · Test Case execution · Analytical thinking …</t>
        </is>
      </c>
      <c r="AN221" s="66" t="inlineStr">
        <is>
          <t>Works at A3: Varied and non-standard work; handles exceptions</t>
        </is>
      </c>
      <c r="AO221" s="65" t="inlineStr">
        <is>
          <t>Works at A1: Needs approval / close guidance</t>
        </is>
      </c>
      <c r="AP221" s="66" t="inlineStr">
        <is>
          <t>Chooses own approach within standards</t>
        </is>
      </c>
      <c r="AQ221" s="66" t="inlineStr">
        <is>
          <t>Works at A3: Technical / QC / client calls on own work</t>
        </is>
      </c>
      <c r="AR221" s="65" t="inlineStr">
        <is>
          <t>Works at A1: Learning tasks</t>
        </is>
      </c>
      <c r="AS221" s="66" t="inlineStr">
        <is>
          <t>Own deliverables · accuracy, TAT</t>
        </is>
      </c>
      <c r="AT221" s="66" t="inlineStr">
        <is>
          <t>Works at A3: A module / process, or work with client or regulatory consequences</t>
        </is>
      </c>
      <c r="AU221" s="18" t="inlineStr">
        <is>
          <t>Works at A1: contributes alone; guides others only informally</t>
        </is>
      </c>
      <c r="AV221" s="19" t="inlineStr">
        <is>
          <t>Helps peers and newer people informally · No direct reports</t>
        </is>
      </c>
      <c r="AW221" s="19" t="inlineStr">
        <is>
          <t>Works at A3: Not scored in Band A</t>
        </is>
      </c>
      <c r="AX221" s="18" t="inlineStr">
        <is>
          <t>Works at A1: Learning; little direct effect on business results yet</t>
        </is>
      </c>
      <c r="AY221" s="19" t="inlineStr">
        <is>
          <t>Own deliverables feed a team's output and turnaround</t>
        </is>
      </c>
      <c r="AZ221" s="19" t="inlineStr">
        <is>
          <t>Works at A3: A process or client deliverable depends on this work</t>
        </is>
      </c>
      <c r="BA221" s="67" t="inlineStr">
        <is>
          <t>Less than 0–2 yrs</t>
        </is>
      </c>
      <c r="BB221" s="68" t="inlineStr">
        <is>
          <t>0–2 yrs · market 0–3 yrs</t>
        </is>
      </c>
      <c r="BC221" s="68" t="inlineStr">
        <is>
          <t>More than 0–2 yrs</t>
        </is>
      </c>
      <c r="BD221" s="67" t="inlineStr">
        <is>
          <t>Below: Pursuing or completed graduation / diploma</t>
        </is>
      </c>
      <c r="BE221" s="68" t="inlineStr">
        <is>
          <t>Graduate · or diploma with experience</t>
        </is>
      </c>
      <c r="BF221" s="68" t="inlineStr">
        <is>
          <t>Above: Graduate; relevant certification preferred</t>
        </is>
      </c>
    </row>
    <row r="222" ht="90" customHeight="1">
      <c r="A222" s="59" t="inlineStr">
        <is>
          <t>R070</t>
        </is>
      </c>
      <c r="B222" s="17" t="inlineStr">
        <is>
          <t>Functional &amp; Domain Testing · IC</t>
        </is>
      </c>
      <c r="C222" s="17" t="inlineStr">
        <is>
          <t>Quality Assurance</t>
        </is>
      </c>
      <c r="D222" s="17" t="inlineStr">
        <is>
          <t>IC</t>
        </is>
      </c>
      <c r="E222" s="17" t="inlineStr">
        <is>
          <t>level</t>
        </is>
      </c>
      <c r="F222" s="60" t="inlineStr">
        <is>
          <t>A1</t>
        </is>
      </c>
      <c r="G222" s="17" t="inlineStr">
        <is>
          <t>Intern</t>
        </is>
      </c>
      <c r="H222" s="17" t="n">
        <v>1</v>
      </c>
      <c r="I222" s="61" t="n"/>
      <c r="J222" s="62" t="n"/>
      <c r="K222" s="62" t="n"/>
      <c r="L222" s="62" t="n"/>
      <c r="M222" s="62" t="n"/>
      <c r="N222" s="62" t="n"/>
      <c r="O222" s="62" t="n"/>
      <c r="P222" s="20" t="n"/>
      <c r="Q222" s="21" t="n"/>
      <c r="R222" s="21" t="n"/>
      <c r="S222" s="21" t="n"/>
      <c r="T222" s="21" t="n"/>
      <c r="U222" s="21" t="n"/>
      <c r="V222" s="21" t="n"/>
      <c r="W222" s="63" t="n"/>
      <c r="X222" s="64" t="n"/>
      <c r="Y222" s="64" t="n"/>
      <c r="Z222" s="64" t="n"/>
      <c r="AA222" s="64" t="n"/>
      <c r="AB222" s="64" t="n"/>
      <c r="AC222" s="64" t="n"/>
      <c r="AD222" s="20" t="n"/>
      <c r="AE222" s="21" t="n"/>
      <c r="AF222" s="21" t="n"/>
      <c r="AG222" s="21" t="n"/>
      <c r="AH222" s="21" t="n"/>
      <c r="AI222" s="21" t="n"/>
      <c r="AJ222" s="21" t="n"/>
      <c r="AK222" s="21" t="n"/>
      <c r="AL222" s="65" t="inlineStr">
        <is>
          <t>Not yet at the entry standard</t>
        </is>
      </c>
      <c r="AM222" s="66" t="inlineStr">
        <is>
          <t>Learning; follows worked examples · in this role: Software testing · Test case design · regression testing · Functional testing · Manual Testing · Test Case execution · Analytical thinking …</t>
        </is>
      </c>
      <c r="AN222" s="66" t="inlineStr">
        <is>
          <t>Works at A2: Standard work of the discipline</t>
        </is>
      </c>
      <c r="AO222" s="65" t="inlineStr">
        <is>
          <t>Not yet at the entry standard</t>
        </is>
      </c>
      <c r="AP222" s="66" t="inlineStr">
        <is>
          <t>Needs approval / close guidance</t>
        </is>
      </c>
      <c r="AQ222" s="66" t="inlineStr">
        <is>
          <t>Works at A2: Chooses own approach within standards</t>
        </is>
      </c>
      <c r="AR222" s="65" t="inlineStr">
        <is>
          <t>Not yet at the entry standard</t>
        </is>
      </c>
      <c r="AS222" s="66" t="inlineStr">
        <is>
          <t>Learning tasks</t>
        </is>
      </c>
      <c r="AT222" s="66" t="inlineStr">
        <is>
          <t>Works at A2: Own deliverables · accuracy, TAT</t>
        </is>
      </c>
      <c r="AU222" s="18" t="inlineStr">
        <is>
          <t>Not yet at the entry standard</t>
        </is>
      </c>
      <c r="AV222" s="19" t="inlineStr">
        <is>
          <t>Helps peers and newer people informally · No direct reports</t>
        </is>
      </c>
      <c r="AW222" s="19" t="inlineStr">
        <is>
          <t>Works at A2: Not scored in Band A</t>
        </is>
      </c>
      <c r="AX222" s="18" t="inlineStr">
        <is>
          <t>Not yet at the entry standard</t>
        </is>
      </c>
      <c r="AY222" s="19" t="inlineStr">
        <is>
          <t>Learning; little direct effect on business results yet</t>
        </is>
      </c>
      <c r="AZ222" s="19" t="inlineStr">
        <is>
          <t>Works at A2: Own deliverables feed a team's output and turnaround</t>
        </is>
      </c>
      <c r="BA222" s="67" t="inlineStr">
        <is>
          <t>Less than Intern / trainee · first year</t>
        </is>
      </c>
      <c r="BB222" s="68" t="inlineStr">
        <is>
          <t>Intern / trainee · first year · market — yrs</t>
        </is>
      </c>
      <c r="BC222" s="68" t="inlineStr">
        <is>
          <t>More than Intern / trainee · first year</t>
        </is>
      </c>
      <c r="BD222" s="67" t="inlineStr">
        <is>
          <t>Still studying</t>
        </is>
      </c>
      <c r="BE222" s="68" t="inlineStr">
        <is>
          <t>Pursuing or completed graduation / diploma</t>
        </is>
      </c>
      <c r="BF222" s="68" t="inlineStr">
        <is>
          <t>Above: Graduate · or diploma with experience</t>
        </is>
      </c>
    </row>
    <row r="223" ht="30" customHeight="1">
      <c r="A223" s="45" t="inlineStr">
        <is>
          <t>R071</t>
        </is>
      </c>
      <c r="B223" s="46" t="inlineStr">
        <is>
          <t>Functional &amp; Domain Testing · Manager</t>
        </is>
      </c>
      <c r="C223" s="46" t="inlineStr">
        <is>
          <t>Quality Assurance</t>
        </is>
      </c>
      <c r="D223" s="46" t="inlineStr">
        <is>
          <t>Manager</t>
        </is>
      </c>
      <c r="E223" s="46" t="inlineStr">
        <is>
          <t>ROLE</t>
        </is>
      </c>
      <c r="F223" s="46" t="inlineStr">
        <is>
          <t>B1</t>
        </is>
      </c>
      <c r="G223" s="46" t="inlineStr">
        <is>
          <t>Band B · People Manager · Technology &amp; engineering</t>
        </is>
      </c>
      <c r="H223" s="46" t="n">
        <v>1</v>
      </c>
      <c r="I223" s="47" t="inlineStr">
        <is>
          <t>H</t>
        </is>
      </c>
      <c r="J223" s="48" t="inlineStr">
        <is>
          <t>M</t>
        </is>
      </c>
      <c r="K223" s="48" t="inlineStr">
        <is>
          <t>L</t>
        </is>
      </c>
      <c r="L223" s="48" t="inlineStr">
        <is>
          <t>M</t>
        </is>
      </c>
      <c r="M223" s="48" t="inlineStr">
        <is>
          <t>L</t>
        </is>
      </c>
      <c r="N223" s="48" t="inlineStr">
        <is>
          <t>L</t>
        </is>
      </c>
      <c r="O223" s="48" t="inlineStr">
        <is>
          <t>L</t>
        </is>
      </c>
      <c r="P223" s="49" t="inlineStr">
        <is>
          <t>H</t>
        </is>
      </c>
      <c r="Q223" s="50" t="inlineStr">
        <is>
          <t>M</t>
        </is>
      </c>
      <c r="R223" s="50" t="inlineStr">
        <is>
          <t>M</t>
        </is>
      </c>
      <c r="S223" s="50" t="inlineStr">
        <is>
          <t>M</t>
        </is>
      </c>
      <c r="T223" s="50" t="inlineStr">
        <is>
          <t>L</t>
        </is>
      </c>
      <c r="U223" s="50" t="inlineStr">
        <is>
          <t>L</t>
        </is>
      </c>
      <c r="V223" s="50" t="inlineStr">
        <is>
          <t>L</t>
        </is>
      </c>
      <c r="W223" s="51" t="n"/>
      <c r="X223" s="52" t="n"/>
      <c r="Y223" s="52" t="n"/>
      <c r="Z223" s="52" t="n"/>
      <c r="AA223" s="52" t="n"/>
      <c r="AB223" s="52" t="n"/>
      <c r="AC223" s="52" t="n"/>
      <c r="AD223" s="49" t="str">
        <f>IF(W223&lt;&gt;"",W223,I223)</f>
        <v>H</v>
      </c>
      <c r="AE223" s="50" t="str">
        <f>IF(X223&lt;&gt;"",X223,J223)</f>
        <v>M</v>
      </c>
      <c r="AF223" s="50" t="str">
        <f>IF(Y223&lt;&gt;"",Y223,K223)</f>
        <v>L</v>
      </c>
      <c r="AG223" s="50" t="str">
        <f>IF(Z223&lt;&gt;"",Z223,L223)</f>
        <v>M</v>
      </c>
      <c r="AH223" s="50" t="str">
        <f>IF(AA223&lt;&gt;"",AA223,M223)</f>
        <v>L</v>
      </c>
      <c r="AI223" s="50" t="str">
        <f>IF(AB223&lt;&gt;"",AB223,N223)</f>
        <v>L</v>
      </c>
      <c r="AJ223" s="50" t="str">
        <f>IF(AC223&lt;&gt;"",AC223,O223)</f>
        <v>L</v>
      </c>
      <c r="AK223" s="50">
        <f>COUNTA(W223:AC223)</f>
        <v>0</v>
      </c>
      <c r="AL223" s="53" t="n"/>
      <c r="AM223" s="54" t="n"/>
      <c r="AN223" s="54" t="n"/>
      <c r="AO223" s="53" t="n"/>
      <c r="AP223" s="54" t="n"/>
      <c r="AQ223" s="54" t="n"/>
      <c r="AR223" s="53" t="n"/>
      <c r="AS223" s="54" t="n"/>
      <c r="AT223" s="54" t="n"/>
      <c r="AU223" s="55" t="n"/>
      <c r="AV223" s="56" t="n"/>
      <c r="AW223" s="56" t="n"/>
      <c r="AX223" s="55" t="n"/>
      <c r="AY223" s="56" t="n"/>
      <c r="AZ223" s="56" t="n"/>
      <c r="BA223" s="57" t="n"/>
      <c r="BB223" s="58" t="n"/>
      <c r="BC223" s="58" t="n"/>
      <c r="BD223" s="57" t="n"/>
      <c r="BE223" s="58" t="n"/>
      <c r="BF223" s="58" t="n"/>
    </row>
    <row r="224" ht="90" customHeight="1">
      <c r="A224" s="59" t="inlineStr">
        <is>
          <t>R071</t>
        </is>
      </c>
      <c r="B224" s="17" t="inlineStr">
        <is>
          <t>Functional &amp; Domain Testing · Manager</t>
        </is>
      </c>
      <c r="C224" s="17" t="inlineStr">
        <is>
          <t>Quality Assurance</t>
        </is>
      </c>
      <c r="D224" s="17" t="inlineStr">
        <is>
          <t>Manager</t>
        </is>
      </c>
      <c r="E224" s="17" t="inlineStr">
        <is>
          <t>level</t>
        </is>
      </c>
      <c r="F224" s="69" t="inlineStr">
        <is>
          <t>B1</t>
        </is>
      </c>
      <c r="G224" s="17" t="inlineStr">
        <is>
          <t>QA Manager</t>
        </is>
      </c>
      <c r="H224" s="17" t="n">
        <v>1</v>
      </c>
      <c r="I224" s="61" t="n"/>
      <c r="J224" s="62" t="n"/>
      <c r="K224" s="62" t="n"/>
      <c r="L224" s="62" t="n"/>
      <c r="M224" s="62" t="n"/>
      <c r="N224" s="62" t="n"/>
      <c r="O224" s="62" t="n"/>
      <c r="P224" s="20" t="n"/>
      <c r="Q224" s="21" t="n"/>
      <c r="R224" s="21" t="n"/>
      <c r="S224" s="21" t="n"/>
      <c r="T224" s="21" t="n"/>
      <c r="U224" s="21" t="n"/>
      <c r="V224" s="21" t="n"/>
      <c r="W224" s="63" t="n"/>
      <c r="X224" s="64" t="n"/>
      <c r="Y224" s="64" t="n"/>
      <c r="Z224" s="64" t="n"/>
      <c r="AA224" s="64" t="n"/>
      <c r="AB224" s="64" t="n"/>
      <c r="AC224" s="64" t="n"/>
      <c r="AD224" s="20" t="n"/>
      <c r="AE224" s="21" t="n"/>
      <c r="AF224" s="21" t="n"/>
      <c r="AG224" s="21" t="n"/>
      <c r="AH224" s="21" t="n"/>
      <c r="AI224" s="21" t="n"/>
      <c r="AJ224" s="21" t="n"/>
      <c r="AK224" s="21" t="n"/>
      <c r="AL224" s="65" t="inlineStr">
        <is>
          <t>Works at A3: Varied and non-standard work; handles exceptions</t>
        </is>
      </c>
      <c r="AM224" s="66" t="inlineStr">
        <is>
          <t>Domain specialist work · in this role: Software Testing · Functional testing</t>
        </is>
      </c>
      <c r="AN224" s="66" t="inlineStr">
        <is>
          <t>Works at B2: Hardest problems in the domain</t>
        </is>
      </c>
      <c r="AO224" s="65" t="inlineStr">
        <is>
          <t>Works at A3: Technical / QC / client calls on own work</t>
        </is>
      </c>
      <c r="AP224" s="66" t="inlineStr">
        <is>
          <t>Technical / QC / client calls for the domain</t>
        </is>
      </c>
      <c r="AQ224" s="66" t="inlineStr">
        <is>
          <t>Works at B2: Allocates people and sets team priorities</t>
        </is>
      </c>
      <c r="AR224" s="65" t="inlineStr">
        <is>
          <t>Works at A3: A module / process, or work with client or regulatory consequences</t>
        </is>
      </c>
      <c r="AS224" s="66" t="inlineStr">
        <is>
          <t>A domain or a small team · KRA themes: Common themes in manager-set KRAs: business · portal · testing · maintained · resolution · automation</t>
        </is>
      </c>
      <c r="AT224" s="66" t="inlineStr">
        <is>
          <t>Works at B2: One team or a client portfolio</t>
        </is>
      </c>
      <c r="AU224" s="18" t="inlineStr">
        <is>
          <t>Works at A3: contributes alone; guides others only informally</t>
        </is>
      </c>
      <c r="AV224" s="19" t="inlineStr">
        <is>
          <t>IC: mentors and reviews · People: hands-on team lead of 3–5</t>
        </is>
      </c>
      <c r="AW224" s="19" t="inlineStr">
        <is>
          <t>Works at B2: IC: guides others in the domain · People: manages a team of 6+</t>
        </is>
      </c>
      <c r="AX224" s="18" t="inlineStr">
        <is>
          <t>Works at A3: A process or client deliverable depends on this work</t>
        </is>
      </c>
      <c r="AY224" s="19" t="inlineStr">
        <is>
          <t>Moves a module's, product area's or client account's results</t>
        </is>
      </c>
      <c r="AZ224" s="19" t="inlineStr">
        <is>
          <t>Works at B2: Visible effect on a team's or client portfolio's revenue, quality or compliance</t>
        </is>
      </c>
      <c r="BA224" s="67" t="inlineStr">
        <is>
          <t>Less than 4–6 yrs</t>
        </is>
      </c>
      <c r="BB224" s="68" t="inlineStr">
        <is>
          <t>4–6 yrs · market 4–8 yrs</t>
        </is>
      </c>
      <c r="BC224" s="68" t="inlineStr">
        <is>
          <t>More than 4–6 yrs</t>
        </is>
      </c>
      <c r="BD224" s="67" t="inlineStr">
        <is>
          <t>Below: Graduate; relevant certification preferred</t>
        </is>
      </c>
      <c r="BE224" s="68" t="inlineStr">
        <is>
          <t>Graduate + relevant qualification or certification preferred</t>
        </is>
      </c>
      <c r="BF224" s="68" t="inlineStr">
        <is>
          <t>Above: Graduate or postgraduate; professional qualification preferred</t>
        </is>
      </c>
    </row>
    <row r="225" ht="30" customHeight="1">
      <c r="A225" s="45" t="inlineStr">
        <is>
          <t>R072</t>
        </is>
      </c>
      <c r="B225" s="46" t="inlineStr">
        <is>
          <t>Test Automation · IC</t>
        </is>
      </c>
      <c r="C225" s="46" t="inlineStr">
        <is>
          <t>Quality Assurance</t>
        </is>
      </c>
      <c r="D225" s="46" t="inlineStr">
        <is>
          <t>IC</t>
        </is>
      </c>
      <c r="E225" s="46" t="inlineStr">
        <is>
          <t>ROLE</t>
        </is>
      </c>
      <c r="F225" s="46" t="inlineStr">
        <is>
          <t>A1 · A2 · A3</t>
        </is>
      </c>
      <c r="G225" s="46" t="inlineStr">
        <is>
          <t>Band A · all tracks · Technology &amp; engineering</t>
        </is>
      </c>
      <c r="H225" s="46" t="n">
        <v>8</v>
      </c>
      <c r="I225" s="47" t="inlineStr">
        <is>
          <t>H</t>
        </is>
      </c>
      <c r="J225" s="48" t="inlineStr">
        <is>
          <t>M</t>
        </is>
      </c>
      <c r="K225" s="48" t="inlineStr">
        <is>
          <t>L</t>
        </is>
      </c>
      <c r="L225" s="48" t="inlineStr">
        <is>
          <t>L</t>
        </is>
      </c>
      <c r="M225" s="48" t="inlineStr">
        <is>
          <t>L</t>
        </is>
      </c>
      <c r="N225" s="48" t="inlineStr">
        <is>
          <t>L</t>
        </is>
      </c>
      <c r="O225" s="48" t="inlineStr">
        <is>
          <t>L</t>
        </is>
      </c>
      <c r="P225" s="49" t="inlineStr">
        <is>
          <t>H</t>
        </is>
      </c>
      <c r="Q225" s="50" t="inlineStr">
        <is>
          <t>M</t>
        </is>
      </c>
      <c r="R225" s="50" t="inlineStr">
        <is>
          <t>M</t>
        </is>
      </c>
      <c r="S225" s="50" t="inlineStr">
        <is>
          <t>L</t>
        </is>
      </c>
      <c r="T225" s="50" t="inlineStr">
        <is>
          <t>L</t>
        </is>
      </c>
      <c r="U225" s="50" t="inlineStr">
        <is>
          <t>L</t>
        </is>
      </c>
      <c r="V225" s="50" t="inlineStr">
        <is>
          <t>L</t>
        </is>
      </c>
      <c r="W225" s="51" t="n"/>
      <c r="X225" s="52" t="n"/>
      <c r="Y225" s="52" t="n"/>
      <c r="Z225" s="52" t="n"/>
      <c r="AA225" s="52" t="n"/>
      <c r="AB225" s="52" t="n"/>
      <c r="AC225" s="52" t="n"/>
      <c r="AD225" s="49" t="str">
        <f>IF(W225&lt;&gt;"",W225,I225)</f>
        <v>H</v>
      </c>
      <c r="AE225" s="50" t="str">
        <f>IF(X225&lt;&gt;"",X225,J225)</f>
        <v>M</v>
      </c>
      <c r="AF225" s="50" t="str">
        <f>IF(Y225&lt;&gt;"",Y225,K225)</f>
        <v>L</v>
      </c>
      <c r="AG225" s="50" t="str">
        <f>IF(Z225&lt;&gt;"",Z225,L225)</f>
        <v>L</v>
      </c>
      <c r="AH225" s="50" t="str">
        <f>IF(AA225&lt;&gt;"",AA225,M225)</f>
        <v>L</v>
      </c>
      <c r="AI225" s="50" t="str">
        <f>IF(AB225&lt;&gt;"",AB225,N225)</f>
        <v>L</v>
      </c>
      <c r="AJ225" s="50" t="str">
        <f>IF(AC225&lt;&gt;"",AC225,O225)</f>
        <v>L</v>
      </c>
      <c r="AK225" s="50">
        <f>COUNTA(W225:AC225)</f>
        <v>0</v>
      </c>
      <c r="AL225" s="53" t="n"/>
      <c r="AM225" s="54" t="n"/>
      <c r="AN225" s="54" t="n"/>
      <c r="AO225" s="53" t="n"/>
      <c r="AP225" s="54" t="n"/>
      <c r="AQ225" s="54" t="n"/>
      <c r="AR225" s="53" t="n"/>
      <c r="AS225" s="54" t="n"/>
      <c r="AT225" s="54" t="n"/>
      <c r="AU225" s="55" t="n"/>
      <c r="AV225" s="56" t="n"/>
      <c r="AW225" s="56" t="n"/>
      <c r="AX225" s="55" t="n"/>
      <c r="AY225" s="56" t="n"/>
      <c r="AZ225" s="56" t="n"/>
      <c r="BA225" s="57" t="n"/>
      <c r="BB225" s="58" t="n"/>
      <c r="BC225" s="58" t="n"/>
      <c r="BD225" s="57" t="n"/>
      <c r="BE225" s="58" t="n"/>
      <c r="BF225" s="58" t="n"/>
    </row>
    <row r="226" ht="90" customHeight="1">
      <c r="A226" s="59" t="inlineStr">
        <is>
          <t>R072</t>
        </is>
      </c>
      <c r="B226" s="17" t="inlineStr">
        <is>
          <t>Test Automation · IC</t>
        </is>
      </c>
      <c r="C226" s="17" t="inlineStr">
        <is>
          <t>Quality Assurance</t>
        </is>
      </c>
      <c r="D226" s="17" t="inlineStr">
        <is>
          <t>IC</t>
        </is>
      </c>
      <c r="E226" s="17" t="inlineStr">
        <is>
          <t>level</t>
        </is>
      </c>
      <c r="F226" s="60" t="inlineStr">
        <is>
          <t>A3</t>
        </is>
      </c>
      <c r="G226" s="17" t="inlineStr">
        <is>
          <t>Senior QA Automation Engineer</t>
        </is>
      </c>
      <c r="H226" s="17" t="n">
        <v>6</v>
      </c>
      <c r="I226" s="61" t="n"/>
      <c r="J226" s="62" t="n"/>
      <c r="K226" s="62" t="n"/>
      <c r="L226" s="62" t="n"/>
      <c r="M226" s="62" t="n"/>
      <c r="N226" s="62" t="n"/>
      <c r="O226" s="62" t="n"/>
      <c r="P226" s="20" t="n"/>
      <c r="Q226" s="21" t="n"/>
      <c r="R226" s="21" t="n"/>
      <c r="S226" s="21" t="n"/>
      <c r="T226" s="21" t="n"/>
      <c r="U226" s="21" t="n"/>
      <c r="V226" s="21" t="n"/>
      <c r="W226" s="63" t="n"/>
      <c r="X226" s="64" t="n"/>
      <c r="Y226" s="64" t="n"/>
      <c r="Z226" s="64" t="n"/>
      <c r="AA226" s="64" t="n"/>
      <c r="AB226" s="64" t="n"/>
      <c r="AC226" s="64" t="n"/>
      <c r="AD226" s="20" t="n"/>
      <c r="AE226" s="21" t="n"/>
      <c r="AF226" s="21" t="n"/>
      <c r="AG226" s="21" t="n"/>
      <c r="AH226" s="21" t="n"/>
      <c r="AI226" s="21" t="n"/>
      <c r="AJ226" s="21" t="n"/>
      <c r="AK226" s="21" t="n"/>
      <c r="AL226" s="65" t="inlineStr">
        <is>
          <t>Works at A2: Standard work of the discipline</t>
        </is>
      </c>
      <c r="AM226" s="66" t="inlineStr">
        <is>
          <t>Varied and non-standard work; handles exceptions · in this role: Software Testing · Manual testing · Playwright</t>
        </is>
      </c>
      <c r="AN226" s="66" t="inlineStr">
        <is>
          <t>Works at B1: Domain specialist work</t>
        </is>
      </c>
      <c r="AO226" s="65" t="inlineStr">
        <is>
          <t>Works at A2: Chooses own approach within standards</t>
        </is>
      </c>
      <c r="AP226" s="66" t="inlineStr">
        <is>
          <t>Technical / QC / client calls on own work</t>
        </is>
      </c>
      <c r="AQ226" s="66" t="inlineStr">
        <is>
          <t>Works at B1: Technical / QC / client calls for the domain</t>
        </is>
      </c>
      <c r="AR226" s="65" t="inlineStr">
        <is>
          <t>Works at A2: Own deliverables · accuracy, TAT</t>
        </is>
      </c>
      <c r="AS226" s="66" t="inlineStr">
        <is>
          <t>A module / process, or work with client or regulatory consequences · KRA themes: Common themes in manager-set KRAs: test coverage · business · automation · knowledge · activities · comprehensive</t>
        </is>
      </c>
      <c r="AT226" s="66" t="inlineStr">
        <is>
          <t>Works at B1: A domain or a small team</t>
        </is>
      </c>
      <c r="AU226" s="18" t="inlineStr">
        <is>
          <t>Works at A2: contributes alone; guides others only informally</t>
        </is>
      </c>
      <c r="AV226" s="19" t="inlineStr">
        <is>
          <t>Helps peers and newer people informally · None · guides 1–3 juniors informally</t>
        </is>
      </c>
      <c r="AW226" s="19" t="inlineStr">
        <is>
          <t>Works at B1: IC: mentors and reviews · People: hands-on team lead of 3–5</t>
        </is>
      </c>
      <c r="AX226" s="18" t="inlineStr">
        <is>
          <t>Works at A2: Own deliverables feed a team's output and turnaround</t>
        </is>
      </c>
      <c r="AY226" s="19" t="inlineStr">
        <is>
          <t>A process or client deliverable depends on this work</t>
        </is>
      </c>
      <c r="AZ226" s="19" t="inlineStr">
        <is>
          <t>Works at B1: Moves a module's, product area's or client account's results</t>
        </is>
      </c>
      <c r="BA226" s="67" t="inlineStr">
        <is>
          <t>Less than 2–4 yrs</t>
        </is>
      </c>
      <c r="BB226" s="68" t="inlineStr">
        <is>
          <t>2–4 yrs · market 2–5 yrs</t>
        </is>
      </c>
      <c r="BC226" s="68" t="inlineStr">
        <is>
          <t>More than 2–4 yrs</t>
        </is>
      </c>
      <c r="BD226" s="67" t="inlineStr">
        <is>
          <t>Below: Graduate · or diploma with experience</t>
        </is>
      </c>
      <c r="BE226" s="68" t="inlineStr">
        <is>
          <t>Graduate; relevant certification preferred</t>
        </is>
      </c>
      <c r="BF226" s="68" t="inlineStr">
        <is>
          <t>Above: Graduate + relevant qualification or certification preferred</t>
        </is>
      </c>
    </row>
    <row r="227" ht="90" customHeight="1">
      <c r="A227" s="59" t="inlineStr">
        <is>
          <t>R072</t>
        </is>
      </c>
      <c r="B227" s="17" t="inlineStr">
        <is>
          <t>Test Automation · IC</t>
        </is>
      </c>
      <c r="C227" s="17" t="inlineStr">
        <is>
          <t>Quality Assurance</t>
        </is>
      </c>
      <c r="D227" s="17" t="inlineStr">
        <is>
          <t>IC</t>
        </is>
      </c>
      <c r="E227" s="17" t="inlineStr">
        <is>
          <t>level</t>
        </is>
      </c>
      <c r="F227" s="60" t="inlineStr">
        <is>
          <t>A2</t>
        </is>
      </c>
      <c r="G227" s="17" t="inlineStr">
        <is>
          <t>— no one at this level today</t>
        </is>
      </c>
      <c r="H227" s="17" t="n">
        <v>0</v>
      </c>
      <c r="I227" s="61" t="n"/>
      <c r="J227" s="62" t="n"/>
      <c r="K227" s="62" t="n"/>
      <c r="L227" s="62" t="n"/>
      <c r="M227" s="62" t="n"/>
      <c r="N227" s="62" t="n"/>
      <c r="O227" s="62" t="n"/>
      <c r="P227" s="20" t="n"/>
      <c r="Q227" s="21" t="n"/>
      <c r="R227" s="21" t="n"/>
      <c r="S227" s="21" t="n"/>
      <c r="T227" s="21" t="n"/>
      <c r="U227" s="21" t="n"/>
      <c r="V227" s="21" t="n"/>
      <c r="W227" s="63" t="n"/>
      <c r="X227" s="64" t="n"/>
      <c r="Y227" s="64" t="n"/>
      <c r="Z227" s="64" t="n"/>
      <c r="AA227" s="64" t="n"/>
      <c r="AB227" s="64" t="n"/>
      <c r="AC227" s="64" t="n"/>
      <c r="AD227" s="20" t="n"/>
      <c r="AE227" s="21" t="n"/>
      <c r="AF227" s="21" t="n"/>
      <c r="AG227" s="21" t="n"/>
      <c r="AH227" s="21" t="n"/>
      <c r="AI227" s="21" t="n"/>
      <c r="AJ227" s="21" t="n"/>
      <c r="AK227" s="21" t="n"/>
      <c r="AL227" s="65" t="inlineStr">
        <is>
          <t>Works at A1: Learning; follows worked examples</t>
        </is>
      </c>
      <c r="AM227" s="66" t="inlineStr">
        <is>
          <t>Standard work of the discipline</t>
        </is>
      </c>
      <c r="AN227" s="66" t="inlineStr">
        <is>
          <t>Works at A3: Varied and non-standard work; handles exceptions</t>
        </is>
      </c>
      <c r="AO227" s="65" t="inlineStr">
        <is>
          <t>Works at A1: Needs approval / close guidance</t>
        </is>
      </c>
      <c r="AP227" s="66" t="inlineStr">
        <is>
          <t>Chooses own approach within standards</t>
        </is>
      </c>
      <c r="AQ227" s="66" t="inlineStr">
        <is>
          <t>Works at A3: Technical / QC / client calls on own work</t>
        </is>
      </c>
      <c r="AR227" s="65" t="inlineStr">
        <is>
          <t>Works at A1: Learning tasks</t>
        </is>
      </c>
      <c r="AS227" s="66" t="inlineStr">
        <is>
          <t>Own deliverables · accuracy, TAT</t>
        </is>
      </c>
      <c r="AT227" s="66" t="inlineStr">
        <is>
          <t>Works at A3: A module / process, or work with client or regulatory consequences</t>
        </is>
      </c>
      <c r="AU227" s="18" t="inlineStr">
        <is>
          <t>Works at A1: contributes alone; guides others only informally</t>
        </is>
      </c>
      <c r="AV227" s="19" t="inlineStr">
        <is>
          <t>Helps peers and newer people informally · No direct reports</t>
        </is>
      </c>
      <c r="AW227" s="19" t="inlineStr">
        <is>
          <t>Works at A3: Not scored in Band A</t>
        </is>
      </c>
      <c r="AX227" s="18" t="inlineStr">
        <is>
          <t>Works at A1: Learning; little direct effect on business results yet</t>
        </is>
      </c>
      <c r="AY227" s="19" t="inlineStr">
        <is>
          <t>Own deliverables feed a team's output and turnaround</t>
        </is>
      </c>
      <c r="AZ227" s="19" t="inlineStr">
        <is>
          <t>Works at A3: A process or client deliverable depends on this work</t>
        </is>
      </c>
      <c r="BA227" s="67" t="inlineStr">
        <is>
          <t>Less than 0–2 yrs</t>
        </is>
      </c>
      <c r="BB227" s="68" t="inlineStr">
        <is>
          <t>0–2 yrs · market 0–3 yrs</t>
        </is>
      </c>
      <c r="BC227" s="68" t="inlineStr">
        <is>
          <t>More than 0–2 yrs</t>
        </is>
      </c>
      <c r="BD227" s="67" t="inlineStr">
        <is>
          <t>Below: Pursuing or completed graduation / diploma</t>
        </is>
      </c>
      <c r="BE227" s="68" t="inlineStr">
        <is>
          <t>Graduate · or diploma with experience</t>
        </is>
      </c>
      <c r="BF227" s="68" t="inlineStr">
        <is>
          <t>Above: Graduate; relevant certification preferred</t>
        </is>
      </c>
    </row>
    <row r="228" ht="90" customHeight="1">
      <c r="A228" s="59" t="inlineStr">
        <is>
          <t>R072</t>
        </is>
      </c>
      <c r="B228" s="17" t="inlineStr">
        <is>
          <t>Test Automation · IC</t>
        </is>
      </c>
      <c r="C228" s="17" t="inlineStr">
        <is>
          <t>Quality Assurance</t>
        </is>
      </c>
      <c r="D228" s="17" t="inlineStr">
        <is>
          <t>IC</t>
        </is>
      </c>
      <c r="E228" s="17" t="inlineStr">
        <is>
          <t>level</t>
        </is>
      </c>
      <c r="F228" s="60" t="inlineStr">
        <is>
          <t>A1</t>
        </is>
      </c>
      <c r="G228" s="17" t="inlineStr">
        <is>
          <t>Trainee QA Automation Engineer</t>
        </is>
      </c>
      <c r="H228" s="17" t="n">
        <v>2</v>
      </c>
      <c r="I228" s="61" t="n"/>
      <c r="J228" s="62" t="n"/>
      <c r="K228" s="62" t="n"/>
      <c r="L228" s="62" t="n"/>
      <c r="M228" s="62" t="n"/>
      <c r="N228" s="62" t="n"/>
      <c r="O228" s="62" t="n"/>
      <c r="P228" s="20" t="n"/>
      <c r="Q228" s="21" t="n"/>
      <c r="R228" s="21" t="n"/>
      <c r="S228" s="21" t="n"/>
      <c r="T228" s="21" t="n"/>
      <c r="U228" s="21" t="n"/>
      <c r="V228" s="21" t="n"/>
      <c r="W228" s="63" t="n"/>
      <c r="X228" s="64" t="n"/>
      <c r="Y228" s="64" t="n"/>
      <c r="Z228" s="64" t="n"/>
      <c r="AA228" s="64" t="n"/>
      <c r="AB228" s="64" t="n"/>
      <c r="AC228" s="64" t="n"/>
      <c r="AD228" s="20" t="n"/>
      <c r="AE228" s="21" t="n"/>
      <c r="AF228" s="21" t="n"/>
      <c r="AG228" s="21" t="n"/>
      <c r="AH228" s="21" t="n"/>
      <c r="AI228" s="21" t="n"/>
      <c r="AJ228" s="21" t="n"/>
      <c r="AK228" s="21" t="n"/>
      <c r="AL228" s="65" t="inlineStr">
        <is>
          <t>Not yet at the entry standard</t>
        </is>
      </c>
      <c r="AM228" s="66" t="inlineStr">
        <is>
          <t>Learning; follows worked examples · in this role: Software Testing · Manual testing · Playwright · Automation · Api testing</t>
        </is>
      </c>
      <c r="AN228" s="66" t="inlineStr">
        <is>
          <t>Works at A2: Standard work of the discipline</t>
        </is>
      </c>
      <c r="AO228" s="65" t="inlineStr">
        <is>
          <t>Not yet at the entry standard</t>
        </is>
      </c>
      <c r="AP228" s="66" t="inlineStr">
        <is>
          <t>Needs approval / close guidance</t>
        </is>
      </c>
      <c r="AQ228" s="66" t="inlineStr">
        <is>
          <t>Works at A2: Chooses own approach within standards</t>
        </is>
      </c>
      <c r="AR228" s="65" t="inlineStr">
        <is>
          <t>Not yet at the entry standard</t>
        </is>
      </c>
      <c r="AS228" s="66" t="inlineStr">
        <is>
          <t>Learning tasks · KRA themes: Common themes in manager-set KRAs: learning · defect · test · assigned · execution · resolve</t>
        </is>
      </c>
      <c r="AT228" s="66" t="inlineStr">
        <is>
          <t>Works at A2: Own deliverables · accuracy, TAT</t>
        </is>
      </c>
      <c r="AU228" s="18" t="inlineStr">
        <is>
          <t>Not yet at the entry standard</t>
        </is>
      </c>
      <c r="AV228" s="19" t="inlineStr">
        <is>
          <t>Helps peers and newer people informally · No direct reports</t>
        </is>
      </c>
      <c r="AW228" s="19" t="inlineStr">
        <is>
          <t>Works at A2: Not scored in Band A</t>
        </is>
      </c>
      <c r="AX228" s="18" t="inlineStr">
        <is>
          <t>Not yet at the entry standard</t>
        </is>
      </c>
      <c r="AY228" s="19" t="inlineStr">
        <is>
          <t>Learning; little direct effect on business results yet</t>
        </is>
      </c>
      <c r="AZ228" s="19" t="inlineStr">
        <is>
          <t>Works at A2: Own deliverables feed a team's output and turnaround</t>
        </is>
      </c>
      <c r="BA228" s="67" t="inlineStr">
        <is>
          <t>Less than Intern / trainee · first year</t>
        </is>
      </c>
      <c r="BB228" s="68" t="inlineStr">
        <is>
          <t>Intern / trainee · first year · market — yrs</t>
        </is>
      </c>
      <c r="BC228" s="68" t="inlineStr">
        <is>
          <t>More than Intern / trainee · first year</t>
        </is>
      </c>
      <c r="BD228" s="67" t="inlineStr">
        <is>
          <t>Still studying</t>
        </is>
      </c>
      <c r="BE228" s="68" t="inlineStr">
        <is>
          <t>Pursuing or completed graduation / diploma</t>
        </is>
      </c>
      <c r="BF228" s="68" t="inlineStr">
        <is>
          <t>Above: Graduate · or diploma with experience</t>
        </is>
      </c>
    </row>
    <row r="229" ht="30" customHeight="1">
      <c r="A229" s="45" t="inlineStr">
        <is>
          <t>R073</t>
        </is>
      </c>
      <c r="B229" s="46" t="inlineStr">
        <is>
          <t>Test Management &amp; QA Leadership · IC</t>
        </is>
      </c>
      <c r="C229" s="46" t="inlineStr">
        <is>
          <t>Quality Assurance</t>
        </is>
      </c>
      <c r="D229" s="46" t="inlineStr">
        <is>
          <t>IC</t>
        </is>
      </c>
      <c r="E229" s="46" t="inlineStr">
        <is>
          <t>ROLE</t>
        </is>
      </c>
      <c r="F229" s="46" t="inlineStr">
        <is>
          <t>B2</t>
        </is>
      </c>
      <c r="G229" s="46" t="inlineStr">
        <is>
          <t>Band B · Specialist / POD Lead · Technology &amp; engineering</t>
        </is>
      </c>
      <c r="H229" s="46" t="n">
        <v>1</v>
      </c>
      <c r="I229" s="47" t="inlineStr">
        <is>
          <t>H</t>
        </is>
      </c>
      <c r="J229" s="48" t="inlineStr">
        <is>
          <t>M</t>
        </is>
      </c>
      <c r="K229" s="48" t="inlineStr">
        <is>
          <t>L</t>
        </is>
      </c>
      <c r="L229" s="48" t="inlineStr">
        <is>
          <t>L</t>
        </is>
      </c>
      <c r="M229" s="48" t="inlineStr">
        <is>
          <t>L</t>
        </is>
      </c>
      <c r="N229" s="48" t="inlineStr">
        <is>
          <t>L</t>
        </is>
      </c>
      <c r="O229" s="48" t="inlineStr">
        <is>
          <t>L</t>
        </is>
      </c>
      <c r="P229" s="49" t="inlineStr">
        <is>
          <t>H</t>
        </is>
      </c>
      <c r="Q229" s="50" t="inlineStr">
        <is>
          <t>M</t>
        </is>
      </c>
      <c r="R229" s="50" t="inlineStr">
        <is>
          <t>M</t>
        </is>
      </c>
      <c r="S229" s="50" t="inlineStr">
        <is>
          <t>L</t>
        </is>
      </c>
      <c r="T229" s="50" t="inlineStr">
        <is>
          <t>L</t>
        </is>
      </c>
      <c r="U229" s="50" t="inlineStr">
        <is>
          <t>L</t>
        </is>
      </c>
      <c r="V229" s="50" t="inlineStr">
        <is>
          <t>L</t>
        </is>
      </c>
      <c r="W229" s="51" t="n"/>
      <c r="X229" s="52" t="n"/>
      <c r="Y229" s="52" t="n"/>
      <c r="Z229" s="52" t="n"/>
      <c r="AA229" s="52" t="n"/>
      <c r="AB229" s="52" t="n"/>
      <c r="AC229" s="52" t="n"/>
      <c r="AD229" s="49" t="str">
        <f>IF(W229&lt;&gt;"",W229,I229)</f>
        <v>H</v>
      </c>
      <c r="AE229" s="50" t="str">
        <f>IF(X229&lt;&gt;"",X229,J229)</f>
        <v>M</v>
      </c>
      <c r="AF229" s="50" t="str">
        <f>IF(Y229&lt;&gt;"",Y229,K229)</f>
        <v>L</v>
      </c>
      <c r="AG229" s="50" t="str">
        <f>IF(Z229&lt;&gt;"",Z229,L229)</f>
        <v>L</v>
      </c>
      <c r="AH229" s="50" t="str">
        <f>IF(AA229&lt;&gt;"",AA229,M229)</f>
        <v>L</v>
      </c>
      <c r="AI229" s="50" t="str">
        <f>IF(AB229&lt;&gt;"",AB229,N229)</f>
        <v>L</v>
      </c>
      <c r="AJ229" s="50" t="str">
        <f>IF(AC229&lt;&gt;"",AC229,O229)</f>
        <v>L</v>
      </c>
      <c r="AK229" s="50">
        <f>COUNTA(W229:AC229)</f>
        <v>0</v>
      </c>
      <c r="AL229" s="53" t="n"/>
      <c r="AM229" s="54" t="n"/>
      <c r="AN229" s="54" t="n"/>
      <c r="AO229" s="53" t="n"/>
      <c r="AP229" s="54" t="n"/>
      <c r="AQ229" s="54" t="n"/>
      <c r="AR229" s="53" t="n"/>
      <c r="AS229" s="54" t="n"/>
      <c r="AT229" s="54" t="n"/>
      <c r="AU229" s="55" t="n"/>
      <c r="AV229" s="56" t="n"/>
      <c r="AW229" s="56" t="n"/>
      <c r="AX229" s="55" t="n"/>
      <c r="AY229" s="56" t="n"/>
      <c r="AZ229" s="56" t="n"/>
      <c r="BA229" s="57" t="n"/>
      <c r="BB229" s="58" t="n"/>
      <c r="BC229" s="58" t="n"/>
      <c r="BD229" s="57" t="n"/>
      <c r="BE229" s="58" t="n"/>
      <c r="BF229" s="58" t="n"/>
    </row>
    <row r="230" ht="90" customHeight="1">
      <c r="A230" s="59" t="inlineStr">
        <is>
          <t>R073</t>
        </is>
      </c>
      <c r="B230" s="17" t="inlineStr">
        <is>
          <t>Test Management &amp; QA Leadership · IC</t>
        </is>
      </c>
      <c r="C230" s="17" t="inlineStr">
        <is>
          <t>Quality Assurance</t>
        </is>
      </c>
      <c r="D230" s="17" t="inlineStr">
        <is>
          <t>IC</t>
        </is>
      </c>
      <c r="E230" s="17" t="inlineStr">
        <is>
          <t>level</t>
        </is>
      </c>
      <c r="F230" s="69" t="inlineStr">
        <is>
          <t>B2</t>
        </is>
      </c>
      <c r="G230" s="17" t="inlineStr">
        <is>
          <t>Senior QA Specialist</t>
        </is>
      </c>
      <c r="H230" s="17" t="n">
        <v>1</v>
      </c>
      <c r="I230" s="61" t="n"/>
      <c r="J230" s="62" t="n"/>
      <c r="K230" s="62" t="n"/>
      <c r="L230" s="62" t="n"/>
      <c r="M230" s="62" t="n"/>
      <c r="N230" s="62" t="n"/>
      <c r="O230" s="62" t="n"/>
      <c r="P230" s="20" t="n"/>
      <c r="Q230" s="21" t="n"/>
      <c r="R230" s="21" t="n"/>
      <c r="S230" s="21" t="n"/>
      <c r="T230" s="21" t="n"/>
      <c r="U230" s="21" t="n"/>
      <c r="V230" s="21" t="n"/>
      <c r="W230" s="63" t="n"/>
      <c r="X230" s="64" t="n"/>
      <c r="Y230" s="64" t="n"/>
      <c r="Z230" s="64" t="n"/>
      <c r="AA230" s="64" t="n"/>
      <c r="AB230" s="64" t="n"/>
      <c r="AC230" s="64" t="n"/>
      <c r="AD230" s="20" t="n"/>
      <c r="AE230" s="21" t="n"/>
      <c r="AF230" s="21" t="n"/>
      <c r="AG230" s="21" t="n"/>
      <c r="AH230" s="21" t="n"/>
      <c r="AI230" s="21" t="n"/>
      <c r="AJ230" s="21" t="n"/>
      <c r="AK230" s="21" t="n"/>
      <c r="AL230" s="65" t="inlineStr">
        <is>
          <t>Works at B1: Domain specialist work</t>
        </is>
      </c>
      <c r="AM230" s="66" t="inlineStr">
        <is>
          <t>Hardest problems in the domain · in this role: Software Testing</t>
        </is>
      </c>
      <c r="AN230" s="66" t="inlineStr">
        <is>
          <t>Works at B3: Sets standards for a practice; cross-team problems</t>
        </is>
      </c>
      <c r="AO230" s="65" t="inlineStr">
        <is>
          <t>Works at B1: Technical / QC / client calls for the domain</t>
        </is>
      </c>
      <c r="AP230" s="66" t="inlineStr">
        <is>
          <t>Allocates people and sets team priorities</t>
        </is>
      </c>
      <c r="AQ230" s="66" t="inlineStr">
        <is>
          <t>Works at B3: Commercial / strategic calls for the unit</t>
        </is>
      </c>
      <c r="AR230" s="65" t="inlineStr">
        <is>
          <t>Works at B1: A domain or a small team</t>
        </is>
      </c>
      <c r="AS230" s="66" t="inlineStr">
        <is>
          <t>One team or a client portfolio</t>
        </is>
      </c>
      <c r="AT230" s="66" t="inlineStr">
        <is>
          <t>Works at B3: Several teams or a practice</t>
        </is>
      </c>
      <c r="AU230" s="18" t="inlineStr">
        <is>
          <t>Works at B1: IC: mentors and reviews · People: hands-on team lead of 3–5</t>
        </is>
      </c>
      <c r="AV230" s="19" t="inlineStr">
        <is>
          <t>IC: guides others in the domain · People: manages a team of 6+</t>
        </is>
      </c>
      <c r="AW230" s="19" t="inlineStr">
        <is>
          <t>Works at B3: IC: leads a practice · People: team leads / managers report in</t>
        </is>
      </c>
      <c r="AX230" s="18" t="inlineStr">
        <is>
          <t>Works at B1: Moves a module's, product area's or client account's results</t>
        </is>
      </c>
      <c r="AY230" s="19" t="inlineStr">
        <is>
          <t>Visible effect on a team's or client portfolio's revenue, quality or compliance</t>
        </is>
      </c>
      <c r="AZ230" s="19" t="inlineStr">
        <is>
          <t>Works at B3: Shapes the results of a practice or several teams</t>
        </is>
      </c>
      <c r="BA230" s="67" t="inlineStr">
        <is>
          <t>Less than 6–8 yrs</t>
        </is>
      </c>
      <c r="BB230" s="68" t="inlineStr">
        <is>
          <t>6–8 yrs · market 6–10 yrs</t>
        </is>
      </c>
      <c r="BC230" s="68" t="inlineStr">
        <is>
          <t>More than 6–8 yrs</t>
        </is>
      </c>
      <c r="BD230" s="67" t="inlineStr">
        <is>
          <t>Below: Graduate + relevant qualification or certification preferred</t>
        </is>
      </c>
      <c r="BE230" s="68" t="inlineStr">
        <is>
          <t>Graduate or postgraduate; professional qualification preferred</t>
        </is>
      </c>
      <c r="BF230" s="68" t="inlineStr">
        <is>
          <t>Above: Postgraduate or professional qualification preferred</t>
        </is>
      </c>
    </row>
    <row r="231" ht="30" customHeight="1">
      <c r="A231" s="45" t="inlineStr">
        <is>
          <t>R074</t>
        </is>
      </c>
      <c r="B231" s="46" t="inlineStr">
        <is>
          <t>Test Management &amp; QA Leadership · Manager</t>
        </is>
      </c>
      <c r="C231" s="46" t="inlineStr">
        <is>
          <t>Quality Assurance</t>
        </is>
      </c>
      <c r="D231" s="46" t="inlineStr">
        <is>
          <t>Manager</t>
        </is>
      </c>
      <c r="E231" s="46" t="inlineStr">
        <is>
          <t>ROLE</t>
        </is>
      </c>
      <c r="F231" s="46" t="inlineStr">
        <is>
          <t>B2 · B3 · C1</t>
        </is>
      </c>
      <c r="G231" s="46" t="inlineStr">
        <is>
          <t>Band C · Head / manager · Technology &amp; engineering</t>
        </is>
      </c>
      <c r="H231" s="46" t="n">
        <v>2</v>
      </c>
      <c r="I231" s="47" t="inlineStr">
        <is>
          <t>H</t>
        </is>
      </c>
      <c r="J231" s="48" t="inlineStr">
        <is>
          <t>M</t>
        </is>
      </c>
      <c r="K231" s="48" t="inlineStr">
        <is>
          <t>L</t>
        </is>
      </c>
      <c r="L231" s="48" t="inlineStr">
        <is>
          <t>M</t>
        </is>
      </c>
      <c r="M231" s="48" t="inlineStr">
        <is>
          <t>L</t>
        </is>
      </c>
      <c r="N231" s="48" t="inlineStr">
        <is>
          <t>L</t>
        </is>
      </c>
      <c r="O231" s="48" t="inlineStr">
        <is>
          <t>L</t>
        </is>
      </c>
      <c r="P231" s="49" t="inlineStr">
        <is>
          <t>H</t>
        </is>
      </c>
      <c r="Q231" s="50" t="inlineStr">
        <is>
          <t>M</t>
        </is>
      </c>
      <c r="R231" s="50" t="inlineStr">
        <is>
          <t>M</t>
        </is>
      </c>
      <c r="S231" s="50" t="inlineStr">
        <is>
          <t>M</t>
        </is>
      </c>
      <c r="T231" s="50" t="inlineStr">
        <is>
          <t>L</t>
        </is>
      </c>
      <c r="U231" s="50" t="inlineStr">
        <is>
          <t>L</t>
        </is>
      </c>
      <c r="V231" s="50" t="inlineStr">
        <is>
          <t>L</t>
        </is>
      </c>
      <c r="W231" s="51" t="n"/>
      <c r="X231" s="52" t="n"/>
      <c r="Y231" s="52" t="n"/>
      <c r="Z231" s="52" t="n"/>
      <c r="AA231" s="52" t="n"/>
      <c r="AB231" s="52" t="n"/>
      <c r="AC231" s="52" t="n"/>
      <c r="AD231" s="49" t="str">
        <f>IF(W231&lt;&gt;"",W231,I231)</f>
        <v>H</v>
      </c>
      <c r="AE231" s="50" t="str">
        <f>IF(X231&lt;&gt;"",X231,J231)</f>
        <v>M</v>
      </c>
      <c r="AF231" s="50" t="str">
        <f>IF(Y231&lt;&gt;"",Y231,K231)</f>
        <v>L</v>
      </c>
      <c r="AG231" s="50" t="str">
        <f>IF(Z231&lt;&gt;"",Z231,L231)</f>
        <v>M</v>
      </c>
      <c r="AH231" s="50" t="str">
        <f>IF(AA231&lt;&gt;"",AA231,M231)</f>
        <v>L</v>
      </c>
      <c r="AI231" s="50" t="str">
        <f>IF(AB231&lt;&gt;"",AB231,N231)</f>
        <v>L</v>
      </c>
      <c r="AJ231" s="50" t="str">
        <f>IF(AC231&lt;&gt;"",AC231,O231)</f>
        <v>L</v>
      </c>
      <c r="AK231" s="50">
        <f>COUNTA(W231:AC231)</f>
        <v>0</v>
      </c>
      <c r="AL231" s="53" t="n"/>
      <c r="AM231" s="54" t="n"/>
      <c r="AN231" s="54" t="n"/>
      <c r="AO231" s="53" t="n"/>
      <c r="AP231" s="54" t="n"/>
      <c r="AQ231" s="54" t="n"/>
      <c r="AR231" s="53" t="n"/>
      <c r="AS231" s="54" t="n"/>
      <c r="AT231" s="54" t="n"/>
      <c r="AU231" s="55" t="n"/>
      <c r="AV231" s="56" t="n"/>
      <c r="AW231" s="56" t="n"/>
      <c r="AX231" s="55" t="n"/>
      <c r="AY231" s="56" t="n"/>
      <c r="AZ231" s="56" t="n"/>
      <c r="BA231" s="57" t="n"/>
      <c r="BB231" s="58" t="n"/>
      <c r="BC231" s="58" t="n"/>
      <c r="BD231" s="57" t="n"/>
      <c r="BE231" s="58" t="n"/>
      <c r="BF231" s="58" t="n"/>
    </row>
    <row r="232" ht="90" customHeight="1">
      <c r="A232" s="59" t="inlineStr">
        <is>
          <t>R074</t>
        </is>
      </c>
      <c r="B232" s="17" t="inlineStr">
        <is>
          <t>Test Management &amp; QA Leadership · Manager</t>
        </is>
      </c>
      <c r="C232" s="17" t="inlineStr">
        <is>
          <t>Quality Assurance</t>
        </is>
      </c>
      <c r="D232" s="17" t="inlineStr">
        <is>
          <t>Manager</t>
        </is>
      </c>
      <c r="E232" s="17" t="inlineStr">
        <is>
          <t>level</t>
        </is>
      </c>
      <c r="F232" s="70" t="inlineStr">
        <is>
          <t>C1</t>
        </is>
      </c>
      <c r="G232" s="17" t="inlineStr">
        <is>
          <t>Associate Head – Test Management &amp; QA Leadership</t>
        </is>
      </c>
      <c r="H232" s="17" t="n">
        <v>1</v>
      </c>
      <c r="I232" s="61" t="n"/>
      <c r="J232" s="62" t="n"/>
      <c r="K232" s="62" t="n"/>
      <c r="L232" s="62" t="n"/>
      <c r="M232" s="62" t="n"/>
      <c r="N232" s="62" t="n"/>
      <c r="O232" s="62" t="n"/>
      <c r="P232" s="20" t="n"/>
      <c r="Q232" s="21" t="n"/>
      <c r="R232" s="21" t="n"/>
      <c r="S232" s="21" t="n"/>
      <c r="T232" s="21" t="n"/>
      <c r="U232" s="21" t="n"/>
      <c r="V232" s="21" t="n"/>
      <c r="W232" s="63" t="n"/>
      <c r="X232" s="64" t="n"/>
      <c r="Y232" s="64" t="n"/>
      <c r="Z232" s="64" t="n"/>
      <c r="AA232" s="64" t="n"/>
      <c r="AB232" s="64" t="n"/>
      <c r="AC232" s="64" t="n"/>
      <c r="AD232" s="20" t="n"/>
      <c r="AE232" s="21" t="n"/>
      <c r="AF232" s="21" t="n"/>
      <c r="AG232" s="21" t="n"/>
      <c r="AH232" s="21" t="n"/>
      <c r="AI232" s="21" t="n"/>
      <c r="AJ232" s="21" t="n"/>
      <c r="AK232" s="21" t="n"/>
      <c r="AL232" s="65" t="inlineStr">
        <is>
          <t>Works at B3: Sets standards for a practice; cross-team problems</t>
        </is>
      </c>
      <c r="AM232" s="66" t="inlineStr">
        <is>
          <t>Ambiguous, cross-product problems</t>
        </is>
      </c>
      <c r="AN232" s="66" t="inlineStr">
        <is>
          <t>Works at C2: Function-wide or company-wide problems; creates methods and standards</t>
        </is>
      </c>
      <c r="AO232" s="65" t="inlineStr">
        <is>
          <t>Works at B3: Commercial / strategic calls for the unit</t>
        </is>
      </c>
      <c r="AP232" s="66" t="inlineStr">
        <is>
          <t>Sets direction for a sub-function or domain</t>
        </is>
      </c>
      <c r="AQ232" s="66" t="inlineStr">
        <is>
          <t>Works at C2: Sets direction for a function</t>
        </is>
      </c>
      <c r="AR232" s="65" t="inlineStr">
        <is>
          <t>Works at B3: Several teams or a practice</t>
        </is>
      </c>
      <c r="AS232" s="66" t="inlineStr">
        <is>
          <t>Sub-function results or domain quality across products</t>
        </is>
      </c>
      <c r="AT232" s="66" t="inlineStr">
        <is>
          <t>Works at C2: Function results, budget and risk</t>
        </is>
      </c>
      <c r="AU232" s="18" t="inlineStr">
        <is>
          <t>Works at B3: IC: leads a practice · People: team leads / managers report in</t>
        </is>
      </c>
      <c r="AV232" s="19" t="inlineStr">
        <is>
          <t>Leads managers or a community of practice</t>
        </is>
      </c>
      <c r="AW232" s="19" t="inlineStr">
        <is>
          <t>Works at C2: Leads a function; shapes functional strategy</t>
        </is>
      </c>
      <c r="AX232" s="18" t="inlineStr">
        <is>
          <t>Works at B3: Shapes the results of a practice or several teams</t>
        </is>
      </c>
      <c r="AY232" s="19" t="inlineStr">
        <is>
          <t>Changes results across a sub-function or across products</t>
        </is>
      </c>
      <c r="AZ232" s="19" t="inlineStr">
        <is>
          <t>Works at C2: Drives a function's or department's results and costs</t>
        </is>
      </c>
      <c r="BA232" s="67" t="inlineStr">
        <is>
          <t>Less than 10–13 yrs</t>
        </is>
      </c>
      <c r="BB232" s="68" t="inlineStr">
        <is>
          <t>10–13 yrs · market 12–17 yrs</t>
        </is>
      </c>
      <c r="BC232" s="68" t="inlineStr">
        <is>
          <t>More than 10–13 yrs</t>
        </is>
      </c>
      <c r="BD232" s="67" t="inlineStr">
        <is>
          <t>Below: Postgraduate or professional qualification preferred</t>
        </is>
      </c>
      <c r="BE232" s="68" t="inlineStr">
        <is>
          <t>Postgraduate / professional qualification preferred</t>
        </is>
      </c>
      <c r="BF232" s="68" t="inlineStr">
        <is>
          <t>Above: Postgraduate / professional qualification preferred</t>
        </is>
      </c>
    </row>
    <row r="233" ht="90" customHeight="1">
      <c r="A233" s="59" t="inlineStr">
        <is>
          <t>R074</t>
        </is>
      </c>
      <c r="B233" s="17" t="inlineStr">
        <is>
          <t>Test Management &amp; QA Leadership · Manager</t>
        </is>
      </c>
      <c r="C233" s="17" t="inlineStr">
        <is>
          <t>Quality Assurance</t>
        </is>
      </c>
      <c r="D233" s="17" t="inlineStr">
        <is>
          <t>Manager</t>
        </is>
      </c>
      <c r="E233" s="17" t="inlineStr">
        <is>
          <t>level</t>
        </is>
      </c>
      <c r="F233" s="69" t="inlineStr">
        <is>
          <t>B3</t>
        </is>
      </c>
      <c r="G233" s="17" t="inlineStr">
        <is>
          <t>— no one at this level today</t>
        </is>
      </c>
      <c r="H233" s="17" t="n">
        <v>0</v>
      </c>
      <c r="I233" s="61" t="n"/>
      <c r="J233" s="62" t="n"/>
      <c r="K233" s="62" t="n"/>
      <c r="L233" s="62" t="n"/>
      <c r="M233" s="62" t="n"/>
      <c r="N233" s="62" t="n"/>
      <c r="O233" s="62" t="n"/>
      <c r="P233" s="20" t="n"/>
      <c r="Q233" s="21" t="n"/>
      <c r="R233" s="21" t="n"/>
      <c r="S233" s="21" t="n"/>
      <c r="T233" s="21" t="n"/>
      <c r="U233" s="21" t="n"/>
      <c r="V233" s="21" t="n"/>
      <c r="W233" s="63" t="n"/>
      <c r="X233" s="64" t="n"/>
      <c r="Y233" s="64" t="n"/>
      <c r="Z233" s="64" t="n"/>
      <c r="AA233" s="64" t="n"/>
      <c r="AB233" s="64" t="n"/>
      <c r="AC233" s="64" t="n"/>
      <c r="AD233" s="20" t="n"/>
      <c r="AE233" s="21" t="n"/>
      <c r="AF233" s="21" t="n"/>
      <c r="AG233" s="21" t="n"/>
      <c r="AH233" s="21" t="n"/>
      <c r="AI233" s="21" t="n"/>
      <c r="AJ233" s="21" t="n"/>
      <c r="AK233" s="21" t="n"/>
      <c r="AL233" s="65" t="inlineStr">
        <is>
          <t>Works at B2: Hardest problems in the domain</t>
        </is>
      </c>
      <c r="AM233" s="66" t="inlineStr">
        <is>
          <t>Sets standards for a practice; cross-team problems</t>
        </is>
      </c>
      <c r="AN233" s="66" t="inlineStr">
        <is>
          <t>Works at C1: Ambiguous, cross-product problems</t>
        </is>
      </c>
      <c r="AO233" s="65" t="inlineStr">
        <is>
          <t>Works at B2: Allocates people and sets team priorities</t>
        </is>
      </c>
      <c r="AP233" s="66" t="inlineStr">
        <is>
          <t>Commercial / strategic calls for the unit</t>
        </is>
      </c>
      <c r="AQ233" s="66" t="inlineStr">
        <is>
          <t>Works at C1: Sets direction for a sub-function or domain</t>
        </is>
      </c>
      <c r="AR233" s="65" t="inlineStr">
        <is>
          <t>Works at B2: One team or a client portfolio</t>
        </is>
      </c>
      <c r="AS233" s="66" t="inlineStr">
        <is>
          <t>Several teams or a practice</t>
        </is>
      </c>
      <c r="AT233" s="66" t="inlineStr">
        <is>
          <t>Works at C1: Sub-function results or domain quality across products</t>
        </is>
      </c>
      <c r="AU233" s="18" t="inlineStr">
        <is>
          <t>Works at B2: IC: guides others in the domain · People: manages a team of 6+</t>
        </is>
      </c>
      <c r="AV233" s="19" t="inlineStr">
        <is>
          <t>IC: leads a practice · People: team leads / managers report in</t>
        </is>
      </c>
      <c r="AW233" s="19" t="inlineStr">
        <is>
          <t>Works at C1: Leads managers or a community of practice</t>
        </is>
      </c>
      <c r="AX233" s="18" t="inlineStr">
        <is>
          <t>Works at B2: Visible effect on a team's or client portfolio's revenue, quality or compliance</t>
        </is>
      </c>
      <c r="AY233" s="19" t="inlineStr">
        <is>
          <t>Shapes the results of a practice or several teams</t>
        </is>
      </c>
      <c r="AZ233" s="19" t="inlineStr">
        <is>
          <t>Works at C1: Changes results across a sub-function or across products</t>
        </is>
      </c>
      <c r="BA233" s="67" t="inlineStr">
        <is>
          <t>Less than 8–10 yrs</t>
        </is>
      </c>
      <c r="BB233" s="68" t="inlineStr">
        <is>
          <t>8–10 yrs · market 8–13 yrs</t>
        </is>
      </c>
      <c r="BC233" s="68" t="inlineStr">
        <is>
          <t>More than 8–10 yrs</t>
        </is>
      </c>
      <c r="BD233" s="67" t="inlineStr">
        <is>
          <t>Below: Graduate or postgraduate; professional qualification preferred</t>
        </is>
      </c>
      <c r="BE233" s="68" t="inlineStr">
        <is>
          <t>Postgraduate or professional qualification preferred</t>
        </is>
      </c>
      <c r="BF233" s="68" t="inlineStr">
        <is>
          <t>Above: Postgraduate / professional qualification preferred</t>
        </is>
      </c>
    </row>
    <row r="234" ht="90" customHeight="1">
      <c r="A234" s="59" t="inlineStr">
        <is>
          <t>R074</t>
        </is>
      </c>
      <c r="B234" s="17" t="inlineStr">
        <is>
          <t>Test Management &amp; QA Leadership · Manager</t>
        </is>
      </c>
      <c r="C234" s="17" t="inlineStr">
        <is>
          <t>Quality Assurance</t>
        </is>
      </c>
      <c r="D234" s="17" t="inlineStr">
        <is>
          <t>Manager</t>
        </is>
      </c>
      <c r="E234" s="17" t="inlineStr">
        <is>
          <t>level</t>
        </is>
      </c>
      <c r="F234" s="69" t="inlineStr">
        <is>
          <t>B2</t>
        </is>
      </c>
      <c r="G234" s="17" t="inlineStr">
        <is>
          <t>QA Manager</t>
        </is>
      </c>
      <c r="H234" s="17" t="n">
        <v>1</v>
      </c>
      <c r="I234" s="61" t="n"/>
      <c r="J234" s="62" t="n"/>
      <c r="K234" s="62" t="n"/>
      <c r="L234" s="62" t="n"/>
      <c r="M234" s="62" t="n"/>
      <c r="N234" s="62" t="n"/>
      <c r="O234" s="62" t="n"/>
      <c r="P234" s="20" t="n"/>
      <c r="Q234" s="21" t="n"/>
      <c r="R234" s="21" t="n"/>
      <c r="S234" s="21" t="n"/>
      <c r="T234" s="21" t="n"/>
      <c r="U234" s="21" t="n"/>
      <c r="V234" s="21" t="n"/>
      <c r="W234" s="63" t="n"/>
      <c r="X234" s="64" t="n"/>
      <c r="Y234" s="64" t="n"/>
      <c r="Z234" s="64" t="n"/>
      <c r="AA234" s="64" t="n"/>
      <c r="AB234" s="64" t="n"/>
      <c r="AC234" s="64" t="n"/>
      <c r="AD234" s="20" t="n"/>
      <c r="AE234" s="21" t="n"/>
      <c r="AF234" s="21" t="n"/>
      <c r="AG234" s="21" t="n"/>
      <c r="AH234" s="21" t="n"/>
      <c r="AI234" s="21" t="n"/>
      <c r="AJ234" s="21" t="n"/>
      <c r="AK234" s="21" t="n"/>
      <c r="AL234" s="65" t="inlineStr">
        <is>
          <t>Works at B1: Domain specialist work</t>
        </is>
      </c>
      <c r="AM234" s="66" t="inlineStr">
        <is>
          <t>Hardest problems in the domain · in this role: Software Testing</t>
        </is>
      </c>
      <c r="AN234" s="66" t="inlineStr">
        <is>
          <t>Works at B3: Sets standards for a practice; cross-team problems</t>
        </is>
      </c>
      <c r="AO234" s="65" t="inlineStr">
        <is>
          <t>Works at B1: Technical / QC / client calls for the domain</t>
        </is>
      </c>
      <c r="AP234" s="66" t="inlineStr">
        <is>
          <t>Allocates people and sets team priorities</t>
        </is>
      </c>
      <c r="AQ234" s="66" t="inlineStr">
        <is>
          <t>Works at B3: Commercial / strategic calls for the unit</t>
        </is>
      </c>
      <c r="AR234" s="65" t="inlineStr">
        <is>
          <t>Works at B1: A domain or a small team</t>
        </is>
      </c>
      <c r="AS234" s="66" t="inlineStr">
        <is>
          <t>One team or a client portfolio</t>
        </is>
      </c>
      <c r="AT234" s="66" t="inlineStr">
        <is>
          <t>Works at B3: Several teams or a practice</t>
        </is>
      </c>
      <c r="AU234" s="18" t="inlineStr">
        <is>
          <t>Works at B1: IC: mentors and reviews · People: hands-on team lead of 3–5</t>
        </is>
      </c>
      <c r="AV234" s="19" t="inlineStr">
        <is>
          <t>IC: guides others in the domain · People: manages a team of 6+</t>
        </is>
      </c>
      <c r="AW234" s="19" t="inlineStr">
        <is>
          <t>Works at B3: IC: leads a practice · People: team leads / managers report in</t>
        </is>
      </c>
      <c r="AX234" s="18" t="inlineStr">
        <is>
          <t>Works at B1: Moves a module's, product area's or client account's results</t>
        </is>
      </c>
      <c r="AY234" s="19" t="inlineStr">
        <is>
          <t>Visible effect on a team's or client portfolio's revenue, quality or compliance</t>
        </is>
      </c>
      <c r="AZ234" s="19" t="inlineStr">
        <is>
          <t>Works at B3: Shapes the results of a practice or several teams</t>
        </is>
      </c>
      <c r="BA234" s="67" t="inlineStr">
        <is>
          <t>Less than 6–8 yrs</t>
        </is>
      </c>
      <c r="BB234" s="68" t="inlineStr">
        <is>
          <t>6–8 yrs · market 6–10 yrs</t>
        </is>
      </c>
      <c r="BC234" s="68" t="inlineStr">
        <is>
          <t>More than 6–8 yrs</t>
        </is>
      </c>
      <c r="BD234" s="67" t="inlineStr">
        <is>
          <t>Below: Graduate + relevant qualification or certification preferred</t>
        </is>
      </c>
      <c r="BE234" s="68" t="inlineStr">
        <is>
          <t>Graduate or postgraduate; professional qualification preferred</t>
        </is>
      </c>
      <c r="BF234" s="68" t="inlineStr">
        <is>
          <t>Above: Postgraduate or professional qualification preferred</t>
        </is>
      </c>
    </row>
    <row r="235" ht="30" customHeight="1">
      <c r="A235" s="45" t="inlineStr">
        <is>
          <t>R075</t>
        </is>
      </c>
      <c r="B235" s="46" t="inlineStr">
        <is>
          <t>Bids, RFP &amp; Sales Operations · IC</t>
        </is>
      </c>
      <c r="C235" s="46" t="inlineStr">
        <is>
          <t>Sales &amp; Business Development</t>
        </is>
      </c>
      <c r="D235" s="46" t="inlineStr">
        <is>
          <t>IC</t>
        </is>
      </c>
      <c r="E235" s="46" t="inlineStr">
        <is>
          <t>ROLE</t>
        </is>
      </c>
      <c r="F235" s="46" t="inlineStr">
        <is>
          <t>A3 · B1</t>
        </is>
      </c>
      <c r="G235" s="46" t="inlineStr">
        <is>
          <t>Band A · all tracks · Sales &amp; marketing</t>
        </is>
      </c>
      <c r="H235" s="46" t="n">
        <v>2</v>
      </c>
      <c r="I235" s="47" t="inlineStr">
        <is>
          <t>H</t>
        </is>
      </c>
      <c r="J235" s="48" t="inlineStr">
        <is>
          <t>M</t>
        </is>
      </c>
      <c r="K235" s="48" t="inlineStr">
        <is>
          <t>L</t>
        </is>
      </c>
      <c r="L235" s="48" t="inlineStr">
        <is>
          <t>L</t>
        </is>
      </c>
      <c r="M235" s="48" t="inlineStr">
        <is>
          <t>M</t>
        </is>
      </c>
      <c r="N235" s="48" t="inlineStr">
        <is>
          <t>L</t>
        </is>
      </c>
      <c r="O235" s="48" t="inlineStr">
        <is>
          <t>L</t>
        </is>
      </c>
      <c r="P235" s="49" t="inlineStr">
        <is>
          <t>H</t>
        </is>
      </c>
      <c r="Q235" s="50" t="inlineStr">
        <is>
          <t>M</t>
        </is>
      </c>
      <c r="R235" s="50" t="inlineStr">
        <is>
          <t>M</t>
        </is>
      </c>
      <c r="S235" s="50" t="inlineStr">
        <is>
          <t>L</t>
        </is>
      </c>
      <c r="T235" s="50" t="inlineStr">
        <is>
          <t>L</t>
        </is>
      </c>
      <c r="U235" s="50" t="inlineStr">
        <is>
          <t>L</t>
        </is>
      </c>
      <c r="V235" s="50" t="inlineStr">
        <is>
          <t>L</t>
        </is>
      </c>
      <c r="W235" s="51" t="n"/>
      <c r="X235" s="52" t="n"/>
      <c r="Y235" s="52" t="n"/>
      <c r="Z235" s="52" t="n"/>
      <c r="AA235" s="52" t="n"/>
      <c r="AB235" s="52" t="n"/>
      <c r="AC235" s="52" t="n"/>
      <c r="AD235" s="49" t="str">
        <f>IF(W235&lt;&gt;"",W235,I235)</f>
        <v>H</v>
      </c>
      <c r="AE235" s="50" t="str">
        <f>IF(X235&lt;&gt;"",X235,J235)</f>
        <v>M</v>
      </c>
      <c r="AF235" s="50" t="str">
        <f>IF(Y235&lt;&gt;"",Y235,K235)</f>
        <v>L</v>
      </c>
      <c r="AG235" s="50" t="str">
        <f>IF(Z235&lt;&gt;"",Z235,L235)</f>
        <v>L</v>
      </c>
      <c r="AH235" s="50" t="str">
        <f>IF(AA235&lt;&gt;"",AA235,M235)</f>
        <v>M</v>
      </c>
      <c r="AI235" s="50" t="str">
        <f>IF(AB235&lt;&gt;"",AB235,N235)</f>
        <v>L</v>
      </c>
      <c r="AJ235" s="50" t="str">
        <f>IF(AC235&lt;&gt;"",AC235,O235)</f>
        <v>L</v>
      </c>
      <c r="AK235" s="50">
        <f>COUNTA(W235:AC235)</f>
        <v>0</v>
      </c>
      <c r="AL235" s="53" t="n"/>
      <c r="AM235" s="54" t="n"/>
      <c r="AN235" s="54" t="n"/>
      <c r="AO235" s="53" t="n"/>
      <c r="AP235" s="54" t="n"/>
      <c r="AQ235" s="54" t="n"/>
      <c r="AR235" s="53" t="n"/>
      <c r="AS235" s="54" t="n"/>
      <c r="AT235" s="54" t="n"/>
      <c r="AU235" s="55" t="n"/>
      <c r="AV235" s="56" t="n"/>
      <c r="AW235" s="56" t="n"/>
      <c r="AX235" s="55" t="n"/>
      <c r="AY235" s="56" t="n"/>
      <c r="AZ235" s="56" t="n"/>
      <c r="BA235" s="57" t="n"/>
      <c r="BB235" s="58" t="n"/>
      <c r="BC235" s="58" t="n"/>
      <c r="BD235" s="57" t="n"/>
      <c r="BE235" s="58" t="n"/>
      <c r="BF235" s="58" t="n"/>
    </row>
    <row r="236" ht="90" customHeight="1">
      <c r="A236" s="59" t="inlineStr">
        <is>
          <t>R075</t>
        </is>
      </c>
      <c r="B236" s="17" t="inlineStr">
        <is>
          <t>Bids, RFP &amp; Sales Operations · IC</t>
        </is>
      </c>
      <c r="C236" s="17" t="inlineStr">
        <is>
          <t>Sales &amp; Business Development</t>
        </is>
      </c>
      <c r="D236" s="17" t="inlineStr">
        <is>
          <t>IC</t>
        </is>
      </c>
      <c r="E236" s="17" t="inlineStr">
        <is>
          <t>level</t>
        </is>
      </c>
      <c r="F236" s="69" t="inlineStr">
        <is>
          <t>B1</t>
        </is>
      </c>
      <c r="G236" s="17" t="inlineStr">
        <is>
          <t>Sales Operations Specialist</t>
        </is>
      </c>
      <c r="H236" s="17" t="n">
        <v>1</v>
      </c>
      <c r="I236" s="61" t="n"/>
      <c r="J236" s="62" t="n"/>
      <c r="K236" s="62" t="n"/>
      <c r="L236" s="62" t="n"/>
      <c r="M236" s="62" t="n"/>
      <c r="N236" s="62" t="n"/>
      <c r="O236" s="62" t="n"/>
      <c r="P236" s="20" t="n"/>
      <c r="Q236" s="21" t="n"/>
      <c r="R236" s="21" t="n"/>
      <c r="S236" s="21" t="n"/>
      <c r="T236" s="21" t="n"/>
      <c r="U236" s="21" t="n"/>
      <c r="V236" s="21" t="n"/>
      <c r="W236" s="63" t="n"/>
      <c r="X236" s="64" t="n"/>
      <c r="Y236" s="64" t="n"/>
      <c r="Z236" s="64" t="n"/>
      <c r="AA236" s="64" t="n"/>
      <c r="AB236" s="64" t="n"/>
      <c r="AC236" s="64" t="n"/>
      <c r="AD236" s="20" t="n"/>
      <c r="AE236" s="21" t="n"/>
      <c r="AF236" s="21" t="n"/>
      <c r="AG236" s="21" t="n"/>
      <c r="AH236" s="21" t="n"/>
      <c r="AI236" s="21" t="n"/>
      <c r="AJ236" s="21" t="n"/>
      <c r="AK236" s="21" t="n"/>
      <c r="AL236" s="65" t="inlineStr">
        <is>
          <t>Works at A3: Varied and non-standard work; handles exceptions</t>
        </is>
      </c>
      <c r="AM236" s="66" t="inlineStr">
        <is>
          <t>Domain specialist work · in this role: Sales</t>
        </is>
      </c>
      <c r="AN236" s="66" t="inlineStr">
        <is>
          <t>Works at B2: Hardest problems in the domain</t>
        </is>
      </c>
      <c r="AO236" s="65" t="inlineStr">
        <is>
          <t>Works at A3: Technical / QC / client calls on own work</t>
        </is>
      </c>
      <c r="AP236" s="66" t="inlineStr">
        <is>
          <t>Technical / QC / client calls for the domain</t>
        </is>
      </c>
      <c r="AQ236" s="66" t="inlineStr">
        <is>
          <t>Works at B2: Allocates people and sets team priorities</t>
        </is>
      </c>
      <c r="AR236" s="65" t="inlineStr">
        <is>
          <t>Works at A3: A module / process, or work with client or regulatory consequences</t>
        </is>
      </c>
      <c r="AS236" s="66" t="inlineStr">
        <is>
          <t>A domain or a small team</t>
        </is>
      </c>
      <c r="AT236" s="66" t="inlineStr">
        <is>
          <t>Works at B2: One team or a client portfolio</t>
        </is>
      </c>
      <c r="AU236" s="18" t="inlineStr">
        <is>
          <t>Works at A3: contributes alone; guides others only informally</t>
        </is>
      </c>
      <c r="AV236" s="19" t="inlineStr">
        <is>
          <t>IC: mentors and reviews · People: hands-on team lead of 3–5</t>
        </is>
      </c>
      <c r="AW236" s="19" t="inlineStr">
        <is>
          <t>Works at B2: IC: guides others in the domain · People: manages a team of 6+</t>
        </is>
      </c>
      <c r="AX236" s="18" t="inlineStr">
        <is>
          <t>Works at A3: A process or client deliverable depends on this work</t>
        </is>
      </c>
      <c r="AY236" s="19" t="inlineStr">
        <is>
          <t>Moves a module's, product area's or client account's results</t>
        </is>
      </c>
      <c r="AZ236" s="19" t="inlineStr">
        <is>
          <t>Works at B2: Visible effect on a team's or client portfolio's revenue, quality or compliance</t>
        </is>
      </c>
      <c r="BA236" s="67" t="inlineStr">
        <is>
          <t>Less than 4–6 yrs</t>
        </is>
      </c>
      <c r="BB236" s="68" t="inlineStr">
        <is>
          <t>4–6 yrs · market 4–8 yrs</t>
        </is>
      </c>
      <c r="BC236" s="68" t="inlineStr">
        <is>
          <t>More than 4–6 yrs</t>
        </is>
      </c>
      <c r="BD236" s="67" t="inlineStr">
        <is>
          <t>Below: Graduate; relevant certification preferred</t>
        </is>
      </c>
      <c r="BE236" s="68" t="inlineStr">
        <is>
          <t>Graduate + relevant qualification or certification preferred</t>
        </is>
      </c>
      <c r="BF236" s="68" t="inlineStr">
        <is>
          <t>Above: Graduate or postgraduate; professional qualification preferred</t>
        </is>
      </c>
    </row>
    <row r="237" ht="90" customHeight="1">
      <c r="A237" s="59" t="inlineStr">
        <is>
          <t>R075</t>
        </is>
      </c>
      <c r="B237" s="17" t="inlineStr">
        <is>
          <t>Bids, RFP &amp; Sales Operations · IC</t>
        </is>
      </c>
      <c r="C237" s="17" t="inlineStr">
        <is>
          <t>Sales &amp; Business Development</t>
        </is>
      </c>
      <c r="D237" s="17" t="inlineStr">
        <is>
          <t>IC</t>
        </is>
      </c>
      <c r="E237" s="17" t="inlineStr">
        <is>
          <t>level</t>
        </is>
      </c>
      <c r="F237" s="60" t="inlineStr">
        <is>
          <t>A3</t>
        </is>
      </c>
      <c r="G237" s="17" t="inlineStr">
        <is>
          <t>Senior Sales Operations Analyst</t>
        </is>
      </c>
      <c r="H237" s="17" t="n">
        <v>1</v>
      </c>
      <c r="I237" s="61" t="n"/>
      <c r="J237" s="62" t="n"/>
      <c r="K237" s="62" t="n"/>
      <c r="L237" s="62" t="n"/>
      <c r="M237" s="62" t="n"/>
      <c r="N237" s="62" t="n"/>
      <c r="O237" s="62" t="n"/>
      <c r="P237" s="20" t="n"/>
      <c r="Q237" s="21" t="n"/>
      <c r="R237" s="21" t="n"/>
      <c r="S237" s="21" t="n"/>
      <c r="T237" s="21" t="n"/>
      <c r="U237" s="21" t="n"/>
      <c r="V237" s="21" t="n"/>
      <c r="W237" s="63" t="n"/>
      <c r="X237" s="64" t="n"/>
      <c r="Y237" s="64" t="n"/>
      <c r="Z237" s="64" t="n"/>
      <c r="AA237" s="64" t="n"/>
      <c r="AB237" s="64" t="n"/>
      <c r="AC237" s="64" t="n"/>
      <c r="AD237" s="20" t="n"/>
      <c r="AE237" s="21" t="n"/>
      <c r="AF237" s="21" t="n"/>
      <c r="AG237" s="21" t="n"/>
      <c r="AH237" s="21" t="n"/>
      <c r="AI237" s="21" t="n"/>
      <c r="AJ237" s="21" t="n"/>
      <c r="AK237" s="21" t="n"/>
      <c r="AL237" s="65" t="inlineStr">
        <is>
          <t>Works at A2: Standard work of the discipline</t>
        </is>
      </c>
      <c r="AM237" s="66" t="inlineStr">
        <is>
          <t>Varied and non-standard work; handles exceptions · in this role: Sales</t>
        </is>
      </c>
      <c r="AN237" s="66" t="inlineStr">
        <is>
          <t>Works at B1: Domain specialist work</t>
        </is>
      </c>
      <c r="AO237" s="65" t="inlineStr">
        <is>
          <t>Works at A2: Chooses own approach within standards</t>
        </is>
      </c>
      <c r="AP237" s="66" t="inlineStr">
        <is>
          <t>Technical / QC / client calls on own work</t>
        </is>
      </c>
      <c r="AQ237" s="66" t="inlineStr">
        <is>
          <t>Works at B1: Technical / QC / client calls for the domain</t>
        </is>
      </c>
      <c r="AR237" s="65" t="inlineStr">
        <is>
          <t>Works at A2: Own deliverables · accuracy, TAT</t>
        </is>
      </c>
      <c r="AS237" s="66" t="inlineStr">
        <is>
          <t>A module / process, or work with client or regulatory consequences</t>
        </is>
      </c>
      <c r="AT237" s="66" t="inlineStr">
        <is>
          <t>Works at B1: A domain or a small team</t>
        </is>
      </c>
      <c r="AU237" s="18" t="inlineStr">
        <is>
          <t>Works at A2: contributes alone; guides others only informally</t>
        </is>
      </c>
      <c r="AV237" s="19" t="inlineStr">
        <is>
          <t>Helps peers and newer people informally · None · guides 1–3 juniors informally</t>
        </is>
      </c>
      <c r="AW237" s="19" t="inlineStr">
        <is>
          <t>Works at B1: IC: mentors and reviews · People: hands-on team lead of 3–5</t>
        </is>
      </c>
      <c r="AX237" s="18" t="inlineStr">
        <is>
          <t>Works at A2: Own deliverables feed a team's output and turnaround</t>
        </is>
      </c>
      <c r="AY237" s="19" t="inlineStr">
        <is>
          <t>A process or client deliverable depends on this work</t>
        </is>
      </c>
      <c r="AZ237" s="19" t="inlineStr">
        <is>
          <t>Works at B1: Moves a module's, product area's or client account's results</t>
        </is>
      </c>
      <c r="BA237" s="67" t="inlineStr">
        <is>
          <t>Less than 2–4 yrs</t>
        </is>
      </c>
      <c r="BB237" s="68" t="inlineStr">
        <is>
          <t>2–4 yrs · market 2–5 yrs</t>
        </is>
      </c>
      <c r="BC237" s="68" t="inlineStr">
        <is>
          <t>More than 2–4 yrs</t>
        </is>
      </c>
      <c r="BD237" s="67" t="inlineStr">
        <is>
          <t>Below: Graduate · or diploma with experience</t>
        </is>
      </c>
      <c r="BE237" s="68" t="inlineStr">
        <is>
          <t>Graduate; relevant certification preferred</t>
        </is>
      </c>
      <c r="BF237" s="68" t="inlineStr">
        <is>
          <t>Above: Graduate + relevant qualification or certification preferred</t>
        </is>
      </c>
    </row>
    <row r="238" ht="30" customHeight="1">
      <c r="A238" s="45" t="inlineStr">
        <is>
          <t>R076</t>
        </is>
      </c>
      <c r="B238" s="46" t="inlineStr">
        <is>
          <t>Enterprise Sales &amp; Account Management · Consultant</t>
        </is>
      </c>
      <c r="C238" s="46" t="inlineStr">
        <is>
          <t>Sales &amp; Business Development</t>
        </is>
      </c>
      <c r="D238" s="46" t="inlineStr">
        <is>
          <t>Consultant</t>
        </is>
      </c>
      <c r="E238" s="46" t="inlineStr">
        <is>
          <t>ROLE</t>
        </is>
      </c>
      <c r="F238" s="46" t="inlineStr">
        <is>
          <t>X3 · X2</t>
        </is>
      </c>
      <c r="G238" s="46" t="inlineStr">
        <is>
          <t>Consultant · outside the ladder · Sales &amp; marketing</t>
        </is>
      </c>
      <c r="H238" s="46" t="n">
        <v>2</v>
      </c>
      <c r="I238" s="47" t="n"/>
      <c r="J238" s="48" t="n"/>
      <c r="K238" s="48" t="n"/>
      <c r="L238" s="48" t="n"/>
      <c r="M238" s="48" t="n"/>
      <c r="N238" s="48" t="n"/>
      <c r="O238" s="48" t="n"/>
      <c r="P238" s="49" t="n"/>
      <c r="Q238" s="50" t="n"/>
      <c r="R238" s="50" t="n"/>
      <c r="S238" s="50" t="n"/>
      <c r="T238" s="50" t="n"/>
      <c r="U238" s="50" t="n"/>
      <c r="V238" s="50" t="n"/>
      <c r="W238" s="51" t="n"/>
      <c r="X238" s="52" t="n"/>
      <c r="Y238" s="52" t="n"/>
      <c r="Z238" s="52" t="n"/>
      <c r="AA238" s="52" t="n"/>
      <c r="AB238" s="52" t="n"/>
      <c r="AC238" s="52" t="n"/>
      <c r="AD238" s="49">
        <f>IF(W238&lt;&gt;"",W238,I238)</f>
        <v>0</v>
      </c>
      <c r="AE238" s="50">
        <f>IF(X238&lt;&gt;"",X238,J238)</f>
        <v>0</v>
      </c>
      <c r="AF238" s="50">
        <f>IF(Y238&lt;&gt;"",Y238,K238)</f>
        <v>0</v>
      </c>
      <c r="AG238" s="50">
        <f>IF(Z238&lt;&gt;"",Z238,L238)</f>
        <v>0</v>
      </c>
      <c r="AH238" s="50">
        <f>IF(AA238&lt;&gt;"",AA238,M238)</f>
        <v>0</v>
      </c>
      <c r="AI238" s="50">
        <f>IF(AB238&lt;&gt;"",AB238,N238)</f>
        <v>0</v>
      </c>
      <c r="AJ238" s="50">
        <f>IF(AC238&lt;&gt;"",AC238,O238)</f>
        <v>0</v>
      </c>
      <c r="AK238" s="50">
        <f>COUNTA(W238:AC238)</f>
        <v>0</v>
      </c>
      <c r="AL238" s="53" t="n"/>
      <c r="AM238" s="54" t="n"/>
      <c r="AN238" s="54" t="n"/>
      <c r="AO238" s="53" t="n"/>
      <c r="AP238" s="54" t="n"/>
      <c r="AQ238" s="54" t="n"/>
      <c r="AR238" s="53" t="n"/>
      <c r="AS238" s="54" t="n"/>
      <c r="AT238" s="54" t="n"/>
      <c r="AU238" s="55" t="n"/>
      <c r="AV238" s="56" t="n"/>
      <c r="AW238" s="56" t="n"/>
      <c r="AX238" s="55" t="n"/>
      <c r="AY238" s="56" t="n"/>
      <c r="AZ238" s="56" t="n"/>
      <c r="BA238" s="57" t="n"/>
      <c r="BB238" s="58" t="n"/>
      <c r="BC238" s="58" t="n"/>
      <c r="BD238" s="57" t="n"/>
      <c r="BE238" s="58" t="n"/>
      <c r="BF238" s="58" t="n"/>
    </row>
    <row r="239" ht="30" customHeight="1">
      <c r="A239" s="45" t="inlineStr">
        <is>
          <t>R077</t>
        </is>
      </c>
      <c r="B239" s="46" t="inlineStr">
        <is>
          <t>Enterprise Sales &amp; Account Management · IC</t>
        </is>
      </c>
      <c r="C239" s="46" t="inlineStr">
        <is>
          <t>Sales &amp; Business Development</t>
        </is>
      </c>
      <c r="D239" s="46" t="inlineStr">
        <is>
          <t>IC</t>
        </is>
      </c>
      <c r="E239" s="46" t="inlineStr">
        <is>
          <t>ROLE</t>
        </is>
      </c>
      <c r="F239" s="46" t="inlineStr">
        <is>
          <t>A3 · B1 · B2</t>
        </is>
      </c>
      <c r="G239" s="46" t="inlineStr">
        <is>
          <t>Band B · Specialist / POD Lead · Sales &amp; marketing</t>
        </is>
      </c>
      <c r="H239" s="46" t="n">
        <v>3</v>
      </c>
      <c r="I239" s="47" t="inlineStr">
        <is>
          <t>H</t>
        </is>
      </c>
      <c r="J239" s="48" t="inlineStr">
        <is>
          <t>M</t>
        </is>
      </c>
      <c r="K239" s="48" t="inlineStr">
        <is>
          <t>L</t>
        </is>
      </c>
      <c r="L239" s="48" t="inlineStr">
        <is>
          <t>L</t>
        </is>
      </c>
      <c r="M239" s="48" t="inlineStr">
        <is>
          <t>M</t>
        </is>
      </c>
      <c r="N239" s="48" t="inlineStr">
        <is>
          <t>L</t>
        </is>
      </c>
      <c r="O239" s="48" t="inlineStr">
        <is>
          <t>L</t>
        </is>
      </c>
      <c r="P239" s="49" t="inlineStr">
        <is>
          <t>H</t>
        </is>
      </c>
      <c r="Q239" s="50" t="inlineStr">
        <is>
          <t>M</t>
        </is>
      </c>
      <c r="R239" s="50" t="inlineStr">
        <is>
          <t>M</t>
        </is>
      </c>
      <c r="S239" s="50" t="inlineStr">
        <is>
          <t>L</t>
        </is>
      </c>
      <c r="T239" s="50" t="inlineStr">
        <is>
          <t>L</t>
        </is>
      </c>
      <c r="U239" s="50" t="inlineStr">
        <is>
          <t>L</t>
        </is>
      </c>
      <c r="V239" s="50" t="inlineStr">
        <is>
          <t>L</t>
        </is>
      </c>
      <c r="W239" s="51" t="n"/>
      <c r="X239" s="52" t="n"/>
      <c r="Y239" s="52" t="n"/>
      <c r="Z239" s="52" t="n"/>
      <c r="AA239" s="52" t="n"/>
      <c r="AB239" s="52" t="n"/>
      <c r="AC239" s="52" t="n"/>
      <c r="AD239" s="49" t="str">
        <f>IF(W239&lt;&gt;"",W239,I239)</f>
        <v>H</v>
      </c>
      <c r="AE239" s="50" t="str">
        <f>IF(X239&lt;&gt;"",X239,J239)</f>
        <v>M</v>
      </c>
      <c r="AF239" s="50" t="str">
        <f>IF(Y239&lt;&gt;"",Y239,K239)</f>
        <v>L</v>
      </c>
      <c r="AG239" s="50" t="str">
        <f>IF(Z239&lt;&gt;"",Z239,L239)</f>
        <v>L</v>
      </c>
      <c r="AH239" s="50" t="str">
        <f>IF(AA239&lt;&gt;"",AA239,M239)</f>
        <v>M</v>
      </c>
      <c r="AI239" s="50" t="str">
        <f>IF(AB239&lt;&gt;"",AB239,N239)</f>
        <v>L</v>
      </c>
      <c r="AJ239" s="50" t="str">
        <f>IF(AC239&lt;&gt;"",AC239,O239)</f>
        <v>L</v>
      </c>
      <c r="AK239" s="50">
        <f>COUNTA(W239:AC239)</f>
        <v>0</v>
      </c>
      <c r="AL239" s="53" t="n"/>
      <c r="AM239" s="54" t="n"/>
      <c r="AN239" s="54" t="n"/>
      <c r="AO239" s="53" t="n"/>
      <c r="AP239" s="54" t="n"/>
      <c r="AQ239" s="54" t="n"/>
      <c r="AR239" s="53" t="n"/>
      <c r="AS239" s="54" t="n"/>
      <c r="AT239" s="54" t="n"/>
      <c r="AU239" s="55" t="n"/>
      <c r="AV239" s="56" t="n"/>
      <c r="AW239" s="56" t="n"/>
      <c r="AX239" s="55" t="n"/>
      <c r="AY239" s="56" t="n"/>
      <c r="AZ239" s="56" t="n"/>
      <c r="BA239" s="57" t="n"/>
      <c r="BB239" s="58" t="n"/>
      <c r="BC239" s="58" t="n"/>
      <c r="BD239" s="57" t="n"/>
      <c r="BE239" s="58" t="n"/>
      <c r="BF239" s="58" t="n"/>
    </row>
    <row r="240" ht="90" customHeight="1">
      <c r="A240" s="59" t="inlineStr">
        <is>
          <t>R077</t>
        </is>
      </c>
      <c r="B240" s="17" t="inlineStr">
        <is>
          <t>Enterprise Sales &amp; Account Management · IC</t>
        </is>
      </c>
      <c r="C240" s="17" t="inlineStr">
        <is>
          <t>Sales &amp; Business Development</t>
        </is>
      </c>
      <c r="D240" s="17" t="inlineStr">
        <is>
          <t>IC</t>
        </is>
      </c>
      <c r="E240" s="17" t="inlineStr">
        <is>
          <t>level</t>
        </is>
      </c>
      <c r="F240" s="69" t="inlineStr">
        <is>
          <t>B2</t>
        </is>
      </c>
      <c r="G240" s="17" t="inlineStr">
        <is>
          <t>Senior Account Executive</t>
        </is>
      </c>
      <c r="H240" s="17" t="n">
        <v>1</v>
      </c>
      <c r="I240" s="61" t="n"/>
      <c r="J240" s="62" t="n"/>
      <c r="K240" s="62" t="n"/>
      <c r="L240" s="62" t="n"/>
      <c r="M240" s="62" t="n"/>
      <c r="N240" s="62" t="n"/>
      <c r="O240" s="62" t="n"/>
      <c r="P240" s="20" t="n"/>
      <c r="Q240" s="21" t="n"/>
      <c r="R240" s="21" t="n"/>
      <c r="S240" s="21" t="n"/>
      <c r="T240" s="21" t="n"/>
      <c r="U240" s="21" t="n"/>
      <c r="V240" s="21" t="n"/>
      <c r="W240" s="63" t="n"/>
      <c r="X240" s="64" t="n"/>
      <c r="Y240" s="64" t="n"/>
      <c r="Z240" s="64" t="n"/>
      <c r="AA240" s="64" t="n"/>
      <c r="AB240" s="64" t="n"/>
      <c r="AC240" s="64" t="n"/>
      <c r="AD240" s="20" t="n"/>
      <c r="AE240" s="21" t="n"/>
      <c r="AF240" s="21" t="n"/>
      <c r="AG240" s="21" t="n"/>
      <c r="AH240" s="21" t="n"/>
      <c r="AI240" s="21" t="n"/>
      <c r="AJ240" s="21" t="n"/>
      <c r="AK240" s="21" t="n"/>
      <c r="AL240" s="65" t="inlineStr">
        <is>
          <t>Works at B1: Domain specialist work</t>
        </is>
      </c>
      <c r="AM240" s="66" t="inlineStr">
        <is>
          <t>Hardest problems in the domain · in this role: Sales</t>
        </is>
      </c>
      <c r="AN240" s="66" t="inlineStr">
        <is>
          <t>Works at B3: Sets standards for a practice; cross-team problems</t>
        </is>
      </c>
      <c r="AO240" s="65" t="inlineStr">
        <is>
          <t>Works at B1: Technical / QC / client calls for the domain</t>
        </is>
      </c>
      <c r="AP240" s="66" t="inlineStr">
        <is>
          <t>Allocates people and sets team priorities</t>
        </is>
      </c>
      <c r="AQ240" s="66" t="inlineStr">
        <is>
          <t>Works at B3: Commercial / strategic calls for the unit</t>
        </is>
      </c>
      <c r="AR240" s="65" t="inlineStr">
        <is>
          <t>Works at B1: A domain or a small team</t>
        </is>
      </c>
      <c r="AS240" s="66" t="inlineStr">
        <is>
          <t>One team or a client portfolio</t>
        </is>
      </c>
      <c r="AT240" s="66" t="inlineStr">
        <is>
          <t>Works at B3: Several teams or a practice</t>
        </is>
      </c>
      <c r="AU240" s="18" t="inlineStr">
        <is>
          <t>Works at B1: IC: mentors and reviews · People: hands-on team lead of 3–5</t>
        </is>
      </c>
      <c r="AV240" s="19" t="inlineStr">
        <is>
          <t>IC: guides others in the domain · People: manages a team of 6+</t>
        </is>
      </c>
      <c r="AW240" s="19" t="inlineStr">
        <is>
          <t>Works at B3: IC: leads a practice · People: team leads / managers report in</t>
        </is>
      </c>
      <c r="AX240" s="18" t="inlineStr">
        <is>
          <t>Works at B1: Moves a module's, product area's or client account's results</t>
        </is>
      </c>
      <c r="AY240" s="19" t="inlineStr">
        <is>
          <t>Visible effect on a team's or client portfolio's revenue, quality or compliance</t>
        </is>
      </c>
      <c r="AZ240" s="19" t="inlineStr">
        <is>
          <t>Works at B3: Shapes the results of a practice or several teams</t>
        </is>
      </c>
      <c r="BA240" s="67" t="inlineStr">
        <is>
          <t>Less than 6–8 yrs</t>
        </is>
      </c>
      <c r="BB240" s="68" t="inlineStr">
        <is>
          <t>6–8 yrs · market 6–10 yrs</t>
        </is>
      </c>
      <c r="BC240" s="68" t="inlineStr">
        <is>
          <t>More than 6–8 yrs</t>
        </is>
      </c>
      <c r="BD240" s="67" t="inlineStr">
        <is>
          <t>Below: Graduate + relevant qualification or certification preferred</t>
        </is>
      </c>
      <c r="BE240" s="68" t="inlineStr">
        <is>
          <t>Graduate or postgraduate; professional qualification preferred</t>
        </is>
      </c>
      <c r="BF240" s="68" t="inlineStr">
        <is>
          <t>Above: Postgraduate or professional qualification preferred</t>
        </is>
      </c>
    </row>
    <row r="241" ht="90" customHeight="1">
      <c r="A241" s="59" t="inlineStr">
        <is>
          <t>R077</t>
        </is>
      </c>
      <c r="B241" s="17" t="inlineStr">
        <is>
          <t>Enterprise Sales &amp; Account Management · IC</t>
        </is>
      </c>
      <c r="C241" s="17" t="inlineStr">
        <is>
          <t>Sales &amp; Business Development</t>
        </is>
      </c>
      <c r="D241" s="17" t="inlineStr">
        <is>
          <t>IC</t>
        </is>
      </c>
      <c r="E241" s="17" t="inlineStr">
        <is>
          <t>level</t>
        </is>
      </c>
      <c r="F241" s="69" t="inlineStr">
        <is>
          <t>B1</t>
        </is>
      </c>
      <c r="G241" s="17" t="inlineStr">
        <is>
          <t>Account Executive</t>
        </is>
      </c>
      <c r="H241" s="17" t="n">
        <v>1</v>
      </c>
      <c r="I241" s="61" t="n"/>
      <c r="J241" s="62" t="n"/>
      <c r="K241" s="62" t="n"/>
      <c r="L241" s="62" t="n"/>
      <c r="M241" s="62" t="n"/>
      <c r="N241" s="62" t="n"/>
      <c r="O241" s="62" t="n"/>
      <c r="P241" s="20" t="n"/>
      <c r="Q241" s="21" t="n"/>
      <c r="R241" s="21" t="n"/>
      <c r="S241" s="21" t="n"/>
      <c r="T241" s="21" t="n"/>
      <c r="U241" s="21" t="n"/>
      <c r="V241" s="21" t="n"/>
      <c r="W241" s="63" t="n"/>
      <c r="X241" s="64" t="n"/>
      <c r="Y241" s="64" t="n"/>
      <c r="Z241" s="64" t="n"/>
      <c r="AA241" s="64" t="n"/>
      <c r="AB241" s="64" t="n"/>
      <c r="AC241" s="64" t="n"/>
      <c r="AD241" s="20" t="n"/>
      <c r="AE241" s="21" t="n"/>
      <c r="AF241" s="21" t="n"/>
      <c r="AG241" s="21" t="n"/>
      <c r="AH241" s="21" t="n"/>
      <c r="AI241" s="21" t="n"/>
      <c r="AJ241" s="21" t="n"/>
      <c r="AK241" s="21" t="n"/>
      <c r="AL241" s="65" t="inlineStr">
        <is>
          <t>Works at A3: Varied and non-standard work; handles exceptions</t>
        </is>
      </c>
      <c r="AM241" s="66" t="inlineStr">
        <is>
          <t>Domain specialist work · in this role: Sales</t>
        </is>
      </c>
      <c r="AN241" s="66" t="inlineStr">
        <is>
          <t>Works at B2: Hardest problems in the domain</t>
        </is>
      </c>
      <c r="AO241" s="65" t="inlineStr">
        <is>
          <t>Works at A3: Technical / QC / client calls on own work</t>
        </is>
      </c>
      <c r="AP241" s="66" t="inlineStr">
        <is>
          <t>Technical / QC / client calls for the domain</t>
        </is>
      </c>
      <c r="AQ241" s="66" t="inlineStr">
        <is>
          <t>Works at B2: Allocates people and sets team priorities</t>
        </is>
      </c>
      <c r="AR241" s="65" t="inlineStr">
        <is>
          <t>Works at A3: A module / process, or work with client or regulatory consequences</t>
        </is>
      </c>
      <c r="AS241" s="66" t="inlineStr">
        <is>
          <t>A domain or a small team</t>
        </is>
      </c>
      <c r="AT241" s="66" t="inlineStr">
        <is>
          <t>Works at B2: One team or a client portfolio</t>
        </is>
      </c>
      <c r="AU241" s="18" t="inlineStr">
        <is>
          <t>Works at A3: contributes alone; guides others only informally</t>
        </is>
      </c>
      <c r="AV241" s="19" t="inlineStr">
        <is>
          <t>IC: mentors and reviews · People: hands-on team lead of 3–5</t>
        </is>
      </c>
      <c r="AW241" s="19" t="inlineStr">
        <is>
          <t>Works at B2: IC: guides others in the domain · People: manages a team of 6+</t>
        </is>
      </c>
      <c r="AX241" s="18" t="inlineStr">
        <is>
          <t>Works at A3: A process or client deliverable depends on this work</t>
        </is>
      </c>
      <c r="AY241" s="19" t="inlineStr">
        <is>
          <t>Moves a module's, product area's or client account's results</t>
        </is>
      </c>
      <c r="AZ241" s="19" t="inlineStr">
        <is>
          <t>Works at B2: Visible effect on a team's or client portfolio's revenue, quality or compliance</t>
        </is>
      </c>
      <c r="BA241" s="67" t="inlineStr">
        <is>
          <t>Less than 4–6 yrs</t>
        </is>
      </c>
      <c r="BB241" s="68" t="inlineStr">
        <is>
          <t>4–6 yrs · market 4–8 yrs</t>
        </is>
      </c>
      <c r="BC241" s="68" t="inlineStr">
        <is>
          <t>More than 4–6 yrs</t>
        </is>
      </c>
      <c r="BD241" s="67" t="inlineStr">
        <is>
          <t>Below: Graduate; relevant certification preferred</t>
        </is>
      </c>
      <c r="BE241" s="68" t="inlineStr">
        <is>
          <t>Graduate + relevant qualification or certification preferred</t>
        </is>
      </c>
      <c r="BF241" s="68" t="inlineStr">
        <is>
          <t>Above: Graduate or postgraduate; professional qualification preferred</t>
        </is>
      </c>
    </row>
    <row r="242" ht="90" customHeight="1">
      <c r="A242" s="59" t="inlineStr">
        <is>
          <t>R077</t>
        </is>
      </c>
      <c r="B242" s="17" t="inlineStr">
        <is>
          <t>Enterprise Sales &amp; Account Management · IC</t>
        </is>
      </c>
      <c r="C242" s="17" t="inlineStr">
        <is>
          <t>Sales &amp; Business Development</t>
        </is>
      </c>
      <c r="D242" s="17" t="inlineStr">
        <is>
          <t>IC</t>
        </is>
      </c>
      <c r="E242" s="17" t="inlineStr">
        <is>
          <t>level</t>
        </is>
      </c>
      <c r="F242" s="60" t="inlineStr">
        <is>
          <t>A3</t>
        </is>
      </c>
      <c r="G242" s="17" t="inlineStr">
        <is>
          <t>Senior Associate – Enterprise Sales &amp; Account Management</t>
        </is>
      </c>
      <c r="H242" s="17" t="n">
        <v>1</v>
      </c>
      <c r="I242" s="61" t="n"/>
      <c r="J242" s="62" t="n"/>
      <c r="K242" s="62" t="n"/>
      <c r="L242" s="62" t="n"/>
      <c r="M242" s="62" t="n"/>
      <c r="N242" s="62" t="n"/>
      <c r="O242" s="62" t="n"/>
      <c r="P242" s="20" t="n"/>
      <c r="Q242" s="21" t="n"/>
      <c r="R242" s="21" t="n"/>
      <c r="S242" s="21" t="n"/>
      <c r="T242" s="21" t="n"/>
      <c r="U242" s="21" t="n"/>
      <c r="V242" s="21" t="n"/>
      <c r="W242" s="63" t="n"/>
      <c r="X242" s="64" t="n"/>
      <c r="Y242" s="64" t="n"/>
      <c r="Z242" s="64" t="n"/>
      <c r="AA242" s="64" t="n"/>
      <c r="AB242" s="64" t="n"/>
      <c r="AC242" s="64" t="n"/>
      <c r="AD242" s="20" t="n"/>
      <c r="AE242" s="21" t="n"/>
      <c r="AF242" s="21" t="n"/>
      <c r="AG242" s="21" t="n"/>
      <c r="AH242" s="21" t="n"/>
      <c r="AI242" s="21" t="n"/>
      <c r="AJ242" s="21" t="n"/>
      <c r="AK242" s="21" t="n"/>
      <c r="AL242" s="65" t="inlineStr">
        <is>
          <t>Works at A2: Standard work of the discipline</t>
        </is>
      </c>
      <c r="AM242" s="66" t="inlineStr">
        <is>
          <t>Varied and non-standard work; handles exceptions</t>
        </is>
      </c>
      <c r="AN242" s="66" t="inlineStr">
        <is>
          <t>Works at B1: Domain specialist work</t>
        </is>
      </c>
      <c r="AO242" s="65" t="inlineStr">
        <is>
          <t>Works at A2: Chooses own approach within standards</t>
        </is>
      </c>
      <c r="AP242" s="66" t="inlineStr">
        <is>
          <t>Technical / QC / client calls on own work</t>
        </is>
      </c>
      <c r="AQ242" s="66" t="inlineStr">
        <is>
          <t>Works at B1: Technical / QC / client calls for the domain</t>
        </is>
      </c>
      <c r="AR242" s="65" t="inlineStr">
        <is>
          <t>Works at A2: Own deliverables · accuracy, TAT</t>
        </is>
      </c>
      <c r="AS242" s="66" t="inlineStr">
        <is>
          <t>A module / process, or work with client or regulatory consequences</t>
        </is>
      </c>
      <c r="AT242" s="66" t="inlineStr">
        <is>
          <t>Works at B1: A domain or a small team</t>
        </is>
      </c>
      <c r="AU242" s="18" t="inlineStr">
        <is>
          <t>Works at A2: contributes alone; guides others only informally</t>
        </is>
      </c>
      <c r="AV242" s="19" t="inlineStr">
        <is>
          <t>Helps peers and newer people informally · None · guides 1–3 juniors informally</t>
        </is>
      </c>
      <c r="AW242" s="19" t="inlineStr">
        <is>
          <t>Works at B1: IC: mentors and reviews · People: hands-on team lead of 3–5</t>
        </is>
      </c>
      <c r="AX242" s="18" t="inlineStr">
        <is>
          <t>Works at A2: Own deliverables feed a team's output and turnaround</t>
        </is>
      </c>
      <c r="AY242" s="19" t="inlineStr">
        <is>
          <t>A process or client deliverable depends on this work</t>
        </is>
      </c>
      <c r="AZ242" s="19" t="inlineStr">
        <is>
          <t>Works at B1: Moves a module's, product area's or client account's results</t>
        </is>
      </c>
      <c r="BA242" s="67" t="inlineStr">
        <is>
          <t>Less than 2–4 yrs</t>
        </is>
      </c>
      <c r="BB242" s="68" t="inlineStr">
        <is>
          <t>2–4 yrs · market 2–5 yrs</t>
        </is>
      </c>
      <c r="BC242" s="68" t="inlineStr">
        <is>
          <t>More than 2–4 yrs</t>
        </is>
      </c>
      <c r="BD242" s="67" t="inlineStr">
        <is>
          <t>Below: Graduate · or diploma with experience</t>
        </is>
      </c>
      <c r="BE242" s="68" t="inlineStr">
        <is>
          <t>Graduate; relevant certification preferred</t>
        </is>
      </c>
      <c r="BF242" s="68" t="inlineStr">
        <is>
          <t>Above: Graduate + relevant qualification or certification preferred</t>
        </is>
      </c>
    </row>
    <row r="243" ht="30" customHeight="1">
      <c r="A243" s="45" t="inlineStr">
        <is>
          <t>R078</t>
        </is>
      </c>
      <c r="B243" s="46" t="inlineStr">
        <is>
          <t>Field Outreach &amp; Programme Sales · IC</t>
        </is>
      </c>
      <c r="C243" s="46" t="inlineStr">
        <is>
          <t>Sales &amp; Business Development</t>
        </is>
      </c>
      <c r="D243" s="46" t="inlineStr">
        <is>
          <t>IC</t>
        </is>
      </c>
      <c r="E243" s="46" t="inlineStr">
        <is>
          <t>ROLE</t>
        </is>
      </c>
      <c r="F243" s="46" t="inlineStr">
        <is>
          <t>A2 · A3 · B1 · B2</t>
        </is>
      </c>
      <c r="G243" s="46" t="inlineStr">
        <is>
          <t>Band A · all tracks · Sales &amp; marketing</t>
        </is>
      </c>
      <c r="H243" s="46" t="n">
        <v>6</v>
      </c>
      <c r="I243" s="47" t="inlineStr">
        <is>
          <t>H</t>
        </is>
      </c>
      <c r="J243" s="48" t="inlineStr">
        <is>
          <t>M</t>
        </is>
      </c>
      <c r="K243" s="48" t="inlineStr">
        <is>
          <t>L</t>
        </is>
      </c>
      <c r="L243" s="48" t="inlineStr">
        <is>
          <t>L</t>
        </is>
      </c>
      <c r="M243" s="48" t="inlineStr">
        <is>
          <t>M</t>
        </is>
      </c>
      <c r="N243" s="48" t="inlineStr">
        <is>
          <t>L</t>
        </is>
      </c>
      <c r="O243" s="48" t="inlineStr">
        <is>
          <t>L</t>
        </is>
      </c>
      <c r="P243" s="49" t="inlineStr">
        <is>
          <t>H</t>
        </is>
      </c>
      <c r="Q243" s="50" t="inlineStr">
        <is>
          <t>M</t>
        </is>
      </c>
      <c r="R243" s="50" t="inlineStr">
        <is>
          <t>M</t>
        </is>
      </c>
      <c r="S243" s="50" t="inlineStr">
        <is>
          <t>L</t>
        </is>
      </c>
      <c r="T243" s="50" t="inlineStr">
        <is>
          <t>L</t>
        </is>
      </c>
      <c r="U243" s="50" t="inlineStr">
        <is>
          <t>L</t>
        </is>
      </c>
      <c r="V243" s="50" t="inlineStr">
        <is>
          <t>L</t>
        </is>
      </c>
      <c r="W243" s="51" t="n"/>
      <c r="X243" s="52" t="n"/>
      <c r="Y243" s="52" t="n"/>
      <c r="Z243" s="52" t="n"/>
      <c r="AA243" s="52" t="n"/>
      <c r="AB243" s="52" t="n"/>
      <c r="AC243" s="52" t="n"/>
      <c r="AD243" s="49" t="str">
        <f>IF(W243&lt;&gt;"",W243,I243)</f>
        <v>H</v>
      </c>
      <c r="AE243" s="50" t="str">
        <f>IF(X243&lt;&gt;"",X243,J243)</f>
        <v>M</v>
      </c>
      <c r="AF243" s="50" t="str">
        <f>IF(Y243&lt;&gt;"",Y243,K243)</f>
        <v>L</v>
      </c>
      <c r="AG243" s="50" t="str">
        <f>IF(Z243&lt;&gt;"",Z243,L243)</f>
        <v>L</v>
      </c>
      <c r="AH243" s="50" t="str">
        <f>IF(AA243&lt;&gt;"",AA243,M243)</f>
        <v>M</v>
      </c>
      <c r="AI243" s="50" t="str">
        <f>IF(AB243&lt;&gt;"",AB243,N243)</f>
        <v>L</v>
      </c>
      <c r="AJ243" s="50" t="str">
        <f>IF(AC243&lt;&gt;"",AC243,O243)</f>
        <v>L</v>
      </c>
      <c r="AK243" s="50">
        <f>COUNTA(W243:AC243)</f>
        <v>0</v>
      </c>
      <c r="AL243" s="53" t="n"/>
      <c r="AM243" s="54" t="n"/>
      <c r="AN243" s="54" t="n"/>
      <c r="AO243" s="53" t="n"/>
      <c r="AP243" s="54" t="n"/>
      <c r="AQ243" s="54" t="n"/>
      <c r="AR243" s="53" t="n"/>
      <c r="AS243" s="54" t="n"/>
      <c r="AT243" s="54" t="n"/>
      <c r="AU243" s="55" t="n"/>
      <c r="AV243" s="56" t="n"/>
      <c r="AW243" s="56" t="n"/>
      <c r="AX243" s="55" t="n"/>
      <c r="AY243" s="56" t="n"/>
      <c r="AZ243" s="56" t="n"/>
      <c r="BA243" s="57" t="n"/>
      <c r="BB243" s="58" t="n"/>
      <c r="BC243" s="58" t="n"/>
      <c r="BD243" s="57" t="n"/>
      <c r="BE243" s="58" t="n"/>
      <c r="BF243" s="58" t="n"/>
    </row>
    <row r="244" ht="90" customHeight="1">
      <c r="A244" s="59" t="inlineStr">
        <is>
          <t>R078</t>
        </is>
      </c>
      <c r="B244" s="17" t="inlineStr">
        <is>
          <t>Field Outreach &amp; Programme Sales · IC</t>
        </is>
      </c>
      <c r="C244" s="17" t="inlineStr">
        <is>
          <t>Sales &amp; Business Development</t>
        </is>
      </c>
      <c r="D244" s="17" t="inlineStr">
        <is>
          <t>IC</t>
        </is>
      </c>
      <c r="E244" s="17" t="inlineStr">
        <is>
          <t>level</t>
        </is>
      </c>
      <c r="F244" s="69" t="inlineStr">
        <is>
          <t>B2</t>
        </is>
      </c>
      <c r="G244" s="17" t="inlineStr">
        <is>
          <t>Senior Program Specialist</t>
        </is>
      </c>
      <c r="H244" s="17" t="n">
        <v>1</v>
      </c>
      <c r="I244" s="61" t="n"/>
      <c r="J244" s="62" t="n"/>
      <c r="K244" s="62" t="n"/>
      <c r="L244" s="62" t="n"/>
      <c r="M244" s="62" t="n"/>
      <c r="N244" s="62" t="n"/>
      <c r="O244" s="62" t="n"/>
      <c r="P244" s="20" t="n"/>
      <c r="Q244" s="21" t="n"/>
      <c r="R244" s="21" t="n"/>
      <c r="S244" s="21" t="n"/>
      <c r="T244" s="21" t="n"/>
      <c r="U244" s="21" t="n"/>
      <c r="V244" s="21" t="n"/>
      <c r="W244" s="63" t="n"/>
      <c r="X244" s="64" t="n"/>
      <c r="Y244" s="64" t="n"/>
      <c r="Z244" s="64" t="n"/>
      <c r="AA244" s="64" t="n"/>
      <c r="AB244" s="64" t="n"/>
      <c r="AC244" s="64" t="n"/>
      <c r="AD244" s="20" t="n"/>
      <c r="AE244" s="21" t="n"/>
      <c r="AF244" s="21" t="n"/>
      <c r="AG244" s="21" t="n"/>
      <c r="AH244" s="21" t="n"/>
      <c r="AI244" s="21" t="n"/>
      <c r="AJ244" s="21" t="n"/>
      <c r="AK244" s="21" t="n"/>
      <c r="AL244" s="65" t="inlineStr">
        <is>
          <t>Works at B1: Domain specialist work</t>
        </is>
      </c>
      <c r="AM244" s="66" t="inlineStr">
        <is>
          <t>Hardest problems in the domain · in this role: Sales · Business development</t>
        </is>
      </c>
      <c r="AN244" s="66" t="inlineStr">
        <is>
          <t>Works at B3: Sets standards for a practice; cross-team problems</t>
        </is>
      </c>
      <c r="AO244" s="65" t="inlineStr">
        <is>
          <t>Works at B1: Technical / QC / client calls for the domain</t>
        </is>
      </c>
      <c r="AP244" s="66" t="inlineStr">
        <is>
          <t>Allocates people and sets team priorities</t>
        </is>
      </c>
      <c r="AQ244" s="66" t="inlineStr">
        <is>
          <t>Works at B3: Commercial / strategic calls for the unit</t>
        </is>
      </c>
      <c r="AR244" s="65" t="inlineStr">
        <is>
          <t>Works at B1: A domain or a small team</t>
        </is>
      </c>
      <c r="AS244" s="66" t="inlineStr">
        <is>
          <t>One team or a client portfolio</t>
        </is>
      </c>
      <c r="AT244" s="66" t="inlineStr">
        <is>
          <t>Works at B3: Several teams or a practice</t>
        </is>
      </c>
      <c r="AU244" s="18" t="inlineStr">
        <is>
          <t>Works at B1: IC: mentors and reviews · People: hands-on team lead of 3–5</t>
        </is>
      </c>
      <c r="AV244" s="19" t="inlineStr">
        <is>
          <t>IC: guides others in the domain · People: manages a team of 6+</t>
        </is>
      </c>
      <c r="AW244" s="19" t="inlineStr">
        <is>
          <t>Works at B3: IC: leads a practice · People: team leads / managers report in</t>
        </is>
      </c>
      <c r="AX244" s="18" t="inlineStr">
        <is>
          <t>Works at B1: Moves a module's, product area's or client account's results</t>
        </is>
      </c>
      <c r="AY244" s="19" t="inlineStr">
        <is>
          <t>Visible effect on a team's or client portfolio's revenue, quality or compliance</t>
        </is>
      </c>
      <c r="AZ244" s="19" t="inlineStr">
        <is>
          <t>Works at B3: Shapes the results of a practice or several teams</t>
        </is>
      </c>
      <c r="BA244" s="67" t="inlineStr">
        <is>
          <t>Less than 6–8 yrs</t>
        </is>
      </c>
      <c r="BB244" s="68" t="inlineStr">
        <is>
          <t>6–8 yrs · market 6–10 yrs</t>
        </is>
      </c>
      <c r="BC244" s="68" t="inlineStr">
        <is>
          <t>More than 6–8 yrs</t>
        </is>
      </c>
      <c r="BD244" s="67" t="inlineStr">
        <is>
          <t>Below: Graduate + relevant qualification or certification preferred</t>
        </is>
      </c>
      <c r="BE244" s="68" t="inlineStr">
        <is>
          <t>Graduate or postgraduate; professional qualification preferred</t>
        </is>
      </c>
      <c r="BF244" s="68" t="inlineStr">
        <is>
          <t>Above: Postgraduate or professional qualification preferred</t>
        </is>
      </c>
    </row>
    <row r="245" ht="90" customHeight="1">
      <c r="A245" s="59" t="inlineStr">
        <is>
          <t>R078</t>
        </is>
      </c>
      <c r="B245" s="17" t="inlineStr">
        <is>
          <t>Field Outreach &amp; Programme Sales · IC</t>
        </is>
      </c>
      <c r="C245" s="17" t="inlineStr">
        <is>
          <t>Sales &amp; Business Development</t>
        </is>
      </c>
      <c r="D245" s="17" t="inlineStr">
        <is>
          <t>IC</t>
        </is>
      </c>
      <c r="E245" s="17" t="inlineStr">
        <is>
          <t>level</t>
        </is>
      </c>
      <c r="F245" s="69" t="inlineStr">
        <is>
          <t>B1</t>
        </is>
      </c>
      <c r="G245" s="17" t="inlineStr">
        <is>
          <t>— no one at this level today</t>
        </is>
      </c>
      <c r="H245" s="17" t="n">
        <v>0</v>
      </c>
      <c r="I245" s="61" t="n"/>
      <c r="J245" s="62" t="n"/>
      <c r="K245" s="62" t="n"/>
      <c r="L245" s="62" t="n"/>
      <c r="M245" s="62" t="n"/>
      <c r="N245" s="62" t="n"/>
      <c r="O245" s="62" t="n"/>
      <c r="P245" s="20" t="n"/>
      <c r="Q245" s="21" t="n"/>
      <c r="R245" s="21" t="n"/>
      <c r="S245" s="21" t="n"/>
      <c r="T245" s="21" t="n"/>
      <c r="U245" s="21" t="n"/>
      <c r="V245" s="21" t="n"/>
      <c r="W245" s="63" t="n"/>
      <c r="X245" s="64" t="n"/>
      <c r="Y245" s="64" t="n"/>
      <c r="Z245" s="64" t="n"/>
      <c r="AA245" s="64" t="n"/>
      <c r="AB245" s="64" t="n"/>
      <c r="AC245" s="64" t="n"/>
      <c r="AD245" s="20" t="n"/>
      <c r="AE245" s="21" t="n"/>
      <c r="AF245" s="21" t="n"/>
      <c r="AG245" s="21" t="n"/>
      <c r="AH245" s="21" t="n"/>
      <c r="AI245" s="21" t="n"/>
      <c r="AJ245" s="21" t="n"/>
      <c r="AK245" s="21" t="n"/>
      <c r="AL245" s="65" t="inlineStr">
        <is>
          <t>Works at A3: Varied and non-standard work; handles exceptions</t>
        </is>
      </c>
      <c r="AM245" s="66" t="inlineStr">
        <is>
          <t>Domain specialist work</t>
        </is>
      </c>
      <c r="AN245" s="66" t="inlineStr">
        <is>
          <t>Works at B2: Hardest problems in the domain</t>
        </is>
      </c>
      <c r="AO245" s="65" t="inlineStr">
        <is>
          <t>Works at A3: Technical / QC / client calls on own work</t>
        </is>
      </c>
      <c r="AP245" s="66" t="inlineStr">
        <is>
          <t>Technical / QC / client calls for the domain</t>
        </is>
      </c>
      <c r="AQ245" s="66" t="inlineStr">
        <is>
          <t>Works at B2: Allocates people and sets team priorities</t>
        </is>
      </c>
      <c r="AR245" s="65" t="inlineStr">
        <is>
          <t>Works at A3: A module / process, or work with client or regulatory consequences</t>
        </is>
      </c>
      <c r="AS245" s="66" t="inlineStr">
        <is>
          <t>A domain or a small team</t>
        </is>
      </c>
      <c r="AT245" s="66" t="inlineStr">
        <is>
          <t>Works at B2: One team or a client portfolio</t>
        </is>
      </c>
      <c r="AU245" s="18" t="inlineStr">
        <is>
          <t>Works at A3: contributes alone; guides others only informally</t>
        </is>
      </c>
      <c r="AV245" s="19" t="inlineStr">
        <is>
          <t>IC: mentors and reviews · People: hands-on team lead of 3–5</t>
        </is>
      </c>
      <c r="AW245" s="19" t="inlineStr">
        <is>
          <t>Works at B2: IC: guides others in the domain · People: manages a team of 6+</t>
        </is>
      </c>
      <c r="AX245" s="18" t="inlineStr">
        <is>
          <t>Works at A3: A process or client deliverable depends on this work</t>
        </is>
      </c>
      <c r="AY245" s="19" t="inlineStr">
        <is>
          <t>Moves a module's, product area's or client account's results</t>
        </is>
      </c>
      <c r="AZ245" s="19" t="inlineStr">
        <is>
          <t>Works at B2: Visible effect on a team's or client portfolio's revenue, quality or compliance</t>
        </is>
      </c>
      <c r="BA245" s="67" t="inlineStr">
        <is>
          <t>Less than 4–6 yrs</t>
        </is>
      </c>
      <c r="BB245" s="68" t="inlineStr">
        <is>
          <t>4–6 yrs · market 4–8 yrs</t>
        </is>
      </c>
      <c r="BC245" s="68" t="inlineStr">
        <is>
          <t>More than 4–6 yrs</t>
        </is>
      </c>
      <c r="BD245" s="67" t="inlineStr">
        <is>
          <t>Below: Graduate; relevant certification preferred</t>
        </is>
      </c>
      <c r="BE245" s="68" t="inlineStr">
        <is>
          <t>Graduate + relevant qualification or certification preferred</t>
        </is>
      </c>
      <c r="BF245" s="68" t="inlineStr">
        <is>
          <t>Above: Graduate or postgraduate; professional qualification preferred</t>
        </is>
      </c>
    </row>
    <row r="246" ht="90" customHeight="1">
      <c r="A246" s="59" t="inlineStr">
        <is>
          <t>R078</t>
        </is>
      </c>
      <c r="B246" s="17" t="inlineStr">
        <is>
          <t>Field Outreach &amp; Programme Sales · IC</t>
        </is>
      </c>
      <c r="C246" s="17" t="inlineStr">
        <is>
          <t>Sales &amp; Business Development</t>
        </is>
      </c>
      <c r="D246" s="17" t="inlineStr">
        <is>
          <t>IC</t>
        </is>
      </c>
      <c r="E246" s="17" t="inlineStr">
        <is>
          <t>level</t>
        </is>
      </c>
      <c r="F246" s="60" t="inlineStr">
        <is>
          <t>A3</t>
        </is>
      </c>
      <c r="G246" s="17" t="inlineStr">
        <is>
          <t>Senior Program Executive</t>
        </is>
      </c>
      <c r="H246" s="17" t="n">
        <v>3</v>
      </c>
      <c r="I246" s="61" t="n"/>
      <c r="J246" s="62" t="n"/>
      <c r="K246" s="62" t="n"/>
      <c r="L246" s="62" t="n"/>
      <c r="M246" s="62" t="n"/>
      <c r="N246" s="62" t="n"/>
      <c r="O246" s="62" t="n"/>
      <c r="P246" s="20" t="n"/>
      <c r="Q246" s="21" t="n"/>
      <c r="R246" s="21" t="n"/>
      <c r="S246" s="21" t="n"/>
      <c r="T246" s="21" t="n"/>
      <c r="U246" s="21" t="n"/>
      <c r="V246" s="21" t="n"/>
      <c r="W246" s="63" t="n"/>
      <c r="X246" s="64" t="n"/>
      <c r="Y246" s="64" t="n"/>
      <c r="Z246" s="64" t="n"/>
      <c r="AA246" s="64" t="n"/>
      <c r="AB246" s="64" t="n"/>
      <c r="AC246" s="64" t="n"/>
      <c r="AD246" s="20" t="n"/>
      <c r="AE246" s="21" t="n"/>
      <c r="AF246" s="21" t="n"/>
      <c r="AG246" s="21" t="n"/>
      <c r="AH246" s="21" t="n"/>
      <c r="AI246" s="21" t="n"/>
      <c r="AJ246" s="21" t="n"/>
      <c r="AK246" s="21" t="n"/>
      <c r="AL246" s="65" t="inlineStr">
        <is>
          <t>Works at A2: Standard work of the discipline</t>
        </is>
      </c>
      <c r="AM246" s="66" t="inlineStr">
        <is>
          <t>Varied and non-standard work; handles exceptions · in this role: Sales</t>
        </is>
      </c>
      <c r="AN246" s="66" t="inlineStr">
        <is>
          <t>Works at B1: Domain specialist work</t>
        </is>
      </c>
      <c r="AO246" s="65" t="inlineStr">
        <is>
          <t>Works at A2: Chooses own approach within standards</t>
        </is>
      </c>
      <c r="AP246" s="66" t="inlineStr">
        <is>
          <t>Technical / QC / client calls on own work</t>
        </is>
      </c>
      <c r="AQ246" s="66" t="inlineStr">
        <is>
          <t>Works at B1: Technical / QC / client calls for the domain</t>
        </is>
      </c>
      <c r="AR246" s="65" t="inlineStr">
        <is>
          <t>Works at A2: Own deliverables · accuracy, TAT</t>
        </is>
      </c>
      <c r="AS246" s="66" t="inlineStr">
        <is>
          <t>A module / process, or work with client or regulatory consequences · KRA themes: Common themes in manager-set KRAs: month quarter · minimum msmes · applications quarter · business · bhr units · onboard minimum</t>
        </is>
      </c>
      <c r="AT246" s="66" t="inlineStr">
        <is>
          <t>Works at B1: A domain or a small team</t>
        </is>
      </c>
      <c r="AU246" s="18" t="inlineStr">
        <is>
          <t>Works at A2: contributes alone; guides others only informally</t>
        </is>
      </c>
      <c r="AV246" s="19" t="inlineStr">
        <is>
          <t>Helps peers and newer people informally · None · guides 1–3 juniors informally</t>
        </is>
      </c>
      <c r="AW246" s="19" t="inlineStr">
        <is>
          <t>Works at B1: IC: mentors and reviews · People: hands-on team lead of 3–5</t>
        </is>
      </c>
      <c r="AX246" s="18" t="inlineStr">
        <is>
          <t>Works at A2: Own deliverables feed a team's output and turnaround</t>
        </is>
      </c>
      <c r="AY246" s="19" t="inlineStr">
        <is>
          <t>A process or client deliverable depends on this work</t>
        </is>
      </c>
      <c r="AZ246" s="19" t="inlineStr">
        <is>
          <t>Works at B1: Moves a module's, product area's or client account's results</t>
        </is>
      </c>
      <c r="BA246" s="67" t="inlineStr">
        <is>
          <t>Less than 2–4 yrs</t>
        </is>
      </c>
      <c r="BB246" s="68" t="inlineStr">
        <is>
          <t>2–4 yrs · market 2–5 yrs</t>
        </is>
      </c>
      <c r="BC246" s="68" t="inlineStr">
        <is>
          <t>More than 2–4 yrs</t>
        </is>
      </c>
      <c r="BD246" s="67" t="inlineStr">
        <is>
          <t>Below: Graduate · or diploma with experience</t>
        </is>
      </c>
      <c r="BE246" s="68" t="inlineStr">
        <is>
          <t>Graduate; relevant certification preferred</t>
        </is>
      </c>
      <c r="BF246" s="68" t="inlineStr">
        <is>
          <t>Above: Graduate + relevant qualification or certification preferred</t>
        </is>
      </c>
    </row>
    <row r="247" ht="90" customHeight="1">
      <c r="A247" s="59" t="inlineStr">
        <is>
          <t>R078</t>
        </is>
      </c>
      <c r="B247" s="17" t="inlineStr">
        <is>
          <t>Field Outreach &amp; Programme Sales · IC</t>
        </is>
      </c>
      <c r="C247" s="17" t="inlineStr">
        <is>
          <t>Sales &amp; Business Development</t>
        </is>
      </c>
      <c r="D247" s="17" t="inlineStr">
        <is>
          <t>IC</t>
        </is>
      </c>
      <c r="E247" s="17" t="inlineStr">
        <is>
          <t>level</t>
        </is>
      </c>
      <c r="F247" s="60" t="inlineStr">
        <is>
          <t>A2</t>
        </is>
      </c>
      <c r="G247" s="17" t="inlineStr">
        <is>
          <t>Program Executive</t>
        </is>
      </c>
      <c r="H247" s="17" t="n">
        <v>2</v>
      </c>
      <c r="I247" s="61" t="n"/>
      <c r="J247" s="62" t="n"/>
      <c r="K247" s="62" t="n"/>
      <c r="L247" s="62" t="n"/>
      <c r="M247" s="62" t="n"/>
      <c r="N247" s="62" t="n"/>
      <c r="O247" s="62" t="n"/>
      <c r="P247" s="20" t="n"/>
      <c r="Q247" s="21" t="n"/>
      <c r="R247" s="21" t="n"/>
      <c r="S247" s="21" t="n"/>
      <c r="T247" s="21" t="n"/>
      <c r="U247" s="21" t="n"/>
      <c r="V247" s="21" t="n"/>
      <c r="W247" s="63" t="n"/>
      <c r="X247" s="64" t="n"/>
      <c r="Y247" s="64" t="n"/>
      <c r="Z247" s="64" t="n"/>
      <c r="AA247" s="64" t="n"/>
      <c r="AB247" s="64" t="n"/>
      <c r="AC247" s="64" t="n"/>
      <c r="AD247" s="20" t="n"/>
      <c r="AE247" s="21" t="n"/>
      <c r="AF247" s="21" t="n"/>
      <c r="AG247" s="21" t="n"/>
      <c r="AH247" s="21" t="n"/>
      <c r="AI247" s="21" t="n"/>
      <c r="AJ247" s="21" t="n"/>
      <c r="AK247" s="21" t="n"/>
      <c r="AL247" s="65" t="inlineStr">
        <is>
          <t>Works at A1: Learning; follows worked examples</t>
        </is>
      </c>
      <c r="AM247" s="66" t="inlineStr">
        <is>
          <t>Standard work of the discipline · in this role: Sales · Business development</t>
        </is>
      </c>
      <c r="AN247" s="66" t="inlineStr">
        <is>
          <t>Works at A3: Varied and non-standard work; handles exceptions</t>
        </is>
      </c>
      <c r="AO247" s="65" t="inlineStr">
        <is>
          <t>Works at A1: Needs approval / close guidance</t>
        </is>
      </c>
      <c r="AP247" s="66" t="inlineStr">
        <is>
          <t>Chooses own approach within standards</t>
        </is>
      </c>
      <c r="AQ247" s="66" t="inlineStr">
        <is>
          <t>Works at A3: Technical / QC / client calls on own work</t>
        </is>
      </c>
      <c r="AR247" s="65" t="inlineStr">
        <is>
          <t>Works at A1: Learning tasks</t>
        </is>
      </c>
      <c r="AS247" s="66" t="inlineStr">
        <is>
          <t>Own deliverables · accuracy, TAT · KRA themes: Common themes in manager-set KRAs: ramping quarter · weightage bhr · applications achieve · sales · sell · ratio ramping</t>
        </is>
      </c>
      <c r="AT247" s="66" t="inlineStr">
        <is>
          <t>Works at A3: A module / process, or work with client or regulatory consequences</t>
        </is>
      </c>
      <c r="AU247" s="18" t="inlineStr">
        <is>
          <t>Works at A1: contributes alone; guides others only informally</t>
        </is>
      </c>
      <c r="AV247" s="19" t="inlineStr">
        <is>
          <t>Helps peers and newer people informally · No direct reports</t>
        </is>
      </c>
      <c r="AW247" s="19" t="inlineStr">
        <is>
          <t>Works at A3: Not scored in Band A</t>
        </is>
      </c>
      <c r="AX247" s="18" t="inlineStr">
        <is>
          <t>Works at A1: Learning; little direct effect on business results yet</t>
        </is>
      </c>
      <c r="AY247" s="19" t="inlineStr">
        <is>
          <t>Own deliverables feed a team's output and turnaround</t>
        </is>
      </c>
      <c r="AZ247" s="19" t="inlineStr">
        <is>
          <t>Works at A3: A process or client deliverable depends on this work</t>
        </is>
      </c>
      <c r="BA247" s="67" t="inlineStr">
        <is>
          <t>Less than 0–2 yrs</t>
        </is>
      </c>
      <c r="BB247" s="68" t="inlineStr">
        <is>
          <t>0–2 yrs · market 0–3 yrs</t>
        </is>
      </c>
      <c r="BC247" s="68" t="inlineStr">
        <is>
          <t>More than 0–2 yrs</t>
        </is>
      </c>
      <c r="BD247" s="67" t="inlineStr">
        <is>
          <t>Below: Pursuing or completed graduation / diploma</t>
        </is>
      </c>
      <c r="BE247" s="68" t="inlineStr">
        <is>
          <t>Graduate · or diploma with experience</t>
        </is>
      </c>
      <c r="BF247" s="68" t="inlineStr">
        <is>
          <t>Above: Graduate; relevant certification preferred</t>
        </is>
      </c>
    </row>
    <row r="248" ht="30" customHeight="1">
      <c r="A248" s="45" t="inlineStr">
        <is>
          <t>R079</t>
        </is>
      </c>
      <c r="B248" s="46" t="inlineStr">
        <is>
          <t>Field Outreach &amp; Programme Sales · Manager</t>
        </is>
      </c>
      <c r="C248" s="46" t="inlineStr">
        <is>
          <t>Sales &amp; Business Development</t>
        </is>
      </c>
      <c r="D248" s="46" t="inlineStr">
        <is>
          <t>Manager</t>
        </is>
      </c>
      <c r="E248" s="46" t="inlineStr">
        <is>
          <t>ROLE</t>
        </is>
      </c>
      <c r="F248" s="46" t="inlineStr">
        <is>
          <t>C1</t>
        </is>
      </c>
      <c r="G248" s="46" t="inlineStr">
        <is>
          <t>Band C · Head / manager · Sales &amp; marketing</t>
        </is>
      </c>
      <c r="H248" s="46" t="n">
        <v>1</v>
      </c>
      <c r="I248" s="47" t="inlineStr">
        <is>
          <t>H</t>
        </is>
      </c>
      <c r="J248" s="48" t="inlineStr">
        <is>
          <t>M</t>
        </is>
      </c>
      <c r="K248" s="48" t="inlineStr">
        <is>
          <t>L</t>
        </is>
      </c>
      <c r="L248" s="48" t="inlineStr">
        <is>
          <t>M</t>
        </is>
      </c>
      <c r="M248" s="48" t="inlineStr">
        <is>
          <t>M</t>
        </is>
      </c>
      <c r="N248" s="48" t="inlineStr">
        <is>
          <t>L</t>
        </is>
      </c>
      <c r="O248" s="48" t="inlineStr">
        <is>
          <t>L</t>
        </is>
      </c>
      <c r="P248" s="49" t="inlineStr">
        <is>
          <t>H</t>
        </is>
      </c>
      <c r="Q248" s="50" t="inlineStr">
        <is>
          <t>M</t>
        </is>
      </c>
      <c r="R248" s="50" t="inlineStr">
        <is>
          <t>M</t>
        </is>
      </c>
      <c r="S248" s="50" t="inlineStr">
        <is>
          <t>M</t>
        </is>
      </c>
      <c r="T248" s="50" t="inlineStr">
        <is>
          <t>L</t>
        </is>
      </c>
      <c r="U248" s="50" t="inlineStr">
        <is>
          <t>L</t>
        </is>
      </c>
      <c r="V248" s="50" t="inlineStr">
        <is>
          <t>L</t>
        </is>
      </c>
      <c r="W248" s="51" t="n"/>
      <c r="X248" s="52" t="n"/>
      <c r="Y248" s="52" t="n"/>
      <c r="Z248" s="52" t="n"/>
      <c r="AA248" s="52" t="n"/>
      <c r="AB248" s="52" t="n"/>
      <c r="AC248" s="52" t="n"/>
      <c r="AD248" s="49" t="str">
        <f>IF(W248&lt;&gt;"",W248,I248)</f>
        <v>H</v>
      </c>
      <c r="AE248" s="50" t="str">
        <f>IF(X248&lt;&gt;"",X248,J248)</f>
        <v>M</v>
      </c>
      <c r="AF248" s="50" t="str">
        <f>IF(Y248&lt;&gt;"",Y248,K248)</f>
        <v>L</v>
      </c>
      <c r="AG248" s="50" t="str">
        <f>IF(Z248&lt;&gt;"",Z248,L248)</f>
        <v>M</v>
      </c>
      <c r="AH248" s="50" t="str">
        <f>IF(AA248&lt;&gt;"",AA248,M248)</f>
        <v>M</v>
      </c>
      <c r="AI248" s="50" t="str">
        <f>IF(AB248&lt;&gt;"",AB248,N248)</f>
        <v>L</v>
      </c>
      <c r="AJ248" s="50" t="str">
        <f>IF(AC248&lt;&gt;"",AC248,O248)</f>
        <v>L</v>
      </c>
      <c r="AK248" s="50">
        <f>COUNTA(W248:AC248)</f>
        <v>0</v>
      </c>
      <c r="AL248" s="53" t="n"/>
      <c r="AM248" s="54" t="n"/>
      <c r="AN248" s="54" t="n"/>
      <c r="AO248" s="53" t="n"/>
      <c r="AP248" s="54" t="n"/>
      <c r="AQ248" s="54" t="n"/>
      <c r="AR248" s="53" t="n"/>
      <c r="AS248" s="54" t="n"/>
      <c r="AT248" s="54" t="n"/>
      <c r="AU248" s="55" t="n"/>
      <c r="AV248" s="56" t="n"/>
      <c r="AW248" s="56" t="n"/>
      <c r="AX248" s="55" t="n"/>
      <c r="AY248" s="56" t="n"/>
      <c r="AZ248" s="56" t="n"/>
      <c r="BA248" s="57" t="n"/>
      <c r="BB248" s="58" t="n"/>
      <c r="BC248" s="58" t="n"/>
      <c r="BD248" s="57" t="n"/>
      <c r="BE248" s="58" t="n"/>
      <c r="BF248" s="58" t="n"/>
    </row>
    <row r="249" ht="90" customHeight="1">
      <c r="A249" s="59" t="inlineStr">
        <is>
          <t>R079</t>
        </is>
      </c>
      <c r="B249" s="17" t="inlineStr">
        <is>
          <t>Field Outreach &amp; Programme Sales · Manager</t>
        </is>
      </c>
      <c r="C249" s="17" t="inlineStr">
        <is>
          <t>Sales &amp; Business Development</t>
        </is>
      </c>
      <c r="D249" s="17" t="inlineStr">
        <is>
          <t>Manager</t>
        </is>
      </c>
      <c r="E249" s="17" t="inlineStr">
        <is>
          <t>level</t>
        </is>
      </c>
      <c r="F249" s="70" t="inlineStr">
        <is>
          <t>C1</t>
        </is>
      </c>
      <c r="G249" s="17" t="inlineStr">
        <is>
          <t>Associate Head – Field Outreach &amp; Programme Sales</t>
        </is>
      </c>
      <c r="H249" s="17" t="n">
        <v>1</v>
      </c>
      <c r="I249" s="61" t="n"/>
      <c r="J249" s="62" t="n"/>
      <c r="K249" s="62" t="n"/>
      <c r="L249" s="62" t="n"/>
      <c r="M249" s="62" t="n"/>
      <c r="N249" s="62" t="n"/>
      <c r="O249" s="62" t="n"/>
      <c r="P249" s="20" t="n"/>
      <c r="Q249" s="21" t="n"/>
      <c r="R249" s="21" t="n"/>
      <c r="S249" s="21" t="n"/>
      <c r="T249" s="21" t="n"/>
      <c r="U249" s="21" t="n"/>
      <c r="V249" s="21" t="n"/>
      <c r="W249" s="63" t="n"/>
      <c r="X249" s="64" t="n"/>
      <c r="Y249" s="64" t="n"/>
      <c r="Z249" s="64" t="n"/>
      <c r="AA249" s="64" t="n"/>
      <c r="AB249" s="64" t="n"/>
      <c r="AC249" s="64" t="n"/>
      <c r="AD249" s="20" t="n"/>
      <c r="AE249" s="21" t="n"/>
      <c r="AF249" s="21" t="n"/>
      <c r="AG249" s="21" t="n"/>
      <c r="AH249" s="21" t="n"/>
      <c r="AI249" s="21" t="n"/>
      <c r="AJ249" s="21" t="n"/>
      <c r="AK249" s="21" t="n"/>
      <c r="AL249" s="65" t="inlineStr">
        <is>
          <t>Works at B3: Sets standards for a practice; cross-team problems</t>
        </is>
      </c>
      <c r="AM249" s="66" t="inlineStr">
        <is>
          <t>Ambiguous, cross-product problems</t>
        </is>
      </c>
      <c r="AN249" s="66" t="inlineStr">
        <is>
          <t>Works at C2: Function-wide or company-wide problems; creates methods and standards</t>
        </is>
      </c>
      <c r="AO249" s="65" t="inlineStr">
        <is>
          <t>Works at B3: Commercial / strategic calls for the unit</t>
        </is>
      </c>
      <c r="AP249" s="66" t="inlineStr">
        <is>
          <t>Sets direction for a sub-function or domain</t>
        </is>
      </c>
      <c r="AQ249" s="66" t="inlineStr">
        <is>
          <t>Works at C2: Sets direction for a function</t>
        </is>
      </c>
      <c r="AR249" s="65" t="inlineStr">
        <is>
          <t>Works at B3: Several teams or a practice</t>
        </is>
      </c>
      <c r="AS249" s="66" t="inlineStr">
        <is>
          <t>Sub-function results or domain quality across products</t>
        </is>
      </c>
      <c r="AT249" s="66" t="inlineStr">
        <is>
          <t>Works at C2: Function results, budget and risk</t>
        </is>
      </c>
      <c r="AU249" s="18" t="inlineStr">
        <is>
          <t>Works at B3: IC: leads a practice · People: team leads / managers report in</t>
        </is>
      </c>
      <c r="AV249" s="19" t="inlineStr">
        <is>
          <t>Leads managers or a community of practice</t>
        </is>
      </c>
      <c r="AW249" s="19" t="inlineStr">
        <is>
          <t>Works at C2: Leads a function; shapes functional strategy</t>
        </is>
      </c>
      <c r="AX249" s="18" t="inlineStr">
        <is>
          <t>Works at B3: Shapes the results of a practice or several teams</t>
        </is>
      </c>
      <c r="AY249" s="19" t="inlineStr">
        <is>
          <t>Changes results across a sub-function or across products</t>
        </is>
      </c>
      <c r="AZ249" s="19" t="inlineStr">
        <is>
          <t>Works at C2: Drives a function's or department's results and costs</t>
        </is>
      </c>
      <c r="BA249" s="67" t="inlineStr">
        <is>
          <t>Less than 10–13 yrs</t>
        </is>
      </c>
      <c r="BB249" s="68" t="inlineStr">
        <is>
          <t>10–13 yrs · market 12–17 yrs</t>
        </is>
      </c>
      <c r="BC249" s="68" t="inlineStr">
        <is>
          <t>More than 10–13 yrs</t>
        </is>
      </c>
      <c r="BD249" s="67" t="inlineStr">
        <is>
          <t>Below: Postgraduate or professional qualification preferred</t>
        </is>
      </c>
      <c r="BE249" s="68" t="inlineStr">
        <is>
          <t>Postgraduate / professional qualification preferred</t>
        </is>
      </c>
      <c r="BF249" s="68" t="inlineStr">
        <is>
          <t>Above: Postgraduate / professional qualification preferred</t>
        </is>
      </c>
    </row>
    <row r="250" ht="30" customHeight="1">
      <c r="A250" s="45" t="inlineStr">
        <is>
          <t>R080</t>
        </is>
      </c>
      <c r="B250" s="46" t="inlineStr">
        <is>
          <t>Partnerships &amp; Alliances · IC</t>
        </is>
      </c>
      <c r="C250" s="46" t="inlineStr">
        <is>
          <t>Sales &amp; Business Development</t>
        </is>
      </c>
      <c r="D250" s="46" t="inlineStr">
        <is>
          <t>IC</t>
        </is>
      </c>
      <c r="E250" s="46" t="inlineStr">
        <is>
          <t>ROLE</t>
        </is>
      </c>
      <c r="F250" s="46" t="inlineStr">
        <is>
          <t>A3 · B1 · B2 · B3</t>
        </is>
      </c>
      <c r="G250" s="46" t="inlineStr">
        <is>
          <t>Band B · Specialist / POD Lead · Sales &amp; marketing</t>
        </is>
      </c>
      <c r="H250" s="46" t="n">
        <v>2</v>
      </c>
      <c r="I250" s="47" t="inlineStr">
        <is>
          <t>H</t>
        </is>
      </c>
      <c r="J250" s="48" t="inlineStr">
        <is>
          <t>M</t>
        </is>
      </c>
      <c r="K250" s="48" t="inlineStr">
        <is>
          <t>L</t>
        </is>
      </c>
      <c r="L250" s="48" t="inlineStr">
        <is>
          <t>L</t>
        </is>
      </c>
      <c r="M250" s="48" t="inlineStr">
        <is>
          <t>M</t>
        </is>
      </c>
      <c r="N250" s="48" t="inlineStr">
        <is>
          <t>L</t>
        </is>
      </c>
      <c r="O250" s="48" t="inlineStr">
        <is>
          <t>L</t>
        </is>
      </c>
      <c r="P250" s="49" t="inlineStr">
        <is>
          <t>H</t>
        </is>
      </c>
      <c r="Q250" s="50" t="inlineStr">
        <is>
          <t>M</t>
        </is>
      </c>
      <c r="R250" s="50" t="inlineStr">
        <is>
          <t>M</t>
        </is>
      </c>
      <c r="S250" s="50" t="inlineStr">
        <is>
          <t>L</t>
        </is>
      </c>
      <c r="T250" s="50" t="inlineStr">
        <is>
          <t>L</t>
        </is>
      </c>
      <c r="U250" s="50" t="inlineStr">
        <is>
          <t>L</t>
        </is>
      </c>
      <c r="V250" s="50" t="inlineStr">
        <is>
          <t>L</t>
        </is>
      </c>
      <c r="W250" s="51" t="n"/>
      <c r="X250" s="52" t="n"/>
      <c r="Y250" s="52" t="n"/>
      <c r="Z250" s="52" t="n"/>
      <c r="AA250" s="52" t="n"/>
      <c r="AB250" s="52" t="n"/>
      <c r="AC250" s="52" t="n"/>
      <c r="AD250" s="49" t="str">
        <f>IF(W250&lt;&gt;"",W250,I250)</f>
        <v>H</v>
      </c>
      <c r="AE250" s="50" t="str">
        <f>IF(X250&lt;&gt;"",X250,J250)</f>
        <v>M</v>
      </c>
      <c r="AF250" s="50" t="str">
        <f>IF(Y250&lt;&gt;"",Y250,K250)</f>
        <v>L</v>
      </c>
      <c r="AG250" s="50" t="str">
        <f>IF(Z250&lt;&gt;"",Z250,L250)</f>
        <v>L</v>
      </c>
      <c r="AH250" s="50" t="str">
        <f>IF(AA250&lt;&gt;"",AA250,M250)</f>
        <v>M</v>
      </c>
      <c r="AI250" s="50" t="str">
        <f>IF(AB250&lt;&gt;"",AB250,N250)</f>
        <v>L</v>
      </c>
      <c r="AJ250" s="50" t="str">
        <f>IF(AC250&lt;&gt;"",AC250,O250)</f>
        <v>L</v>
      </c>
      <c r="AK250" s="50">
        <f>COUNTA(W250:AC250)</f>
        <v>0</v>
      </c>
      <c r="AL250" s="53" t="n"/>
      <c r="AM250" s="54" t="n"/>
      <c r="AN250" s="54" t="n"/>
      <c r="AO250" s="53" t="n"/>
      <c r="AP250" s="54" t="n"/>
      <c r="AQ250" s="54" t="n"/>
      <c r="AR250" s="53" t="n"/>
      <c r="AS250" s="54" t="n"/>
      <c r="AT250" s="54" t="n"/>
      <c r="AU250" s="55" t="n"/>
      <c r="AV250" s="56" t="n"/>
      <c r="AW250" s="56" t="n"/>
      <c r="AX250" s="55" t="n"/>
      <c r="AY250" s="56" t="n"/>
      <c r="AZ250" s="56" t="n"/>
      <c r="BA250" s="57" t="n"/>
      <c r="BB250" s="58" t="n"/>
      <c r="BC250" s="58" t="n"/>
      <c r="BD250" s="57" t="n"/>
      <c r="BE250" s="58" t="n"/>
      <c r="BF250" s="58" t="n"/>
    </row>
    <row r="251" ht="90" customHeight="1">
      <c r="A251" s="59" t="inlineStr">
        <is>
          <t>R080</t>
        </is>
      </c>
      <c r="B251" s="17" t="inlineStr">
        <is>
          <t>Partnerships &amp; Alliances · IC</t>
        </is>
      </c>
      <c r="C251" s="17" t="inlineStr">
        <is>
          <t>Sales &amp; Business Development</t>
        </is>
      </c>
      <c r="D251" s="17" t="inlineStr">
        <is>
          <t>IC</t>
        </is>
      </c>
      <c r="E251" s="17" t="inlineStr">
        <is>
          <t>level</t>
        </is>
      </c>
      <c r="F251" s="69" t="inlineStr">
        <is>
          <t>B3</t>
        </is>
      </c>
      <c r="G251" s="17" t="inlineStr">
        <is>
          <t>Lead Alliances Specialist</t>
        </is>
      </c>
      <c r="H251" s="17" t="n">
        <v>1</v>
      </c>
      <c r="I251" s="61" t="n"/>
      <c r="J251" s="62" t="n"/>
      <c r="K251" s="62" t="n"/>
      <c r="L251" s="62" t="n"/>
      <c r="M251" s="62" t="n"/>
      <c r="N251" s="62" t="n"/>
      <c r="O251" s="62" t="n"/>
      <c r="P251" s="20" t="n"/>
      <c r="Q251" s="21" t="n"/>
      <c r="R251" s="21" t="n"/>
      <c r="S251" s="21" t="n"/>
      <c r="T251" s="21" t="n"/>
      <c r="U251" s="21" t="n"/>
      <c r="V251" s="21" t="n"/>
      <c r="W251" s="63" t="n"/>
      <c r="X251" s="64" t="n"/>
      <c r="Y251" s="64" t="n"/>
      <c r="Z251" s="64" t="n"/>
      <c r="AA251" s="64" t="n"/>
      <c r="AB251" s="64" t="n"/>
      <c r="AC251" s="64" t="n"/>
      <c r="AD251" s="20" t="n"/>
      <c r="AE251" s="21" t="n"/>
      <c r="AF251" s="21" t="n"/>
      <c r="AG251" s="21" t="n"/>
      <c r="AH251" s="21" t="n"/>
      <c r="AI251" s="21" t="n"/>
      <c r="AJ251" s="21" t="n"/>
      <c r="AK251" s="21" t="n"/>
      <c r="AL251" s="65" t="inlineStr">
        <is>
          <t>Works at B2: Hardest problems in the domain</t>
        </is>
      </c>
      <c r="AM251" s="66" t="inlineStr">
        <is>
          <t>Sets standards for a practice; cross-team problems · in this role: Sales</t>
        </is>
      </c>
      <c r="AN251" s="66" t="inlineStr">
        <is>
          <t>Works at C1: Ambiguous, cross-product problems</t>
        </is>
      </c>
      <c r="AO251" s="65" t="inlineStr">
        <is>
          <t>Works at B2: Allocates people and sets team priorities</t>
        </is>
      </c>
      <c r="AP251" s="66" t="inlineStr">
        <is>
          <t>Commercial / strategic calls for the unit</t>
        </is>
      </c>
      <c r="AQ251" s="66" t="inlineStr">
        <is>
          <t>Works at C1: Sets direction for a sub-function or domain</t>
        </is>
      </c>
      <c r="AR251" s="65" t="inlineStr">
        <is>
          <t>Works at B2: One team or a client portfolio</t>
        </is>
      </c>
      <c r="AS251" s="66" t="inlineStr">
        <is>
          <t>Several teams or a practice</t>
        </is>
      </c>
      <c r="AT251" s="66" t="inlineStr">
        <is>
          <t>Works at C1: Sub-function results or domain quality across products</t>
        </is>
      </c>
      <c r="AU251" s="18" t="inlineStr">
        <is>
          <t>Works at B2: IC: guides others in the domain · People: manages a team of 6+</t>
        </is>
      </c>
      <c r="AV251" s="19" t="inlineStr">
        <is>
          <t>IC: leads a practice · People: team leads / managers report in</t>
        </is>
      </c>
      <c r="AW251" s="19" t="inlineStr">
        <is>
          <t>Works at C1: Leads managers or a community of practice</t>
        </is>
      </c>
      <c r="AX251" s="18" t="inlineStr">
        <is>
          <t>Works at B2: Visible effect on a team's or client portfolio's revenue, quality or compliance</t>
        </is>
      </c>
      <c r="AY251" s="19" t="inlineStr">
        <is>
          <t>Shapes the results of a practice or several teams</t>
        </is>
      </c>
      <c r="AZ251" s="19" t="inlineStr">
        <is>
          <t>Works at C1: Changes results across a sub-function or across products</t>
        </is>
      </c>
      <c r="BA251" s="67" t="inlineStr">
        <is>
          <t>Less than 8–10 yrs</t>
        </is>
      </c>
      <c r="BB251" s="68" t="inlineStr">
        <is>
          <t>8–10 yrs · market 8–13 yrs</t>
        </is>
      </c>
      <c r="BC251" s="68" t="inlineStr">
        <is>
          <t>More than 8–10 yrs</t>
        </is>
      </c>
      <c r="BD251" s="67" t="inlineStr">
        <is>
          <t>Below: Graduate or postgraduate; professional qualification preferred</t>
        </is>
      </c>
      <c r="BE251" s="68" t="inlineStr">
        <is>
          <t>Postgraduate or professional qualification preferred</t>
        </is>
      </c>
      <c r="BF251" s="68" t="inlineStr">
        <is>
          <t>Above: Postgraduate / professional qualification preferred</t>
        </is>
      </c>
    </row>
    <row r="252" ht="90" customHeight="1">
      <c r="A252" s="59" t="inlineStr">
        <is>
          <t>R080</t>
        </is>
      </c>
      <c r="B252" s="17" t="inlineStr">
        <is>
          <t>Partnerships &amp; Alliances · IC</t>
        </is>
      </c>
      <c r="C252" s="17" t="inlineStr">
        <is>
          <t>Sales &amp; Business Development</t>
        </is>
      </c>
      <c r="D252" s="17" t="inlineStr">
        <is>
          <t>IC</t>
        </is>
      </c>
      <c r="E252" s="17" t="inlineStr">
        <is>
          <t>level</t>
        </is>
      </c>
      <c r="F252" s="69" t="inlineStr">
        <is>
          <t>B2</t>
        </is>
      </c>
      <c r="G252" s="17" t="inlineStr">
        <is>
          <t>— no one at this level today</t>
        </is>
      </c>
      <c r="H252" s="17" t="n">
        <v>0</v>
      </c>
      <c r="I252" s="61" t="n"/>
      <c r="J252" s="62" t="n"/>
      <c r="K252" s="62" t="n"/>
      <c r="L252" s="62" t="n"/>
      <c r="M252" s="62" t="n"/>
      <c r="N252" s="62" t="n"/>
      <c r="O252" s="62" t="n"/>
      <c r="P252" s="20" t="n"/>
      <c r="Q252" s="21" t="n"/>
      <c r="R252" s="21" t="n"/>
      <c r="S252" s="21" t="n"/>
      <c r="T252" s="21" t="n"/>
      <c r="U252" s="21" t="n"/>
      <c r="V252" s="21" t="n"/>
      <c r="W252" s="63" t="n"/>
      <c r="X252" s="64" t="n"/>
      <c r="Y252" s="64" t="n"/>
      <c r="Z252" s="64" t="n"/>
      <c r="AA252" s="64" t="n"/>
      <c r="AB252" s="64" t="n"/>
      <c r="AC252" s="64" t="n"/>
      <c r="AD252" s="20" t="n"/>
      <c r="AE252" s="21" t="n"/>
      <c r="AF252" s="21" t="n"/>
      <c r="AG252" s="21" t="n"/>
      <c r="AH252" s="21" t="n"/>
      <c r="AI252" s="21" t="n"/>
      <c r="AJ252" s="21" t="n"/>
      <c r="AK252" s="21" t="n"/>
      <c r="AL252" s="65" t="inlineStr">
        <is>
          <t>Works at B1: Domain specialist work</t>
        </is>
      </c>
      <c r="AM252" s="66" t="inlineStr">
        <is>
          <t>Hardest problems in the domain</t>
        </is>
      </c>
      <c r="AN252" s="66" t="inlineStr">
        <is>
          <t>Works at B3: Sets standards for a practice; cross-team problems</t>
        </is>
      </c>
      <c r="AO252" s="65" t="inlineStr">
        <is>
          <t>Works at B1: Technical / QC / client calls for the domain</t>
        </is>
      </c>
      <c r="AP252" s="66" t="inlineStr">
        <is>
          <t>Allocates people and sets team priorities</t>
        </is>
      </c>
      <c r="AQ252" s="66" t="inlineStr">
        <is>
          <t>Works at B3: Commercial / strategic calls for the unit</t>
        </is>
      </c>
      <c r="AR252" s="65" t="inlineStr">
        <is>
          <t>Works at B1: A domain or a small team</t>
        </is>
      </c>
      <c r="AS252" s="66" t="inlineStr">
        <is>
          <t>One team or a client portfolio</t>
        </is>
      </c>
      <c r="AT252" s="66" t="inlineStr">
        <is>
          <t>Works at B3: Several teams or a practice</t>
        </is>
      </c>
      <c r="AU252" s="18" t="inlineStr">
        <is>
          <t>Works at B1: IC: mentors and reviews · People: hands-on team lead of 3–5</t>
        </is>
      </c>
      <c r="AV252" s="19" t="inlineStr">
        <is>
          <t>IC: guides others in the domain · People: manages a team of 6+</t>
        </is>
      </c>
      <c r="AW252" s="19" t="inlineStr">
        <is>
          <t>Works at B3: IC: leads a practice · People: team leads / managers report in</t>
        </is>
      </c>
      <c r="AX252" s="18" t="inlineStr">
        <is>
          <t>Works at B1: Moves a module's, product area's or client account's results</t>
        </is>
      </c>
      <c r="AY252" s="19" t="inlineStr">
        <is>
          <t>Visible effect on a team's or client portfolio's revenue, quality or compliance</t>
        </is>
      </c>
      <c r="AZ252" s="19" t="inlineStr">
        <is>
          <t>Works at B3: Shapes the results of a practice or several teams</t>
        </is>
      </c>
      <c r="BA252" s="67" t="inlineStr">
        <is>
          <t>Less than 6–8 yrs</t>
        </is>
      </c>
      <c r="BB252" s="68" t="inlineStr">
        <is>
          <t>6–8 yrs · market 6–10 yrs</t>
        </is>
      </c>
      <c r="BC252" s="68" t="inlineStr">
        <is>
          <t>More than 6–8 yrs</t>
        </is>
      </c>
      <c r="BD252" s="67" t="inlineStr">
        <is>
          <t>Below: Graduate + relevant qualification or certification preferred</t>
        </is>
      </c>
      <c r="BE252" s="68" t="inlineStr">
        <is>
          <t>Graduate or postgraduate; professional qualification preferred</t>
        </is>
      </c>
      <c r="BF252" s="68" t="inlineStr">
        <is>
          <t>Above: Postgraduate or professional qualification preferred</t>
        </is>
      </c>
    </row>
    <row r="253" ht="90" customHeight="1">
      <c r="A253" s="59" t="inlineStr">
        <is>
          <t>R080</t>
        </is>
      </c>
      <c r="B253" s="17" t="inlineStr">
        <is>
          <t>Partnerships &amp; Alliances · IC</t>
        </is>
      </c>
      <c r="C253" s="17" t="inlineStr">
        <is>
          <t>Sales &amp; Business Development</t>
        </is>
      </c>
      <c r="D253" s="17" t="inlineStr">
        <is>
          <t>IC</t>
        </is>
      </c>
      <c r="E253" s="17" t="inlineStr">
        <is>
          <t>level</t>
        </is>
      </c>
      <c r="F253" s="69" t="inlineStr">
        <is>
          <t>B1</t>
        </is>
      </c>
      <c r="G253" s="17" t="inlineStr">
        <is>
          <t>— no one at this level today</t>
        </is>
      </c>
      <c r="H253" s="17" t="n">
        <v>0</v>
      </c>
      <c r="I253" s="61" t="n"/>
      <c r="J253" s="62" t="n"/>
      <c r="K253" s="62" t="n"/>
      <c r="L253" s="62" t="n"/>
      <c r="M253" s="62" t="n"/>
      <c r="N253" s="62" t="n"/>
      <c r="O253" s="62" t="n"/>
      <c r="P253" s="20" t="n"/>
      <c r="Q253" s="21" t="n"/>
      <c r="R253" s="21" t="n"/>
      <c r="S253" s="21" t="n"/>
      <c r="T253" s="21" t="n"/>
      <c r="U253" s="21" t="n"/>
      <c r="V253" s="21" t="n"/>
      <c r="W253" s="63" t="n"/>
      <c r="X253" s="64" t="n"/>
      <c r="Y253" s="64" t="n"/>
      <c r="Z253" s="64" t="n"/>
      <c r="AA253" s="64" t="n"/>
      <c r="AB253" s="64" t="n"/>
      <c r="AC253" s="64" t="n"/>
      <c r="AD253" s="20" t="n"/>
      <c r="AE253" s="21" t="n"/>
      <c r="AF253" s="21" t="n"/>
      <c r="AG253" s="21" t="n"/>
      <c r="AH253" s="21" t="n"/>
      <c r="AI253" s="21" t="n"/>
      <c r="AJ253" s="21" t="n"/>
      <c r="AK253" s="21" t="n"/>
      <c r="AL253" s="65" t="inlineStr">
        <is>
          <t>Works at A3: Varied and non-standard work; handles exceptions</t>
        </is>
      </c>
      <c r="AM253" s="66" t="inlineStr">
        <is>
          <t>Domain specialist work</t>
        </is>
      </c>
      <c r="AN253" s="66" t="inlineStr">
        <is>
          <t>Works at B2: Hardest problems in the domain</t>
        </is>
      </c>
      <c r="AO253" s="65" t="inlineStr">
        <is>
          <t>Works at A3: Technical / QC / client calls on own work</t>
        </is>
      </c>
      <c r="AP253" s="66" t="inlineStr">
        <is>
          <t>Technical / QC / client calls for the domain</t>
        </is>
      </c>
      <c r="AQ253" s="66" t="inlineStr">
        <is>
          <t>Works at B2: Allocates people and sets team priorities</t>
        </is>
      </c>
      <c r="AR253" s="65" t="inlineStr">
        <is>
          <t>Works at A3: A module / process, or work with client or regulatory consequences</t>
        </is>
      </c>
      <c r="AS253" s="66" t="inlineStr">
        <is>
          <t>A domain or a small team</t>
        </is>
      </c>
      <c r="AT253" s="66" t="inlineStr">
        <is>
          <t>Works at B2: One team or a client portfolio</t>
        </is>
      </c>
      <c r="AU253" s="18" t="inlineStr">
        <is>
          <t>Works at A3: contributes alone; guides others only informally</t>
        </is>
      </c>
      <c r="AV253" s="19" t="inlineStr">
        <is>
          <t>IC: mentors and reviews · People: hands-on team lead of 3–5</t>
        </is>
      </c>
      <c r="AW253" s="19" t="inlineStr">
        <is>
          <t>Works at B2: IC: guides others in the domain · People: manages a team of 6+</t>
        </is>
      </c>
      <c r="AX253" s="18" t="inlineStr">
        <is>
          <t>Works at A3: A process or client deliverable depends on this work</t>
        </is>
      </c>
      <c r="AY253" s="19" t="inlineStr">
        <is>
          <t>Moves a module's, product area's or client account's results</t>
        </is>
      </c>
      <c r="AZ253" s="19" t="inlineStr">
        <is>
          <t>Works at B2: Visible effect on a team's or client portfolio's revenue, quality or compliance</t>
        </is>
      </c>
      <c r="BA253" s="67" t="inlineStr">
        <is>
          <t>Less than 4–6 yrs</t>
        </is>
      </c>
      <c r="BB253" s="68" t="inlineStr">
        <is>
          <t>4–6 yrs · market 4–8 yrs</t>
        </is>
      </c>
      <c r="BC253" s="68" t="inlineStr">
        <is>
          <t>More than 4–6 yrs</t>
        </is>
      </c>
      <c r="BD253" s="67" t="inlineStr">
        <is>
          <t>Below: Graduate; relevant certification preferred</t>
        </is>
      </c>
      <c r="BE253" s="68" t="inlineStr">
        <is>
          <t>Graduate + relevant qualification or certification preferred</t>
        </is>
      </c>
      <c r="BF253" s="68" t="inlineStr">
        <is>
          <t>Above: Graduate or postgraduate; professional qualification preferred</t>
        </is>
      </c>
    </row>
    <row r="254" ht="90" customHeight="1">
      <c r="A254" s="59" t="inlineStr">
        <is>
          <t>R080</t>
        </is>
      </c>
      <c r="B254" s="17" t="inlineStr">
        <is>
          <t>Partnerships &amp; Alliances · IC</t>
        </is>
      </c>
      <c r="C254" s="17" t="inlineStr">
        <is>
          <t>Sales &amp; Business Development</t>
        </is>
      </c>
      <c r="D254" s="17" t="inlineStr">
        <is>
          <t>IC</t>
        </is>
      </c>
      <c r="E254" s="17" t="inlineStr">
        <is>
          <t>level</t>
        </is>
      </c>
      <c r="F254" s="60" t="inlineStr">
        <is>
          <t>A3</t>
        </is>
      </c>
      <c r="G254" s="17" t="inlineStr">
        <is>
          <t>Senior Alliances Executive</t>
        </is>
      </c>
      <c r="H254" s="17" t="n">
        <v>1</v>
      </c>
      <c r="I254" s="61" t="n"/>
      <c r="J254" s="62" t="n"/>
      <c r="K254" s="62" t="n"/>
      <c r="L254" s="62" t="n"/>
      <c r="M254" s="62" t="n"/>
      <c r="N254" s="62" t="n"/>
      <c r="O254" s="62" t="n"/>
      <c r="P254" s="20" t="n"/>
      <c r="Q254" s="21" t="n"/>
      <c r="R254" s="21" t="n"/>
      <c r="S254" s="21" t="n"/>
      <c r="T254" s="21" t="n"/>
      <c r="U254" s="21" t="n"/>
      <c r="V254" s="21" t="n"/>
      <c r="W254" s="63" t="n"/>
      <c r="X254" s="64" t="n"/>
      <c r="Y254" s="64" t="n"/>
      <c r="Z254" s="64" t="n"/>
      <c r="AA254" s="64" t="n"/>
      <c r="AB254" s="64" t="n"/>
      <c r="AC254" s="64" t="n"/>
      <c r="AD254" s="20" t="n"/>
      <c r="AE254" s="21" t="n"/>
      <c r="AF254" s="21" t="n"/>
      <c r="AG254" s="21" t="n"/>
      <c r="AH254" s="21" t="n"/>
      <c r="AI254" s="21" t="n"/>
      <c r="AJ254" s="21" t="n"/>
      <c r="AK254" s="21" t="n"/>
      <c r="AL254" s="65" t="inlineStr">
        <is>
          <t>Works at A2: Standard work of the discipline</t>
        </is>
      </c>
      <c r="AM254" s="66" t="inlineStr">
        <is>
          <t>Varied and non-standard work; handles exceptions · in this role: Sales</t>
        </is>
      </c>
      <c r="AN254" s="66" t="inlineStr">
        <is>
          <t>Works at B1: Domain specialist work</t>
        </is>
      </c>
      <c r="AO254" s="65" t="inlineStr">
        <is>
          <t>Works at A2: Chooses own approach within standards</t>
        </is>
      </c>
      <c r="AP254" s="66" t="inlineStr">
        <is>
          <t>Technical / QC / client calls on own work</t>
        </is>
      </c>
      <c r="AQ254" s="66" t="inlineStr">
        <is>
          <t>Works at B1: Technical / QC / client calls for the domain</t>
        </is>
      </c>
      <c r="AR254" s="65" t="inlineStr">
        <is>
          <t>Works at A2: Own deliverables · accuracy, TAT</t>
        </is>
      </c>
      <c r="AS254" s="66" t="inlineStr">
        <is>
          <t>A module / process, or work with client or regulatory consequences</t>
        </is>
      </c>
      <c r="AT254" s="66" t="inlineStr">
        <is>
          <t>Works at B1: A domain or a small team</t>
        </is>
      </c>
      <c r="AU254" s="18" t="inlineStr">
        <is>
          <t>Works at A2: contributes alone; guides others only informally</t>
        </is>
      </c>
      <c r="AV254" s="19" t="inlineStr">
        <is>
          <t>Helps peers and newer people informally · None · guides 1–3 juniors informally</t>
        </is>
      </c>
      <c r="AW254" s="19" t="inlineStr">
        <is>
          <t>Works at B1: IC: mentors and reviews · People: hands-on team lead of 3–5</t>
        </is>
      </c>
      <c r="AX254" s="18" t="inlineStr">
        <is>
          <t>Works at A2: Own deliverables feed a team's output and turnaround</t>
        </is>
      </c>
      <c r="AY254" s="19" t="inlineStr">
        <is>
          <t>A process or client deliverable depends on this work</t>
        </is>
      </c>
      <c r="AZ254" s="19" t="inlineStr">
        <is>
          <t>Works at B1: Moves a module's, product area's or client account's results</t>
        </is>
      </c>
      <c r="BA254" s="67" t="inlineStr">
        <is>
          <t>Less than 2–4 yrs</t>
        </is>
      </c>
      <c r="BB254" s="68" t="inlineStr">
        <is>
          <t>2–4 yrs · market 2–5 yrs</t>
        </is>
      </c>
      <c r="BC254" s="68" t="inlineStr">
        <is>
          <t>More than 2–4 yrs</t>
        </is>
      </c>
      <c r="BD254" s="67" t="inlineStr">
        <is>
          <t>Below: Graduate · or diploma with experience</t>
        </is>
      </c>
      <c r="BE254" s="68" t="inlineStr">
        <is>
          <t>Graduate; relevant certification preferred</t>
        </is>
      </c>
      <c r="BF254" s="68" t="inlineStr">
        <is>
          <t>Above: Graduate + relevant qualification or certification preferred</t>
        </is>
      </c>
    </row>
    <row r="255" ht="30" customHeight="1">
      <c r="A255" s="45" t="inlineStr">
        <is>
          <t>R081</t>
        </is>
      </c>
      <c r="B255" s="46" t="inlineStr">
        <is>
          <t>Pre-Sales &amp; Solution Demos · IC</t>
        </is>
      </c>
      <c r="C255" s="46" t="inlineStr">
        <is>
          <t>Sales &amp; Business Development</t>
        </is>
      </c>
      <c r="D255" s="46" t="inlineStr">
        <is>
          <t>IC</t>
        </is>
      </c>
      <c r="E255" s="46" t="inlineStr">
        <is>
          <t>ROLE</t>
        </is>
      </c>
      <c r="F255" s="46" t="inlineStr">
        <is>
          <t>A3</t>
        </is>
      </c>
      <c r="G255" s="46" t="inlineStr">
        <is>
          <t>Band A · all tracks · Sales &amp; marketing</t>
        </is>
      </c>
      <c r="H255" s="46" t="n">
        <v>1</v>
      </c>
      <c r="I255" s="47" t="inlineStr">
        <is>
          <t>H</t>
        </is>
      </c>
      <c r="J255" s="48" t="inlineStr">
        <is>
          <t>M</t>
        </is>
      </c>
      <c r="K255" s="48" t="inlineStr">
        <is>
          <t>L</t>
        </is>
      </c>
      <c r="L255" s="48" t="inlineStr">
        <is>
          <t>L</t>
        </is>
      </c>
      <c r="M255" s="48" t="inlineStr">
        <is>
          <t>M</t>
        </is>
      </c>
      <c r="N255" s="48" t="inlineStr">
        <is>
          <t>L</t>
        </is>
      </c>
      <c r="O255" s="48" t="inlineStr">
        <is>
          <t>L</t>
        </is>
      </c>
      <c r="P255" s="49" t="inlineStr">
        <is>
          <t>H</t>
        </is>
      </c>
      <c r="Q255" s="50" t="inlineStr">
        <is>
          <t>M</t>
        </is>
      </c>
      <c r="R255" s="50" t="inlineStr">
        <is>
          <t>M</t>
        </is>
      </c>
      <c r="S255" s="50" t="inlineStr">
        <is>
          <t>L</t>
        </is>
      </c>
      <c r="T255" s="50" t="inlineStr">
        <is>
          <t>L</t>
        </is>
      </c>
      <c r="U255" s="50" t="inlineStr">
        <is>
          <t>L</t>
        </is>
      </c>
      <c r="V255" s="50" t="inlineStr">
        <is>
          <t>L</t>
        </is>
      </c>
      <c r="W255" s="51" t="n"/>
      <c r="X255" s="52" t="n"/>
      <c r="Y255" s="52" t="n"/>
      <c r="Z255" s="52" t="n"/>
      <c r="AA255" s="52" t="n"/>
      <c r="AB255" s="52" t="n"/>
      <c r="AC255" s="52" t="n"/>
      <c r="AD255" s="49" t="str">
        <f>IF(W255&lt;&gt;"",W255,I255)</f>
        <v>H</v>
      </c>
      <c r="AE255" s="50" t="str">
        <f>IF(X255&lt;&gt;"",X255,J255)</f>
        <v>M</v>
      </c>
      <c r="AF255" s="50" t="str">
        <f>IF(Y255&lt;&gt;"",Y255,K255)</f>
        <v>L</v>
      </c>
      <c r="AG255" s="50" t="str">
        <f>IF(Z255&lt;&gt;"",Z255,L255)</f>
        <v>L</v>
      </c>
      <c r="AH255" s="50" t="str">
        <f>IF(AA255&lt;&gt;"",AA255,M255)</f>
        <v>M</v>
      </c>
      <c r="AI255" s="50" t="str">
        <f>IF(AB255&lt;&gt;"",AB255,N255)</f>
        <v>L</v>
      </c>
      <c r="AJ255" s="50" t="str">
        <f>IF(AC255&lt;&gt;"",AC255,O255)</f>
        <v>L</v>
      </c>
      <c r="AK255" s="50">
        <f>COUNTA(W255:AC255)</f>
        <v>0</v>
      </c>
      <c r="AL255" s="53" t="n"/>
      <c r="AM255" s="54" t="n"/>
      <c r="AN255" s="54" t="n"/>
      <c r="AO255" s="53" t="n"/>
      <c r="AP255" s="54" t="n"/>
      <c r="AQ255" s="54" t="n"/>
      <c r="AR255" s="53" t="n"/>
      <c r="AS255" s="54" t="n"/>
      <c r="AT255" s="54" t="n"/>
      <c r="AU255" s="55" t="n"/>
      <c r="AV255" s="56" t="n"/>
      <c r="AW255" s="56" t="n"/>
      <c r="AX255" s="55" t="n"/>
      <c r="AY255" s="56" t="n"/>
      <c r="AZ255" s="56" t="n"/>
      <c r="BA255" s="57" t="n"/>
      <c r="BB255" s="58" t="n"/>
      <c r="BC255" s="58" t="n"/>
      <c r="BD255" s="57" t="n"/>
      <c r="BE255" s="58" t="n"/>
      <c r="BF255" s="58" t="n"/>
    </row>
    <row r="256" ht="90" customHeight="1">
      <c r="A256" s="59" t="inlineStr">
        <is>
          <t>R081</t>
        </is>
      </c>
      <c r="B256" s="17" t="inlineStr">
        <is>
          <t>Pre-Sales &amp; Solution Demos · IC</t>
        </is>
      </c>
      <c r="C256" s="17" t="inlineStr">
        <is>
          <t>Sales &amp; Business Development</t>
        </is>
      </c>
      <c r="D256" s="17" t="inlineStr">
        <is>
          <t>IC</t>
        </is>
      </c>
      <c r="E256" s="17" t="inlineStr">
        <is>
          <t>level</t>
        </is>
      </c>
      <c r="F256" s="60" t="inlineStr">
        <is>
          <t>A3</t>
        </is>
      </c>
      <c r="G256" s="17" t="inlineStr">
        <is>
          <t>Senior Associate – Pre-Sales &amp; Solution Demos</t>
        </is>
      </c>
      <c r="H256" s="17" t="n">
        <v>1</v>
      </c>
      <c r="I256" s="61" t="n"/>
      <c r="J256" s="62" t="n"/>
      <c r="K256" s="62" t="n"/>
      <c r="L256" s="62" t="n"/>
      <c r="M256" s="62" t="n"/>
      <c r="N256" s="62" t="n"/>
      <c r="O256" s="62" t="n"/>
      <c r="P256" s="20" t="n"/>
      <c r="Q256" s="21" t="n"/>
      <c r="R256" s="21" t="n"/>
      <c r="S256" s="21" t="n"/>
      <c r="T256" s="21" t="n"/>
      <c r="U256" s="21" t="n"/>
      <c r="V256" s="21" t="n"/>
      <c r="W256" s="63" t="n"/>
      <c r="X256" s="64" t="n"/>
      <c r="Y256" s="64" t="n"/>
      <c r="Z256" s="64" t="n"/>
      <c r="AA256" s="64" t="n"/>
      <c r="AB256" s="64" t="n"/>
      <c r="AC256" s="64" t="n"/>
      <c r="AD256" s="20" t="n"/>
      <c r="AE256" s="21" t="n"/>
      <c r="AF256" s="21" t="n"/>
      <c r="AG256" s="21" t="n"/>
      <c r="AH256" s="21" t="n"/>
      <c r="AI256" s="21" t="n"/>
      <c r="AJ256" s="21" t="n"/>
      <c r="AK256" s="21" t="n"/>
      <c r="AL256" s="65" t="inlineStr">
        <is>
          <t>Works at A2: Standard work of the discipline</t>
        </is>
      </c>
      <c r="AM256" s="66" t="inlineStr">
        <is>
          <t>Varied and non-standard work; handles exceptions</t>
        </is>
      </c>
      <c r="AN256" s="66" t="inlineStr">
        <is>
          <t>Works at B1: Domain specialist work</t>
        </is>
      </c>
      <c r="AO256" s="65" t="inlineStr">
        <is>
          <t>Works at A2: Chooses own approach within standards</t>
        </is>
      </c>
      <c r="AP256" s="66" t="inlineStr">
        <is>
          <t>Technical / QC / client calls on own work</t>
        </is>
      </c>
      <c r="AQ256" s="66" t="inlineStr">
        <is>
          <t>Works at B1: Technical / QC / client calls for the domain</t>
        </is>
      </c>
      <c r="AR256" s="65" t="inlineStr">
        <is>
          <t>Works at A2: Own deliverables · accuracy, TAT</t>
        </is>
      </c>
      <c r="AS256" s="66" t="inlineStr">
        <is>
          <t>A module / process, or work with client or regulatory consequences</t>
        </is>
      </c>
      <c r="AT256" s="66" t="inlineStr">
        <is>
          <t>Works at B1: A domain or a small team</t>
        </is>
      </c>
      <c r="AU256" s="18" t="inlineStr">
        <is>
          <t>Works at A2: contributes alone; guides others only informally</t>
        </is>
      </c>
      <c r="AV256" s="19" t="inlineStr">
        <is>
          <t>Helps peers and newer people informally · None · guides 1–3 juniors informally</t>
        </is>
      </c>
      <c r="AW256" s="19" t="inlineStr">
        <is>
          <t>Works at B1: IC: mentors and reviews · People: hands-on team lead of 3–5</t>
        </is>
      </c>
      <c r="AX256" s="18" t="inlineStr">
        <is>
          <t>Works at A2: Own deliverables feed a team's output and turnaround</t>
        </is>
      </c>
      <c r="AY256" s="19" t="inlineStr">
        <is>
          <t>A process or client deliverable depends on this work</t>
        </is>
      </c>
      <c r="AZ256" s="19" t="inlineStr">
        <is>
          <t>Works at B1: Moves a module's, product area's or client account's results</t>
        </is>
      </c>
      <c r="BA256" s="67" t="inlineStr">
        <is>
          <t>Less than 2–4 yrs</t>
        </is>
      </c>
      <c r="BB256" s="68" t="inlineStr">
        <is>
          <t>2–4 yrs · market 2–5 yrs</t>
        </is>
      </c>
      <c r="BC256" s="68" t="inlineStr">
        <is>
          <t>More than 2–4 yrs</t>
        </is>
      </c>
      <c r="BD256" s="67" t="inlineStr">
        <is>
          <t>Below: Graduate · or diploma with experience</t>
        </is>
      </c>
      <c r="BE256" s="68" t="inlineStr">
        <is>
          <t>Graduate; relevant certification preferred</t>
        </is>
      </c>
      <c r="BF256" s="68" t="inlineStr">
        <is>
          <t>Above: Graduate + relevant qualification or certification preferred</t>
        </is>
      </c>
    </row>
    <row r="257" ht="30" customHeight="1">
      <c r="A257" s="45" t="inlineStr">
        <is>
          <t>R082</t>
        </is>
      </c>
      <c r="B257" s="46" t="inlineStr">
        <is>
          <t>Sales Development &amp; Prospecting · IC</t>
        </is>
      </c>
      <c r="C257" s="46" t="inlineStr">
        <is>
          <t>Sales &amp; Business Development</t>
        </is>
      </c>
      <c r="D257" s="46" t="inlineStr">
        <is>
          <t>IC</t>
        </is>
      </c>
      <c r="E257" s="46" t="inlineStr">
        <is>
          <t>ROLE</t>
        </is>
      </c>
      <c r="F257" s="46" t="inlineStr">
        <is>
          <t>A1 · A2 · A3 · B1 · B2</t>
        </is>
      </c>
      <c r="G257" s="46" t="inlineStr">
        <is>
          <t>Band A · all tracks · Sales &amp; marketing</t>
        </is>
      </c>
      <c r="H257" s="46" t="n">
        <v>13</v>
      </c>
      <c r="I257" s="47" t="inlineStr">
        <is>
          <t>H</t>
        </is>
      </c>
      <c r="J257" s="48" t="inlineStr">
        <is>
          <t>M</t>
        </is>
      </c>
      <c r="K257" s="48" t="inlineStr">
        <is>
          <t>L</t>
        </is>
      </c>
      <c r="L257" s="48" t="inlineStr">
        <is>
          <t>L</t>
        </is>
      </c>
      <c r="M257" s="48" t="inlineStr">
        <is>
          <t>M</t>
        </is>
      </c>
      <c r="N257" s="48" t="inlineStr">
        <is>
          <t>L</t>
        </is>
      </c>
      <c r="O257" s="48" t="inlineStr">
        <is>
          <t>L</t>
        </is>
      </c>
      <c r="P257" s="49" t="inlineStr">
        <is>
          <t>H</t>
        </is>
      </c>
      <c r="Q257" s="50" t="inlineStr">
        <is>
          <t>M</t>
        </is>
      </c>
      <c r="R257" s="50" t="inlineStr">
        <is>
          <t>M</t>
        </is>
      </c>
      <c r="S257" s="50" t="inlineStr">
        <is>
          <t>L</t>
        </is>
      </c>
      <c r="T257" s="50" t="inlineStr">
        <is>
          <t>L</t>
        </is>
      </c>
      <c r="U257" s="50" t="inlineStr">
        <is>
          <t>L</t>
        </is>
      </c>
      <c r="V257" s="50" t="inlineStr">
        <is>
          <t>L</t>
        </is>
      </c>
      <c r="W257" s="51" t="n"/>
      <c r="X257" s="52" t="n"/>
      <c r="Y257" s="52" t="n"/>
      <c r="Z257" s="52" t="n"/>
      <c r="AA257" s="52" t="n"/>
      <c r="AB257" s="52" t="n"/>
      <c r="AC257" s="52" t="n"/>
      <c r="AD257" s="49" t="str">
        <f>IF(W257&lt;&gt;"",W257,I257)</f>
        <v>H</v>
      </c>
      <c r="AE257" s="50" t="str">
        <f>IF(X257&lt;&gt;"",X257,J257)</f>
        <v>M</v>
      </c>
      <c r="AF257" s="50" t="str">
        <f>IF(Y257&lt;&gt;"",Y257,K257)</f>
        <v>L</v>
      </c>
      <c r="AG257" s="50" t="str">
        <f>IF(Z257&lt;&gt;"",Z257,L257)</f>
        <v>L</v>
      </c>
      <c r="AH257" s="50" t="str">
        <f>IF(AA257&lt;&gt;"",AA257,M257)</f>
        <v>M</v>
      </c>
      <c r="AI257" s="50" t="str">
        <f>IF(AB257&lt;&gt;"",AB257,N257)</f>
        <v>L</v>
      </c>
      <c r="AJ257" s="50" t="str">
        <f>IF(AC257&lt;&gt;"",AC257,O257)</f>
        <v>L</v>
      </c>
      <c r="AK257" s="50">
        <f>COUNTA(W257:AC257)</f>
        <v>0</v>
      </c>
      <c r="AL257" s="53" t="n"/>
      <c r="AM257" s="54" t="n"/>
      <c r="AN257" s="54" t="n"/>
      <c r="AO257" s="53" t="n"/>
      <c r="AP257" s="54" t="n"/>
      <c r="AQ257" s="54" t="n"/>
      <c r="AR257" s="53" t="n"/>
      <c r="AS257" s="54" t="n"/>
      <c r="AT257" s="54" t="n"/>
      <c r="AU257" s="55" t="n"/>
      <c r="AV257" s="56" t="n"/>
      <c r="AW257" s="56" t="n"/>
      <c r="AX257" s="55" t="n"/>
      <c r="AY257" s="56" t="n"/>
      <c r="AZ257" s="56" t="n"/>
      <c r="BA257" s="57" t="n"/>
      <c r="BB257" s="58" t="n"/>
      <c r="BC257" s="58" t="n"/>
      <c r="BD257" s="57" t="n"/>
      <c r="BE257" s="58" t="n"/>
      <c r="BF257" s="58" t="n"/>
    </row>
    <row r="258" ht="90" customHeight="1">
      <c r="A258" s="59" t="inlineStr">
        <is>
          <t>R082</t>
        </is>
      </c>
      <c r="B258" s="17" t="inlineStr">
        <is>
          <t>Sales Development &amp; Prospecting · IC</t>
        </is>
      </c>
      <c r="C258" s="17" t="inlineStr">
        <is>
          <t>Sales &amp; Business Development</t>
        </is>
      </c>
      <c r="D258" s="17" t="inlineStr">
        <is>
          <t>IC</t>
        </is>
      </c>
      <c r="E258" s="17" t="inlineStr">
        <is>
          <t>level</t>
        </is>
      </c>
      <c r="F258" s="69" t="inlineStr">
        <is>
          <t>B2</t>
        </is>
      </c>
      <c r="G258" s="17" t="inlineStr">
        <is>
          <t>Senior Account Executive</t>
        </is>
      </c>
      <c r="H258" s="17" t="n">
        <v>1</v>
      </c>
      <c r="I258" s="61" t="n"/>
      <c r="J258" s="62" t="n"/>
      <c r="K258" s="62" t="n"/>
      <c r="L258" s="62" t="n"/>
      <c r="M258" s="62" t="n"/>
      <c r="N258" s="62" t="n"/>
      <c r="O258" s="62" t="n"/>
      <c r="P258" s="20" t="n"/>
      <c r="Q258" s="21" t="n"/>
      <c r="R258" s="21" t="n"/>
      <c r="S258" s="21" t="n"/>
      <c r="T258" s="21" t="n"/>
      <c r="U258" s="21" t="n"/>
      <c r="V258" s="21" t="n"/>
      <c r="W258" s="63" t="n"/>
      <c r="X258" s="64" t="n"/>
      <c r="Y258" s="64" t="n"/>
      <c r="Z258" s="64" t="n"/>
      <c r="AA258" s="64" t="n"/>
      <c r="AB258" s="64" t="n"/>
      <c r="AC258" s="64" t="n"/>
      <c r="AD258" s="20" t="n"/>
      <c r="AE258" s="21" t="n"/>
      <c r="AF258" s="21" t="n"/>
      <c r="AG258" s="21" t="n"/>
      <c r="AH258" s="21" t="n"/>
      <c r="AI258" s="21" t="n"/>
      <c r="AJ258" s="21" t="n"/>
      <c r="AK258" s="21" t="n"/>
      <c r="AL258" s="65" t="inlineStr">
        <is>
          <t>Works at B1: Domain specialist work</t>
        </is>
      </c>
      <c r="AM258" s="66" t="inlineStr">
        <is>
          <t>Hardest problems in the domain · in this role: Marketing · cold calling · objection handling · Communication · Linkedin outreach · Hubspot · Communication skills</t>
        </is>
      </c>
      <c r="AN258" s="66" t="inlineStr">
        <is>
          <t>Works at B3: Sets standards for a practice; cross-team problems</t>
        </is>
      </c>
      <c r="AO258" s="65" t="inlineStr">
        <is>
          <t>Works at B1: Technical / QC / client calls for the domain</t>
        </is>
      </c>
      <c r="AP258" s="66" t="inlineStr">
        <is>
          <t>Allocates people and sets team priorities</t>
        </is>
      </c>
      <c r="AQ258" s="66" t="inlineStr">
        <is>
          <t>Works at B3: Commercial / strategic calls for the unit</t>
        </is>
      </c>
      <c r="AR258" s="65" t="inlineStr">
        <is>
          <t>Works at B1: A domain or a small team</t>
        </is>
      </c>
      <c r="AS258" s="66" t="inlineStr">
        <is>
          <t>One team or a client portfolio</t>
        </is>
      </c>
      <c r="AT258" s="66" t="inlineStr">
        <is>
          <t>Works at B3: Several teams or a practice</t>
        </is>
      </c>
      <c r="AU258" s="18" t="inlineStr">
        <is>
          <t>Works at B1: IC: mentors and reviews · People: hands-on team lead of 3–5</t>
        </is>
      </c>
      <c r="AV258" s="19" t="inlineStr">
        <is>
          <t>IC: guides others in the domain · People: manages a team of 6+</t>
        </is>
      </c>
      <c r="AW258" s="19" t="inlineStr">
        <is>
          <t>Works at B3: IC: leads a practice · People: team leads / managers report in</t>
        </is>
      </c>
      <c r="AX258" s="18" t="inlineStr">
        <is>
          <t>Works at B1: Moves a module's, product area's or client account's results</t>
        </is>
      </c>
      <c r="AY258" s="19" t="inlineStr">
        <is>
          <t>Visible effect on a team's or client portfolio's revenue, quality or compliance</t>
        </is>
      </c>
      <c r="AZ258" s="19" t="inlineStr">
        <is>
          <t>Works at B3: Shapes the results of a practice or several teams</t>
        </is>
      </c>
      <c r="BA258" s="67" t="inlineStr">
        <is>
          <t>Less than 6–8 yrs</t>
        </is>
      </c>
      <c r="BB258" s="68" t="inlineStr">
        <is>
          <t>6–8 yrs · market 6–10 yrs</t>
        </is>
      </c>
      <c r="BC258" s="68" t="inlineStr">
        <is>
          <t>More than 6–8 yrs</t>
        </is>
      </c>
      <c r="BD258" s="67" t="inlineStr">
        <is>
          <t>Below: Graduate + relevant qualification or certification preferred</t>
        </is>
      </c>
      <c r="BE258" s="68" t="inlineStr">
        <is>
          <t>Graduate or postgraduate; professional qualification preferred</t>
        </is>
      </c>
      <c r="BF258" s="68" t="inlineStr">
        <is>
          <t>Above: Postgraduate or professional qualification preferred</t>
        </is>
      </c>
    </row>
    <row r="259" ht="90" customHeight="1">
      <c r="A259" s="59" t="inlineStr">
        <is>
          <t>R082</t>
        </is>
      </c>
      <c r="B259" s="17" t="inlineStr">
        <is>
          <t>Sales Development &amp; Prospecting · IC</t>
        </is>
      </c>
      <c r="C259" s="17" t="inlineStr">
        <is>
          <t>Sales &amp; Business Development</t>
        </is>
      </c>
      <c r="D259" s="17" t="inlineStr">
        <is>
          <t>IC</t>
        </is>
      </c>
      <c r="E259" s="17" t="inlineStr">
        <is>
          <t>level</t>
        </is>
      </c>
      <c r="F259" s="69" t="inlineStr">
        <is>
          <t>B1</t>
        </is>
      </c>
      <c r="G259" s="17" t="inlineStr">
        <is>
          <t>— no one at this level today</t>
        </is>
      </c>
      <c r="H259" s="17" t="n">
        <v>0</v>
      </c>
      <c r="I259" s="61" t="n"/>
      <c r="J259" s="62" t="n"/>
      <c r="K259" s="62" t="n"/>
      <c r="L259" s="62" t="n"/>
      <c r="M259" s="62" t="n"/>
      <c r="N259" s="62" t="n"/>
      <c r="O259" s="62" t="n"/>
      <c r="P259" s="20" t="n"/>
      <c r="Q259" s="21" t="n"/>
      <c r="R259" s="21" t="n"/>
      <c r="S259" s="21" t="n"/>
      <c r="T259" s="21" t="n"/>
      <c r="U259" s="21" t="n"/>
      <c r="V259" s="21" t="n"/>
      <c r="W259" s="63" t="n"/>
      <c r="X259" s="64" t="n"/>
      <c r="Y259" s="64" t="n"/>
      <c r="Z259" s="64" t="n"/>
      <c r="AA259" s="64" t="n"/>
      <c r="AB259" s="64" t="n"/>
      <c r="AC259" s="64" t="n"/>
      <c r="AD259" s="20" t="n"/>
      <c r="AE259" s="21" t="n"/>
      <c r="AF259" s="21" t="n"/>
      <c r="AG259" s="21" t="n"/>
      <c r="AH259" s="21" t="n"/>
      <c r="AI259" s="21" t="n"/>
      <c r="AJ259" s="21" t="n"/>
      <c r="AK259" s="21" t="n"/>
      <c r="AL259" s="65" t="inlineStr">
        <is>
          <t>Works at A3: Varied and non-standard work; handles exceptions</t>
        </is>
      </c>
      <c r="AM259" s="66" t="inlineStr">
        <is>
          <t>Domain specialist work · in this role: Marketing · cold calling · objection handling · Communication · Linkedin outreach · Hubspot · Communication skills</t>
        </is>
      </c>
      <c r="AN259" s="66" t="inlineStr">
        <is>
          <t>Works at B2: Hardest problems in the domain</t>
        </is>
      </c>
      <c r="AO259" s="65" t="inlineStr">
        <is>
          <t>Works at A3: Technical / QC / client calls on own work</t>
        </is>
      </c>
      <c r="AP259" s="66" t="inlineStr">
        <is>
          <t>Technical / QC / client calls for the domain</t>
        </is>
      </c>
      <c r="AQ259" s="66" t="inlineStr">
        <is>
          <t>Works at B2: Allocates people and sets team priorities</t>
        </is>
      </c>
      <c r="AR259" s="65" t="inlineStr">
        <is>
          <t>Works at A3: A module / process, or work with client or regulatory consequences</t>
        </is>
      </c>
      <c r="AS259" s="66" t="inlineStr">
        <is>
          <t>A domain or a small team</t>
        </is>
      </c>
      <c r="AT259" s="66" t="inlineStr">
        <is>
          <t>Works at B2: One team or a client portfolio</t>
        </is>
      </c>
      <c r="AU259" s="18" t="inlineStr">
        <is>
          <t>Works at A3: contributes alone; guides others only informally</t>
        </is>
      </c>
      <c r="AV259" s="19" t="inlineStr">
        <is>
          <t>IC: mentors and reviews · People: hands-on team lead of 3–5</t>
        </is>
      </c>
      <c r="AW259" s="19" t="inlineStr">
        <is>
          <t>Works at B2: IC: guides others in the domain · People: manages a team of 6+</t>
        </is>
      </c>
      <c r="AX259" s="18" t="inlineStr">
        <is>
          <t>Works at A3: A process or client deliverable depends on this work</t>
        </is>
      </c>
      <c r="AY259" s="19" t="inlineStr">
        <is>
          <t>Moves a module's, product area's or client account's results</t>
        </is>
      </c>
      <c r="AZ259" s="19" t="inlineStr">
        <is>
          <t>Works at B2: Visible effect on a team's or client portfolio's revenue, quality or compliance</t>
        </is>
      </c>
      <c r="BA259" s="67" t="inlineStr">
        <is>
          <t>Less than 4–6 yrs</t>
        </is>
      </c>
      <c r="BB259" s="68" t="inlineStr">
        <is>
          <t>4–6 yrs · market 4–8 yrs</t>
        </is>
      </c>
      <c r="BC259" s="68" t="inlineStr">
        <is>
          <t>More than 4–6 yrs</t>
        </is>
      </c>
      <c r="BD259" s="67" t="inlineStr">
        <is>
          <t>Below: Graduate; relevant certification preferred</t>
        </is>
      </c>
      <c r="BE259" s="68" t="inlineStr">
        <is>
          <t>Graduate + relevant qualification or certification preferred</t>
        </is>
      </c>
      <c r="BF259" s="68" t="inlineStr">
        <is>
          <t>Above: Graduate or postgraduate; professional qualification preferred</t>
        </is>
      </c>
    </row>
    <row r="260" ht="90" customHeight="1">
      <c r="A260" s="59" t="inlineStr">
        <is>
          <t>R082</t>
        </is>
      </c>
      <c r="B260" s="17" t="inlineStr">
        <is>
          <t>Sales Development &amp; Prospecting · IC</t>
        </is>
      </c>
      <c r="C260" s="17" t="inlineStr">
        <is>
          <t>Sales &amp; Business Development</t>
        </is>
      </c>
      <c r="D260" s="17" t="inlineStr">
        <is>
          <t>IC</t>
        </is>
      </c>
      <c r="E260" s="17" t="inlineStr">
        <is>
          <t>level</t>
        </is>
      </c>
      <c r="F260" s="60" t="inlineStr">
        <is>
          <t>A3</t>
        </is>
      </c>
      <c r="G260" s="17" t="inlineStr">
        <is>
          <t>Senior Sales Development Representative</t>
        </is>
      </c>
      <c r="H260" s="17" t="n">
        <v>4</v>
      </c>
      <c r="I260" s="61" t="n"/>
      <c r="J260" s="62" t="n"/>
      <c r="K260" s="62" t="n"/>
      <c r="L260" s="62" t="n"/>
      <c r="M260" s="62" t="n"/>
      <c r="N260" s="62" t="n"/>
      <c r="O260" s="62" t="n"/>
      <c r="P260" s="20" t="n"/>
      <c r="Q260" s="21" t="n"/>
      <c r="R260" s="21" t="n"/>
      <c r="S260" s="21" t="n"/>
      <c r="T260" s="21" t="n"/>
      <c r="U260" s="21" t="n"/>
      <c r="V260" s="21" t="n"/>
      <c r="W260" s="63" t="n"/>
      <c r="X260" s="64" t="n"/>
      <c r="Y260" s="64" t="n"/>
      <c r="Z260" s="64" t="n"/>
      <c r="AA260" s="64" t="n"/>
      <c r="AB260" s="64" t="n"/>
      <c r="AC260" s="64" t="n"/>
      <c r="AD260" s="20" t="n"/>
      <c r="AE260" s="21" t="n"/>
      <c r="AF260" s="21" t="n"/>
      <c r="AG260" s="21" t="n"/>
      <c r="AH260" s="21" t="n"/>
      <c r="AI260" s="21" t="n"/>
      <c r="AJ260" s="21" t="n"/>
      <c r="AK260" s="21" t="n"/>
      <c r="AL260" s="65" t="inlineStr">
        <is>
          <t>Works at A2: Standard work of the discipline</t>
        </is>
      </c>
      <c r="AM260" s="66" t="inlineStr">
        <is>
          <t>Varied and non-standard work; handles exceptions · in this role: Marketing</t>
        </is>
      </c>
      <c r="AN260" s="66" t="inlineStr">
        <is>
          <t>Works at B1: Domain specialist work</t>
        </is>
      </c>
      <c r="AO260" s="65" t="inlineStr">
        <is>
          <t>Works at A2: Chooses own approach within standards</t>
        </is>
      </c>
      <c r="AP260" s="66" t="inlineStr">
        <is>
          <t>Technical / QC / client calls on own work</t>
        </is>
      </c>
      <c r="AQ260" s="66" t="inlineStr">
        <is>
          <t>Works at B1: Technical / QC / client calls for the domain</t>
        </is>
      </c>
      <c r="AR260" s="65" t="inlineStr">
        <is>
          <t>Works at A2: Own deliverables · accuracy, TAT</t>
        </is>
      </c>
      <c r="AS260" s="66" t="inlineStr">
        <is>
          <t>A module / process, or work with client or regulatory consequences</t>
        </is>
      </c>
      <c r="AT260" s="66" t="inlineStr">
        <is>
          <t>Works at B1: A domain or a small team</t>
        </is>
      </c>
      <c r="AU260" s="18" t="inlineStr">
        <is>
          <t>Works at A2: contributes alone; guides others only informally</t>
        </is>
      </c>
      <c r="AV260" s="19" t="inlineStr">
        <is>
          <t>Helps peers and newer people informally · None · guides 1–3 juniors informally</t>
        </is>
      </c>
      <c r="AW260" s="19" t="inlineStr">
        <is>
          <t>Works at B1: IC: mentors and reviews · People: hands-on team lead of 3–5</t>
        </is>
      </c>
      <c r="AX260" s="18" t="inlineStr">
        <is>
          <t>Works at A2: Own deliverables feed a team's output and turnaround</t>
        </is>
      </c>
      <c r="AY260" s="19" t="inlineStr">
        <is>
          <t>A process or client deliverable depends on this work</t>
        </is>
      </c>
      <c r="AZ260" s="19" t="inlineStr">
        <is>
          <t>Works at B1: Moves a module's, product area's or client account's results</t>
        </is>
      </c>
      <c r="BA260" s="67" t="inlineStr">
        <is>
          <t>Less than 2–4 yrs</t>
        </is>
      </c>
      <c r="BB260" s="68" t="inlineStr">
        <is>
          <t>2–4 yrs · market 2–5 yrs</t>
        </is>
      </c>
      <c r="BC260" s="68" t="inlineStr">
        <is>
          <t>More than 2–4 yrs</t>
        </is>
      </c>
      <c r="BD260" s="67" t="inlineStr">
        <is>
          <t>Below: Graduate · or diploma with experience</t>
        </is>
      </c>
      <c r="BE260" s="68" t="inlineStr">
        <is>
          <t>Graduate; relevant certification preferred</t>
        </is>
      </c>
      <c r="BF260" s="68" t="inlineStr">
        <is>
          <t>Above: Graduate + relevant qualification or certification preferred</t>
        </is>
      </c>
    </row>
    <row r="261" ht="90" customHeight="1">
      <c r="A261" s="59" t="inlineStr">
        <is>
          <t>R082</t>
        </is>
      </c>
      <c r="B261" s="17" t="inlineStr">
        <is>
          <t>Sales Development &amp; Prospecting · IC</t>
        </is>
      </c>
      <c r="C261" s="17" t="inlineStr">
        <is>
          <t>Sales &amp; Business Development</t>
        </is>
      </c>
      <c r="D261" s="17" t="inlineStr">
        <is>
          <t>IC</t>
        </is>
      </c>
      <c r="E261" s="17" t="inlineStr">
        <is>
          <t>level</t>
        </is>
      </c>
      <c r="F261" s="60" t="inlineStr">
        <is>
          <t>A2</t>
        </is>
      </c>
      <c r="G261" s="17" t="inlineStr">
        <is>
          <t>Sales Development Representative</t>
        </is>
      </c>
      <c r="H261" s="17" t="n">
        <v>5</v>
      </c>
      <c r="I261" s="61" t="n"/>
      <c r="J261" s="62" t="n"/>
      <c r="K261" s="62" t="n"/>
      <c r="L261" s="62" t="n"/>
      <c r="M261" s="62" t="n"/>
      <c r="N261" s="62" t="n"/>
      <c r="O261" s="62" t="n"/>
      <c r="P261" s="20" t="n"/>
      <c r="Q261" s="21" t="n"/>
      <c r="R261" s="21" t="n"/>
      <c r="S261" s="21" t="n"/>
      <c r="T261" s="21" t="n"/>
      <c r="U261" s="21" t="n"/>
      <c r="V261" s="21" t="n"/>
      <c r="W261" s="63" t="n"/>
      <c r="X261" s="64" t="n"/>
      <c r="Y261" s="64" t="n"/>
      <c r="Z261" s="64" t="n"/>
      <c r="AA261" s="64" t="n"/>
      <c r="AB261" s="64" t="n"/>
      <c r="AC261" s="64" t="n"/>
      <c r="AD261" s="20" t="n"/>
      <c r="AE261" s="21" t="n"/>
      <c r="AF261" s="21" t="n"/>
      <c r="AG261" s="21" t="n"/>
      <c r="AH261" s="21" t="n"/>
      <c r="AI261" s="21" t="n"/>
      <c r="AJ261" s="21" t="n"/>
      <c r="AK261" s="21" t="n"/>
      <c r="AL261" s="65" t="inlineStr">
        <is>
          <t>Works at A1: Learning; follows worked examples</t>
        </is>
      </c>
      <c r="AM261" s="66" t="inlineStr">
        <is>
          <t>Standard work of the discipline · in this role: Marketing · Communication skills</t>
        </is>
      </c>
      <c r="AN261" s="66" t="inlineStr">
        <is>
          <t>Works at A3: Varied and non-standard work; handles exceptions</t>
        </is>
      </c>
      <c r="AO261" s="65" t="inlineStr">
        <is>
          <t>Works at A1: Needs approval / close guidance</t>
        </is>
      </c>
      <c r="AP261" s="66" t="inlineStr">
        <is>
          <t>Chooses own approach within standards</t>
        </is>
      </c>
      <c r="AQ261" s="66" t="inlineStr">
        <is>
          <t>Works at A3: Technical / QC / client calls on own work</t>
        </is>
      </c>
      <c r="AR261" s="65" t="inlineStr">
        <is>
          <t>Works at A1: Learning tasks</t>
        </is>
      </c>
      <c r="AS261" s="66" t="inlineStr">
        <is>
          <t>Own deliverables · accuracy, TAT</t>
        </is>
      </c>
      <c r="AT261" s="66" t="inlineStr">
        <is>
          <t>Works at A3: A module / process, or work with client or regulatory consequences</t>
        </is>
      </c>
      <c r="AU261" s="18" t="inlineStr">
        <is>
          <t>Works at A1: contributes alone; guides others only informally</t>
        </is>
      </c>
      <c r="AV261" s="19" t="inlineStr">
        <is>
          <t>Helps peers and newer people informally · No direct reports</t>
        </is>
      </c>
      <c r="AW261" s="19" t="inlineStr">
        <is>
          <t>Works at A3: Not scored in Band A</t>
        </is>
      </c>
      <c r="AX261" s="18" t="inlineStr">
        <is>
          <t>Works at A1: Learning; little direct effect on business results yet</t>
        </is>
      </c>
      <c r="AY261" s="19" t="inlineStr">
        <is>
          <t>Own deliverables feed a team's output and turnaround</t>
        </is>
      </c>
      <c r="AZ261" s="19" t="inlineStr">
        <is>
          <t>Works at A3: A process or client deliverable depends on this work</t>
        </is>
      </c>
      <c r="BA261" s="67" t="inlineStr">
        <is>
          <t>Less than 0–2 yrs</t>
        </is>
      </c>
      <c r="BB261" s="68" t="inlineStr">
        <is>
          <t>0–2 yrs · market 0–3 yrs</t>
        </is>
      </c>
      <c r="BC261" s="68" t="inlineStr">
        <is>
          <t>More than 0–2 yrs</t>
        </is>
      </c>
      <c r="BD261" s="67" t="inlineStr">
        <is>
          <t>Below: Pursuing or completed graduation / diploma</t>
        </is>
      </c>
      <c r="BE261" s="68" t="inlineStr">
        <is>
          <t>Graduate · or diploma with experience</t>
        </is>
      </c>
      <c r="BF261" s="68" t="inlineStr">
        <is>
          <t>Above: Graduate; relevant certification preferred</t>
        </is>
      </c>
    </row>
    <row r="262" ht="90" customHeight="1">
      <c r="A262" s="59" t="inlineStr">
        <is>
          <t>R082</t>
        </is>
      </c>
      <c r="B262" s="17" t="inlineStr">
        <is>
          <t>Sales Development &amp; Prospecting · IC</t>
        </is>
      </c>
      <c r="C262" s="17" t="inlineStr">
        <is>
          <t>Sales &amp; Business Development</t>
        </is>
      </c>
      <c r="D262" s="17" t="inlineStr">
        <is>
          <t>IC</t>
        </is>
      </c>
      <c r="E262" s="17" t="inlineStr">
        <is>
          <t>level</t>
        </is>
      </c>
      <c r="F262" s="60" t="inlineStr">
        <is>
          <t>A1</t>
        </is>
      </c>
      <c r="G262" s="17" t="inlineStr">
        <is>
          <t>Intern</t>
        </is>
      </c>
      <c r="H262" s="17" t="n">
        <v>3</v>
      </c>
      <c r="I262" s="61" t="n"/>
      <c r="J262" s="62" t="n"/>
      <c r="K262" s="62" t="n"/>
      <c r="L262" s="62" t="n"/>
      <c r="M262" s="62" t="n"/>
      <c r="N262" s="62" t="n"/>
      <c r="O262" s="62" t="n"/>
      <c r="P262" s="20" t="n"/>
      <c r="Q262" s="21" t="n"/>
      <c r="R262" s="21" t="n"/>
      <c r="S262" s="21" t="n"/>
      <c r="T262" s="21" t="n"/>
      <c r="U262" s="21" t="n"/>
      <c r="V262" s="21" t="n"/>
      <c r="W262" s="63" t="n"/>
      <c r="X262" s="64" t="n"/>
      <c r="Y262" s="64" t="n"/>
      <c r="Z262" s="64" t="n"/>
      <c r="AA262" s="64" t="n"/>
      <c r="AB262" s="64" t="n"/>
      <c r="AC262" s="64" t="n"/>
      <c r="AD262" s="20" t="n"/>
      <c r="AE262" s="21" t="n"/>
      <c r="AF262" s="21" t="n"/>
      <c r="AG262" s="21" t="n"/>
      <c r="AH262" s="21" t="n"/>
      <c r="AI262" s="21" t="n"/>
      <c r="AJ262" s="21" t="n"/>
      <c r="AK262" s="21" t="n"/>
      <c r="AL262" s="65" t="inlineStr">
        <is>
          <t>Not yet at the entry standard</t>
        </is>
      </c>
      <c r="AM262" s="66" t="inlineStr">
        <is>
          <t>Learning; follows worked examples · in this role: Marketing · Objection Handling</t>
        </is>
      </c>
      <c r="AN262" s="66" t="inlineStr">
        <is>
          <t>Works at A2: Standard work of the discipline</t>
        </is>
      </c>
      <c r="AO262" s="65" t="inlineStr">
        <is>
          <t>Not yet at the entry standard</t>
        </is>
      </c>
      <c r="AP262" s="66" t="inlineStr">
        <is>
          <t>Needs approval / close guidance</t>
        </is>
      </c>
      <c r="AQ262" s="66" t="inlineStr">
        <is>
          <t>Works at A2: Chooses own approach within standards</t>
        </is>
      </c>
      <c r="AR262" s="65" t="inlineStr">
        <is>
          <t>Not yet at the entry standard</t>
        </is>
      </c>
      <c r="AS262" s="66" t="inlineStr">
        <is>
          <t>Learning tasks</t>
        </is>
      </c>
      <c r="AT262" s="66" t="inlineStr">
        <is>
          <t>Works at A2: Own deliverables · accuracy, TAT</t>
        </is>
      </c>
      <c r="AU262" s="18" t="inlineStr">
        <is>
          <t>Not yet at the entry standard</t>
        </is>
      </c>
      <c r="AV262" s="19" t="inlineStr">
        <is>
          <t>Helps peers and newer people informally · No direct reports</t>
        </is>
      </c>
      <c r="AW262" s="19" t="inlineStr">
        <is>
          <t>Works at A2: Not scored in Band A</t>
        </is>
      </c>
      <c r="AX262" s="18" t="inlineStr">
        <is>
          <t>Not yet at the entry standard</t>
        </is>
      </c>
      <c r="AY262" s="19" t="inlineStr">
        <is>
          <t>Learning; little direct effect on business results yet</t>
        </is>
      </c>
      <c r="AZ262" s="19" t="inlineStr">
        <is>
          <t>Works at A2: Own deliverables feed a team's output and turnaround</t>
        </is>
      </c>
      <c r="BA262" s="67" t="inlineStr">
        <is>
          <t>Less than Intern / trainee · first year</t>
        </is>
      </c>
      <c r="BB262" s="68" t="inlineStr">
        <is>
          <t>Intern / trainee · first year · market — yrs</t>
        </is>
      </c>
      <c r="BC262" s="68" t="inlineStr">
        <is>
          <t>More than Intern / trainee · first year</t>
        </is>
      </c>
      <c r="BD262" s="67" t="inlineStr">
        <is>
          <t>Still studying</t>
        </is>
      </c>
      <c r="BE262" s="68" t="inlineStr">
        <is>
          <t>Pursuing or completed graduation / diploma</t>
        </is>
      </c>
      <c r="BF262" s="68" t="inlineStr">
        <is>
          <t>Above: Graduate · or diploma with experience</t>
        </is>
      </c>
    </row>
    <row r="263" ht="30" customHeight="1">
      <c r="A263" s="45" t="inlineStr">
        <is>
          <t>R083</t>
        </is>
      </c>
      <c r="B263" s="46" t="inlineStr">
        <is>
          <t>Sales Development &amp; Prospecting · Manager</t>
        </is>
      </c>
      <c r="C263" s="46" t="inlineStr">
        <is>
          <t>Sales &amp; Business Development</t>
        </is>
      </c>
      <c r="D263" s="46" t="inlineStr">
        <is>
          <t>Manager</t>
        </is>
      </c>
      <c r="E263" s="46" t="inlineStr">
        <is>
          <t>ROLE</t>
        </is>
      </c>
      <c r="F263" s="46" t="inlineStr">
        <is>
          <t>B1</t>
        </is>
      </c>
      <c r="G263" s="46" t="inlineStr">
        <is>
          <t>Band B · People Manager · Sales &amp; marketing</t>
        </is>
      </c>
      <c r="H263" s="46" t="n">
        <v>2</v>
      </c>
      <c r="I263" s="47" t="inlineStr">
        <is>
          <t>H</t>
        </is>
      </c>
      <c r="J263" s="48" t="inlineStr">
        <is>
          <t>M</t>
        </is>
      </c>
      <c r="K263" s="48" t="inlineStr">
        <is>
          <t>L</t>
        </is>
      </c>
      <c r="L263" s="48" t="inlineStr">
        <is>
          <t>M</t>
        </is>
      </c>
      <c r="M263" s="48" t="inlineStr">
        <is>
          <t>M</t>
        </is>
      </c>
      <c r="N263" s="48" t="inlineStr">
        <is>
          <t>L</t>
        </is>
      </c>
      <c r="O263" s="48" t="inlineStr">
        <is>
          <t>L</t>
        </is>
      </c>
      <c r="P263" s="49" t="inlineStr">
        <is>
          <t>H</t>
        </is>
      </c>
      <c r="Q263" s="50" t="inlineStr">
        <is>
          <t>M</t>
        </is>
      </c>
      <c r="R263" s="50" t="inlineStr">
        <is>
          <t>M</t>
        </is>
      </c>
      <c r="S263" s="50" t="inlineStr">
        <is>
          <t>M</t>
        </is>
      </c>
      <c r="T263" s="50" t="inlineStr">
        <is>
          <t>L</t>
        </is>
      </c>
      <c r="U263" s="50" t="inlineStr">
        <is>
          <t>L</t>
        </is>
      </c>
      <c r="V263" s="50" t="inlineStr">
        <is>
          <t>L</t>
        </is>
      </c>
      <c r="W263" s="51" t="n"/>
      <c r="X263" s="52" t="n"/>
      <c r="Y263" s="52" t="n"/>
      <c r="Z263" s="52" t="n"/>
      <c r="AA263" s="52" t="n"/>
      <c r="AB263" s="52" t="n"/>
      <c r="AC263" s="52" t="n"/>
      <c r="AD263" s="49" t="str">
        <f>IF(W263&lt;&gt;"",W263,I263)</f>
        <v>H</v>
      </c>
      <c r="AE263" s="50" t="str">
        <f>IF(X263&lt;&gt;"",X263,J263)</f>
        <v>M</v>
      </c>
      <c r="AF263" s="50" t="str">
        <f>IF(Y263&lt;&gt;"",Y263,K263)</f>
        <v>L</v>
      </c>
      <c r="AG263" s="50" t="str">
        <f>IF(Z263&lt;&gt;"",Z263,L263)</f>
        <v>M</v>
      </c>
      <c r="AH263" s="50" t="str">
        <f>IF(AA263&lt;&gt;"",AA263,M263)</f>
        <v>M</v>
      </c>
      <c r="AI263" s="50" t="str">
        <f>IF(AB263&lt;&gt;"",AB263,N263)</f>
        <v>L</v>
      </c>
      <c r="AJ263" s="50" t="str">
        <f>IF(AC263&lt;&gt;"",AC263,O263)</f>
        <v>L</v>
      </c>
      <c r="AK263" s="50">
        <f>COUNTA(W263:AC263)</f>
        <v>0</v>
      </c>
      <c r="AL263" s="53" t="n"/>
      <c r="AM263" s="54" t="n"/>
      <c r="AN263" s="54" t="n"/>
      <c r="AO263" s="53" t="n"/>
      <c r="AP263" s="54" t="n"/>
      <c r="AQ263" s="54" t="n"/>
      <c r="AR263" s="53" t="n"/>
      <c r="AS263" s="54" t="n"/>
      <c r="AT263" s="54" t="n"/>
      <c r="AU263" s="55" t="n"/>
      <c r="AV263" s="56" t="n"/>
      <c r="AW263" s="56" t="n"/>
      <c r="AX263" s="55" t="n"/>
      <c r="AY263" s="56" t="n"/>
      <c r="AZ263" s="56" t="n"/>
      <c r="BA263" s="57" t="n"/>
      <c r="BB263" s="58" t="n"/>
      <c r="BC263" s="58" t="n"/>
      <c r="BD263" s="57" t="n"/>
      <c r="BE263" s="58" t="n"/>
      <c r="BF263" s="58" t="n"/>
    </row>
    <row r="264" ht="90" customHeight="1">
      <c r="A264" s="59" t="inlineStr">
        <is>
          <t>R083</t>
        </is>
      </c>
      <c r="B264" s="17" t="inlineStr">
        <is>
          <t>Sales Development &amp; Prospecting · Manager</t>
        </is>
      </c>
      <c r="C264" s="17" t="inlineStr">
        <is>
          <t>Sales &amp; Business Development</t>
        </is>
      </c>
      <c r="D264" s="17" t="inlineStr">
        <is>
          <t>Manager</t>
        </is>
      </c>
      <c r="E264" s="17" t="inlineStr">
        <is>
          <t>level</t>
        </is>
      </c>
      <c r="F264" s="69" t="inlineStr">
        <is>
          <t>B1</t>
        </is>
      </c>
      <c r="G264" s="17" t="inlineStr">
        <is>
          <t>Team Lead</t>
        </is>
      </c>
      <c r="H264" s="17" t="n">
        <v>2</v>
      </c>
      <c r="I264" s="61" t="n"/>
      <c r="J264" s="62" t="n"/>
      <c r="K264" s="62" t="n"/>
      <c r="L264" s="62" t="n"/>
      <c r="M264" s="62" t="n"/>
      <c r="N264" s="62" t="n"/>
      <c r="O264" s="62" t="n"/>
      <c r="P264" s="20" t="n"/>
      <c r="Q264" s="21" t="n"/>
      <c r="R264" s="21" t="n"/>
      <c r="S264" s="21" t="n"/>
      <c r="T264" s="21" t="n"/>
      <c r="U264" s="21" t="n"/>
      <c r="V264" s="21" t="n"/>
      <c r="W264" s="63" t="n"/>
      <c r="X264" s="64" t="n"/>
      <c r="Y264" s="64" t="n"/>
      <c r="Z264" s="64" t="n"/>
      <c r="AA264" s="64" t="n"/>
      <c r="AB264" s="64" t="n"/>
      <c r="AC264" s="64" t="n"/>
      <c r="AD264" s="20" t="n"/>
      <c r="AE264" s="21" t="n"/>
      <c r="AF264" s="21" t="n"/>
      <c r="AG264" s="21" t="n"/>
      <c r="AH264" s="21" t="n"/>
      <c r="AI264" s="21" t="n"/>
      <c r="AJ264" s="21" t="n"/>
      <c r="AK264" s="21" t="n"/>
      <c r="AL264" s="65" t="inlineStr">
        <is>
          <t>Works at A3: Varied and non-standard work; handles exceptions</t>
        </is>
      </c>
      <c r="AM264" s="66" t="inlineStr">
        <is>
          <t>Domain specialist work · in this role: Marketing · cold calling · objection handling · Communication · Linkedin outreach · Hubspot · Communication skills</t>
        </is>
      </c>
      <c r="AN264" s="66" t="inlineStr">
        <is>
          <t>Works at B2: Hardest problems in the domain</t>
        </is>
      </c>
      <c r="AO264" s="65" t="inlineStr">
        <is>
          <t>Works at A3: Technical / QC / client calls on own work</t>
        </is>
      </c>
      <c r="AP264" s="66" t="inlineStr">
        <is>
          <t>Technical / QC / client calls for the domain</t>
        </is>
      </c>
      <c r="AQ264" s="66" t="inlineStr">
        <is>
          <t>Works at B2: Allocates people and sets team priorities</t>
        </is>
      </c>
      <c r="AR264" s="65" t="inlineStr">
        <is>
          <t>Works at A3: A module / process, or work with client or regulatory consequences</t>
        </is>
      </c>
      <c r="AS264" s="66" t="inlineStr">
        <is>
          <t>A domain or a small team</t>
        </is>
      </c>
      <c r="AT264" s="66" t="inlineStr">
        <is>
          <t>Works at B2: One team or a client portfolio</t>
        </is>
      </c>
      <c r="AU264" s="18" t="inlineStr">
        <is>
          <t>Works at A3: contributes alone; guides others only informally</t>
        </is>
      </c>
      <c r="AV264" s="19" t="inlineStr">
        <is>
          <t>IC: mentors and reviews · People: hands-on team lead of 3–5</t>
        </is>
      </c>
      <c r="AW264" s="19" t="inlineStr">
        <is>
          <t>Works at B2: IC: guides others in the domain · People: manages a team of 6+</t>
        </is>
      </c>
      <c r="AX264" s="18" t="inlineStr">
        <is>
          <t>Works at A3: A process or client deliverable depends on this work</t>
        </is>
      </c>
      <c r="AY264" s="19" t="inlineStr">
        <is>
          <t>Moves a module's, product area's or client account's results</t>
        </is>
      </c>
      <c r="AZ264" s="19" t="inlineStr">
        <is>
          <t>Works at B2: Visible effect on a team's or client portfolio's revenue, quality or compliance</t>
        </is>
      </c>
      <c r="BA264" s="67" t="inlineStr">
        <is>
          <t>Less than 4–6 yrs</t>
        </is>
      </c>
      <c r="BB264" s="68" t="inlineStr">
        <is>
          <t>4–6 yrs · market 4–8 yrs</t>
        </is>
      </c>
      <c r="BC264" s="68" t="inlineStr">
        <is>
          <t>More than 4–6 yrs</t>
        </is>
      </c>
      <c r="BD264" s="67" t="inlineStr">
        <is>
          <t>Below: Graduate; relevant certification preferred</t>
        </is>
      </c>
      <c r="BE264" s="68" t="inlineStr">
        <is>
          <t>Graduate + relevant qualification or certification preferred</t>
        </is>
      </c>
      <c r="BF264" s="68" t="inlineStr">
        <is>
          <t>Above: Graduate or postgraduate; professional qualification preferred</t>
        </is>
      </c>
    </row>
    <row r="265" ht="30" customHeight="1">
      <c r="A265" s="45" t="inlineStr">
        <is>
          <t>R084</t>
        </is>
      </c>
      <c r="B265" s="46" t="inlineStr">
        <is>
          <t>Sales Leadership · IC</t>
        </is>
      </c>
      <c r="C265" s="46" t="inlineStr">
        <is>
          <t>Sales &amp; Business Development</t>
        </is>
      </c>
      <c r="D265" s="46" t="inlineStr">
        <is>
          <t>IC</t>
        </is>
      </c>
      <c r="E265" s="46" t="inlineStr">
        <is>
          <t>ROLE</t>
        </is>
      </c>
      <c r="F265" s="46" t="inlineStr">
        <is>
          <t>B2 · B3 · C1</t>
        </is>
      </c>
      <c r="G265" s="46" t="inlineStr">
        <is>
          <t>Band C · Principal specialist · Sales &amp; marketing</t>
        </is>
      </c>
      <c r="H265" s="46" t="n">
        <v>6</v>
      </c>
      <c r="I265" s="47" t="inlineStr">
        <is>
          <t>H</t>
        </is>
      </c>
      <c r="J265" s="48" t="inlineStr">
        <is>
          <t>M</t>
        </is>
      </c>
      <c r="K265" s="48" t="inlineStr">
        <is>
          <t>L</t>
        </is>
      </c>
      <c r="L265" s="48" t="inlineStr">
        <is>
          <t>L</t>
        </is>
      </c>
      <c r="M265" s="48" t="inlineStr">
        <is>
          <t>M</t>
        </is>
      </c>
      <c r="N265" s="48" t="inlineStr">
        <is>
          <t>L</t>
        </is>
      </c>
      <c r="O265" s="48" t="inlineStr">
        <is>
          <t>L</t>
        </is>
      </c>
      <c r="P265" s="49" t="inlineStr">
        <is>
          <t>H</t>
        </is>
      </c>
      <c r="Q265" s="50" t="inlineStr">
        <is>
          <t>M</t>
        </is>
      </c>
      <c r="R265" s="50" t="inlineStr">
        <is>
          <t>M</t>
        </is>
      </c>
      <c r="S265" s="50" t="inlineStr">
        <is>
          <t>L</t>
        </is>
      </c>
      <c r="T265" s="50" t="inlineStr">
        <is>
          <t>L</t>
        </is>
      </c>
      <c r="U265" s="50" t="inlineStr">
        <is>
          <t>L</t>
        </is>
      </c>
      <c r="V265" s="50" t="inlineStr">
        <is>
          <t>L</t>
        </is>
      </c>
      <c r="W265" s="51" t="n"/>
      <c r="X265" s="52" t="n"/>
      <c r="Y265" s="52" t="n"/>
      <c r="Z265" s="52" t="n"/>
      <c r="AA265" s="52" t="n"/>
      <c r="AB265" s="52" t="n"/>
      <c r="AC265" s="52" t="n"/>
      <c r="AD265" s="49" t="str">
        <f>IF(W265&lt;&gt;"",W265,I265)</f>
        <v>H</v>
      </c>
      <c r="AE265" s="50" t="str">
        <f>IF(X265&lt;&gt;"",X265,J265)</f>
        <v>M</v>
      </c>
      <c r="AF265" s="50" t="str">
        <f>IF(Y265&lt;&gt;"",Y265,K265)</f>
        <v>L</v>
      </c>
      <c r="AG265" s="50" t="str">
        <f>IF(Z265&lt;&gt;"",Z265,L265)</f>
        <v>L</v>
      </c>
      <c r="AH265" s="50" t="str">
        <f>IF(AA265&lt;&gt;"",AA265,M265)</f>
        <v>M</v>
      </c>
      <c r="AI265" s="50" t="str">
        <f>IF(AB265&lt;&gt;"",AB265,N265)</f>
        <v>L</v>
      </c>
      <c r="AJ265" s="50" t="str">
        <f>IF(AC265&lt;&gt;"",AC265,O265)</f>
        <v>L</v>
      </c>
      <c r="AK265" s="50">
        <f>COUNTA(W265:AC265)</f>
        <v>0</v>
      </c>
      <c r="AL265" s="53" t="n"/>
      <c r="AM265" s="54" t="n"/>
      <c r="AN265" s="54" t="n"/>
      <c r="AO265" s="53" t="n"/>
      <c r="AP265" s="54" t="n"/>
      <c r="AQ265" s="54" t="n"/>
      <c r="AR265" s="53" t="n"/>
      <c r="AS265" s="54" t="n"/>
      <c r="AT265" s="54" t="n"/>
      <c r="AU265" s="55" t="n"/>
      <c r="AV265" s="56" t="n"/>
      <c r="AW265" s="56" t="n"/>
      <c r="AX265" s="55" t="n"/>
      <c r="AY265" s="56" t="n"/>
      <c r="AZ265" s="56" t="n"/>
      <c r="BA265" s="57" t="n"/>
      <c r="BB265" s="58" t="n"/>
      <c r="BC265" s="58" t="n"/>
      <c r="BD265" s="57" t="n"/>
      <c r="BE265" s="58" t="n"/>
      <c r="BF265" s="58" t="n"/>
    </row>
    <row r="266" ht="90" customHeight="1">
      <c r="A266" s="59" t="inlineStr">
        <is>
          <t>R084</t>
        </is>
      </c>
      <c r="B266" s="17" t="inlineStr">
        <is>
          <t>Sales Leadership · IC</t>
        </is>
      </c>
      <c r="C266" s="17" t="inlineStr">
        <is>
          <t>Sales &amp; Business Development</t>
        </is>
      </c>
      <c r="D266" s="17" t="inlineStr">
        <is>
          <t>IC</t>
        </is>
      </c>
      <c r="E266" s="17" t="inlineStr">
        <is>
          <t>level</t>
        </is>
      </c>
      <c r="F266" s="70" t="inlineStr">
        <is>
          <t>C1</t>
        </is>
      </c>
      <c r="G266" s="17" t="inlineStr">
        <is>
          <t>Principal</t>
        </is>
      </c>
      <c r="H266" s="17" t="n">
        <v>3</v>
      </c>
      <c r="I266" s="61" t="n"/>
      <c r="J266" s="62" t="n"/>
      <c r="K266" s="62" t="n"/>
      <c r="L266" s="62" t="n"/>
      <c r="M266" s="62" t="n"/>
      <c r="N266" s="62" t="n"/>
      <c r="O266" s="62" t="n"/>
      <c r="P266" s="20" t="n"/>
      <c r="Q266" s="21" t="n"/>
      <c r="R266" s="21" t="n"/>
      <c r="S266" s="21" t="n"/>
      <c r="T266" s="21" t="n"/>
      <c r="U266" s="21" t="n"/>
      <c r="V266" s="21" t="n"/>
      <c r="W266" s="63" t="n"/>
      <c r="X266" s="64" t="n"/>
      <c r="Y266" s="64" t="n"/>
      <c r="Z266" s="64" t="n"/>
      <c r="AA266" s="64" t="n"/>
      <c r="AB266" s="64" t="n"/>
      <c r="AC266" s="64" t="n"/>
      <c r="AD266" s="20" t="n"/>
      <c r="AE266" s="21" t="n"/>
      <c r="AF266" s="21" t="n"/>
      <c r="AG266" s="21" t="n"/>
      <c r="AH266" s="21" t="n"/>
      <c r="AI266" s="21" t="n"/>
      <c r="AJ266" s="21" t="n"/>
      <c r="AK266" s="21" t="n"/>
      <c r="AL266" s="65" t="inlineStr">
        <is>
          <t>Works at B3: Sets standards for a practice; cross-team problems</t>
        </is>
      </c>
      <c r="AM266" s="66" t="inlineStr">
        <is>
          <t>Ambiguous, cross-product problems · in this role: Sales</t>
        </is>
      </c>
      <c r="AN266" s="66" t="inlineStr">
        <is>
          <t>Works at C2: Function-wide or company-wide problems; creates methods and standards</t>
        </is>
      </c>
      <c r="AO266" s="65" t="inlineStr">
        <is>
          <t>Works at B3: Commercial / strategic calls for the unit</t>
        </is>
      </c>
      <c r="AP266" s="66" t="inlineStr">
        <is>
          <t>Sets direction for a sub-function or domain</t>
        </is>
      </c>
      <c r="AQ266" s="66" t="inlineStr">
        <is>
          <t>Works at C2: Sets direction for a function</t>
        </is>
      </c>
      <c r="AR266" s="65" t="inlineStr">
        <is>
          <t>Works at B3: Several teams or a practice</t>
        </is>
      </c>
      <c r="AS266" s="66" t="inlineStr">
        <is>
          <t>Sub-function results or domain quality across products</t>
        </is>
      </c>
      <c r="AT266" s="66" t="inlineStr">
        <is>
          <t>Works at C2: Function results, budget and risk</t>
        </is>
      </c>
      <c r="AU266" s="18" t="inlineStr">
        <is>
          <t>Works at B3: IC: leads a practice · People: team leads / managers report in</t>
        </is>
      </c>
      <c r="AV266" s="19" t="inlineStr">
        <is>
          <t>Leads managers or a community of practice</t>
        </is>
      </c>
      <c r="AW266" s="19" t="inlineStr">
        <is>
          <t>Works at C2: Leads a function; shapes functional strategy</t>
        </is>
      </c>
      <c r="AX266" s="18" t="inlineStr">
        <is>
          <t>Works at B3: Shapes the results of a practice or several teams</t>
        </is>
      </c>
      <c r="AY266" s="19" t="inlineStr">
        <is>
          <t>Changes results across a sub-function or across products</t>
        </is>
      </c>
      <c r="AZ266" s="19" t="inlineStr">
        <is>
          <t>Works at C2: Drives a function's or department's results and costs</t>
        </is>
      </c>
      <c r="BA266" s="67" t="inlineStr">
        <is>
          <t>Less than 10–13 yrs</t>
        </is>
      </c>
      <c r="BB266" s="68" t="inlineStr">
        <is>
          <t>10–13 yrs · market 12–17 yrs</t>
        </is>
      </c>
      <c r="BC266" s="68" t="inlineStr">
        <is>
          <t>More than 10–13 yrs</t>
        </is>
      </c>
      <c r="BD266" s="67" t="inlineStr">
        <is>
          <t>Below: Postgraduate or professional qualification preferred</t>
        </is>
      </c>
      <c r="BE266" s="68" t="inlineStr">
        <is>
          <t>Postgraduate / professional qualification preferred</t>
        </is>
      </c>
      <c r="BF266" s="68" t="inlineStr">
        <is>
          <t>Above: Postgraduate / professional qualification preferred</t>
        </is>
      </c>
    </row>
    <row r="267" ht="90" customHeight="1">
      <c r="A267" s="59" t="inlineStr">
        <is>
          <t>R084</t>
        </is>
      </c>
      <c r="B267" s="17" t="inlineStr">
        <is>
          <t>Sales Leadership · IC</t>
        </is>
      </c>
      <c r="C267" s="17" t="inlineStr">
        <is>
          <t>Sales &amp; Business Development</t>
        </is>
      </c>
      <c r="D267" s="17" t="inlineStr">
        <is>
          <t>IC</t>
        </is>
      </c>
      <c r="E267" s="17" t="inlineStr">
        <is>
          <t>level</t>
        </is>
      </c>
      <c r="F267" s="69" t="inlineStr">
        <is>
          <t>B3</t>
        </is>
      </c>
      <c r="G267" s="17" t="inlineStr">
        <is>
          <t>Lead Account Executive</t>
        </is>
      </c>
      <c r="H267" s="17" t="n">
        <v>1</v>
      </c>
      <c r="I267" s="61" t="n"/>
      <c r="J267" s="62" t="n"/>
      <c r="K267" s="62" t="n"/>
      <c r="L267" s="62" t="n"/>
      <c r="M267" s="62" t="n"/>
      <c r="N267" s="62" t="n"/>
      <c r="O267" s="62" t="n"/>
      <c r="P267" s="20" t="n"/>
      <c r="Q267" s="21" t="n"/>
      <c r="R267" s="21" t="n"/>
      <c r="S267" s="21" t="n"/>
      <c r="T267" s="21" t="n"/>
      <c r="U267" s="21" t="n"/>
      <c r="V267" s="21" t="n"/>
      <c r="W267" s="63" t="n"/>
      <c r="X267" s="64" t="n"/>
      <c r="Y267" s="64" t="n"/>
      <c r="Z267" s="64" t="n"/>
      <c r="AA267" s="64" t="n"/>
      <c r="AB267" s="64" t="n"/>
      <c r="AC267" s="64" t="n"/>
      <c r="AD267" s="20" t="n"/>
      <c r="AE267" s="21" t="n"/>
      <c r="AF267" s="21" t="n"/>
      <c r="AG267" s="21" t="n"/>
      <c r="AH267" s="21" t="n"/>
      <c r="AI267" s="21" t="n"/>
      <c r="AJ267" s="21" t="n"/>
      <c r="AK267" s="21" t="n"/>
      <c r="AL267" s="65" t="inlineStr">
        <is>
          <t>Works at B2: Hardest problems in the domain</t>
        </is>
      </c>
      <c r="AM267" s="66" t="inlineStr">
        <is>
          <t>Sets standards for a practice; cross-team problems · in this role: Sales</t>
        </is>
      </c>
      <c r="AN267" s="66" t="inlineStr">
        <is>
          <t>Works at C1: Ambiguous, cross-product problems</t>
        </is>
      </c>
      <c r="AO267" s="65" t="inlineStr">
        <is>
          <t>Works at B2: Allocates people and sets team priorities</t>
        </is>
      </c>
      <c r="AP267" s="66" t="inlineStr">
        <is>
          <t>Commercial / strategic calls for the unit</t>
        </is>
      </c>
      <c r="AQ267" s="66" t="inlineStr">
        <is>
          <t>Works at C1: Sets direction for a sub-function or domain</t>
        </is>
      </c>
      <c r="AR267" s="65" t="inlineStr">
        <is>
          <t>Works at B2: One team or a client portfolio</t>
        </is>
      </c>
      <c r="AS267" s="66" t="inlineStr">
        <is>
          <t>Several teams or a practice</t>
        </is>
      </c>
      <c r="AT267" s="66" t="inlineStr">
        <is>
          <t>Works at C1: Sub-function results or domain quality across products</t>
        </is>
      </c>
      <c r="AU267" s="18" t="inlineStr">
        <is>
          <t>Works at B2: IC: guides others in the domain · People: manages a team of 6+</t>
        </is>
      </c>
      <c r="AV267" s="19" t="inlineStr">
        <is>
          <t>IC: leads a practice · People: team leads / managers report in</t>
        </is>
      </c>
      <c r="AW267" s="19" t="inlineStr">
        <is>
          <t>Works at C1: Leads managers or a community of practice</t>
        </is>
      </c>
      <c r="AX267" s="18" t="inlineStr">
        <is>
          <t>Works at B2: Visible effect on a team's or client portfolio's revenue, quality or compliance</t>
        </is>
      </c>
      <c r="AY267" s="19" t="inlineStr">
        <is>
          <t>Shapes the results of a practice or several teams</t>
        </is>
      </c>
      <c r="AZ267" s="19" t="inlineStr">
        <is>
          <t>Works at C1: Changes results across a sub-function or across products</t>
        </is>
      </c>
      <c r="BA267" s="67" t="inlineStr">
        <is>
          <t>Less than 8–10 yrs</t>
        </is>
      </c>
      <c r="BB267" s="68" t="inlineStr">
        <is>
          <t>8–10 yrs · market 8–13 yrs</t>
        </is>
      </c>
      <c r="BC267" s="68" t="inlineStr">
        <is>
          <t>More than 8–10 yrs</t>
        </is>
      </c>
      <c r="BD267" s="67" t="inlineStr">
        <is>
          <t>Below: Graduate or postgraduate; professional qualification preferred</t>
        </is>
      </c>
      <c r="BE267" s="68" t="inlineStr">
        <is>
          <t>Postgraduate or professional qualification preferred</t>
        </is>
      </c>
      <c r="BF267" s="68" t="inlineStr">
        <is>
          <t>Above: Postgraduate / professional qualification preferred</t>
        </is>
      </c>
    </row>
    <row r="268" ht="90" customHeight="1">
      <c r="A268" s="59" t="inlineStr">
        <is>
          <t>R084</t>
        </is>
      </c>
      <c r="B268" s="17" t="inlineStr">
        <is>
          <t>Sales Leadership · IC</t>
        </is>
      </c>
      <c r="C268" s="17" t="inlineStr">
        <is>
          <t>Sales &amp; Business Development</t>
        </is>
      </c>
      <c r="D268" s="17" t="inlineStr">
        <is>
          <t>IC</t>
        </is>
      </c>
      <c r="E268" s="17" t="inlineStr">
        <is>
          <t>level</t>
        </is>
      </c>
      <c r="F268" s="69" t="inlineStr">
        <is>
          <t>B2</t>
        </is>
      </c>
      <c r="G268" s="17" t="inlineStr">
        <is>
          <t>Senior Account Executive</t>
        </is>
      </c>
      <c r="H268" s="17" t="n">
        <v>2</v>
      </c>
      <c r="I268" s="61" t="n"/>
      <c r="J268" s="62" t="n"/>
      <c r="K268" s="62" t="n"/>
      <c r="L268" s="62" t="n"/>
      <c r="M268" s="62" t="n"/>
      <c r="N268" s="62" t="n"/>
      <c r="O268" s="62" t="n"/>
      <c r="P268" s="20" t="n"/>
      <c r="Q268" s="21" t="n"/>
      <c r="R268" s="21" t="n"/>
      <c r="S268" s="21" t="n"/>
      <c r="T268" s="21" t="n"/>
      <c r="U268" s="21" t="n"/>
      <c r="V268" s="21" t="n"/>
      <c r="W268" s="63" t="n"/>
      <c r="X268" s="64" t="n"/>
      <c r="Y268" s="64" t="n"/>
      <c r="Z268" s="64" t="n"/>
      <c r="AA268" s="64" t="n"/>
      <c r="AB268" s="64" t="n"/>
      <c r="AC268" s="64" t="n"/>
      <c r="AD268" s="20" t="n"/>
      <c r="AE268" s="21" t="n"/>
      <c r="AF268" s="21" t="n"/>
      <c r="AG268" s="21" t="n"/>
      <c r="AH268" s="21" t="n"/>
      <c r="AI268" s="21" t="n"/>
      <c r="AJ268" s="21" t="n"/>
      <c r="AK268" s="21" t="n"/>
      <c r="AL268" s="65" t="inlineStr">
        <is>
          <t>Works at B1: Domain specialist work</t>
        </is>
      </c>
      <c r="AM268" s="66" t="inlineStr">
        <is>
          <t>Hardest problems in the domain · in this role: Sales</t>
        </is>
      </c>
      <c r="AN268" s="66" t="inlineStr">
        <is>
          <t>Works at B3: Sets standards for a practice; cross-team problems</t>
        </is>
      </c>
      <c r="AO268" s="65" t="inlineStr">
        <is>
          <t>Works at B1: Technical / QC / client calls for the domain</t>
        </is>
      </c>
      <c r="AP268" s="66" t="inlineStr">
        <is>
          <t>Allocates people and sets team priorities</t>
        </is>
      </c>
      <c r="AQ268" s="66" t="inlineStr">
        <is>
          <t>Works at B3: Commercial / strategic calls for the unit</t>
        </is>
      </c>
      <c r="AR268" s="65" t="inlineStr">
        <is>
          <t>Works at B1: A domain or a small team</t>
        </is>
      </c>
      <c r="AS268" s="66" t="inlineStr">
        <is>
          <t>One team or a client portfolio</t>
        </is>
      </c>
      <c r="AT268" s="66" t="inlineStr">
        <is>
          <t>Works at B3: Several teams or a practice</t>
        </is>
      </c>
      <c r="AU268" s="18" t="inlineStr">
        <is>
          <t>Works at B1: IC: mentors and reviews · People: hands-on team lead of 3–5</t>
        </is>
      </c>
      <c r="AV268" s="19" t="inlineStr">
        <is>
          <t>IC: guides others in the domain · People: manages a team of 6+</t>
        </is>
      </c>
      <c r="AW268" s="19" t="inlineStr">
        <is>
          <t>Works at B3: IC: leads a practice · People: team leads / managers report in</t>
        </is>
      </c>
      <c r="AX268" s="18" t="inlineStr">
        <is>
          <t>Works at B1: Moves a module's, product area's or client account's results</t>
        </is>
      </c>
      <c r="AY268" s="19" t="inlineStr">
        <is>
          <t>Visible effect on a team's or client portfolio's revenue, quality or compliance</t>
        </is>
      </c>
      <c r="AZ268" s="19" t="inlineStr">
        <is>
          <t>Works at B3: Shapes the results of a practice or several teams</t>
        </is>
      </c>
      <c r="BA268" s="67" t="inlineStr">
        <is>
          <t>Less than 6–8 yrs</t>
        </is>
      </c>
      <c r="BB268" s="68" t="inlineStr">
        <is>
          <t>6–8 yrs · market 6–10 yrs</t>
        </is>
      </c>
      <c r="BC268" s="68" t="inlineStr">
        <is>
          <t>More than 6–8 yrs</t>
        </is>
      </c>
      <c r="BD268" s="67" t="inlineStr">
        <is>
          <t>Below: Graduate + relevant qualification or certification preferred</t>
        </is>
      </c>
      <c r="BE268" s="68" t="inlineStr">
        <is>
          <t>Graduate or postgraduate; professional qualification preferred</t>
        </is>
      </c>
      <c r="BF268" s="68" t="inlineStr">
        <is>
          <t>Above: Postgraduate or professional qualification preferred</t>
        </is>
      </c>
    </row>
    <row r="269" ht="30" customHeight="1">
      <c r="A269" s="45" t="inlineStr">
        <is>
          <t>R085</t>
        </is>
      </c>
      <c r="B269" s="46" t="inlineStr">
        <is>
          <t>Sales Leadership · Manager</t>
        </is>
      </c>
      <c r="C269" s="46" t="inlineStr">
        <is>
          <t>Sales &amp; Business Development</t>
        </is>
      </c>
      <c r="D269" s="46" t="inlineStr">
        <is>
          <t>Manager</t>
        </is>
      </c>
      <c r="E269" s="46" t="inlineStr">
        <is>
          <t>ROLE</t>
        </is>
      </c>
      <c r="F269" s="46" t="inlineStr">
        <is>
          <t>C2</t>
        </is>
      </c>
      <c r="G269" s="46" t="inlineStr">
        <is>
          <t>Band C · Head / manager · Sales &amp; marketing</t>
        </is>
      </c>
      <c r="H269" s="46" t="n">
        <v>1</v>
      </c>
      <c r="I269" s="47" t="inlineStr">
        <is>
          <t>H</t>
        </is>
      </c>
      <c r="J269" s="48" t="inlineStr">
        <is>
          <t>M</t>
        </is>
      </c>
      <c r="K269" s="48" t="inlineStr">
        <is>
          <t>L</t>
        </is>
      </c>
      <c r="L269" s="48" t="inlineStr">
        <is>
          <t>M</t>
        </is>
      </c>
      <c r="M269" s="48" t="inlineStr">
        <is>
          <t>M</t>
        </is>
      </c>
      <c r="N269" s="48" t="inlineStr">
        <is>
          <t>L</t>
        </is>
      </c>
      <c r="O269" s="48" t="inlineStr">
        <is>
          <t>L</t>
        </is>
      </c>
      <c r="P269" s="49" t="inlineStr">
        <is>
          <t>H</t>
        </is>
      </c>
      <c r="Q269" s="50" t="inlineStr">
        <is>
          <t>M</t>
        </is>
      </c>
      <c r="R269" s="50" t="inlineStr">
        <is>
          <t>M</t>
        </is>
      </c>
      <c r="S269" s="50" t="inlineStr">
        <is>
          <t>M</t>
        </is>
      </c>
      <c r="T269" s="50" t="inlineStr">
        <is>
          <t>L</t>
        </is>
      </c>
      <c r="U269" s="50" t="inlineStr">
        <is>
          <t>L</t>
        </is>
      </c>
      <c r="V269" s="50" t="inlineStr">
        <is>
          <t>L</t>
        </is>
      </c>
      <c r="W269" s="51" t="n"/>
      <c r="X269" s="52" t="n"/>
      <c r="Y269" s="52" t="n"/>
      <c r="Z269" s="52" t="n"/>
      <c r="AA269" s="52" t="n"/>
      <c r="AB269" s="52" t="n"/>
      <c r="AC269" s="52" t="n"/>
      <c r="AD269" s="49" t="str">
        <f>IF(W269&lt;&gt;"",W269,I269)</f>
        <v>H</v>
      </c>
      <c r="AE269" s="50" t="str">
        <f>IF(X269&lt;&gt;"",X269,J269)</f>
        <v>M</v>
      </c>
      <c r="AF269" s="50" t="str">
        <f>IF(Y269&lt;&gt;"",Y269,K269)</f>
        <v>L</v>
      </c>
      <c r="AG269" s="50" t="str">
        <f>IF(Z269&lt;&gt;"",Z269,L269)</f>
        <v>M</v>
      </c>
      <c r="AH269" s="50" t="str">
        <f>IF(AA269&lt;&gt;"",AA269,M269)</f>
        <v>M</v>
      </c>
      <c r="AI269" s="50" t="str">
        <f>IF(AB269&lt;&gt;"",AB269,N269)</f>
        <v>L</v>
      </c>
      <c r="AJ269" s="50" t="str">
        <f>IF(AC269&lt;&gt;"",AC269,O269)</f>
        <v>L</v>
      </c>
      <c r="AK269" s="50">
        <f>COUNTA(W269:AC269)</f>
        <v>0</v>
      </c>
      <c r="AL269" s="53" t="n"/>
      <c r="AM269" s="54" t="n"/>
      <c r="AN269" s="54" t="n"/>
      <c r="AO269" s="53" t="n"/>
      <c r="AP269" s="54" t="n"/>
      <c r="AQ269" s="54" t="n"/>
      <c r="AR269" s="53" t="n"/>
      <c r="AS269" s="54" t="n"/>
      <c r="AT269" s="54" t="n"/>
      <c r="AU269" s="55" t="n"/>
      <c r="AV269" s="56" t="n"/>
      <c r="AW269" s="56" t="n"/>
      <c r="AX269" s="55" t="n"/>
      <c r="AY269" s="56" t="n"/>
      <c r="AZ269" s="56" t="n"/>
      <c r="BA269" s="57" t="n"/>
      <c r="BB269" s="58" t="n"/>
      <c r="BC269" s="58" t="n"/>
      <c r="BD269" s="57" t="n"/>
      <c r="BE269" s="58" t="n"/>
      <c r="BF269" s="58" t="n"/>
    </row>
    <row r="270" ht="90" customHeight="1">
      <c r="A270" s="59" t="inlineStr">
        <is>
          <t>R085</t>
        </is>
      </c>
      <c r="B270" s="17" t="inlineStr">
        <is>
          <t>Sales Leadership · Manager</t>
        </is>
      </c>
      <c r="C270" s="17" t="inlineStr">
        <is>
          <t>Sales &amp; Business Development</t>
        </is>
      </c>
      <c r="D270" s="17" t="inlineStr">
        <is>
          <t>Manager</t>
        </is>
      </c>
      <c r="E270" s="17" t="inlineStr">
        <is>
          <t>level</t>
        </is>
      </c>
      <c r="F270" s="70" t="inlineStr">
        <is>
          <t>C2</t>
        </is>
      </c>
      <c r="G270" s="17" t="inlineStr">
        <is>
          <t>Head</t>
        </is>
      </c>
      <c r="H270" s="17" t="n">
        <v>1</v>
      </c>
      <c r="I270" s="61" t="n"/>
      <c r="J270" s="62" t="n"/>
      <c r="K270" s="62" t="n"/>
      <c r="L270" s="62" t="n"/>
      <c r="M270" s="62" t="n"/>
      <c r="N270" s="62" t="n"/>
      <c r="O270" s="62" t="n"/>
      <c r="P270" s="20" t="n"/>
      <c r="Q270" s="21" t="n"/>
      <c r="R270" s="21" t="n"/>
      <c r="S270" s="21" t="n"/>
      <c r="T270" s="21" t="n"/>
      <c r="U270" s="21" t="n"/>
      <c r="V270" s="21" t="n"/>
      <c r="W270" s="63" t="n"/>
      <c r="X270" s="64" t="n"/>
      <c r="Y270" s="64" t="n"/>
      <c r="Z270" s="64" t="n"/>
      <c r="AA270" s="64" t="n"/>
      <c r="AB270" s="64" t="n"/>
      <c r="AC270" s="64" t="n"/>
      <c r="AD270" s="20" t="n"/>
      <c r="AE270" s="21" t="n"/>
      <c r="AF270" s="21" t="n"/>
      <c r="AG270" s="21" t="n"/>
      <c r="AH270" s="21" t="n"/>
      <c r="AI270" s="21" t="n"/>
      <c r="AJ270" s="21" t="n"/>
      <c r="AK270" s="21" t="n"/>
      <c r="AL270" s="65" t="inlineStr">
        <is>
          <t>Works at C1: Ambiguous, cross-product problems</t>
        </is>
      </c>
      <c r="AM270" s="66" t="inlineStr">
        <is>
          <t>Function-wide or company-wide problems; creates methods and standards · in this role: Sales</t>
        </is>
      </c>
      <c r="AN270" s="66" t="inlineStr">
        <is>
          <t>Works at D1: Competing strategic, financial and regulatory priorities</t>
        </is>
      </c>
      <c r="AO270" s="65" t="inlineStr">
        <is>
          <t>Works at C1: Sets direction for a sub-function or domain</t>
        </is>
      </c>
      <c r="AP270" s="66" t="inlineStr">
        <is>
          <t>Sets direction for a function</t>
        </is>
      </c>
      <c r="AQ270" s="66" t="inlineStr">
        <is>
          <t>Works at D1: Sets business-line direction, pricing and investment</t>
        </is>
      </c>
      <c r="AR270" s="65" t="inlineStr">
        <is>
          <t>Works at C1: Sub-function results or domain quality across products</t>
        </is>
      </c>
      <c r="AS270" s="66" t="inlineStr">
        <is>
          <t>Function results, budget and risk</t>
        </is>
      </c>
      <c r="AT270" s="66" t="inlineStr">
        <is>
          <t>Works at D1: Business-line P&amp;L and market position</t>
        </is>
      </c>
      <c r="AU270" s="18" t="inlineStr">
        <is>
          <t>Works at C1: Leads managers or a community of practice</t>
        </is>
      </c>
      <c r="AV270" s="19" t="inlineStr">
        <is>
          <t>Leads a function; shapes functional strategy</t>
        </is>
      </c>
      <c r="AW270" s="19" t="inlineStr">
        <is>
          <t>Works at D1: Defines business strategy; builds the leadership bench</t>
        </is>
      </c>
      <c r="AX270" s="18" t="inlineStr">
        <is>
          <t>Works at C1: Changes results across a sub-function or across products</t>
        </is>
      </c>
      <c r="AY270" s="19" t="inlineStr">
        <is>
          <t>Drives a function's or department's results and costs</t>
        </is>
      </c>
      <c r="AZ270" s="19" t="inlineStr">
        <is>
          <t>Works at D1: Owns a business line's P&amp;L and growth, or a company-wide function</t>
        </is>
      </c>
      <c r="BA270" s="67" t="inlineStr">
        <is>
          <t>Less than 13–16 yrs</t>
        </is>
      </c>
      <c r="BB270" s="68" t="inlineStr">
        <is>
          <t>13–16 yrs · market — yrs</t>
        </is>
      </c>
      <c r="BC270" s="68" t="inlineStr">
        <is>
          <t>More than 13–16 yrs</t>
        </is>
      </c>
      <c r="BD270" s="67" t="inlineStr">
        <is>
          <t>Below: Postgraduate / professional qualification preferred</t>
        </is>
      </c>
      <c r="BE270" s="68" t="inlineStr">
        <is>
          <t>Postgraduate / professional qualification preferred</t>
        </is>
      </c>
      <c r="BF270" s="68" t="inlineStr">
        <is>
          <t>Above: Postgraduate / professional qualification preferred</t>
        </is>
      </c>
    </row>
    <row r="271" ht="30" customHeight="1">
      <c r="A271" s="45" t="inlineStr">
        <is>
          <t>R086</t>
        </is>
      </c>
      <c r="B271" s="46" t="inlineStr">
        <is>
          <t>Solution Consulting &amp; Implementation · IC</t>
        </is>
      </c>
      <c r="C271" s="46" t="inlineStr">
        <is>
          <t>Solution Consulting &amp; Implementation</t>
        </is>
      </c>
      <c r="D271" s="46" t="inlineStr">
        <is>
          <t>IC</t>
        </is>
      </c>
      <c r="E271" s="46" t="inlineStr">
        <is>
          <t>ROLE</t>
        </is>
      </c>
      <c r="F271" s="46" t="inlineStr">
        <is>
          <t>A3 · B1 · B2</t>
        </is>
      </c>
      <c r="G271" s="46" t="inlineStr">
        <is>
          <t>Band A · all tracks · Regulatory &amp; domain consulting</t>
        </is>
      </c>
      <c r="H271" s="46" t="n">
        <v>7</v>
      </c>
      <c r="I271" s="47" t="inlineStr">
        <is>
          <t>H</t>
        </is>
      </c>
      <c r="J271" s="48" t="inlineStr">
        <is>
          <t>M</t>
        </is>
      </c>
      <c r="K271" s="48" t="inlineStr">
        <is>
          <t>M</t>
        </is>
      </c>
      <c r="L271" s="48" t="inlineStr">
        <is>
          <t>L</t>
        </is>
      </c>
      <c r="M271" s="48" t="inlineStr">
        <is>
          <t>L</t>
        </is>
      </c>
      <c r="N271" s="48" t="inlineStr">
        <is>
          <t>L</t>
        </is>
      </c>
      <c r="O271" s="48" t="inlineStr">
        <is>
          <t>L</t>
        </is>
      </c>
      <c r="P271" s="49" t="inlineStr">
        <is>
          <t>H</t>
        </is>
      </c>
      <c r="Q271" s="50" t="inlineStr">
        <is>
          <t>M</t>
        </is>
      </c>
      <c r="R271" s="50" t="inlineStr">
        <is>
          <t>M</t>
        </is>
      </c>
      <c r="S271" s="50" t="inlineStr">
        <is>
          <t>L</t>
        </is>
      </c>
      <c r="T271" s="50" t="inlineStr">
        <is>
          <t>L</t>
        </is>
      </c>
      <c r="U271" s="50" t="inlineStr">
        <is>
          <t>L</t>
        </is>
      </c>
      <c r="V271" s="50" t="inlineStr">
        <is>
          <t>L</t>
        </is>
      </c>
      <c r="W271" s="51" t="n"/>
      <c r="X271" s="52" t="n"/>
      <c r="Y271" s="52" t="n"/>
      <c r="Z271" s="52" t="n"/>
      <c r="AA271" s="52" t="n"/>
      <c r="AB271" s="52" t="n"/>
      <c r="AC271" s="52" t="n"/>
      <c r="AD271" s="49" t="str">
        <f>IF(W271&lt;&gt;"",W271,I271)</f>
        <v>H</v>
      </c>
      <c r="AE271" s="50" t="str">
        <f>IF(X271&lt;&gt;"",X271,J271)</f>
        <v>M</v>
      </c>
      <c r="AF271" s="50" t="str">
        <f>IF(Y271&lt;&gt;"",Y271,K271)</f>
        <v>M</v>
      </c>
      <c r="AG271" s="50" t="str">
        <f>IF(Z271&lt;&gt;"",Z271,L271)</f>
        <v>L</v>
      </c>
      <c r="AH271" s="50" t="str">
        <f>IF(AA271&lt;&gt;"",AA271,M271)</f>
        <v>L</v>
      </c>
      <c r="AI271" s="50" t="str">
        <f>IF(AB271&lt;&gt;"",AB271,N271)</f>
        <v>L</v>
      </c>
      <c r="AJ271" s="50" t="str">
        <f>IF(AC271&lt;&gt;"",AC271,O271)</f>
        <v>L</v>
      </c>
      <c r="AK271" s="50">
        <f>COUNTA(W271:AC271)</f>
        <v>0</v>
      </c>
      <c r="AL271" s="53" t="n"/>
      <c r="AM271" s="54" t="n"/>
      <c r="AN271" s="54" t="n"/>
      <c r="AO271" s="53" t="n"/>
      <c r="AP271" s="54" t="n"/>
      <c r="AQ271" s="54" t="n"/>
      <c r="AR271" s="53" t="n"/>
      <c r="AS271" s="54" t="n"/>
      <c r="AT271" s="54" t="n"/>
      <c r="AU271" s="55" t="n"/>
      <c r="AV271" s="56" t="n"/>
      <c r="AW271" s="56" t="n"/>
      <c r="AX271" s="55" t="n"/>
      <c r="AY271" s="56" t="n"/>
      <c r="AZ271" s="56" t="n"/>
      <c r="BA271" s="57" t="n"/>
      <c r="BB271" s="58" t="n"/>
      <c r="BC271" s="58" t="n"/>
      <c r="BD271" s="57" t="n"/>
      <c r="BE271" s="58" t="n"/>
      <c r="BF271" s="58" t="n"/>
    </row>
    <row r="272" ht="90" customHeight="1">
      <c r="A272" s="59" t="inlineStr">
        <is>
          <t>R086</t>
        </is>
      </c>
      <c r="B272" s="17" t="inlineStr">
        <is>
          <t>Solution Consulting &amp; Implementation · IC</t>
        </is>
      </c>
      <c r="C272" s="17" t="inlineStr">
        <is>
          <t>Solution Consulting &amp; Implementation</t>
        </is>
      </c>
      <c r="D272" s="17" t="inlineStr">
        <is>
          <t>IC</t>
        </is>
      </c>
      <c r="E272" s="17" t="inlineStr">
        <is>
          <t>level</t>
        </is>
      </c>
      <c r="F272" s="69" t="inlineStr">
        <is>
          <t>B2</t>
        </is>
      </c>
      <c r="G272" s="17" t="inlineStr">
        <is>
          <t>Senior Functional Specialist</t>
        </is>
      </c>
      <c r="H272" s="17" t="n">
        <v>1</v>
      </c>
      <c r="I272" s="61" t="n"/>
      <c r="J272" s="62" t="n"/>
      <c r="K272" s="62" t="n"/>
      <c r="L272" s="62" t="n"/>
      <c r="M272" s="62" t="n"/>
      <c r="N272" s="62" t="n"/>
      <c r="O272" s="62" t="n"/>
      <c r="P272" s="20" t="n"/>
      <c r="Q272" s="21" t="n"/>
      <c r="R272" s="21" t="n"/>
      <c r="S272" s="21" t="n"/>
      <c r="T272" s="21" t="n"/>
      <c r="U272" s="21" t="n"/>
      <c r="V272" s="21" t="n"/>
      <c r="W272" s="63" t="n"/>
      <c r="X272" s="64" t="n"/>
      <c r="Y272" s="64" t="n"/>
      <c r="Z272" s="64" t="n"/>
      <c r="AA272" s="64" t="n"/>
      <c r="AB272" s="64" t="n"/>
      <c r="AC272" s="64" t="n"/>
      <c r="AD272" s="20" t="n"/>
      <c r="AE272" s="21" t="n"/>
      <c r="AF272" s="21" t="n"/>
      <c r="AG272" s="21" t="n"/>
      <c r="AH272" s="21" t="n"/>
      <c r="AI272" s="21" t="n"/>
      <c r="AJ272" s="21" t="n"/>
      <c r="AK272" s="21" t="n"/>
      <c r="AL272" s="65" t="inlineStr">
        <is>
          <t>Works at B1: Domain specialist work</t>
        </is>
      </c>
      <c r="AM272" s="66" t="inlineStr">
        <is>
          <t>Hardest problems in the domain · in this role: CE · ESG frameworks · ESG</t>
        </is>
      </c>
      <c r="AN272" s="66" t="inlineStr">
        <is>
          <t>Works at B3: Sets standards for a practice; cross-team problems</t>
        </is>
      </c>
      <c r="AO272" s="65" t="inlineStr">
        <is>
          <t>Works at B1: Technical / QC / client calls for the domain</t>
        </is>
      </c>
      <c r="AP272" s="66" t="inlineStr">
        <is>
          <t>Allocates people and sets team priorities</t>
        </is>
      </c>
      <c r="AQ272" s="66" t="inlineStr">
        <is>
          <t>Works at B3: Commercial / strategic calls for the unit</t>
        </is>
      </c>
      <c r="AR272" s="65" t="inlineStr">
        <is>
          <t>Works at B1: A domain or a small team</t>
        </is>
      </c>
      <c r="AS272" s="66" t="inlineStr">
        <is>
          <t>One team or a client portfolio</t>
        </is>
      </c>
      <c r="AT272" s="66" t="inlineStr">
        <is>
          <t>Works at B3: Several teams or a practice</t>
        </is>
      </c>
      <c r="AU272" s="18" t="inlineStr">
        <is>
          <t>Works at B1: IC: mentors and reviews · People: hands-on team lead of 3–5</t>
        </is>
      </c>
      <c r="AV272" s="19" t="inlineStr">
        <is>
          <t>IC: guides others in the domain · People: manages a team of 6+</t>
        </is>
      </c>
      <c r="AW272" s="19" t="inlineStr">
        <is>
          <t>Works at B3: IC: leads a practice · People: team leads / managers report in</t>
        </is>
      </c>
      <c r="AX272" s="18" t="inlineStr">
        <is>
          <t>Works at B1: Moves a module's, product area's or client account's results</t>
        </is>
      </c>
      <c r="AY272" s="19" t="inlineStr">
        <is>
          <t>Visible effect on a team's or client portfolio's revenue, quality or compliance</t>
        </is>
      </c>
      <c r="AZ272" s="19" t="inlineStr">
        <is>
          <t>Works at B3: Shapes the results of a practice or several teams</t>
        </is>
      </c>
      <c r="BA272" s="67" t="inlineStr">
        <is>
          <t>Less than 6–8 yrs</t>
        </is>
      </c>
      <c r="BB272" s="68" t="inlineStr">
        <is>
          <t>6–8 yrs · market 6–10 yrs</t>
        </is>
      </c>
      <c r="BC272" s="68" t="inlineStr">
        <is>
          <t>More than 6–8 yrs</t>
        </is>
      </c>
      <c r="BD272" s="67" t="inlineStr">
        <is>
          <t>Below: Graduate + relevant qualification or certification preferred</t>
        </is>
      </c>
      <c r="BE272" s="68" t="inlineStr">
        <is>
          <t>Graduate or postgraduate; professional qualification preferred</t>
        </is>
      </c>
      <c r="BF272" s="68" t="inlineStr">
        <is>
          <t>Above: Postgraduate or professional qualification preferred</t>
        </is>
      </c>
    </row>
    <row r="273" ht="90" customHeight="1">
      <c r="A273" s="59" t="inlineStr">
        <is>
          <t>R086</t>
        </is>
      </c>
      <c r="B273" s="17" t="inlineStr">
        <is>
          <t>Solution Consulting &amp; Implementation · IC</t>
        </is>
      </c>
      <c r="C273" s="17" t="inlineStr">
        <is>
          <t>Solution Consulting &amp; Implementation</t>
        </is>
      </c>
      <c r="D273" s="17" t="inlineStr">
        <is>
          <t>IC</t>
        </is>
      </c>
      <c r="E273" s="17" t="inlineStr">
        <is>
          <t>level</t>
        </is>
      </c>
      <c r="F273" s="69" t="inlineStr">
        <is>
          <t>B1</t>
        </is>
      </c>
      <c r="G273" s="17" t="inlineStr">
        <is>
          <t>Functional Specialist</t>
        </is>
      </c>
      <c r="H273" s="17" t="n">
        <v>2</v>
      </c>
      <c r="I273" s="61" t="n"/>
      <c r="J273" s="62" t="n"/>
      <c r="K273" s="62" t="n"/>
      <c r="L273" s="62" t="n"/>
      <c r="M273" s="62" t="n"/>
      <c r="N273" s="62" t="n"/>
      <c r="O273" s="62" t="n"/>
      <c r="P273" s="20" t="n"/>
      <c r="Q273" s="21" t="n"/>
      <c r="R273" s="21" t="n"/>
      <c r="S273" s="21" t="n"/>
      <c r="T273" s="21" t="n"/>
      <c r="U273" s="21" t="n"/>
      <c r="V273" s="21" t="n"/>
      <c r="W273" s="63" t="n"/>
      <c r="X273" s="64" t="n"/>
      <c r="Y273" s="64" t="n"/>
      <c r="Z273" s="64" t="n"/>
      <c r="AA273" s="64" t="n"/>
      <c r="AB273" s="64" t="n"/>
      <c r="AC273" s="64" t="n"/>
      <c r="AD273" s="20" t="n"/>
      <c r="AE273" s="21" t="n"/>
      <c r="AF273" s="21" t="n"/>
      <c r="AG273" s="21" t="n"/>
      <c r="AH273" s="21" t="n"/>
      <c r="AI273" s="21" t="n"/>
      <c r="AJ273" s="21" t="n"/>
      <c r="AK273" s="21" t="n"/>
      <c r="AL273" s="65" t="inlineStr">
        <is>
          <t>Works at A3: Varied and non-standard work; handles exceptions</t>
        </is>
      </c>
      <c r="AM273" s="66" t="inlineStr">
        <is>
          <t>Domain specialist work · in this role: CE</t>
        </is>
      </c>
      <c r="AN273" s="66" t="inlineStr">
        <is>
          <t>Works at B2: Hardest problems in the domain</t>
        </is>
      </c>
      <c r="AO273" s="65" t="inlineStr">
        <is>
          <t>Works at A3: Technical / QC / client calls on own work</t>
        </is>
      </c>
      <c r="AP273" s="66" t="inlineStr">
        <is>
          <t>Technical / QC / client calls for the domain</t>
        </is>
      </c>
      <c r="AQ273" s="66" t="inlineStr">
        <is>
          <t>Works at B2: Allocates people and sets team priorities</t>
        </is>
      </c>
      <c r="AR273" s="65" t="inlineStr">
        <is>
          <t>Works at A3: A module / process, or work with client or regulatory consequences</t>
        </is>
      </c>
      <c r="AS273" s="66" t="inlineStr">
        <is>
          <t>A domain or a small team</t>
        </is>
      </c>
      <c r="AT273" s="66" t="inlineStr">
        <is>
          <t>Works at B2: One team or a client portfolio</t>
        </is>
      </c>
      <c r="AU273" s="18" t="inlineStr">
        <is>
          <t>Works at A3: contributes alone; guides others only informally</t>
        </is>
      </c>
      <c r="AV273" s="19" t="inlineStr">
        <is>
          <t>IC: mentors and reviews · People: hands-on team lead of 3–5</t>
        </is>
      </c>
      <c r="AW273" s="19" t="inlineStr">
        <is>
          <t>Works at B2: IC: guides others in the domain · People: manages a team of 6+</t>
        </is>
      </c>
      <c r="AX273" s="18" t="inlineStr">
        <is>
          <t>Works at A3: A process or client deliverable depends on this work</t>
        </is>
      </c>
      <c r="AY273" s="19" t="inlineStr">
        <is>
          <t>Moves a module's, product area's or client account's results</t>
        </is>
      </c>
      <c r="AZ273" s="19" t="inlineStr">
        <is>
          <t>Works at B2: Visible effect on a team's or client portfolio's revenue, quality or compliance</t>
        </is>
      </c>
      <c r="BA273" s="67" t="inlineStr">
        <is>
          <t>Less than 4–6 yrs</t>
        </is>
      </c>
      <c r="BB273" s="68" t="inlineStr">
        <is>
          <t>4–6 yrs · market 4–8 yrs</t>
        </is>
      </c>
      <c r="BC273" s="68" t="inlineStr">
        <is>
          <t>More than 4–6 yrs</t>
        </is>
      </c>
      <c r="BD273" s="67" t="inlineStr">
        <is>
          <t>Below: Graduate; relevant certification preferred</t>
        </is>
      </c>
      <c r="BE273" s="68" t="inlineStr">
        <is>
          <t>Graduate + relevant qualification or certification preferred</t>
        </is>
      </c>
      <c r="BF273" s="68" t="inlineStr">
        <is>
          <t>Above: Graduate or postgraduate; professional qualification preferred</t>
        </is>
      </c>
    </row>
    <row r="274" ht="90" customHeight="1">
      <c r="A274" s="59" t="inlineStr">
        <is>
          <t>R086</t>
        </is>
      </c>
      <c r="B274" s="17" t="inlineStr">
        <is>
          <t>Solution Consulting &amp; Implementation · IC</t>
        </is>
      </c>
      <c r="C274" s="17" t="inlineStr">
        <is>
          <t>Solution Consulting &amp; Implementation</t>
        </is>
      </c>
      <c r="D274" s="17" t="inlineStr">
        <is>
          <t>IC</t>
        </is>
      </c>
      <c r="E274" s="17" t="inlineStr">
        <is>
          <t>level</t>
        </is>
      </c>
      <c r="F274" s="60" t="inlineStr">
        <is>
          <t>A3</t>
        </is>
      </c>
      <c r="G274" s="17" t="inlineStr">
        <is>
          <t>Senior Functional Analyst</t>
        </is>
      </c>
      <c r="H274" s="17" t="n">
        <v>4</v>
      </c>
      <c r="I274" s="61" t="n"/>
      <c r="J274" s="62" t="n"/>
      <c r="K274" s="62" t="n"/>
      <c r="L274" s="62" t="n"/>
      <c r="M274" s="62" t="n"/>
      <c r="N274" s="62" t="n"/>
      <c r="O274" s="62" t="n"/>
      <c r="P274" s="20" t="n"/>
      <c r="Q274" s="21" t="n"/>
      <c r="R274" s="21" t="n"/>
      <c r="S274" s="21" t="n"/>
      <c r="T274" s="21" t="n"/>
      <c r="U274" s="21" t="n"/>
      <c r="V274" s="21" t="n"/>
      <c r="W274" s="63" t="n"/>
      <c r="X274" s="64" t="n"/>
      <c r="Y274" s="64" t="n"/>
      <c r="Z274" s="64" t="n"/>
      <c r="AA274" s="64" t="n"/>
      <c r="AB274" s="64" t="n"/>
      <c r="AC274" s="64" t="n"/>
      <c r="AD274" s="20" t="n"/>
      <c r="AE274" s="21" t="n"/>
      <c r="AF274" s="21" t="n"/>
      <c r="AG274" s="21" t="n"/>
      <c r="AH274" s="21" t="n"/>
      <c r="AI274" s="21" t="n"/>
      <c r="AJ274" s="21" t="n"/>
      <c r="AK274" s="21" t="n"/>
      <c r="AL274" s="65" t="inlineStr">
        <is>
          <t>Works at A2: Standard work of the discipline</t>
        </is>
      </c>
      <c r="AM274" s="66" t="inlineStr">
        <is>
          <t>Varied and non-standard work; handles exceptions · in this role: CE · ESG frameworks · ESG</t>
        </is>
      </c>
      <c r="AN274" s="66" t="inlineStr">
        <is>
          <t>Works at B1: Domain specialist work</t>
        </is>
      </c>
      <c r="AO274" s="65" t="inlineStr">
        <is>
          <t>Works at A2: Chooses own approach within standards</t>
        </is>
      </c>
      <c r="AP274" s="66" t="inlineStr">
        <is>
          <t>Technical / QC / client calls on own work</t>
        </is>
      </c>
      <c r="AQ274" s="66" t="inlineStr">
        <is>
          <t>Works at B1: Technical / QC / client calls for the domain</t>
        </is>
      </c>
      <c r="AR274" s="65" t="inlineStr">
        <is>
          <t>Works at A2: Own deliverables · accuracy, TAT</t>
        </is>
      </c>
      <c r="AS274" s="66" t="inlineStr">
        <is>
          <t>A module / process, or work with client or regulatory consequences</t>
        </is>
      </c>
      <c r="AT274" s="66" t="inlineStr">
        <is>
          <t>Works at B1: A domain or a small team</t>
        </is>
      </c>
      <c r="AU274" s="18" t="inlineStr">
        <is>
          <t>Works at A2: contributes alone; guides others only informally</t>
        </is>
      </c>
      <c r="AV274" s="19" t="inlineStr">
        <is>
          <t>Helps peers and newer people informally · None · guides 1–3 juniors informally</t>
        </is>
      </c>
      <c r="AW274" s="19" t="inlineStr">
        <is>
          <t>Works at B1: IC: mentors and reviews · People: hands-on team lead of 3–5</t>
        </is>
      </c>
      <c r="AX274" s="18" t="inlineStr">
        <is>
          <t>Works at A2: Own deliverables feed a team's output and turnaround</t>
        </is>
      </c>
      <c r="AY274" s="19" t="inlineStr">
        <is>
          <t>A process or client deliverable depends on this work</t>
        </is>
      </c>
      <c r="AZ274" s="19" t="inlineStr">
        <is>
          <t>Works at B1: Moves a module's, product area's or client account's results</t>
        </is>
      </c>
      <c r="BA274" s="67" t="inlineStr">
        <is>
          <t>Less than 2–4 yrs</t>
        </is>
      </c>
      <c r="BB274" s="68" t="inlineStr">
        <is>
          <t>2–4 yrs · market 2–5 yrs</t>
        </is>
      </c>
      <c r="BC274" s="68" t="inlineStr">
        <is>
          <t>More than 2–4 yrs</t>
        </is>
      </c>
      <c r="BD274" s="67" t="inlineStr">
        <is>
          <t>Below: Graduate · or diploma with experience</t>
        </is>
      </c>
      <c r="BE274" s="68" t="inlineStr">
        <is>
          <t>Graduate; relevant certification preferred</t>
        </is>
      </c>
      <c r="BF274" s="68" t="inlineStr">
        <is>
          <t>Above: Graduate + relevant qualification or certification preferred</t>
        </is>
      </c>
    </row>
    <row r="275" ht="30" customHeight="1">
      <c r="A275" s="45" t="inlineStr">
        <is>
          <t>R087</t>
        </is>
      </c>
      <c r="B275" s="46" t="inlineStr">
        <is>
          <t>Role not recorded · external consultant · Consultant</t>
        </is>
      </c>
      <c r="C275" s="46" t="inlineStr">
        <is>
          <t>Unassigned</t>
        </is>
      </c>
      <c r="D275" s="46" t="inlineStr">
        <is>
          <t>Consultant</t>
        </is>
      </c>
      <c r="E275" s="46" t="inlineStr">
        <is>
          <t>ROLE</t>
        </is>
      </c>
      <c r="F275" s="46" t="inlineStr">
        <is>
          <t>X1</t>
        </is>
      </c>
      <c r="G275" s="46" t="inlineStr">
        <is>
          <t>Consultant · outside the ladder · General management</t>
        </is>
      </c>
      <c r="H275" s="46" t="n">
        <v>2</v>
      </c>
      <c r="I275" s="47" t="n"/>
      <c r="J275" s="48" t="n"/>
      <c r="K275" s="48" t="n"/>
      <c r="L275" s="48" t="n"/>
      <c r="M275" s="48" t="n"/>
      <c r="N275" s="48" t="n"/>
      <c r="O275" s="48" t="n"/>
      <c r="P275" s="49" t="n"/>
      <c r="Q275" s="50" t="n"/>
      <c r="R275" s="50" t="n"/>
      <c r="S275" s="50" t="n"/>
      <c r="T275" s="50" t="n"/>
      <c r="U275" s="50" t="n"/>
      <c r="V275" s="50" t="n"/>
      <c r="W275" s="51" t="n"/>
      <c r="X275" s="52" t="n"/>
      <c r="Y275" s="52" t="n"/>
      <c r="Z275" s="52" t="n"/>
      <c r="AA275" s="52" t="n"/>
      <c r="AB275" s="52" t="n"/>
      <c r="AC275" s="52" t="n"/>
      <c r="AD275" s="49">
        <f>IF(W275&lt;&gt;"",W275,I275)</f>
        <v>0</v>
      </c>
      <c r="AE275" s="50">
        <f>IF(X275&lt;&gt;"",X275,J275)</f>
        <v>0</v>
      </c>
      <c r="AF275" s="50">
        <f>IF(Y275&lt;&gt;"",Y275,K275)</f>
        <v>0</v>
      </c>
      <c r="AG275" s="50">
        <f>IF(Z275&lt;&gt;"",Z275,L275)</f>
        <v>0</v>
      </c>
      <c r="AH275" s="50">
        <f>IF(AA275&lt;&gt;"",AA275,M275)</f>
        <v>0</v>
      </c>
      <c r="AI275" s="50">
        <f>IF(AB275&lt;&gt;"",AB275,N275)</f>
        <v>0</v>
      </c>
      <c r="AJ275" s="50">
        <f>IF(AC275&lt;&gt;"",AC275,O275)</f>
        <v>0</v>
      </c>
      <c r="AK275" s="50">
        <f>COUNTA(W275:AC275)</f>
        <v>0</v>
      </c>
      <c r="AL275" s="53" t="n"/>
      <c r="AM275" s="54" t="n"/>
      <c r="AN275" s="54" t="n"/>
      <c r="AO275" s="53" t="n"/>
      <c r="AP275" s="54" t="n"/>
      <c r="AQ275" s="54" t="n"/>
      <c r="AR275" s="53" t="n"/>
      <c r="AS275" s="54" t="n"/>
      <c r="AT275" s="54" t="n"/>
      <c r="AU275" s="55" t="n"/>
      <c r="AV275" s="56" t="n"/>
      <c r="AW275" s="56" t="n"/>
      <c r="AX275" s="55" t="n"/>
      <c r="AY275" s="56" t="n"/>
      <c r="AZ275" s="56" t="n"/>
      <c r="BA275" s="57" t="n"/>
      <c r="BB275" s="58" t="n"/>
      <c r="BC275" s="58" t="n"/>
      <c r="BD275" s="57" t="n"/>
      <c r="BE275" s="58" t="n"/>
      <c r="BF275" s="58" t="n"/>
    </row>
  </sheetData>
  <autoFilter ref="A6:BF275"/>
  <mergeCells count="8">
    <mergeCell ref="P4:Q4"/>
    <mergeCell ref="E4:F4"/>
    <mergeCell ref="A4:D4"/>
    <mergeCell ref="A2:N2"/>
    <mergeCell ref="M4:O4"/>
    <mergeCell ref="H4:I4"/>
    <mergeCell ref="K4:L4"/>
    <mergeCell ref="R4:S4"/>
  </mergeCells>
  <dataValidations count="1">
    <dataValidation sqref="W7 W8 W10 W12 W16 W24 W26 W28 W30 W32 W33 W38 W40 W44 W49 W54 W56 W57 W61 W63 W65 W67 W70 W74 W76 W80 W82 W85 W87 W93 W95 W96 W104 W108 W111 W114 W119 W127 W129 W131 W133 W135 W140 W141 W144 W146 W149 W153 W155 W159 W161 W163 W166 W168 W171 W176 W178 W180 W182 W184 W188 W189 W191 W196 W200 W204 W206 W208 W212 W217 W223 W225 W229 W231 W235 W238 W239 W243 W248 W250 W255 W257 W263 W265 W269 W271 W275 X7 X8 X10 X12 X16 X24 X26 X28 X30 X32 X33 X38 X40 X44 X49 X54 X56 X57 X61 X63 X65 X67 X70 X74 X76 X80 X82 X85 X87 X93 X95 X96 X104 X108 X111 X114 X119 X127 X129 X131 X133 X135 X140 X141 X144 X146 X149 X153 X155 X159 X161 X163 X166 X168 X171 X176 X178 X180 X182 X184 X188 X189 X191 X196 X200 X204 X206 X208 X212 X217 X223 X225 X229 X231 X235 X238 X239 X243 X248 X250 X255 X257 X263 X265 X269 X271 X275 Y7 Y8 Y10 Y12 Y16 Y24 Y26 Y28 Y30 Y32 Y33 Y38 Y40 Y44 Y49 Y54 Y56 Y57 Y61 Y63 Y65 Y67 Y70 Y74 Y76 Y80 Y82 Y85 Y87 Y93 Y95 Y96 Y104 Y108 Y111 Y114 Y119 Y127 Y129 Y131 Y133 Y135 Y140 Y141 Y144 Y146 Y149 Y153 Y155 Y159 Y161 Y163 Y166 Y168 Y171 Y176 Y178 Y180 Y182 Y184 Y188 Y189 Y191 Y196 Y200 Y204 Y206 Y208 Y212 Y217 Y223 Y225 Y229 Y231 Y235 Y238 Y239 Y243 Y248 Y250 Y255 Y257 Y263 Y265 Y269 Y271 Y275 Z7 Z8 Z10 Z12 Z16 Z24 Z26 Z28 Z30 Z32 Z33 Z38 Z40 Z44 Z49 Z54 Z56 Z57 Z61 Z63 Z65 Z67 Z70 Z74 Z76 Z80 Z82 Z85 Z87 Z93 Z95 Z96 Z104 Z108 Z111 Z114 Z119 Z127 Z129 Z131 Z133 Z135 Z140 Z141 Z144 Z146 Z149 Z153 Z155 Z159 Z161 Z163 Z166 Z168 Z171 Z176 Z178 Z180 Z182 Z184 Z188 Z189 Z191 Z196 Z200 Z204 Z206 Z208 Z212 Z217 Z223 Z225 Z229 Z231 Z235 Z238 Z239 Z243 Z248 Z250 Z255 Z257 Z263 Z265 Z269 Z271 Z275 AA7 AA8 AA10 AA12 AA16 AA24 AA26 AA28 AA30 AA32 AA33 AA38 AA40 AA44 AA49 AA54 AA56 AA57 AA61 AA63 AA65 AA67 AA70 AA74 AA76 AA80 AA82 AA85 AA87 AA93 AA95 AA96 AA104 AA108 AA111 AA114 AA119 AA127 AA129 AA131 AA133 AA135 AA140 AA141 AA144 AA146 AA149 AA153 AA155 AA159 AA161 AA163 AA166 AA168 AA171 AA176 AA178 AA180 AA182 AA184 AA188 AA189 AA191 AA196 AA200 AA204 AA206 AA208 AA212 AA217 AA223 AA225 AA229 AA231 AA235 AA238 AA239 AA243 AA248 AA250 AA255 AA257 AA263 AA265 AA269 AA271 AA275 AB7 AB8 AB10 AB12 AB16 AB24 AB26 AB28 AB30 AB32 AB33 AB38 AB40 AB44 AB49 AB54 AB56 AB57 AB61 AB63 AB65 AB67 AB70 AB74 AB76 AB80 AB82 AB85 AB87 AB93 AB95 AB96 AB104 AB108 AB111 AB114 AB119 AB127 AB129 AB131 AB133 AB135 AB140 AB141 AB144 AB146 AB149 AB153 AB155 AB159 AB161 AB163 AB166 AB168 AB171 AB176 AB178 AB180 AB182 AB184 AB188 AB189 AB191 AB196 AB200 AB204 AB206 AB208 AB212 AB217 AB223 AB225 AB229 AB231 AB235 AB238 AB239 AB243 AB248 AB250 AB255 AB257 AB263 AB265 AB269 AB271 AB275 AC7 AC8 AC10 AC12 AC16 AC24 AC26 AC28 AC30 AC32 AC33 AC38 AC40 AC44 AC49 AC54 AC56 AC57 AC61 AC63 AC65 AC67 AC70 AC74 AC76 AC80 AC82 AC85 AC87 AC93 AC95 AC96 AC104 AC108 AC111 AC114 AC119 AC127 AC129 AC131 AC133 AC135 AC140 AC141 AC144 AC146 AC149 AC153 AC155 AC159 AC161 AC163 AC166 AC168 AC171 AC176 AC178 AC180 AC182 AC184 AC188 AC189 AC191 AC196 AC200 AC204 AC206 AC208 AC212 AC217 AC223 AC225 AC229 AC231 AC235 AC238 AC239 AC243 AC248 AC250 AC255 AC257 AC263 AC265 AC269 AC271 AC275"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cols>
    <col width="26" customWidth="1" min="1" max="1"/>
    <col width="22" customWidth="1" min="2" max="2"/>
    <col width="12" customWidth="1" min="3" max="3"/>
    <col width="14" customWidth="1" min="4" max="4"/>
    <col width="14" customWidth="1" min="5" max="5"/>
    <col width="18" customWidth="1" min="6" max="6"/>
    <col width="14" customWidth="1" min="7" max="7"/>
    <col width="12" customWidth="1" min="8" max="8"/>
    <col width="50" customWidth="1" min="9" max="9"/>
    <col width="50" customWidth="1" min="10" max="10"/>
  </cols>
  <sheetData>
    <row r="1" ht="24" customHeight="1">
      <c r="A1" s="1" t="inlineStr">
        <is>
          <t>Market Benchmark — Low / Medium / High, with the evidence behind each</t>
        </is>
      </c>
      <c r="M1" s="8" t="inlineStr">
        <is>
          <t>◂ Start</t>
        </is>
      </c>
    </row>
    <row r="2" ht="45" customHeight="1">
      <c r="A2" s="2" t="inlineStr">
        <is>
          <t>Sheet 4 · How much each parameter counts in published job-evaluation methods, by role group, turned into Low / Medium / High. Rule: a share of 30% or more of the points is High; 9% to under 30% is Medium; under 9% is Low. Each row shows the published numbers it rests on. Experience and Education: every method folds them into knowledge, so the market weights them Low on their own.</t>
        </is>
      </c>
    </row>
    <row r="3">
      <c r="A3" s="3" t="inlineStr">
        <is>
          <t>IRIS · Job Architecture Model v2.0 · October 2026 · Internal — Confidential · HR and business leaders</t>
        </is>
      </c>
    </row>
    <row r="5">
      <c r="A5" s="74" t="inlineStr">
        <is>
          <t>1 · Weightage by role group and parameter</t>
        </is>
      </c>
      <c r="B5" s="75" t="n"/>
      <c r="C5" s="75" t="n"/>
      <c r="D5" s="75" t="n"/>
      <c r="E5" s="75" t="n"/>
      <c r="F5" s="75" t="n"/>
      <c r="G5" s="75" t="n"/>
      <c r="H5" s="75" t="n"/>
      <c r="I5" s="75" t="n"/>
      <c r="J5" s="76" t="n"/>
    </row>
    <row r="6">
      <c r="A6" s="14" t="inlineStr">
        <is>
          <t>Role group</t>
        </is>
      </c>
      <c r="B6" s="14" t="inlineStr">
        <is>
          <t>Parameter</t>
        </is>
      </c>
      <c r="C6" s="14" t="inlineStr">
        <is>
          <t>Market · L/M/H</t>
        </is>
      </c>
      <c r="D6" s="14" t="inlineStr">
        <is>
          <t>Korn Ferry Hay</t>
        </is>
      </c>
      <c r="E6" s="14" t="inlineStr">
        <is>
          <t>Mercer IPE</t>
        </is>
      </c>
      <c r="F6" s="14" t="inlineStr">
        <is>
          <t>Public plans · average of 5</t>
        </is>
      </c>
      <c r="G6" s="14" t="inlineStr">
        <is>
          <t>Market average</t>
        </is>
      </c>
      <c r="H6" s="14" t="inlineStr">
        <is>
          <t>Why this rating</t>
        </is>
      </c>
      <c r="I6" s="14" t="inlineStr">
        <is>
          <t>References</t>
        </is>
      </c>
    </row>
    <row r="7" ht="42" customHeight="1">
      <c r="A7" s="54" t="inlineStr">
        <is>
          <t>Band A · all tracks</t>
        </is>
      </c>
      <c r="B7" s="66" t="inlineStr">
        <is>
          <t>Complexity &amp; Expertise</t>
        </is>
      </c>
      <c r="C7" s="77" t="inlineStr">
        <is>
          <t>H</t>
        </is>
      </c>
      <c r="D7" s="66" t="inlineStr">
        <is>
          <t>81%</t>
        </is>
      </c>
      <c r="E7" s="66" t="inlineStr">
        <is>
          <t>62%</t>
        </is>
      </c>
      <c r="F7" s="66" t="inlineStr">
        <is>
          <t>63%</t>
        </is>
      </c>
      <c r="G7" s="66" t="inlineStr">
        <is>
          <t>69%</t>
        </is>
      </c>
      <c r="H7" s="66" t="inlineStr">
        <is>
          <t>Average 69% of the points · at or above 30% → High · Complexity here includes knowledge and experience, as the methods publish it</t>
        </is>
      </c>
      <c r="I7" s="66" t="inlineStr">
        <is>
          <t>S46–S51 Korn Ferry Hay evaluations · S04, S52 Mercer IPE · S53–S57 NHS, UK NJC/PSC, GLPC, SJC, US OPM point-factor plans</t>
        </is>
      </c>
    </row>
    <row r="8" ht="42" customHeight="1">
      <c r="A8" s="54" t="inlineStr">
        <is>
          <t>Band A · all tracks</t>
        </is>
      </c>
      <c r="B8" s="66" t="inlineStr">
        <is>
          <t>Autonomy &amp; Decision</t>
        </is>
      </c>
      <c r="C8" s="77" t="inlineStr">
        <is>
          <t>M</t>
        </is>
      </c>
      <c r="D8" s="66" t="inlineStr">
        <is>
          <t>11%</t>
        </is>
      </c>
      <c r="E8" s="66" t="inlineStr">
        <is>
          <t>22%</t>
        </is>
      </c>
      <c r="F8" s="66" t="inlineStr">
        <is>
          <t>15%</t>
        </is>
      </c>
      <c r="G8" s="66" t="inlineStr">
        <is>
          <t>16%</t>
        </is>
      </c>
      <c r="H8" s="66" t="inlineStr">
        <is>
          <t>Average 16% of the points · below 30% and at or above 9% → Medium</t>
        </is>
      </c>
      <c r="I8" s="66" t="inlineStr">
        <is>
          <t>S46–S51 Korn Ferry Hay evaluations · S04, S52 Mercer IPE · S53–S57 NHS, UK NJC/PSC, GLPC, SJC, US OPM point-factor plans</t>
        </is>
      </c>
    </row>
    <row r="9" ht="42" customHeight="1">
      <c r="A9" s="54" t="inlineStr">
        <is>
          <t>Band A · all tracks</t>
        </is>
      </c>
      <c r="B9" s="66" t="inlineStr">
        <is>
          <t>Accountability &amp; Impact</t>
        </is>
      </c>
      <c r="C9" s="77" t="inlineStr">
        <is>
          <t>M</t>
        </is>
      </c>
      <c r="D9" s="66" t="inlineStr">
        <is>
          <t>4%</t>
        </is>
      </c>
      <c r="E9" s="66" t="inlineStr">
        <is>
          <t>8%</t>
        </is>
      </c>
      <c r="F9" s="66" t="inlineStr">
        <is>
          <t>15%</t>
        </is>
      </c>
      <c r="G9" s="66" t="inlineStr">
        <is>
          <t>9%</t>
        </is>
      </c>
      <c r="H9" s="66" t="inlineStr">
        <is>
          <t>Average 9% of the points · below 30% and at or above 9% → Medium</t>
        </is>
      </c>
      <c r="I9" s="66" t="inlineStr">
        <is>
          <t>S46–S51 Korn Ferry Hay evaluations · S04, S52 Mercer IPE · S53–S57 NHS, UK NJC/PSC, GLPC, SJC, US OPM point-factor plans</t>
        </is>
      </c>
    </row>
    <row r="10" ht="42" customHeight="1">
      <c r="A10" s="54" t="inlineStr">
        <is>
          <t>Band A · all tracks</t>
        </is>
      </c>
      <c r="B10" s="66" t="inlineStr">
        <is>
          <t>Leadership &amp; Strategy</t>
        </is>
      </c>
      <c r="C10" s="77" t="inlineStr">
        <is>
          <t>L</t>
        </is>
      </c>
      <c r="D10" s="66" t="inlineStr">
        <is>
          <t>0%</t>
        </is>
      </c>
      <c r="E10" s="66" t="inlineStr">
        <is>
          <t>0%</t>
        </is>
      </c>
      <c r="F10" s="66" t="inlineStr">
        <is>
          <t>0%</t>
        </is>
      </c>
      <c r="G10" s="66" t="inlineStr">
        <is>
          <t>0%</t>
        </is>
      </c>
      <c r="H10" s="66" t="inlineStr">
        <is>
          <t>Average 0% of the points · below 30% and below 9% → Low</t>
        </is>
      </c>
      <c r="I10" s="66" t="inlineStr">
        <is>
          <t>S46–S51 Korn Ferry Hay evaluations · S04, S52 Mercer IPE · S53–S57 NHS, UK NJC/PSC, GLPC, SJC, US OPM point-factor plans</t>
        </is>
      </c>
    </row>
    <row r="11" ht="42" customHeight="1">
      <c r="A11" s="54" t="inlineStr">
        <is>
          <t>Band A · all tracks</t>
        </is>
      </c>
      <c r="B11" s="66" t="inlineStr">
        <is>
          <t>Business Impact</t>
        </is>
      </c>
      <c r="C11" s="77" t="inlineStr">
        <is>
          <t>L</t>
        </is>
      </c>
      <c r="D11" s="66" t="inlineStr">
        <is>
          <t>4%</t>
        </is>
      </c>
      <c r="E11" s="66" t="inlineStr">
        <is>
          <t>8%</t>
        </is>
      </c>
      <c r="F11" s="66" t="inlineStr">
        <is>
          <t>7%</t>
        </is>
      </c>
      <c r="G11" s="66" t="inlineStr">
        <is>
          <t>6%</t>
        </is>
      </c>
      <c r="H11" s="66" t="inlineStr">
        <is>
          <t>Average 6% of the points · below 30% and below 9% → Low</t>
        </is>
      </c>
      <c r="I11" s="66" t="inlineStr">
        <is>
          <t>S46–S51 Korn Ferry Hay evaluations · S04, S52 Mercer IPE · S53–S57 NHS, UK NJC/PSC, GLPC, SJC, US OPM point-factor plans</t>
        </is>
      </c>
    </row>
    <row r="12" ht="42" customHeight="1">
      <c r="A12" s="54" t="inlineStr">
        <is>
          <t>Band A · all tracks</t>
        </is>
      </c>
      <c r="B12" s="66" t="inlineStr">
        <is>
          <t>Experience</t>
        </is>
      </c>
      <c r="C12" s="77" t="inlineStr">
        <is>
          <t>L</t>
        </is>
      </c>
      <c r="D12" s="66" t="inlineStr">
        <is>
          <t>in know-how</t>
        </is>
      </c>
      <c r="E12" s="66" t="inlineStr">
        <is>
          <t>in knowledge</t>
        </is>
      </c>
      <c r="F12" s="66" t="inlineStr">
        <is>
          <t>in knowledge / KTE</t>
        </is>
      </c>
      <c r="G12" s="66" t="inlineStr">
        <is>
          <t>not separate</t>
        </is>
      </c>
      <c r="H12" s="66" t="inlineStr">
        <is>
          <t>No published method weights it on its own: Hay know-how includes all knowledge and experience however acquired; Mercer IPE knowledge; NHS knowledge, training and experience. Skills-first evidence argues for a low weight.</t>
        </is>
      </c>
      <c r="I12" s="66" t="inlineStr">
        <is>
          <t>S05, S49 Hay · S04, S52 Mercer IPE · S53 NHS · S58 McKinsey · S59 Deloitte · S60 WEF · S61 EY India</t>
        </is>
      </c>
    </row>
    <row r="13" ht="42" customHeight="1">
      <c r="A13" s="54" t="inlineStr">
        <is>
          <t>Band A · all tracks</t>
        </is>
      </c>
      <c r="B13" s="66" t="inlineStr">
        <is>
          <t>Education</t>
        </is>
      </c>
      <c r="C13" s="77" t="inlineStr">
        <is>
          <t>L</t>
        </is>
      </c>
      <c r="D13" s="66" t="inlineStr">
        <is>
          <t>in know-how</t>
        </is>
      </c>
      <c r="E13" s="66" t="inlineStr">
        <is>
          <t>in knowledge</t>
        </is>
      </c>
      <c r="F13" s="66" t="inlineStr">
        <is>
          <t>in knowledge / KTE</t>
        </is>
      </c>
      <c r="G13" s="66" t="inlineStr">
        <is>
          <t>not separate</t>
        </is>
      </c>
      <c r="H13" s="66" t="inlineStr">
        <is>
          <t>No published method weights it on its own: Hay know-how includes all knowledge and experience however acquired; Mercer IPE knowledge; NHS knowledge, training and experience. Skills-first evidence argues for a low weight.</t>
        </is>
      </c>
      <c r="I13" s="66" t="inlineStr">
        <is>
          <t>S05, S49 Hay · S04, S52 Mercer IPE · S53 NHS · S58 McKinsey · S59 Deloitte · S60 WEF · S61 EY India</t>
        </is>
      </c>
    </row>
    <row r="14" ht="42" customHeight="1">
      <c r="A14" s="54" t="inlineStr">
        <is>
          <t>Band B · Specialist / POD Lead</t>
        </is>
      </c>
      <c r="B14" s="66" t="inlineStr">
        <is>
          <t>Complexity &amp; Expertise</t>
        </is>
      </c>
      <c r="C14" s="77" t="inlineStr">
        <is>
          <t>H</t>
        </is>
      </c>
      <c r="D14" s="66" t="inlineStr">
        <is>
          <t>64%</t>
        </is>
      </c>
      <c r="E14" s="66" t="inlineStr">
        <is>
          <t>61%</t>
        </is>
      </c>
      <c r="F14" s="66" t="inlineStr">
        <is>
          <t>58%</t>
        </is>
      </c>
      <c r="G14" s="66" t="inlineStr">
        <is>
          <t>61%</t>
        </is>
      </c>
      <c r="H14" s="66" t="inlineStr">
        <is>
          <t>Average 61% of the points · at or above 30% → High · Complexity here includes knowledge and experience, as the methods publish it</t>
        </is>
      </c>
      <c r="I14" s="66" t="inlineStr">
        <is>
          <t>S46–S51 Korn Ferry Hay evaluations · S04, S52 Mercer IPE · S53–S57 NHS, UK NJC/PSC, GLPC, SJC, US OPM point-factor plans</t>
        </is>
      </c>
    </row>
    <row r="15" ht="42" customHeight="1">
      <c r="A15" s="54" t="inlineStr">
        <is>
          <t>Band B · Specialist / POD Lead</t>
        </is>
      </c>
      <c r="B15" s="66" t="inlineStr">
        <is>
          <t>Autonomy &amp; Decision</t>
        </is>
      </c>
      <c r="C15" s="77" t="inlineStr">
        <is>
          <t>M</t>
        </is>
      </c>
      <c r="D15" s="66" t="inlineStr">
        <is>
          <t>19%</t>
        </is>
      </c>
      <c r="E15" s="66" t="inlineStr">
        <is>
          <t>18%</t>
        </is>
      </c>
      <c r="F15" s="66" t="inlineStr">
        <is>
          <t>15%</t>
        </is>
      </c>
      <c r="G15" s="66" t="inlineStr">
        <is>
          <t>17%</t>
        </is>
      </c>
      <c r="H15" s="66" t="inlineStr">
        <is>
          <t>Average 17% of the points · below 30% and at or above 9% → Medium</t>
        </is>
      </c>
      <c r="I15" s="66" t="inlineStr">
        <is>
          <t>S46–S51 Korn Ferry Hay evaluations · S04, S52 Mercer IPE · S53–S57 NHS, UK NJC/PSC, GLPC, SJC, US OPM point-factor plans</t>
        </is>
      </c>
    </row>
    <row r="16" ht="42" customHeight="1">
      <c r="A16" s="54" t="inlineStr">
        <is>
          <t>Band B · Specialist / POD Lead</t>
        </is>
      </c>
      <c r="B16" s="66" t="inlineStr">
        <is>
          <t>Accountability &amp; Impact</t>
        </is>
      </c>
      <c r="C16" s="77" t="inlineStr">
        <is>
          <t>M</t>
        </is>
      </c>
      <c r="D16" s="66" t="inlineStr">
        <is>
          <t>6%</t>
        </is>
      </c>
      <c r="E16" s="66" t="inlineStr">
        <is>
          <t>8%</t>
        </is>
      </c>
      <c r="F16" s="66" t="inlineStr">
        <is>
          <t>15%</t>
        </is>
      </c>
      <c r="G16" s="66" t="inlineStr">
        <is>
          <t>10%</t>
        </is>
      </c>
      <c r="H16" s="66" t="inlineStr">
        <is>
          <t>Average 10% of the points · below 30% and at or above 9% → Medium</t>
        </is>
      </c>
      <c r="I16" s="66" t="inlineStr">
        <is>
          <t>S46–S51 Korn Ferry Hay evaluations · S04, S52 Mercer IPE · S53–S57 NHS, UK NJC/PSC, GLPC, SJC, US OPM point-factor plans</t>
        </is>
      </c>
    </row>
    <row r="17" ht="42" customHeight="1">
      <c r="A17" s="54" t="inlineStr">
        <is>
          <t>Band B · Specialist / POD Lead</t>
        </is>
      </c>
      <c r="B17" s="66" t="inlineStr">
        <is>
          <t>Leadership &amp; Strategy</t>
        </is>
      </c>
      <c r="C17" s="77" t="inlineStr">
        <is>
          <t>L</t>
        </is>
      </c>
      <c r="D17" s="66" t="inlineStr">
        <is>
          <t>5%</t>
        </is>
      </c>
      <c r="E17" s="66" t="inlineStr">
        <is>
          <t>5%</t>
        </is>
      </c>
      <c r="F17" s="66" t="inlineStr">
        <is>
          <t>5%</t>
        </is>
      </c>
      <c r="G17" s="66" t="inlineStr">
        <is>
          <t>5%</t>
        </is>
      </c>
      <c r="H17" s="66" t="inlineStr">
        <is>
          <t>Average 5% of the points · below 30% and below 9% → Low</t>
        </is>
      </c>
      <c r="I17" s="66" t="inlineStr">
        <is>
          <t>S46–S51 Korn Ferry Hay evaluations · S04, S52 Mercer IPE · S53–S57 NHS, UK NJC/PSC, GLPC, SJC, US OPM point-factor plans</t>
        </is>
      </c>
    </row>
    <row r="18" ht="42" customHeight="1">
      <c r="A18" s="54" t="inlineStr">
        <is>
          <t>Band B · Specialist / POD Lead</t>
        </is>
      </c>
      <c r="B18" s="66" t="inlineStr">
        <is>
          <t>Business Impact</t>
        </is>
      </c>
      <c r="C18" s="77" t="inlineStr">
        <is>
          <t>L</t>
        </is>
      </c>
      <c r="D18" s="66" t="inlineStr">
        <is>
          <t>6%</t>
        </is>
      </c>
      <c r="E18" s="66" t="inlineStr">
        <is>
          <t>8%</t>
        </is>
      </c>
      <c r="F18" s="66" t="inlineStr">
        <is>
          <t>7%</t>
        </is>
      </c>
      <c r="G18" s="66" t="inlineStr">
        <is>
          <t>7%</t>
        </is>
      </c>
      <c r="H18" s="66" t="inlineStr">
        <is>
          <t>Average 7% of the points · below 30% and below 9% → Low</t>
        </is>
      </c>
      <c r="I18" s="66" t="inlineStr">
        <is>
          <t>S46–S51 Korn Ferry Hay evaluations · S04, S52 Mercer IPE · S53–S57 NHS, UK NJC/PSC, GLPC, SJC, US OPM point-factor plans</t>
        </is>
      </c>
    </row>
    <row r="19" ht="42" customHeight="1">
      <c r="A19" s="54" t="inlineStr">
        <is>
          <t>Band B · Specialist / POD Lead</t>
        </is>
      </c>
      <c r="B19" s="66" t="inlineStr">
        <is>
          <t>Experience</t>
        </is>
      </c>
      <c r="C19" s="77" t="inlineStr">
        <is>
          <t>L</t>
        </is>
      </c>
      <c r="D19" s="66" t="inlineStr">
        <is>
          <t>in know-how</t>
        </is>
      </c>
      <c r="E19" s="66" t="inlineStr">
        <is>
          <t>in knowledge</t>
        </is>
      </c>
      <c r="F19" s="66" t="inlineStr">
        <is>
          <t>in knowledge / KTE</t>
        </is>
      </c>
      <c r="G19" s="66" t="inlineStr">
        <is>
          <t>not separate</t>
        </is>
      </c>
      <c r="H19" s="66" t="inlineStr">
        <is>
          <t>No published method weights it on its own: Hay know-how includes all knowledge and experience however acquired; Mercer IPE knowledge; NHS knowledge, training and experience. Skills-first evidence argues for a low weight.</t>
        </is>
      </c>
      <c r="I19" s="66" t="inlineStr">
        <is>
          <t>S05, S49 Hay · S04, S52 Mercer IPE · S53 NHS · S58 McKinsey · S59 Deloitte · S60 WEF · S61 EY India</t>
        </is>
      </c>
    </row>
    <row r="20" ht="42" customHeight="1">
      <c r="A20" s="54" t="inlineStr">
        <is>
          <t>Band B · Specialist / POD Lead</t>
        </is>
      </c>
      <c r="B20" s="66" t="inlineStr">
        <is>
          <t>Education</t>
        </is>
      </c>
      <c r="C20" s="77" t="inlineStr">
        <is>
          <t>L</t>
        </is>
      </c>
      <c r="D20" s="66" t="inlineStr">
        <is>
          <t>in know-how</t>
        </is>
      </c>
      <c r="E20" s="66" t="inlineStr">
        <is>
          <t>in knowledge</t>
        </is>
      </c>
      <c r="F20" s="66" t="inlineStr">
        <is>
          <t>in knowledge / KTE</t>
        </is>
      </c>
      <c r="G20" s="66" t="inlineStr">
        <is>
          <t>not separate</t>
        </is>
      </c>
      <c r="H20" s="66" t="inlineStr">
        <is>
          <t>No published method weights it on its own: Hay know-how includes all knowledge and experience however acquired; Mercer IPE knowledge; NHS knowledge, training and experience. Skills-first evidence argues for a low weight.</t>
        </is>
      </c>
      <c r="I20" s="66" t="inlineStr">
        <is>
          <t>S05, S49 Hay · S04, S52 Mercer IPE · S53 NHS · S58 McKinsey · S59 Deloitte · S60 WEF · S61 EY India</t>
        </is>
      </c>
    </row>
    <row r="21" ht="42" customHeight="1">
      <c r="A21" s="54" t="inlineStr">
        <is>
          <t>Band B · People Manager</t>
        </is>
      </c>
      <c r="B21" s="66" t="inlineStr">
        <is>
          <t>Complexity &amp; Expertise</t>
        </is>
      </c>
      <c r="C21" s="77" t="inlineStr">
        <is>
          <t>H</t>
        </is>
      </c>
      <c r="D21" s="66" t="inlineStr">
        <is>
          <t>45%</t>
        </is>
      </c>
      <c r="E21" s="66" t="inlineStr">
        <is>
          <t>48%</t>
        </is>
      </c>
      <c r="F21" s="66" t="inlineStr">
        <is>
          <t>48%</t>
        </is>
      </c>
      <c r="G21" s="66" t="inlineStr">
        <is>
          <t>47%</t>
        </is>
      </c>
      <c r="H21" s="66" t="inlineStr">
        <is>
          <t>Average 47% of the points · at or above 30% → High · Complexity here includes knowledge and experience, as the methods publish it</t>
        </is>
      </c>
      <c r="I21" s="66" t="inlineStr">
        <is>
          <t>S46–S51 Korn Ferry Hay evaluations · S04, S52 Mercer IPE · S53–S57 NHS, UK NJC/PSC, GLPC, SJC, US OPM point-factor plans</t>
        </is>
      </c>
    </row>
    <row r="22" ht="42" customHeight="1">
      <c r="A22" s="54" t="inlineStr">
        <is>
          <t>Band B · People Manager</t>
        </is>
      </c>
      <c r="B22" s="66" t="inlineStr">
        <is>
          <t>Autonomy &amp; Decision</t>
        </is>
      </c>
      <c r="C22" s="77" t="inlineStr">
        <is>
          <t>M</t>
        </is>
      </c>
      <c r="D22" s="66" t="inlineStr">
        <is>
          <t>21%</t>
        </is>
      </c>
      <c r="E22" s="66" t="inlineStr">
        <is>
          <t>19%</t>
        </is>
      </c>
      <c r="F22" s="66" t="inlineStr">
        <is>
          <t>15%</t>
        </is>
      </c>
      <c r="G22" s="66" t="inlineStr">
        <is>
          <t>18%</t>
        </is>
      </c>
      <c r="H22" s="66" t="inlineStr">
        <is>
          <t>Average 18% of the points · below 30% and at or above 9% → Medium</t>
        </is>
      </c>
      <c r="I22" s="66" t="inlineStr">
        <is>
          <t>S46–S51 Korn Ferry Hay evaluations · S04, S52 Mercer IPE · S53–S57 NHS, UK NJC/PSC, GLPC, SJC, US OPM point-factor plans</t>
        </is>
      </c>
    </row>
    <row r="23" ht="42" customHeight="1">
      <c r="A23" s="54" t="inlineStr">
        <is>
          <t>Band B · People Manager</t>
        </is>
      </c>
      <c r="B23" s="66" t="inlineStr">
        <is>
          <t>Accountability &amp; Impact</t>
        </is>
      </c>
      <c r="C23" s="77" t="inlineStr">
        <is>
          <t>M</t>
        </is>
      </c>
      <c r="D23" s="66" t="inlineStr">
        <is>
          <t>10%</t>
        </is>
      </c>
      <c r="E23" s="66" t="inlineStr">
        <is>
          <t>9%</t>
        </is>
      </c>
      <c r="F23" s="66" t="inlineStr">
        <is>
          <t>15%</t>
        </is>
      </c>
      <c r="G23" s="66" t="inlineStr">
        <is>
          <t>11%</t>
        </is>
      </c>
      <c r="H23" s="66" t="inlineStr">
        <is>
          <t>Average 11% of the points · below 30% and at or above 9% → Medium</t>
        </is>
      </c>
      <c r="I23" s="66" t="inlineStr">
        <is>
          <t>S46–S51 Korn Ferry Hay evaluations · S04, S52 Mercer IPE · S53–S57 NHS, UK NJC/PSC, GLPC, SJC, US OPM point-factor plans</t>
        </is>
      </c>
    </row>
    <row r="24" ht="42" customHeight="1">
      <c r="A24" s="54" t="inlineStr">
        <is>
          <t>Band B · People Manager</t>
        </is>
      </c>
      <c r="B24" s="66" t="inlineStr">
        <is>
          <t>Leadership &amp; Strategy</t>
        </is>
      </c>
      <c r="C24" s="77" t="inlineStr">
        <is>
          <t>M</t>
        </is>
      </c>
      <c r="D24" s="66" t="inlineStr">
        <is>
          <t>15%</t>
        </is>
      </c>
      <c r="E24" s="66" t="inlineStr">
        <is>
          <t>15%</t>
        </is>
      </c>
      <c r="F24" s="66" t="inlineStr">
        <is>
          <t>15%</t>
        </is>
      </c>
      <c r="G24" s="66" t="inlineStr">
        <is>
          <t>15%</t>
        </is>
      </c>
      <c r="H24" s="66" t="inlineStr">
        <is>
          <t>Average 15% of the points · below 30% and at or above 9% → Medium</t>
        </is>
      </c>
      <c r="I24" s="66" t="inlineStr">
        <is>
          <t>S46–S51 Korn Ferry Hay evaluations · S04, S52 Mercer IPE · S53–S57 NHS, UK NJC/PSC, GLPC, SJC, US OPM point-factor plans</t>
        </is>
      </c>
    </row>
    <row r="25" ht="42" customHeight="1">
      <c r="A25" s="54" t="inlineStr">
        <is>
          <t>Band B · People Manager</t>
        </is>
      </c>
      <c r="B25" s="66" t="inlineStr">
        <is>
          <t>Business Impact</t>
        </is>
      </c>
      <c r="C25" s="77" t="inlineStr">
        <is>
          <t>L</t>
        </is>
      </c>
      <c r="D25" s="66" t="inlineStr">
        <is>
          <t>10%</t>
        </is>
      </c>
      <c r="E25" s="66" t="inlineStr">
        <is>
          <t>9%</t>
        </is>
      </c>
      <c r="F25" s="66" t="inlineStr">
        <is>
          <t>7%</t>
        </is>
      </c>
      <c r="G25" s="66" t="inlineStr">
        <is>
          <t>9%</t>
        </is>
      </c>
      <c r="H25" s="66" t="inlineStr">
        <is>
          <t>Average 9% of the points · below 30% and below 9% → Low</t>
        </is>
      </c>
      <c r="I25" s="66" t="inlineStr">
        <is>
          <t>S46–S51 Korn Ferry Hay evaluations · S04, S52 Mercer IPE · S53–S57 NHS, UK NJC/PSC, GLPC, SJC, US OPM point-factor plans</t>
        </is>
      </c>
    </row>
    <row r="26" ht="42" customHeight="1">
      <c r="A26" s="54" t="inlineStr">
        <is>
          <t>Band B · People Manager</t>
        </is>
      </c>
      <c r="B26" s="66" t="inlineStr">
        <is>
          <t>Experience</t>
        </is>
      </c>
      <c r="C26" s="77" t="inlineStr">
        <is>
          <t>L</t>
        </is>
      </c>
      <c r="D26" s="66" t="inlineStr">
        <is>
          <t>in know-how</t>
        </is>
      </c>
      <c r="E26" s="66" t="inlineStr">
        <is>
          <t>in knowledge</t>
        </is>
      </c>
      <c r="F26" s="66" t="inlineStr">
        <is>
          <t>in knowledge / KTE</t>
        </is>
      </c>
      <c r="G26" s="66" t="inlineStr">
        <is>
          <t>not separate</t>
        </is>
      </c>
      <c r="H26" s="66" t="inlineStr">
        <is>
          <t>No published method weights it on its own: Hay know-how includes all knowledge and experience however acquired; Mercer IPE knowledge; NHS knowledge, training and experience. Skills-first evidence argues for a low weight.</t>
        </is>
      </c>
      <c r="I26" s="66" t="inlineStr">
        <is>
          <t>S05, S49 Hay · S04, S52 Mercer IPE · S53 NHS · S58 McKinsey · S59 Deloitte · S60 WEF · S61 EY India</t>
        </is>
      </c>
    </row>
    <row r="27" ht="42" customHeight="1">
      <c r="A27" s="54" t="inlineStr">
        <is>
          <t>Band B · People Manager</t>
        </is>
      </c>
      <c r="B27" s="66" t="inlineStr">
        <is>
          <t>Education</t>
        </is>
      </c>
      <c r="C27" s="77" t="inlineStr">
        <is>
          <t>L</t>
        </is>
      </c>
      <c r="D27" s="66" t="inlineStr">
        <is>
          <t>in know-how</t>
        </is>
      </c>
      <c r="E27" s="66" t="inlineStr">
        <is>
          <t>in knowledge</t>
        </is>
      </c>
      <c r="F27" s="66" t="inlineStr">
        <is>
          <t>in knowledge / KTE</t>
        </is>
      </c>
      <c r="G27" s="66" t="inlineStr">
        <is>
          <t>not separate</t>
        </is>
      </c>
      <c r="H27" s="66" t="inlineStr">
        <is>
          <t>No published method weights it on its own: Hay know-how includes all knowledge and experience however acquired; Mercer IPE knowledge; NHS knowledge, training and experience. Skills-first evidence argues for a low weight.</t>
        </is>
      </c>
      <c r="I27" s="66" t="inlineStr">
        <is>
          <t>S05, S49 Hay · S04, S52 Mercer IPE · S53 NHS · S58 McKinsey · S59 Deloitte · S60 WEF · S61 EY India</t>
        </is>
      </c>
    </row>
    <row r="28" ht="42" customHeight="1">
      <c r="A28" s="54" t="inlineStr">
        <is>
          <t>B+ · Player-Coach</t>
        </is>
      </c>
      <c r="B28" s="66" t="inlineStr">
        <is>
          <t>Complexity &amp; Expertise</t>
        </is>
      </c>
      <c r="C28" s="77" t="inlineStr">
        <is>
          <t>H</t>
        </is>
      </c>
      <c r="D28" s="66" t="inlineStr">
        <is>
          <t>54%</t>
        </is>
      </c>
      <c r="E28" s="66" t="inlineStr">
        <is>
          <t>56%</t>
        </is>
      </c>
      <c r="F28" s="66" t="inlineStr">
        <is>
          <t>53%</t>
        </is>
      </c>
      <c r="G28" s="66" t="inlineStr">
        <is>
          <t>54%</t>
        </is>
      </c>
      <c r="H28" s="66" t="inlineStr">
        <is>
          <t>Average 54% of the points · at or above 30% → High · Complexity here includes knowledge and experience, as the methods publish it</t>
        </is>
      </c>
      <c r="I28" s="66" t="inlineStr">
        <is>
          <t>S46–S51 Korn Ferry Hay evaluations · S04, S52 Mercer IPE · S53–S57 NHS, UK NJC/PSC, GLPC, SJC, US OPM point-factor plans</t>
        </is>
      </c>
    </row>
    <row r="29" ht="42" customHeight="1">
      <c r="A29" s="54" t="inlineStr">
        <is>
          <t>B+ · Player-Coach</t>
        </is>
      </c>
      <c r="B29" s="66" t="inlineStr">
        <is>
          <t>Autonomy &amp; Decision</t>
        </is>
      </c>
      <c r="C29" s="77" t="inlineStr">
        <is>
          <t>M</t>
        </is>
      </c>
      <c r="D29" s="66" t="inlineStr">
        <is>
          <t>20%</t>
        </is>
      </c>
      <c r="E29" s="66" t="inlineStr">
        <is>
          <t>18%</t>
        </is>
      </c>
      <c r="F29" s="66" t="inlineStr">
        <is>
          <t>15%</t>
        </is>
      </c>
      <c r="G29" s="66" t="inlineStr">
        <is>
          <t>18%</t>
        </is>
      </c>
      <c r="H29" s="66" t="inlineStr">
        <is>
          <t>Average 18% of the points · below 30% and at or above 9% → Medium</t>
        </is>
      </c>
      <c r="I29" s="66" t="inlineStr">
        <is>
          <t>S46–S51 Korn Ferry Hay evaluations · S04, S52 Mercer IPE · S53–S57 NHS, UK NJC/PSC, GLPC, SJC, US OPM point-factor plans</t>
        </is>
      </c>
    </row>
    <row r="30" ht="42" customHeight="1">
      <c r="A30" s="54" t="inlineStr">
        <is>
          <t>B+ · Player-Coach</t>
        </is>
      </c>
      <c r="B30" s="66" t="inlineStr">
        <is>
          <t>Accountability &amp; Impact</t>
        </is>
      </c>
      <c r="C30" s="77" t="inlineStr">
        <is>
          <t>M</t>
        </is>
      </c>
      <c r="D30" s="66" t="inlineStr">
        <is>
          <t>8%</t>
        </is>
      </c>
      <c r="E30" s="66" t="inlineStr">
        <is>
          <t>8%</t>
        </is>
      </c>
      <c r="F30" s="66" t="inlineStr">
        <is>
          <t>15%</t>
        </is>
      </c>
      <c r="G30" s="66" t="inlineStr">
        <is>
          <t>10%</t>
        </is>
      </c>
      <c r="H30" s="66" t="inlineStr">
        <is>
          <t>Average 10% of the points · below 30% and at or above 9% → Medium</t>
        </is>
      </c>
      <c r="I30" s="66" t="inlineStr">
        <is>
          <t>S46–S51 Korn Ferry Hay evaluations · S04, S52 Mercer IPE · S53–S57 NHS, UK NJC/PSC, GLPC, SJC, US OPM point-factor plans</t>
        </is>
      </c>
    </row>
    <row r="31" ht="42" customHeight="1">
      <c r="A31" s="54" t="inlineStr">
        <is>
          <t>B+ · Player-Coach</t>
        </is>
      </c>
      <c r="B31" s="66" t="inlineStr">
        <is>
          <t>Leadership &amp; Strategy</t>
        </is>
      </c>
      <c r="C31" s="77" t="inlineStr">
        <is>
          <t>M</t>
        </is>
      </c>
      <c r="D31" s="66" t="inlineStr">
        <is>
          <t>10%</t>
        </is>
      </c>
      <c r="E31" s="66" t="inlineStr">
        <is>
          <t>10%</t>
        </is>
      </c>
      <c r="F31" s="66" t="inlineStr">
        <is>
          <t>10%</t>
        </is>
      </c>
      <c r="G31" s="66" t="inlineStr">
        <is>
          <t>10%</t>
        </is>
      </c>
      <c r="H31" s="66" t="inlineStr">
        <is>
          <t>Average 10% of the points · below 30% and at or above 9% → Medium</t>
        </is>
      </c>
      <c r="I31" s="66" t="inlineStr">
        <is>
          <t>S46–S51 Korn Ferry Hay evaluations · S04, S52 Mercer IPE · S53–S57 NHS, UK NJC/PSC, GLPC, SJC, US OPM point-factor plans</t>
        </is>
      </c>
    </row>
    <row r="32" ht="42" customHeight="1">
      <c r="A32" s="54" t="inlineStr">
        <is>
          <t>B+ · Player-Coach</t>
        </is>
      </c>
      <c r="B32" s="66" t="inlineStr">
        <is>
          <t>Business Impact</t>
        </is>
      </c>
      <c r="C32" s="77" t="inlineStr">
        <is>
          <t>L</t>
        </is>
      </c>
      <c r="D32" s="66" t="inlineStr">
        <is>
          <t>8%</t>
        </is>
      </c>
      <c r="E32" s="66" t="inlineStr">
        <is>
          <t>8%</t>
        </is>
      </c>
      <c r="F32" s="66" t="inlineStr">
        <is>
          <t>7%</t>
        </is>
      </c>
      <c r="G32" s="66" t="inlineStr">
        <is>
          <t>8%</t>
        </is>
      </c>
      <c r="H32" s="66" t="inlineStr">
        <is>
          <t>Average 8% of the points · below 30% and below 9% → Low</t>
        </is>
      </c>
      <c r="I32" s="66" t="inlineStr">
        <is>
          <t>S46–S51 Korn Ferry Hay evaluations · S04, S52 Mercer IPE · S53–S57 NHS, UK NJC/PSC, GLPC, SJC, US OPM point-factor plans</t>
        </is>
      </c>
    </row>
    <row r="33" ht="42" customHeight="1">
      <c r="A33" s="54" t="inlineStr">
        <is>
          <t>B+ · Player-Coach</t>
        </is>
      </c>
      <c r="B33" s="66" t="inlineStr">
        <is>
          <t>Experience</t>
        </is>
      </c>
      <c r="C33" s="77" t="inlineStr">
        <is>
          <t>L</t>
        </is>
      </c>
      <c r="D33" s="66" t="inlineStr">
        <is>
          <t>in know-how</t>
        </is>
      </c>
      <c r="E33" s="66" t="inlineStr">
        <is>
          <t>in knowledge</t>
        </is>
      </c>
      <c r="F33" s="66" t="inlineStr">
        <is>
          <t>in knowledge / KTE</t>
        </is>
      </c>
      <c r="G33" s="66" t="inlineStr">
        <is>
          <t>not separate</t>
        </is>
      </c>
      <c r="H33" s="66" t="inlineStr">
        <is>
          <t>No published method weights it on its own: Hay know-how includes all knowledge and experience however acquired; Mercer IPE knowledge; NHS knowledge, training and experience. Skills-first evidence argues for a low weight.</t>
        </is>
      </c>
      <c r="I33" s="66" t="inlineStr">
        <is>
          <t>S05, S49 Hay · S04, S52 Mercer IPE · S53 NHS · S58 McKinsey · S59 Deloitte · S60 WEF · S61 EY India</t>
        </is>
      </c>
    </row>
    <row r="34" ht="42" customHeight="1">
      <c r="A34" s="54" t="inlineStr">
        <is>
          <t>B+ · Player-Coach</t>
        </is>
      </c>
      <c r="B34" s="66" t="inlineStr">
        <is>
          <t>Education</t>
        </is>
      </c>
      <c r="C34" s="77" t="inlineStr">
        <is>
          <t>L</t>
        </is>
      </c>
      <c r="D34" s="66" t="inlineStr">
        <is>
          <t>in know-how</t>
        </is>
      </c>
      <c r="E34" s="66" t="inlineStr">
        <is>
          <t>in knowledge</t>
        </is>
      </c>
      <c r="F34" s="66" t="inlineStr">
        <is>
          <t>in knowledge / KTE</t>
        </is>
      </c>
      <c r="G34" s="66" t="inlineStr">
        <is>
          <t>not separate</t>
        </is>
      </c>
      <c r="H34" s="66" t="inlineStr">
        <is>
          <t>No published method weights it on its own: Hay know-how includes all knowledge and experience however acquired; Mercer IPE knowledge; NHS knowledge, training and experience. Skills-first evidence argues for a low weight.</t>
        </is>
      </c>
      <c r="I34" s="66" t="inlineStr">
        <is>
          <t>S05, S49 Hay · S04, S52 Mercer IPE · S53 NHS · S58 McKinsey · S59 Deloitte · S60 WEF · S61 EY India</t>
        </is>
      </c>
    </row>
    <row r="35" ht="42" customHeight="1">
      <c r="A35" s="54" t="inlineStr">
        <is>
          <t>Band C · Principal specialist</t>
        </is>
      </c>
      <c r="B35" s="66" t="inlineStr">
        <is>
          <t>Complexity &amp; Expertise</t>
        </is>
      </c>
      <c r="C35" s="77" t="inlineStr">
        <is>
          <t>H</t>
        </is>
      </c>
      <c r="D35" s="66" t="inlineStr">
        <is>
          <t>59%</t>
        </is>
      </c>
      <c r="E35" s="66" t="inlineStr">
        <is>
          <t>61%</t>
        </is>
      </c>
      <c r="F35" s="66" t="inlineStr">
        <is>
          <t>58%</t>
        </is>
      </c>
      <c r="G35" s="66" t="inlineStr">
        <is>
          <t>59%</t>
        </is>
      </c>
      <c r="H35" s="66" t="inlineStr">
        <is>
          <t>Average 59% of the points · at or above 30% → High · Complexity here includes knowledge and experience, as the methods publish it</t>
        </is>
      </c>
      <c r="I35" s="66" t="inlineStr">
        <is>
          <t>S46–S51 Korn Ferry Hay evaluations · S04, S52 Mercer IPE · S53–S57 NHS, UK NJC/PSC, GLPC, SJC, US OPM point-factor plans</t>
        </is>
      </c>
    </row>
    <row r="36" ht="42" customHeight="1">
      <c r="A36" s="54" t="inlineStr">
        <is>
          <t>Band C · Principal specialist</t>
        </is>
      </c>
      <c r="B36" s="66" t="inlineStr">
        <is>
          <t>Autonomy &amp; Decision</t>
        </is>
      </c>
      <c r="C36" s="77" t="inlineStr">
        <is>
          <t>M</t>
        </is>
      </c>
      <c r="D36" s="66" t="inlineStr">
        <is>
          <t>20%</t>
        </is>
      </c>
      <c r="E36" s="66" t="inlineStr">
        <is>
          <t>18%</t>
        </is>
      </c>
      <c r="F36" s="66" t="inlineStr">
        <is>
          <t>15%</t>
        </is>
      </c>
      <c r="G36" s="66" t="inlineStr">
        <is>
          <t>18%</t>
        </is>
      </c>
      <c r="H36" s="66" t="inlineStr">
        <is>
          <t>Average 18% of the points · below 30% and at or above 9% → Medium</t>
        </is>
      </c>
      <c r="I36" s="66" t="inlineStr">
        <is>
          <t>S46–S51 Korn Ferry Hay evaluations · S04, S52 Mercer IPE · S53–S57 NHS, UK NJC/PSC, GLPC, SJC, US OPM point-factor plans</t>
        </is>
      </c>
    </row>
    <row r="37" ht="42" customHeight="1">
      <c r="A37" s="54" t="inlineStr">
        <is>
          <t>Band C · Principal specialist</t>
        </is>
      </c>
      <c r="B37" s="66" t="inlineStr">
        <is>
          <t>Accountability &amp; Impact</t>
        </is>
      </c>
      <c r="C37" s="77" t="inlineStr">
        <is>
          <t>M</t>
        </is>
      </c>
      <c r="D37" s="66" t="inlineStr">
        <is>
          <t>8%</t>
        </is>
      </c>
      <c r="E37" s="66" t="inlineStr">
        <is>
          <t>8%</t>
        </is>
      </c>
      <c r="F37" s="66" t="inlineStr">
        <is>
          <t>15%</t>
        </is>
      </c>
      <c r="G37" s="66" t="inlineStr">
        <is>
          <t>10%</t>
        </is>
      </c>
      <c r="H37" s="66" t="inlineStr">
        <is>
          <t>Average 10% of the points · below 30% and at or above 9% → Medium</t>
        </is>
      </c>
      <c r="I37" s="66" t="inlineStr">
        <is>
          <t>S46–S51 Korn Ferry Hay evaluations · S04, S52 Mercer IPE · S53–S57 NHS, UK NJC/PSC, GLPC, SJC, US OPM point-factor plans</t>
        </is>
      </c>
    </row>
    <row r="38" ht="42" customHeight="1">
      <c r="A38" s="54" t="inlineStr">
        <is>
          <t>Band C · Principal specialist</t>
        </is>
      </c>
      <c r="B38" s="66" t="inlineStr">
        <is>
          <t>Leadership &amp; Strategy</t>
        </is>
      </c>
      <c r="C38" s="77" t="inlineStr">
        <is>
          <t>L</t>
        </is>
      </c>
      <c r="D38" s="66" t="inlineStr">
        <is>
          <t>5%</t>
        </is>
      </c>
      <c r="E38" s="66" t="inlineStr">
        <is>
          <t>5%</t>
        </is>
      </c>
      <c r="F38" s="66" t="inlineStr">
        <is>
          <t>5%</t>
        </is>
      </c>
      <c r="G38" s="66" t="inlineStr">
        <is>
          <t>5%</t>
        </is>
      </c>
      <c r="H38" s="66" t="inlineStr">
        <is>
          <t>Average 5% of the points · below 30% and below 9% → Low</t>
        </is>
      </c>
      <c r="I38" s="66" t="inlineStr">
        <is>
          <t>S46–S51 Korn Ferry Hay evaluations · S04, S52 Mercer IPE · S53–S57 NHS, UK NJC/PSC, GLPC, SJC, US OPM point-factor plans</t>
        </is>
      </c>
    </row>
    <row r="39" ht="42" customHeight="1">
      <c r="A39" s="54" t="inlineStr">
        <is>
          <t>Band C · Principal specialist</t>
        </is>
      </c>
      <c r="B39" s="66" t="inlineStr">
        <is>
          <t>Business Impact</t>
        </is>
      </c>
      <c r="C39" s="77" t="inlineStr">
        <is>
          <t>L</t>
        </is>
      </c>
      <c r="D39" s="66" t="inlineStr">
        <is>
          <t>8%</t>
        </is>
      </c>
      <c r="E39" s="66" t="inlineStr">
        <is>
          <t>8%</t>
        </is>
      </c>
      <c r="F39" s="66" t="inlineStr">
        <is>
          <t>7%</t>
        </is>
      </c>
      <c r="G39" s="66" t="inlineStr">
        <is>
          <t>8%</t>
        </is>
      </c>
      <c r="H39" s="66" t="inlineStr">
        <is>
          <t>Average 8% of the points · below 30% and below 9% → Low</t>
        </is>
      </c>
      <c r="I39" s="66" t="inlineStr">
        <is>
          <t>S46–S51 Korn Ferry Hay evaluations · S04, S52 Mercer IPE · S53–S57 NHS, UK NJC/PSC, GLPC, SJC, US OPM point-factor plans</t>
        </is>
      </c>
    </row>
    <row r="40" ht="42" customHeight="1">
      <c r="A40" s="54" t="inlineStr">
        <is>
          <t>Band C · Principal specialist</t>
        </is>
      </c>
      <c r="B40" s="66" t="inlineStr">
        <is>
          <t>Experience</t>
        </is>
      </c>
      <c r="C40" s="77" t="inlineStr">
        <is>
          <t>L</t>
        </is>
      </c>
      <c r="D40" s="66" t="inlineStr">
        <is>
          <t>in know-how</t>
        </is>
      </c>
      <c r="E40" s="66" t="inlineStr">
        <is>
          <t>in knowledge</t>
        </is>
      </c>
      <c r="F40" s="66" t="inlineStr">
        <is>
          <t>in knowledge / KTE</t>
        </is>
      </c>
      <c r="G40" s="66" t="inlineStr">
        <is>
          <t>not separate</t>
        </is>
      </c>
      <c r="H40" s="66" t="inlineStr">
        <is>
          <t>No published method weights it on its own: Hay know-how includes all knowledge and experience however acquired; Mercer IPE knowledge; NHS knowledge, training and experience. Skills-first evidence argues for a low weight.</t>
        </is>
      </c>
      <c r="I40" s="66" t="inlineStr">
        <is>
          <t>S05, S49 Hay · S04, S52 Mercer IPE · S53 NHS · S58 McKinsey · S59 Deloitte · S60 WEF · S61 EY India</t>
        </is>
      </c>
    </row>
    <row r="41" ht="42" customHeight="1">
      <c r="A41" s="54" t="inlineStr">
        <is>
          <t>Band C · Principal specialist</t>
        </is>
      </c>
      <c r="B41" s="66" t="inlineStr">
        <is>
          <t>Education</t>
        </is>
      </c>
      <c r="C41" s="77" t="inlineStr">
        <is>
          <t>L</t>
        </is>
      </c>
      <c r="D41" s="66" t="inlineStr">
        <is>
          <t>in know-how</t>
        </is>
      </c>
      <c r="E41" s="66" t="inlineStr">
        <is>
          <t>in knowledge</t>
        </is>
      </c>
      <c r="F41" s="66" t="inlineStr">
        <is>
          <t>in knowledge / KTE</t>
        </is>
      </c>
      <c r="G41" s="66" t="inlineStr">
        <is>
          <t>not separate</t>
        </is>
      </c>
      <c r="H41" s="66" t="inlineStr">
        <is>
          <t>No published method weights it on its own: Hay know-how includes all knowledge and experience however acquired; Mercer IPE knowledge; NHS knowledge, training and experience. Skills-first evidence argues for a low weight.</t>
        </is>
      </c>
      <c r="I41" s="66" t="inlineStr">
        <is>
          <t>S05, S49 Hay · S04, S52 Mercer IPE · S53 NHS · S58 McKinsey · S59 Deloitte · S60 WEF · S61 EY India</t>
        </is>
      </c>
    </row>
    <row r="42" ht="42" customHeight="1">
      <c r="A42" s="54" t="inlineStr">
        <is>
          <t>Band C · Head / manager</t>
        </is>
      </c>
      <c r="B42" s="66" t="inlineStr">
        <is>
          <t>Complexity &amp; Expertise</t>
        </is>
      </c>
      <c r="C42" s="77" t="inlineStr">
        <is>
          <t>H</t>
        </is>
      </c>
      <c r="D42" s="66" t="inlineStr">
        <is>
          <t>49%</t>
        </is>
      </c>
      <c r="E42" s="66" t="inlineStr">
        <is>
          <t>48%</t>
        </is>
      </c>
      <c r="F42" s="66" t="inlineStr">
        <is>
          <t>48%</t>
        </is>
      </c>
      <c r="G42" s="66" t="inlineStr">
        <is>
          <t>48%</t>
        </is>
      </c>
      <c r="H42" s="66" t="inlineStr">
        <is>
          <t>Average 48% of the points · at or above 30% → High · Complexity here includes knowledge and experience, as the methods publish it</t>
        </is>
      </c>
      <c r="I42" s="66" t="inlineStr">
        <is>
          <t>S46–S51 Korn Ferry Hay evaluations · S04, S52 Mercer IPE · S53–S57 NHS, UK NJC/PSC, GLPC, SJC, US OPM point-factor plans</t>
        </is>
      </c>
    </row>
    <row r="43" ht="42" customHeight="1">
      <c r="A43" s="54" t="inlineStr">
        <is>
          <t>Band C · Head / manager</t>
        </is>
      </c>
      <c r="B43" s="66" t="inlineStr">
        <is>
          <t>Autonomy &amp; Decision</t>
        </is>
      </c>
      <c r="C43" s="77" t="inlineStr">
        <is>
          <t>M</t>
        </is>
      </c>
      <c r="D43" s="66" t="inlineStr">
        <is>
          <t>20%</t>
        </is>
      </c>
      <c r="E43" s="66" t="inlineStr">
        <is>
          <t>19%</t>
        </is>
      </c>
      <c r="F43" s="66" t="inlineStr">
        <is>
          <t>15%</t>
        </is>
      </c>
      <c r="G43" s="66" t="inlineStr">
        <is>
          <t>18%</t>
        </is>
      </c>
      <c r="H43" s="66" t="inlineStr">
        <is>
          <t>Average 18% of the points · below 30% and at or above 9% → Medium</t>
        </is>
      </c>
      <c r="I43" s="66" t="inlineStr">
        <is>
          <t>S46–S51 Korn Ferry Hay evaluations · S04, S52 Mercer IPE · S53–S57 NHS, UK NJC/PSC, GLPC, SJC, US OPM point-factor plans</t>
        </is>
      </c>
    </row>
    <row r="44" ht="42" customHeight="1">
      <c r="A44" s="54" t="inlineStr">
        <is>
          <t>Band C · Head / manager</t>
        </is>
      </c>
      <c r="B44" s="66" t="inlineStr">
        <is>
          <t>Accountability &amp; Impact</t>
        </is>
      </c>
      <c r="C44" s="77" t="inlineStr">
        <is>
          <t>M</t>
        </is>
      </c>
      <c r="D44" s="66" t="inlineStr">
        <is>
          <t>8%</t>
        </is>
      </c>
      <c r="E44" s="66" t="inlineStr">
        <is>
          <t>9%</t>
        </is>
      </c>
      <c r="F44" s="66" t="inlineStr">
        <is>
          <t>15%</t>
        </is>
      </c>
      <c r="G44" s="66" t="inlineStr">
        <is>
          <t>11%</t>
        </is>
      </c>
      <c r="H44" s="66" t="inlineStr">
        <is>
          <t>Average 11% of the points · below 30% and at or above 9% → Medium</t>
        </is>
      </c>
      <c r="I44" s="66" t="inlineStr">
        <is>
          <t>S46–S51 Korn Ferry Hay evaluations · S04, S52 Mercer IPE · S53–S57 NHS, UK NJC/PSC, GLPC, SJC, US OPM point-factor plans</t>
        </is>
      </c>
    </row>
    <row r="45" ht="42" customHeight="1">
      <c r="A45" s="54" t="inlineStr">
        <is>
          <t>Band C · Head / manager</t>
        </is>
      </c>
      <c r="B45" s="66" t="inlineStr">
        <is>
          <t>Leadership &amp; Strategy</t>
        </is>
      </c>
      <c r="C45" s="77" t="inlineStr">
        <is>
          <t>M</t>
        </is>
      </c>
      <c r="D45" s="66" t="inlineStr">
        <is>
          <t>15%</t>
        </is>
      </c>
      <c r="E45" s="66" t="inlineStr">
        <is>
          <t>15%</t>
        </is>
      </c>
      <c r="F45" s="66" t="inlineStr">
        <is>
          <t>15%</t>
        </is>
      </c>
      <c r="G45" s="66" t="inlineStr">
        <is>
          <t>15%</t>
        </is>
      </c>
      <c r="H45" s="66" t="inlineStr">
        <is>
          <t>Average 15% of the points · below 30% and at or above 9% → Medium</t>
        </is>
      </c>
      <c r="I45" s="66" t="inlineStr">
        <is>
          <t>S46–S51 Korn Ferry Hay evaluations · S04, S52 Mercer IPE · S53–S57 NHS, UK NJC/PSC, GLPC, SJC, US OPM point-factor plans</t>
        </is>
      </c>
    </row>
    <row r="46" ht="42" customHeight="1">
      <c r="A46" s="54" t="inlineStr">
        <is>
          <t>Band C · Head / manager</t>
        </is>
      </c>
      <c r="B46" s="66" t="inlineStr">
        <is>
          <t>Business Impact</t>
        </is>
      </c>
      <c r="C46" s="77" t="inlineStr">
        <is>
          <t>L</t>
        </is>
      </c>
      <c r="D46" s="66" t="inlineStr">
        <is>
          <t>8%</t>
        </is>
      </c>
      <c r="E46" s="66" t="inlineStr">
        <is>
          <t>9%</t>
        </is>
      </c>
      <c r="F46" s="66" t="inlineStr">
        <is>
          <t>7%</t>
        </is>
      </c>
      <c r="G46" s="66" t="inlineStr">
        <is>
          <t>8%</t>
        </is>
      </c>
      <c r="H46" s="66" t="inlineStr">
        <is>
          <t>Average 8% of the points · below 30% and below 9% → Low</t>
        </is>
      </c>
      <c r="I46" s="66" t="inlineStr">
        <is>
          <t>S46–S51 Korn Ferry Hay evaluations · S04, S52 Mercer IPE · S53–S57 NHS, UK NJC/PSC, GLPC, SJC, US OPM point-factor plans</t>
        </is>
      </c>
    </row>
    <row r="47" ht="42" customHeight="1">
      <c r="A47" s="54" t="inlineStr">
        <is>
          <t>Band C · Head / manager</t>
        </is>
      </c>
      <c r="B47" s="66" t="inlineStr">
        <is>
          <t>Experience</t>
        </is>
      </c>
      <c r="C47" s="77" t="inlineStr">
        <is>
          <t>L</t>
        </is>
      </c>
      <c r="D47" s="66" t="inlineStr">
        <is>
          <t>in know-how</t>
        </is>
      </c>
      <c r="E47" s="66" t="inlineStr">
        <is>
          <t>in knowledge</t>
        </is>
      </c>
      <c r="F47" s="66" t="inlineStr">
        <is>
          <t>in knowledge / KTE</t>
        </is>
      </c>
      <c r="G47" s="66" t="inlineStr">
        <is>
          <t>not separate</t>
        </is>
      </c>
      <c r="H47" s="66" t="inlineStr">
        <is>
          <t>No published method weights it on its own: Hay know-how includes all knowledge and experience however acquired; Mercer IPE knowledge; NHS knowledge, training and experience. Skills-first evidence argues for a low weight.</t>
        </is>
      </c>
      <c r="I47" s="66" t="inlineStr">
        <is>
          <t>S05, S49 Hay · S04, S52 Mercer IPE · S53 NHS · S58 McKinsey · S59 Deloitte · S60 WEF · S61 EY India</t>
        </is>
      </c>
    </row>
    <row r="48" ht="42" customHeight="1">
      <c r="A48" s="54" t="inlineStr">
        <is>
          <t>Band C · Head / manager</t>
        </is>
      </c>
      <c r="B48" s="66" t="inlineStr">
        <is>
          <t>Education</t>
        </is>
      </c>
      <c r="C48" s="77" t="inlineStr">
        <is>
          <t>L</t>
        </is>
      </c>
      <c r="D48" s="66" t="inlineStr">
        <is>
          <t>in know-how</t>
        </is>
      </c>
      <c r="E48" s="66" t="inlineStr">
        <is>
          <t>in knowledge</t>
        </is>
      </c>
      <c r="F48" s="66" t="inlineStr">
        <is>
          <t>in knowledge / KTE</t>
        </is>
      </c>
      <c r="G48" s="66" t="inlineStr">
        <is>
          <t>not separate</t>
        </is>
      </c>
      <c r="H48" s="66" t="inlineStr">
        <is>
          <t>No published method weights it on its own: Hay know-how includes all knowledge and experience however acquired; Mercer IPE knowledge; NHS knowledge, training and experience. Skills-first evidence argues for a low weight.</t>
        </is>
      </c>
      <c r="I48" s="66" t="inlineStr">
        <is>
          <t>S05, S49 Hay · S04, S52 Mercer IPE · S53 NHS · S58 McKinsey · S59 Deloitte · S60 WEF · S61 EY India</t>
        </is>
      </c>
    </row>
    <row r="49" ht="42" customHeight="1">
      <c r="A49" s="54" t="inlineStr">
        <is>
          <t>C+ · Player-Coach</t>
        </is>
      </c>
      <c r="B49" s="66" t="inlineStr">
        <is>
          <t>Complexity &amp; Expertise</t>
        </is>
      </c>
      <c r="C49" s="77" t="inlineStr">
        <is>
          <t>H</t>
        </is>
      </c>
      <c r="D49" s="66" t="inlineStr">
        <is>
          <t>43%</t>
        </is>
      </c>
      <c r="E49" s="66" t="inlineStr">
        <is>
          <t>42%</t>
        </is>
      </c>
      <c r="F49" s="66" t="inlineStr">
        <is>
          <t>43%</t>
        </is>
      </c>
      <c r="G49" s="66" t="inlineStr">
        <is>
          <t>43%</t>
        </is>
      </c>
      <c r="H49" s="66" t="inlineStr">
        <is>
          <t>Average 43% of the points · at or above 30% → High · Complexity here includes knowledge and experience, as the methods publish it</t>
        </is>
      </c>
      <c r="I49" s="66" t="inlineStr">
        <is>
          <t>S46–S51 Korn Ferry Hay evaluations · S04, S52 Mercer IPE · S53–S57 NHS, UK NJC/PSC, GLPC, SJC, US OPM point-factor plans</t>
        </is>
      </c>
    </row>
    <row r="50" ht="42" customHeight="1">
      <c r="A50" s="54" t="inlineStr">
        <is>
          <t>C+ · Player-Coach</t>
        </is>
      </c>
      <c r="B50" s="66" t="inlineStr">
        <is>
          <t>Autonomy &amp; Decision</t>
        </is>
      </c>
      <c r="C50" s="77" t="inlineStr">
        <is>
          <t>M</t>
        </is>
      </c>
      <c r="D50" s="66" t="inlineStr">
        <is>
          <t>21%</t>
        </is>
      </c>
      <c r="E50" s="66" t="inlineStr">
        <is>
          <t>19%</t>
        </is>
      </c>
      <c r="F50" s="66" t="inlineStr">
        <is>
          <t>15%</t>
        </is>
      </c>
      <c r="G50" s="66" t="inlineStr">
        <is>
          <t>18%</t>
        </is>
      </c>
      <c r="H50" s="66" t="inlineStr">
        <is>
          <t>Average 18% of the points · below 30% and at or above 9% → Medium</t>
        </is>
      </c>
      <c r="I50" s="66" t="inlineStr">
        <is>
          <t>S46–S51 Korn Ferry Hay evaluations · S04, S52 Mercer IPE · S53–S57 NHS, UK NJC/PSC, GLPC, SJC, US OPM point-factor plans</t>
        </is>
      </c>
    </row>
    <row r="51" ht="42" customHeight="1">
      <c r="A51" s="54" t="inlineStr">
        <is>
          <t>C+ · Player-Coach</t>
        </is>
      </c>
      <c r="B51" s="66" t="inlineStr">
        <is>
          <t>Accountability &amp; Impact</t>
        </is>
      </c>
      <c r="C51" s="77" t="inlineStr">
        <is>
          <t>M</t>
        </is>
      </c>
      <c r="D51" s="66" t="inlineStr">
        <is>
          <t>8%</t>
        </is>
      </c>
      <c r="E51" s="66" t="inlineStr">
        <is>
          <t>9%</t>
        </is>
      </c>
      <c r="F51" s="66" t="inlineStr">
        <is>
          <t>15%</t>
        </is>
      </c>
      <c r="G51" s="66" t="inlineStr">
        <is>
          <t>11%</t>
        </is>
      </c>
      <c r="H51" s="66" t="inlineStr">
        <is>
          <t>Average 11% of the points · below 30% and at or above 9% → Medium</t>
        </is>
      </c>
      <c r="I51" s="66" t="inlineStr">
        <is>
          <t>S46–S51 Korn Ferry Hay evaluations · S04, S52 Mercer IPE · S53–S57 NHS, UK NJC/PSC, GLPC, SJC, US OPM point-factor plans</t>
        </is>
      </c>
    </row>
    <row r="52" ht="42" customHeight="1">
      <c r="A52" s="54" t="inlineStr">
        <is>
          <t>C+ · Player-Coach</t>
        </is>
      </c>
      <c r="B52" s="66" t="inlineStr">
        <is>
          <t>Leadership &amp; Strategy</t>
        </is>
      </c>
      <c r="C52" s="77" t="inlineStr">
        <is>
          <t>M</t>
        </is>
      </c>
      <c r="D52" s="66" t="inlineStr">
        <is>
          <t>20%</t>
        </is>
      </c>
      <c r="E52" s="66" t="inlineStr">
        <is>
          <t>20%</t>
        </is>
      </c>
      <c r="F52" s="66" t="inlineStr">
        <is>
          <t>20%</t>
        </is>
      </c>
      <c r="G52" s="66" t="inlineStr">
        <is>
          <t>20%</t>
        </is>
      </c>
      <c r="H52" s="66" t="inlineStr">
        <is>
          <t>Average 20% of the points · below 30% and at or above 9% → Medium</t>
        </is>
      </c>
      <c r="I52" s="66" t="inlineStr">
        <is>
          <t>S46–S51 Korn Ferry Hay evaluations · S04, S52 Mercer IPE · S53–S57 NHS, UK NJC/PSC, GLPC, SJC, US OPM point-factor plans</t>
        </is>
      </c>
    </row>
    <row r="53" ht="42" customHeight="1">
      <c r="A53" s="54" t="inlineStr">
        <is>
          <t>C+ · Player-Coach</t>
        </is>
      </c>
      <c r="B53" s="66" t="inlineStr">
        <is>
          <t>Business Impact</t>
        </is>
      </c>
      <c r="C53" s="77" t="inlineStr">
        <is>
          <t>L</t>
        </is>
      </c>
      <c r="D53" s="66" t="inlineStr">
        <is>
          <t>8%</t>
        </is>
      </c>
      <c r="E53" s="66" t="inlineStr">
        <is>
          <t>9%</t>
        </is>
      </c>
      <c r="F53" s="66" t="inlineStr">
        <is>
          <t>7%</t>
        </is>
      </c>
      <c r="G53" s="66" t="inlineStr">
        <is>
          <t>8%</t>
        </is>
      </c>
      <c r="H53" s="66" t="inlineStr">
        <is>
          <t>Average 8% of the points · below 30% and below 9% → Low</t>
        </is>
      </c>
      <c r="I53" s="66" t="inlineStr">
        <is>
          <t>S46–S51 Korn Ferry Hay evaluations · S04, S52 Mercer IPE · S53–S57 NHS, UK NJC/PSC, GLPC, SJC, US OPM point-factor plans</t>
        </is>
      </c>
    </row>
    <row r="54" ht="42" customHeight="1">
      <c r="A54" s="54" t="inlineStr">
        <is>
          <t>C+ · Player-Coach</t>
        </is>
      </c>
      <c r="B54" s="66" t="inlineStr">
        <is>
          <t>Experience</t>
        </is>
      </c>
      <c r="C54" s="77" t="inlineStr">
        <is>
          <t>L</t>
        </is>
      </c>
      <c r="D54" s="66" t="inlineStr">
        <is>
          <t>in know-how</t>
        </is>
      </c>
      <c r="E54" s="66" t="inlineStr">
        <is>
          <t>in knowledge</t>
        </is>
      </c>
      <c r="F54" s="66" t="inlineStr">
        <is>
          <t>in knowledge / KTE</t>
        </is>
      </c>
      <c r="G54" s="66" t="inlineStr">
        <is>
          <t>not separate</t>
        </is>
      </c>
      <c r="H54" s="66" t="inlineStr">
        <is>
          <t>No published method weights it on its own: Hay know-how includes all knowledge and experience however acquired; Mercer IPE knowledge; NHS knowledge, training and experience. Skills-first evidence argues for a low weight.</t>
        </is>
      </c>
      <c r="I54" s="66" t="inlineStr">
        <is>
          <t>S05, S49 Hay · S04, S52 Mercer IPE · S53 NHS · S58 McKinsey · S59 Deloitte · S60 WEF · S61 EY India</t>
        </is>
      </c>
    </row>
    <row r="55" ht="42" customHeight="1">
      <c r="A55" s="54" t="inlineStr">
        <is>
          <t>C+ · Player-Coach</t>
        </is>
      </c>
      <c r="B55" s="66" t="inlineStr">
        <is>
          <t>Education</t>
        </is>
      </c>
      <c r="C55" s="77" t="inlineStr">
        <is>
          <t>L</t>
        </is>
      </c>
      <c r="D55" s="66" t="inlineStr">
        <is>
          <t>in know-how</t>
        </is>
      </c>
      <c r="E55" s="66" t="inlineStr">
        <is>
          <t>in knowledge</t>
        </is>
      </c>
      <c r="F55" s="66" t="inlineStr">
        <is>
          <t>in knowledge / KTE</t>
        </is>
      </c>
      <c r="G55" s="66" t="inlineStr">
        <is>
          <t>not separate</t>
        </is>
      </c>
      <c r="H55" s="66" t="inlineStr">
        <is>
          <t>No published method weights it on its own: Hay know-how includes all knowledge and experience however acquired; Mercer IPE knowledge; NHS knowledge, training and experience. Skills-first evidence argues for a low weight.</t>
        </is>
      </c>
      <c r="I55" s="66" t="inlineStr">
        <is>
          <t>S05, S49 Hay · S04, S52 Mercer IPE · S53 NHS · S58 McKinsey · S59 Deloitte · S60 WEF · S61 EY India</t>
        </is>
      </c>
    </row>
    <row r="56" ht="42" customHeight="1">
      <c r="A56" s="54" t="inlineStr">
        <is>
          <t>Bands D–E · Leadership</t>
        </is>
      </c>
      <c r="B56" s="66" t="inlineStr">
        <is>
          <t>Complexity &amp; Expertise</t>
        </is>
      </c>
      <c r="C56" s="77" t="inlineStr">
        <is>
          <t>H</t>
        </is>
      </c>
      <c r="D56" s="66" t="inlineStr">
        <is>
          <t>41%</t>
        </is>
      </c>
      <c r="E56" s="66" t="inlineStr">
        <is>
          <t>40%</t>
        </is>
      </c>
      <c r="F56" s="66" t="inlineStr">
        <is>
          <t>43%</t>
        </is>
      </c>
      <c r="G56" s="66" t="inlineStr">
        <is>
          <t>41%</t>
        </is>
      </c>
      <c r="H56" s="66" t="inlineStr">
        <is>
          <t>Average 41% of the points · at or above 30% → High · Complexity here includes knowledge and experience, as the methods publish it</t>
        </is>
      </c>
      <c r="I56" s="66" t="inlineStr">
        <is>
          <t>S46–S51 Korn Ferry Hay evaluations · S04, S52 Mercer IPE · S53–S57 NHS, UK NJC/PSC, GLPC, SJC, US OPM point-factor plans</t>
        </is>
      </c>
    </row>
    <row r="57" ht="42" customHeight="1">
      <c r="A57" s="54" t="inlineStr">
        <is>
          <t>Bands D–E · Leadership</t>
        </is>
      </c>
      <c r="B57" s="66" t="inlineStr">
        <is>
          <t>Autonomy &amp; Decision</t>
        </is>
      </c>
      <c r="C57" s="77" t="inlineStr">
        <is>
          <t>M</t>
        </is>
      </c>
      <c r="D57" s="66" t="inlineStr">
        <is>
          <t>22%</t>
        </is>
      </c>
      <c r="E57" s="66" t="inlineStr">
        <is>
          <t>20%</t>
        </is>
      </c>
      <c r="F57" s="66" t="inlineStr">
        <is>
          <t>15%</t>
        </is>
      </c>
      <c r="G57" s="66" t="inlineStr">
        <is>
          <t>19%</t>
        </is>
      </c>
      <c r="H57" s="66" t="inlineStr">
        <is>
          <t>Average 19% of the points · below 30% and at or above 9% → Medium</t>
        </is>
      </c>
      <c r="I57" s="66" t="inlineStr">
        <is>
          <t>S46–S51 Korn Ferry Hay evaluations · S04, S52 Mercer IPE · S53–S57 NHS, UK NJC/PSC, GLPC, SJC, US OPM point-factor plans</t>
        </is>
      </c>
    </row>
    <row r="58" ht="42" customHeight="1">
      <c r="A58" s="54" t="inlineStr">
        <is>
          <t>Bands D–E · Leadership</t>
        </is>
      </c>
      <c r="B58" s="66" t="inlineStr">
        <is>
          <t>Accountability &amp; Impact</t>
        </is>
      </c>
      <c r="C58" s="77" t="inlineStr">
        <is>
          <t>M</t>
        </is>
      </c>
      <c r="D58" s="66" t="inlineStr">
        <is>
          <t>9%</t>
        </is>
      </c>
      <c r="E58" s="66" t="inlineStr">
        <is>
          <t>10%</t>
        </is>
      </c>
      <c r="F58" s="66" t="inlineStr">
        <is>
          <t>15%</t>
        </is>
      </c>
      <c r="G58" s="66" t="inlineStr">
        <is>
          <t>11%</t>
        </is>
      </c>
      <c r="H58" s="66" t="inlineStr">
        <is>
          <t>Average 11% of the points · below 30% and at or above 9% → Medium</t>
        </is>
      </c>
      <c r="I58" s="66" t="inlineStr">
        <is>
          <t>S46–S51 Korn Ferry Hay evaluations · S04, S52 Mercer IPE · S53–S57 NHS, UK NJC/PSC, GLPC, SJC, US OPM point-factor plans</t>
        </is>
      </c>
    </row>
    <row r="59" ht="42" customHeight="1">
      <c r="A59" s="54" t="inlineStr">
        <is>
          <t>Bands D–E · Leadership</t>
        </is>
      </c>
      <c r="B59" s="66" t="inlineStr">
        <is>
          <t>Leadership &amp; Strategy</t>
        </is>
      </c>
      <c r="C59" s="77" t="inlineStr">
        <is>
          <t>M</t>
        </is>
      </c>
      <c r="D59" s="66" t="inlineStr">
        <is>
          <t>20%</t>
        </is>
      </c>
      <c r="E59" s="66" t="inlineStr">
        <is>
          <t>20%</t>
        </is>
      </c>
      <c r="F59" s="66" t="inlineStr">
        <is>
          <t>20%</t>
        </is>
      </c>
      <c r="G59" s="66" t="inlineStr">
        <is>
          <t>20%</t>
        </is>
      </c>
      <c r="H59" s="66" t="inlineStr">
        <is>
          <t>Average 20% of the points · below 30% and at or above 9% → Medium</t>
        </is>
      </c>
      <c r="I59" s="66" t="inlineStr">
        <is>
          <t>S46–S51 Korn Ferry Hay evaluations · S04, S52 Mercer IPE · S53–S57 NHS, UK NJC/PSC, GLPC, SJC, US OPM point-factor plans</t>
        </is>
      </c>
    </row>
    <row r="60" ht="42" customHeight="1">
      <c r="A60" s="54" t="inlineStr">
        <is>
          <t>Bands D–E · Leadership</t>
        </is>
      </c>
      <c r="B60" s="66" t="inlineStr">
        <is>
          <t>Business Impact</t>
        </is>
      </c>
      <c r="C60" s="77" t="inlineStr">
        <is>
          <t>L</t>
        </is>
      </c>
      <c r="D60" s="66" t="inlineStr">
        <is>
          <t>9%</t>
        </is>
      </c>
      <c r="E60" s="66" t="inlineStr">
        <is>
          <t>10%</t>
        </is>
      </c>
      <c r="F60" s="66" t="inlineStr">
        <is>
          <t>7%</t>
        </is>
      </c>
      <c r="G60" s="66" t="inlineStr">
        <is>
          <t>9%</t>
        </is>
      </c>
      <c r="H60" s="66" t="inlineStr">
        <is>
          <t>Average 9% of the points · below 30% and below 9% → Low</t>
        </is>
      </c>
      <c r="I60" s="66" t="inlineStr">
        <is>
          <t>S46–S51 Korn Ferry Hay evaluations · S04, S52 Mercer IPE · S53–S57 NHS, UK NJC/PSC, GLPC, SJC, US OPM point-factor plans</t>
        </is>
      </c>
    </row>
    <row r="61" ht="42" customHeight="1">
      <c r="A61" s="54" t="inlineStr">
        <is>
          <t>Bands D–E · Leadership</t>
        </is>
      </c>
      <c r="B61" s="66" t="inlineStr">
        <is>
          <t>Experience</t>
        </is>
      </c>
      <c r="C61" s="77" t="inlineStr">
        <is>
          <t>L</t>
        </is>
      </c>
      <c r="D61" s="66" t="inlineStr">
        <is>
          <t>in know-how</t>
        </is>
      </c>
      <c r="E61" s="66" t="inlineStr">
        <is>
          <t>in knowledge</t>
        </is>
      </c>
      <c r="F61" s="66" t="inlineStr">
        <is>
          <t>in knowledge / KTE</t>
        </is>
      </c>
      <c r="G61" s="66" t="inlineStr">
        <is>
          <t>not separate</t>
        </is>
      </c>
      <c r="H61" s="66" t="inlineStr">
        <is>
          <t>No published method weights it on its own: Hay know-how includes all knowledge and experience however acquired; Mercer IPE knowledge; NHS knowledge, training and experience. Skills-first evidence argues for a low weight.</t>
        </is>
      </c>
      <c r="I61" s="66" t="inlineStr">
        <is>
          <t>S05, S49 Hay · S04, S52 Mercer IPE · S53 NHS · S58 McKinsey · S59 Deloitte · S60 WEF · S61 EY India</t>
        </is>
      </c>
    </row>
    <row r="62" ht="42" customHeight="1">
      <c r="A62" s="54" t="inlineStr">
        <is>
          <t>Bands D–E · Leadership</t>
        </is>
      </c>
      <c r="B62" s="66" t="inlineStr">
        <is>
          <t>Education</t>
        </is>
      </c>
      <c r="C62" s="77" t="inlineStr">
        <is>
          <t>L</t>
        </is>
      </c>
      <c r="D62" s="66" t="inlineStr">
        <is>
          <t>in know-how</t>
        </is>
      </c>
      <c r="E62" s="66" t="inlineStr">
        <is>
          <t>in knowledge</t>
        </is>
      </c>
      <c r="F62" s="66" t="inlineStr">
        <is>
          <t>in knowledge / KTE</t>
        </is>
      </c>
      <c r="G62" s="66" t="inlineStr">
        <is>
          <t>not separate</t>
        </is>
      </c>
      <c r="H62" s="66" t="inlineStr">
        <is>
          <t>No published method weights it on its own: Hay know-how includes all knowledge and experience however acquired; Mercer IPE knowledge; NHS knowledge, training and experience. Skills-first evidence argues for a low weight.</t>
        </is>
      </c>
      <c r="I62" s="66" t="inlineStr">
        <is>
          <t>S05, S49 Hay · S04, S52 Mercer IPE · S53 NHS · S58 McKinsey · S59 Deloitte · S60 WEF · S61 EY India</t>
        </is>
      </c>
    </row>
    <row r="64">
      <c r="A64" s="74" t="inlineStr">
        <is>
          <t>2 · The public point-factor plans — published factor shares</t>
        </is>
      </c>
      <c r="B64" s="75" t="n"/>
      <c r="C64" s="75" t="n"/>
      <c r="D64" s="75" t="n"/>
      <c r="E64" s="75" t="n"/>
      <c r="F64" s="75" t="n"/>
      <c r="G64" s="75" t="n"/>
      <c r="H64" s="75" t="n"/>
      <c r="I64" s="75" t="n"/>
      <c r="J64" s="76" t="n"/>
    </row>
    <row r="65" ht="30" customHeight="1">
      <c r="A65" s="15" t="inlineStr">
        <is>
          <t>Plan</t>
        </is>
      </c>
      <c r="B65" s="15" t="inlineStr">
        <is>
          <t>Complexity &amp; Expertise</t>
        </is>
      </c>
      <c r="C65" s="15" t="inlineStr">
        <is>
          <t>Autonomy &amp; Decision</t>
        </is>
      </c>
      <c r="D65" s="15" t="inlineStr">
        <is>
          <t>Accountability &amp; Impact</t>
        </is>
      </c>
      <c r="E65" s="15" t="inlineStr">
        <is>
          <t>Leadership &amp; Strategy</t>
        </is>
      </c>
      <c r="F65" s="15" t="inlineStr">
        <is>
          <t>Business Impact</t>
        </is>
      </c>
      <c r="G65" s="15" t="inlineStr">
        <is>
          <t>Effort and conditions removed</t>
        </is>
      </c>
      <c r="H65" s="15" t="inlineStr">
        <is>
          <t>Source</t>
        </is>
      </c>
    </row>
    <row r="66" ht="30" customHeight="1">
      <c r="A66" s="54" t="inlineStr">
        <is>
          <t>NHS Agenda for Change Job Evaluation Scheme · 16 factors, 1,000 points</t>
        </is>
      </c>
      <c r="B66" s="66" t="inlineStr">
        <is>
          <t>40.0%</t>
        </is>
      </c>
      <c r="C66" s="66" t="inlineStr">
        <is>
          <t>6.7%</t>
        </is>
      </c>
      <c r="D66" s="66" t="inlineStr">
        <is>
          <t>20.0%</t>
        </is>
      </c>
      <c r="E66" s="66" t="inlineStr">
        <is>
          <t>26.7%</t>
        </is>
      </c>
      <c r="F66" s="66" t="inlineStr">
        <is>
          <t>6.7%</t>
        </is>
      </c>
      <c r="G66" s="66" t="inlineStr">
        <is>
          <t>10.0%</t>
        </is>
      </c>
      <c r="H66" s="66" t="inlineStr">
        <is>
          <t>NHS Job Evaluation Handbook, ch. 6 para 1.5 — nhsemployers.org/sites/default/files/pdf/22/165.pdf</t>
        </is>
      </c>
    </row>
    <row r="67" ht="30" customHeight="1">
      <c r="A67" s="54" t="inlineStr">
        <is>
          <t>UK local government 13-factor scheme · Police Staff Council version of the NJC scheme, 1,000 points</t>
        </is>
      </c>
      <c r="B67" s="66" t="inlineStr">
        <is>
          <t>38.3%</t>
        </is>
      </c>
      <c r="C67" s="66" t="inlineStr">
        <is>
          <t>13.0%</t>
        </is>
      </c>
      <c r="D67" s="66" t="inlineStr">
        <is>
          <t>19.5%</t>
        </is>
      </c>
      <c r="E67" s="66" t="inlineStr">
        <is>
          <t>19.5%</t>
        </is>
      </c>
      <c r="F67" s="66" t="inlineStr">
        <is>
          <t>9.8%</t>
        </is>
      </c>
      <c r="G67" s="66" t="inlineStr">
        <is>
          <t>20.0%</t>
        </is>
      </c>
      <c r="H67" s="66" t="inlineStr">
        <is>
          <t>PSC Handbook pp. 47–48 — lb2.local.gov.uk/sites/default/files/documents/police-staff-council-13-f-342.pdf · NJC's own table sits behind the LGA log-in · Exact for PSC; NJC assumed equal</t>
        </is>
      </c>
    </row>
    <row r="68" ht="30" customHeight="1">
      <c r="A68" s="54" t="inlineStr">
        <is>
          <t>Greater London Provincial Council scheme · 11 factors, 948 points</t>
        </is>
      </c>
      <c r="B68" s="66" t="inlineStr">
        <is>
          <t>45.0%</t>
        </is>
      </c>
      <c r="C68" s="66" t="inlineStr">
        <is>
          <t>12.1%</t>
        </is>
      </c>
      <c r="D68" s="66" t="inlineStr">
        <is>
          <t>6.0%</t>
        </is>
      </c>
      <c r="E68" s="66" t="inlineStr">
        <is>
          <t>29.7%</t>
        </is>
      </c>
      <c r="F68" s="66" t="inlineStr">
        <is>
          <t>7.2%</t>
        </is>
      </c>
      <c r="G68" s="66" t="inlineStr">
        <is>
          <t>12.7%</t>
        </is>
      </c>
      <c r="H68" s="66" t="inlineStr">
        <is>
          <t>GLPC points weighting — sirddinbych.gov.uk/en/documents/jobs-and-employees/my-employment/reorganisation-and-change/glpc-points-weighting.pdf</t>
        </is>
      </c>
    </row>
    <row r="69" ht="30" customHeight="1">
      <c r="A69" s="54" t="inlineStr">
        <is>
          <t>Scottish Joint Council scheme · 13 factors, 1,000 points</t>
        </is>
      </c>
      <c r="B69" s="66" t="inlineStr">
        <is>
          <t>38.3%</t>
        </is>
      </c>
      <c r="C69" s="66" t="inlineStr">
        <is>
          <t>13.0%</t>
        </is>
      </c>
      <c r="D69" s="66" t="inlineStr">
        <is>
          <t>19.5%</t>
        </is>
      </c>
      <c r="E69" s="66" t="inlineStr">
        <is>
          <t>19.5%</t>
        </is>
      </c>
      <c r="F69" s="66" t="inlineStr">
        <is>
          <t>9.8%</t>
        </is>
      </c>
      <c r="G69" s="66" t="inlineStr">
        <is>
          <t>20.0%</t>
        </is>
      </c>
      <c r="H69" s="66" t="inlineStr">
        <is>
          <t>Highland Council SJC scoring matrix — highland.gov.uk/download/downloads/id/3889/scoring_matrix.pdf</t>
        </is>
      </c>
    </row>
    <row r="70" ht="30" customHeight="1">
      <c r="A70" s="54" t="inlineStr">
        <is>
          <t>US OPM Factor Evaluation System · 9 factors, 4,480 points</t>
        </is>
      </c>
      <c r="B70" s="66" t="inlineStr">
        <is>
          <t>52.5%</t>
        </is>
      </c>
      <c r="C70" s="66" t="inlineStr">
        <is>
          <t>29.7%</t>
        </is>
      </c>
      <c r="D70" s="66" t="inlineStr">
        <is>
          <t>10.3%</t>
        </is>
      </c>
      <c r="E70" s="66" t="inlineStr">
        <is>
          <t>7.5%</t>
        </is>
      </c>
      <c r="F70" s="66" t="inlineStr">
        <is>
          <t>0.0%</t>
        </is>
      </c>
      <c r="G70" s="66" t="inlineStr">
        <is>
          <t>2.2%</t>
        </is>
      </c>
      <c r="H70" s="66" t="inlineStr">
        <is>
          <t>OPM Introduction to the Position Classification Standards, Appendix 3 — opm.gov/…/positionclassificationintro.pdf</t>
        </is>
      </c>
    </row>
    <row r="71" ht="30" customHeight="1">
      <c r="A71" s="54" t="inlineStr">
        <is>
          <t>Average of the five plans</t>
        </is>
      </c>
      <c r="B71" s="66" t="inlineStr">
        <is>
          <t>42.8%</t>
        </is>
      </c>
      <c r="C71" s="66" t="inlineStr">
        <is>
          <t>14.9%</t>
        </is>
      </c>
      <c r="D71" s="66" t="inlineStr">
        <is>
          <t>15.1%</t>
        </is>
      </c>
      <c r="E71" s="66" t="inlineStr">
        <is>
          <t>20.6%</t>
        </is>
      </c>
      <c r="F71" s="66" t="inlineStr">
        <is>
          <t>6.7%</t>
        </is>
      </c>
      <c r="G71" s="66" t="inlineStr">
        <is>
          <t>Experience as a separate factor: none of the five</t>
        </is>
      </c>
    </row>
    <row r="72" ht="30" customHeight="1">
      <c r="A72" s="54" t="inlineStr">
        <is>
          <t>Range</t>
        </is>
      </c>
      <c r="B72" s="66" t="inlineStr">
        <is>
          <t>38–52%</t>
        </is>
      </c>
      <c r="C72" s="66" t="inlineStr">
        <is>
          <t>7–30%</t>
        </is>
      </c>
      <c r="D72" s="66" t="inlineStr">
        <is>
          <t>6–20%</t>
        </is>
      </c>
      <c r="E72" s="66" t="inlineStr">
        <is>
          <t>8–30%</t>
        </is>
      </c>
      <c r="F72" s="66" t="inlineStr">
        <is>
          <t>0–10%</t>
        </is>
      </c>
    </row>
    <row r="73" ht="30" customHeight="1"/>
    <row r="74" ht="30" customHeight="1">
      <c r="A74" s="54" t="inlineStr">
        <is>
          <t>Plan</t>
        </is>
      </c>
      <c r="B74" s="66" t="inlineStr">
        <is>
          <t>How its factors were mapped to the IRIS factors</t>
        </is>
      </c>
    </row>
    <row r="76">
      <c r="A76" s="74" t="inlineStr">
        <is>
          <t>3 · Level benchmarks — the market data the ratings are checked against</t>
        </is>
      </c>
      <c r="B76" s="75" t="n"/>
      <c r="C76" s="75" t="n"/>
      <c r="D76" s="75" t="n"/>
      <c r="E76" s="75" t="n"/>
      <c r="F76" s="75" t="n"/>
      <c r="G76" s="75" t="n"/>
      <c r="H76" s="75" t="n"/>
      <c r="I76" s="75" t="n"/>
      <c r="J76" s="76" t="n"/>
    </row>
    <row r="77">
      <c r="A77" s="15" t="inlineStr">
        <is>
          <t>Level</t>
        </is>
      </c>
      <c r="B77" s="15" t="inlineStr">
        <is>
          <t>IRIS experience · distinct</t>
        </is>
      </c>
      <c r="C77" s="15" t="inlineStr">
        <is>
          <t>Market experience</t>
        </is>
      </c>
      <c r="D77" s="15" t="inlineStr">
        <is>
          <t>Accenture India</t>
        </is>
      </c>
      <c r="E77" s="15" t="inlineStr">
        <is>
          <t>Infosys</t>
        </is>
      </c>
      <c r="F77" s="15" t="inlineStr">
        <is>
          <t>Microsoft / Amazon</t>
        </is>
      </c>
      <c r="G77" s="15" t="inlineStr">
        <is>
          <t>Radford / Mercer</t>
        </is>
      </c>
      <c r="H77" s="15" t="inlineStr">
        <is>
          <t>SFIA 9</t>
        </is>
      </c>
      <c r="I77" s="15" t="inlineStr">
        <is>
          <t>Span norm · McKinsey</t>
        </is>
      </c>
      <c r="J77" s="15" t="inlineStr">
        <is>
          <t>References</t>
        </is>
      </c>
    </row>
    <row r="78" ht="30" customHeight="1">
      <c r="A78" s="54" t="inlineStr">
        <is>
          <t>E2</t>
        </is>
      </c>
      <c r="B78" s="66" t="inlineStr">
        <is>
          <t>22+ yrs · board appointment</t>
        </is>
      </c>
      <c r="C78" s="66" t="inlineStr">
        <is>
          <t>—</t>
        </is>
      </c>
      <c r="D78" s="66" t="inlineStr">
        <is>
          <t>—</t>
        </is>
      </c>
      <c r="E78" s="66" t="inlineStr">
        <is>
          <t>—</t>
        </is>
      </c>
      <c r="F78" s="66" t="inlineStr">
        <is>
          <t>—</t>
        </is>
      </c>
      <c r="G78" s="66" t="inlineStr">
        <is>
          <t>E6</t>
        </is>
      </c>
      <c r="H78" s="66" t="inlineStr">
        <is>
          <t>7</t>
        </is>
      </c>
      <c r="I78" s="66" t="inlineStr">
        <is>
          <t>Executive team</t>
        </is>
      </c>
      <c r="J78" s="66" t="inlineStr">
        <is>
          <t>S32 Google, Microsoft, Amazon · S33 Infosys · S35 Accenture India · IRIS experience guide · S01 Aon Radford · S02 Pave · S08 SFIA 9 · S03 Mercer career levels · S09 McKinsey spans of control · S37 GitLab layers · S44 Google Tech Lead Manager</t>
        </is>
      </c>
    </row>
    <row r="79" ht="30" customHeight="1">
      <c r="A79" s="54" t="inlineStr">
        <is>
          <t>E1</t>
        </is>
      </c>
      <c r="B79" s="66" t="inlineStr">
        <is>
          <t>22+ yrs</t>
        </is>
      </c>
      <c r="C79" s="66" t="inlineStr">
        <is>
          <t>—</t>
        </is>
      </c>
      <c r="D79" s="66" t="inlineStr">
        <is>
          <t>—</t>
        </is>
      </c>
      <c r="E79" s="66" t="inlineStr">
        <is>
          <t>—</t>
        </is>
      </c>
      <c r="F79" s="66" t="inlineStr">
        <is>
          <t>—</t>
        </is>
      </c>
      <c r="G79" s="66" t="inlineStr">
        <is>
          <t>E5</t>
        </is>
      </c>
      <c r="H79" s="66" t="inlineStr">
        <is>
          <t>7</t>
        </is>
      </c>
      <c r="I79" s="66" t="inlineStr">
        <is>
          <t>5–8 function heads</t>
        </is>
      </c>
      <c r="J79" s="66" t="inlineStr">
        <is>
          <t>S32 Google, Microsoft, Amazon · S33 Infosys · S35 Accenture India · IRIS experience guide · S01 Aon Radford · S02 Pave · S08 SFIA 9 · S03 Mercer career levels · S09 McKinsey spans of control · S37 GitLab layers · S44 Google Tech Lead Manager</t>
        </is>
      </c>
    </row>
    <row r="80" ht="30" customHeight="1">
      <c r="A80" s="54" t="inlineStr">
        <is>
          <t>D2</t>
        </is>
      </c>
      <c r="B80" s="66" t="inlineStr">
        <is>
          <t>19–22 yrs</t>
        </is>
      </c>
      <c r="C80" s="66" t="inlineStr">
        <is>
          <t>—</t>
        </is>
      </c>
      <c r="D80" s="66" t="inlineStr">
        <is>
          <t>—</t>
        </is>
      </c>
      <c r="E80" s="66" t="inlineStr">
        <is>
          <t>—</t>
        </is>
      </c>
      <c r="F80" s="66" t="inlineStr">
        <is>
          <t>—</t>
        </is>
      </c>
      <c r="G80" s="66" t="inlineStr">
        <is>
          <t>E3–E4</t>
        </is>
      </c>
      <c r="H80" s="66" t="inlineStr">
        <is>
          <t>7 Set strategy</t>
        </is>
      </c>
      <c r="I80" s="66" t="inlineStr">
        <is>
          <t>5–8 AVPs / heads</t>
        </is>
      </c>
      <c r="J80" s="66" t="inlineStr">
        <is>
          <t>S32 Google, Microsoft, Amazon · S33 Infosys · S35 Accenture India · IRIS experience guide · S01 Aon Radford · S02 Pave · S08 SFIA 9 · S03 Mercer career levels · S09 McKinsey spans of control · S37 GitLab layers · S44 Google Tech Lead Manager</t>
        </is>
      </c>
    </row>
    <row r="81" ht="30" customHeight="1">
      <c r="A81" s="54" t="inlineStr">
        <is>
          <t>D1</t>
        </is>
      </c>
      <c r="B81" s="66" t="inlineStr">
        <is>
          <t>16–19 yrs</t>
        </is>
      </c>
      <c r="C81" s="66" t="inlineStr">
        <is>
          <t>—</t>
        </is>
      </c>
      <c r="D81" s="66" t="inlineStr">
        <is>
          <t>—</t>
        </is>
      </c>
      <c r="E81" s="66" t="inlineStr">
        <is>
          <t>—</t>
        </is>
      </c>
      <c r="F81" s="66" t="inlineStr">
        <is>
          <t>—</t>
        </is>
      </c>
      <c r="G81" s="66" t="inlineStr">
        <is>
          <t>E1–E2</t>
        </is>
      </c>
      <c r="H81" s="66" t="inlineStr">
        <is>
          <t>6–7</t>
        </is>
      </c>
      <c r="I81" s="66" t="inlineStr">
        <is>
          <t>5–8 heads</t>
        </is>
      </c>
      <c r="J81" s="66" t="inlineStr">
        <is>
          <t>S32 Google, Microsoft, Amazon · S33 Infosys · S35 Accenture India · IRIS experience guide · S01 Aon Radford · S02 Pave · S08 SFIA 9 · S03 Mercer career levels · S09 McKinsey spans of control · S37 GitLab layers · S44 Google Tech Lead Manager</t>
        </is>
      </c>
    </row>
    <row r="82" ht="30" customHeight="1">
      <c r="A82" s="54" t="inlineStr">
        <is>
          <t>C+</t>
        </is>
      </c>
      <c r="B82" s="66" t="inlineStr">
        <is>
          <t>13–17 yrs · Player-Coach, set by the role, not by years</t>
        </is>
      </c>
      <c r="C82" s="66" t="inlineStr">
        <is>
          <t>15–18</t>
        </is>
      </c>
      <c r="D82" s="66" t="inlineStr">
        <is>
          <t>15+</t>
        </is>
      </c>
      <c r="E82" s="66" t="inlineStr">
        <is>
          <t>15+</t>
        </is>
      </c>
      <c r="F82" s="66" t="inlineStr">
        <is>
          <t>—</t>
        </is>
      </c>
      <c r="G82" s="66" t="inlineStr">
        <is>
          <t>M6 / E1</t>
        </is>
      </c>
      <c r="H82" s="66" t="inlineStr">
        <is>
          <t>6 Initiate, influence</t>
        </is>
      </c>
      <c r="I82" s="66" t="inlineStr">
        <is>
          <t>4–8 managers / leads with ≥ 25% of time on own principal delivery</t>
        </is>
      </c>
      <c r="J82" s="66" t="inlineStr">
        <is>
          <t>S32 Google, Microsoft, Amazon · S33 Infosys · S35 Accenture India · IRIS experience guide · S01 Aon Radford · S02 Pave · S08 SFIA 9 · S03 Mercer career levels · S09 McKinsey spans of control · S37 GitLab layers · S44 Google Tech Lead Manager</t>
        </is>
      </c>
    </row>
    <row r="83" ht="30" customHeight="1">
      <c r="A83" s="54" t="inlineStr">
        <is>
          <t>C2</t>
        </is>
      </c>
      <c r="B83" s="66" t="inlineStr">
        <is>
          <t>13–16 yrs</t>
        </is>
      </c>
      <c r="C83" s="66" t="inlineStr">
        <is>
          <t>—</t>
        </is>
      </c>
      <c r="D83" s="66" t="inlineStr">
        <is>
          <t>—</t>
        </is>
      </c>
      <c r="E83" s="66" t="inlineStr">
        <is>
          <t>—</t>
        </is>
      </c>
      <c r="F83" s="66" t="inlineStr">
        <is>
          <t>—</t>
        </is>
      </c>
      <c r="G83" s="66" t="inlineStr">
        <is>
          <t>P7 / M6</t>
        </is>
      </c>
      <c r="H83" s="66" t="inlineStr">
        <is>
          <t>6 Initiate, influence</t>
        </is>
      </c>
      <c r="I83" s="66" t="inlineStr">
        <is>
          <t>5–8 managers / associate heads</t>
        </is>
      </c>
      <c r="J83" s="66" t="inlineStr">
        <is>
          <t>S32 Google, Microsoft, Amazon · S33 Infosys · S35 Accenture India · IRIS experience guide · S01 Aon Radford · S02 Pave · S08 SFIA 9 · S03 Mercer career levels · S09 McKinsey spans of control · S37 GitLab layers · S44 Google Tech Lead Manager</t>
        </is>
      </c>
    </row>
    <row r="84" ht="30" customHeight="1">
      <c r="A84" s="54" t="inlineStr">
        <is>
          <t>C1</t>
        </is>
      </c>
      <c r="B84" s="66" t="inlineStr">
        <is>
          <t>10–13 yrs</t>
        </is>
      </c>
      <c r="C84" s="66" t="inlineStr">
        <is>
          <t>12–17</t>
        </is>
      </c>
      <c r="D84" s="66" t="inlineStr">
        <is>
          <t>12–16</t>
        </is>
      </c>
      <c r="E84" s="66" t="inlineStr">
        <is>
          <t>12–18</t>
        </is>
      </c>
      <c r="F84" s="66" t="inlineStr">
        <is>
          <t>—</t>
        </is>
      </c>
      <c r="G84" s="66" t="inlineStr">
        <is>
          <t>P6 / M5</t>
        </is>
      </c>
      <c r="H84" s="66" t="inlineStr">
        <is>
          <t>5–6</t>
        </is>
      </c>
      <c r="I84" s="66" t="inlineStr">
        <is>
          <t>5–8, mostly managers</t>
        </is>
      </c>
      <c r="J84" s="66" t="inlineStr">
        <is>
          <t>S32 Google, Microsoft, Amazon · S33 Infosys · S35 Accenture India · IRIS experience guide · S01 Aon Radford · S02 Pave · S08 SFIA 9 · S03 Mercer career levels · S09 McKinsey spans of control · S37 GitLab layers · S44 Google Tech Lead Manager</t>
        </is>
      </c>
    </row>
    <row r="85" ht="30" customHeight="1">
      <c r="A85" s="54" t="inlineStr">
        <is>
          <t>B+</t>
        </is>
      </c>
      <c r="B85" s="66" t="inlineStr">
        <is>
          <t>8–12 yrs · Player-Coach, set by the role, not by years</t>
        </is>
      </c>
      <c r="C85" s="66" t="inlineStr">
        <is>
          <t>9–14</t>
        </is>
      </c>
      <c r="D85" s="66" t="inlineStr">
        <is>
          <t>9–13</t>
        </is>
      </c>
      <c r="E85" s="66" t="inlineStr">
        <is>
          <t>9–14</t>
        </is>
      </c>
      <c r="F85" s="66" t="inlineStr">
        <is>
          <t>≈ 8+ · Amazon L6 / Google TLM</t>
        </is>
      </c>
      <c r="G85" s="66" t="inlineStr">
        <is>
          <t>P5–P6 / M4–M5</t>
        </is>
      </c>
      <c r="H85" s="66" t="inlineStr">
        <is>
          <t>5 Ensure, advise</t>
        </is>
      </c>
      <c r="I85" s="66" t="inlineStr">
        <is>
          <t>3–6 direct reports with ≥ 40% of time on own delivery · McKinsey player/coach 3–5; Google Tech Lead Manager</t>
        </is>
      </c>
      <c r="J85" s="66" t="inlineStr">
        <is>
          <t>S32 Google, Microsoft, Amazon · S33 Infosys · S35 Accenture India · IRIS experience guide · S01 Aon Radford · S02 Pave · S08 SFIA 9 · S03 Mercer career levels · S09 McKinsey spans of control · S37 GitLab layers · S44 Google Tech Lead Manager</t>
        </is>
      </c>
    </row>
    <row r="86" ht="30" customHeight="1">
      <c r="A86" s="54" t="inlineStr">
        <is>
          <t>B3</t>
        </is>
      </c>
      <c r="B86" s="66" t="inlineStr">
        <is>
          <t>8–10 yrs</t>
        </is>
      </c>
      <c r="C86" s="66" t="inlineStr">
        <is>
          <t>8–13</t>
        </is>
      </c>
      <c r="D86" s="66" t="inlineStr">
        <is>
          <t>9–13</t>
        </is>
      </c>
      <c r="E86" s="66" t="inlineStr">
        <is>
          <t>9–14</t>
        </is>
      </c>
      <c r="F86" s="66" t="inlineStr">
        <is>
          <t>≈ 8 · Amazon L6</t>
        </is>
      </c>
      <c r="G86" s="66" t="inlineStr">
        <is>
          <t>P5 / M4</t>
        </is>
      </c>
      <c r="H86" s="66" t="inlineStr">
        <is>
          <t>5 Ensure, advise</t>
        </is>
      </c>
      <c r="I86" s="66" t="inlineStr">
        <is>
          <t>IC: none · People: 5–8 incl. team leads</t>
        </is>
      </c>
      <c r="J86" s="66" t="inlineStr">
        <is>
          <t>S32 Google, Microsoft, Amazon · S33 Infosys · S35 Accenture India · IRIS experience guide · S01 Aon Radford · S02 Pave · S08 SFIA 9 · S03 Mercer career levels · S09 McKinsey spans of control · S37 GitLab layers · S44 Google Tech Lead Manager</t>
        </is>
      </c>
    </row>
    <row r="87" ht="30" customHeight="1">
      <c r="A87" s="54" t="inlineStr">
        <is>
          <t>B2</t>
        </is>
      </c>
      <c r="B87" s="66" t="inlineStr">
        <is>
          <t>6–8 yrs</t>
        </is>
      </c>
      <c r="C87" s="66" t="inlineStr">
        <is>
          <t>6–10</t>
        </is>
      </c>
      <c r="D87" s="66" t="inlineStr">
        <is>
          <t>7–10</t>
        </is>
      </c>
      <c r="E87" s="66" t="inlineStr">
        <is>
          <t>6–11</t>
        </is>
      </c>
      <c r="F87" s="66" t="inlineStr">
        <is>
          <t>5–8+ · MS 63</t>
        </is>
      </c>
      <c r="G87" s="66" t="inlineStr">
        <is>
          <t>P4 / M3</t>
        </is>
      </c>
      <c r="H87" s="66" t="inlineStr">
        <is>
          <t>4–5</t>
        </is>
      </c>
      <c r="I87" s="66" t="inlineStr">
        <is>
          <t>IC: none · People: 6–8 knowledge work, 8–12 standardised delivery</t>
        </is>
      </c>
      <c r="J87" s="66" t="inlineStr">
        <is>
          <t>S32 Google, Microsoft, Amazon · S33 Infosys · S35 Accenture India · IRIS experience guide · S01 Aon Radford · S02 Pave · S08 SFIA 9 · S03 Mercer career levels · S09 McKinsey spans of control · S37 GitLab layers · S44 Google Tech Lead Manager</t>
        </is>
      </c>
    </row>
    <row r="88" ht="30" customHeight="1">
      <c r="A88" s="54" t="inlineStr">
        <is>
          <t>B1</t>
        </is>
      </c>
      <c r="B88" s="66" t="inlineStr">
        <is>
          <t>4–6 yrs</t>
        </is>
      </c>
      <c r="C88" s="66" t="inlineStr">
        <is>
          <t>4–8</t>
        </is>
      </c>
      <c r="D88" s="66" t="inlineStr">
        <is>
          <t>5–8</t>
        </is>
      </c>
      <c r="E88" s="66" t="inlineStr">
        <is>
          <t>4–8</t>
        </is>
      </c>
      <c r="F88" s="66" t="inlineStr">
        <is>
          <t>2–3+ · Amazon L5</t>
        </is>
      </c>
      <c r="G88" s="66" t="inlineStr">
        <is>
          <t>P3 / M2</t>
        </is>
      </c>
      <c r="H88" s="66" t="inlineStr">
        <is>
          <t>4 Enable</t>
        </is>
      </c>
      <c r="I88" s="66" t="inlineStr">
        <is>
          <t>IC: none · Team Lead: 3–5</t>
        </is>
      </c>
      <c r="J88" s="66" t="inlineStr">
        <is>
          <t>S32 Google, Microsoft, Amazon · S33 Infosys · S35 Accenture India · IRIS experience guide · S01 Aon Radford · S02 Pave · S08 SFIA 9 · S03 Mercer career levels · S09 McKinsey spans of control · S37 GitLab layers · S44 Google Tech Lead Manager</t>
        </is>
      </c>
    </row>
    <row r="89" ht="30" customHeight="1">
      <c r="A89" s="54" t="inlineStr">
        <is>
          <t>A3</t>
        </is>
      </c>
      <c r="B89" s="66" t="inlineStr">
        <is>
          <t>2–4 yrs</t>
        </is>
      </c>
      <c r="C89" s="66" t="inlineStr">
        <is>
          <t>2–5</t>
        </is>
      </c>
      <c r="D89" s="66" t="inlineStr">
        <is>
          <t>3–5</t>
        </is>
      </c>
      <c r="E89" s="66" t="inlineStr">
        <is>
          <t>2–5</t>
        </is>
      </c>
      <c r="F89" s="66" t="inlineStr">
        <is>
          <t>2–5 · MS 61/62</t>
        </is>
      </c>
      <c r="G89" s="66" t="inlineStr">
        <is>
          <t>P2</t>
        </is>
      </c>
      <c r="H89" s="66" t="inlineStr">
        <is>
          <t>3 Apply</t>
        </is>
      </c>
      <c r="I89" s="66" t="inlineStr">
        <is>
          <t>None · guides 1–3 juniors informally</t>
        </is>
      </c>
      <c r="J89" s="66" t="inlineStr">
        <is>
          <t>S32 Google, Microsoft, Amazon · S33 Infosys · S35 Accenture India · IRIS experience guide · S01 Aon Radford · S02 Pave · S08 SFIA 9 · S03 Mercer career levels · S09 McKinsey spans of control · S37 GitLab layers · S44 Google Tech Lead Manager</t>
        </is>
      </c>
    </row>
    <row r="90" ht="30" customHeight="1">
      <c r="A90" s="54" t="inlineStr">
        <is>
          <t>A2</t>
        </is>
      </c>
      <c r="B90" s="66" t="inlineStr">
        <is>
          <t>0–2 yrs</t>
        </is>
      </c>
      <c r="C90" s="66" t="inlineStr">
        <is>
          <t>0–3</t>
        </is>
      </c>
      <c r="D90" s="66" t="inlineStr">
        <is>
          <t>1–3</t>
        </is>
      </c>
      <c r="E90" s="66" t="inlineStr">
        <is>
          <t>0–3</t>
        </is>
      </c>
      <c r="F90" s="66" t="inlineStr">
        <is>
          <t>&lt; 2 · MS 59/60</t>
        </is>
      </c>
      <c r="G90" s="66" t="inlineStr">
        <is>
          <t>P1–P2</t>
        </is>
      </c>
      <c r="H90" s="66" t="inlineStr">
        <is>
          <t>2 Assist</t>
        </is>
      </c>
      <c r="I90" s="66" t="inlineStr">
        <is>
          <t>No direct reports</t>
        </is>
      </c>
      <c r="J90" s="66" t="inlineStr">
        <is>
          <t>S32 Google, Microsoft, Amazon · S33 Infosys · S35 Accenture India · IRIS experience guide · S01 Aon Radford · S02 Pave · S08 SFIA 9 · S03 Mercer career levels · S09 McKinsey spans of control · S37 GitLab layers · S44 Google Tech Lead Manager</t>
        </is>
      </c>
    </row>
    <row r="91" ht="30" customHeight="1">
      <c r="A91" s="54" t="inlineStr">
        <is>
          <t>A1</t>
        </is>
      </c>
      <c r="B91" s="66" t="inlineStr">
        <is>
          <t>Intern / trainee · first year</t>
        </is>
      </c>
      <c r="C91" s="66" t="inlineStr">
        <is>
          <t>—</t>
        </is>
      </c>
      <c r="D91" s="66" t="inlineStr">
        <is>
          <t>—</t>
        </is>
      </c>
      <c r="E91" s="66" t="inlineStr">
        <is>
          <t>—</t>
        </is>
      </c>
      <c r="F91" s="66" t="inlineStr">
        <is>
          <t>—</t>
        </is>
      </c>
      <c r="G91" s="66" t="inlineStr">
        <is>
          <t>Entry / P1 · intern</t>
        </is>
      </c>
      <c r="H91" s="66" t="inlineStr">
        <is>
          <t>1 Follow</t>
        </is>
      </c>
      <c r="I91" s="66" t="inlineStr">
        <is>
          <t>No direct reports</t>
        </is>
      </c>
      <c r="J91" s="66" t="inlineStr">
        <is>
          <t>S32 Google, Microsoft, Amazon · S33 Infosys · S35 Accenture India · IRIS experience guide · S01 Aon Radford · S02 Pave · S08 SFIA 9 · S03 Mercer career levels · S09 McKinsey spans of control · S37 GitLab layers · S44 Google Tech Lead Manager</t>
        </is>
      </c>
    </row>
  </sheetData>
  <mergeCells count="4">
    <mergeCell ref="A64:J64"/>
    <mergeCell ref="A2:L2"/>
    <mergeCell ref="A76:J76"/>
    <mergeCell ref="A5:J5"/>
  </mergeCells>
  <hyperlinks>
    <hyperlink xmlns:r="http://schemas.openxmlformats.org/officeDocument/2006/relationships" ref="M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A592"/>
  <sheetViews>
    <sheetView zoomScale="85" workbookViewId="0">
      <pane xSplit="5" ySplit="6" topLeftCell="F7"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7" customWidth="1" min="3" max="3"/>
    <col width="12" customWidth="1" min="4" max="4"/>
    <col width="22" customWidth="1" min="5" max="5"/>
    <col width="24" customWidth="1" min="6" max="6"/>
    <col width="20" customWidth="1" min="7" max="7"/>
    <col width="12" customWidth="1" min="8" max="8"/>
    <col width="8" customWidth="1" min="9" max="9"/>
    <col width="16" customWidth="1" min="10" max="10"/>
    <col width="9" customWidth="1" min="11" max="11"/>
    <col width="9" customWidth="1" min="12" max="12"/>
    <col width="44" customWidth="1" min="13" max="13"/>
    <col width="44" customWidth="1" min="14" max="14"/>
    <col width="24" customWidth="1" min="15" max="15"/>
    <col width="40" customWidth="1" min="16" max="16"/>
    <col width="10" customWidth="1" min="17" max="17"/>
    <col width="10" customWidth="1" min="18" max="18"/>
    <col width="20" customWidth="1" min="19" max="19"/>
    <col width="22" customWidth="1" min="20" max="20"/>
    <col width="8" customWidth="1" min="21" max="21"/>
    <col width="30" customWidth="1" min="22" max="22"/>
    <col width="9" customWidth="1" min="23" max="23"/>
    <col width="20" customWidth="1" min="24" max="24"/>
    <col width="28" customWidth="1" min="25" max="25"/>
    <col width="20" customWidth="1" min="26" max="26"/>
    <col width="40" customWidth="1" min="27" max="27"/>
    <col width="30" customWidth="1" min="28" max="28"/>
    <col width="9" customWidth="1" min="29" max="29"/>
    <col width="30" customWidth="1" min="30" max="30"/>
    <col width="22" customWidth="1" min="31" max="31"/>
    <col width="18"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10" customWidth="1" min="68" max="68"/>
    <col width="10" customWidth="1" min="69" max="69"/>
    <col width="20" customWidth="1" min="70" max="70"/>
    <col width="12" customWidth="1" min="71" max="71"/>
    <col width="10" customWidth="1" min="72" max="72"/>
    <col width="24" customWidth="1" min="73" max="73"/>
    <col width="30" customWidth="1" min="74" max="74"/>
    <col hidden="1" width="5" customWidth="1" min="75" max="75"/>
    <col hidden="1" width="5" customWidth="1" min="76" max="76"/>
    <col hidden="1" width="5" customWidth="1" min="77" max="77"/>
    <col hidden="1" width="5" customWidth="1" min="78" max="78"/>
    <col hidden="1" width="5" customWidth="1" min="79" max="79"/>
    <col hidden="1" width="5" customWidth="1" min="80" max="80"/>
    <col hidden="1" width="5" customWidth="1" min="81" max="81"/>
    <col hidden="1" width="5" customWidth="1" min="82" max="82"/>
    <col hidden="1" width="5" customWidth="1" min="83" max="83"/>
    <col hidden="1" width="5" customWidth="1" min="84" max="84"/>
    <col hidden="1" width="5" customWidth="1" min="85" max="85"/>
    <col hidden="1" width="5" customWidth="1" min="86" max="86"/>
    <col hidden="1" width="5" customWidth="1" min="87" max="87"/>
    <col hidden="1" width="5" customWidth="1" min="88" max="88"/>
    <col hidden="1" width="5" customWidth="1" min="89" max="89"/>
    <col hidden="1" width="5" customWidth="1" min="90" max="90"/>
    <col hidden="1" width="5" customWidth="1" min="91" max="91"/>
    <col hidden="1" width="5" customWidth="1" min="92" max="92"/>
    <col hidden="1" width="5" customWidth="1" min="93" max="93"/>
    <col hidden="1" width="5" customWidth="1" min="94" max="94"/>
    <col hidden="1" width="5" customWidth="1" min="95" max="95"/>
    <col hidden="1" width="5" customWidth="1" min="96" max="96"/>
    <col hidden="1" width="5" customWidth="1" min="97" max="97"/>
    <col hidden="1" width="5" customWidth="1" min="98" max="98"/>
    <col hidden="1" width="5" customWidth="1" min="99" max="99"/>
    <col hidden="1" width="5" customWidth="1" min="100" max="100"/>
    <col hidden="1" width="5" customWidth="1" min="101" max="101"/>
    <col hidden="1" width="5" customWidth="1" min="102" max="102"/>
    <col hidden="1" width="5" customWidth="1" min="103" max="103"/>
    <col hidden="1" width="6" customWidth="1" min="104" max="104"/>
    <col hidden="1" width="6" customWidth="1" min="105" max="105"/>
  </cols>
  <sheetData>
    <row r="1" ht="24" customHeight="1">
      <c r="A1" s="1" t="inlineStr">
        <is>
          <t>Talent Mapping — every person, top down</t>
        </is>
      </c>
      <c r="Q1" s="8" t="inlineStr">
        <is>
          <t>◂ Start</t>
        </is>
      </c>
    </row>
    <row r="2" ht="30" customHeight="1">
      <c r="A2" s="2" t="inlineStr">
        <is>
          <t>Sheet 5 · Read left to right: who they are → what they and their manager told us → where IRIS placed them → what the market says → how much each parameter counts · IRIS, Market, Leader → how they rate · IRIS, then yours → your proposed level and band. Blank = nothing received. Yellow = yours. Your columns stay blank until you give an input.</t>
        </is>
      </c>
    </row>
    <row r="3">
      <c r="A3" s="3" t="inlineStr">
        <is>
          <t>IRIS · Job Architecture Model v2.0 · October 2026 · Internal — Confidential · HR and business leaders</t>
        </is>
      </c>
    </row>
    <row r="4" ht="30" customHeight="1">
      <c r="A4" s="28" t="inlineStr">
        <is>
          <t>Section colours: each column group has its own header colour and a matching light tint</t>
        </is>
      </c>
      <c r="E4" s="29" t="inlineStr">
        <is>
          <t>Changed vs current</t>
        </is>
      </c>
      <c r="G4" s="30" t="inlineStr">
        <is>
          <t>Level up</t>
        </is>
      </c>
      <c r="H4" s="31" t="inlineStr">
        <is>
          <t>Level down · pay &amp; title protected</t>
        </is>
      </c>
      <c r="J4" s="32" t="inlineStr">
        <is>
          <t>Newly mapped</t>
        </is>
      </c>
      <c r="K4" s="33" t="inlineStr">
        <is>
          <t>Player-Coach · B+ · C+</t>
        </is>
      </c>
      <c r="M4" s="34" t="inlineStr">
        <is>
          <t>RED = critical input needed · says what and who</t>
        </is>
      </c>
      <c r="P4" s="35" t="inlineStr">
        <is>
          <t>YELLOW = to complete or edit</t>
        </is>
      </c>
      <c r="R4" s="36" t="inlineStr">
        <is>
          <t>GREY = pay · set later</t>
        </is>
      </c>
    </row>
    <row r="5" ht="30" customHeight="1">
      <c r="A5" s="6" t="inlineStr">
        <is>
          <t>WHO</t>
        </is>
      </c>
      <c r="B5" s="6" t="n"/>
      <c r="C5" s="6" t="n"/>
      <c r="D5" s="6" t="n"/>
      <c r="E5" s="6" t="n"/>
      <c r="F5" s="6" t="n"/>
      <c r="G5" s="6" t="n"/>
      <c r="H5" s="6" t="n"/>
      <c r="I5" s="6" t="n"/>
      <c r="J5" s="6" t="n"/>
      <c r="K5" s="6" t="n"/>
      <c r="L5" s="78" t="inlineStr">
        <is>
          <t>WHAT THEY TOLD US — blank = not received</t>
        </is>
      </c>
      <c r="M5" s="78" t="n"/>
      <c r="N5" s="78" t="n"/>
      <c r="O5" s="78" t="n"/>
      <c r="P5" s="78" t="n"/>
      <c r="Q5" s="78" t="n"/>
      <c r="R5" s="78" t="n"/>
      <c r="S5" s="79" t="inlineStr">
        <is>
          <t>IRIS PLACEMENT</t>
        </is>
      </c>
      <c r="T5" s="79" t="n"/>
      <c r="U5" s="79" t="n"/>
      <c r="V5" s="79" t="n"/>
      <c r="W5" s="79" t="n"/>
      <c r="X5" s="79" t="n"/>
      <c r="Y5" s="79" t="n"/>
      <c r="Z5" s="79" t="n"/>
      <c r="AA5" s="79" t="n"/>
      <c r="AB5" s="79" t="n"/>
      <c r="AC5" s="10" t="inlineStr">
        <is>
          <t>MARKET</t>
        </is>
      </c>
      <c r="AD5" s="10" t="n"/>
      <c r="AE5" s="10" t="n"/>
      <c r="AF5" s="10" t="n"/>
      <c r="AG5" s="37" t="inlineStr">
        <is>
          <t>WEIGHTAGE · IRIS</t>
        </is>
      </c>
      <c r="AH5" s="37" t="n"/>
      <c r="AI5" s="37" t="n"/>
      <c r="AJ5" s="37" t="n"/>
      <c r="AK5" s="37" t="n"/>
      <c r="AL5" s="37" t="n"/>
      <c r="AM5" s="37" t="n"/>
      <c r="AN5" s="10" t="inlineStr">
        <is>
          <t>WEIGHTAGE · MARKET</t>
        </is>
      </c>
      <c r="AO5" s="10" t="n"/>
      <c r="AP5" s="10" t="n"/>
      <c r="AQ5" s="10" t="n"/>
      <c r="AR5" s="10" t="n"/>
      <c r="AS5" s="10" t="n"/>
      <c r="AT5" s="10" t="n"/>
      <c r="AU5" s="38" t="inlineStr">
        <is>
          <t>WEIGHTAGE · LEADER — set on 3. Role Model</t>
        </is>
      </c>
      <c r="AV5" s="38" t="n"/>
      <c r="AW5" s="38" t="n"/>
      <c r="AX5" s="38" t="n"/>
      <c r="AY5" s="38" t="n"/>
      <c r="AZ5" s="38" t="n"/>
      <c r="BA5" s="38" t="n"/>
      <c r="BB5" s="37" t="inlineStr">
        <is>
          <t>RATING · IRIS — vs the level · blank = no input</t>
        </is>
      </c>
      <c r="BC5" s="37" t="n"/>
      <c r="BD5" s="37" t="n"/>
      <c r="BE5" s="37" t="n"/>
      <c r="BF5" s="37" t="n"/>
      <c r="BG5" s="37" t="n"/>
      <c r="BH5" s="37" t="n"/>
      <c r="BI5" s="38" t="inlineStr">
        <is>
          <t>RATING · LEADER — yours · L / M / H vs the level</t>
        </is>
      </c>
      <c r="BJ5" s="38" t="n"/>
      <c r="BK5" s="38" t="n"/>
      <c r="BL5" s="38" t="n"/>
      <c r="BM5" s="38" t="n"/>
      <c r="BN5" s="38" t="n"/>
      <c r="BO5" s="38" t="n"/>
      <c r="BP5" s="79" t="inlineStr">
        <is>
          <t>LEADER PROPOSAL — blank until you give an input</t>
        </is>
      </c>
      <c r="BQ5" s="79" t="n"/>
      <c r="BR5" s="79" t="n"/>
      <c r="BS5" s="79" t="n"/>
      <c r="BT5" s="79" t="n"/>
      <c r="BU5" s="79" t="n"/>
      <c r="BV5" s="79" t="n"/>
      <c r="BW5" s="11" t="inlineStr">
        <is>
          <t>ENGINE</t>
        </is>
      </c>
      <c r="BX5" s="11" t="n"/>
      <c r="BY5" s="11" t="n"/>
      <c r="BZ5" s="11" t="n"/>
      <c r="CA5" s="11" t="n"/>
      <c r="CB5" s="11" t="n"/>
      <c r="CC5" s="11" t="n"/>
      <c r="CD5" s="11" t="n"/>
      <c r="CE5" s="11" t="n"/>
      <c r="CF5" s="11" t="n"/>
      <c r="CG5" s="11" t="n"/>
      <c r="CH5" s="11" t="n"/>
      <c r="CI5" s="11" t="n"/>
      <c r="CJ5" s="11" t="n"/>
      <c r="CK5" s="11" t="n"/>
      <c r="CL5" s="11" t="n"/>
      <c r="CM5" s="11" t="n"/>
      <c r="CN5" s="11" t="n"/>
      <c r="CO5" s="11" t="n"/>
      <c r="CP5" s="11" t="n"/>
      <c r="CQ5" s="11" t="n"/>
      <c r="CR5" s="11" t="n"/>
      <c r="CS5" s="11" t="n"/>
      <c r="CT5" s="11" t="n"/>
      <c r="CU5" s="11" t="n"/>
      <c r="CV5" s="11" t="n"/>
      <c r="CW5" s="11" t="n"/>
      <c r="CX5" s="11" t="n"/>
      <c r="CY5" s="11" t="n"/>
      <c r="CZ5" s="11" t="n"/>
      <c r="DA5" s="11" t="n"/>
    </row>
    <row r="6" ht="60" customHeight="1">
      <c r="A6" s="12" t="inlineStr">
        <is>
          <t>Business</t>
        </is>
      </c>
      <c r="B6" s="12" t="inlineStr">
        <is>
          <t>Department</t>
        </is>
      </c>
      <c r="C6" s="12" t="inlineStr">
        <is>
          <t>Layer from the CEO</t>
        </is>
      </c>
      <c r="D6" s="12" t="inlineStr">
        <is>
          <t>Emp ID</t>
        </is>
      </c>
      <c r="E6" s="12" t="inlineStr">
        <is>
          <t>Employee name</t>
        </is>
      </c>
      <c r="F6" s="12" t="inlineStr">
        <is>
          <t>Current designation</t>
        </is>
      </c>
      <c r="G6" s="12" t="inlineStr">
        <is>
          <t>Reporting manager</t>
        </is>
      </c>
      <c r="H6" s="12" t="inlineStr">
        <is>
          <t>Manager Emp ID</t>
        </is>
      </c>
      <c r="I6" s="12" t="inlineStr">
        <is>
          <t>Total exp. · yrs</t>
        </is>
      </c>
      <c r="J6" s="12" t="inlineStr">
        <is>
          <t>Qualification</t>
        </is>
      </c>
      <c r="K6" s="12" t="inlineStr">
        <is>
          <t>Current level · as is</t>
        </is>
      </c>
      <c r="L6" s="80" t="inlineStr">
        <is>
          <t>Survey · questions answered</t>
        </is>
      </c>
      <c r="M6" s="80" t="inlineStr">
        <is>
          <t>What they shared</t>
        </is>
      </c>
      <c r="N6" s="80" t="inlineStr">
        <is>
          <t>KRAs from the manager</t>
        </is>
      </c>
      <c r="O6" s="80" t="inlineStr">
        <is>
          <t>Performance · rating · potential · 9-box</t>
        </is>
      </c>
      <c r="P6" s="80" t="inlineStr">
        <is>
          <t>Evidence used for the ratings</t>
        </is>
      </c>
      <c r="Q6" s="80" t="inlineStr">
        <is>
          <t>All their data ▸</t>
        </is>
      </c>
      <c r="R6" s="80" t="inlineStr">
        <is>
          <t>Person card ▸</t>
        </is>
      </c>
      <c r="S6" s="81" t="inlineStr">
        <is>
          <t>Job family</t>
        </is>
      </c>
      <c r="T6" s="81" t="inlineStr">
        <is>
          <t>Sub-family</t>
        </is>
      </c>
      <c r="U6" s="81" t="inlineStr">
        <is>
          <t>Role ID</t>
        </is>
      </c>
      <c r="V6" s="81" t="inlineStr">
        <is>
          <t>Role</t>
        </is>
      </c>
      <c r="W6" s="81" t="inlineStr">
        <is>
          <t>IRIS proposed level</t>
        </is>
      </c>
      <c r="X6" s="81" t="inlineStr">
        <is>
          <t>IRIS proposed band</t>
        </is>
      </c>
      <c r="Y6" s="81" t="inlineStr">
        <is>
          <t>Standard title for the role and level</t>
        </is>
      </c>
      <c r="Z6" s="81" t="inlineStr">
        <is>
          <t>Title change</t>
        </is>
      </c>
      <c r="AA6" s="81" t="inlineStr">
        <is>
          <t>How IRIS placed them</t>
        </is>
      </c>
      <c r="AB6" s="81" t="inlineStr">
        <is>
          <t>Structure flag</t>
        </is>
      </c>
      <c r="AC6" s="14" t="inlineStr">
        <is>
          <t>Market level · published weights</t>
        </is>
      </c>
      <c r="AD6" s="14" t="inlineStr">
        <is>
          <t>Experience vs the level · market</t>
        </is>
      </c>
      <c r="AE6" s="14" t="inlineStr">
        <is>
          <t>Span vs the norm</t>
        </is>
      </c>
      <c r="AF6" s="14" t="inlineStr">
        <is>
          <t>Radford / Mercer · SFIA 9</t>
        </is>
      </c>
      <c r="AG6" s="41" t="inlineStr">
        <is>
          <t>Weightage IRIS · Complexity &amp; Expertise</t>
        </is>
      </c>
      <c r="AH6" s="41" t="inlineStr">
        <is>
          <t>Weightage IRIS · Autonomy &amp; Decision</t>
        </is>
      </c>
      <c r="AI6" s="41" t="inlineStr">
        <is>
          <t>Weightage IRIS · Accountability &amp; Impact</t>
        </is>
      </c>
      <c r="AJ6" s="41" t="inlineStr">
        <is>
          <t>Weightage IRIS · Leadership &amp; Strategy</t>
        </is>
      </c>
      <c r="AK6" s="41" t="inlineStr">
        <is>
          <t>Weightage IRIS · Business Impact</t>
        </is>
      </c>
      <c r="AL6" s="41" t="inlineStr">
        <is>
          <t>Weightage IRIS · Experience</t>
        </is>
      </c>
      <c r="AM6" s="41" t="inlineStr">
        <is>
          <t>Weightage IRIS · Education</t>
        </is>
      </c>
      <c r="AN6" s="14" t="inlineStr">
        <is>
          <t>Weightage Market · Complexity &amp; Expertise</t>
        </is>
      </c>
      <c r="AO6" s="14" t="inlineStr">
        <is>
          <t>Weightage Market · Autonomy &amp; Decision</t>
        </is>
      </c>
      <c r="AP6" s="14" t="inlineStr">
        <is>
          <t>Weightage Market · Accountability &amp; Impact</t>
        </is>
      </c>
      <c r="AQ6" s="14" t="inlineStr">
        <is>
          <t>Weightage Market · Leadership &amp; Strategy</t>
        </is>
      </c>
      <c r="AR6" s="14" t="inlineStr">
        <is>
          <t>Weightage Market · Business Impact</t>
        </is>
      </c>
      <c r="AS6" s="14" t="inlineStr">
        <is>
          <t>Weightage Market · Experience</t>
        </is>
      </c>
      <c r="AT6" s="14" t="inlineStr">
        <is>
          <t>Weightage Market · Education</t>
        </is>
      </c>
      <c r="AU6" s="42" t="inlineStr">
        <is>
          <t>Weightage Leader · Complexity &amp; Expertise</t>
        </is>
      </c>
      <c r="AV6" s="42" t="inlineStr">
        <is>
          <t>Weightage Leader · Autonomy &amp; Decision</t>
        </is>
      </c>
      <c r="AW6" s="42" t="inlineStr">
        <is>
          <t>Weightage Leader · Accountability &amp; Impact</t>
        </is>
      </c>
      <c r="AX6" s="42" t="inlineStr">
        <is>
          <t>Weightage Leader · Leadership &amp; Strategy</t>
        </is>
      </c>
      <c r="AY6" s="42" t="inlineStr">
        <is>
          <t>Weightage Leader · Business Impact</t>
        </is>
      </c>
      <c r="AZ6" s="42" t="inlineStr">
        <is>
          <t>Weightage Leader · Experience</t>
        </is>
      </c>
      <c r="BA6" s="42" t="inlineStr">
        <is>
          <t>Weightage Leader · Education</t>
        </is>
      </c>
      <c r="BB6" s="41" t="inlineStr">
        <is>
          <t>Rating IRIS · Complexity &amp; Expertise</t>
        </is>
      </c>
      <c r="BC6" s="41" t="inlineStr">
        <is>
          <t>Rating IRIS · Autonomy &amp; Decision</t>
        </is>
      </c>
      <c r="BD6" s="41" t="inlineStr">
        <is>
          <t>Rating IRIS · Accountability &amp; Impact</t>
        </is>
      </c>
      <c r="BE6" s="41" t="inlineStr">
        <is>
          <t>Rating IRIS · Leadership &amp; Strategy</t>
        </is>
      </c>
      <c r="BF6" s="41" t="inlineStr">
        <is>
          <t>Rating IRIS · Business Impact</t>
        </is>
      </c>
      <c r="BG6" s="41" t="inlineStr">
        <is>
          <t>Rating IRIS · Experience</t>
        </is>
      </c>
      <c r="BH6" s="41" t="inlineStr">
        <is>
          <t>Rating IRIS · Education</t>
        </is>
      </c>
      <c r="BI6" s="42" t="inlineStr">
        <is>
          <t>Rating Leader · Complexity &amp; Expertise</t>
        </is>
      </c>
      <c r="BJ6" s="42" t="inlineStr">
        <is>
          <t>Rating Leader · Autonomy &amp; Decision</t>
        </is>
      </c>
      <c r="BK6" s="42" t="inlineStr">
        <is>
          <t>Rating Leader · Accountability &amp; Impact</t>
        </is>
      </c>
      <c r="BL6" s="42" t="inlineStr">
        <is>
          <t>Rating Leader · Leadership &amp; Strategy</t>
        </is>
      </c>
      <c r="BM6" s="42" t="inlineStr">
        <is>
          <t>Rating Leader · Business Impact</t>
        </is>
      </c>
      <c r="BN6" s="42" t="inlineStr">
        <is>
          <t>Rating Leader · Experience</t>
        </is>
      </c>
      <c r="BO6" s="42" t="inlineStr">
        <is>
          <t>Rating Leader · Education</t>
        </is>
      </c>
      <c r="BP6" s="81" t="inlineStr">
        <is>
          <t>Leader override · any level</t>
        </is>
      </c>
      <c r="BQ6" s="81" t="inlineStr">
        <is>
          <t>Leader proposed level</t>
        </is>
      </c>
      <c r="BR6" s="81" t="inlineStr">
        <is>
          <t>Leader proposed band</t>
        </is>
      </c>
      <c r="BS6" s="81" t="inlineStr">
        <is>
          <t>Move vs IRIS</t>
        </is>
      </c>
      <c r="BT6" s="81" t="inlineStr">
        <is>
          <t>Level in force · leader if given, else IRIS</t>
        </is>
      </c>
      <c r="BU6" s="81" t="inlineStr">
        <is>
          <t>Manager check · live</t>
        </is>
      </c>
      <c r="BV6" s="81" t="inlineStr">
        <is>
          <t>Leader comment</t>
        </is>
      </c>
      <c r="BW6" s="15" t="inlineStr">
        <is>
          <t>pI C</t>
        </is>
      </c>
      <c r="BX6" s="15" t="inlineStr">
        <is>
          <t>pI Au</t>
        </is>
      </c>
      <c r="BY6" s="15" t="inlineStr">
        <is>
          <t>pI Ac</t>
        </is>
      </c>
      <c r="BZ6" s="15" t="inlineStr">
        <is>
          <t>pI L</t>
        </is>
      </c>
      <c r="CA6" s="15" t="inlineStr">
        <is>
          <t>pI BI</t>
        </is>
      </c>
      <c r="CB6" s="15" t="inlineStr">
        <is>
          <t>pI Exp</t>
        </is>
      </c>
      <c r="CC6" s="15" t="inlineStr">
        <is>
          <t>pI Edu</t>
        </is>
      </c>
      <c r="CD6" s="15" t="inlineStr">
        <is>
          <t>pE C</t>
        </is>
      </c>
      <c r="CE6" s="15" t="inlineStr">
        <is>
          <t>pE Au</t>
        </is>
      </c>
      <c r="CF6" s="15" t="inlineStr">
        <is>
          <t>pE Ac</t>
        </is>
      </c>
      <c r="CG6" s="15" t="inlineStr">
        <is>
          <t>pE L</t>
        </is>
      </c>
      <c r="CH6" s="15" t="inlineStr">
        <is>
          <t>pE BI</t>
        </is>
      </c>
      <c r="CI6" s="15" t="inlineStr">
        <is>
          <t>pE Exp</t>
        </is>
      </c>
      <c r="CJ6" s="15" t="inlineStr">
        <is>
          <t>pE Edu</t>
        </is>
      </c>
      <c r="CK6" s="15" t="inlineStr">
        <is>
          <t>dI C</t>
        </is>
      </c>
      <c r="CL6" s="15" t="inlineStr">
        <is>
          <t>dI Au</t>
        </is>
      </c>
      <c r="CM6" s="15" t="inlineStr">
        <is>
          <t>dI Ac</t>
        </is>
      </c>
      <c r="CN6" s="15" t="inlineStr">
        <is>
          <t>dI L</t>
        </is>
      </c>
      <c r="CO6" s="15" t="inlineStr">
        <is>
          <t>dI BI</t>
        </is>
      </c>
      <c r="CP6" s="15" t="inlineStr">
        <is>
          <t>dI Exp</t>
        </is>
      </c>
      <c r="CQ6" s="15" t="inlineStr">
        <is>
          <t>dI Edu</t>
        </is>
      </c>
      <c r="CR6" s="15" t="inlineStr">
        <is>
          <t>dE C</t>
        </is>
      </c>
      <c r="CS6" s="15" t="inlineStr">
        <is>
          <t>dE Au</t>
        </is>
      </c>
      <c r="CT6" s="15" t="inlineStr">
        <is>
          <t>dE Ac</t>
        </is>
      </c>
      <c r="CU6" s="15" t="inlineStr">
        <is>
          <t>dE L</t>
        </is>
      </c>
      <c r="CV6" s="15" t="inlineStr">
        <is>
          <t>dE BI</t>
        </is>
      </c>
      <c r="CW6" s="15" t="inlineStr">
        <is>
          <t>dE Exp</t>
        </is>
      </c>
      <c r="CX6" s="15" t="inlineStr">
        <is>
          <t>dE Edu</t>
        </is>
      </c>
      <c r="CY6" s="15" t="inlineStr">
        <is>
          <t>Inputs</t>
        </is>
      </c>
      <c r="CZ6" s="15" t="inlineStr">
        <is>
          <t>Net IRIS</t>
        </is>
      </c>
      <c r="DA6" s="15" t="inlineStr">
        <is>
          <t>Net leader</t>
        </is>
      </c>
    </row>
    <row r="7" ht="70" customHeight="1">
      <c r="A7" s="59" t="inlineStr">
        <is>
          <t>Corporate</t>
        </is>
      </c>
      <c r="B7" s="17" t="inlineStr">
        <is>
          <t>Management</t>
        </is>
      </c>
      <c r="C7" s="17" t="n">
        <v>0</v>
      </c>
      <c r="D7" s="17" t="inlineStr">
        <is>
          <t>IRIS0001</t>
        </is>
      </c>
      <c r="E7" s="17" t="inlineStr">
        <is>
          <t>Balachandran K</t>
        </is>
      </c>
      <c r="F7" s="17" t="inlineStr">
        <is>
          <t>CEO</t>
        </is>
      </c>
      <c r="G7" s="17" t="inlineStr">
        <is>
          <t>— · top of the organisation</t>
        </is>
      </c>
      <c r="H7" s="17" t="n"/>
      <c r="I7" s="17" t="n">
        <v>32.1</v>
      </c>
      <c r="J7" s="17" t="inlineStr">
        <is>
          <t>MBA</t>
        </is>
      </c>
      <c r="K7" s="17" t="n"/>
      <c r="L7" s="82" t="n"/>
      <c r="M7" s="83" t="n"/>
      <c r="N7" s="83" t="n"/>
      <c r="O7" s="83" t="inlineStr">
        <is>
          <t>Latest rating: Not rated · manager · 9-box: Not placed · manager</t>
        </is>
      </c>
      <c r="P7" s="83" t="n"/>
      <c r="Q7" s="84" t="inlineStr">
        <is>
          <t>Open ▸</t>
        </is>
      </c>
      <c r="R7" s="84" t="inlineStr">
        <is>
          <t>Card ▸</t>
        </is>
      </c>
      <c r="S7" s="85" t="inlineStr">
        <is>
          <t>Enterprise Leadership</t>
        </is>
      </c>
      <c r="T7" s="86" t="inlineStr">
        <is>
          <t>Chief Executive</t>
        </is>
      </c>
      <c r="U7" s="86" t="inlineStr">
        <is>
          <t>R039</t>
        </is>
      </c>
      <c r="V7" s="86" t="inlineStr">
        <is>
          <t>Chief Executive · Manager</t>
        </is>
      </c>
      <c r="W7" s="87" t="inlineStr">
        <is>
          <t>E2</t>
        </is>
      </c>
      <c r="X7" s="86" t="inlineStr">
        <is>
          <t>Band E · Enterprise leadership</t>
        </is>
      </c>
      <c r="Y7" s="86" t="inlineStr">
        <is>
          <t>Chief Executive Officer</t>
        </is>
      </c>
      <c r="Z7" s="86" t="n"/>
      <c r="AA7" s="86" t="inlineStr">
        <is>
          <t>Placed at E2 by the evidence: six ratings × market-derived weights and rules R1–R13 · no move needed for the reporting line · Band E · Enterprise Leadership</t>
        </is>
      </c>
      <c r="AB7" s="86" t="n"/>
      <c r="AC7" s="88" t="inlineStr">
        <is>
          <t>E2</t>
        </is>
      </c>
      <c r="AD7" s="21" t="n"/>
      <c r="AE7" s="21" t="inlineStr">
        <is>
          <t>6 direct reports · norm Executive team</t>
        </is>
      </c>
      <c r="AF7" s="21" t="inlineStr">
        <is>
          <t>E6 · SFIA 7</t>
        </is>
      </c>
      <c r="AG7" s="89" t="str">
        <f>IFERROR(IF(INDEX(RM_I_C,MATCH($U7,RM_KEY,0))="","",INDEX(RM_I_C,MATCH($U7,RM_KEY,0))),"")</f>
        <v>H</v>
      </c>
      <c r="AH7" s="90" t="str">
        <f>IFERROR(IF(INDEX(RM_I_Au,MATCH($U7,RM_KEY,0))="","",INDEX(RM_I_Au,MATCH($U7,RM_KEY,0))),"")</f>
        <v>M</v>
      </c>
      <c r="AI7" s="90" t="str">
        <f>IFERROR(IF(INDEX(RM_I_Ac,MATCH($U7,RM_KEY,0))="","",INDEX(RM_I_Ac,MATCH($U7,RM_KEY,0))),"")</f>
        <v>M</v>
      </c>
      <c r="AJ7" s="90" t="str">
        <f>IFERROR(IF(INDEX(RM_I_L,MATCH($U7,RM_KEY,0))="","",INDEX(RM_I_L,MATCH($U7,RM_KEY,0))),"")</f>
        <v>M</v>
      </c>
      <c r="AK7" s="90" t="str">
        <f>IFERROR(IF(INDEX(RM_I_BI,MATCH($U7,RM_KEY,0))="","",INDEX(RM_I_BI,MATCH($U7,RM_KEY,0))),"")</f>
        <v>L</v>
      </c>
      <c r="AL7" s="90" t="str">
        <f>IFERROR(IF(INDEX(RM_I_Exp,MATCH($U7,RM_KEY,0))="","",INDEX(RM_I_Exp,MATCH($U7,RM_KEY,0))),"")</f>
        <v>L</v>
      </c>
      <c r="AM7" s="90" t="str">
        <f>IFERROR(IF(INDEX(RM_I_Edu,MATCH($U7,RM_KEY,0))="","",INDEX(RM_I_Edu,MATCH($U7,RM_KEY,0))),"")</f>
        <v>L</v>
      </c>
      <c r="AN7" s="91" t="str">
        <f>IFERROR(IF(INDEX(RM_M_C,MATCH($U7,RM_KEY,0))="","",INDEX(RM_M_C,MATCH($U7,RM_KEY,0))),"")</f>
        <v>H</v>
      </c>
      <c r="AO7" s="92" t="str">
        <f>IFERROR(IF(INDEX(RM_M_Au,MATCH($U7,RM_KEY,0))="","",INDEX(RM_M_Au,MATCH($U7,RM_KEY,0))),"")</f>
        <v>M</v>
      </c>
      <c r="AP7" s="92" t="str">
        <f>IFERROR(IF(INDEX(RM_M_Ac,MATCH($U7,RM_KEY,0))="","",INDEX(RM_M_Ac,MATCH($U7,RM_KEY,0))),"")</f>
        <v>M</v>
      </c>
      <c r="AQ7" s="92" t="str">
        <f>IFERROR(IF(INDEX(RM_M_L,MATCH($U7,RM_KEY,0))="","",INDEX(RM_M_L,MATCH($U7,RM_KEY,0))),"")</f>
        <v>M</v>
      </c>
      <c r="AR7" s="92" t="str">
        <f>IFERROR(IF(INDEX(RM_M_BI,MATCH($U7,RM_KEY,0))="","",INDEX(RM_M_BI,MATCH($U7,RM_KEY,0))),"")</f>
        <v>L</v>
      </c>
      <c r="AS7" s="92" t="str">
        <f>IFERROR(IF(INDEX(RM_M_Exp,MATCH($U7,RM_KEY,0))="","",INDEX(RM_M_Exp,MATCH($U7,RM_KEY,0))),"")</f>
        <v>L</v>
      </c>
      <c r="AT7" s="92" t="str">
        <f>IFERROR(IF(INDEX(RM_M_Edu,MATCH($U7,RM_KEY,0))="","",INDEX(RM_M_Edu,MATCH($U7,RM_KEY,0))),"")</f>
        <v>L</v>
      </c>
      <c r="AU7" s="93" t="str">
        <f>IFERROR(IF(INDEX(RM_L_C,MATCH($U7,RM_KEY,0))="","",INDEX(RM_L_C,MATCH($U7,RM_KEY,0))),"")</f>
        <v/>
      </c>
      <c r="AV7" s="94" t="str">
        <f>IFERROR(IF(INDEX(RM_L_Au,MATCH($U7,RM_KEY,0))="","",INDEX(RM_L_Au,MATCH($U7,RM_KEY,0))),"")</f>
        <v/>
      </c>
      <c r="AW7" s="94" t="str">
        <f>IFERROR(IF(INDEX(RM_L_Ac,MATCH($U7,RM_KEY,0))="","",INDEX(RM_L_Ac,MATCH($U7,RM_KEY,0))),"")</f>
        <v/>
      </c>
      <c r="AX7" s="94" t="str">
        <f>IFERROR(IF(INDEX(RM_L_L,MATCH($U7,RM_KEY,0))="","",INDEX(RM_L_L,MATCH($U7,RM_KEY,0))),"")</f>
        <v/>
      </c>
      <c r="AY7" s="94" t="str">
        <f>IFERROR(IF(INDEX(RM_L_BI,MATCH($U7,RM_KEY,0))="","",INDEX(RM_L_BI,MATCH($U7,RM_KEY,0))),"")</f>
        <v/>
      </c>
      <c r="AZ7" s="94" t="str">
        <f>IFERROR(IF(INDEX(RM_L_Exp,MATCH($U7,RM_KEY,0))="","",INDEX(RM_L_Exp,MATCH($U7,RM_KEY,0))),"")</f>
        <v/>
      </c>
      <c r="BA7" s="94" t="str">
        <f>IFERROR(IF(INDEX(RM_L_Edu,MATCH($U7,RM_KEY,0))="","",INDEX(RM_L_Edu,MATCH($U7,RM_KEY,0))),"")</f>
        <v/>
      </c>
      <c r="BB7" s="89" t="n"/>
      <c r="BC7" s="90" t="n"/>
      <c r="BD7" s="90" t="n"/>
      <c r="BE7" s="90" t="n"/>
      <c r="BF7" s="90" t="n"/>
      <c r="BG7" s="90" t="inlineStr">
        <is>
          <t>M</t>
        </is>
      </c>
      <c r="BH7" s="90" t="inlineStr">
        <is>
          <t>M</t>
        </is>
      </c>
      <c r="BI7" s="93" t="n"/>
      <c r="BJ7" s="94" t="n"/>
      <c r="BK7" s="94" t="n"/>
      <c r="BL7" s="94" t="n"/>
      <c r="BM7" s="94" t="n"/>
      <c r="BN7" s="94" t="n"/>
      <c r="BO7" s="94" t="n"/>
      <c r="BP7" s="63" t="n"/>
      <c r="BQ7" s="95" t="str">
        <f>IF(CY7=0,"",IF(BP7&lt;&gt;"",BP7,IF(LEFT(W7,1)="X",W7,IF(OR(W7="B+",W7="C+"),INDEX(LAD_PC,MAX(1,MIN(14,MATCH(W7,LAD_PC,0)+IF((DA7-CZ7)&gt;=0.5,1,IF((DA7-CZ7)&lt;=-0.5,-1,0))))),INDEX(LAD_STD,MAX(1,MIN(12,MATCH(W7,LAD_STD,0)+IF((DA7-CZ7)&gt;=0.5,1,IF((DA7-CZ7)&lt;=-0.5,-1,0)))))))))</f>
        <v/>
      </c>
      <c r="BR7" s="86" t="str">
        <f>IF(BQ7="","",IFERROR(CHOOSE(INDEX(B_RANK,MATCH(BQ7,B_LVL,0)),"Band A · Practitioner","Band B · Specialist / Manager","B+ · Player-Coach","Band C · Principal / Head","C+ · Player-Coach","Band D · Business leadership","Band E · Enterprise leadership"),"Band X · Consultant"))</f>
        <v/>
      </c>
      <c r="BS7" s="86" t="str">
        <f>IF(BQ7="","",IF(BQ7=W7,"• Same",IF(INDEX(B_VAL,MATCH(BQ7,B_LVL,0))&gt;INDEX(B_VAL,MATCH(W7,B_LVL,0)),"▲ Up","▼ Down")))</f>
        <v/>
      </c>
      <c r="BT7" s="95" t="str">
        <f>IF(BQ7&lt;&gt;"",BQ7,W7)</f>
        <v>E2</v>
      </c>
      <c r="BU7" s="86" t="str">
        <f>IFERROR(IF($H7="","—",IF(OR(LEFT(BT7,1)="X",LEFT(INDEX($BT$7:$BT$592,MATCH($H7,$D$7:$D$592,0)),1)="X"),"—",IF(AND(LEFT(BT7,1)="E",LEFT(INDEX($BT$7:$BT$592,MATCH($H7,$D$7:$D$592,0)),1)="E"),"Exception · Band E",IF(INDEX(B_VAL,MATCH(BT7,B_LVL,0))&gt;=INDEX(B_VAL,MATCH(INDEX($BT$7:$BT$592,MATCH($H7,$D$7:$D$592,0)),B_LVL,0)),"⚠ At or above the manager",IF(INDEX(B_RANK,MATCH(BT7,B_LVL,0))=INDEX(B_RANK,MATCH(INDEX($BT$7:$BT$592,MATCH($H7,$D$7:$D$592,0)),B_LVL,0)),"⚠ Same band as the manager","OK"))))),"—")</f>
        <v>—</v>
      </c>
      <c r="BV7" s="64" t="n"/>
      <c r="BW7" s="20">
        <f>IFERROR(INDEX(LMH_PTS,MATCH(AG7,LMH_KEY,0)),0)</f>
        <v>9</v>
      </c>
      <c r="BX7" s="21">
        <f>IFERROR(INDEX(LMH_PTS,MATCH(AH7,LMH_KEY,0)),0)</f>
        <v>3</v>
      </c>
      <c r="BY7" s="21">
        <f>IFERROR(INDEX(LMH_PTS,MATCH(AI7,LMH_KEY,0)),0)</f>
        <v>3</v>
      </c>
      <c r="BZ7" s="21">
        <f>IFERROR(INDEX(LMH_PTS,MATCH(AJ7,LMH_KEY,0)),0)</f>
        <v>3</v>
      </c>
      <c r="CA7" s="21">
        <f>IFERROR(INDEX(LMH_PTS,MATCH(AK7,LMH_KEY,0)),0)</f>
        <v>1</v>
      </c>
      <c r="CB7" s="21">
        <f>IFERROR(INDEX(LMH_PTS,MATCH(AL7,LMH_KEY,0)),0)</f>
        <v>1</v>
      </c>
      <c r="CC7" s="21">
        <f>IFERROR(INDEX(LMH_PTS,MATCH(AM7,LMH_KEY,0)),0)</f>
        <v>1</v>
      </c>
      <c r="CD7" s="21">
        <f>IFERROR(INDEX(LMH_PTS,MATCH(IF(AU7&lt;&gt;"",AU7,AG7),LMH_KEY,0)),0)</f>
        <v>9</v>
      </c>
      <c r="CE7" s="21">
        <f>IFERROR(INDEX(LMH_PTS,MATCH(IF(AV7&lt;&gt;"",AV7,AH7),LMH_KEY,0)),0)</f>
        <v>3</v>
      </c>
      <c r="CF7" s="21">
        <f>IFERROR(INDEX(LMH_PTS,MATCH(IF(AW7&lt;&gt;"",AW7,AI7),LMH_KEY,0)),0)</f>
        <v>3</v>
      </c>
      <c r="CG7" s="21">
        <f>IFERROR(INDEX(LMH_PTS,MATCH(IF(AX7&lt;&gt;"",AX7,AJ7),LMH_KEY,0)),0)</f>
        <v>3</v>
      </c>
      <c r="CH7" s="21">
        <f>IFERROR(INDEX(LMH_PTS,MATCH(IF(AY7&lt;&gt;"",AY7,AK7),LMH_KEY,0)),0)</f>
        <v>1</v>
      </c>
      <c r="CI7" s="21">
        <f>IFERROR(INDEX(LMH_PTS,MATCH(IF(AZ7&lt;&gt;"",AZ7,AL7),LMH_KEY,0)),0)</f>
        <v>1</v>
      </c>
      <c r="CJ7" s="21">
        <f>IFERROR(INDEX(LMH_PTS,MATCH(IF(BA7&lt;&gt;"",BA7,AM7),LMH_KEY,0)),0)</f>
        <v>1</v>
      </c>
      <c r="CK7" s="21">
        <f>IF(BB7="",0,IFERROR(INDEX(LMH_STEP,MATCH(BB7,LMH_KEY,0)),0))</f>
        <v>0</v>
      </c>
      <c r="CL7" s="21">
        <f>IF(BC7="",0,IFERROR(INDEX(LMH_STEP,MATCH(BC7,LMH_KEY,0)),0))</f>
        <v>0</v>
      </c>
      <c r="CM7" s="21">
        <f>IF(BD7="",0,IFERROR(INDEX(LMH_STEP,MATCH(BD7,LMH_KEY,0)),0))</f>
        <v>0</v>
      </c>
      <c r="CN7" s="21">
        <f>IF(BE7="",0,IFERROR(INDEX(LMH_STEP,MATCH(BE7,LMH_KEY,0)),0))</f>
        <v>0</v>
      </c>
      <c r="CO7" s="21">
        <f>IF(BF7="",0,IFERROR(INDEX(LMH_STEP,MATCH(BF7,LMH_KEY,0)),0))</f>
        <v>0</v>
      </c>
      <c r="CP7" s="21">
        <f>IF(BG7="",0,IFERROR(INDEX(LMH_STEP,MATCH(BG7,LMH_KEY,0)),0))</f>
        <v>0</v>
      </c>
      <c r="CQ7" s="21">
        <f>IF(BH7="",0,IFERROR(INDEX(LMH_STEP,MATCH(BH7,LMH_KEY,0)),0))</f>
        <v>0</v>
      </c>
      <c r="CR7" s="21">
        <f>IF(BI7&lt;&gt;"",IFERROR(INDEX(LMH_STEP,MATCH(BI7,LMH_KEY,0)),0),CK7)</f>
        <v>0</v>
      </c>
      <c r="CS7" s="21">
        <f>IF(BJ7&lt;&gt;"",IFERROR(INDEX(LMH_STEP,MATCH(BJ7,LMH_KEY,0)),0),CL7)</f>
        <v>0</v>
      </c>
      <c r="CT7" s="21">
        <f>IF(BK7&lt;&gt;"",IFERROR(INDEX(LMH_STEP,MATCH(BK7,LMH_KEY,0)),0),CM7)</f>
        <v>0</v>
      </c>
      <c r="CU7" s="21">
        <f>IF(BL7&lt;&gt;"",IFERROR(INDEX(LMH_STEP,MATCH(BL7,LMH_KEY,0)),0),CN7)</f>
        <v>0</v>
      </c>
      <c r="CV7" s="21">
        <f>IF(BM7&lt;&gt;"",IFERROR(INDEX(LMH_STEP,MATCH(BM7,LMH_KEY,0)),0),CO7)</f>
        <v>0</v>
      </c>
      <c r="CW7" s="21">
        <f>IF(BN7&lt;&gt;"",IFERROR(INDEX(LMH_STEP,MATCH(BN7,LMH_KEY,0)),0),CP7)</f>
        <v>0</v>
      </c>
      <c r="CX7" s="21">
        <f>IF(BO7&lt;&gt;"",IFERROR(INDEX(LMH_STEP,MATCH(BO7,LMH_KEY,0)),0),CQ7)</f>
        <v>0</v>
      </c>
      <c r="CY7" s="21">
        <f>COUNTA(BI7:BO7)+IF(BP7&lt;&gt;"",1,0)+IFERROR(INDEX(RM_LCNT,MATCH($U7,RM_KEY,0)),0)</f>
        <v>0</v>
      </c>
      <c r="CZ7" s="21">
        <f>IF((BW7+BX7+BY7+BZ7+CA7+CB7+CC7)=0,0,(BW7*CK7+BX7*CL7+BY7*CM7+BZ7*CN7+CA7*CO7+CB7*CP7+CC7*CQ7)/(BW7+BX7+BY7+BZ7+CA7+CB7+CC7))</f>
        <v>0</v>
      </c>
      <c r="DA7" s="21">
        <f>IF((CD7+CE7+CF7+CG7+CH7+CI7+CJ7)=0,0,(CD7*CR7+CE7*CS7+CF7*CT7+CG7*CU7+CH7*CV7+CI7*CW7+CJ7*CX7)/(CD7+CE7+CF7+CG7+CH7+CI7+CJ7))</f>
        <v>0</v>
      </c>
    </row>
    <row r="8" ht="70" customHeight="1">
      <c r="A8" s="59" t="inlineStr">
        <is>
          <t>CARBON</t>
        </is>
      </c>
      <c r="B8" s="17" t="inlineStr">
        <is>
          <t>CRO - Carbon</t>
        </is>
      </c>
      <c r="C8" s="17" t="n">
        <v>1</v>
      </c>
      <c r="D8" s="17" t="inlineStr">
        <is>
          <t>IRIS2478</t>
        </is>
      </c>
      <c r="E8" s="17" t="inlineStr">
        <is>
          <t>Dixit Jasani</t>
        </is>
      </c>
      <c r="F8" s="17" t="inlineStr">
        <is>
          <t>Chief Revenue Officer- Enterprise Division</t>
        </is>
      </c>
      <c r="G8" s="17" t="inlineStr">
        <is>
          <t>Balachandran K</t>
        </is>
      </c>
      <c r="H8" s="17" t="inlineStr">
        <is>
          <t>IRIS0001</t>
        </is>
      </c>
      <c r="I8" s="17" t="n">
        <v>27.9</v>
      </c>
      <c r="J8" s="17" t="inlineStr">
        <is>
          <t>PGDM</t>
        </is>
      </c>
      <c r="K8" s="17" t="n"/>
      <c r="L8" s="82" t="n"/>
      <c r="M8" s="83" t="n"/>
      <c r="N8" s="83" t="n"/>
      <c r="O8" s="83" t="inlineStr">
        <is>
          <t>Latest rating: Not rated · manager · 9-box: Not placed · manager</t>
        </is>
      </c>
      <c r="P8" s="83" t="n"/>
      <c r="Q8" s="84" t="inlineStr">
        <is>
          <t>Open ▸</t>
        </is>
      </c>
      <c r="R8" s="84" t="inlineStr">
        <is>
          <t>Card ▸</t>
        </is>
      </c>
      <c r="S8" s="85" t="inlineStr">
        <is>
          <t>Enterprise Leadership</t>
        </is>
      </c>
      <c r="T8" s="86" t="inlineStr">
        <is>
          <t>Chief Officers · CXO</t>
        </is>
      </c>
      <c r="U8" s="86" t="inlineStr">
        <is>
          <t>R040</t>
        </is>
      </c>
      <c r="V8" s="86" t="inlineStr">
        <is>
          <t>Chief Officers · CXO · Manager</t>
        </is>
      </c>
      <c r="W8" s="87" t="inlineStr">
        <is>
          <t>E1</t>
        </is>
      </c>
      <c r="X8" s="86" t="inlineStr">
        <is>
          <t>Band E · Enterprise leadership</t>
        </is>
      </c>
      <c r="Y8" s="86" t="inlineStr">
        <is>
          <t>Chief Revenue Officer</t>
        </is>
      </c>
      <c r="Z8" s="86" t="n"/>
      <c r="AA8" s="86" t="inlineStr">
        <is>
          <t>Placed at E1 by the evidence: six ratings × market-derived weights and rules R1–R13 · no move needed for the reporting line · Band E · Enterprise Leadership</t>
        </is>
      </c>
      <c r="AB8" s="86" t="n"/>
      <c r="AC8" s="88" t="inlineStr">
        <is>
          <t>E1</t>
        </is>
      </c>
      <c r="AD8" s="21" t="n"/>
      <c r="AE8" s="21" t="inlineStr">
        <is>
          <t>1 direct reports · norm 5–8 function heads</t>
        </is>
      </c>
      <c r="AF8" s="21" t="inlineStr">
        <is>
          <t>E5 · SFIA 7</t>
        </is>
      </c>
      <c r="AG8" s="89" t="str">
        <f>IFERROR(IF(INDEX(RM_I_C,MATCH($U8,RM_KEY,0))="","",INDEX(RM_I_C,MATCH($U8,RM_KEY,0))),"")</f>
        <v>H</v>
      </c>
      <c r="AH8" s="90" t="str">
        <f>IFERROR(IF(INDEX(RM_I_Au,MATCH($U8,RM_KEY,0))="","",INDEX(RM_I_Au,MATCH($U8,RM_KEY,0))),"")</f>
        <v>M</v>
      </c>
      <c r="AI8" s="90" t="str">
        <f>IFERROR(IF(INDEX(RM_I_Ac,MATCH($U8,RM_KEY,0))="","",INDEX(RM_I_Ac,MATCH($U8,RM_KEY,0))),"")</f>
        <v>M</v>
      </c>
      <c r="AJ8" s="90" t="str">
        <f>IFERROR(IF(INDEX(RM_I_L,MATCH($U8,RM_KEY,0))="","",INDEX(RM_I_L,MATCH($U8,RM_KEY,0))),"")</f>
        <v>M</v>
      </c>
      <c r="AK8" s="90" t="str">
        <f>IFERROR(IF(INDEX(RM_I_BI,MATCH($U8,RM_KEY,0))="","",INDEX(RM_I_BI,MATCH($U8,RM_KEY,0))),"")</f>
        <v>L</v>
      </c>
      <c r="AL8" s="90" t="str">
        <f>IFERROR(IF(INDEX(RM_I_Exp,MATCH($U8,RM_KEY,0))="","",INDEX(RM_I_Exp,MATCH($U8,RM_KEY,0))),"")</f>
        <v>L</v>
      </c>
      <c r="AM8" s="90" t="str">
        <f>IFERROR(IF(INDEX(RM_I_Edu,MATCH($U8,RM_KEY,0))="","",INDEX(RM_I_Edu,MATCH($U8,RM_KEY,0))),"")</f>
        <v>L</v>
      </c>
      <c r="AN8" s="91" t="str">
        <f>IFERROR(IF(INDEX(RM_M_C,MATCH($U8,RM_KEY,0))="","",INDEX(RM_M_C,MATCH($U8,RM_KEY,0))),"")</f>
        <v>H</v>
      </c>
      <c r="AO8" s="92" t="str">
        <f>IFERROR(IF(INDEX(RM_M_Au,MATCH($U8,RM_KEY,0))="","",INDEX(RM_M_Au,MATCH($U8,RM_KEY,0))),"")</f>
        <v>M</v>
      </c>
      <c r="AP8" s="92" t="str">
        <f>IFERROR(IF(INDEX(RM_M_Ac,MATCH($U8,RM_KEY,0))="","",INDEX(RM_M_Ac,MATCH($U8,RM_KEY,0))),"")</f>
        <v>M</v>
      </c>
      <c r="AQ8" s="92" t="str">
        <f>IFERROR(IF(INDEX(RM_M_L,MATCH($U8,RM_KEY,0))="","",INDEX(RM_M_L,MATCH($U8,RM_KEY,0))),"")</f>
        <v>M</v>
      </c>
      <c r="AR8" s="92" t="str">
        <f>IFERROR(IF(INDEX(RM_M_BI,MATCH($U8,RM_KEY,0))="","",INDEX(RM_M_BI,MATCH($U8,RM_KEY,0))),"")</f>
        <v>L</v>
      </c>
      <c r="AS8" s="92" t="str">
        <f>IFERROR(IF(INDEX(RM_M_Exp,MATCH($U8,RM_KEY,0))="","",INDEX(RM_M_Exp,MATCH($U8,RM_KEY,0))),"")</f>
        <v>L</v>
      </c>
      <c r="AT8" s="92" t="str">
        <f>IFERROR(IF(INDEX(RM_M_Edu,MATCH($U8,RM_KEY,0))="","",INDEX(RM_M_Edu,MATCH($U8,RM_KEY,0))),"")</f>
        <v>L</v>
      </c>
      <c r="AU8" s="93" t="str">
        <f>IFERROR(IF(INDEX(RM_L_C,MATCH($U8,RM_KEY,0))="","",INDEX(RM_L_C,MATCH($U8,RM_KEY,0))),"")</f>
        <v/>
      </c>
      <c r="AV8" s="94" t="str">
        <f>IFERROR(IF(INDEX(RM_L_Au,MATCH($U8,RM_KEY,0))="","",INDEX(RM_L_Au,MATCH($U8,RM_KEY,0))),"")</f>
        <v/>
      </c>
      <c r="AW8" s="94" t="str">
        <f>IFERROR(IF(INDEX(RM_L_Ac,MATCH($U8,RM_KEY,0))="","",INDEX(RM_L_Ac,MATCH($U8,RM_KEY,0))),"")</f>
        <v/>
      </c>
      <c r="AX8" s="94" t="str">
        <f>IFERROR(IF(INDEX(RM_L_L,MATCH($U8,RM_KEY,0))="","",INDEX(RM_L_L,MATCH($U8,RM_KEY,0))),"")</f>
        <v/>
      </c>
      <c r="AY8" s="94" t="str">
        <f>IFERROR(IF(INDEX(RM_L_BI,MATCH($U8,RM_KEY,0))="","",INDEX(RM_L_BI,MATCH($U8,RM_KEY,0))),"")</f>
        <v/>
      </c>
      <c r="AZ8" s="94" t="str">
        <f>IFERROR(IF(INDEX(RM_L_Exp,MATCH($U8,RM_KEY,0))="","",INDEX(RM_L_Exp,MATCH($U8,RM_KEY,0))),"")</f>
        <v/>
      </c>
      <c r="BA8" s="94" t="str">
        <f>IFERROR(IF(INDEX(RM_L_Edu,MATCH($U8,RM_KEY,0))="","",INDEX(RM_L_Edu,MATCH($U8,RM_KEY,0))),"")</f>
        <v/>
      </c>
      <c r="BB8" s="89" t="n"/>
      <c r="BC8" s="90" t="n"/>
      <c r="BD8" s="90" t="n"/>
      <c r="BE8" s="90" t="n"/>
      <c r="BF8" s="90" t="n"/>
      <c r="BG8" s="90" t="inlineStr">
        <is>
          <t>M</t>
        </is>
      </c>
      <c r="BH8" s="90" t="inlineStr">
        <is>
          <t>M</t>
        </is>
      </c>
      <c r="BI8" s="93" t="n"/>
      <c r="BJ8" s="94" t="n"/>
      <c r="BK8" s="94" t="n"/>
      <c r="BL8" s="94" t="n"/>
      <c r="BM8" s="94" t="n"/>
      <c r="BN8" s="94" t="n"/>
      <c r="BO8" s="94" t="n"/>
      <c r="BP8" s="63" t="n"/>
      <c r="BQ8" s="95" t="str">
        <f>IF(CY8=0,"",IF(BP8&lt;&gt;"",BP8,IF(LEFT(W8,1)="X",W8,IF(OR(W8="B+",W8="C+"),INDEX(LAD_PC,MAX(1,MIN(14,MATCH(W8,LAD_PC,0)+IF((DA8-CZ8)&gt;=0.5,1,IF((DA8-CZ8)&lt;=-0.5,-1,0))))),INDEX(LAD_STD,MAX(1,MIN(12,MATCH(W8,LAD_STD,0)+IF((DA8-CZ8)&gt;=0.5,1,IF((DA8-CZ8)&lt;=-0.5,-1,0)))))))))</f>
        <v/>
      </c>
      <c r="BR8" s="86" t="str">
        <f>IF(BQ8="","",IFERROR(CHOOSE(INDEX(B_RANK,MATCH(BQ8,B_LVL,0)),"Band A · Practitioner","Band B · Specialist / Manager","B+ · Player-Coach","Band C · Principal / Head","C+ · Player-Coach","Band D · Business leadership","Band E · Enterprise leadership"),"Band X · Consultant"))</f>
        <v/>
      </c>
      <c r="BS8" s="86" t="str">
        <f>IF(BQ8="","",IF(BQ8=W8,"• Same",IF(INDEX(B_VAL,MATCH(BQ8,B_LVL,0))&gt;INDEX(B_VAL,MATCH(W8,B_LVL,0)),"▲ Up","▼ Down")))</f>
        <v/>
      </c>
      <c r="BT8" s="95" t="str">
        <f>IF(BQ8&lt;&gt;"",BQ8,W8)</f>
        <v>E1</v>
      </c>
      <c r="BU8" s="86" t="str">
        <f>IFERROR(IF($H8="","—",IF(OR(LEFT(BT8,1)="X",LEFT(INDEX($BT$7:$BT$592,MATCH($H8,$D$7:$D$592,0)),1)="X"),"—",IF(AND(LEFT(BT8,1)="E",LEFT(INDEX($BT$7:$BT$592,MATCH($H8,$D$7:$D$592,0)),1)="E"),"Exception · Band E",IF(INDEX(B_VAL,MATCH(BT8,B_LVL,0))&gt;=INDEX(B_VAL,MATCH(INDEX($BT$7:$BT$592,MATCH($H8,$D$7:$D$592,0)),B_LVL,0)),"⚠ At or above the manager",IF(INDEX(B_RANK,MATCH(BT8,B_LVL,0))=INDEX(B_RANK,MATCH(INDEX($BT$7:$BT$592,MATCH($H8,$D$7:$D$592,0)),B_LVL,0)),"⚠ Same band as the manager","OK"))))),"—")</f>
        <v>Exception · Band E</v>
      </c>
      <c r="BV8" s="64" t="n"/>
      <c r="BW8" s="20">
        <f>IFERROR(INDEX(LMH_PTS,MATCH(AG8,LMH_KEY,0)),0)</f>
        <v>9</v>
      </c>
      <c r="BX8" s="21">
        <f>IFERROR(INDEX(LMH_PTS,MATCH(AH8,LMH_KEY,0)),0)</f>
        <v>3</v>
      </c>
      <c r="BY8" s="21">
        <f>IFERROR(INDEX(LMH_PTS,MATCH(AI8,LMH_KEY,0)),0)</f>
        <v>3</v>
      </c>
      <c r="BZ8" s="21">
        <f>IFERROR(INDEX(LMH_PTS,MATCH(AJ8,LMH_KEY,0)),0)</f>
        <v>3</v>
      </c>
      <c r="CA8" s="21">
        <f>IFERROR(INDEX(LMH_PTS,MATCH(AK8,LMH_KEY,0)),0)</f>
        <v>1</v>
      </c>
      <c r="CB8" s="21">
        <f>IFERROR(INDEX(LMH_PTS,MATCH(AL8,LMH_KEY,0)),0)</f>
        <v>1</v>
      </c>
      <c r="CC8" s="21">
        <f>IFERROR(INDEX(LMH_PTS,MATCH(AM8,LMH_KEY,0)),0)</f>
        <v>1</v>
      </c>
      <c r="CD8" s="21">
        <f>IFERROR(INDEX(LMH_PTS,MATCH(IF(AU8&lt;&gt;"",AU8,AG8),LMH_KEY,0)),0)</f>
        <v>9</v>
      </c>
      <c r="CE8" s="21">
        <f>IFERROR(INDEX(LMH_PTS,MATCH(IF(AV8&lt;&gt;"",AV8,AH8),LMH_KEY,0)),0)</f>
        <v>3</v>
      </c>
      <c r="CF8" s="21">
        <f>IFERROR(INDEX(LMH_PTS,MATCH(IF(AW8&lt;&gt;"",AW8,AI8),LMH_KEY,0)),0)</f>
        <v>3</v>
      </c>
      <c r="CG8" s="21">
        <f>IFERROR(INDEX(LMH_PTS,MATCH(IF(AX8&lt;&gt;"",AX8,AJ8),LMH_KEY,0)),0)</f>
        <v>3</v>
      </c>
      <c r="CH8" s="21">
        <f>IFERROR(INDEX(LMH_PTS,MATCH(IF(AY8&lt;&gt;"",AY8,AK8),LMH_KEY,0)),0)</f>
        <v>1</v>
      </c>
      <c r="CI8" s="21">
        <f>IFERROR(INDEX(LMH_PTS,MATCH(IF(AZ8&lt;&gt;"",AZ8,AL8),LMH_KEY,0)),0)</f>
        <v>1</v>
      </c>
      <c r="CJ8" s="21">
        <f>IFERROR(INDEX(LMH_PTS,MATCH(IF(BA8&lt;&gt;"",BA8,AM8),LMH_KEY,0)),0)</f>
        <v>1</v>
      </c>
      <c r="CK8" s="21">
        <f>IF(BB8="",0,IFERROR(INDEX(LMH_STEP,MATCH(BB8,LMH_KEY,0)),0))</f>
        <v>0</v>
      </c>
      <c r="CL8" s="21">
        <f>IF(BC8="",0,IFERROR(INDEX(LMH_STEP,MATCH(BC8,LMH_KEY,0)),0))</f>
        <v>0</v>
      </c>
      <c r="CM8" s="21">
        <f>IF(BD8="",0,IFERROR(INDEX(LMH_STEP,MATCH(BD8,LMH_KEY,0)),0))</f>
        <v>0</v>
      </c>
      <c r="CN8" s="21">
        <f>IF(BE8="",0,IFERROR(INDEX(LMH_STEP,MATCH(BE8,LMH_KEY,0)),0))</f>
        <v>0</v>
      </c>
      <c r="CO8" s="21">
        <f>IF(BF8="",0,IFERROR(INDEX(LMH_STEP,MATCH(BF8,LMH_KEY,0)),0))</f>
        <v>0</v>
      </c>
      <c r="CP8" s="21">
        <f>IF(BG8="",0,IFERROR(INDEX(LMH_STEP,MATCH(BG8,LMH_KEY,0)),0))</f>
        <v>0</v>
      </c>
      <c r="CQ8" s="21">
        <f>IF(BH8="",0,IFERROR(INDEX(LMH_STEP,MATCH(BH8,LMH_KEY,0)),0))</f>
        <v>0</v>
      </c>
      <c r="CR8" s="21">
        <f>IF(BI8&lt;&gt;"",IFERROR(INDEX(LMH_STEP,MATCH(BI8,LMH_KEY,0)),0),CK8)</f>
        <v>0</v>
      </c>
      <c r="CS8" s="21">
        <f>IF(BJ8&lt;&gt;"",IFERROR(INDEX(LMH_STEP,MATCH(BJ8,LMH_KEY,0)),0),CL8)</f>
        <v>0</v>
      </c>
      <c r="CT8" s="21">
        <f>IF(BK8&lt;&gt;"",IFERROR(INDEX(LMH_STEP,MATCH(BK8,LMH_KEY,0)),0),CM8)</f>
        <v>0</v>
      </c>
      <c r="CU8" s="21">
        <f>IF(BL8&lt;&gt;"",IFERROR(INDEX(LMH_STEP,MATCH(BL8,LMH_KEY,0)),0),CN8)</f>
        <v>0</v>
      </c>
      <c r="CV8" s="21">
        <f>IF(BM8&lt;&gt;"",IFERROR(INDEX(LMH_STEP,MATCH(BM8,LMH_KEY,0)),0),CO8)</f>
        <v>0</v>
      </c>
      <c r="CW8" s="21">
        <f>IF(BN8&lt;&gt;"",IFERROR(INDEX(LMH_STEP,MATCH(BN8,LMH_KEY,0)),0),CP8)</f>
        <v>0</v>
      </c>
      <c r="CX8" s="21">
        <f>IF(BO8&lt;&gt;"",IFERROR(INDEX(LMH_STEP,MATCH(BO8,LMH_KEY,0)),0),CQ8)</f>
        <v>0</v>
      </c>
      <c r="CY8" s="21">
        <f>COUNTA(BI8:BO8)+IF(BP8&lt;&gt;"",1,0)+IFERROR(INDEX(RM_LCNT,MATCH($U8,RM_KEY,0)),0)</f>
        <v>0</v>
      </c>
      <c r="CZ8" s="21">
        <f>IF((BW8+BX8+BY8+BZ8+CA8+CB8+CC8)=0,0,(BW8*CK8+BX8*CL8+BY8*CM8+BZ8*CN8+CA8*CO8+CB8*CP8+CC8*CQ8)/(BW8+BX8+BY8+BZ8+CA8+CB8+CC8))</f>
        <v>0</v>
      </c>
      <c r="DA8" s="21">
        <f>IF((CD8+CE8+CF8+CG8+CH8+CI8+CJ8)=0,0,(CD8*CR8+CE8*CS8+CF8*CT8+CG8*CU8+CH8*CV8+CI8*CW8+CJ8*CX8)/(CD8+CE8+CF8+CG8+CH8+CI8+CJ8))</f>
        <v>0</v>
      </c>
    </row>
    <row r="9" ht="70" customHeight="1">
      <c r="A9" s="59" t="inlineStr">
        <is>
          <t>CARBON</t>
        </is>
      </c>
      <c r="B9" s="17" t="inlineStr">
        <is>
          <t>CARBON Business Head</t>
        </is>
      </c>
      <c r="C9" s="17" t="n">
        <v>2</v>
      </c>
      <c r="D9" s="17" t="inlineStr">
        <is>
          <t>IRIS0391</t>
        </is>
      </c>
      <c r="E9" s="17" t="inlineStr">
        <is>
          <t>Anuradha RK</t>
        </is>
      </c>
      <c r="F9" s="17" t="inlineStr">
        <is>
          <t>Business Head</t>
        </is>
      </c>
      <c r="G9" s="17" t="inlineStr">
        <is>
          <t>Dixit Jasani</t>
        </is>
      </c>
      <c r="H9" s="17" t="inlineStr">
        <is>
          <t>IRIS2478</t>
        </is>
      </c>
      <c r="I9" s="17" t="n">
        <v>17.1</v>
      </c>
      <c r="J9" s="17" t="inlineStr">
        <is>
          <t>MBA</t>
        </is>
      </c>
      <c r="K9" s="17" t="n"/>
      <c r="L9" s="82" t="n"/>
      <c r="M9" s="83" t="n"/>
      <c r="N9" s="83" t="n"/>
      <c r="O9" s="83" t="inlineStr">
        <is>
          <t>Latest rating: Not rated · manager · 9-box: Not placed · manager</t>
        </is>
      </c>
      <c r="P9" s="83" t="n"/>
      <c r="Q9" s="84" t="inlineStr">
        <is>
          <t>Open ▸</t>
        </is>
      </c>
      <c r="R9" s="84" t="inlineStr">
        <is>
          <t>Card ▸</t>
        </is>
      </c>
      <c r="S9" s="85" t="inlineStr">
        <is>
          <t>Executive Leadership</t>
        </is>
      </c>
      <c r="T9" s="86" t="inlineStr">
        <is>
          <t>Business Head</t>
        </is>
      </c>
      <c r="U9" s="86" t="inlineStr">
        <is>
          <t>R042</t>
        </is>
      </c>
      <c r="V9" s="86" t="inlineStr">
        <is>
          <t>Business Head · Manager</t>
        </is>
      </c>
      <c r="W9" s="96" t="inlineStr">
        <is>
          <t>D2</t>
        </is>
      </c>
      <c r="X9" s="86" t="inlineStr">
        <is>
          <t>Band D · Business leadership</t>
        </is>
      </c>
      <c r="Y9" s="86" t="inlineStr">
        <is>
          <t>Business Head</t>
        </is>
      </c>
      <c r="Z9" s="86" t="n"/>
      <c r="AA9" s="86" t="inlineStr">
        <is>
          <t>Placed at D2 by the evidence: six ratings × market-derived weights and rules R1–R13 · no move needed for the reporting line · department head · Executive Leadership · Business Head</t>
        </is>
      </c>
      <c r="AB9" s="86" t="n"/>
      <c r="AC9" s="88" t="inlineStr">
        <is>
          <t>D1</t>
        </is>
      </c>
      <c r="AD9" s="21" t="n"/>
      <c r="AE9" s="21" t="inlineStr">
        <is>
          <t>8 direct reports · norm 5–8 AVPs / heads</t>
        </is>
      </c>
      <c r="AF9" s="21" t="inlineStr">
        <is>
          <t>E3–E4 · SFIA 7 Set strategy</t>
        </is>
      </c>
      <c r="AG9" s="89" t="str">
        <f>IFERROR(IF(INDEX(RM_I_C,MATCH($U9,RM_KEY,0))="","",INDEX(RM_I_C,MATCH($U9,RM_KEY,0))),"")</f>
        <v>H</v>
      </c>
      <c r="AH9" s="90" t="str">
        <f>IFERROR(IF(INDEX(RM_I_Au,MATCH($U9,RM_KEY,0))="","",INDEX(RM_I_Au,MATCH($U9,RM_KEY,0))),"")</f>
        <v>M</v>
      </c>
      <c r="AI9" s="90" t="str">
        <f>IFERROR(IF(INDEX(RM_I_Ac,MATCH($U9,RM_KEY,0))="","",INDEX(RM_I_Ac,MATCH($U9,RM_KEY,0))),"")</f>
        <v>M</v>
      </c>
      <c r="AJ9" s="90" t="str">
        <f>IFERROR(IF(INDEX(RM_I_L,MATCH($U9,RM_KEY,0))="","",INDEX(RM_I_L,MATCH($U9,RM_KEY,0))),"")</f>
        <v>M</v>
      </c>
      <c r="AK9" s="90" t="str">
        <f>IFERROR(IF(INDEX(RM_I_BI,MATCH($U9,RM_KEY,0))="","",INDEX(RM_I_BI,MATCH($U9,RM_KEY,0))),"")</f>
        <v>L</v>
      </c>
      <c r="AL9" s="90" t="str">
        <f>IFERROR(IF(INDEX(RM_I_Exp,MATCH($U9,RM_KEY,0))="","",INDEX(RM_I_Exp,MATCH($U9,RM_KEY,0))),"")</f>
        <v>L</v>
      </c>
      <c r="AM9" s="90" t="str">
        <f>IFERROR(IF(INDEX(RM_I_Edu,MATCH($U9,RM_KEY,0))="","",INDEX(RM_I_Edu,MATCH($U9,RM_KEY,0))),"")</f>
        <v>L</v>
      </c>
      <c r="AN9" s="91" t="str">
        <f>IFERROR(IF(INDEX(RM_M_C,MATCH($U9,RM_KEY,0))="","",INDEX(RM_M_C,MATCH($U9,RM_KEY,0))),"")</f>
        <v>H</v>
      </c>
      <c r="AO9" s="92" t="str">
        <f>IFERROR(IF(INDEX(RM_M_Au,MATCH($U9,RM_KEY,0))="","",INDEX(RM_M_Au,MATCH($U9,RM_KEY,0))),"")</f>
        <v>M</v>
      </c>
      <c r="AP9" s="92" t="str">
        <f>IFERROR(IF(INDEX(RM_M_Ac,MATCH($U9,RM_KEY,0))="","",INDEX(RM_M_Ac,MATCH($U9,RM_KEY,0))),"")</f>
        <v>M</v>
      </c>
      <c r="AQ9" s="92" t="str">
        <f>IFERROR(IF(INDEX(RM_M_L,MATCH($U9,RM_KEY,0))="","",INDEX(RM_M_L,MATCH($U9,RM_KEY,0))),"")</f>
        <v>M</v>
      </c>
      <c r="AR9" s="92" t="str">
        <f>IFERROR(IF(INDEX(RM_M_BI,MATCH($U9,RM_KEY,0))="","",INDEX(RM_M_BI,MATCH($U9,RM_KEY,0))),"")</f>
        <v>L</v>
      </c>
      <c r="AS9" s="92" t="str">
        <f>IFERROR(IF(INDEX(RM_M_Exp,MATCH($U9,RM_KEY,0))="","",INDEX(RM_M_Exp,MATCH($U9,RM_KEY,0))),"")</f>
        <v>L</v>
      </c>
      <c r="AT9" s="92" t="str">
        <f>IFERROR(IF(INDEX(RM_M_Edu,MATCH($U9,RM_KEY,0))="","",INDEX(RM_M_Edu,MATCH($U9,RM_KEY,0))),"")</f>
        <v>L</v>
      </c>
      <c r="AU9" s="93" t="str">
        <f>IFERROR(IF(INDEX(RM_L_C,MATCH($U9,RM_KEY,0))="","",INDEX(RM_L_C,MATCH($U9,RM_KEY,0))),"")</f>
        <v/>
      </c>
      <c r="AV9" s="94" t="str">
        <f>IFERROR(IF(INDEX(RM_L_Au,MATCH($U9,RM_KEY,0))="","",INDEX(RM_L_Au,MATCH($U9,RM_KEY,0))),"")</f>
        <v/>
      </c>
      <c r="AW9" s="94" t="str">
        <f>IFERROR(IF(INDEX(RM_L_Ac,MATCH($U9,RM_KEY,0))="","",INDEX(RM_L_Ac,MATCH($U9,RM_KEY,0))),"")</f>
        <v/>
      </c>
      <c r="AX9" s="94" t="str">
        <f>IFERROR(IF(INDEX(RM_L_L,MATCH($U9,RM_KEY,0))="","",INDEX(RM_L_L,MATCH($U9,RM_KEY,0))),"")</f>
        <v/>
      </c>
      <c r="AY9" s="94" t="str">
        <f>IFERROR(IF(INDEX(RM_L_BI,MATCH($U9,RM_KEY,0))="","",INDEX(RM_L_BI,MATCH($U9,RM_KEY,0))),"")</f>
        <v/>
      </c>
      <c r="AZ9" s="94" t="str">
        <f>IFERROR(IF(INDEX(RM_L_Exp,MATCH($U9,RM_KEY,0))="","",INDEX(RM_L_Exp,MATCH($U9,RM_KEY,0))),"")</f>
        <v/>
      </c>
      <c r="BA9" s="94" t="str">
        <f>IFERROR(IF(INDEX(RM_L_Edu,MATCH($U9,RM_KEY,0))="","",INDEX(RM_L_Edu,MATCH($U9,RM_KEY,0))),"")</f>
        <v/>
      </c>
      <c r="BB9" s="89" t="n"/>
      <c r="BC9" s="90" t="n"/>
      <c r="BD9" s="90" t="n"/>
      <c r="BE9" s="90" t="n"/>
      <c r="BF9" s="90" t="n"/>
      <c r="BG9" s="90" t="inlineStr">
        <is>
          <t>L</t>
        </is>
      </c>
      <c r="BH9" s="90" t="inlineStr">
        <is>
          <t>M</t>
        </is>
      </c>
      <c r="BI9" s="93" t="n"/>
      <c r="BJ9" s="94" t="n"/>
      <c r="BK9" s="94" t="n"/>
      <c r="BL9" s="94" t="n"/>
      <c r="BM9" s="94" t="n"/>
      <c r="BN9" s="94" t="n"/>
      <c r="BO9" s="94" t="n"/>
      <c r="BP9" s="63" t="n"/>
      <c r="BQ9" s="95" t="str">
        <f>IF(CY9=0,"",IF(BP9&lt;&gt;"",BP9,IF(LEFT(W9,1)="X",W9,IF(OR(W9="B+",W9="C+"),INDEX(LAD_PC,MAX(1,MIN(14,MATCH(W9,LAD_PC,0)+IF((DA9-CZ9)&gt;=0.5,1,IF((DA9-CZ9)&lt;=-0.5,-1,0))))),INDEX(LAD_STD,MAX(1,MIN(12,MATCH(W9,LAD_STD,0)+IF((DA9-CZ9)&gt;=0.5,1,IF((DA9-CZ9)&lt;=-0.5,-1,0)))))))))</f>
        <v/>
      </c>
      <c r="BR9" s="86" t="str">
        <f>IF(BQ9="","",IFERROR(CHOOSE(INDEX(B_RANK,MATCH(BQ9,B_LVL,0)),"Band A · Practitioner","Band B · Specialist / Manager","B+ · Player-Coach","Band C · Principal / Head","C+ · Player-Coach","Band D · Business leadership","Band E · Enterprise leadership"),"Band X · Consultant"))</f>
        <v/>
      </c>
      <c r="BS9" s="86" t="str">
        <f>IF(BQ9="","",IF(BQ9=W9,"• Same",IF(INDEX(B_VAL,MATCH(BQ9,B_LVL,0))&gt;INDEX(B_VAL,MATCH(W9,B_LVL,0)),"▲ Up","▼ Down")))</f>
        <v/>
      </c>
      <c r="BT9" s="95" t="str">
        <f>IF(BQ9&lt;&gt;"",BQ9,W9)</f>
        <v>D2</v>
      </c>
      <c r="BU9" s="86" t="str">
        <f>IFERROR(IF($H9="","—",IF(OR(LEFT(BT9,1)="X",LEFT(INDEX($BT$7:$BT$592,MATCH($H9,$D$7:$D$592,0)),1)="X"),"—",IF(AND(LEFT(BT9,1)="E",LEFT(INDEX($BT$7:$BT$592,MATCH($H9,$D$7:$D$592,0)),1)="E"),"Exception · Band E",IF(INDEX(B_VAL,MATCH(BT9,B_LVL,0))&gt;=INDEX(B_VAL,MATCH(INDEX($BT$7:$BT$592,MATCH($H9,$D$7:$D$592,0)),B_LVL,0)),"⚠ At or above the manager",IF(INDEX(B_RANK,MATCH(BT9,B_LVL,0))=INDEX(B_RANK,MATCH(INDEX($BT$7:$BT$592,MATCH($H9,$D$7:$D$592,0)),B_LVL,0)),"⚠ Same band as the manager","OK"))))),"—")</f>
        <v>OK</v>
      </c>
      <c r="BV9" s="64" t="n"/>
      <c r="BW9" s="20">
        <f>IFERROR(INDEX(LMH_PTS,MATCH(AG9,LMH_KEY,0)),0)</f>
        <v>9</v>
      </c>
      <c r="BX9" s="21">
        <f>IFERROR(INDEX(LMH_PTS,MATCH(AH9,LMH_KEY,0)),0)</f>
        <v>3</v>
      </c>
      <c r="BY9" s="21">
        <f>IFERROR(INDEX(LMH_PTS,MATCH(AI9,LMH_KEY,0)),0)</f>
        <v>3</v>
      </c>
      <c r="BZ9" s="21">
        <f>IFERROR(INDEX(LMH_PTS,MATCH(AJ9,LMH_KEY,0)),0)</f>
        <v>3</v>
      </c>
      <c r="CA9" s="21">
        <f>IFERROR(INDEX(LMH_PTS,MATCH(AK9,LMH_KEY,0)),0)</f>
        <v>1</v>
      </c>
      <c r="CB9" s="21">
        <f>IFERROR(INDEX(LMH_PTS,MATCH(AL9,LMH_KEY,0)),0)</f>
        <v>1</v>
      </c>
      <c r="CC9" s="21">
        <f>IFERROR(INDEX(LMH_PTS,MATCH(AM9,LMH_KEY,0)),0)</f>
        <v>1</v>
      </c>
      <c r="CD9" s="21">
        <f>IFERROR(INDEX(LMH_PTS,MATCH(IF(AU9&lt;&gt;"",AU9,AG9),LMH_KEY,0)),0)</f>
        <v>9</v>
      </c>
      <c r="CE9" s="21">
        <f>IFERROR(INDEX(LMH_PTS,MATCH(IF(AV9&lt;&gt;"",AV9,AH9),LMH_KEY,0)),0)</f>
        <v>3</v>
      </c>
      <c r="CF9" s="21">
        <f>IFERROR(INDEX(LMH_PTS,MATCH(IF(AW9&lt;&gt;"",AW9,AI9),LMH_KEY,0)),0)</f>
        <v>3</v>
      </c>
      <c r="CG9" s="21">
        <f>IFERROR(INDEX(LMH_PTS,MATCH(IF(AX9&lt;&gt;"",AX9,AJ9),LMH_KEY,0)),0)</f>
        <v>3</v>
      </c>
      <c r="CH9" s="21">
        <f>IFERROR(INDEX(LMH_PTS,MATCH(IF(AY9&lt;&gt;"",AY9,AK9),LMH_KEY,0)),0)</f>
        <v>1</v>
      </c>
      <c r="CI9" s="21">
        <f>IFERROR(INDEX(LMH_PTS,MATCH(IF(AZ9&lt;&gt;"",AZ9,AL9),LMH_KEY,0)),0)</f>
        <v>1</v>
      </c>
      <c r="CJ9" s="21">
        <f>IFERROR(INDEX(LMH_PTS,MATCH(IF(BA9&lt;&gt;"",BA9,AM9),LMH_KEY,0)),0)</f>
        <v>1</v>
      </c>
      <c r="CK9" s="21">
        <f>IF(BB9="",0,IFERROR(INDEX(LMH_STEP,MATCH(BB9,LMH_KEY,0)),0))</f>
        <v>0</v>
      </c>
      <c r="CL9" s="21">
        <f>IF(BC9="",0,IFERROR(INDEX(LMH_STEP,MATCH(BC9,LMH_KEY,0)),0))</f>
        <v>0</v>
      </c>
      <c r="CM9" s="21">
        <f>IF(BD9="",0,IFERROR(INDEX(LMH_STEP,MATCH(BD9,LMH_KEY,0)),0))</f>
        <v>0</v>
      </c>
      <c r="CN9" s="21">
        <f>IF(BE9="",0,IFERROR(INDEX(LMH_STEP,MATCH(BE9,LMH_KEY,0)),0))</f>
        <v>0</v>
      </c>
      <c r="CO9" s="21">
        <f>IF(BF9="",0,IFERROR(INDEX(LMH_STEP,MATCH(BF9,LMH_KEY,0)),0))</f>
        <v>0</v>
      </c>
      <c r="CP9" s="21">
        <f>IF(BG9="",0,IFERROR(INDEX(LMH_STEP,MATCH(BG9,LMH_KEY,0)),0))</f>
        <v>-1</v>
      </c>
      <c r="CQ9" s="21">
        <f>IF(BH9="",0,IFERROR(INDEX(LMH_STEP,MATCH(BH9,LMH_KEY,0)),0))</f>
        <v>0</v>
      </c>
      <c r="CR9" s="21">
        <f>IF(BI9&lt;&gt;"",IFERROR(INDEX(LMH_STEP,MATCH(BI9,LMH_KEY,0)),0),CK9)</f>
        <v>0</v>
      </c>
      <c r="CS9" s="21">
        <f>IF(BJ9&lt;&gt;"",IFERROR(INDEX(LMH_STEP,MATCH(BJ9,LMH_KEY,0)),0),CL9)</f>
        <v>0</v>
      </c>
      <c r="CT9" s="21">
        <f>IF(BK9&lt;&gt;"",IFERROR(INDEX(LMH_STEP,MATCH(BK9,LMH_KEY,0)),0),CM9)</f>
        <v>0</v>
      </c>
      <c r="CU9" s="21">
        <f>IF(BL9&lt;&gt;"",IFERROR(INDEX(LMH_STEP,MATCH(BL9,LMH_KEY,0)),0),CN9)</f>
        <v>0</v>
      </c>
      <c r="CV9" s="21">
        <f>IF(BM9&lt;&gt;"",IFERROR(INDEX(LMH_STEP,MATCH(BM9,LMH_KEY,0)),0),CO9)</f>
        <v>0</v>
      </c>
      <c r="CW9" s="21">
        <f>IF(BN9&lt;&gt;"",IFERROR(INDEX(LMH_STEP,MATCH(BN9,LMH_KEY,0)),0),CP9)</f>
        <v>-1</v>
      </c>
      <c r="CX9" s="21">
        <f>IF(BO9&lt;&gt;"",IFERROR(INDEX(LMH_STEP,MATCH(BO9,LMH_KEY,0)),0),CQ9)</f>
        <v>0</v>
      </c>
      <c r="CY9" s="21">
        <f>COUNTA(BI9:BO9)+IF(BP9&lt;&gt;"",1,0)+IFERROR(INDEX(RM_LCNT,MATCH($U9,RM_KEY,0)),0)</f>
        <v>0</v>
      </c>
      <c r="CZ9" s="21">
        <f>IF((BW9+BX9+BY9+BZ9+CA9+CB9+CC9)=0,0,(BW9*CK9+BX9*CL9+BY9*CM9+BZ9*CN9+CA9*CO9+CB9*CP9+CC9*CQ9)/(BW9+BX9+BY9+BZ9+CA9+CB9+CC9))</f>
        <v>-0.0476190476190476</v>
      </c>
      <c r="DA9" s="21">
        <f>IF((CD9+CE9+CF9+CG9+CH9+CI9+CJ9)=0,0,(CD9*CR9+CE9*CS9+CF9*CT9+CG9*CU9+CH9*CV9+CI9*CW9+CJ9*CX9)/(CD9+CE9+CF9+CG9+CH9+CI9+CJ9))</f>
        <v>-0.0476190476190476</v>
      </c>
    </row>
    <row r="10" ht="70" customHeight="1">
      <c r="A10" s="59" t="inlineStr">
        <is>
          <t>CARBON</t>
        </is>
      </c>
      <c r="B10" s="17" t="inlineStr">
        <is>
          <t>Customer Experience</t>
        </is>
      </c>
      <c r="C10" s="17" t="n">
        <v>3</v>
      </c>
      <c r="D10" s="17" t="inlineStr">
        <is>
          <t>IRIS2359</t>
        </is>
      </c>
      <c r="E10" s="17" t="inlineStr">
        <is>
          <t>Suman Adhikary</t>
        </is>
      </c>
      <c r="F10" s="17" t="inlineStr">
        <is>
          <t>Senior Vice President - Customer Experience</t>
        </is>
      </c>
      <c r="G10" s="17" t="inlineStr">
        <is>
          <t>Anuradha RK</t>
        </is>
      </c>
      <c r="H10" s="17" t="inlineStr">
        <is>
          <t>IRIS0391</t>
        </is>
      </c>
      <c r="I10" s="17" t="n">
        <v>28.7</v>
      </c>
      <c r="J10" s="17" t="inlineStr">
        <is>
          <t>B.E</t>
        </is>
      </c>
      <c r="K10" s="17" t="n"/>
      <c r="L10" s="82" t="n"/>
      <c r="M10" s="83" t="n"/>
      <c r="N10" s="83" t="n"/>
      <c r="O10" s="83" t="inlineStr">
        <is>
          <t>Latest rating: Not rated · manager · 9-box: Underperformer / Exit Risk</t>
        </is>
      </c>
      <c r="P10" s="83" t="n"/>
      <c r="Q10" s="84" t="inlineStr">
        <is>
          <t>Open ▸</t>
        </is>
      </c>
      <c r="R10" s="84" t="inlineStr">
        <is>
          <t>Card ▸</t>
        </is>
      </c>
      <c r="S10" s="85" t="inlineStr">
        <is>
          <t>Executive Leadership</t>
        </is>
      </c>
      <c r="T10" s="86" t="inlineStr">
        <is>
          <t>Business Head</t>
        </is>
      </c>
      <c r="U10" s="86" t="inlineStr">
        <is>
          <t>R042</t>
        </is>
      </c>
      <c r="V10" s="86" t="inlineStr">
        <is>
          <t>Business Head · Manager</t>
        </is>
      </c>
      <c r="W10" s="96" t="inlineStr">
        <is>
          <t>D1</t>
        </is>
      </c>
      <c r="X10" s="86" t="inlineStr">
        <is>
          <t>Band D · Business leadership</t>
        </is>
      </c>
      <c r="Y10" s="86" t="inlineStr">
        <is>
          <t>Senior Vice President – Customer Experience</t>
        </is>
      </c>
      <c r="Z10" s="86" t="n"/>
      <c r="AA10" s="86" t="inlineStr">
        <is>
          <t>Placed at D1 by the evidence: six ratings × market-derived weights and rules R1–R13 · no move needed for the reporting line · department head · Executive Leadership · Business Head</t>
        </is>
      </c>
      <c r="AB10" s="97" t="inlineStr">
        <is>
          <t>Deep chain: shares a band with manager Anuradha RK · D2 · decide: report to the next manager up, or merge this layer</t>
        </is>
      </c>
      <c r="AC10" s="88" t="inlineStr">
        <is>
          <t>D2</t>
        </is>
      </c>
      <c r="AD10" s="21" t="n"/>
      <c r="AE10" s="21" t="inlineStr">
        <is>
          <t>8 direct reports · norm 5–8 heads</t>
        </is>
      </c>
      <c r="AF10" s="21" t="inlineStr">
        <is>
          <t>E1–E2 · SFIA 6–7</t>
        </is>
      </c>
      <c r="AG10" s="89" t="str">
        <f>IFERROR(IF(INDEX(RM_I_C,MATCH($U10,RM_KEY,0))="","",INDEX(RM_I_C,MATCH($U10,RM_KEY,0))),"")</f>
        <v>H</v>
      </c>
      <c r="AH10" s="90" t="str">
        <f>IFERROR(IF(INDEX(RM_I_Au,MATCH($U10,RM_KEY,0))="","",INDEX(RM_I_Au,MATCH($U10,RM_KEY,0))),"")</f>
        <v>M</v>
      </c>
      <c r="AI10" s="90" t="str">
        <f>IFERROR(IF(INDEX(RM_I_Ac,MATCH($U10,RM_KEY,0))="","",INDEX(RM_I_Ac,MATCH($U10,RM_KEY,0))),"")</f>
        <v>M</v>
      </c>
      <c r="AJ10" s="90" t="str">
        <f>IFERROR(IF(INDEX(RM_I_L,MATCH($U10,RM_KEY,0))="","",INDEX(RM_I_L,MATCH($U10,RM_KEY,0))),"")</f>
        <v>M</v>
      </c>
      <c r="AK10" s="90" t="str">
        <f>IFERROR(IF(INDEX(RM_I_BI,MATCH($U10,RM_KEY,0))="","",INDEX(RM_I_BI,MATCH($U10,RM_KEY,0))),"")</f>
        <v>L</v>
      </c>
      <c r="AL10" s="90" t="str">
        <f>IFERROR(IF(INDEX(RM_I_Exp,MATCH($U10,RM_KEY,0))="","",INDEX(RM_I_Exp,MATCH($U10,RM_KEY,0))),"")</f>
        <v>L</v>
      </c>
      <c r="AM10" s="90" t="str">
        <f>IFERROR(IF(INDEX(RM_I_Edu,MATCH($U10,RM_KEY,0))="","",INDEX(RM_I_Edu,MATCH($U10,RM_KEY,0))),"")</f>
        <v>L</v>
      </c>
      <c r="AN10" s="91" t="str">
        <f>IFERROR(IF(INDEX(RM_M_C,MATCH($U10,RM_KEY,0))="","",INDEX(RM_M_C,MATCH($U10,RM_KEY,0))),"")</f>
        <v>H</v>
      </c>
      <c r="AO10" s="92" t="str">
        <f>IFERROR(IF(INDEX(RM_M_Au,MATCH($U10,RM_KEY,0))="","",INDEX(RM_M_Au,MATCH($U10,RM_KEY,0))),"")</f>
        <v>M</v>
      </c>
      <c r="AP10" s="92" t="str">
        <f>IFERROR(IF(INDEX(RM_M_Ac,MATCH($U10,RM_KEY,0))="","",INDEX(RM_M_Ac,MATCH($U10,RM_KEY,0))),"")</f>
        <v>M</v>
      </c>
      <c r="AQ10" s="92" t="str">
        <f>IFERROR(IF(INDEX(RM_M_L,MATCH($U10,RM_KEY,0))="","",INDEX(RM_M_L,MATCH($U10,RM_KEY,0))),"")</f>
        <v>M</v>
      </c>
      <c r="AR10" s="92" t="str">
        <f>IFERROR(IF(INDEX(RM_M_BI,MATCH($U10,RM_KEY,0))="","",INDEX(RM_M_BI,MATCH($U10,RM_KEY,0))),"")</f>
        <v>L</v>
      </c>
      <c r="AS10" s="92" t="str">
        <f>IFERROR(IF(INDEX(RM_M_Exp,MATCH($U10,RM_KEY,0))="","",INDEX(RM_M_Exp,MATCH($U10,RM_KEY,0))),"")</f>
        <v>L</v>
      </c>
      <c r="AT10" s="92" t="str">
        <f>IFERROR(IF(INDEX(RM_M_Edu,MATCH($U10,RM_KEY,0))="","",INDEX(RM_M_Edu,MATCH($U10,RM_KEY,0))),"")</f>
        <v>L</v>
      </c>
      <c r="AU10" s="93" t="str">
        <f>IFERROR(IF(INDEX(RM_L_C,MATCH($U10,RM_KEY,0))="","",INDEX(RM_L_C,MATCH($U10,RM_KEY,0))),"")</f>
        <v/>
      </c>
      <c r="AV10" s="94" t="str">
        <f>IFERROR(IF(INDEX(RM_L_Au,MATCH($U10,RM_KEY,0))="","",INDEX(RM_L_Au,MATCH($U10,RM_KEY,0))),"")</f>
        <v/>
      </c>
      <c r="AW10" s="94" t="str">
        <f>IFERROR(IF(INDEX(RM_L_Ac,MATCH($U10,RM_KEY,0))="","",INDEX(RM_L_Ac,MATCH($U10,RM_KEY,0))),"")</f>
        <v/>
      </c>
      <c r="AX10" s="94" t="str">
        <f>IFERROR(IF(INDEX(RM_L_L,MATCH($U10,RM_KEY,0))="","",INDEX(RM_L_L,MATCH($U10,RM_KEY,0))),"")</f>
        <v/>
      </c>
      <c r="AY10" s="94" t="str">
        <f>IFERROR(IF(INDEX(RM_L_BI,MATCH($U10,RM_KEY,0))="","",INDEX(RM_L_BI,MATCH($U10,RM_KEY,0))),"")</f>
        <v/>
      </c>
      <c r="AZ10" s="94" t="str">
        <f>IFERROR(IF(INDEX(RM_L_Exp,MATCH($U10,RM_KEY,0))="","",INDEX(RM_L_Exp,MATCH($U10,RM_KEY,0))),"")</f>
        <v/>
      </c>
      <c r="BA10" s="94" t="str">
        <f>IFERROR(IF(INDEX(RM_L_Edu,MATCH($U10,RM_KEY,0))="","",INDEX(RM_L_Edu,MATCH($U10,RM_KEY,0))),"")</f>
        <v/>
      </c>
      <c r="BB10" s="89" t="n"/>
      <c r="BC10" s="90" t="n"/>
      <c r="BD10" s="90" t="n"/>
      <c r="BE10" s="90" t="n"/>
      <c r="BF10" s="90" t="n"/>
      <c r="BG10" s="90" t="inlineStr">
        <is>
          <t>H</t>
        </is>
      </c>
      <c r="BH10" s="90" t="inlineStr">
        <is>
          <t>L</t>
        </is>
      </c>
      <c r="BI10" s="93" t="n"/>
      <c r="BJ10" s="94" t="n"/>
      <c r="BK10" s="94" t="n"/>
      <c r="BL10" s="94" t="n"/>
      <c r="BM10" s="94" t="n"/>
      <c r="BN10" s="94" t="n"/>
      <c r="BO10" s="94" t="n"/>
      <c r="BP10" s="63" t="n"/>
      <c r="BQ10" s="95" t="str">
        <f>IF(CY10=0,"",IF(BP10&lt;&gt;"",BP10,IF(LEFT(W10,1)="X",W10,IF(OR(W10="B+",W10="C+"),INDEX(LAD_PC,MAX(1,MIN(14,MATCH(W10,LAD_PC,0)+IF((DA10-CZ10)&gt;=0.5,1,IF((DA10-CZ10)&lt;=-0.5,-1,0))))),INDEX(LAD_STD,MAX(1,MIN(12,MATCH(W10,LAD_STD,0)+IF((DA10-CZ10)&gt;=0.5,1,IF((DA10-CZ10)&lt;=-0.5,-1,0)))))))))</f>
        <v/>
      </c>
      <c r="BR10" s="86" t="str">
        <f>IF(BQ10="","",IFERROR(CHOOSE(INDEX(B_RANK,MATCH(BQ10,B_LVL,0)),"Band A · Practitioner","Band B · Specialist / Manager","B+ · Player-Coach","Band C · Principal / Head","C+ · Player-Coach","Band D · Business leadership","Band E · Enterprise leadership"),"Band X · Consultant"))</f>
        <v/>
      </c>
      <c r="BS10" s="86" t="str">
        <f>IF(BQ10="","",IF(BQ10=W10,"• Same",IF(INDEX(B_VAL,MATCH(BQ10,B_LVL,0))&gt;INDEX(B_VAL,MATCH(W10,B_LVL,0)),"▲ Up","▼ Down")))</f>
        <v/>
      </c>
      <c r="BT10" s="95" t="str">
        <f>IF(BQ10&lt;&gt;"",BQ10,W10)</f>
        <v>D1</v>
      </c>
      <c r="BU10" s="86" t="str">
        <f>IFERROR(IF($H10="","—",IF(OR(LEFT(BT10,1)="X",LEFT(INDEX($BT$7:$BT$592,MATCH($H10,$D$7:$D$592,0)),1)="X"),"—",IF(AND(LEFT(BT10,1)="E",LEFT(INDEX($BT$7:$BT$592,MATCH($H10,$D$7:$D$592,0)),1)="E"),"Exception · Band E",IF(INDEX(B_VAL,MATCH(BT10,B_LVL,0))&gt;=INDEX(B_VAL,MATCH(INDEX($BT$7:$BT$592,MATCH($H10,$D$7:$D$592,0)),B_LVL,0)),"⚠ At or above the manager",IF(INDEX(B_RANK,MATCH(BT10,B_LVL,0))=INDEX(B_RANK,MATCH(INDEX($BT$7:$BT$592,MATCH($H10,$D$7:$D$592,0)),B_LVL,0)),"⚠ Same band as the manager","OK"))))),"—")</f>
        <v>⚠ Same band as the manager</v>
      </c>
      <c r="BV10" s="64" t="n"/>
      <c r="BW10" s="20">
        <f>IFERROR(INDEX(LMH_PTS,MATCH(AG10,LMH_KEY,0)),0)</f>
        <v>9</v>
      </c>
      <c r="BX10" s="21">
        <f>IFERROR(INDEX(LMH_PTS,MATCH(AH10,LMH_KEY,0)),0)</f>
        <v>3</v>
      </c>
      <c r="BY10" s="21">
        <f>IFERROR(INDEX(LMH_PTS,MATCH(AI10,LMH_KEY,0)),0)</f>
        <v>3</v>
      </c>
      <c r="BZ10" s="21">
        <f>IFERROR(INDEX(LMH_PTS,MATCH(AJ10,LMH_KEY,0)),0)</f>
        <v>3</v>
      </c>
      <c r="CA10" s="21">
        <f>IFERROR(INDEX(LMH_PTS,MATCH(AK10,LMH_KEY,0)),0)</f>
        <v>1</v>
      </c>
      <c r="CB10" s="21">
        <f>IFERROR(INDEX(LMH_PTS,MATCH(AL10,LMH_KEY,0)),0)</f>
        <v>1</v>
      </c>
      <c r="CC10" s="21">
        <f>IFERROR(INDEX(LMH_PTS,MATCH(AM10,LMH_KEY,0)),0)</f>
        <v>1</v>
      </c>
      <c r="CD10" s="21">
        <f>IFERROR(INDEX(LMH_PTS,MATCH(IF(AU10&lt;&gt;"",AU10,AG10),LMH_KEY,0)),0)</f>
        <v>9</v>
      </c>
      <c r="CE10" s="21">
        <f>IFERROR(INDEX(LMH_PTS,MATCH(IF(AV10&lt;&gt;"",AV10,AH10),LMH_KEY,0)),0)</f>
        <v>3</v>
      </c>
      <c r="CF10" s="21">
        <f>IFERROR(INDEX(LMH_PTS,MATCH(IF(AW10&lt;&gt;"",AW10,AI10),LMH_KEY,0)),0)</f>
        <v>3</v>
      </c>
      <c r="CG10" s="21">
        <f>IFERROR(INDEX(LMH_PTS,MATCH(IF(AX10&lt;&gt;"",AX10,AJ10),LMH_KEY,0)),0)</f>
        <v>3</v>
      </c>
      <c r="CH10" s="21">
        <f>IFERROR(INDEX(LMH_PTS,MATCH(IF(AY10&lt;&gt;"",AY10,AK10),LMH_KEY,0)),0)</f>
        <v>1</v>
      </c>
      <c r="CI10" s="21">
        <f>IFERROR(INDEX(LMH_PTS,MATCH(IF(AZ10&lt;&gt;"",AZ10,AL10),LMH_KEY,0)),0)</f>
        <v>1</v>
      </c>
      <c r="CJ10" s="21">
        <f>IFERROR(INDEX(LMH_PTS,MATCH(IF(BA10&lt;&gt;"",BA10,AM10),LMH_KEY,0)),0)</f>
        <v>1</v>
      </c>
      <c r="CK10" s="21">
        <f>IF(BB10="",0,IFERROR(INDEX(LMH_STEP,MATCH(BB10,LMH_KEY,0)),0))</f>
        <v>0</v>
      </c>
      <c r="CL10" s="21">
        <f>IF(BC10="",0,IFERROR(INDEX(LMH_STEP,MATCH(BC10,LMH_KEY,0)),0))</f>
        <v>0</v>
      </c>
      <c r="CM10" s="21">
        <f>IF(BD10="",0,IFERROR(INDEX(LMH_STEP,MATCH(BD10,LMH_KEY,0)),0))</f>
        <v>0</v>
      </c>
      <c r="CN10" s="21">
        <f>IF(BE10="",0,IFERROR(INDEX(LMH_STEP,MATCH(BE10,LMH_KEY,0)),0))</f>
        <v>0</v>
      </c>
      <c r="CO10" s="21">
        <f>IF(BF10="",0,IFERROR(INDEX(LMH_STEP,MATCH(BF10,LMH_KEY,0)),0))</f>
        <v>0</v>
      </c>
      <c r="CP10" s="21">
        <f>IF(BG10="",0,IFERROR(INDEX(LMH_STEP,MATCH(BG10,LMH_KEY,0)),0))</f>
        <v>1</v>
      </c>
      <c r="CQ10" s="21">
        <f>IF(BH10="",0,IFERROR(INDEX(LMH_STEP,MATCH(BH10,LMH_KEY,0)),0))</f>
        <v>-1</v>
      </c>
      <c r="CR10" s="21">
        <f>IF(BI10&lt;&gt;"",IFERROR(INDEX(LMH_STEP,MATCH(BI10,LMH_KEY,0)),0),CK10)</f>
        <v>0</v>
      </c>
      <c r="CS10" s="21">
        <f>IF(BJ10&lt;&gt;"",IFERROR(INDEX(LMH_STEP,MATCH(BJ10,LMH_KEY,0)),0),CL10)</f>
        <v>0</v>
      </c>
      <c r="CT10" s="21">
        <f>IF(BK10&lt;&gt;"",IFERROR(INDEX(LMH_STEP,MATCH(BK10,LMH_KEY,0)),0),CM10)</f>
        <v>0</v>
      </c>
      <c r="CU10" s="21">
        <f>IF(BL10&lt;&gt;"",IFERROR(INDEX(LMH_STEP,MATCH(BL10,LMH_KEY,0)),0),CN10)</f>
        <v>0</v>
      </c>
      <c r="CV10" s="21">
        <f>IF(BM10&lt;&gt;"",IFERROR(INDEX(LMH_STEP,MATCH(BM10,LMH_KEY,0)),0),CO10)</f>
        <v>0</v>
      </c>
      <c r="CW10" s="21">
        <f>IF(BN10&lt;&gt;"",IFERROR(INDEX(LMH_STEP,MATCH(BN10,LMH_KEY,0)),0),CP10)</f>
        <v>1</v>
      </c>
      <c r="CX10" s="21">
        <f>IF(BO10&lt;&gt;"",IFERROR(INDEX(LMH_STEP,MATCH(BO10,LMH_KEY,0)),0),CQ10)</f>
        <v>-1</v>
      </c>
      <c r="CY10" s="21">
        <f>COUNTA(BI10:BO10)+IF(BP10&lt;&gt;"",1,0)+IFERROR(INDEX(RM_LCNT,MATCH($U10,RM_KEY,0)),0)</f>
        <v>0</v>
      </c>
      <c r="CZ10" s="21">
        <f>IF((BW10+BX10+BY10+BZ10+CA10+CB10+CC10)=0,0,(BW10*CK10+BX10*CL10+BY10*CM10+BZ10*CN10+CA10*CO10+CB10*CP10+CC10*CQ10)/(BW10+BX10+BY10+BZ10+CA10+CB10+CC10))</f>
        <v>0</v>
      </c>
      <c r="DA10" s="21">
        <f>IF((CD10+CE10+CF10+CG10+CH10+CI10+CJ10)=0,0,(CD10*CR10+CE10*CS10+CF10*CT10+CG10*CU10+CH10*CV10+CI10*CW10+CJ10*CX10)/(CD10+CE10+CF10+CG10+CH10+CI10+CJ10))</f>
        <v>0</v>
      </c>
    </row>
    <row r="11" ht="70" customHeight="1">
      <c r="A11" s="59" t="inlineStr">
        <is>
          <t>CARBON</t>
        </is>
      </c>
      <c r="B11" s="17" t="inlineStr">
        <is>
          <t>Support</t>
        </is>
      </c>
      <c r="C11" s="17" t="n">
        <v>4</v>
      </c>
      <c r="D11" s="17" t="inlineStr">
        <is>
          <t>IRIS1335</t>
        </is>
      </c>
      <c r="E11" s="17" t="inlineStr">
        <is>
          <t>Anushree Aparajit</t>
        </is>
      </c>
      <c r="F11" s="17" t="inlineStr">
        <is>
          <t>Global Customer Success Head</t>
        </is>
      </c>
      <c r="G11" s="17" t="inlineStr">
        <is>
          <t>Suman Adhikary</t>
        </is>
      </c>
      <c r="H11" s="17" t="inlineStr">
        <is>
          <t>IRIS2359</t>
        </is>
      </c>
      <c r="I11" s="17" t="n">
        <v>14.6</v>
      </c>
      <c r="J11" s="17" t="inlineStr">
        <is>
          <t>CA</t>
        </is>
      </c>
      <c r="K11" s="17" t="inlineStr">
        <is>
          <t>L7 – Head / Sr Director</t>
        </is>
      </c>
      <c r="L11" s="82" t="n"/>
      <c r="M11" s="83" t="n"/>
      <c r="N11" s="83" t="inlineStr">
        <is>
          <t>Annual · set by manager: 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t>
        </is>
      </c>
      <c r="O11" s="83" t="inlineStr">
        <is>
          <t>Latest rating: 4 · Potential: Medium · 9-box: High Impact / Growth Talent</t>
        </is>
      </c>
      <c r="P11" s="83" t="n"/>
      <c r="Q11" s="84" t="inlineStr">
        <is>
          <t>Open ▸</t>
        </is>
      </c>
      <c r="R11" s="84" t="inlineStr">
        <is>
          <t>Card ▸</t>
        </is>
      </c>
      <c r="S11" s="85" t="inlineStr">
        <is>
          <t>Executive Leadership</t>
        </is>
      </c>
      <c r="T11" s="86" t="inlineStr">
        <is>
          <t>Business Head</t>
        </is>
      </c>
      <c r="U11" s="86" t="inlineStr">
        <is>
          <t>R042</t>
        </is>
      </c>
      <c r="V11" s="86" t="inlineStr">
        <is>
          <t>Business Head · Manager</t>
        </is>
      </c>
      <c r="W11" s="98" t="inlineStr">
        <is>
          <t>C1</t>
        </is>
      </c>
      <c r="X11" s="86" t="inlineStr">
        <is>
          <t>Band C · Principal / Head</t>
        </is>
      </c>
      <c r="Y11" s="86" t="inlineStr">
        <is>
          <t>Associate Head – Customer Success</t>
        </is>
      </c>
      <c r="Z11" s="86" t="n"/>
      <c r="AA11" s="86" t="inlineStr">
        <is>
          <t>Placed at C1 by the evidence: six ratings × market-derived weights and rules R1–R13 · no move needed for the reporting line · department head · Executive Leadership · Business Head</t>
        </is>
      </c>
      <c r="AB11" s="86" t="n"/>
      <c r="AC11" s="88" t="inlineStr">
        <is>
          <t>C2</t>
        </is>
      </c>
      <c r="AD11" s="21" t="inlineStr">
        <is>
          <t>Medium · 14.6 yrs vs market 12–17 yrs for C1</t>
        </is>
      </c>
      <c r="AE11" s="21" t="inlineStr">
        <is>
          <t>7 direct reports · norm 5–8, mostly managers</t>
        </is>
      </c>
      <c r="AF11" s="21" t="inlineStr">
        <is>
          <t>P6 / M5 · SFIA 5–6</t>
        </is>
      </c>
      <c r="AG11" s="89" t="str">
        <f>IFERROR(IF(INDEX(RM_I_C,MATCH($U11,RM_KEY,0))="","",INDEX(RM_I_C,MATCH($U11,RM_KEY,0))),"")</f>
        <v>H</v>
      </c>
      <c r="AH11" s="90" t="str">
        <f>IFERROR(IF(INDEX(RM_I_Au,MATCH($U11,RM_KEY,0))="","",INDEX(RM_I_Au,MATCH($U11,RM_KEY,0))),"")</f>
        <v>M</v>
      </c>
      <c r="AI11" s="90" t="str">
        <f>IFERROR(IF(INDEX(RM_I_Ac,MATCH($U11,RM_KEY,0))="","",INDEX(RM_I_Ac,MATCH($U11,RM_KEY,0))),"")</f>
        <v>M</v>
      </c>
      <c r="AJ11" s="90" t="str">
        <f>IFERROR(IF(INDEX(RM_I_L,MATCH($U11,RM_KEY,0))="","",INDEX(RM_I_L,MATCH($U11,RM_KEY,0))),"")</f>
        <v>M</v>
      </c>
      <c r="AK11" s="90" t="str">
        <f>IFERROR(IF(INDEX(RM_I_BI,MATCH($U11,RM_KEY,0))="","",INDEX(RM_I_BI,MATCH($U11,RM_KEY,0))),"")</f>
        <v>L</v>
      </c>
      <c r="AL11" s="90" t="str">
        <f>IFERROR(IF(INDEX(RM_I_Exp,MATCH($U11,RM_KEY,0))="","",INDEX(RM_I_Exp,MATCH($U11,RM_KEY,0))),"")</f>
        <v>L</v>
      </c>
      <c r="AM11" s="90" t="str">
        <f>IFERROR(IF(INDEX(RM_I_Edu,MATCH($U11,RM_KEY,0))="","",INDEX(RM_I_Edu,MATCH($U11,RM_KEY,0))),"")</f>
        <v>L</v>
      </c>
      <c r="AN11" s="91" t="str">
        <f>IFERROR(IF(INDEX(RM_M_C,MATCH($U11,RM_KEY,0))="","",INDEX(RM_M_C,MATCH($U11,RM_KEY,0))),"")</f>
        <v>H</v>
      </c>
      <c r="AO11" s="92" t="str">
        <f>IFERROR(IF(INDEX(RM_M_Au,MATCH($U11,RM_KEY,0))="","",INDEX(RM_M_Au,MATCH($U11,RM_KEY,0))),"")</f>
        <v>M</v>
      </c>
      <c r="AP11" s="92" t="str">
        <f>IFERROR(IF(INDEX(RM_M_Ac,MATCH($U11,RM_KEY,0))="","",INDEX(RM_M_Ac,MATCH($U11,RM_KEY,0))),"")</f>
        <v>M</v>
      </c>
      <c r="AQ11" s="92" t="str">
        <f>IFERROR(IF(INDEX(RM_M_L,MATCH($U11,RM_KEY,0))="","",INDEX(RM_M_L,MATCH($U11,RM_KEY,0))),"")</f>
        <v>M</v>
      </c>
      <c r="AR11" s="92" t="str">
        <f>IFERROR(IF(INDEX(RM_M_BI,MATCH($U11,RM_KEY,0))="","",INDEX(RM_M_BI,MATCH($U11,RM_KEY,0))),"")</f>
        <v>L</v>
      </c>
      <c r="AS11" s="92" t="str">
        <f>IFERROR(IF(INDEX(RM_M_Exp,MATCH($U11,RM_KEY,0))="","",INDEX(RM_M_Exp,MATCH($U11,RM_KEY,0))),"")</f>
        <v>L</v>
      </c>
      <c r="AT11" s="92" t="str">
        <f>IFERROR(IF(INDEX(RM_M_Edu,MATCH($U11,RM_KEY,0))="","",INDEX(RM_M_Edu,MATCH($U11,RM_KEY,0))),"")</f>
        <v>L</v>
      </c>
      <c r="AU11" s="93" t="str">
        <f>IFERROR(IF(INDEX(RM_L_C,MATCH($U11,RM_KEY,0))="","",INDEX(RM_L_C,MATCH($U11,RM_KEY,0))),"")</f>
        <v/>
      </c>
      <c r="AV11" s="94" t="str">
        <f>IFERROR(IF(INDEX(RM_L_Au,MATCH($U11,RM_KEY,0))="","",INDEX(RM_L_Au,MATCH($U11,RM_KEY,0))),"")</f>
        <v/>
      </c>
      <c r="AW11" s="94" t="str">
        <f>IFERROR(IF(INDEX(RM_L_Ac,MATCH($U11,RM_KEY,0))="","",INDEX(RM_L_Ac,MATCH($U11,RM_KEY,0))),"")</f>
        <v/>
      </c>
      <c r="AX11" s="94" t="str">
        <f>IFERROR(IF(INDEX(RM_L_L,MATCH($U11,RM_KEY,0))="","",INDEX(RM_L_L,MATCH($U11,RM_KEY,0))),"")</f>
        <v/>
      </c>
      <c r="AY11" s="94" t="str">
        <f>IFERROR(IF(INDEX(RM_L_BI,MATCH($U11,RM_KEY,0))="","",INDEX(RM_L_BI,MATCH($U11,RM_KEY,0))),"")</f>
        <v/>
      </c>
      <c r="AZ11" s="94" t="str">
        <f>IFERROR(IF(INDEX(RM_L_Exp,MATCH($U11,RM_KEY,0))="","",INDEX(RM_L_Exp,MATCH($U11,RM_KEY,0))),"")</f>
        <v/>
      </c>
      <c r="BA11" s="94" t="str">
        <f>IFERROR(IF(INDEX(RM_L_Edu,MATCH($U11,RM_KEY,0))="","",INDEX(RM_L_Edu,MATCH($U11,RM_KEY,0))),"")</f>
        <v/>
      </c>
      <c r="BB11" s="89" t="n"/>
      <c r="BC11" s="90" t="n"/>
      <c r="BD11" s="90" t="n"/>
      <c r="BE11" s="90" t="n"/>
      <c r="BF11" s="90" t="inlineStr">
        <is>
          <t>M</t>
        </is>
      </c>
      <c r="BG11" s="90" t="inlineStr">
        <is>
          <t>H</t>
        </is>
      </c>
      <c r="BH11" s="90" t="inlineStr">
        <is>
          <t>H</t>
        </is>
      </c>
      <c r="BI11" s="93" t="n"/>
      <c r="BJ11" s="94" t="n"/>
      <c r="BK11" s="94" t="n"/>
      <c r="BL11" s="94" t="n"/>
      <c r="BM11" s="94" t="n"/>
      <c r="BN11" s="94" t="n"/>
      <c r="BO11" s="94" t="n"/>
      <c r="BP11" s="63" t="n"/>
      <c r="BQ11" s="95" t="str">
        <f>IF(CY11=0,"",IF(BP11&lt;&gt;"",BP11,IF(LEFT(W11,1)="X",W11,IF(OR(W11="B+",W11="C+"),INDEX(LAD_PC,MAX(1,MIN(14,MATCH(W11,LAD_PC,0)+IF((DA11-CZ11)&gt;=0.5,1,IF((DA11-CZ11)&lt;=-0.5,-1,0))))),INDEX(LAD_STD,MAX(1,MIN(12,MATCH(W11,LAD_STD,0)+IF((DA11-CZ11)&gt;=0.5,1,IF((DA11-CZ11)&lt;=-0.5,-1,0)))))))))</f>
        <v/>
      </c>
      <c r="BR11" s="86" t="str">
        <f>IF(BQ11="","",IFERROR(CHOOSE(INDEX(B_RANK,MATCH(BQ11,B_LVL,0)),"Band A · Practitioner","Band B · Specialist / Manager","B+ · Player-Coach","Band C · Principal / Head","C+ · Player-Coach","Band D · Business leadership","Band E · Enterprise leadership"),"Band X · Consultant"))</f>
        <v/>
      </c>
      <c r="BS11" s="86" t="str">
        <f>IF(BQ11="","",IF(BQ11=W11,"• Same",IF(INDEX(B_VAL,MATCH(BQ11,B_LVL,0))&gt;INDEX(B_VAL,MATCH(W11,B_LVL,0)),"▲ Up","▼ Down")))</f>
        <v/>
      </c>
      <c r="BT11" s="95" t="str">
        <f>IF(BQ11&lt;&gt;"",BQ11,W11)</f>
        <v>C1</v>
      </c>
      <c r="BU11" s="86" t="str">
        <f>IFERROR(IF($H11="","—",IF(OR(LEFT(BT11,1)="X",LEFT(INDEX($BT$7:$BT$592,MATCH($H11,$D$7:$D$592,0)),1)="X"),"—",IF(AND(LEFT(BT11,1)="E",LEFT(INDEX($BT$7:$BT$592,MATCH($H11,$D$7:$D$592,0)),1)="E"),"Exception · Band E",IF(INDEX(B_VAL,MATCH(BT11,B_LVL,0))&gt;=INDEX(B_VAL,MATCH(INDEX($BT$7:$BT$592,MATCH($H11,$D$7:$D$592,0)),B_LVL,0)),"⚠ At or above the manager",IF(INDEX(B_RANK,MATCH(BT11,B_LVL,0))=INDEX(B_RANK,MATCH(INDEX($BT$7:$BT$592,MATCH($H11,$D$7:$D$592,0)),B_LVL,0)),"⚠ Same band as the manager","OK"))))),"—")</f>
        <v>OK</v>
      </c>
      <c r="BV11" s="64" t="n"/>
      <c r="BW11" s="20">
        <f>IFERROR(INDEX(LMH_PTS,MATCH(AG11,LMH_KEY,0)),0)</f>
        <v>9</v>
      </c>
      <c r="BX11" s="21">
        <f>IFERROR(INDEX(LMH_PTS,MATCH(AH11,LMH_KEY,0)),0)</f>
        <v>3</v>
      </c>
      <c r="BY11" s="21">
        <f>IFERROR(INDEX(LMH_PTS,MATCH(AI11,LMH_KEY,0)),0)</f>
        <v>3</v>
      </c>
      <c r="BZ11" s="21">
        <f>IFERROR(INDEX(LMH_PTS,MATCH(AJ11,LMH_KEY,0)),0)</f>
        <v>3</v>
      </c>
      <c r="CA11" s="21">
        <f>IFERROR(INDEX(LMH_PTS,MATCH(AK11,LMH_KEY,0)),0)</f>
        <v>1</v>
      </c>
      <c r="CB11" s="21">
        <f>IFERROR(INDEX(LMH_PTS,MATCH(AL11,LMH_KEY,0)),0)</f>
        <v>1</v>
      </c>
      <c r="CC11" s="21">
        <f>IFERROR(INDEX(LMH_PTS,MATCH(AM11,LMH_KEY,0)),0)</f>
        <v>1</v>
      </c>
      <c r="CD11" s="21">
        <f>IFERROR(INDEX(LMH_PTS,MATCH(IF(AU11&lt;&gt;"",AU11,AG11),LMH_KEY,0)),0)</f>
        <v>9</v>
      </c>
      <c r="CE11" s="21">
        <f>IFERROR(INDEX(LMH_PTS,MATCH(IF(AV11&lt;&gt;"",AV11,AH11),LMH_KEY,0)),0)</f>
        <v>3</v>
      </c>
      <c r="CF11" s="21">
        <f>IFERROR(INDEX(LMH_PTS,MATCH(IF(AW11&lt;&gt;"",AW11,AI11),LMH_KEY,0)),0)</f>
        <v>3</v>
      </c>
      <c r="CG11" s="21">
        <f>IFERROR(INDEX(LMH_PTS,MATCH(IF(AX11&lt;&gt;"",AX11,AJ11),LMH_KEY,0)),0)</f>
        <v>3</v>
      </c>
      <c r="CH11" s="21">
        <f>IFERROR(INDEX(LMH_PTS,MATCH(IF(AY11&lt;&gt;"",AY11,AK11),LMH_KEY,0)),0)</f>
        <v>1</v>
      </c>
      <c r="CI11" s="21">
        <f>IFERROR(INDEX(LMH_PTS,MATCH(IF(AZ11&lt;&gt;"",AZ11,AL11),LMH_KEY,0)),0)</f>
        <v>1</v>
      </c>
      <c r="CJ11" s="21">
        <f>IFERROR(INDEX(LMH_PTS,MATCH(IF(BA11&lt;&gt;"",BA11,AM11),LMH_KEY,0)),0)</f>
        <v>1</v>
      </c>
      <c r="CK11" s="21">
        <f>IF(BB11="",0,IFERROR(INDEX(LMH_STEP,MATCH(BB11,LMH_KEY,0)),0))</f>
        <v>0</v>
      </c>
      <c r="CL11" s="21">
        <f>IF(BC11="",0,IFERROR(INDEX(LMH_STEP,MATCH(BC11,LMH_KEY,0)),0))</f>
        <v>0</v>
      </c>
      <c r="CM11" s="21">
        <f>IF(BD11="",0,IFERROR(INDEX(LMH_STEP,MATCH(BD11,LMH_KEY,0)),0))</f>
        <v>0</v>
      </c>
      <c r="CN11" s="21">
        <f>IF(BE11="",0,IFERROR(INDEX(LMH_STEP,MATCH(BE11,LMH_KEY,0)),0))</f>
        <v>0</v>
      </c>
      <c r="CO11" s="21">
        <f>IF(BF11="",0,IFERROR(INDEX(LMH_STEP,MATCH(BF11,LMH_KEY,0)),0))</f>
        <v>0</v>
      </c>
      <c r="CP11" s="21">
        <f>IF(BG11="",0,IFERROR(INDEX(LMH_STEP,MATCH(BG11,LMH_KEY,0)),0))</f>
        <v>1</v>
      </c>
      <c r="CQ11" s="21">
        <f>IF(BH11="",0,IFERROR(INDEX(LMH_STEP,MATCH(BH11,LMH_KEY,0)),0))</f>
        <v>1</v>
      </c>
      <c r="CR11" s="21">
        <f>IF(BI11&lt;&gt;"",IFERROR(INDEX(LMH_STEP,MATCH(BI11,LMH_KEY,0)),0),CK11)</f>
        <v>0</v>
      </c>
      <c r="CS11" s="21">
        <f>IF(BJ11&lt;&gt;"",IFERROR(INDEX(LMH_STEP,MATCH(BJ11,LMH_KEY,0)),0),CL11)</f>
        <v>0</v>
      </c>
      <c r="CT11" s="21">
        <f>IF(BK11&lt;&gt;"",IFERROR(INDEX(LMH_STEP,MATCH(BK11,LMH_KEY,0)),0),CM11)</f>
        <v>0</v>
      </c>
      <c r="CU11" s="21">
        <f>IF(BL11&lt;&gt;"",IFERROR(INDEX(LMH_STEP,MATCH(BL11,LMH_KEY,0)),0),CN11)</f>
        <v>0</v>
      </c>
      <c r="CV11" s="21">
        <f>IF(BM11&lt;&gt;"",IFERROR(INDEX(LMH_STEP,MATCH(BM11,LMH_KEY,0)),0),CO11)</f>
        <v>0</v>
      </c>
      <c r="CW11" s="21">
        <f>IF(BN11&lt;&gt;"",IFERROR(INDEX(LMH_STEP,MATCH(BN11,LMH_KEY,0)),0),CP11)</f>
        <v>1</v>
      </c>
      <c r="CX11" s="21">
        <f>IF(BO11&lt;&gt;"",IFERROR(INDEX(LMH_STEP,MATCH(BO11,LMH_KEY,0)),0),CQ11)</f>
        <v>1</v>
      </c>
      <c r="CY11" s="21">
        <f>COUNTA(BI11:BO11)+IF(BP11&lt;&gt;"",1,0)+IFERROR(INDEX(RM_LCNT,MATCH($U11,RM_KEY,0)),0)</f>
        <v>0</v>
      </c>
      <c r="CZ11" s="21">
        <f>IF((BW11+BX11+BY11+BZ11+CA11+CB11+CC11)=0,0,(BW11*CK11+BX11*CL11+BY11*CM11+BZ11*CN11+CA11*CO11+CB11*CP11+CC11*CQ11)/(BW11+BX11+BY11+BZ11+CA11+CB11+CC11))</f>
        <v>0.0952380952380952</v>
      </c>
      <c r="DA11" s="21">
        <f>IF((CD11+CE11+CF11+CG11+CH11+CI11+CJ11)=0,0,(CD11*CR11+CE11*CS11+CF11*CT11+CG11*CU11+CH11*CV11+CI11*CW11+CJ11*CX11)/(CD11+CE11+CF11+CG11+CH11+CI11+CJ11))</f>
        <v>0.0952380952380952</v>
      </c>
    </row>
    <row r="12" ht="70" customHeight="1">
      <c r="A12" s="59" t="inlineStr">
        <is>
          <t>CARBON</t>
        </is>
      </c>
      <c r="B12" s="17" t="inlineStr">
        <is>
          <t>Support</t>
        </is>
      </c>
      <c r="C12" s="17" t="n">
        <v>5</v>
      </c>
      <c r="D12" s="17" t="inlineStr">
        <is>
          <t>IRIS1935</t>
        </is>
      </c>
      <c r="E12" s="17" t="inlineStr">
        <is>
          <t>Chinmayi Patil</t>
        </is>
      </c>
      <c r="F12" s="17" t="inlineStr">
        <is>
          <t>Customer Success Manager</t>
        </is>
      </c>
      <c r="G12" s="17" t="inlineStr">
        <is>
          <t>Anushree Aparajit</t>
        </is>
      </c>
      <c r="H12" s="17" t="inlineStr">
        <is>
          <t>IRIS1335</t>
        </is>
      </c>
      <c r="I12" s="17" t="n">
        <v>5.2</v>
      </c>
      <c r="J12" s="17" t="inlineStr">
        <is>
          <t>MMS</t>
        </is>
      </c>
      <c r="K12" s="17" t="inlineStr">
        <is>
          <t>L5 – Manager</t>
        </is>
      </c>
      <c r="L12" s="82" t="inlineStr">
        <is>
          <t>20 of 20</t>
        </is>
      </c>
      <c r="M12" s="83"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N12" s="83" t="inlineStr">
        <is>
          <t>Annual · set by manager: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t>
        </is>
      </c>
      <c r="O12" s="83" t="inlineStr">
        <is>
          <t>Latest rating: 4 · Potential: High · 9-box: Future Leader</t>
        </is>
      </c>
      <c r="P12" s="83" t="inlineStr">
        <is>
          <t>Complexity &amp; Expertise: A2: Listed duties are tracker updates and product self-help videos; basic finance knowledge → moved down 0.5
Autonomy &amp; Decision: A2: Decides independently only on product training material → moved down 0.5
Accountability &amp; Impact: B1: Account retention and renewal, invoicing and timely payment for own accounts → moved down 0.5
Leadership &amp; Strategy: A1: No guidance of others described → moved down 0.5</t>
        </is>
      </c>
      <c r="Q12" s="84" t="inlineStr">
        <is>
          <t>Open ▸</t>
        </is>
      </c>
      <c r="R12" s="84" t="inlineStr">
        <is>
          <t>Card ▸</t>
        </is>
      </c>
      <c r="S12" s="85" t="inlineStr">
        <is>
          <t>Customer Success &amp; Support</t>
        </is>
      </c>
      <c r="T12" s="86" t="inlineStr">
        <is>
          <t>Customer Success &amp; Account Management</t>
        </is>
      </c>
      <c r="U12" s="86" t="inlineStr">
        <is>
          <t>R018</t>
        </is>
      </c>
      <c r="V12" s="86" t="inlineStr">
        <is>
          <t>Customer Success &amp; Account Management · IC</t>
        </is>
      </c>
      <c r="W12" s="99" t="inlineStr">
        <is>
          <t>B2</t>
        </is>
      </c>
      <c r="X12" s="86" t="inlineStr">
        <is>
          <t>Band B · Specialist / Manager</t>
        </is>
      </c>
      <c r="Y12" s="86" t="inlineStr">
        <is>
          <t>Senior Customer Success Specialist</t>
        </is>
      </c>
      <c r="Z12" s="100" t="inlineStr">
        <is>
          <t>Customer Success Specialist → Senior Customer Success Specialist</t>
        </is>
      </c>
      <c r="AA12" s="86" t="inlineStr">
        <is>
          <t>Placed at B2 by the evidence: six ratings × market-derived weights and rules R1–R13 · no move needed for the reporting line</t>
        </is>
      </c>
      <c r="AB12" s="86" t="n"/>
      <c r="AC12" s="88" t="inlineStr">
        <is>
          <t>B1</t>
        </is>
      </c>
      <c r="AD12" s="21" t="inlineStr">
        <is>
          <t>Low · 5.2 yrs vs market 6–10 yrs for B2</t>
        </is>
      </c>
      <c r="AE12" s="21" t="n"/>
      <c r="AF12" s="21" t="inlineStr">
        <is>
          <t>P4 / M3 · SFIA 4–5</t>
        </is>
      </c>
      <c r="AG12" s="89" t="str">
        <f>IFERROR(IF(INDEX(RM_I_C,MATCH($U12,RM_KEY,0))="","",INDEX(RM_I_C,MATCH($U12,RM_KEY,0))),"")</f>
        <v>H</v>
      </c>
      <c r="AH12" s="90" t="str">
        <f>IFERROR(IF(INDEX(RM_I_Au,MATCH($U12,RM_KEY,0))="","",INDEX(RM_I_Au,MATCH($U12,RM_KEY,0))),"")</f>
        <v>M</v>
      </c>
      <c r="AI12" s="90" t="str">
        <f>IFERROR(IF(INDEX(RM_I_Ac,MATCH($U12,RM_KEY,0))="","",INDEX(RM_I_Ac,MATCH($U12,RM_KEY,0))),"")</f>
        <v>M</v>
      </c>
      <c r="AJ12" s="90" t="str">
        <f>IFERROR(IF(INDEX(RM_I_L,MATCH($U12,RM_KEY,0))="","",INDEX(RM_I_L,MATCH($U12,RM_KEY,0))),"")</f>
        <v>L</v>
      </c>
      <c r="AK12" s="90" t="str">
        <f>IFERROR(IF(INDEX(RM_I_BI,MATCH($U12,RM_KEY,0))="","",INDEX(RM_I_BI,MATCH($U12,RM_KEY,0))),"")</f>
        <v>M</v>
      </c>
      <c r="AL12" s="90" t="str">
        <f>IFERROR(IF(INDEX(RM_I_Exp,MATCH($U12,RM_KEY,0))="","",INDEX(RM_I_Exp,MATCH($U12,RM_KEY,0))),"")</f>
        <v>L</v>
      </c>
      <c r="AM12" s="90" t="str">
        <f>IFERROR(IF(INDEX(RM_I_Edu,MATCH($U12,RM_KEY,0))="","",INDEX(RM_I_Edu,MATCH($U12,RM_KEY,0))),"")</f>
        <v>L</v>
      </c>
      <c r="AN12" s="91" t="str">
        <f>IFERROR(IF(INDEX(RM_M_C,MATCH($U12,RM_KEY,0))="","",INDEX(RM_M_C,MATCH($U12,RM_KEY,0))),"")</f>
        <v>H</v>
      </c>
      <c r="AO12" s="92" t="str">
        <f>IFERROR(IF(INDEX(RM_M_Au,MATCH($U12,RM_KEY,0))="","",INDEX(RM_M_Au,MATCH($U12,RM_KEY,0))),"")</f>
        <v>M</v>
      </c>
      <c r="AP12" s="92" t="str">
        <f>IFERROR(IF(INDEX(RM_M_Ac,MATCH($U12,RM_KEY,0))="","",INDEX(RM_M_Ac,MATCH($U12,RM_KEY,0))),"")</f>
        <v>M</v>
      </c>
      <c r="AQ12" s="92" t="str">
        <f>IFERROR(IF(INDEX(RM_M_L,MATCH($U12,RM_KEY,0))="","",INDEX(RM_M_L,MATCH($U12,RM_KEY,0))),"")</f>
        <v>L</v>
      </c>
      <c r="AR12" s="92" t="str">
        <f>IFERROR(IF(INDEX(RM_M_BI,MATCH($U12,RM_KEY,0))="","",INDEX(RM_M_BI,MATCH($U12,RM_KEY,0))),"")</f>
        <v>L</v>
      </c>
      <c r="AS12" s="92" t="str">
        <f>IFERROR(IF(INDEX(RM_M_Exp,MATCH($U12,RM_KEY,0))="","",INDEX(RM_M_Exp,MATCH($U12,RM_KEY,0))),"")</f>
        <v>L</v>
      </c>
      <c r="AT12" s="92" t="str">
        <f>IFERROR(IF(INDEX(RM_M_Edu,MATCH($U12,RM_KEY,0))="","",INDEX(RM_M_Edu,MATCH($U12,RM_KEY,0))),"")</f>
        <v>L</v>
      </c>
      <c r="AU12" s="93" t="str">
        <f>IFERROR(IF(INDEX(RM_L_C,MATCH($U12,RM_KEY,0))="","",INDEX(RM_L_C,MATCH($U12,RM_KEY,0))),"")</f>
        <v/>
      </c>
      <c r="AV12" s="94" t="str">
        <f>IFERROR(IF(INDEX(RM_L_Au,MATCH($U12,RM_KEY,0))="","",INDEX(RM_L_Au,MATCH($U12,RM_KEY,0))),"")</f>
        <v/>
      </c>
      <c r="AW12" s="94" t="str">
        <f>IFERROR(IF(INDEX(RM_L_Ac,MATCH($U12,RM_KEY,0))="","",INDEX(RM_L_Ac,MATCH($U12,RM_KEY,0))),"")</f>
        <v/>
      </c>
      <c r="AX12" s="94" t="str">
        <f>IFERROR(IF(INDEX(RM_L_L,MATCH($U12,RM_KEY,0))="","",INDEX(RM_L_L,MATCH($U12,RM_KEY,0))),"")</f>
        <v/>
      </c>
      <c r="AY12" s="94" t="str">
        <f>IFERROR(IF(INDEX(RM_L_BI,MATCH($U12,RM_KEY,0))="","",INDEX(RM_L_BI,MATCH($U12,RM_KEY,0))),"")</f>
        <v/>
      </c>
      <c r="AZ12" s="94" t="str">
        <f>IFERROR(IF(INDEX(RM_L_Exp,MATCH($U12,RM_KEY,0))="","",INDEX(RM_L_Exp,MATCH($U12,RM_KEY,0))),"")</f>
        <v/>
      </c>
      <c r="BA12" s="94" t="str">
        <f>IFERROR(IF(INDEX(RM_L_Edu,MATCH($U12,RM_KEY,0))="","",INDEX(RM_L_Edu,MATCH($U12,RM_KEY,0))),"")</f>
        <v/>
      </c>
      <c r="BB12" s="89" t="inlineStr">
        <is>
          <t>M</t>
        </is>
      </c>
      <c r="BC12" s="90" t="inlineStr">
        <is>
          <t>M</t>
        </is>
      </c>
      <c r="BD12" s="90" t="inlineStr">
        <is>
          <t>M</t>
        </is>
      </c>
      <c r="BE12" s="90" t="inlineStr">
        <is>
          <t>L</t>
        </is>
      </c>
      <c r="BF12" s="90" t="inlineStr">
        <is>
          <t>M</t>
        </is>
      </c>
      <c r="BG12" s="90" t="inlineStr">
        <is>
          <t>L</t>
        </is>
      </c>
      <c r="BH12" s="90" t="inlineStr">
        <is>
          <t>H</t>
        </is>
      </c>
      <c r="BI12" s="93" t="n"/>
      <c r="BJ12" s="94" t="n"/>
      <c r="BK12" s="94" t="n"/>
      <c r="BL12" s="94" t="n"/>
      <c r="BM12" s="94" t="n"/>
      <c r="BN12" s="94" t="n"/>
      <c r="BO12" s="94" t="n"/>
      <c r="BP12" s="63" t="n"/>
      <c r="BQ12" s="95" t="str">
        <f>IF(CY12=0,"",IF(BP12&lt;&gt;"",BP12,IF(LEFT(W12,1)="X",W12,IF(OR(W12="B+",W12="C+"),INDEX(LAD_PC,MAX(1,MIN(14,MATCH(W12,LAD_PC,0)+IF((DA12-CZ12)&gt;=0.5,1,IF((DA12-CZ12)&lt;=-0.5,-1,0))))),INDEX(LAD_STD,MAX(1,MIN(12,MATCH(W12,LAD_STD,0)+IF((DA12-CZ12)&gt;=0.5,1,IF((DA12-CZ12)&lt;=-0.5,-1,0)))))))))</f>
        <v/>
      </c>
      <c r="BR12" s="86" t="str">
        <f>IF(BQ12="","",IFERROR(CHOOSE(INDEX(B_RANK,MATCH(BQ12,B_LVL,0)),"Band A · Practitioner","Band B · Specialist / Manager","B+ · Player-Coach","Band C · Principal / Head","C+ · Player-Coach","Band D · Business leadership","Band E · Enterprise leadership"),"Band X · Consultant"))</f>
        <v/>
      </c>
      <c r="BS12" s="86" t="str">
        <f>IF(BQ12="","",IF(BQ12=W12,"• Same",IF(INDEX(B_VAL,MATCH(BQ12,B_LVL,0))&gt;INDEX(B_VAL,MATCH(W12,B_LVL,0)),"▲ Up","▼ Down")))</f>
        <v/>
      </c>
      <c r="BT12" s="95" t="str">
        <f>IF(BQ12&lt;&gt;"",BQ12,W12)</f>
        <v>B2</v>
      </c>
      <c r="BU12" s="86" t="str">
        <f>IFERROR(IF($H12="","—",IF(OR(LEFT(BT12,1)="X",LEFT(INDEX($BT$7:$BT$592,MATCH($H12,$D$7:$D$592,0)),1)="X"),"—",IF(AND(LEFT(BT12,1)="E",LEFT(INDEX($BT$7:$BT$592,MATCH($H12,$D$7:$D$592,0)),1)="E"),"Exception · Band E",IF(INDEX(B_VAL,MATCH(BT12,B_LVL,0))&gt;=INDEX(B_VAL,MATCH(INDEX($BT$7:$BT$592,MATCH($H12,$D$7:$D$592,0)),B_LVL,0)),"⚠ At or above the manager",IF(INDEX(B_RANK,MATCH(BT12,B_LVL,0))=INDEX(B_RANK,MATCH(INDEX($BT$7:$BT$592,MATCH($H12,$D$7:$D$592,0)),B_LVL,0)),"⚠ Same band as the manager","OK"))))),"—")</f>
        <v>OK</v>
      </c>
      <c r="BV12" s="64" t="n"/>
      <c r="BW12" s="20">
        <f>IFERROR(INDEX(LMH_PTS,MATCH(AG12,LMH_KEY,0)),0)</f>
        <v>9</v>
      </c>
      <c r="BX12" s="21">
        <f>IFERROR(INDEX(LMH_PTS,MATCH(AH12,LMH_KEY,0)),0)</f>
        <v>3</v>
      </c>
      <c r="BY12" s="21">
        <f>IFERROR(INDEX(LMH_PTS,MATCH(AI12,LMH_KEY,0)),0)</f>
        <v>3</v>
      </c>
      <c r="BZ12" s="21">
        <f>IFERROR(INDEX(LMH_PTS,MATCH(AJ12,LMH_KEY,0)),0)</f>
        <v>1</v>
      </c>
      <c r="CA12" s="21">
        <f>IFERROR(INDEX(LMH_PTS,MATCH(AK12,LMH_KEY,0)),0)</f>
        <v>3</v>
      </c>
      <c r="CB12" s="21">
        <f>IFERROR(INDEX(LMH_PTS,MATCH(AL12,LMH_KEY,0)),0)</f>
        <v>1</v>
      </c>
      <c r="CC12" s="21">
        <f>IFERROR(INDEX(LMH_PTS,MATCH(AM12,LMH_KEY,0)),0)</f>
        <v>1</v>
      </c>
      <c r="CD12" s="21">
        <f>IFERROR(INDEX(LMH_PTS,MATCH(IF(AU12&lt;&gt;"",AU12,AG12),LMH_KEY,0)),0)</f>
        <v>9</v>
      </c>
      <c r="CE12" s="21">
        <f>IFERROR(INDEX(LMH_PTS,MATCH(IF(AV12&lt;&gt;"",AV12,AH12),LMH_KEY,0)),0)</f>
        <v>3</v>
      </c>
      <c r="CF12" s="21">
        <f>IFERROR(INDEX(LMH_PTS,MATCH(IF(AW12&lt;&gt;"",AW12,AI12),LMH_KEY,0)),0)</f>
        <v>3</v>
      </c>
      <c r="CG12" s="21">
        <f>IFERROR(INDEX(LMH_PTS,MATCH(IF(AX12&lt;&gt;"",AX12,AJ12),LMH_KEY,0)),0)</f>
        <v>1</v>
      </c>
      <c r="CH12" s="21">
        <f>IFERROR(INDEX(LMH_PTS,MATCH(IF(AY12&lt;&gt;"",AY12,AK12),LMH_KEY,0)),0)</f>
        <v>3</v>
      </c>
      <c r="CI12" s="21">
        <f>IFERROR(INDEX(LMH_PTS,MATCH(IF(AZ12&lt;&gt;"",AZ12,AL12),LMH_KEY,0)),0)</f>
        <v>1</v>
      </c>
      <c r="CJ12" s="21">
        <f>IFERROR(INDEX(LMH_PTS,MATCH(IF(BA12&lt;&gt;"",BA12,AM12),LMH_KEY,0)),0)</f>
        <v>1</v>
      </c>
      <c r="CK12" s="21">
        <f>IF(BB12="",0,IFERROR(INDEX(LMH_STEP,MATCH(BB12,LMH_KEY,0)),0))</f>
        <v>0</v>
      </c>
      <c r="CL12" s="21">
        <f>IF(BC12="",0,IFERROR(INDEX(LMH_STEP,MATCH(BC12,LMH_KEY,0)),0))</f>
        <v>0</v>
      </c>
      <c r="CM12" s="21">
        <f>IF(BD12="",0,IFERROR(INDEX(LMH_STEP,MATCH(BD12,LMH_KEY,0)),0))</f>
        <v>0</v>
      </c>
      <c r="CN12" s="21">
        <f>IF(BE12="",0,IFERROR(INDEX(LMH_STEP,MATCH(BE12,LMH_KEY,0)),0))</f>
        <v>-1</v>
      </c>
      <c r="CO12" s="21">
        <f>IF(BF12="",0,IFERROR(INDEX(LMH_STEP,MATCH(BF12,LMH_KEY,0)),0))</f>
        <v>0</v>
      </c>
      <c r="CP12" s="21">
        <f>IF(BG12="",0,IFERROR(INDEX(LMH_STEP,MATCH(BG12,LMH_KEY,0)),0))</f>
        <v>-1</v>
      </c>
      <c r="CQ12" s="21">
        <f>IF(BH12="",0,IFERROR(INDEX(LMH_STEP,MATCH(BH12,LMH_KEY,0)),0))</f>
        <v>1</v>
      </c>
      <c r="CR12" s="21">
        <f>IF(BI12&lt;&gt;"",IFERROR(INDEX(LMH_STEP,MATCH(BI12,LMH_KEY,0)),0),CK12)</f>
        <v>0</v>
      </c>
      <c r="CS12" s="21">
        <f>IF(BJ12&lt;&gt;"",IFERROR(INDEX(LMH_STEP,MATCH(BJ12,LMH_KEY,0)),0),CL12)</f>
        <v>0</v>
      </c>
      <c r="CT12" s="21">
        <f>IF(BK12&lt;&gt;"",IFERROR(INDEX(LMH_STEP,MATCH(BK12,LMH_KEY,0)),0),CM12)</f>
        <v>0</v>
      </c>
      <c r="CU12" s="21">
        <f>IF(BL12&lt;&gt;"",IFERROR(INDEX(LMH_STEP,MATCH(BL12,LMH_KEY,0)),0),CN12)</f>
        <v>-1</v>
      </c>
      <c r="CV12" s="21">
        <f>IF(BM12&lt;&gt;"",IFERROR(INDEX(LMH_STEP,MATCH(BM12,LMH_KEY,0)),0),CO12)</f>
        <v>0</v>
      </c>
      <c r="CW12" s="21">
        <f>IF(BN12&lt;&gt;"",IFERROR(INDEX(LMH_STEP,MATCH(BN12,LMH_KEY,0)),0),CP12)</f>
        <v>-1</v>
      </c>
      <c r="CX12" s="21">
        <f>IF(BO12&lt;&gt;"",IFERROR(INDEX(LMH_STEP,MATCH(BO12,LMH_KEY,0)),0),CQ12)</f>
        <v>1</v>
      </c>
      <c r="CY12" s="21">
        <f>COUNTA(BI12:BO12)+IF(BP12&lt;&gt;"",1,0)+IFERROR(INDEX(RM_LCNT,MATCH($U12,RM_KEY,0)),0)</f>
        <v>0</v>
      </c>
      <c r="CZ12" s="21">
        <f>IF((BW12+BX12+BY12+BZ12+CA12+CB12+CC12)=0,0,(BW12*CK12+BX12*CL12+BY12*CM12+BZ12*CN12+CA12*CO12+CB12*CP12+CC12*CQ12)/(BW12+BX12+BY12+BZ12+CA12+CB12+CC12))</f>
        <v>-0.0476190476190476</v>
      </c>
      <c r="DA12" s="21">
        <f>IF((CD12+CE12+CF12+CG12+CH12+CI12+CJ12)=0,0,(CD12*CR12+CE12*CS12+CF12*CT12+CG12*CU12+CH12*CV12+CI12*CW12+CJ12*CX12)/(CD12+CE12+CF12+CG12+CH12+CI12+CJ12))</f>
        <v>-0.0476190476190476</v>
      </c>
    </row>
    <row r="13" ht="70" customHeight="1">
      <c r="A13" s="59" t="inlineStr">
        <is>
          <t>CARBON</t>
        </is>
      </c>
      <c r="B13" s="17" t="inlineStr">
        <is>
          <t>Support</t>
        </is>
      </c>
      <c r="C13" s="17" t="n">
        <v>5</v>
      </c>
      <c r="D13" s="17" t="inlineStr">
        <is>
          <t>IRIS1963</t>
        </is>
      </c>
      <c r="E13" s="17" t="inlineStr">
        <is>
          <t>Neha Gajbhiye</t>
        </is>
      </c>
      <c r="F13" s="17" t="inlineStr">
        <is>
          <t>Manager- Customer Engagement</t>
        </is>
      </c>
      <c r="G13" s="17" t="inlineStr">
        <is>
          <t>Anushree Aparajit</t>
        </is>
      </c>
      <c r="H13" s="17" t="inlineStr">
        <is>
          <t>IRIS1335</t>
        </is>
      </c>
      <c r="I13" s="17" t="n">
        <v>16.2</v>
      </c>
      <c r="J13" s="17" t="inlineStr">
        <is>
          <t>MBA</t>
        </is>
      </c>
      <c r="K13" s="17" t="inlineStr">
        <is>
          <t>L5 – Manager</t>
        </is>
      </c>
      <c r="L13" s="82" t="inlineStr">
        <is>
          <t>20 of 20</t>
        </is>
      </c>
      <c r="M13" s="83"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N13" s="83" t="inlineStr">
        <is>
          <t>Annual · set by manager: 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t>
        </is>
      </c>
      <c r="O13" s="83" t="inlineStr">
        <is>
          <t>Latest rating: 4 · Potential: High · 9-box: High Impact / Growth Talent</t>
        </is>
      </c>
      <c r="P13" s="83" t="inlineStr">
        <is>
          <t>Complexity &amp; Expertise: A3: own survey / KRA answers · summarised by the rater; not quoted → moved down 1
Autonomy &amp; Decision: A2: States can decide independently on 'trainings only' → moved down 1
Accountability &amp; Impact: B2: Renewals, upsell, cross-sell, outstanding payments and NPS/CSAT across multi-country accounts → moved up 0.2
Leadership &amp; Strategy: A1: No guidance described despite one report → moved down 1</t>
        </is>
      </c>
      <c r="Q13" s="84" t="inlineStr">
        <is>
          <t>Open ▸</t>
        </is>
      </c>
      <c r="R13" s="84" t="inlineStr">
        <is>
          <t>Card ▸</t>
        </is>
      </c>
      <c r="S13" s="85" t="inlineStr">
        <is>
          <t>Customer Success &amp; Support</t>
        </is>
      </c>
      <c r="T13" s="86" t="inlineStr">
        <is>
          <t>Customer Success &amp; Account Management</t>
        </is>
      </c>
      <c r="U13" s="86" t="inlineStr">
        <is>
          <t>R018</t>
        </is>
      </c>
      <c r="V13" s="86" t="inlineStr">
        <is>
          <t>Customer Success &amp; Account Management · IC</t>
        </is>
      </c>
      <c r="W13" s="99" t="inlineStr">
        <is>
          <t>B2</t>
        </is>
      </c>
      <c r="X13" s="86" t="inlineStr">
        <is>
          <t>Band B · Specialist / Manager</t>
        </is>
      </c>
      <c r="Y13" s="86" t="inlineStr">
        <is>
          <t>Senior Customer Success Specialist – POD Lead</t>
        </is>
      </c>
      <c r="Z13" s="86" t="n"/>
      <c r="AA13" s="86" t="inlineStr">
        <is>
          <t>Placed at B2 by the evidence: six ratings × market-derived weights and rules R1–R13 · no move needed for the reporting line</t>
        </is>
      </c>
      <c r="AB13" s="86" t="n"/>
      <c r="AC13" s="88" t="inlineStr">
        <is>
          <t>B2</t>
        </is>
      </c>
      <c r="AD13" s="21" t="inlineStr">
        <is>
          <t>High · 16.2 yrs vs market 6–10 yrs for B2</t>
        </is>
      </c>
      <c r="AE13" s="21" t="inlineStr">
        <is>
          <t>1 direct reports · norm IC: none · People: 6–8 knowledge work, 8–12 standardised delivery</t>
        </is>
      </c>
      <c r="AF13" s="21" t="inlineStr">
        <is>
          <t>P4 / M3 · SFIA 4–5</t>
        </is>
      </c>
      <c r="AG13" s="89" t="str">
        <f>IFERROR(IF(INDEX(RM_I_C,MATCH($U13,RM_KEY,0))="","",INDEX(RM_I_C,MATCH($U13,RM_KEY,0))),"")</f>
        <v>H</v>
      </c>
      <c r="AH13" s="90" t="str">
        <f>IFERROR(IF(INDEX(RM_I_Au,MATCH($U13,RM_KEY,0))="","",INDEX(RM_I_Au,MATCH($U13,RM_KEY,0))),"")</f>
        <v>M</v>
      </c>
      <c r="AI13" s="90" t="str">
        <f>IFERROR(IF(INDEX(RM_I_Ac,MATCH($U13,RM_KEY,0))="","",INDEX(RM_I_Ac,MATCH($U13,RM_KEY,0))),"")</f>
        <v>M</v>
      </c>
      <c r="AJ13" s="90" t="str">
        <f>IFERROR(IF(INDEX(RM_I_L,MATCH($U13,RM_KEY,0))="","",INDEX(RM_I_L,MATCH($U13,RM_KEY,0))),"")</f>
        <v>L</v>
      </c>
      <c r="AK13" s="90" t="str">
        <f>IFERROR(IF(INDEX(RM_I_BI,MATCH($U13,RM_KEY,0))="","",INDEX(RM_I_BI,MATCH($U13,RM_KEY,0))),"")</f>
        <v>M</v>
      </c>
      <c r="AL13" s="90" t="str">
        <f>IFERROR(IF(INDEX(RM_I_Exp,MATCH($U13,RM_KEY,0))="","",INDEX(RM_I_Exp,MATCH($U13,RM_KEY,0))),"")</f>
        <v>L</v>
      </c>
      <c r="AM13" s="90" t="str">
        <f>IFERROR(IF(INDEX(RM_I_Edu,MATCH($U13,RM_KEY,0))="","",INDEX(RM_I_Edu,MATCH($U13,RM_KEY,0))),"")</f>
        <v>L</v>
      </c>
      <c r="AN13" s="91" t="str">
        <f>IFERROR(IF(INDEX(RM_M_C,MATCH($U13,RM_KEY,0))="","",INDEX(RM_M_C,MATCH($U13,RM_KEY,0))),"")</f>
        <v>H</v>
      </c>
      <c r="AO13" s="92" t="str">
        <f>IFERROR(IF(INDEX(RM_M_Au,MATCH($U13,RM_KEY,0))="","",INDEX(RM_M_Au,MATCH($U13,RM_KEY,0))),"")</f>
        <v>M</v>
      </c>
      <c r="AP13" s="92" t="str">
        <f>IFERROR(IF(INDEX(RM_M_Ac,MATCH($U13,RM_KEY,0))="","",INDEX(RM_M_Ac,MATCH($U13,RM_KEY,0))),"")</f>
        <v>M</v>
      </c>
      <c r="AQ13" s="92" t="str">
        <f>IFERROR(IF(INDEX(RM_M_L,MATCH($U13,RM_KEY,0))="","",INDEX(RM_M_L,MATCH($U13,RM_KEY,0))),"")</f>
        <v>L</v>
      </c>
      <c r="AR13" s="92" t="str">
        <f>IFERROR(IF(INDEX(RM_M_BI,MATCH($U13,RM_KEY,0))="","",INDEX(RM_M_BI,MATCH($U13,RM_KEY,0))),"")</f>
        <v>L</v>
      </c>
      <c r="AS13" s="92" t="str">
        <f>IFERROR(IF(INDEX(RM_M_Exp,MATCH($U13,RM_KEY,0))="","",INDEX(RM_M_Exp,MATCH($U13,RM_KEY,0))),"")</f>
        <v>L</v>
      </c>
      <c r="AT13" s="92" t="str">
        <f>IFERROR(IF(INDEX(RM_M_Edu,MATCH($U13,RM_KEY,0))="","",INDEX(RM_M_Edu,MATCH($U13,RM_KEY,0))),"")</f>
        <v>L</v>
      </c>
      <c r="AU13" s="93" t="str">
        <f>IFERROR(IF(INDEX(RM_L_C,MATCH($U13,RM_KEY,0))="","",INDEX(RM_L_C,MATCH($U13,RM_KEY,0))),"")</f>
        <v/>
      </c>
      <c r="AV13" s="94" t="str">
        <f>IFERROR(IF(INDEX(RM_L_Au,MATCH($U13,RM_KEY,0))="","",INDEX(RM_L_Au,MATCH($U13,RM_KEY,0))),"")</f>
        <v/>
      </c>
      <c r="AW13" s="94" t="str">
        <f>IFERROR(IF(INDEX(RM_L_Ac,MATCH($U13,RM_KEY,0))="","",INDEX(RM_L_Ac,MATCH($U13,RM_KEY,0))),"")</f>
        <v/>
      </c>
      <c r="AX13" s="94" t="str">
        <f>IFERROR(IF(INDEX(RM_L_L,MATCH($U13,RM_KEY,0))="","",INDEX(RM_L_L,MATCH($U13,RM_KEY,0))),"")</f>
        <v/>
      </c>
      <c r="AY13" s="94" t="str">
        <f>IFERROR(IF(INDEX(RM_L_BI,MATCH($U13,RM_KEY,0))="","",INDEX(RM_L_BI,MATCH($U13,RM_KEY,0))),"")</f>
        <v/>
      </c>
      <c r="AZ13" s="94" t="str">
        <f>IFERROR(IF(INDEX(RM_L_Exp,MATCH($U13,RM_KEY,0))="","",INDEX(RM_L_Exp,MATCH($U13,RM_KEY,0))),"")</f>
        <v/>
      </c>
      <c r="BA13" s="94" t="str">
        <f>IFERROR(IF(INDEX(RM_L_Edu,MATCH($U13,RM_KEY,0))="","",INDEX(RM_L_Edu,MATCH($U13,RM_KEY,0))),"")</f>
        <v/>
      </c>
      <c r="BB13" s="89" t="inlineStr">
        <is>
          <t>L</t>
        </is>
      </c>
      <c r="BC13" s="90" t="inlineStr">
        <is>
          <t>L</t>
        </is>
      </c>
      <c r="BD13" s="90" t="inlineStr">
        <is>
          <t>M</t>
        </is>
      </c>
      <c r="BE13" s="90" t="inlineStr">
        <is>
          <t>L</t>
        </is>
      </c>
      <c r="BF13" s="90" t="inlineStr">
        <is>
          <t>M</t>
        </is>
      </c>
      <c r="BG13" s="90" t="inlineStr">
        <is>
          <t>H</t>
        </is>
      </c>
      <c r="BH13" s="90" t="inlineStr">
        <is>
          <t>H</t>
        </is>
      </c>
      <c r="BI13" s="93" t="n"/>
      <c r="BJ13" s="94" t="n"/>
      <c r="BK13" s="94" t="n"/>
      <c r="BL13" s="94" t="n"/>
      <c r="BM13" s="94" t="n"/>
      <c r="BN13" s="94" t="n"/>
      <c r="BO13" s="94" t="n"/>
      <c r="BP13" s="63" t="n"/>
      <c r="BQ13" s="95" t="str">
        <f>IF(CY13=0,"",IF(BP13&lt;&gt;"",BP13,IF(LEFT(W13,1)="X",W13,IF(OR(W13="B+",W13="C+"),INDEX(LAD_PC,MAX(1,MIN(14,MATCH(W13,LAD_PC,0)+IF((DA13-CZ13)&gt;=0.5,1,IF((DA13-CZ13)&lt;=-0.5,-1,0))))),INDEX(LAD_STD,MAX(1,MIN(12,MATCH(W13,LAD_STD,0)+IF((DA13-CZ13)&gt;=0.5,1,IF((DA13-CZ13)&lt;=-0.5,-1,0)))))))))</f>
        <v/>
      </c>
      <c r="BR13" s="86" t="str">
        <f>IF(BQ13="","",IFERROR(CHOOSE(INDEX(B_RANK,MATCH(BQ13,B_LVL,0)),"Band A · Practitioner","Band B · Specialist / Manager","B+ · Player-Coach","Band C · Principal / Head","C+ · Player-Coach","Band D · Business leadership","Band E · Enterprise leadership"),"Band X · Consultant"))</f>
        <v/>
      </c>
      <c r="BS13" s="86" t="str">
        <f>IF(BQ13="","",IF(BQ13=W13,"• Same",IF(INDEX(B_VAL,MATCH(BQ13,B_LVL,0))&gt;INDEX(B_VAL,MATCH(W13,B_LVL,0)),"▲ Up","▼ Down")))</f>
        <v/>
      </c>
      <c r="BT13" s="95" t="str">
        <f>IF(BQ13&lt;&gt;"",BQ13,W13)</f>
        <v>B2</v>
      </c>
      <c r="BU13" s="86" t="str">
        <f>IFERROR(IF($H13="","—",IF(OR(LEFT(BT13,1)="X",LEFT(INDEX($BT$7:$BT$592,MATCH($H13,$D$7:$D$592,0)),1)="X"),"—",IF(AND(LEFT(BT13,1)="E",LEFT(INDEX($BT$7:$BT$592,MATCH($H13,$D$7:$D$592,0)),1)="E"),"Exception · Band E",IF(INDEX(B_VAL,MATCH(BT13,B_LVL,0))&gt;=INDEX(B_VAL,MATCH(INDEX($BT$7:$BT$592,MATCH($H13,$D$7:$D$592,0)),B_LVL,0)),"⚠ At or above the manager",IF(INDEX(B_RANK,MATCH(BT13,B_LVL,0))=INDEX(B_RANK,MATCH(INDEX($BT$7:$BT$592,MATCH($H13,$D$7:$D$592,0)),B_LVL,0)),"⚠ Same band as the manager","OK"))))),"—")</f>
        <v>OK</v>
      </c>
      <c r="BV13" s="64" t="n"/>
      <c r="BW13" s="20">
        <f>IFERROR(INDEX(LMH_PTS,MATCH(AG13,LMH_KEY,0)),0)</f>
        <v>9</v>
      </c>
      <c r="BX13" s="21">
        <f>IFERROR(INDEX(LMH_PTS,MATCH(AH13,LMH_KEY,0)),0)</f>
        <v>3</v>
      </c>
      <c r="BY13" s="21">
        <f>IFERROR(INDEX(LMH_PTS,MATCH(AI13,LMH_KEY,0)),0)</f>
        <v>3</v>
      </c>
      <c r="BZ13" s="21">
        <f>IFERROR(INDEX(LMH_PTS,MATCH(AJ13,LMH_KEY,0)),0)</f>
        <v>1</v>
      </c>
      <c r="CA13" s="21">
        <f>IFERROR(INDEX(LMH_PTS,MATCH(AK13,LMH_KEY,0)),0)</f>
        <v>3</v>
      </c>
      <c r="CB13" s="21">
        <f>IFERROR(INDEX(LMH_PTS,MATCH(AL13,LMH_KEY,0)),0)</f>
        <v>1</v>
      </c>
      <c r="CC13" s="21">
        <f>IFERROR(INDEX(LMH_PTS,MATCH(AM13,LMH_KEY,0)),0)</f>
        <v>1</v>
      </c>
      <c r="CD13" s="21">
        <f>IFERROR(INDEX(LMH_PTS,MATCH(IF(AU13&lt;&gt;"",AU13,AG13),LMH_KEY,0)),0)</f>
        <v>9</v>
      </c>
      <c r="CE13" s="21">
        <f>IFERROR(INDEX(LMH_PTS,MATCH(IF(AV13&lt;&gt;"",AV13,AH13),LMH_KEY,0)),0)</f>
        <v>3</v>
      </c>
      <c r="CF13" s="21">
        <f>IFERROR(INDEX(LMH_PTS,MATCH(IF(AW13&lt;&gt;"",AW13,AI13),LMH_KEY,0)),0)</f>
        <v>3</v>
      </c>
      <c r="CG13" s="21">
        <f>IFERROR(INDEX(LMH_PTS,MATCH(IF(AX13&lt;&gt;"",AX13,AJ13),LMH_KEY,0)),0)</f>
        <v>1</v>
      </c>
      <c r="CH13" s="21">
        <f>IFERROR(INDEX(LMH_PTS,MATCH(IF(AY13&lt;&gt;"",AY13,AK13),LMH_KEY,0)),0)</f>
        <v>3</v>
      </c>
      <c r="CI13" s="21">
        <f>IFERROR(INDEX(LMH_PTS,MATCH(IF(AZ13&lt;&gt;"",AZ13,AL13),LMH_KEY,0)),0)</f>
        <v>1</v>
      </c>
      <c r="CJ13" s="21">
        <f>IFERROR(INDEX(LMH_PTS,MATCH(IF(BA13&lt;&gt;"",BA13,AM13),LMH_KEY,0)),0)</f>
        <v>1</v>
      </c>
      <c r="CK13" s="21">
        <f>IF(BB13="",0,IFERROR(INDEX(LMH_STEP,MATCH(BB13,LMH_KEY,0)),0))</f>
        <v>-1</v>
      </c>
      <c r="CL13" s="21">
        <f>IF(BC13="",0,IFERROR(INDEX(LMH_STEP,MATCH(BC13,LMH_KEY,0)),0))</f>
        <v>-1</v>
      </c>
      <c r="CM13" s="21">
        <f>IF(BD13="",0,IFERROR(INDEX(LMH_STEP,MATCH(BD13,LMH_KEY,0)),0))</f>
        <v>0</v>
      </c>
      <c r="CN13" s="21">
        <f>IF(BE13="",0,IFERROR(INDEX(LMH_STEP,MATCH(BE13,LMH_KEY,0)),0))</f>
        <v>-1</v>
      </c>
      <c r="CO13" s="21">
        <f>IF(BF13="",0,IFERROR(INDEX(LMH_STEP,MATCH(BF13,LMH_KEY,0)),0))</f>
        <v>0</v>
      </c>
      <c r="CP13" s="21">
        <f>IF(BG13="",0,IFERROR(INDEX(LMH_STEP,MATCH(BG13,LMH_KEY,0)),0))</f>
        <v>1</v>
      </c>
      <c r="CQ13" s="21">
        <f>IF(BH13="",0,IFERROR(INDEX(LMH_STEP,MATCH(BH13,LMH_KEY,0)),0))</f>
        <v>1</v>
      </c>
      <c r="CR13" s="21">
        <f>IF(BI13&lt;&gt;"",IFERROR(INDEX(LMH_STEP,MATCH(BI13,LMH_KEY,0)),0),CK13)</f>
        <v>-1</v>
      </c>
      <c r="CS13" s="21">
        <f>IF(BJ13&lt;&gt;"",IFERROR(INDEX(LMH_STEP,MATCH(BJ13,LMH_KEY,0)),0),CL13)</f>
        <v>-1</v>
      </c>
      <c r="CT13" s="21">
        <f>IF(BK13&lt;&gt;"",IFERROR(INDEX(LMH_STEP,MATCH(BK13,LMH_KEY,0)),0),CM13)</f>
        <v>0</v>
      </c>
      <c r="CU13" s="21">
        <f>IF(BL13&lt;&gt;"",IFERROR(INDEX(LMH_STEP,MATCH(BL13,LMH_KEY,0)),0),CN13)</f>
        <v>-1</v>
      </c>
      <c r="CV13" s="21">
        <f>IF(BM13&lt;&gt;"",IFERROR(INDEX(LMH_STEP,MATCH(BM13,LMH_KEY,0)),0),CO13)</f>
        <v>0</v>
      </c>
      <c r="CW13" s="21">
        <f>IF(BN13&lt;&gt;"",IFERROR(INDEX(LMH_STEP,MATCH(BN13,LMH_KEY,0)),0),CP13)</f>
        <v>1</v>
      </c>
      <c r="CX13" s="21">
        <f>IF(BO13&lt;&gt;"",IFERROR(INDEX(LMH_STEP,MATCH(BO13,LMH_KEY,0)),0),CQ13)</f>
        <v>1</v>
      </c>
      <c r="CY13" s="21">
        <f>COUNTA(BI13:BO13)+IF(BP13&lt;&gt;"",1,0)+IFERROR(INDEX(RM_LCNT,MATCH($U13,RM_KEY,0)),0)</f>
        <v>0</v>
      </c>
      <c r="CZ13" s="21">
        <f>IF((BW13+BX13+BY13+BZ13+CA13+CB13+CC13)=0,0,(BW13*CK13+BX13*CL13+BY13*CM13+BZ13*CN13+CA13*CO13+CB13*CP13+CC13*CQ13)/(BW13+BX13+BY13+BZ13+CA13+CB13+CC13))</f>
        <v>-0.523809523809524</v>
      </c>
      <c r="DA13" s="21">
        <f>IF((CD13+CE13+CF13+CG13+CH13+CI13+CJ13)=0,0,(CD13*CR13+CE13*CS13+CF13*CT13+CG13*CU13+CH13*CV13+CI13*CW13+CJ13*CX13)/(CD13+CE13+CF13+CG13+CH13+CI13+CJ13))</f>
        <v>-0.523809523809524</v>
      </c>
    </row>
    <row r="14" ht="70" customHeight="1">
      <c r="A14" s="59" t="inlineStr">
        <is>
          <t>CARBON</t>
        </is>
      </c>
      <c r="B14" s="17" t="inlineStr">
        <is>
          <t>Support</t>
        </is>
      </c>
      <c r="C14" s="17" t="n">
        <v>6</v>
      </c>
      <c r="D14" s="17" t="inlineStr">
        <is>
          <t>IRISC184</t>
        </is>
      </c>
      <c r="E14" s="17" t="inlineStr">
        <is>
          <t>Tanya Dhere</t>
        </is>
      </c>
      <c r="F14" s="17" t="inlineStr">
        <is>
          <t>Consultant</t>
        </is>
      </c>
      <c r="G14" s="17" t="inlineStr">
        <is>
          <t>Neha Gajbhiye</t>
        </is>
      </c>
      <c r="H14" s="17" t="inlineStr">
        <is>
          <t>IRIS1963</t>
        </is>
      </c>
      <c r="I14" s="17" t="n">
        <v>13</v>
      </c>
      <c r="J14" s="17" t="inlineStr">
        <is>
          <t>B.Com</t>
        </is>
      </c>
      <c r="K14" s="17" t="inlineStr">
        <is>
          <t>L3 – Professional / Associate</t>
        </is>
      </c>
      <c r="L14" s="82" t="inlineStr">
        <is>
          <t>19 of 20</t>
        </is>
      </c>
      <c r="M14" s="83" t="inlineStr">
        <is>
          <t>• Role / sub-team: PMO Activity, AI Testing.</t>
        </is>
      </c>
      <c r="N14" s="83" t="n"/>
      <c r="O14" s="83" t="inlineStr">
        <is>
          <t>Latest rating: 3 · Potential: Low · 9-box: Reliable Specialist</t>
        </is>
      </c>
      <c r="P14" s="83" t="inlineStr">
        <is>
          <t>Complexity &amp; Expertise: A3: Invoicing, proposals, legal documentation, receivables; mediates between service, client and auditors → moved up 0.5
Autonomy &amp; Decision: A2: Handles daily work alone; manager covers urgent items when absent; no decisions stated → matches the start
Accountability &amp; Impact: A3: Invoices, outstanding payments, renewal and legal documentation; direct revenue impact → moved up 0.5
Leadership &amp; Strategy: A1: No guidance of others described → matches the start</t>
        </is>
      </c>
      <c r="Q14" s="84" t="inlineStr">
        <is>
          <t>Open ▸</t>
        </is>
      </c>
      <c r="R14" s="84" t="inlineStr">
        <is>
          <t>Card ▸</t>
        </is>
      </c>
      <c r="S14" s="85" t="inlineStr">
        <is>
          <t>Customer Success &amp; Support</t>
        </is>
      </c>
      <c r="T14" s="86" t="inlineStr">
        <is>
          <t>Customer Success &amp; Account Management</t>
        </is>
      </c>
      <c r="U14" s="86" t="inlineStr">
        <is>
          <t>R018</t>
        </is>
      </c>
      <c r="V14" s="86" t="inlineStr">
        <is>
          <t>Customer Success &amp; Account Management · IC</t>
        </is>
      </c>
      <c r="W14" s="101" t="inlineStr">
        <is>
          <t>A3</t>
        </is>
      </c>
      <c r="X14" s="86" t="inlineStr">
        <is>
          <t>Band A · Practitioner</t>
        </is>
      </c>
      <c r="Y14" s="86" t="inlineStr">
        <is>
          <t>Senior Customer Success Executive</t>
        </is>
      </c>
      <c r="Z14" s="86" t="n"/>
      <c r="AA14" s="86" t="inlineStr">
        <is>
          <t>Placed at A3 by the evidence: six ratings × market-derived weights and rules R1–R13 · no move needed for the reporting line</t>
        </is>
      </c>
      <c r="AB14" s="86" t="n"/>
      <c r="AC14" s="88" t="inlineStr">
        <is>
          <t>A3</t>
        </is>
      </c>
      <c r="AD14" s="21" t="inlineStr">
        <is>
          <t>High · 13 yrs vs market 2–5 yrs for A3</t>
        </is>
      </c>
      <c r="AE14" s="21" t="n"/>
      <c r="AF14" s="21" t="inlineStr">
        <is>
          <t>P2 · SFIA 3 Apply</t>
        </is>
      </c>
      <c r="AG14" s="89" t="str">
        <f>IFERROR(IF(INDEX(RM_I_C,MATCH($U14,RM_KEY,0))="","",INDEX(RM_I_C,MATCH($U14,RM_KEY,0))),"")</f>
        <v>H</v>
      </c>
      <c r="AH14" s="90" t="str">
        <f>IFERROR(IF(INDEX(RM_I_Au,MATCH($U14,RM_KEY,0))="","",INDEX(RM_I_Au,MATCH($U14,RM_KEY,0))),"")</f>
        <v>M</v>
      </c>
      <c r="AI14" s="90" t="str">
        <f>IFERROR(IF(INDEX(RM_I_Ac,MATCH($U14,RM_KEY,0))="","",INDEX(RM_I_Ac,MATCH($U14,RM_KEY,0))),"")</f>
        <v>M</v>
      </c>
      <c r="AJ14" s="90" t="str">
        <f>IFERROR(IF(INDEX(RM_I_L,MATCH($U14,RM_KEY,0))="","",INDEX(RM_I_L,MATCH($U14,RM_KEY,0))),"")</f>
        <v>L</v>
      </c>
      <c r="AK14" s="90" t="str">
        <f>IFERROR(IF(INDEX(RM_I_BI,MATCH($U14,RM_KEY,0))="","",INDEX(RM_I_BI,MATCH($U14,RM_KEY,0))),"")</f>
        <v>M</v>
      </c>
      <c r="AL14" s="90" t="str">
        <f>IFERROR(IF(INDEX(RM_I_Exp,MATCH($U14,RM_KEY,0))="","",INDEX(RM_I_Exp,MATCH($U14,RM_KEY,0))),"")</f>
        <v>L</v>
      </c>
      <c r="AM14" s="90" t="str">
        <f>IFERROR(IF(INDEX(RM_I_Edu,MATCH($U14,RM_KEY,0))="","",INDEX(RM_I_Edu,MATCH($U14,RM_KEY,0))),"")</f>
        <v>L</v>
      </c>
      <c r="AN14" s="91" t="str">
        <f>IFERROR(IF(INDEX(RM_M_C,MATCH($U14,RM_KEY,0))="","",INDEX(RM_M_C,MATCH($U14,RM_KEY,0))),"")</f>
        <v>H</v>
      </c>
      <c r="AO14" s="92" t="str">
        <f>IFERROR(IF(INDEX(RM_M_Au,MATCH($U14,RM_KEY,0))="","",INDEX(RM_M_Au,MATCH($U14,RM_KEY,0))),"")</f>
        <v>M</v>
      </c>
      <c r="AP14" s="92" t="str">
        <f>IFERROR(IF(INDEX(RM_M_Ac,MATCH($U14,RM_KEY,0))="","",INDEX(RM_M_Ac,MATCH($U14,RM_KEY,0))),"")</f>
        <v>M</v>
      </c>
      <c r="AQ14" s="92" t="str">
        <f>IFERROR(IF(INDEX(RM_M_L,MATCH($U14,RM_KEY,0))="","",INDEX(RM_M_L,MATCH($U14,RM_KEY,0))),"")</f>
        <v>L</v>
      </c>
      <c r="AR14" s="92" t="str">
        <f>IFERROR(IF(INDEX(RM_M_BI,MATCH($U14,RM_KEY,0))="","",INDEX(RM_M_BI,MATCH($U14,RM_KEY,0))),"")</f>
        <v>L</v>
      </c>
      <c r="AS14" s="92" t="str">
        <f>IFERROR(IF(INDEX(RM_M_Exp,MATCH($U14,RM_KEY,0))="","",INDEX(RM_M_Exp,MATCH($U14,RM_KEY,0))),"")</f>
        <v>L</v>
      </c>
      <c r="AT14" s="92" t="str">
        <f>IFERROR(IF(INDEX(RM_M_Edu,MATCH($U14,RM_KEY,0))="","",INDEX(RM_M_Edu,MATCH($U14,RM_KEY,0))),"")</f>
        <v>L</v>
      </c>
      <c r="AU14" s="93" t="str">
        <f>IFERROR(IF(INDEX(RM_L_C,MATCH($U14,RM_KEY,0))="","",INDEX(RM_L_C,MATCH($U14,RM_KEY,0))),"")</f>
        <v/>
      </c>
      <c r="AV14" s="94" t="str">
        <f>IFERROR(IF(INDEX(RM_L_Au,MATCH($U14,RM_KEY,0))="","",INDEX(RM_L_Au,MATCH($U14,RM_KEY,0))),"")</f>
        <v/>
      </c>
      <c r="AW14" s="94" t="str">
        <f>IFERROR(IF(INDEX(RM_L_Ac,MATCH($U14,RM_KEY,0))="","",INDEX(RM_L_Ac,MATCH($U14,RM_KEY,0))),"")</f>
        <v/>
      </c>
      <c r="AX14" s="94" t="str">
        <f>IFERROR(IF(INDEX(RM_L_L,MATCH($U14,RM_KEY,0))="","",INDEX(RM_L_L,MATCH($U14,RM_KEY,0))),"")</f>
        <v/>
      </c>
      <c r="AY14" s="94" t="str">
        <f>IFERROR(IF(INDEX(RM_L_BI,MATCH($U14,RM_KEY,0))="","",INDEX(RM_L_BI,MATCH($U14,RM_KEY,0))),"")</f>
        <v/>
      </c>
      <c r="AZ14" s="94" t="str">
        <f>IFERROR(IF(INDEX(RM_L_Exp,MATCH($U14,RM_KEY,0))="","",INDEX(RM_L_Exp,MATCH($U14,RM_KEY,0))),"")</f>
        <v/>
      </c>
      <c r="BA14" s="94" t="str">
        <f>IFERROR(IF(INDEX(RM_L_Edu,MATCH($U14,RM_KEY,0))="","",INDEX(RM_L_Edu,MATCH($U14,RM_KEY,0))),"")</f>
        <v/>
      </c>
      <c r="BB14" s="89" t="inlineStr">
        <is>
          <t>M</t>
        </is>
      </c>
      <c r="BC14" s="90" t="inlineStr">
        <is>
          <t>L</t>
        </is>
      </c>
      <c r="BD14" s="90" t="inlineStr">
        <is>
          <t>M</t>
        </is>
      </c>
      <c r="BE14" s="90" t="inlineStr">
        <is>
          <t>L</t>
        </is>
      </c>
      <c r="BF14" s="90" t="n"/>
      <c r="BG14" s="90" t="inlineStr">
        <is>
          <t>H</t>
        </is>
      </c>
      <c r="BH14" s="90" t="inlineStr">
        <is>
          <t>M</t>
        </is>
      </c>
      <c r="BI14" s="93" t="n"/>
      <c r="BJ14" s="94" t="n"/>
      <c r="BK14" s="94" t="n"/>
      <c r="BL14" s="94" t="n"/>
      <c r="BM14" s="94" t="n"/>
      <c r="BN14" s="94" t="n"/>
      <c r="BO14" s="94" t="n"/>
      <c r="BP14" s="63" t="n"/>
      <c r="BQ14" s="95" t="str">
        <f>IF(CY14=0,"",IF(BP14&lt;&gt;"",BP14,IF(LEFT(W14,1)="X",W14,IF(OR(W14="B+",W14="C+"),INDEX(LAD_PC,MAX(1,MIN(14,MATCH(W14,LAD_PC,0)+IF((DA14-CZ14)&gt;=0.5,1,IF((DA14-CZ14)&lt;=-0.5,-1,0))))),INDEX(LAD_STD,MAX(1,MIN(12,MATCH(W14,LAD_STD,0)+IF((DA14-CZ14)&gt;=0.5,1,IF((DA14-CZ14)&lt;=-0.5,-1,0)))))))))</f>
        <v/>
      </c>
      <c r="BR14" s="86" t="str">
        <f>IF(BQ14="","",IFERROR(CHOOSE(INDEX(B_RANK,MATCH(BQ14,B_LVL,0)),"Band A · Practitioner","Band B · Specialist / Manager","B+ · Player-Coach","Band C · Principal / Head","C+ · Player-Coach","Band D · Business leadership","Band E · Enterprise leadership"),"Band X · Consultant"))</f>
        <v/>
      </c>
      <c r="BS14" s="86" t="str">
        <f>IF(BQ14="","",IF(BQ14=W14,"• Same",IF(INDEX(B_VAL,MATCH(BQ14,B_LVL,0))&gt;INDEX(B_VAL,MATCH(W14,B_LVL,0)),"▲ Up","▼ Down")))</f>
        <v/>
      </c>
      <c r="BT14" s="95" t="str">
        <f>IF(BQ14&lt;&gt;"",BQ14,W14)</f>
        <v>A3</v>
      </c>
      <c r="BU14" s="86" t="str">
        <f>IFERROR(IF($H14="","—",IF(OR(LEFT(BT14,1)="X",LEFT(INDEX($BT$7:$BT$592,MATCH($H14,$D$7:$D$592,0)),1)="X"),"—",IF(AND(LEFT(BT14,1)="E",LEFT(INDEX($BT$7:$BT$592,MATCH($H14,$D$7:$D$592,0)),1)="E"),"Exception · Band E",IF(INDEX(B_VAL,MATCH(BT14,B_LVL,0))&gt;=INDEX(B_VAL,MATCH(INDEX($BT$7:$BT$592,MATCH($H14,$D$7:$D$592,0)),B_LVL,0)),"⚠ At or above the manager",IF(INDEX(B_RANK,MATCH(BT14,B_LVL,0))=INDEX(B_RANK,MATCH(INDEX($BT$7:$BT$592,MATCH($H14,$D$7:$D$592,0)),B_LVL,0)),"⚠ Same band as the manager","OK"))))),"—")</f>
        <v>OK</v>
      </c>
      <c r="BV14" s="64" t="n"/>
      <c r="BW14" s="20">
        <f>IFERROR(INDEX(LMH_PTS,MATCH(AG14,LMH_KEY,0)),0)</f>
        <v>9</v>
      </c>
      <c r="BX14" s="21">
        <f>IFERROR(INDEX(LMH_PTS,MATCH(AH14,LMH_KEY,0)),0)</f>
        <v>3</v>
      </c>
      <c r="BY14" s="21">
        <f>IFERROR(INDEX(LMH_PTS,MATCH(AI14,LMH_KEY,0)),0)</f>
        <v>3</v>
      </c>
      <c r="BZ14" s="21">
        <f>IFERROR(INDEX(LMH_PTS,MATCH(AJ14,LMH_KEY,0)),0)</f>
        <v>1</v>
      </c>
      <c r="CA14" s="21">
        <f>IFERROR(INDEX(LMH_PTS,MATCH(AK14,LMH_KEY,0)),0)</f>
        <v>3</v>
      </c>
      <c r="CB14" s="21">
        <f>IFERROR(INDEX(LMH_PTS,MATCH(AL14,LMH_KEY,0)),0)</f>
        <v>1</v>
      </c>
      <c r="CC14" s="21">
        <f>IFERROR(INDEX(LMH_PTS,MATCH(AM14,LMH_KEY,0)),0)</f>
        <v>1</v>
      </c>
      <c r="CD14" s="21">
        <f>IFERROR(INDEX(LMH_PTS,MATCH(IF(AU14&lt;&gt;"",AU14,AG14),LMH_KEY,0)),0)</f>
        <v>9</v>
      </c>
      <c r="CE14" s="21">
        <f>IFERROR(INDEX(LMH_PTS,MATCH(IF(AV14&lt;&gt;"",AV14,AH14),LMH_KEY,0)),0)</f>
        <v>3</v>
      </c>
      <c r="CF14" s="21">
        <f>IFERROR(INDEX(LMH_PTS,MATCH(IF(AW14&lt;&gt;"",AW14,AI14),LMH_KEY,0)),0)</f>
        <v>3</v>
      </c>
      <c r="CG14" s="21">
        <f>IFERROR(INDEX(LMH_PTS,MATCH(IF(AX14&lt;&gt;"",AX14,AJ14),LMH_KEY,0)),0)</f>
        <v>1</v>
      </c>
      <c r="CH14" s="21">
        <f>IFERROR(INDEX(LMH_PTS,MATCH(IF(AY14&lt;&gt;"",AY14,AK14),LMH_KEY,0)),0)</f>
        <v>3</v>
      </c>
      <c r="CI14" s="21">
        <f>IFERROR(INDEX(LMH_PTS,MATCH(IF(AZ14&lt;&gt;"",AZ14,AL14),LMH_KEY,0)),0)</f>
        <v>1</v>
      </c>
      <c r="CJ14" s="21">
        <f>IFERROR(INDEX(LMH_PTS,MATCH(IF(BA14&lt;&gt;"",BA14,AM14),LMH_KEY,0)),0)</f>
        <v>1</v>
      </c>
      <c r="CK14" s="21">
        <f>IF(BB14="",0,IFERROR(INDEX(LMH_STEP,MATCH(BB14,LMH_KEY,0)),0))</f>
        <v>0</v>
      </c>
      <c r="CL14" s="21">
        <f>IF(BC14="",0,IFERROR(INDEX(LMH_STEP,MATCH(BC14,LMH_KEY,0)),0))</f>
        <v>-1</v>
      </c>
      <c r="CM14" s="21">
        <f>IF(BD14="",0,IFERROR(INDEX(LMH_STEP,MATCH(BD14,LMH_KEY,0)),0))</f>
        <v>0</v>
      </c>
      <c r="CN14" s="21">
        <f>IF(BE14="",0,IFERROR(INDEX(LMH_STEP,MATCH(BE14,LMH_KEY,0)),0))</f>
        <v>-1</v>
      </c>
      <c r="CO14" s="21">
        <f>IF(BF14="",0,IFERROR(INDEX(LMH_STEP,MATCH(BF14,LMH_KEY,0)),0))</f>
        <v>0</v>
      </c>
      <c r="CP14" s="21">
        <f>IF(BG14="",0,IFERROR(INDEX(LMH_STEP,MATCH(BG14,LMH_KEY,0)),0))</f>
        <v>1</v>
      </c>
      <c r="CQ14" s="21">
        <f>IF(BH14="",0,IFERROR(INDEX(LMH_STEP,MATCH(BH14,LMH_KEY,0)),0))</f>
        <v>0</v>
      </c>
      <c r="CR14" s="21">
        <f>IF(BI14&lt;&gt;"",IFERROR(INDEX(LMH_STEP,MATCH(BI14,LMH_KEY,0)),0),CK14)</f>
        <v>0</v>
      </c>
      <c r="CS14" s="21">
        <f>IF(BJ14&lt;&gt;"",IFERROR(INDEX(LMH_STEP,MATCH(BJ14,LMH_KEY,0)),0),CL14)</f>
        <v>-1</v>
      </c>
      <c r="CT14" s="21">
        <f>IF(BK14&lt;&gt;"",IFERROR(INDEX(LMH_STEP,MATCH(BK14,LMH_KEY,0)),0),CM14)</f>
        <v>0</v>
      </c>
      <c r="CU14" s="21">
        <f>IF(BL14&lt;&gt;"",IFERROR(INDEX(LMH_STEP,MATCH(BL14,LMH_KEY,0)),0),CN14)</f>
        <v>-1</v>
      </c>
      <c r="CV14" s="21">
        <f>IF(BM14&lt;&gt;"",IFERROR(INDEX(LMH_STEP,MATCH(BM14,LMH_KEY,0)),0),CO14)</f>
        <v>0</v>
      </c>
      <c r="CW14" s="21">
        <f>IF(BN14&lt;&gt;"",IFERROR(INDEX(LMH_STEP,MATCH(BN14,LMH_KEY,0)),0),CP14)</f>
        <v>1</v>
      </c>
      <c r="CX14" s="21">
        <f>IF(BO14&lt;&gt;"",IFERROR(INDEX(LMH_STEP,MATCH(BO14,LMH_KEY,0)),0),CQ14)</f>
        <v>0</v>
      </c>
      <c r="CY14" s="21">
        <f>COUNTA(BI14:BO14)+IF(BP14&lt;&gt;"",1,0)+IFERROR(INDEX(RM_LCNT,MATCH($U14,RM_KEY,0)),0)</f>
        <v>0</v>
      </c>
      <c r="CZ14" s="21">
        <f>IF((BW14+BX14+BY14+BZ14+CA14+CB14+CC14)=0,0,(BW14*CK14+BX14*CL14+BY14*CM14+BZ14*CN14+CA14*CO14+CB14*CP14+CC14*CQ14)/(BW14+BX14+BY14+BZ14+CA14+CB14+CC14))</f>
        <v>-0.142857142857143</v>
      </c>
      <c r="DA14" s="21">
        <f>IF((CD14+CE14+CF14+CG14+CH14+CI14+CJ14)=0,0,(CD14*CR14+CE14*CS14+CF14*CT14+CG14*CU14+CH14*CV14+CI14*CW14+CJ14*CX14)/(CD14+CE14+CF14+CG14+CH14+CI14+CJ14))</f>
        <v>-0.142857142857143</v>
      </c>
    </row>
    <row r="15" ht="70" customHeight="1">
      <c r="A15" s="59" t="inlineStr">
        <is>
          <t>CARBON</t>
        </is>
      </c>
      <c r="B15" s="17" t="inlineStr">
        <is>
          <t>Support</t>
        </is>
      </c>
      <c r="C15" s="17" t="n">
        <v>5</v>
      </c>
      <c r="D15" s="17" t="inlineStr">
        <is>
          <t>IRIS1959</t>
        </is>
      </c>
      <c r="E15" s="17" t="inlineStr">
        <is>
          <t>Praveen Kumar Rajpurohit</t>
        </is>
      </c>
      <c r="F15" s="17" t="inlineStr">
        <is>
          <t>Manager- Customer Engagement</t>
        </is>
      </c>
      <c r="G15" s="17" t="inlineStr">
        <is>
          <t>Anushree Aparajit</t>
        </is>
      </c>
      <c r="H15" s="17" t="inlineStr">
        <is>
          <t>IRIS1335</t>
        </is>
      </c>
      <c r="I15" s="17" t="n">
        <v>14.6</v>
      </c>
      <c r="J15" s="17" t="inlineStr">
        <is>
          <t>MBA</t>
        </is>
      </c>
      <c r="K15" s="17" t="inlineStr">
        <is>
          <t>L5 – Manager</t>
        </is>
      </c>
      <c r="L15" s="82" t="inlineStr">
        <is>
          <t>20 of 20</t>
        </is>
      </c>
      <c r="M15" s="83"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N15" s="83" t="inlineStr">
        <is>
          <t>Annual · set by manager: 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t>
        </is>
      </c>
      <c r="O15" s="83" t="inlineStr">
        <is>
          <t>Latest rating: 3 · Potential: Medium · 9-box: Core Contributor</t>
        </is>
      </c>
      <c r="P15" s="83" t="inlineStr">
        <is>
          <t>Complexity &amp; Expertise: A3: Manages EU clients' ESEF filings on DM platform; product testing, client training, demos → moved down 1
Autonomy &amp; Decision: A2: Decides independently on client query handling only → moved down 1
Accountability &amp; Impact: B2: EU client portfolios: timely ESEF filings, retention, renewals, cross-sell and upsell → matches the start
Leadership &amp; Strategy: A1: Trains clients; no internal guidance described → moved down 1</t>
        </is>
      </c>
      <c r="Q15" s="84" t="inlineStr">
        <is>
          <t>Open ▸</t>
        </is>
      </c>
      <c r="R15" s="84" t="inlineStr">
        <is>
          <t>Card ▸</t>
        </is>
      </c>
      <c r="S15" s="85" t="inlineStr">
        <is>
          <t>Customer Success &amp; Support</t>
        </is>
      </c>
      <c r="T15" s="86" t="inlineStr">
        <is>
          <t>Customer Success &amp; Account Management</t>
        </is>
      </c>
      <c r="U15" s="86" t="inlineStr">
        <is>
          <t>R018</t>
        </is>
      </c>
      <c r="V15" s="86" t="inlineStr">
        <is>
          <t>Customer Success &amp; Account Management · IC</t>
        </is>
      </c>
      <c r="W15" s="99" t="inlineStr">
        <is>
          <t>B2</t>
        </is>
      </c>
      <c r="X15" s="86" t="inlineStr">
        <is>
          <t>Band B · Specialist / Manager</t>
        </is>
      </c>
      <c r="Y15" s="86" t="inlineStr">
        <is>
          <t>Senior Customer Success Specialist</t>
        </is>
      </c>
      <c r="Z15" s="86" t="n"/>
      <c r="AA15" s="86" t="inlineStr">
        <is>
          <t>Placed at B2 by the evidence: six ratings × market-derived weights and rules R1–R13 · no move needed for the reporting line</t>
        </is>
      </c>
      <c r="AB15" s="86" t="n"/>
      <c r="AC15" s="88" t="inlineStr">
        <is>
          <t>B2</t>
        </is>
      </c>
      <c r="AD15" s="21" t="inlineStr">
        <is>
          <t>High · 14.6 yrs vs market 6–10 yrs for B2</t>
        </is>
      </c>
      <c r="AE15" s="21" t="n"/>
      <c r="AF15" s="21" t="inlineStr">
        <is>
          <t>P4 / M3 · SFIA 4–5</t>
        </is>
      </c>
      <c r="AG15" s="89" t="str">
        <f>IFERROR(IF(INDEX(RM_I_C,MATCH($U15,RM_KEY,0))="","",INDEX(RM_I_C,MATCH($U15,RM_KEY,0))),"")</f>
        <v>H</v>
      </c>
      <c r="AH15" s="90" t="str">
        <f>IFERROR(IF(INDEX(RM_I_Au,MATCH($U15,RM_KEY,0))="","",INDEX(RM_I_Au,MATCH($U15,RM_KEY,0))),"")</f>
        <v>M</v>
      </c>
      <c r="AI15" s="90" t="str">
        <f>IFERROR(IF(INDEX(RM_I_Ac,MATCH($U15,RM_KEY,0))="","",INDEX(RM_I_Ac,MATCH($U15,RM_KEY,0))),"")</f>
        <v>M</v>
      </c>
      <c r="AJ15" s="90" t="str">
        <f>IFERROR(IF(INDEX(RM_I_L,MATCH($U15,RM_KEY,0))="","",INDEX(RM_I_L,MATCH($U15,RM_KEY,0))),"")</f>
        <v>L</v>
      </c>
      <c r="AK15" s="90" t="str">
        <f>IFERROR(IF(INDEX(RM_I_BI,MATCH($U15,RM_KEY,0))="","",INDEX(RM_I_BI,MATCH($U15,RM_KEY,0))),"")</f>
        <v>M</v>
      </c>
      <c r="AL15" s="90" t="str">
        <f>IFERROR(IF(INDEX(RM_I_Exp,MATCH($U15,RM_KEY,0))="","",INDEX(RM_I_Exp,MATCH($U15,RM_KEY,0))),"")</f>
        <v>L</v>
      </c>
      <c r="AM15" s="90" t="str">
        <f>IFERROR(IF(INDEX(RM_I_Edu,MATCH($U15,RM_KEY,0))="","",INDEX(RM_I_Edu,MATCH($U15,RM_KEY,0))),"")</f>
        <v>L</v>
      </c>
      <c r="AN15" s="91" t="str">
        <f>IFERROR(IF(INDEX(RM_M_C,MATCH($U15,RM_KEY,0))="","",INDEX(RM_M_C,MATCH($U15,RM_KEY,0))),"")</f>
        <v>H</v>
      </c>
      <c r="AO15" s="92" t="str">
        <f>IFERROR(IF(INDEX(RM_M_Au,MATCH($U15,RM_KEY,0))="","",INDEX(RM_M_Au,MATCH($U15,RM_KEY,0))),"")</f>
        <v>M</v>
      </c>
      <c r="AP15" s="92" t="str">
        <f>IFERROR(IF(INDEX(RM_M_Ac,MATCH($U15,RM_KEY,0))="","",INDEX(RM_M_Ac,MATCH($U15,RM_KEY,0))),"")</f>
        <v>M</v>
      </c>
      <c r="AQ15" s="92" t="str">
        <f>IFERROR(IF(INDEX(RM_M_L,MATCH($U15,RM_KEY,0))="","",INDEX(RM_M_L,MATCH($U15,RM_KEY,0))),"")</f>
        <v>L</v>
      </c>
      <c r="AR15" s="92" t="str">
        <f>IFERROR(IF(INDEX(RM_M_BI,MATCH($U15,RM_KEY,0))="","",INDEX(RM_M_BI,MATCH($U15,RM_KEY,0))),"")</f>
        <v>L</v>
      </c>
      <c r="AS15" s="92" t="str">
        <f>IFERROR(IF(INDEX(RM_M_Exp,MATCH($U15,RM_KEY,0))="","",INDEX(RM_M_Exp,MATCH($U15,RM_KEY,0))),"")</f>
        <v>L</v>
      </c>
      <c r="AT15" s="92" t="str">
        <f>IFERROR(IF(INDEX(RM_M_Edu,MATCH($U15,RM_KEY,0))="","",INDEX(RM_M_Edu,MATCH($U15,RM_KEY,0))),"")</f>
        <v>L</v>
      </c>
      <c r="AU15" s="93" t="str">
        <f>IFERROR(IF(INDEX(RM_L_C,MATCH($U15,RM_KEY,0))="","",INDEX(RM_L_C,MATCH($U15,RM_KEY,0))),"")</f>
        <v/>
      </c>
      <c r="AV15" s="94" t="str">
        <f>IFERROR(IF(INDEX(RM_L_Au,MATCH($U15,RM_KEY,0))="","",INDEX(RM_L_Au,MATCH($U15,RM_KEY,0))),"")</f>
        <v/>
      </c>
      <c r="AW15" s="94" t="str">
        <f>IFERROR(IF(INDEX(RM_L_Ac,MATCH($U15,RM_KEY,0))="","",INDEX(RM_L_Ac,MATCH($U15,RM_KEY,0))),"")</f>
        <v/>
      </c>
      <c r="AX15" s="94" t="str">
        <f>IFERROR(IF(INDEX(RM_L_L,MATCH($U15,RM_KEY,0))="","",INDEX(RM_L_L,MATCH($U15,RM_KEY,0))),"")</f>
        <v/>
      </c>
      <c r="AY15" s="94" t="str">
        <f>IFERROR(IF(INDEX(RM_L_BI,MATCH($U15,RM_KEY,0))="","",INDEX(RM_L_BI,MATCH($U15,RM_KEY,0))),"")</f>
        <v/>
      </c>
      <c r="AZ15" s="94" t="str">
        <f>IFERROR(IF(INDEX(RM_L_Exp,MATCH($U15,RM_KEY,0))="","",INDEX(RM_L_Exp,MATCH($U15,RM_KEY,0))),"")</f>
        <v/>
      </c>
      <c r="BA15" s="94" t="str">
        <f>IFERROR(IF(INDEX(RM_L_Edu,MATCH($U15,RM_KEY,0))="","",INDEX(RM_L_Edu,MATCH($U15,RM_KEY,0))),"")</f>
        <v/>
      </c>
      <c r="BB15" s="89" t="inlineStr">
        <is>
          <t>L</t>
        </is>
      </c>
      <c r="BC15" s="90" t="inlineStr">
        <is>
          <t>L</t>
        </is>
      </c>
      <c r="BD15" s="90" t="inlineStr">
        <is>
          <t>M</t>
        </is>
      </c>
      <c r="BE15" s="90" t="inlineStr">
        <is>
          <t>L</t>
        </is>
      </c>
      <c r="BF15" s="90" t="inlineStr">
        <is>
          <t>M</t>
        </is>
      </c>
      <c r="BG15" s="90" t="inlineStr">
        <is>
          <t>H</t>
        </is>
      </c>
      <c r="BH15" s="90" t="inlineStr">
        <is>
          <t>H</t>
        </is>
      </c>
      <c r="BI15" s="93" t="n"/>
      <c r="BJ15" s="94" t="n"/>
      <c r="BK15" s="94" t="n"/>
      <c r="BL15" s="94" t="n"/>
      <c r="BM15" s="94" t="n"/>
      <c r="BN15" s="94" t="n"/>
      <c r="BO15" s="94" t="n"/>
      <c r="BP15" s="63" t="n"/>
      <c r="BQ15" s="95" t="str">
        <f>IF(CY15=0,"",IF(BP15&lt;&gt;"",BP15,IF(LEFT(W15,1)="X",W15,IF(OR(W15="B+",W15="C+"),INDEX(LAD_PC,MAX(1,MIN(14,MATCH(W15,LAD_PC,0)+IF((DA15-CZ15)&gt;=0.5,1,IF((DA15-CZ15)&lt;=-0.5,-1,0))))),INDEX(LAD_STD,MAX(1,MIN(12,MATCH(W15,LAD_STD,0)+IF((DA15-CZ15)&gt;=0.5,1,IF((DA15-CZ15)&lt;=-0.5,-1,0)))))))))</f>
        <v/>
      </c>
      <c r="BR15" s="86" t="str">
        <f>IF(BQ15="","",IFERROR(CHOOSE(INDEX(B_RANK,MATCH(BQ15,B_LVL,0)),"Band A · Practitioner","Band B · Specialist / Manager","B+ · Player-Coach","Band C · Principal / Head","C+ · Player-Coach","Band D · Business leadership","Band E · Enterprise leadership"),"Band X · Consultant"))</f>
        <v/>
      </c>
      <c r="BS15" s="86" t="str">
        <f>IF(BQ15="","",IF(BQ15=W15,"• Same",IF(INDEX(B_VAL,MATCH(BQ15,B_LVL,0))&gt;INDEX(B_VAL,MATCH(W15,B_LVL,0)),"▲ Up","▼ Down")))</f>
        <v/>
      </c>
      <c r="BT15" s="95" t="str">
        <f>IF(BQ15&lt;&gt;"",BQ15,W15)</f>
        <v>B2</v>
      </c>
      <c r="BU15" s="86" t="str">
        <f>IFERROR(IF($H15="","—",IF(OR(LEFT(BT15,1)="X",LEFT(INDEX($BT$7:$BT$592,MATCH($H15,$D$7:$D$592,0)),1)="X"),"—",IF(AND(LEFT(BT15,1)="E",LEFT(INDEX($BT$7:$BT$592,MATCH($H15,$D$7:$D$592,0)),1)="E"),"Exception · Band E",IF(INDEX(B_VAL,MATCH(BT15,B_LVL,0))&gt;=INDEX(B_VAL,MATCH(INDEX($BT$7:$BT$592,MATCH($H15,$D$7:$D$592,0)),B_LVL,0)),"⚠ At or above the manager",IF(INDEX(B_RANK,MATCH(BT15,B_LVL,0))=INDEX(B_RANK,MATCH(INDEX($BT$7:$BT$592,MATCH($H15,$D$7:$D$592,0)),B_LVL,0)),"⚠ Same band as the manager","OK"))))),"—")</f>
        <v>OK</v>
      </c>
      <c r="BV15" s="64" t="n"/>
      <c r="BW15" s="20">
        <f>IFERROR(INDEX(LMH_PTS,MATCH(AG15,LMH_KEY,0)),0)</f>
        <v>9</v>
      </c>
      <c r="BX15" s="21">
        <f>IFERROR(INDEX(LMH_PTS,MATCH(AH15,LMH_KEY,0)),0)</f>
        <v>3</v>
      </c>
      <c r="BY15" s="21">
        <f>IFERROR(INDEX(LMH_PTS,MATCH(AI15,LMH_KEY,0)),0)</f>
        <v>3</v>
      </c>
      <c r="BZ15" s="21">
        <f>IFERROR(INDEX(LMH_PTS,MATCH(AJ15,LMH_KEY,0)),0)</f>
        <v>1</v>
      </c>
      <c r="CA15" s="21">
        <f>IFERROR(INDEX(LMH_PTS,MATCH(AK15,LMH_KEY,0)),0)</f>
        <v>3</v>
      </c>
      <c r="CB15" s="21">
        <f>IFERROR(INDEX(LMH_PTS,MATCH(AL15,LMH_KEY,0)),0)</f>
        <v>1</v>
      </c>
      <c r="CC15" s="21">
        <f>IFERROR(INDEX(LMH_PTS,MATCH(AM15,LMH_KEY,0)),0)</f>
        <v>1</v>
      </c>
      <c r="CD15" s="21">
        <f>IFERROR(INDEX(LMH_PTS,MATCH(IF(AU15&lt;&gt;"",AU15,AG15),LMH_KEY,0)),0)</f>
        <v>9</v>
      </c>
      <c r="CE15" s="21">
        <f>IFERROR(INDEX(LMH_PTS,MATCH(IF(AV15&lt;&gt;"",AV15,AH15),LMH_KEY,0)),0)</f>
        <v>3</v>
      </c>
      <c r="CF15" s="21">
        <f>IFERROR(INDEX(LMH_PTS,MATCH(IF(AW15&lt;&gt;"",AW15,AI15),LMH_KEY,0)),0)</f>
        <v>3</v>
      </c>
      <c r="CG15" s="21">
        <f>IFERROR(INDEX(LMH_PTS,MATCH(IF(AX15&lt;&gt;"",AX15,AJ15),LMH_KEY,0)),0)</f>
        <v>1</v>
      </c>
      <c r="CH15" s="21">
        <f>IFERROR(INDEX(LMH_PTS,MATCH(IF(AY15&lt;&gt;"",AY15,AK15),LMH_KEY,0)),0)</f>
        <v>3</v>
      </c>
      <c r="CI15" s="21">
        <f>IFERROR(INDEX(LMH_PTS,MATCH(IF(AZ15&lt;&gt;"",AZ15,AL15),LMH_KEY,0)),0)</f>
        <v>1</v>
      </c>
      <c r="CJ15" s="21">
        <f>IFERROR(INDEX(LMH_PTS,MATCH(IF(BA15&lt;&gt;"",BA15,AM15),LMH_KEY,0)),0)</f>
        <v>1</v>
      </c>
      <c r="CK15" s="21">
        <f>IF(BB15="",0,IFERROR(INDEX(LMH_STEP,MATCH(BB15,LMH_KEY,0)),0))</f>
        <v>-1</v>
      </c>
      <c r="CL15" s="21">
        <f>IF(BC15="",0,IFERROR(INDEX(LMH_STEP,MATCH(BC15,LMH_KEY,0)),0))</f>
        <v>-1</v>
      </c>
      <c r="CM15" s="21">
        <f>IF(BD15="",0,IFERROR(INDEX(LMH_STEP,MATCH(BD15,LMH_KEY,0)),0))</f>
        <v>0</v>
      </c>
      <c r="CN15" s="21">
        <f>IF(BE15="",0,IFERROR(INDEX(LMH_STEP,MATCH(BE15,LMH_KEY,0)),0))</f>
        <v>-1</v>
      </c>
      <c r="CO15" s="21">
        <f>IF(BF15="",0,IFERROR(INDEX(LMH_STEP,MATCH(BF15,LMH_KEY,0)),0))</f>
        <v>0</v>
      </c>
      <c r="CP15" s="21">
        <f>IF(BG15="",0,IFERROR(INDEX(LMH_STEP,MATCH(BG15,LMH_KEY,0)),0))</f>
        <v>1</v>
      </c>
      <c r="CQ15" s="21">
        <f>IF(BH15="",0,IFERROR(INDEX(LMH_STEP,MATCH(BH15,LMH_KEY,0)),0))</f>
        <v>1</v>
      </c>
      <c r="CR15" s="21">
        <f>IF(BI15&lt;&gt;"",IFERROR(INDEX(LMH_STEP,MATCH(BI15,LMH_KEY,0)),0),CK15)</f>
        <v>-1</v>
      </c>
      <c r="CS15" s="21">
        <f>IF(BJ15&lt;&gt;"",IFERROR(INDEX(LMH_STEP,MATCH(BJ15,LMH_KEY,0)),0),CL15)</f>
        <v>-1</v>
      </c>
      <c r="CT15" s="21">
        <f>IF(BK15&lt;&gt;"",IFERROR(INDEX(LMH_STEP,MATCH(BK15,LMH_KEY,0)),0),CM15)</f>
        <v>0</v>
      </c>
      <c r="CU15" s="21">
        <f>IF(BL15&lt;&gt;"",IFERROR(INDEX(LMH_STEP,MATCH(BL15,LMH_KEY,0)),0),CN15)</f>
        <v>-1</v>
      </c>
      <c r="CV15" s="21">
        <f>IF(BM15&lt;&gt;"",IFERROR(INDEX(LMH_STEP,MATCH(BM15,LMH_KEY,0)),0),CO15)</f>
        <v>0</v>
      </c>
      <c r="CW15" s="21">
        <f>IF(BN15&lt;&gt;"",IFERROR(INDEX(LMH_STEP,MATCH(BN15,LMH_KEY,0)),0),CP15)</f>
        <v>1</v>
      </c>
      <c r="CX15" s="21">
        <f>IF(BO15&lt;&gt;"",IFERROR(INDEX(LMH_STEP,MATCH(BO15,LMH_KEY,0)),0),CQ15)</f>
        <v>1</v>
      </c>
      <c r="CY15" s="21">
        <f>COUNTA(BI15:BO15)+IF(BP15&lt;&gt;"",1,0)+IFERROR(INDEX(RM_LCNT,MATCH($U15,RM_KEY,0)),0)</f>
        <v>0</v>
      </c>
      <c r="CZ15" s="21">
        <f>IF((BW15+BX15+BY15+BZ15+CA15+CB15+CC15)=0,0,(BW15*CK15+BX15*CL15+BY15*CM15+BZ15*CN15+CA15*CO15+CB15*CP15+CC15*CQ15)/(BW15+BX15+BY15+BZ15+CA15+CB15+CC15))</f>
        <v>-0.523809523809524</v>
      </c>
      <c r="DA15" s="21">
        <f>IF((CD15+CE15+CF15+CG15+CH15+CI15+CJ15)=0,0,(CD15*CR15+CE15*CS15+CF15*CT15+CG15*CU15+CH15*CV15+CI15*CW15+CJ15*CX15)/(CD15+CE15+CF15+CG15+CH15+CI15+CJ15))</f>
        <v>-0.523809523809524</v>
      </c>
    </row>
    <row r="16" ht="70" customHeight="1">
      <c r="A16" s="59" t="inlineStr">
        <is>
          <t>CARBON</t>
        </is>
      </c>
      <c r="B16" s="17" t="inlineStr">
        <is>
          <t>Support</t>
        </is>
      </c>
      <c r="C16" s="17" t="n">
        <v>5</v>
      </c>
      <c r="D16" s="17" t="inlineStr">
        <is>
          <t>IRIS1967</t>
        </is>
      </c>
      <c r="E16" s="17" t="inlineStr">
        <is>
          <t>Pritam Agarwal</t>
        </is>
      </c>
      <c r="F16" s="17" t="inlineStr">
        <is>
          <t>Manager- Customer Engagement</t>
        </is>
      </c>
      <c r="G16" s="17" t="inlineStr">
        <is>
          <t>Anushree Aparajit</t>
        </is>
      </c>
      <c r="H16" s="17" t="inlineStr">
        <is>
          <t>IRIS1335</t>
        </is>
      </c>
      <c r="I16" s="17" t="n">
        <v>20.1</v>
      </c>
      <c r="J16" s="17" t="inlineStr">
        <is>
          <t>PGDM</t>
        </is>
      </c>
      <c r="K16" s="17" t="inlineStr">
        <is>
          <t>L5 – Manager</t>
        </is>
      </c>
      <c r="L16" s="82" t="inlineStr">
        <is>
          <t>20 of 20</t>
        </is>
      </c>
      <c r="M16" s="83"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N16" s="83" t="inlineStr">
        <is>
          <t>Annual · set by manager: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t>
        </is>
      </c>
      <c r="O16" s="83" t="inlineStr">
        <is>
          <t>Latest rating: 2 · Potential: Medium · 9-box: Core Contributor</t>
        </is>
      </c>
      <c r="P16" s="83" t="inlineStr">
        <is>
          <t>Complexity &amp; Expertise: A2: Client communication, sharing ESEF files and HubSpot updates; skills cited are email drafting → moved down 0.5
Autonomy &amp; Decision: A1: States decides 'none of the activity' independently → moved down 0.5
Accountability &amp; Impact: B1: CSAT, NPS, logo retention and new business for own Germany/Netherlands accounts → moved down 0.5
Leadership &amp; Strategy: A1: No guidance of others described → moved down 0.5</t>
        </is>
      </c>
      <c r="Q16" s="84" t="inlineStr">
        <is>
          <t>Open ▸</t>
        </is>
      </c>
      <c r="R16" s="84" t="inlineStr">
        <is>
          <t>Card ▸</t>
        </is>
      </c>
      <c r="S16" s="85" t="inlineStr">
        <is>
          <t>Customer Success &amp; Support</t>
        </is>
      </c>
      <c r="T16" s="86" t="inlineStr">
        <is>
          <t>Customer Success &amp; Account Management</t>
        </is>
      </c>
      <c r="U16" s="86" t="inlineStr">
        <is>
          <t>R018</t>
        </is>
      </c>
      <c r="V16" s="86" t="inlineStr">
        <is>
          <t>Customer Success &amp; Account Management · IC</t>
        </is>
      </c>
      <c r="W16" s="99" t="inlineStr">
        <is>
          <t>B2</t>
        </is>
      </c>
      <c r="X16" s="86" t="inlineStr">
        <is>
          <t>Band B · Specialist / Manager</t>
        </is>
      </c>
      <c r="Y16" s="86" t="inlineStr">
        <is>
          <t>Senior Customer Success Specialist</t>
        </is>
      </c>
      <c r="Z16" s="86" t="n"/>
      <c r="AA16" s="86" t="inlineStr">
        <is>
          <t>Placed at B2 by the evidence: six ratings × market-derived weights and rules R1–R13 · no move needed for the reporting line</t>
        </is>
      </c>
      <c r="AB16" s="86" t="n"/>
      <c r="AC16" s="88" t="inlineStr">
        <is>
          <t>B2</t>
        </is>
      </c>
      <c r="AD16" s="21" t="inlineStr">
        <is>
          <t>High · 20.1 yrs vs market 6–10 yrs for B2</t>
        </is>
      </c>
      <c r="AE16" s="21" t="n"/>
      <c r="AF16" s="21" t="inlineStr">
        <is>
          <t>P4 / M3 · SFIA 4–5</t>
        </is>
      </c>
      <c r="AG16" s="89" t="str">
        <f>IFERROR(IF(INDEX(RM_I_C,MATCH($U16,RM_KEY,0))="","",INDEX(RM_I_C,MATCH($U16,RM_KEY,0))),"")</f>
        <v>H</v>
      </c>
      <c r="AH16" s="90" t="str">
        <f>IFERROR(IF(INDEX(RM_I_Au,MATCH($U16,RM_KEY,0))="","",INDEX(RM_I_Au,MATCH($U16,RM_KEY,0))),"")</f>
        <v>M</v>
      </c>
      <c r="AI16" s="90" t="str">
        <f>IFERROR(IF(INDEX(RM_I_Ac,MATCH($U16,RM_KEY,0))="","",INDEX(RM_I_Ac,MATCH($U16,RM_KEY,0))),"")</f>
        <v>M</v>
      </c>
      <c r="AJ16" s="90" t="str">
        <f>IFERROR(IF(INDEX(RM_I_L,MATCH($U16,RM_KEY,0))="","",INDEX(RM_I_L,MATCH($U16,RM_KEY,0))),"")</f>
        <v>L</v>
      </c>
      <c r="AK16" s="90" t="str">
        <f>IFERROR(IF(INDEX(RM_I_BI,MATCH($U16,RM_KEY,0))="","",INDEX(RM_I_BI,MATCH($U16,RM_KEY,0))),"")</f>
        <v>M</v>
      </c>
      <c r="AL16" s="90" t="str">
        <f>IFERROR(IF(INDEX(RM_I_Exp,MATCH($U16,RM_KEY,0))="","",INDEX(RM_I_Exp,MATCH($U16,RM_KEY,0))),"")</f>
        <v>L</v>
      </c>
      <c r="AM16" s="90" t="str">
        <f>IFERROR(IF(INDEX(RM_I_Edu,MATCH($U16,RM_KEY,0))="","",INDEX(RM_I_Edu,MATCH($U16,RM_KEY,0))),"")</f>
        <v>L</v>
      </c>
      <c r="AN16" s="91" t="str">
        <f>IFERROR(IF(INDEX(RM_M_C,MATCH($U16,RM_KEY,0))="","",INDEX(RM_M_C,MATCH($U16,RM_KEY,0))),"")</f>
        <v>H</v>
      </c>
      <c r="AO16" s="92" t="str">
        <f>IFERROR(IF(INDEX(RM_M_Au,MATCH($U16,RM_KEY,0))="","",INDEX(RM_M_Au,MATCH($U16,RM_KEY,0))),"")</f>
        <v>M</v>
      </c>
      <c r="AP16" s="92" t="str">
        <f>IFERROR(IF(INDEX(RM_M_Ac,MATCH($U16,RM_KEY,0))="","",INDEX(RM_M_Ac,MATCH($U16,RM_KEY,0))),"")</f>
        <v>M</v>
      </c>
      <c r="AQ16" s="92" t="str">
        <f>IFERROR(IF(INDEX(RM_M_L,MATCH($U16,RM_KEY,0))="","",INDEX(RM_M_L,MATCH($U16,RM_KEY,0))),"")</f>
        <v>L</v>
      </c>
      <c r="AR16" s="92" t="str">
        <f>IFERROR(IF(INDEX(RM_M_BI,MATCH($U16,RM_KEY,0))="","",INDEX(RM_M_BI,MATCH($U16,RM_KEY,0))),"")</f>
        <v>L</v>
      </c>
      <c r="AS16" s="92" t="str">
        <f>IFERROR(IF(INDEX(RM_M_Exp,MATCH($U16,RM_KEY,0))="","",INDEX(RM_M_Exp,MATCH($U16,RM_KEY,0))),"")</f>
        <v>L</v>
      </c>
      <c r="AT16" s="92" t="str">
        <f>IFERROR(IF(INDEX(RM_M_Edu,MATCH($U16,RM_KEY,0))="","",INDEX(RM_M_Edu,MATCH($U16,RM_KEY,0))),"")</f>
        <v>L</v>
      </c>
      <c r="AU16" s="93" t="str">
        <f>IFERROR(IF(INDEX(RM_L_C,MATCH($U16,RM_KEY,0))="","",INDEX(RM_L_C,MATCH($U16,RM_KEY,0))),"")</f>
        <v/>
      </c>
      <c r="AV16" s="94" t="str">
        <f>IFERROR(IF(INDEX(RM_L_Au,MATCH($U16,RM_KEY,0))="","",INDEX(RM_L_Au,MATCH($U16,RM_KEY,0))),"")</f>
        <v/>
      </c>
      <c r="AW16" s="94" t="str">
        <f>IFERROR(IF(INDEX(RM_L_Ac,MATCH($U16,RM_KEY,0))="","",INDEX(RM_L_Ac,MATCH($U16,RM_KEY,0))),"")</f>
        <v/>
      </c>
      <c r="AX16" s="94" t="str">
        <f>IFERROR(IF(INDEX(RM_L_L,MATCH($U16,RM_KEY,0))="","",INDEX(RM_L_L,MATCH($U16,RM_KEY,0))),"")</f>
        <v/>
      </c>
      <c r="AY16" s="94" t="str">
        <f>IFERROR(IF(INDEX(RM_L_BI,MATCH($U16,RM_KEY,0))="","",INDEX(RM_L_BI,MATCH($U16,RM_KEY,0))),"")</f>
        <v/>
      </c>
      <c r="AZ16" s="94" t="str">
        <f>IFERROR(IF(INDEX(RM_L_Exp,MATCH($U16,RM_KEY,0))="","",INDEX(RM_L_Exp,MATCH($U16,RM_KEY,0))),"")</f>
        <v/>
      </c>
      <c r="BA16" s="94" t="str">
        <f>IFERROR(IF(INDEX(RM_L_Edu,MATCH($U16,RM_KEY,0))="","",INDEX(RM_L_Edu,MATCH($U16,RM_KEY,0))),"")</f>
        <v/>
      </c>
      <c r="BB16" s="89" t="inlineStr">
        <is>
          <t>M</t>
        </is>
      </c>
      <c r="BC16" s="90" t="inlineStr">
        <is>
          <t>M</t>
        </is>
      </c>
      <c r="BD16" s="90" t="inlineStr">
        <is>
          <t>M</t>
        </is>
      </c>
      <c r="BE16" s="90" t="inlineStr">
        <is>
          <t>L</t>
        </is>
      </c>
      <c r="BF16" s="90" t="inlineStr">
        <is>
          <t>M</t>
        </is>
      </c>
      <c r="BG16" s="90" t="inlineStr">
        <is>
          <t>H</t>
        </is>
      </c>
      <c r="BH16" s="90" t="inlineStr">
        <is>
          <t>H</t>
        </is>
      </c>
      <c r="BI16" s="93" t="n"/>
      <c r="BJ16" s="94" t="n"/>
      <c r="BK16" s="94" t="n"/>
      <c r="BL16" s="94" t="n"/>
      <c r="BM16" s="94" t="n"/>
      <c r="BN16" s="94" t="n"/>
      <c r="BO16" s="94" t="n"/>
      <c r="BP16" s="63" t="n"/>
      <c r="BQ16" s="95" t="str">
        <f>IF(CY16=0,"",IF(BP16&lt;&gt;"",BP16,IF(LEFT(W16,1)="X",W16,IF(OR(W16="B+",W16="C+"),INDEX(LAD_PC,MAX(1,MIN(14,MATCH(W16,LAD_PC,0)+IF((DA16-CZ16)&gt;=0.5,1,IF((DA16-CZ16)&lt;=-0.5,-1,0))))),INDEX(LAD_STD,MAX(1,MIN(12,MATCH(W16,LAD_STD,0)+IF((DA16-CZ16)&gt;=0.5,1,IF((DA16-CZ16)&lt;=-0.5,-1,0)))))))))</f>
        <v/>
      </c>
      <c r="BR16" s="86" t="str">
        <f>IF(BQ16="","",IFERROR(CHOOSE(INDEX(B_RANK,MATCH(BQ16,B_LVL,0)),"Band A · Practitioner","Band B · Specialist / Manager","B+ · Player-Coach","Band C · Principal / Head","C+ · Player-Coach","Band D · Business leadership","Band E · Enterprise leadership"),"Band X · Consultant"))</f>
        <v/>
      </c>
      <c r="BS16" s="86" t="str">
        <f>IF(BQ16="","",IF(BQ16=W16,"• Same",IF(INDEX(B_VAL,MATCH(BQ16,B_LVL,0))&gt;INDEX(B_VAL,MATCH(W16,B_LVL,0)),"▲ Up","▼ Down")))</f>
        <v/>
      </c>
      <c r="BT16" s="95" t="str">
        <f>IF(BQ16&lt;&gt;"",BQ16,W16)</f>
        <v>B2</v>
      </c>
      <c r="BU16" s="86" t="str">
        <f>IFERROR(IF($H16="","—",IF(OR(LEFT(BT16,1)="X",LEFT(INDEX($BT$7:$BT$592,MATCH($H16,$D$7:$D$592,0)),1)="X"),"—",IF(AND(LEFT(BT16,1)="E",LEFT(INDEX($BT$7:$BT$592,MATCH($H16,$D$7:$D$592,0)),1)="E"),"Exception · Band E",IF(INDEX(B_VAL,MATCH(BT16,B_LVL,0))&gt;=INDEX(B_VAL,MATCH(INDEX($BT$7:$BT$592,MATCH($H16,$D$7:$D$592,0)),B_LVL,0)),"⚠ At or above the manager",IF(INDEX(B_RANK,MATCH(BT16,B_LVL,0))=INDEX(B_RANK,MATCH(INDEX($BT$7:$BT$592,MATCH($H16,$D$7:$D$592,0)),B_LVL,0)),"⚠ Same band as the manager","OK"))))),"—")</f>
        <v>OK</v>
      </c>
      <c r="BV16" s="64" t="n"/>
      <c r="BW16" s="20">
        <f>IFERROR(INDEX(LMH_PTS,MATCH(AG16,LMH_KEY,0)),0)</f>
        <v>9</v>
      </c>
      <c r="BX16" s="21">
        <f>IFERROR(INDEX(LMH_PTS,MATCH(AH16,LMH_KEY,0)),0)</f>
        <v>3</v>
      </c>
      <c r="BY16" s="21">
        <f>IFERROR(INDEX(LMH_PTS,MATCH(AI16,LMH_KEY,0)),0)</f>
        <v>3</v>
      </c>
      <c r="BZ16" s="21">
        <f>IFERROR(INDEX(LMH_PTS,MATCH(AJ16,LMH_KEY,0)),0)</f>
        <v>1</v>
      </c>
      <c r="CA16" s="21">
        <f>IFERROR(INDEX(LMH_PTS,MATCH(AK16,LMH_KEY,0)),0)</f>
        <v>3</v>
      </c>
      <c r="CB16" s="21">
        <f>IFERROR(INDEX(LMH_PTS,MATCH(AL16,LMH_KEY,0)),0)</f>
        <v>1</v>
      </c>
      <c r="CC16" s="21">
        <f>IFERROR(INDEX(LMH_PTS,MATCH(AM16,LMH_KEY,0)),0)</f>
        <v>1</v>
      </c>
      <c r="CD16" s="21">
        <f>IFERROR(INDEX(LMH_PTS,MATCH(IF(AU16&lt;&gt;"",AU16,AG16),LMH_KEY,0)),0)</f>
        <v>9</v>
      </c>
      <c r="CE16" s="21">
        <f>IFERROR(INDEX(LMH_PTS,MATCH(IF(AV16&lt;&gt;"",AV16,AH16),LMH_KEY,0)),0)</f>
        <v>3</v>
      </c>
      <c r="CF16" s="21">
        <f>IFERROR(INDEX(LMH_PTS,MATCH(IF(AW16&lt;&gt;"",AW16,AI16),LMH_KEY,0)),0)</f>
        <v>3</v>
      </c>
      <c r="CG16" s="21">
        <f>IFERROR(INDEX(LMH_PTS,MATCH(IF(AX16&lt;&gt;"",AX16,AJ16),LMH_KEY,0)),0)</f>
        <v>1</v>
      </c>
      <c r="CH16" s="21">
        <f>IFERROR(INDEX(LMH_PTS,MATCH(IF(AY16&lt;&gt;"",AY16,AK16),LMH_KEY,0)),0)</f>
        <v>3</v>
      </c>
      <c r="CI16" s="21">
        <f>IFERROR(INDEX(LMH_PTS,MATCH(IF(AZ16&lt;&gt;"",AZ16,AL16),LMH_KEY,0)),0)</f>
        <v>1</v>
      </c>
      <c r="CJ16" s="21">
        <f>IFERROR(INDEX(LMH_PTS,MATCH(IF(BA16&lt;&gt;"",BA16,AM16),LMH_KEY,0)),0)</f>
        <v>1</v>
      </c>
      <c r="CK16" s="21">
        <f>IF(BB16="",0,IFERROR(INDEX(LMH_STEP,MATCH(BB16,LMH_KEY,0)),0))</f>
        <v>0</v>
      </c>
      <c r="CL16" s="21">
        <f>IF(BC16="",0,IFERROR(INDEX(LMH_STEP,MATCH(BC16,LMH_KEY,0)),0))</f>
        <v>0</v>
      </c>
      <c r="CM16" s="21">
        <f>IF(BD16="",0,IFERROR(INDEX(LMH_STEP,MATCH(BD16,LMH_KEY,0)),0))</f>
        <v>0</v>
      </c>
      <c r="CN16" s="21">
        <f>IF(BE16="",0,IFERROR(INDEX(LMH_STEP,MATCH(BE16,LMH_KEY,0)),0))</f>
        <v>-1</v>
      </c>
      <c r="CO16" s="21">
        <f>IF(BF16="",0,IFERROR(INDEX(LMH_STEP,MATCH(BF16,LMH_KEY,0)),0))</f>
        <v>0</v>
      </c>
      <c r="CP16" s="21">
        <f>IF(BG16="",0,IFERROR(INDEX(LMH_STEP,MATCH(BG16,LMH_KEY,0)),0))</f>
        <v>1</v>
      </c>
      <c r="CQ16" s="21">
        <f>IF(BH16="",0,IFERROR(INDEX(LMH_STEP,MATCH(BH16,LMH_KEY,0)),0))</f>
        <v>1</v>
      </c>
      <c r="CR16" s="21">
        <f>IF(BI16&lt;&gt;"",IFERROR(INDEX(LMH_STEP,MATCH(BI16,LMH_KEY,0)),0),CK16)</f>
        <v>0</v>
      </c>
      <c r="CS16" s="21">
        <f>IF(BJ16&lt;&gt;"",IFERROR(INDEX(LMH_STEP,MATCH(BJ16,LMH_KEY,0)),0),CL16)</f>
        <v>0</v>
      </c>
      <c r="CT16" s="21">
        <f>IF(BK16&lt;&gt;"",IFERROR(INDEX(LMH_STEP,MATCH(BK16,LMH_KEY,0)),0),CM16)</f>
        <v>0</v>
      </c>
      <c r="CU16" s="21">
        <f>IF(BL16&lt;&gt;"",IFERROR(INDEX(LMH_STEP,MATCH(BL16,LMH_KEY,0)),0),CN16)</f>
        <v>-1</v>
      </c>
      <c r="CV16" s="21">
        <f>IF(BM16&lt;&gt;"",IFERROR(INDEX(LMH_STEP,MATCH(BM16,LMH_KEY,0)),0),CO16)</f>
        <v>0</v>
      </c>
      <c r="CW16" s="21">
        <f>IF(BN16&lt;&gt;"",IFERROR(INDEX(LMH_STEP,MATCH(BN16,LMH_KEY,0)),0),CP16)</f>
        <v>1</v>
      </c>
      <c r="CX16" s="21">
        <f>IF(BO16&lt;&gt;"",IFERROR(INDEX(LMH_STEP,MATCH(BO16,LMH_KEY,0)),0),CQ16)</f>
        <v>1</v>
      </c>
      <c r="CY16" s="21">
        <f>COUNTA(BI16:BO16)+IF(BP16&lt;&gt;"",1,0)+IFERROR(INDEX(RM_LCNT,MATCH($U16,RM_KEY,0)),0)</f>
        <v>0</v>
      </c>
      <c r="CZ16" s="21">
        <f>IF((BW16+BX16+BY16+BZ16+CA16+CB16+CC16)=0,0,(BW16*CK16+BX16*CL16+BY16*CM16+BZ16*CN16+CA16*CO16+CB16*CP16+CC16*CQ16)/(BW16+BX16+BY16+BZ16+CA16+CB16+CC16))</f>
        <v>0.0476190476190476</v>
      </c>
      <c r="DA16" s="21">
        <f>IF((CD16+CE16+CF16+CG16+CH16+CI16+CJ16)=0,0,(CD16*CR16+CE16*CS16+CF16*CT16+CG16*CU16+CH16*CV16+CI16*CW16+CJ16*CX16)/(CD16+CE16+CF16+CG16+CH16+CI16+CJ16))</f>
        <v>0.0476190476190476</v>
      </c>
    </row>
    <row r="17" ht="70" customHeight="1">
      <c r="A17" s="59" t="inlineStr">
        <is>
          <t>CARBON</t>
        </is>
      </c>
      <c r="B17" s="17" t="inlineStr">
        <is>
          <t>Support</t>
        </is>
      </c>
      <c r="C17" s="17" t="n">
        <v>5</v>
      </c>
      <c r="D17" s="17" t="inlineStr">
        <is>
          <t>IRIS1911</t>
        </is>
      </c>
      <c r="E17" s="17" t="inlineStr">
        <is>
          <t>Varun Bubna</t>
        </is>
      </c>
      <c r="F17" s="17" t="inlineStr">
        <is>
          <t>Customer Success Manager</t>
        </is>
      </c>
      <c r="G17" s="17" t="inlineStr">
        <is>
          <t>Anushree Aparajit</t>
        </is>
      </c>
      <c r="H17" s="17" t="inlineStr">
        <is>
          <t>IRIS1335</t>
        </is>
      </c>
      <c r="I17" s="17" t="n">
        <v>8.4</v>
      </c>
      <c r="J17" s="17" t="inlineStr">
        <is>
          <t>B.Com</t>
        </is>
      </c>
      <c r="K17" s="17" t="inlineStr">
        <is>
          <t>L5 – Manager</t>
        </is>
      </c>
      <c r="L17" s="82" t="inlineStr">
        <is>
          <t>20 of 20</t>
        </is>
      </c>
      <c r="M17" s="83"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N17" s="83" t="inlineStr">
        <is>
          <t>Annual · set by manager: 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t>
        </is>
      </c>
      <c r="O17" s="83" t="inlineStr">
        <is>
          <t>Latest rating: 4 · Potential: Medium · 9-box: High Impact / Growth Talent</t>
        </is>
      </c>
      <c r="P17" s="83" t="inlineStr">
        <is>
          <t>Complexity &amp; Expertise: B1: SEC subject-matter expert; multiple geos and mandates; product UAT and customer training → moved down 0.5
Autonomy &amp; Decision: A2: Decides independently only on customer feedback → moved down 1
Accountability &amp; Impact: B2: Renewals, ARR expansion, receivables, cross-sell and partners across multi-geo key accounts → matches the start
Leadership &amp; Strategy: A1: Trains customers; no internal guidance or leadership described → moved down 1</t>
        </is>
      </c>
      <c r="Q17" s="84" t="inlineStr">
        <is>
          <t>Open ▸</t>
        </is>
      </c>
      <c r="R17" s="84" t="inlineStr">
        <is>
          <t>Card ▸</t>
        </is>
      </c>
      <c r="S17" s="85" t="inlineStr">
        <is>
          <t>Customer Success &amp; Support</t>
        </is>
      </c>
      <c r="T17" s="86" t="inlineStr">
        <is>
          <t>Customer Success &amp; Account Management</t>
        </is>
      </c>
      <c r="U17" s="86" t="inlineStr">
        <is>
          <t>R018</t>
        </is>
      </c>
      <c r="V17" s="86" t="inlineStr">
        <is>
          <t>Customer Success &amp; Account Management · IC</t>
        </is>
      </c>
      <c r="W17" s="99" t="inlineStr">
        <is>
          <t>B2</t>
        </is>
      </c>
      <c r="X17" s="86" t="inlineStr">
        <is>
          <t>Band B · Specialist / Manager</t>
        </is>
      </c>
      <c r="Y17" s="86" t="inlineStr">
        <is>
          <t>Senior Customer Success Specialist</t>
        </is>
      </c>
      <c r="Z17" s="86" t="n"/>
      <c r="AA17" s="86" t="inlineStr">
        <is>
          <t>Placed at B2 by the evidence: six ratings × market-derived weights and rules R1–R13 · no move needed for the reporting line</t>
        </is>
      </c>
      <c r="AB17" s="86" t="n"/>
      <c r="AC17" s="88" t="inlineStr">
        <is>
          <t>B1</t>
        </is>
      </c>
      <c r="AD17" s="21" t="inlineStr">
        <is>
          <t>Medium · 8.4 yrs vs market 6–10 yrs for B2</t>
        </is>
      </c>
      <c r="AE17" s="21" t="n"/>
      <c r="AF17" s="21" t="inlineStr">
        <is>
          <t>P4 / M3 · SFIA 4–5</t>
        </is>
      </c>
      <c r="AG17" s="89" t="str">
        <f>IFERROR(IF(INDEX(RM_I_C,MATCH($U17,RM_KEY,0))="","",INDEX(RM_I_C,MATCH($U17,RM_KEY,0))),"")</f>
        <v>H</v>
      </c>
      <c r="AH17" s="90" t="str">
        <f>IFERROR(IF(INDEX(RM_I_Au,MATCH($U17,RM_KEY,0))="","",INDEX(RM_I_Au,MATCH($U17,RM_KEY,0))),"")</f>
        <v>M</v>
      </c>
      <c r="AI17" s="90" t="str">
        <f>IFERROR(IF(INDEX(RM_I_Ac,MATCH($U17,RM_KEY,0))="","",INDEX(RM_I_Ac,MATCH($U17,RM_KEY,0))),"")</f>
        <v>M</v>
      </c>
      <c r="AJ17" s="90" t="str">
        <f>IFERROR(IF(INDEX(RM_I_L,MATCH($U17,RM_KEY,0))="","",INDEX(RM_I_L,MATCH($U17,RM_KEY,0))),"")</f>
        <v>L</v>
      </c>
      <c r="AK17" s="90" t="str">
        <f>IFERROR(IF(INDEX(RM_I_BI,MATCH($U17,RM_KEY,0))="","",INDEX(RM_I_BI,MATCH($U17,RM_KEY,0))),"")</f>
        <v>M</v>
      </c>
      <c r="AL17" s="90" t="str">
        <f>IFERROR(IF(INDEX(RM_I_Exp,MATCH($U17,RM_KEY,0))="","",INDEX(RM_I_Exp,MATCH($U17,RM_KEY,0))),"")</f>
        <v>L</v>
      </c>
      <c r="AM17" s="90" t="str">
        <f>IFERROR(IF(INDEX(RM_I_Edu,MATCH($U17,RM_KEY,0))="","",INDEX(RM_I_Edu,MATCH($U17,RM_KEY,0))),"")</f>
        <v>L</v>
      </c>
      <c r="AN17" s="91" t="str">
        <f>IFERROR(IF(INDEX(RM_M_C,MATCH($U17,RM_KEY,0))="","",INDEX(RM_M_C,MATCH($U17,RM_KEY,0))),"")</f>
        <v>H</v>
      </c>
      <c r="AO17" s="92" t="str">
        <f>IFERROR(IF(INDEX(RM_M_Au,MATCH($U17,RM_KEY,0))="","",INDEX(RM_M_Au,MATCH($U17,RM_KEY,0))),"")</f>
        <v>M</v>
      </c>
      <c r="AP17" s="92" t="str">
        <f>IFERROR(IF(INDEX(RM_M_Ac,MATCH($U17,RM_KEY,0))="","",INDEX(RM_M_Ac,MATCH($U17,RM_KEY,0))),"")</f>
        <v>M</v>
      </c>
      <c r="AQ17" s="92" t="str">
        <f>IFERROR(IF(INDEX(RM_M_L,MATCH($U17,RM_KEY,0))="","",INDEX(RM_M_L,MATCH($U17,RM_KEY,0))),"")</f>
        <v>L</v>
      </c>
      <c r="AR17" s="92" t="str">
        <f>IFERROR(IF(INDEX(RM_M_BI,MATCH($U17,RM_KEY,0))="","",INDEX(RM_M_BI,MATCH($U17,RM_KEY,0))),"")</f>
        <v>L</v>
      </c>
      <c r="AS17" s="92" t="str">
        <f>IFERROR(IF(INDEX(RM_M_Exp,MATCH($U17,RM_KEY,0))="","",INDEX(RM_M_Exp,MATCH($U17,RM_KEY,0))),"")</f>
        <v>L</v>
      </c>
      <c r="AT17" s="92" t="str">
        <f>IFERROR(IF(INDEX(RM_M_Edu,MATCH($U17,RM_KEY,0))="","",INDEX(RM_M_Edu,MATCH($U17,RM_KEY,0))),"")</f>
        <v>L</v>
      </c>
      <c r="AU17" s="93" t="str">
        <f>IFERROR(IF(INDEX(RM_L_C,MATCH($U17,RM_KEY,0))="","",INDEX(RM_L_C,MATCH($U17,RM_KEY,0))),"")</f>
        <v/>
      </c>
      <c r="AV17" s="94" t="str">
        <f>IFERROR(IF(INDEX(RM_L_Au,MATCH($U17,RM_KEY,0))="","",INDEX(RM_L_Au,MATCH($U17,RM_KEY,0))),"")</f>
        <v/>
      </c>
      <c r="AW17" s="94" t="str">
        <f>IFERROR(IF(INDEX(RM_L_Ac,MATCH($U17,RM_KEY,0))="","",INDEX(RM_L_Ac,MATCH($U17,RM_KEY,0))),"")</f>
        <v/>
      </c>
      <c r="AX17" s="94" t="str">
        <f>IFERROR(IF(INDEX(RM_L_L,MATCH($U17,RM_KEY,0))="","",INDEX(RM_L_L,MATCH($U17,RM_KEY,0))),"")</f>
        <v/>
      </c>
      <c r="AY17" s="94" t="str">
        <f>IFERROR(IF(INDEX(RM_L_BI,MATCH($U17,RM_KEY,0))="","",INDEX(RM_L_BI,MATCH($U17,RM_KEY,0))),"")</f>
        <v/>
      </c>
      <c r="AZ17" s="94" t="str">
        <f>IFERROR(IF(INDEX(RM_L_Exp,MATCH($U17,RM_KEY,0))="","",INDEX(RM_L_Exp,MATCH($U17,RM_KEY,0))),"")</f>
        <v/>
      </c>
      <c r="BA17" s="94" t="str">
        <f>IFERROR(IF(INDEX(RM_L_Edu,MATCH($U17,RM_KEY,0))="","",INDEX(RM_L_Edu,MATCH($U17,RM_KEY,0))),"")</f>
        <v/>
      </c>
      <c r="BB17" s="89" t="inlineStr">
        <is>
          <t>M</t>
        </is>
      </c>
      <c r="BC17" s="90" t="inlineStr">
        <is>
          <t>L</t>
        </is>
      </c>
      <c r="BD17" s="90" t="inlineStr">
        <is>
          <t>M</t>
        </is>
      </c>
      <c r="BE17" s="90" t="inlineStr">
        <is>
          <t>L</t>
        </is>
      </c>
      <c r="BF17" s="90" t="n"/>
      <c r="BG17" s="90" t="inlineStr">
        <is>
          <t>H</t>
        </is>
      </c>
      <c r="BH17" s="90" t="inlineStr">
        <is>
          <t>M</t>
        </is>
      </c>
      <c r="BI17" s="93" t="n"/>
      <c r="BJ17" s="94" t="n"/>
      <c r="BK17" s="94" t="n"/>
      <c r="BL17" s="94" t="n"/>
      <c r="BM17" s="94" t="n"/>
      <c r="BN17" s="94" t="n"/>
      <c r="BO17" s="94" t="n"/>
      <c r="BP17" s="63" t="n"/>
      <c r="BQ17" s="95" t="str">
        <f>IF(CY17=0,"",IF(BP17&lt;&gt;"",BP17,IF(LEFT(W17,1)="X",W17,IF(OR(W17="B+",W17="C+"),INDEX(LAD_PC,MAX(1,MIN(14,MATCH(W17,LAD_PC,0)+IF((DA17-CZ17)&gt;=0.5,1,IF((DA17-CZ17)&lt;=-0.5,-1,0))))),INDEX(LAD_STD,MAX(1,MIN(12,MATCH(W17,LAD_STD,0)+IF((DA17-CZ17)&gt;=0.5,1,IF((DA17-CZ17)&lt;=-0.5,-1,0)))))))))</f>
        <v/>
      </c>
      <c r="BR17" s="86" t="str">
        <f>IF(BQ17="","",IFERROR(CHOOSE(INDEX(B_RANK,MATCH(BQ17,B_LVL,0)),"Band A · Practitioner","Band B · Specialist / Manager","B+ · Player-Coach","Band C · Principal / Head","C+ · Player-Coach","Band D · Business leadership","Band E · Enterprise leadership"),"Band X · Consultant"))</f>
        <v/>
      </c>
      <c r="BS17" s="86" t="str">
        <f>IF(BQ17="","",IF(BQ17=W17,"• Same",IF(INDEX(B_VAL,MATCH(BQ17,B_LVL,0))&gt;INDEX(B_VAL,MATCH(W17,B_LVL,0)),"▲ Up","▼ Down")))</f>
        <v/>
      </c>
      <c r="BT17" s="95" t="str">
        <f>IF(BQ17&lt;&gt;"",BQ17,W17)</f>
        <v>B2</v>
      </c>
      <c r="BU17" s="86" t="str">
        <f>IFERROR(IF($H17="","—",IF(OR(LEFT(BT17,1)="X",LEFT(INDEX($BT$7:$BT$592,MATCH($H17,$D$7:$D$592,0)),1)="X"),"—",IF(AND(LEFT(BT17,1)="E",LEFT(INDEX($BT$7:$BT$592,MATCH($H17,$D$7:$D$592,0)),1)="E"),"Exception · Band E",IF(INDEX(B_VAL,MATCH(BT17,B_LVL,0))&gt;=INDEX(B_VAL,MATCH(INDEX($BT$7:$BT$592,MATCH($H17,$D$7:$D$592,0)),B_LVL,0)),"⚠ At or above the manager",IF(INDEX(B_RANK,MATCH(BT17,B_LVL,0))=INDEX(B_RANK,MATCH(INDEX($BT$7:$BT$592,MATCH($H17,$D$7:$D$592,0)),B_LVL,0)),"⚠ Same band as the manager","OK"))))),"—")</f>
        <v>OK</v>
      </c>
      <c r="BV17" s="64" t="n"/>
      <c r="BW17" s="20">
        <f>IFERROR(INDEX(LMH_PTS,MATCH(AG17,LMH_KEY,0)),0)</f>
        <v>9</v>
      </c>
      <c r="BX17" s="21">
        <f>IFERROR(INDEX(LMH_PTS,MATCH(AH17,LMH_KEY,0)),0)</f>
        <v>3</v>
      </c>
      <c r="BY17" s="21">
        <f>IFERROR(INDEX(LMH_PTS,MATCH(AI17,LMH_KEY,0)),0)</f>
        <v>3</v>
      </c>
      <c r="BZ17" s="21">
        <f>IFERROR(INDEX(LMH_PTS,MATCH(AJ17,LMH_KEY,0)),0)</f>
        <v>1</v>
      </c>
      <c r="CA17" s="21">
        <f>IFERROR(INDEX(LMH_PTS,MATCH(AK17,LMH_KEY,0)),0)</f>
        <v>3</v>
      </c>
      <c r="CB17" s="21">
        <f>IFERROR(INDEX(LMH_PTS,MATCH(AL17,LMH_KEY,0)),0)</f>
        <v>1</v>
      </c>
      <c r="CC17" s="21">
        <f>IFERROR(INDEX(LMH_PTS,MATCH(AM17,LMH_KEY,0)),0)</f>
        <v>1</v>
      </c>
      <c r="CD17" s="21">
        <f>IFERROR(INDEX(LMH_PTS,MATCH(IF(AU17&lt;&gt;"",AU17,AG17),LMH_KEY,0)),0)</f>
        <v>9</v>
      </c>
      <c r="CE17" s="21">
        <f>IFERROR(INDEX(LMH_PTS,MATCH(IF(AV17&lt;&gt;"",AV17,AH17),LMH_KEY,0)),0)</f>
        <v>3</v>
      </c>
      <c r="CF17" s="21">
        <f>IFERROR(INDEX(LMH_PTS,MATCH(IF(AW17&lt;&gt;"",AW17,AI17),LMH_KEY,0)),0)</f>
        <v>3</v>
      </c>
      <c r="CG17" s="21">
        <f>IFERROR(INDEX(LMH_PTS,MATCH(IF(AX17&lt;&gt;"",AX17,AJ17),LMH_KEY,0)),0)</f>
        <v>1</v>
      </c>
      <c r="CH17" s="21">
        <f>IFERROR(INDEX(LMH_PTS,MATCH(IF(AY17&lt;&gt;"",AY17,AK17),LMH_KEY,0)),0)</f>
        <v>3</v>
      </c>
      <c r="CI17" s="21">
        <f>IFERROR(INDEX(LMH_PTS,MATCH(IF(AZ17&lt;&gt;"",AZ17,AL17),LMH_KEY,0)),0)</f>
        <v>1</v>
      </c>
      <c r="CJ17" s="21">
        <f>IFERROR(INDEX(LMH_PTS,MATCH(IF(BA17&lt;&gt;"",BA17,AM17),LMH_KEY,0)),0)</f>
        <v>1</v>
      </c>
      <c r="CK17" s="21">
        <f>IF(BB17="",0,IFERROR(INDEX(LMH_STEP,MATCH(BB17,LMH_KEY,0)),0))</f>
        <v>0</v>
      </c>
      <c r="CL17" s="21">
        <f>IF(BC17="",0,IFERROR(INDEX(LMH_STEP,MATCH(BC17,LMH_KEY,0)),0))</f>
        <v>-1</v>
      </c>
      <c r="CM17" s="21">
        <f>IF(BD17="",0,IFERROR(INDEX(LMH_STEP,MATCH(BD17,LMH_KEY,0)),0))</f>
        <v>0</v>
      </c>
      <c r="CN17" s="21">
        <f>IF(BE17="",0,IFERROR(INDEX(LMH_STEP,MATCH(BE17,LMH_KEY,0)),0))</f>
        <v>-1</v>
      </c>
      <c r="CO17" s="21">
        <f>IF(BF17="",0,IFERROR(INDEX(LMH_STEP,MATCH(BF17,LMH_KEY,0)),0))</f>
        <v>0</v>
      </c>
      <c r="CP17" s="21">
        <f>IF(BG17="",0,IFERROR(INDEX(LMH_STEP,MATCH(BG17,LMH_KEY,0)),0))</f>
        <v>1</v>
      </c>
      <c r="CQ17" s="21">
        <f>IF(BH17="",0,IFERROR(INDEX(LMH_STEP,MATCH(BH17,LMH_KEY,0)),0))</f>
        <v>0</v>
      </c>
      <c r="CR17" s="21">
        <f>IF(BI17&lt;&gt;"",IFERROR(INDEX(LMH_STEP,MATCH(BI17,LMH_KEY,0)),0),CK17)</f>
        <v>0</v>
      </c>
      <c r="CS17" s="21">
        <f>IF(BJ17&lt;&gt;"",IFERROR(INDEX(LMH_STEP,MATCH(BJ17,LMH_KEY,0)),0),CL17)</f>
        <v>-1</v>
      </c>
      <c r="CT17" s="21">
        <f>IF(BK17&lt;&gt;"",IFERROR(INDEX(LMH_STEP,MATCH(BK17,LMH_KEY,0)),0),CM17)</f>
        <v>0</v>
      </c>
      <c r="CU17" s="21">
        <f>IF(BL17&lt;&gt;"",IFERROR(INDEX(LMH_STEP,MATCH(BL17,LMH_KEY,0)),0),CN17)</f>
        <v>-1</v>
      </c>
      <c r="CV17" s="21">
        <f>IF(BM17&lt;&gt;"",IFERROR(INDEX(LMH_STEP,MATCH(BM17,LMH_KEY,0)),0),CO17)</f>
        <v>0</v>
      </c>
      <c r="CW17" s="21">
        <f>IF(BN17&lt;&gt;"",IFERROR(INDEX(LMH_STEP,MATCH(BN17,LMH_KEY,0)),0),CP17)</f>
        <v>1</v>
      </c>
      <c r="CX17" s="21">
        <f>IF(BO17&lt;&gt;"",IFERROR(INDEX(LMH_STEP,MATCH(BO17,LMH_KEY,0)),0),CQ17)</f>
        <v>0</v>
      </c>
      <c r="CY17" s="21">
        <f>COUNTA(BI17:BO17)+IF(BP17&lt;&gt;"",1,0)+IFERROR(INDEX(RM_LCNT,MATCH($U17,RM_KEY,0)),0)</f>
        <v>0</v>
      </c>
      <c r="CZ17" s="21">
        <f>IF((BW17+BX17+BY17+BZ17+CA17+CB17+CC17)=0,0,(BW17*CK17+BX17*CL17+BY17*CM17+BZ17*CN17+CA17*CO17+CB17*CP17+CC17*CQ17)/(BW17+BX17+BY17+BZ17+CA17+CB17+CC17))</f>
        <v>-0.142857142857143</v>
      </c>
      <c r="DA17" s="21">
        <f>IF((CD17+CE17+CF17+CG17+CH17+CI17+CJ17)=0,0,(CD17*CR17+CE17*CS17+CF17*CT17+CG17*CU17+CH17*CV17+CI17*CW17+CJ17*CX17)/(CD17+CE17+CF17+CG17+CH17+CI17+CJ17))</f>
        <v>-0.142857142857143</v>
      </c>
    </row>
    <row r="18" ht="70" customHeight="1">
      <c r="A18" s="59" t="inlineStr">
        <is>
          <t>CARBON</t>
        </is>
      </c>
      <c r="B18" s="17" t="inlineStr">
        <is>
          <t>Support</t>
        </is>
      </c>
      <c r="C18" s="17" t="n">
        <v>5</v>
      </c>
      <c r="D18" s="17" t="inlineStr">
        <is>
          <t>IRIS1939</t>
        </is>
      </c>
      <c r="E18" s="17" t="inlineStr">
        <is>
          <t>Nupur Samantaray</t>
        </is>
      </c>
      <c r="F18" s="17" t="inlineStr">
        <is>
          <t>Manager- Customer Engagement</t>
        </is>
      </c>
      <c r="G18" s="17" t="inlineStr">
        <is>
          <t>Anushree Aparajit</t>
        </is>
      </c>
      <c r="H18" s="17" t="inlineStr">
        <is>
          <t>IRIS1335</t>
        </is>
      </c>
      <c r="I18" s="17" t="n">
        <v>9.1</v>
      </c>
      <c r="J18" s="17" t="inlineStr">
        <is>
          <t>CA</t>
        </is>
      </c>
      <c r="K18" s="17" t="inlineStr">
        <is>
          <t>L5 – Manager</t>
        </is>
      </c>
      <c r="L18" s="82" t="inlineStr">
        <is>
          <t>20 of 20</t>
        </is>
      </c>
      <c r="M18" s="83"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N18" s="83" t="inlineStr">
        <is>
          <t>Annual · set by manager: 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t>
        </is>
      </c>
      <c r="O18" s="83" t="inlineStr">
        <is>
          <t>Latest rating: 3 · Potential: Medium · 9-box: Core Contributor</t>
        </is>
      </c>
      <c r="P18" s="83" t="inlineStr">
        <is>
          <t>Complexity &amp; Expertise: A3: Delivers ESEF reports for demanding customers with highly stylised reports; product testing, training → moved down 1
Autonomy &amp; Decision: A2: Passes requirements to product or service teams; only 'new logo' cited as own decision → moved down 1
Accountability &amp; Impact: B1: ESEF output, invoices, renewals and receivables for own accounts → moved down 0.5
Leadership &amp; Strategy: A1: No guidance of others described → moved down 1</t>
        </is>
      </c>
      <c r="Q18" s="84" t="inlineStr">
        <is>
          <t>Open ▸</t>
        </is>
      </c>
      <c r="R18" s="84" t="inlineStr">
        <is>
          <t>Card ▸</t>
        </is>
      </c>
      <c r="S18" s="85" t="inlineStr">
        <is>
          <t>Customer Success &amp; Support</t>
        </is>
      </c>
      <c r="T18" s="86" t="inlineStr">
        <is>
          <t>Customer Success &amp; Account Management</t>
        </is>
      </c>
      <c r="U18" s="86" t="inlineStr">
        <is>
          <t>R018</t>
        </is>
      </c>
      <c r="V18" s="86" t="inlineStr">
        <is>
          <t>Customer Success &amp; Account Management · IC</t>
        </is>
      </c>
      <c r="W18" s="99" t="inlineStr">
        <is>
          <t>B1</t>
        </is>
      </c>
      <c r="X18" s="86" t="inlineStr">
        <is>
          <t>Band B · Specialist / Manager</t>
        </is>
      </c>
      <c r="Y18" s="86" t="inlineStr">
        <is>
          <t>Specialist – Customer Success &amp; Account Management</t>
        </is>
      </c>
      <c r="Z18" s="100" t="inlineStr">
        <is>
          <t>Senior Customer Success Specialist → Specialist – Customer Success &amp; Account Management</t>
        </is>
      </c>
      <c r="AA18" s="86" t="inlineStr">
        <is>
          <t>Placed at B1 by the evidence: six ratings × market-derived weights and rules R1–R13 · no move needed for the reporting line</t>
        </is>
      </c>
      <c r="AB18" s="86" t="n"/>
      <c r="AC18" s="88" t="inlineStr">
        <is>
          <t>B1</t>
        </is>
      </c>
      <c r="AD18" s="21" t="inlineStr">
        <is>
          <t>High · 9.1 yrs vs market 4–8 yrs for B1</t>
        </is>
      </c>
      <c r="AE18" s="21" t="n"/>
      <c r="AF18" s="21" t="inlineStr">
        <is>
          <t>P3 / M2 · SFIA 4 Enable</t>
        </is>
      </c>
      <c r="AG18" s="89" t="str">
        <f>IFERROR(IF(INDEX(RM_I_C,MATCH($U18,RM_KEY,0))="","",INDEX(RM_I_C,MATCH($U18,RM_KEY,0))),"")</f>
        <v>H</v>
      </c>
      <c r="AH18" s="90" t="str">
        <f>IFERROR(IF(INDEX(RM_I_Au,MATCH($U18,RM_KEY,0))="","",INDEX(RM_I_Au,MATCH($U18,RM_KEY,0))),"")</f>
        <v>M</v>
      </c>
      <c r="AI18" s="90" t="str">
        <f>IFERROR(IF(INDEX(RM_I_Ac,MATCH($U18,RM_KEY,0))="","",INDEX(RM_I_Ac,MATCH($U18,RM_KEY,0))),"")</f>
        <v>M</v>
      </c>
      <c r="AJ18" s="90" t="str">
        <f>IFERROR(IF(INDEX(RM_I_L,MATCH($U18,RM_KEY,0))="","",INDEX(RM_I_L,MATCH($U18,RM_KEY,0))),"")</f>
        <v>L</v>
      </c>
      <c r="AK18" s="90" t="str">
        <f>IFERROR(IF(INDEX(RM_I_BI,MATCH($U18,RM_KEY,0))="","",INDEX(RM_I_BI,MATCH($U18,RM_KEY,0))),"")</f>
        <v>M</v>
      </c>
      <c r="AL18" s="90" t="str">
        <f>IFERROR(IF(INDEX(RM_I_Exp,MATCH($U18,RM_KEY,0))="","",INDEX(RM_I_Exp,MATCH($U18,RM_KEY,0))),"")</f>
        <v>L</v>
      </c>
      <c r="AM18" s="90" t="str">
        <f>IFERROR(IF(INDEX(RM_I_Edu,MATCH($U18,RM_KEY,0))="","",INDEX(RM_I_Edu,MATCH($U18,RM_KEY,0))),"")</f>
        <v>L</v>
      </c>
      <c r="AN18" s="91" t="str">
        <f>IFERROR(IF(INDEX(RM_M_C,MATCH($U18,RM_KEY,0))="","",INDEX(RM_M_C,MATCH($U18,RM_KEY,0))),"")</f>
        <v>H</v>
      </c>
      <c r="AO18" s="92" t="str">
        <f>IFERROR(IF(INDEX(RM_M_Au,MATCH($U18,RM_KEY,0))="","",INDEX(RM_M_Au,MATCH($U18,RM_KEY,0))),"")</f>
        <v>M</v>
      </c>
      <c r="AP18" s="92" t="str">
        <f>IFERROR(IF(INDEX(RM_M_Ac,MATCH($U18,RM_KEY,0))="","",INDEX(RM_M_Ac,MATCH($U18,RM_KEY,0))),"")</f>
        <v>M</v>
      </c>
      <c r="AQ18" s="92" t="str">
        <f>IFERROR(IF(INDEX(RM_M_L,MATCH($U18,RM_KEY,0))="","",INDEX(RM_M_L,MATCH($U18,RM_KEY,0))),"")</f>
        <v>L</v>
      </c>
      <c r="AR18" s="92" t="str">
        <f>IFERROR(IF(INDEX(RM_M_BI,MATCH($U18,RM_KEY,0))="","",INDEX(RM_M_BI,MATCH($U18,RM_KEY,0))),"")</f>
        <v>L</v>
      </c>
      <c r="AS18" s="92" t="str">
        <f>IFERROR(IF(INDEX(RM_M_Exp,MATCH($U18,RM_KEY,0))="","",INDEX(RM_M_Exp,MATCH($U18,RM_KEY,0))),"")</f>
        <v>L</v>
      </c>
      <c r="AT18" s="92" t="str">
        <f>IFERROR(IF(INDEX(RM_M_Edu,MATCH($U18,RM_KEY,0))="","",INDEX(RM_M_Edu,MATCH($U18,RM_KEY,0))),"")</f>
        <v>L</v>
      </c>
      <c r="AU18" s="93" t="str">
        <f>IFERROR(IF(INDEX(RM_L_C,MATCH($U18,RM_KEY,0))="","",INDEX(RM_L_C,MATCH($U18,RM_KEY,0))),"")</f>
        <v/>
      </c>
      <c r="AV18" s="94" t="str">
        <f>IFERROR(IF(INDEX(RM_L_Au,MATCH($U18,RM_KEY,0))="","",INDEX(RM_L_Au,MATCH($U18,RM_KEY,0))),"")</f>
        <v/>
      </c>
      <c r="AW18" s="94" t="str">
        <f>IFERROR(IF(INDEX(RM_L_Ac,MATCH($U18,RM_KEY,0))="","",INDEX(RM_L_Ac,MATCH($U18,RM_KEY,0))),"")</f>
        <v/>
      </c>
      <c r="AX18" s="94" t="str">
        <f>IFERROR(IF(INDEX(RM_L_L,MATCH($U18,RM_KEY,0))="","",INDEX(RM_L_L,MATCH($U18,RM_KEY,0))),"")</f>
        <v/>
      </c>
      <c r="AY18" s="94" t="str">
        <f>IFERROR(IF(INDEX(RM_L_BI,MATCH($U18,RM_KEY,0))="","",INDEX(RM_L_BI,MATCH($U18,RM_KEY,0))),"")</f>
        <v/>
      </c>
      <c r="AZ18" s="94" t="str">
        <f>IFERROR(IF(INDEX(RM_L_Exp,MATCH($U18,RM_KEY,0))="","",INDEX(RM_L_Exp,MATCH($U18,RM_KEY,0))),"")</f>
        <v/>
      </c>
      <c r="BA18" s="94" t="str">
        <f>IFERROR(IF(INDEX(RM_L_Edu,MATCH($U18,RM_KEY,0))="","",INDEX(RM_L_Edu,MATCH($U18,RM_KEY,0))),"")</f>
        <v/>
      </c>
      <c r="BB18" s="89" t="inlineStr">
        <is>
          <t>M</t>
        </is>
      </c>
      <c r="BC18" s="90" t="inlineStr">
        <is>
          <t>M</t>
        </is>
      </c>
      <c r="BD18" s="90" t="inlineStr">
        <is>
          <t>M</t>
        </is>
      </c>
      <c r="BE18" s="90" t="inlineStr">
        <is>
          <t>L</t>
        </is>
      </c>
      <c r="BF18" s="90" t="inlineStr">
        <is>
          <t>H</t>
        </is>
      </c>
      <c r="BG18" s="90" t="inlineStr">
        <is>
          <t>H</t>
        </is>
      </c>
      <c r="BH18" s="90" t="inlineStr">
        <is>
          <t>H</t>
        </is>
      </c>
      <c r="BI18" s="93" t="n"/>
      <c r="BJ18" s="94" t="n"/>
      <c r="BK18" s="94" t="n"/>
      <c r="BL18" s="94" t="n"/>
      <c r="BM18" s="94" t="n"/>
      <c r="BN18" s="94" t="n"/>
      <c r="BO18" s="94" t="n"/>
      <c r="BP18" s="63" t="n"/>
      <c r="BQ18" s="95" t="str">
        <f>IF(CY18=0,"",IF(BP18&lt;&gt;"",BP18,IF(LEFT(W18,1)="X",W18,IF(OR(W18="B+",W18="C+"),INDEX(LAD_PC,MAX(1,MIN(14,MATCH(W18,LAD_PC,0)+IF((DA18-CZ18)&gt;=0.5,1,IF((DA18-CZ18)&lt;=-0.5,-1,0))))),INDEX(LAD_STD,MAX(1,MIN(12,MATCH(W18,LAD_STD,0)+IF((DA18-CZ18)&gt;=0.5,1,IF((DA18-CZ18)&lt;=-0.5,-1,0)))))))))</f>
        <v/>
      </c>
      <c r="BR18" s="86" t="str">
        <f>IF(BQ18="","",IFERROR(CHOOSE(INDEX(B_RANK,MATCH(BQ18,B_LVL,0)),"Band A · Practitioner","Band B · Specialist / Manager","B+ · Player-Coach","Band C · Principal / Head","C+ · Player-Coach","Band D · Business leadership","Band E · Enterprise leadership"),"Band X · Consultant"))</f>
        <v/>
      </c>
      <c r="BS18" s="86" t="str">
        <f>IF(BQ18="","",IF(BQ18=W18,"• Same",IF(INDEX(B_VAL,MATCH(BQ18,B_LVL,0))&gt;INDEX(B_VAL,MATCH(W18,B_LVL,0)),"▲ Up","▼ Down")))</f>
        <v/>
      </c>
      <c r="BT18" s="95" t="str">
        <f>IF(BQ18&lt;&gt;"",BQ18,W18)</f>
        <v>B1</v>
      </c>
      <c r="BU18" s="86" t="str">
        <f>IFERROR(IF($H18="","—",IF(OR(LEFT(BT18,1)="X",LEFT(INDEX($BT$7:$BT$592,MATCH($H18,$D$7:$D$592,0)),1)="X"),"—",IF(AND(LEFT(BT18,1)="E",LEFT(INDEX($BT$7:$BT$592,MATCH($H18,$D$7:$D$592,0)),1)="E"),"Exception · Band E",IF(INDEX(B_VAL,MATCH(BT18,B_LVL,0))&gt;=INDEX(B_VAL,MATCH(INDEX($BT$7:$BT$592,MATCH($H18,$D$7:$D$592,0)),B_LVL,0)),"⚠ At or above the manager",IF(INDEX(B_RANK,MATCH(BT18,B_LVL,0))=INDEX(B_RANK,MATCH(INDEX($BT$7:$BT$592,MATCH($H18,$D$7:$D$592,0)),B_LVL,0)),"⚠ Same band as the manager","OK"))))),"—")</f>
        <v>OK</v>
      </c>
      <c r="BV18" s="64" t="n"/>
      <c r="BW18" s="20">
        <f>IFERROR(INDEX(LMH_PTS,MATCH(AG18,LMH_KEY,0)),0)</f>
        <v>9</v>
      </c>
      <c r="BX18" s="21">
        <f>IFERROR(INDEX(LMH_PTS,MATCH(AH18,LMH_KEY,0)),0)</f>
        <v>3</v>
      </c>
      <c r="BY18" s="21">
        <f>IFERROR(INDEX(LMH_PTS,MATCH(AI18,LMH_KEY,0)),0)</f>
        <v>3</v>
      </c>
      <c r="BZ18" s="21">
        <f>IFERROR(INDEX(LMH_PTS,MATCH(AJ18,LMH_KEY,0)),0)</f>
        <v>1</v>
      </c>
      <c r="CA18" s="21">
        <f>IFERROR(INDEX(LMH_PTS,MATCH(AK18,LMH_KEY,0)),0)</f>
        <v>3</v>
      </c>
      <c r="CB18" s="21">
        <f>IFERROR(INDEX(LMH_PTS,MATCH(AL18,LMH_KEY,0)),0)</f>
        <v>1</v>
      </c>
      <c r="CC18" s="21">
        <f>IFERROR(INDEX(LMH_PTS,MATCH(AM18,LMH_KEY,0)),0)</f>
        <v>1</v>
      </c>
      <c r="CD18" s="21">
        <f>IFERROR(INDEX(LMH_PTS,MATCH(IF(AU18&lt;&gt;"",AU18,AG18),LMH_KEY,0)),0)</f>
        <v>9</v>
      </c>
      <c r="CE18" s="21">
        <f>IFERROR(INDEX(LMH_PTS,MATCH(IF(AV18&lt;&gt;"",AV18,AH18),LMH_KEY,0)),0)</f>
        <v>3</v>
      </c>
      <c r="CF18" s="21">
        <f>IFERROR(INDEX(LMH_PTS,MATCH(IF(AW18&lt;&gt;"",AW18,AI18),LMH_KEY,0)),0)</f>
        <v>3</v>
      </c>
      <c r="CG18" s="21">
        <f>IFERROR(INDEX(LMH_PTS,MATCH(IF(AX18&lt;&gt;"",AX18,AJ18),LMH_KEY,0)),0)</f>
        <v>1</v>
      </c>
      <c r="CH18" s="21">
        <f>IFERROR(INDEX(LMH_PTS,MATCH(IF(AY18&lt;&gt;"",AY18,AK18),LMH_KEY,0)),0)</f>
        <v>3</v>
      </c>
      <c r="CI18" s="21">
        <f>IFERROR(INDEX(LMH_PTS,MATCH(IF(AZ18&lt;&gt;"",AZ18,AL18),LMH_KEY,0)),0)</f>
        <v>1</v>
      </c>
      <c r="CJ18" s="21">
        <f>IFERROR(INDEX(LMH_PTS,MATCH(IF(BA18&lt;&gt;"",BA18,AM18),LMH_KEY,0)),0)</f>
        <v>1</v>
      </c>
      <c r="CK18" s="21">
        <f>IF(BB18="",0,IFERROR(INDEX(LMH_STEP,MATCH(BB18,LMH_KEY,0)),0))</f>
        <v>0</v>
      </c>
      <c r="CL18" s="21">
        <f>IF(BC18="",0,IFERROR(INDEX(LMH_STEP,MATCH(BC18,LMH_KEY,0)),0))</f>
        <v>0</v>
      </c>
      <c r="CM18" s="21">
        <f>IF(BD18="",0,IFERROR(INDEX(LMH_STEP,MATCH(BD18,LMH_KEY,0)),0))</f>
        <v>0</v>
      </c>
      <c r="CN18" s="21">
        <f>IF(BE18="",0,IFERROR(INDEX(LMH_STEP,MATCH(BE18,LMH_KEY,0)),0))</f>
        <v>-1</v>
      </c>
      <c r="CO18" s="21">
        <f>IF(BF18="",0,IFERROR(INDEX(LMH_STEP,MATCH(BF18,LMH_KEY,0)),0))</f>
        <v>1</v>
      </c>
      <c r="CP18" s="21">
        <f>IF(BG18="",0,IFERROR(INDEX(LMH_STEP,MATCH(BG18,LMH_KEY,0)),0))</f>
        <v>1</v>
      </c>
      <c r="CQ18" s="21">
        <f>IF(BH18="",0,IFERROR(INDEX(LMH_STEP,MATCH(BH18,LMH_KEY,0)),0))</f>
        <v>1</v>
      </c>
      <c r="CR18" s="21">
        <f>IF(BI18&lt;&gt;"",IFERROR(INDEX(LMH_STEP,MATCH(BI18,LMH_KEY,0)),0),CK18)</f>
        <v>0</v>
      </c>
      <c r="CS18" s="21">
        <f>IF(BJ18&lt;&gt;"",IFERROR(INDEX(LMH_STEP,MATCH(BJ18,LMH_KEY,0)),0),CL18)</f>
        <v>0</v>
      </c>
      <c r="CT18" s="21">
        <f>IF(BK18&lt;&gt;"",IFERROR(INDEX(LMH_STEP,MATCH(BK18,LMH_KEY,0)),0),CM18)</f>
        <v>0</v>
      </c>
      <c r="CU18" s="21">
        <f>IF(BL18&lt;&gt;"",IFERROR(INDEX(LMH_STEP,MATCH(BL18,LMH_KEY,0)),0),CN18)</f>
        <v>-1</v>
      </c>
      <c r="CV18" s="21">
        <f>IF(BM18&lt;&gt;"",IFERROR(INDEX(LMH_STEP,MATCH(BM18,LMH_KEY,0)),0),CO18)</f>
        <v>1</v>
      </c>
      <c r="CW18" s="21">
        <f>IF(BN18&lt;&gt;"",IFERROR(INDEX(LMH_STEP,MATCH(BN18,LMH_KEY,0)),0),CP18)</f>
        <v>1</v>
      </c>
      <c r="CX18" s="21">
        <f>IF(BO18&lt;&gt;"",IFERROR(INDEX(LMH_STEP,MATCH(BO18,LMH_KEY,0)),0),CQ18)</f>
        <v>1</v>
      </c>
      <c r="CY18" s="21">
        <f>COUNTA(BI18:BO18)+IF(BP18&lt;&gt;"",1,0)+IFERROR(INDEX(RM_LCNT,MATCH($U18,RM_KEY,0)),0)</f>
        <v>0</v>
      </c>
      <c r="CZ18" s="21">
        <f>IF((BW18+BX18+BY18+BZ18+CA18+CB18+CC18)=0,0,(BW18*CK18+BX18*CL18+BY18*CM18+BZ18*CN18+CA18*CO18+CB18*CP18+CC18*CQ18)/(BW18+BX18+BY18+BZ18+CA18+CB18+CC18))</f>
        <v>0.19047619047619</v>
      </c>
      <c r="DA18" s="21">
        <f>IF((CD18+CE18+CF18+CG18+CH18+CI18+CJ18)=0,0,(CD18*CR18+CE18*CS18+CF18*CT18+CG18*CU18+CH18*CV18+CI18*CW18+CJ18*CX18)/(CD18+CE18+CF18+CG18+CH18+CI18+CJ18))</f>
        <v>0.19047619047619</v>
      </c>
    </row>
    <row r="19" ht="70" customHeight="1">
      <c r="A19" s="59" t="inlineStr">
        <is>
          <t>CARBON</t>
        </is>
      </c>
      <c r="B19" s="17" t="inlineStr">
        <is>
          <t>Support</t>
        </is>
      </c>
      <c r="C19" s="17" t="n">
        <v>5</v>
      </c>
      <c r="D19" s="17" t="inlineStr">
        <is>
          <t>IRIS2448</t>
        </is>
      </c>
      <c r="E19" s="17" t="inlineStr">
        <is>
          <t>Samiksha Kadam</t>
        </is>
      </c>
      <c r="F19" s="17" t="inlineStr">
        <is>
          <t>Customer Engagement Executive</t>
        </is>
      </c>
      <c r="G19" s="17" t="inlineStr">
        <is>
          <t>Anushree Aparajit</t>
        </is>
      </c>
      <c r="H19" s="17" t="inlineStr">
        <is>
          <t>IRIS1335</t>
        </is>
      </c>
      <c r="I19" s="17" t="n">
        <v>9.800000000000001</v>
      </c>
      <c r="J19" s="17" t="inlineStr">
        <is>
          <t>BMS</t>
        </is>
      </c>
      <c r="K19" s="17" t="inlineStr">
        <is>
          <t>L3 – Professional / Associate</t>
        </is>
      </c>
      <c r="L19" s="82" t="inlineStr">
        <is>
          <t>20 of 20</t>
        </is>
      </c>
      <c r="M19" s="83"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t>
        </is>
      </c>
      <c r="N19" s="83" t="inlineStr">
        <is>
          <t>Annual · set by manager: 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t>
        </is>
      </c>
      <c r="O19" s="83" t="inlineStr">
        <is>
          <t>Latest rating: 3 · Potential: Medium · 9-box: Core Contributor</t>
        </is>
      </c>
      <c r="P19" s="83" t="inlineStr">
        <is>
          <t>Complexity &amp; Expertise: A3: Client enablement, renewals, upsell and cross-sell plus data analysis and sanitisation in CRM → moved up 0.5
Autonomy &amp; Decision: A2: Decides independently only on trainings → matches the start
Accountability &amp; Impact: B1: own survey / KRA answers · summarised by the rater; not quoted → moved up 1
Leadership &amp; Strategy: A1: No guidance of others described → matches the start</t>
        </is>
      </c>
      <c r="Q19" s="84" t="inlineStr">
        <is>
          <t>Open ▸</t>
        </is>
      </c>
      <c r="R19" s="84" t="inlineStr">
        <is>
          <t>Card ▸</t>
        </is>
      </c>
      <c r="S19" s="85" t="inlineStr">
        <is>
          <t>Customer Success &amp; Support</t>
        </is>
      </c>
      <c r="T19" s="86" t="inlineStr">
        <is>
          <t>Customer Success &amp; Account Management</t>
        </is>
      </c>
      <c r="U19" s="86" t="inlineStr">
        <is>
          <t>R018</t>
        </is>
      </c>
      <c r="V19" s="86" t="inlineStr">
        <is>
          <t>Customer Success &amp; Account Management · IC</t>
        </is>
      </c>
      <c r="W19" s="101" t="inlineStr">
        <is>
          <t>A3</t>
        </is>
      </c>
      <c r="X19" s="86" t="inlineStr">
        <is>
          <t>Band A · Practitioner</t>
        </is>
      </c>
      <c r="Y19" s="86" t="inlineStr">
        <is>
          <t>Senior Customer Success Executive</t>
        </is>
      </c>
      <c r="Z19" s="86" t="n"/>
      <c r="AA19" s="86" t="inlineStr">
        <is>
          <t>Placed at A3 by the evidence: six ratings × market-derived weights and rules R1–R13 · no move needed for the reporting line</t>
        </is>
      </c>
      <c r="AB19" s="86" t="n"/>
      <c r="AC19" s="88" t="inlineStr">
        <is>
          <t>A3</t>
        </is>
      </c>
      <c r="AD19" s="21" t="inlineStr">
        <is>
          <t>High · 9.8 yrs vs market 2–5 yrs for A3</t>
        </is>
      </c>
      <c r="AE19" s="21" t="n"/>
      <c r="AF19" s="21" t="inlineStr">
        <is>
          <t>P2 · SFIA 3 Apply</t>
        </is>
      </c>
      <c r="AG19" s="89" t="str">
        <f>IFERROR(IF(INDEX(RM_I_C,MATCH($U19,RM_KEY,0))="","",INDEX(RM_I_C,MATCH($U19,RM_KEY,0))),"")</f>
        <v>H</v>
      </c>
      <c r="AH19" s="90" t="str">
        <f>IFERROR(IF(INDEX(RM_I_Au,MATCH($U19,RM_KEY,0))="","",INDEX(RM_I_Au,MATCH($U19,RM_KEY,0))),"")</f>
        <v>M</v>
      </c>
      <c r="AI19" s="90" t="str">
        <f>IFERROR(IF(INDEX(RM_I_Ac,MATCH($U19,RM_KEY,0))="","",INDEX(RM_I_Ac,MATCH($U19,RM_KEY,0))),"")</f>
        <v>M</v>
      </c>
      <c r="AJ19" s="90" t="str">
        <f>IFERROR(IF(INDEX(RM_I_L,MATCH($U19,RM_KEY,0))="","",INDEX(RM_I_L,MATCH($U19,RM_KEY,0))),"")</f>
        <v>L</v>
      </c>
      <c r="AK19" s="90" t="str">
        <f>IFERROR(IF(INDEX(RM_I_BI,MATCH($U19,RM_KEY,0))="","",INDEX(RM_I_BI,MATCH($U19,RM_KEY,0))),"")</f>
        <v>M</v>
      </c>
      <c r="AL19" s="90" t="str">
        <f>IFERROR(IF(INDEX(RM_I_Exp,MATCH($U19,RM_KEY,0))="","",INDEX(RM_I_Exp,MATCH($U19,RM_KEY,0))),"")</f>
        <v>L</v>
      </c>
      <c r="AM19" s="90" t="str">
        <f>IFERROR(IF(INDEX(RM_I_Edu,MATCH($U19,RM_KEY,0))="","",INDEX(RM_I_Edu,MATCH($U19,RM_KEY,0))),"")</f>
        <v>L</v>
      </c>
      <c r="AN19" s="91" t="str">
        <f>IFERROR(IF(INDEX(RM_M_C,MATCH($U19,RM_KEY,0))="","",INDEX(RM_M_C,MATCH($U19,RM_KEY,0))),"")</f>
        <v>H</v>
      </c>
      <c r="AO19" s="92" t="str">
        <f>IFERROR(IF(INDEX(RM_M_Au,MATCH($U19,RM_KEY,0))="","",INDEX(RM_M_Au,MATCH($U19,RM_KEY,0))),"")</f>
        <v>M</v>
      </c>
      <c r="AP19" s="92" t="str">
        <f>IFERROR(IF(INDEX(RM_M_Ac,MATCH($U19,RM_KEY,0))="","",INDEX(RM_M_Ac,MATCH($U19,RM_KEY,0))),"")</f>
        <v>M</v>
      </c>
      <c r="AQ19" s="92" t="str">
        <f>IFERROR(IF(INDEX(RM_M_L,MATCH($U19,RM_KEY,0))="","",INDEX(RM_M_L,MATCH($U19,RM_KEY,0))),"")</f>
        <v>L</v>
      </c>
      <c r="AR19" s="92" t="str">
        <f>IFERROR(IF(INDEX(RM_M_BI,MATCH($U19,RM_KEY,0))="","",INDEX(RM_M_BI,MATCH($U19,RM_KEY,0))),"")</f>
        <v>L</v>
      </c>
      <c r="AS19" s="92" t="str">
        <f>IFERROR(IF(INDEX(RM_M_Exp,MATCH($U19,RM_KEY,0))="","",INDEX(RM_M_Exp,MATCH($U19,RM_KEY,0))),"")</f>
        <v>L</v>
      </c>
      <c r="AT19" s="92" t="str">
        <f>IFERROR(IF(INDEX(RM_M_Edu,MATCH($U19,RM_KEY,0))="","",INDEX(RM_M_Edu,MATCH($U19,RM_KEY,0))),"")</f>
        <v>L</v>
      </c>
      <c r="AU19" s="93" t="str">
        <f>IFERROR(IF(INDEX(RM_L_C,MATCH($U19,RM_KEY,0))="","",INDEX(RM_L_C,MATCH($U19,RM_KEY,0))),"")</f>
        <v/>
      </c>
      <c r="AV19" s="94" t="str">
        <f>IFERROR(IF(INDEX(RM_L_Au,MATCH($U19,RM_KEY,0))="","",INDEX(RM_L_Au,MATCH($U19,RM_KEY,0))),"")</f>
        <v/>
      </c>
      <c r="AW19" s="94" t="str">
        <f>IFERROR(IF(INDEX(RM_L_Ac,MATCH($U19,RM_KEY,0))="","",INDEX(RM_L_Ac,MATCH($U19,RM_KEY,0))),"")</f>
        <v/>
      </c>
      <c r="AX19" s="94" t="str">
        <f>IFERROR(IF(INDEX(RM_L_L,MATCH($U19,RM_KEY,0))="","",INDEX(RM_L_L,MATCH($U19,RM_KEY,0))),"")</f>
        <v/>
      </c>
      <c r="AY19" s="94" t="str">
        <f>IFERROR(IF(INDEX(RM_L_BI,MATCH($U19,RM_KEY,0))="","",INDEX(RM_L_BI,MATCH($U19,RM_KEY,0))),"")</f>
        <v/>
      </c>
      <c r="AZ19" s="94" t="str">
        <f>IFERROR(IF(INDEX(RM_L_Exp,MATCH($U19,RM_KEY,0))="","",INDEX(RM_L_Exp,MATCH($U19,RM_KEY,0))),"")</f>
        <v/>
      </c>
      <c r="BA19" s="94" t="str">
        <f>IFERROR(IF(INDEX(RM_L_Edu,MATCH($U19,RM_KEY,0))="","",INDEX(RM_L_Edu,MATCH($U19,RM_KEY,0))),"")</f>
        <v/>
      </c>
      <c r="BB19" s="89" t="inlineStr">
        <is>
          <t>M</t>
        </is>
      </c>
      <c r="BC19" s="90" t="inlineStr">
        <is>
          <t>L</t>
        </is>
      </c>
      <c r="BD19" s="90" t="inlineStr">
        <is>
          <t>M</t>
        </is>
      </c>
      <c r="BE19" s="90" t="inlineStr">
        <is>
          <t>L</t>
        </is>
      </c>
      <c r="BF19" s="90" t="inlineStr">
        <is>
          <t>M</t>
        </is>
      </c>
      <c r="BG19" s="90" t="inlineStr">
        <is>
          <t>H</t>
        </is>
      </c>
      <c r="BH19" s="90" t="inlineStr">
        <is>
          <t>M</t>
        </is>
      </c>
      <c r="BI19" s="93" t="n"/>
      <c r="BJ19" s="94" t="n"/>
      <c r="BK19" s="94" t="n"/>
      <c r="BL19" s="94" t="n"/>
      <c r="BM19" s="94" t="n"/>
      <c r="BN19" s="94" t="n"/>
      <c r="BO19" s="94" t="n"/>
      <c r="BP19" s="63" t="n"/>
      <c r="BQ19" s="95" t="str">
        <f>IF(CY19=0,"",IF(BP19&lt;&gt;"",BP19,IF(LEFT(W19,1)="X",W19,IF(OR(W19="B+",W19="C+"),INDEX(LAD_PC,MAX(1,MIN(14,MATCH(W19,LAD_PC,0)+IF((DA19-CZ19)&gt;=0.5,1,IF((DA19-CZ19)&lt;=-0.5,-1,0))))),INDEX(LAD_STD,MAX(1,MIN(12,MATCH(W19,LAD_STD,0)+IF((DA19-CZ19)&gt;=0.5,1,IF((DA19-CZ19)&lt;=-0.5,-1,0)))))))))</f>
        <v/>
      </c>
      <c r="BR19" s="86" t="str">
        <f>IF(BQ19="","",IFERROR(CHOOSE(INDEX(B_RANK,MATCH(BQ19,B_LVL,0)),"Band A · Practitioner","Band B · Specialist / Manager","B+ · Player-Coach","Band C · Principal / Head","C+ · Player-Coach","Band D · Business leadership","Band E · Enterprise leadership"),"Band X · Consultant"))</f>
        <v/>
      </c>
      <c r="BS19" s="86" t="str">
        <f>IF(BQ19="","",IF(BQ19=W19,"• Same",IF(INDEX(B_VAL,MATCH(BQ19,B_LVL,0))&gt;INDEX(B_VAL,MATCH(W19,B_LVL,0)),"▲ Up","▼ Down")))</f>
        <v/>
      </c>
      <c r="BT19" s="95" t="str">
        <f>IF(BQ19&lt;&gt;"",BQ19,W19)</f>
        <v>A3</v>
      </c>
      <c r="BU19" s="86" t="str">
        <f>IFERROR(IF($H19="","—",IF(OR(LEFT(BT19,1)="X",LEFT(INDEX($BT$7:$BT$592,MATCH($H19,$D$7:$D$592,0)),1)="X"),"—",IF(AND(LEFT(BT19,1)="E",LEFT(INDEX($BT$7:$BT$592,MATCH($H19,$D$7:$D$592,0)),1)="E"),"Exception · Band E",IF(INDEX(B_VAL,MATCH(BT19,B_LVL,0))&gt;=INDEX(B_VAL,MATCH(INDEX($BT$7:$BT$592,MATCH($H19,$D$7:$D$592,0)),B_LVL,0)),"⚠ At or above the manager",IF(INDEX(B_RANK,MATCH(BT19,B_LVL,0))=INDEX(B_RANK,MATCH(INDEX($BT$7:$BT$592,MATCH($H19,$D$7:$D$592,0)),B_LVL,0)),"⚠ Same band as the manager","OK"))))),"—")</f>
        <v>OK</v>
      </c>
      <c r="BV19" s="64" t="n"/>
      <c r="BW19" s="20">
        <f>IFERROR(INDEX(LMH_PTS,MATCH(AG19,LMH_KEY,0)),0)</f>
        <v>9</v>
      </c>
      <c r="BX19" s="21">
        <f>IFERROR(INDEX(LMH_PTS,MATCH(AH19,LMH_KEY,0)),0)</f>
        <v>3</v>
      </c>
      <c r="BY19" s="21">
        <f>IFERROR(INDEX(LMH_PTS,MATCH(AI19,LMH_KEY,0)),0)</f>
        <v>3</v>
      </c>
      <c r="BZ19" s="21">
        <f>IFERROR(INDEX(LMH_PTS,MATCH(AJ19,LMH_KEY,0)),0)</f>
        <v>1</v>
      </c>
      <c r="CA19" s="21">
        <f>IFERROR(INDEX(LMH_PTS,MATCH(AK19,LMH_KEY,0)),0)</f>
        <v>3</v>
      </c>
      <c r="CB19" s="21">
        <f>IFERROR(INDEX(LMH_PTS,MATCH(AL19,LMH_KEY,0)),0)</f>
        <v>1</v>
      </c>
      <c r="CC19" s="21">
        <f>IFERROR(INDEX(LMH_PTS,MATCH(AM19,LMH_KEY,0)),0)</f>
        <v>1</v>
      </c>
      <c r="CD19" s="21">
        <f>IFERROR(INDEX(LMH_PTS,MATCH(IF(AU19&lt;&gt;"",AU19,AG19),LMH_KEY,0)),0)</f>
        <v>9</v>
      </c>
      <c r="CE19" s="21">
        <f>IFERROR(INDEX(LMH_PTS,MATCH(IF(AV19&lt;&gt;"",AV19,AH19),LMH_KEY,0)),0)</f>
        <v>3</v>
      </c>
      <c r="CF19" s="21">
        <f>IFERROR(INDEX(LMH_PTS,MATCH(IF(AW19&lt;&gt;"",AW19,AI19),LMH_KEY,0)),0)</f>
        <v>3</v>
      </c>
      <c r="CG19" s="21">
        <f>IFERROR(INDEX(LMH_PTS,MATCH(IF(AX19&lt;&gt;"",AX19,AJ19),LMH_KEY,0)),0)</f>
        <v>1</v>
      </c>
      <c r="CH19" s="21">
        <f>IFERROR(INDEX(LMH_PTS,MATCH(IF(AY19&lt;&gt;"",AY19,AK19),LMH_KEY,0)),0)</f>
        <v>3</v>
      </c>
      <c r="CI19" s="21">
        <f>IFERROR(INDEX(LMH_PTS,MATCH(IF(AZ19&lt;&gt;"",AZ19,AL19),LMH_KEY,0)),0)</f>
        <v>1</v>
      </c>
      <c r="CJ19" s="21">
        <f>IFERROR(INDEX(LMH_PTS,MATCH(IF(BA19&lt;&gt;"",BA19,AM19),LMH_KEY,0)),0)</f>
        <v>1</v>
      </c>
      <c r="CK19" s="21">
        <f>IF(BB19="",0,IFERROR(INDEX(LMH_STEP,MATCH(BB19,LMH_KEY,0)),0))</f>
        <v>0</v>
      </c>
      <c r="CL19" s="21">
        <f>IF(BC19="",0,IFERROR(INDEX(LMH_STEP,MATCH(BC19,LMH_KEY,0)),0))</f>
        <v>-1</v>
      </c>
      <c r="CM19" s="21">
        <f>IF(BD19="",0,IFERROR(INDEX(LMH_STEP,MATCH(BD19,LMH_KEY,0)),0))</f>
        <v>0</v>
      </c>
      <c r="CN19" s="21">
        <f>IF(BE19="",0,IFERROR(INDEX(LMH_STEP,MATCH(BE19,LMH_KEY,0)),0))</f>
        <v>-1</v>
      </c>
      <c r="CO19" s="21">
        <f>IF(BF19="",0,IFERROR(INDEX(LMH_STEP,MATCH(BF19,LMH_KEY,0)),0))</f>
        <v>0</v>
      </c>
      <c r="CP19" s="21">
        <f>IF(BG19="",0,IFERROR(INDEX(LMH_STEP,MATCH(BG19,LMH_KEY,0)),0))</f>
        <v>1</v>
      </c>
      <c r="CQ19" s="21">
        <f>IF(BH19="",0,IFERROR(INDEX(LMH_STEP,MATCH(BH19,LMH_KEY,0)),0))</f>
        <v>0</v>
      </c>
      <c r="CR19" s="21">
        <f>IF(BI19&lt;&gt;"",IFERROR(INDEX(LMH_STEP,MATCH(BI19,LMH_KEY,0)),0),CK19)</f>
        <v>0</v>
      </c>
      <c r="CS19" s="21">
        <f>IF(BJ19&lt;&gt;"",IFERROR(INDEX(LMH_STEP,MATCH(BJ19,LMH_KEY,0)),0),CL19)</f>
        <v>-1</v>
      </c>
      <c r="CT19" s="21">
        <f>IF(BK19&lt;&gt;"",IFERROR(INDEX(LMH_STEP,MATCH(BK19,LMH_KEY,0)),0),CM19)</f>
        <v>0</v>
      </c>
      <c r="CU19" s="21">
        <f>IF(BL19&lt;&gt;"",IFERROR(INDEX(LMH_STEP,MATCH(BL19,LMH_KEY,0)),0),CN19)</f>
        <v>-1</v>
      </c>
      <c r="CV19" s="21">
        <f>IF(BM19&lt;&gt;"",IFERROR(INDEX(LMH_STEP,MATCH(BM19,LMH_KEY,0)),0),CO19)</f>
        <v>0</v>
      </c>
      <c r="CW19" s="21">
        <f>IF(BN19&lt;&gt;"",IFERROR(INDEX(LMH_STEP,MATCH(BN19,LMH_KEY,0)),0),CP19)</f>
        <v>1</v>
      </c>
      <c r="CX19" s="21">
        <f>IF(BO19&lt;&gt;"",IFERROR(INDEX(LMH_STEP,MATCH(BO19,LMH_KEY,0)),0),CQ19)</f>
        <v>0</v>
      </c>
      <c r="CY19" s="21">
        <f>COUNTA(BI19:BO19)+IF(BP19&lt;&gt;"",1,0)+IFERROR(INDEX(RM_LCNT,MATCH($U19,RM_KEY,0)),0)</f>
        <v>0</v>
      </c>
      <c r="CZ19" s="21">
        <f>IF((BW19+BX19+BY19+BZ19+CA19+CB19+CC19)=0,0,(BW19*CK19+BX19*CL19+BY19*CM19+BZ19*CN19+CA19*CO19+CB19*CP19+CC19*CQ19)/(BW19+BX19+BY19+BZ19+CA19+CB19+CC19))</f>
        <v>-0.142857142857143</v>
      </c>
      <c r="DA19" s="21">
        <f>IF((CD19+CE19+CF19+CG19+CH19+CI19+CJ19)=0,0,(CD19*CR19+CE19*CS19+CF19*CT19+CG19*CU19+CH19*CV19+CI19*CW19+CJ19*CX19)/(CD19+CE19+CF19+CG19+CH19+CI19+CJ19))</f>
        <v>-0.142857142857143</v>
      </c>
    </row>
    <row r="20" ht="70" customHeight="1">
      <c r="A20" s="59" t="inlineStr">
        <is>
          <t>CARBON</t>
        </is>
      </c>
      <c r="B20" s="17" t="inlineStr">
        <is>
          <t>Services</t>
        </is>
      </c>
      <c r="C20" s="17" t="n">
        <v>4</v>
      </c>
      <c r="D20" s="17" t="inlineStr">
        <is>
          <t>IRIS0018</t>
        </is>
      </c>
      <c r="E20" s="17" t="inlineStr">
        <is>
          <t>K Ashok Kumar</t>
        </is>
      </c>
      <c r="F20" s="17" t="inlineStr">
        <is>
          <t>Manager Financial Analyst</t>
        </is>
      </c>
      <c r="G20" s="17" t="inlineStr">
        <is>
          <t>Suman Adhikary</t>
        </is>
      </c>
      <c r="H20" s="17" t="inlineStr">
        <is>
          <t>IRIS2359</t>
        </is>
      </c>
      <c r="I20" s="17" t="n">
        <v>21.9</v>
      </c>
      <c r="J20" s="17" t="inlineStr">
        <is>
          <t>M.Com</t>
        </is>
      </c>
      <c r="K20" s="17" t="inlineStr">
        <is>
          <t>L5 – Manager</t>
        </is>
      </c>
      <c r="L20" s="82" t="inlineStr">
        <is>
          <t>20 of 20</t>
        </is>
      </c>
      <c r="M20" s="83" t="n"/>
      <c r="N20" s="83" t="inlineStr">
        <is>
          <t>Annual · set by manager: 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O20" s="83" t="inlineStr">
        <is>
          <t>Latest rating: 3 · Potential: Medium · 9-box: Core Contributor</t>
        </is>
      </c>
      <c r="P20" s="83" t="inlineStr">
        <is>
          <t>Complexity &amp; Expertise: B1: Plans AI testing, defines test scenarios and validation criteria, reviews AI outputs → moved down 0.5
Autonomy &amp; Decision: A3: Only 'testing' named; sets scenarios and criteria for the testing work itself → moved down 0.5
Accountability &amp; Impact: A3: AI test planning, execution, defect identification, reporting and test coverage → moved down 0.5
Leadership &amp; Strategy: A3: States leading and coordinating AI testing; no people-management detail despite four reports → moved down 0.5</t>
        </is>
      </c>
      <c r="Q20" s="84" t="inlineStr">
        <is>
          <t>Open ▸</t>
        </is>
      </c>
      <c r="R20" s="84" t="inlineStr">
        <is>
          <t>Card ▸</t>
        </is>
      </c>
      <c r="S20" s="85" t="inlineStr">
        <is>
          <t>Executive Leadership</t>
        </is>
      </c>
      <c r="T20" s="86" t="inlineStr">
        <is>
          <t>Business Head</t>
        </is>
      </c>
      <c r="U20" s="86" t="inlineStr">
        <is>
          <t>R042</t>
        </is>
      </c>
      <c r="V20" s="86" t="inlineStr">
        <is>
          <t>Business Head · Manager</t>
        </is>
      </c>
      <c r="W20" s="98" t="inlineStr">
        <is>
          <t>C2</t>
        </is>
      </c>
      <c r="X20" s="86" t="inlineStr">
        <is>
          <t>Band C · Principal / Head</t>
        </is>
      </c>
      <c r="Y20" s="86" t="inlineStr">
        <is>
          <t>Head – Assisted Services</t>
        </is>
      </c>
      <c r="Z20" s="100" t="inlineStr">
        <is>
          <t>Associate Head – Assisted Services → Head – Assisted Services</t>
        </is>
      </c>
      <c r="AA20" s="86" t="inlineStr">
        <is>
          <t>Evidence level C1 · moved up to C2 so that no reportee shares a band with their manager, with the fewest moves across IRIS · department head · Executive Leadership · Business Head</t>
        </is>
      </c>
      <c r="AB20" s="86" t="n"/>
      <c r="AC20" s="88" t="inlineStr">
        <is>
          <t>C1</t>
        </is>
      </c>
      <c r="AD20" s="21" t="n"/>
      <c r="AE20" s="21" t="inlineStr">
        <is>
          <t>4 direct reports · norm 5–8 managers / associate heads</t>
        </is>
      </c>
      <c r="AF20" s="21" t="inlineStr">
        <is>
          <t>P7 / M6 · SFIA 6 Initiate, influence</t>
        </is>
      </c>
      <c r="AG20" s="89" t="str">
        <f>IFERROR(IF(INDEX(RM_I_C,MATCH($U20,RM_KEY,0))="","",INDEX(RM_I_C,MATCH($U20,RM_KEY,0))),"")</f>
        <v>H</v>
      </c>
      <c r="AH20" s="90" t="str">
        <f>IFERROR(IF(INDEX(RM_I_Au,MATCH($U20,RM_KEY,0))="","",INDEX(RM_I_Au,MATCH($U20,RM_KEY,0))),"")</f>
        <v>M</v>
      </c>
      <c r="AI20" s="90" t="str">
        <f>IFERROR(IF(INDEX(RM_I_Ac,MATCH($U20,RM_KEY,0))="","",INDEX(RM_I_Ac,MATCH($U20,RM_KEY,0))),"")</f>
        <v>M</v>
      </c>
      <c r="AJ20" s="90" t="str">
        <f>IFERROR(IF(INDEX(RM_I_L,MATCH($U20,RM_KEY,0))="","",INDEX(RM_I_L,MATCH($U20,RM_KEY,0))),"")</f>
        <v>M</v>
      </c>
      <c r="AK20" s="90" t="str">
        <f>IFERROR(IF(INDEX(RM_I_BI,MATCH($U20,RM_KEY,0))="","",INDEX(RM_I_BI,MATCH($U20,RM_KEY,0))),"")</f>
        <v>L</v>
      </c>
      <c r="AL20" s="90" t="str">
        <f>IFERROR(IF(INDEX(RM_I_Exp,MATCH($U20,RM_KEY,0))="","",INDEX(RM_I_Exp,MATCH($U20,RM_KEY,0))),"")</f>
        <v>L</v>
      </c>
      <c r="AM20" s="90" t="str">
        <f>IFERROR(IF(INDEX(RM_I_Edu,MATCH($U20,RM_KEY,0))="","",INDEX(RM_I_Edu,MATCH($U20,RM_KEY,0))),"")</f>
        <v>L</v>
      </c>
      <c r="AN20" s="91" t="str">
        <f>IFERROR(IF(INDEX(RM_M_C,MATCH($U20,RM_KEY,0))="","",INDEX(RM_M_C,MATCH($U20,RM_KEY,0))),"")</f>
        <v>H</v>
      </c>
      <c r="AO20" s="92" t="str">
        <f>IFERROR(IF(INDEX(RM_M_Au,MATCH($U20,RM_KEY,0))="","",INDEX(RM_M_Au,MATCH($U20,RM_KEY,0))),"")</f>
        <v>M</v>
      </c>
      <c r="AP20" s="92" t="str">
        <f>IFERROR(IF(INDEX(RM_M_Ac,MATCH($U20,RM_KEY,0))="","",INDEX(RM_M_Ac,MATCH($U20,RM_KEY,0))),"")</f>
        <v>M</v>
      </c>
      <c r="AQ20" s="92" t="str">
        <f>IFERROR(IF(INDEX(RM_M_L,MATCH($U20,RM_KEY,0))="","",INDEX(RM_M_L,MATCH($U20,RM_KEY,0))),"")</f>
        <v>M</v>
      </c>
      <c r="AR20" s="92" t="str">
        <f>IFERROR(IF(INDEX(RM_M_BI,MATCH($U20,RM_KEY,0))="","",INDEX(RM_M_BI,MATCH($U20,RM_KEY,0))),"")</f>
        <v>L</v>
      </c>
      <c r="AS20" s="92" t="str">
        <f>IFERROR(IF(INDEX(RM_M_Exp,MATCH($U20,RM_KEY,0))="","",INDEX(RM_M_Exp,MATCH($U20,RM_KEY,0))),"")</f>
        <v>L</v>
      </c>
      <c r="AT20" s="92" t="str">
        <f>IFERROR(IF(INDEX(RM_M_Edu,MATCH($U20,RM_KEY,0))="","",INDEX(RM_M_Edu,MATCH($U20,RM_KEY,0))),"")</f>
        <v>L</v>
      </c>
      <c r="AU20" s="93" t="str">
        <f>IFERROR(IF(INDEX(RM_L_C,MATCH($U20,RM_KEY,0))="","",INDEX(RM_L_C,MATCH($U20,RM_KEY,0))),"")</f>
        <v/>
      </c>
      <c r="AV20" s="94" t="str">
        <f>IFERROR(IF(INDEX(RM_L_Au,MATCH($U20,RM_KEY,0))="","",INDEX(RM_L_Au,MATCH($U20,RM_KEY,0))),"")</f>
        <v/>
      </c>
      <c r="AW20" s="94" t="str">
        <f>IFERROR(IF(INDEX(RM_L_Ac,MATCH($U20,RM_KEY,0))="","",INDEX(RM_L_Ac,MATCH($U20,RM_KEY,0))),"")</f>
        <v/>
      </c>
      <c r="AX20" s="94" t="str">
        <f>IFERROR(IF(INDEX(RM_L_L,MATCH($U20,RM_KEY,0))="","",INDEX(RM_L_L,MATCH($U20,RM_KEY,0))),"")</f>
        <v/>
      </c>
      <c r="AY20" s="94" t="str">
        <f>IFERROR(IF(INDEX(RM_L_BI,MATCH($U20,RM_KEY,0))="","",INDEX(RM_L_BI,MATCH($U20,RM_KEY,0))),"")</f>
        <v/>
      </c>
      <c r="AZ20" s="94" t="str">
        <f>IFERROR(IF(INDEX(RM_L_Exp,MATCH($U20,RM_KEY,0))="","",INDEX(RM_L_Exp,MATCH($U20,RM_KEY,0))),"")</f>
        <v/>
      </c>
      <c r="BA20" s="94" t="str">
        <f>IFERROR(IF(INDEX(RM_L_Edu,MATCH($U20,RM_KEY,0))="","",INDEX(RM_L_Edu,MATCH($U20,RM_KEY,0))),"")</f>
        <v/>
      </c>
      <c r="BB20" s="89" t="inlineStr">
        <is>
          <t>L</t>
        </is>
      </c>
      <c r="BC20" s="90" t="inlineStr">
        <is>
          <t>L</t>
        </is>
      </c>
      <c r="BD20" s="90" t="inlineStr">
        <is>
          <t>M</t>
        </is>
      </c>
      <c r="BE20" s="90" t="inlineStr">
        <is>
          <t>M</t>
        </is>
      </c>
      <c r="BF20" s="90" t="inlineStr">
        <is>
          <t>M</t>
        </is>
      </c>
      <c r="BG20" s="90" t="inlineStr">
        <is>
          <t>H</t>
        </is>
      </c>
      <c r="BH20" s="90" t="inlineStr">
        <is>
          <t>M</t>
        </is>
      </c>
      <c r="BI20" s="93" t="n"/>
      <c r="BJ20" s="94" t="n"/>
      <c r="BK20" s="94" t="n"/>
      <c r="BL20" s="94" t="n"/>
      <c r="BM20" s="94" t="n"/>
      <c r="BN20" s="94" t="n"/>
      <c r="BO20" s="94" t="n"/>
      <c r="BP20" s="63" t="n"/>
      <c r="BQ20" s="95" t="str">
        <f>IF(CY20=0,"",IF(BP20&lt;&gt;"",BP20,IF(LEFT(W20,1)="X",W20,IF(OR(W20="B+",W20="C+"),INDEX(LAD_PC,MAX(1,MIN(14,MATCH(W20,LAD_PC,0)+IF((DA20-CZ20)&gt;=0.5,1,IF((DA20-CZ20)&lt;=-0.5,-1,0))))),INDEX(LAD_STD,MAX(1,MIN(12,MATCH(W20,LAD_STD,0)+IF((DA20-CZ20)&gt;=0.5,1,IF((DA20-CZ20)&lt;=-0.5,-1,0)))))))))</f>
        <v/>
      </c>
      <c r="BR20" s="86" t="str">
        <f>IF(BQ20="","",IFERROR(CHOOSE(INDEX(B_RANK,MATCH(BQ20,B_LVL,0)),"Band A · Practitioner","Band B · Specialist / Manager","B+ · Player-Coach","Band C · Principal / Head","C+ · Player-Coach","Band D · Business leadership","Band E · Enterprise leadership"),"Band X · Consultant"))</f>
        <v/>
      </c>
      <c r="BS20" s="86" t="str">
        <f>IF(BQ20="","",IF(BQ20=W20,"• Same",IF(INDEX(B_VAL,MATCH(BQ20,B_LVL,0))&gt;INDEX(B_VAL,MATCH(W20,B_LVL,0)),"▲ Up","▼ Down")))</f>
        <v/>
      </c>
      <c r="BT20" s="95" t="str">
        <f>IF(BQ20&lt;&gt;"",BQ20,W20)</f>
        <v>C2</v>
      </c>
      <c r="BU20" s="86" t="str">
        <f>IFERROR(IF($H20="","—",IF(OR(LEFT(BT20,1)="X",LEFT(INDEX($BT$7:$BT$592,MATCH($H20,$D$7:$D$592,0)),1)="X"),"—",IF(AND(LEFT(BT20,1)="E",LEFT(INDEX($BT$7:$BT$592,MATCH($H20,$D$7:$D$592,0)),1)="E"),"Exception · Band E",IF(INDEX(B_VAL,MATCH(BT20,B_LVL,0))&gt;=INDEX(B_VAL,MATCH(INDEX($BT$7:$BT$592,MATCH($H20,$D$7:$D$592,0)),B_LVL,0)),"⚠ At or above the manager",IF(INDEX(B_RANK,MATCH(BT20,B_LVL,0))=INDEX(B_RANK,MATCH(INDEX($BT$7:$BT$592,MATCH($H20,$D$7:$D$592,0)),B_LVL,0)),"⚠ Same band as the manager","OK"))))),"—")</f>
        <v>OK</v>
      </c>
      <c r="BV20" s="64" t="n"/>
      <c r="BW20" s="20">
        <f>IFERROR(INDEX(LMH_PTS,MATCH(AG20,LMH_KEY,0)),0)</f>
        <v>9</v>
      </c>
      <c r="BX20" s="21">
        <f>IFERROR(INDEX(LMH_PTS,MATCH(AH20,LMH_KEY,0)),0)</f>
        <v>3</v>
      </c>
      <c r="BY20" s="21">
        <f>IFERROR(INDEX(LMH_PTS,MATCH(AI20,LMH_KEY,0)),0)</f>
        <v>3</v>
      </c>
      <c r="BZ20" s="21">
        <f>IFERROR(INDEX(LMH_PTS,MATCH(AJ20,LMH_KEY,0)),0)</f>
        <v>3</v>
      </c>
      <c r="CA20" s="21">
        <f>IFERROR(INDEX(LMH_PTS,MATCH(AK20,LMH_KEY,0)),0)</f>
        <v>1</v>
      </c>
      <c r="CB20" s="21">
        <f>IFERROR(INDEX(LMH_PTS,MATCH(AL20,LMH_KEY,0)),0)</f>
        <v>1</v>
      </c>
      <c r="CC20" s="21">
        <f>IFERROR(INDEX(LMH_PTS,MATCH(AM20,LMH_KEY,0)),0)</f>
        <v>1</v>
      </c>
      <c r="CD20" s="21">
        <f>IFERROR(INDEX(LMH_PTS,MATCH(IF(AU20&lt;&gt;"",AU20,AG20),LMH_KEY,0)),0)</f>
        <v>9</v>
      </c>
      <c r="CE20" s="21">
        <f>IFERROR(INDEX(LMH_PTS,MATCH(IF(AV20&lt;&gt;"",AV20,AH20),LMH_KEY,0)),0)</f>
        <v>3</v>
      </c>
      <c r="CF20" s="21">
        <f>IFERROR(INDEX(LMH_PTS,MATCH(IF(AW20&lt;&gt;"",AW20,AI20),LMH_KEY,0)),0)</f>
        <v>3</v>
      </c>
      <c r="CG20" s="21">
        <f>IFERROR(INDEX(LMH_PTS,MATCH(IF(AX20&lt;&gt;"",AX20,AJ20),LMH_KEY,0)),0)</f>
        <v>3</v>
      </c>
      <c r="CH20" s="21">
        <f>IFERROR(INDEX(LMH_PTS,MATCH(IF(AY20&lt;&gt;"",AY20,AK20),LMH_KEY,0)),0)</f>
        <v>1</v>
      </c>
      <c r="CI20" s="21">
        <f>IFERROR(INDEX(LMH_PTS,MATCH(IF(AZ20&lt;&gt;"",AZ20,AL20),LMH_KEY,0)),0)</f>
        <v>1</v>
      </c>
      <c r="CJ20" s="21">
        <f>IFERROR(INDEX(LMH_PTS,MATCH(IF(BA20&lt;&gt;"",BA20,AM20),LMH_KEY,0)),0)</f>
        <v>1</v>
      </c>
      <c r="CK20" s="21">
        <f>IF(BB20="",0,IFERROR(INDEX(LMH_STEP,MATCH(BB20,LMH_KEY,0)),0))</f>
        <v>-1</v>
      </c>
      <c r="CL20" s="21">
        <f>IF(BC20="",0,IFERROR(INDEX(LMH_STEP,MATCH(BC20,LMH_KEY,0)),0))</f>
        <v>-1</v>
      </c>
      <c r="CM20" s="21">
        <f>IF(BD20="",0,IFERROR(INDEX(LMH_STEP,MATCH(BD20,LMH_KEY,0)),0))</f>
        <v>0</v>
      </c>
      <c r="CN20" s="21">
        <f>IF(BE20="",0,IFERROR(INDEX(LMH_STEP,MATCH(BE20,LMH_KEY,0)),0))</f>
        <v>0</v>
      </c>
      <c r="CO20" s="21">
        <f>IF(BF20="",0,IFERROR(INDEX(LMH_STEP,MATCH(BF20,LMH_KEY,0)),0))</f>
        <v>0</v>
      </c>
      <c r="CP20" s="21">
        <f>IF(BG20="",0,IFERROR(INDEX(LMH_STEP,MATCH(BG20,LMH_KEY,0)),0))</f>
        <v>1</v>
      </c>
      <c r="CQ20" s="21">
        <f>IF(BH20="",0,IFERROR(INDEX(LMH_STEP,MATCH(BH20,LMH_KEY,0)),0))</f>
        <v>0</v>
      </c>
      <c r="CR20" s="21">
        <f>IF(BI20&lt;&gt;"",IFERROR(INDEX(LMH_STEP,MATCH(BI20,LMH_KEY,0)),0),CK20)</f>
        <v>-1</v>
      </c>
      <c r="CS20" s="21">
        <f>IF(BJ20&lt;&gt;"",IFERROR(INDEX(LMH_STEP,MATCH(BJ20,LMH_KEY,0)),0),CL20)</f>
        <v>-1</v>
      </c>
      <c r="CT20" s="21">
        <f>IF(BK20&lt;&gt;"",IFERROR(INDEX(LMH_STEP,MATCH(BK20,LMH_KEY,0)),0),CM20)</f>
        <v>0</v>
      </c>
      <c r="CU20" s="21">
        <f>IF(BL20&lt;&gt;"",IFERROR(INDEX(LMH_STEP,MATCH(BL20,LMH_KEY,0)),0),CN20)</f>
        <v>0</v>
      </c>
      <c r="CV20" s="21">
        <f>IF(BM20&lt;&gt;"",IFERROR(INDEX(LMH_STEP,MATCH(BM20,LMH_KEY,0)),0),CO20)</f>
        <v>0</v>
      </c>
      <c r="CW20" s="21">
        <f>IF(BN20&lt;&gt;"",IFERROR(INDEX(LMH_STEP,MATCH(BN20,LMH_KEY,0)),0),CP20)</f>
        <v>1</v>
      </c>
      <c r="CX20" s="21">
        <f>IF(BO20&lt;&gt;"",IFERROR(INDEX(LMH_STEP,MATCH(BO20,LMH_KEY,0)),0),CQ20)</f>
        <v>0</v>
      </c>
      <c r="CY20" s="21">
        <f>COUNTA(BI20:BO20)+IF(BP20&lt;&gt;"",1,0)+IFERROR(INDEX(RM_LCNT,MATCH($U20,RM_KEY,0)),0)</f>
        <v>0</v>
      </c>
      <c r="CZ20" s="21">
        <f>IF((BW20+BX20+BY20+BZ20+CA20+CB20+CC20)=0,0,(BW20*CK20+BX20*CL20+BY20*CM20+BZ20*CN20+CA20*CO20+CB20*CP20+CC20*CQ20)/(BW20+BX20+BY20+BZ20+CA20+CB20+CC20))</f>
        <v>-0.523809523809524</v>
      </c>
      <c r="DA20" s="21">
        <f>IF((CD20+CE20+CF20+CG20+CH20+CI20+CJ20)=0,0,(CD20*CR20+CE20*CS20+CF20*CT20+CG20*CU20+CH20*CV20+CI20*CW20+CJ20*CX20)/(CD20+CE20+CF20+CG20+CH20+CI20+CJ20))</f>
        <v>-0.523809523809524</v>
      </c>
    </row>
    <row r="21" ht="70" customHeight="1">
      <c r="A21" s="59" t="inlineStr">
        <is>
          <t>CARBON</t>
        </is>
      </c>
      <c r="B21" s="17" t="inlineStr">
        <is>
          <t>Services</t>
        </is>
      </c>
      <c r="C21" s="17" t="n">
        <v>5</v>
      </c>
      <c r="D21" s="17" t="inlineStr">
        <is>
          <t>IRIS0786</t>
        </is>
      </c>
      <c r="E21" s="17" t="inlineStr">
        <is>
          <t>Shashikant Mudaliar</t>
        </is>
      </c>
      <c r="F21" s="17" t="inlineStr">
        <is>
          <t>Head - XBRL Assisted Services</t>
        </is>
      </c>
      <c r="G21" s="17" t="inlineStr">
        <is>
          <t>K Ashok Kumar</t>
        </is>
      </c>
      <c r="H21" s="17" t="inlineStr">
        <is>
          <t>IRIS0018</t>
        </is>
      </c>
      <c r="I21" s="17" t="n">
        <v>15.2</v>
      </c>
      <c r="J21" s="17" t="inlineStr">
        <is>
          <t>CMA</t>
        </is>
      </c>
      <c r="K21" s="17" t="inlineStr">
        <is>
          <t>L7 – Head / Sr Director</t>
        </is>
      </c>
      <c r="L21" s="82" t="inlineStr">
        <is>
          <t>20 of 20</t>
        </is>
      </c>
      <c r="M21" s="83" t="inlineStr">
        <is>
          <t>• Role / sub-team: Assisted Services</t>
        </is>
      </c>
      <c r="N21" s="83" t="inlineStr">
        <is>
          <t>Annual · set by manager: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O21" s="83" t="inlineStr">
        <is>
          <t>Latest rating: 5 · Potential: High · 9-box: Future Leader</t>
        </is>
      </c>
      <c r="P21" s="83" t="inlineStr">
        <is>
          <t>Complexity &amp; Expertise: B3: Multi-market XBRL filings; makes tagging calls on complex files; changes internal review steps; researches new mandates → moved down 1
Autonomy &amp; Decision: B3: Decides allocation, who leads each team or mandate, clashing-deadline priorities, review process changes → moved down 1
Accountability &amp; Impact: B3: own survey / KRA answers · summarised by the rater; not quoted → moved down 1
Leadership &amp; Strategy: B3: Eight reports; appoints team/mandate leads, trains reviewers, plans capacity for reporting seasons → moved down 1</t>
        </is>
      </c>
      <c r="Q21" s="84" t="inlineStr">
        <is>
          <t>Open ▸</t>
        </is>
      </c>
      <c r="R21" s="84" t="inlineStr">
        <is>
          <t>Card ▸</t>
        </is>
      </c>
      <c r="S21" s="85" t="inlineStr">
        <is>
          <t>Consulting &amp; Professional Services</t>
        </is>
      </c>
      <c r="T21" s="86" t="inlineStr">
        <is>
          <t>Professional Services Leadership</t>
        </is>
      </c>
      <c r="U21" s="86" t="inlineStr">
        <is>
          <t>R007</t>
        </is>
      </c>
      <c r="V21" s="86" t="inlineStr">
        <is>
          <t>Professional Services Leadership · Manager</t>
        </is>
      </c>
      <c r="W21" s="98" t="inlineStr">
        <is>
          <t>C1</t>
        </is>
      </c>
      <c r="X21" s="86" t="inlineStr">
        <is>
          <t>Band C · Principal / Head</t>
        </is>
      </c>
      <c r="Y21" s="86" t="inlineStr">
        <is>
          <t>Associate Head – XBRL Assisted Services</t>
        </is>
      </c>
      <c r="Z21" s="86" t="n"/>
      <c r="AA21" s="86" t="inlineStr">
        <is>
          <t>Placed at C1 by the evidence: six ratings × market-derived weights and rules R1–R13 · no move needed for the reporting line</t>
        </is>
      </c>
      <c r="AB21" s="97" t="inlineStr">
        <is>
          <t>Deep chain: shares a band with manager K Ashok Kumar · C2 · decide: report to the next manager up, or merge this layer</t>
        </is>
      </c>
      <c r="AC21" s="88" t="inlineStr">
        <is>
          <t>C1</t>
        </is>
      </c>
      <c r="AD21" s="21" t="inlineStr">
        <is>
          <t>Medium · 15.2 yrs vs market 12–17 yrs for C1</t>
        </is>
      </c>
      <c r="AE21" s="21" t="inlineStr">
        <is>
          <t>8 direct reports · norm 5–8, mostly managers</t>
        </is>
      </c>
      <c r="AF21" s="21" t="inlineStr">
        <is>
          <t>P6 / M5 · SFIA 5–6</t>
        </is>
      </c>
      <c r="AG21" s="89" t="str">
        <f>IFERROR(IF(INDEX(RM_I_C,MATCH($U21,RM_KEY,0))="","",INDEX(RM_I_C,MATCH($U21,RM_KEY,0))),"")</f>
        <v>H</v>
      </c>
      <c r="AH21" s="90" t="str">
        <f>IFERROR(IF(INDEX(RM_I_Au,MATCH($U21,RM_KEY,0))="","",INDEX(RM_I_Au,MATCH($U21,RM_KEY,0))),"")</f>
        <v>M</v>
      </c>
      <c r="AI21" s="90" t="str">
        <f>IFERROR(IF(INDEX(RM_I_Ac,MATCH($U21,RM_KEY,0))="","",INDEX(RM_I_Ac,MATCH($U21,RM_KEY,0))),"")</f>
        <v>M</v>
      </c>
      <c r="AJ21" s="90" t="str">
        <f>IFERROR(IF(INDEX(RM_I_L,MATCH($U21,RM_KEY,0))="","",INDEX(RM_I_L,MATCH($U21,RM_KEY,0))),"")</f>
        <v>M</v>
      </c>
      <c r="AK21" s="90" t="str">
        <f>IFERROR(IF(INDEX(RM_I_BI,MATCH($U21,RM_KEY,0))="","",INDEX(RM_I_BI,MATCH($U21,RM_KEY,0))),"")</f>
        <v>L</v>
      </c>
      <c r="AL21" s="90" t="str">
        <f>IFERROR(IF(INDEX(RM_I_Exp,MATCH($U21,RM_KEY,0))="","",INDEX(RM_I_Exp,MATCH($U21,RM_KEY,0))),"")</f>
        <v>L</v>
      </c>
      <c r="AM21" s="90" t="str">
        <f>IFERROR(IF(INDEX(RM_I_Edu,MATCH($U21,RM_KEY,0))="","",INDEX(RM_I_Edu,MATCH($U21,RM_KEY,0))),"")</f>
        <v>L</v>
      </c>
      <c r="AN21" s="91" t="str">
        <f>IFERROR(IF(INDEX(RM_M_C,MATCH($U21,RM_KEY,0))="","",INDEX(RM_M_C,MATCH($U21,RM_KEY,0))),"")</f>
        <v>H</v>
      </c>
      <c r="AO21" s="92" t="str">
        <f>IFERROR(IF(INDEX(RM_M_Au,MATCH($U21,RM_KEY,0))="","",INDEX(RM_M_Au,MATCH($U21,RM_KEY,0))),"")</f>
        <v>M</v>
      </c>
      <c r="AP21" s="92" t="str">
        <f>IFERROR(IF(INDEX(RM_M_Ac,MATCH($U21,RM_KEY,0))="","",INDEX(RM_M_Ac,MATCH($U21,RM_KEY,0))),"")</f>
        <v>M</v>
      </c>
      <c r="AQ21" s="92" t="str">
        <f>IFERROR(IF(INDEX(RM_M_L,MATCH($U21,RM_KEY,0))="","",INDEX(RM_M_L,MATCH($U21,RM_KEY,0))),"")</f>
        <v>M</v>
      </c>
      <c r="AR21" s="92" t="str">
        <f>IFERROR(IF(INDEX(RM_M_BI,MATCH($U21,RM_KEY,0))="","",INDEX(RM_M_BI,MATCH($U21,RM_KEY,0))),"")</f>
        <v>L</v>
      </c>
      <c r="AS21" s="92" t="str">
        <f>IFERROR(IF(INDEX(RM_M_Exp,MATCH($U21,RM_KEY,0))="","",INDEX(RM_M_Exp,MATCH($U21,RM_KEY,0))),"")</f>
        <v>L</v>
      </c>
      <c r="AT21" s="92" t="str">
        <f>IFERROR(IF(INDEX(RM_M_Edu,MATCH($U21,RM_KEY,0))="","",INDEX(RM_M_Edu,MATCH($U21,RM_KEY,0))),"")</f>
        <v>L</v>
      </c>
      <c r="AU21" s="93" t="str">
        <f>IFERROR(IF(INDEX(RM_L_C,MATCH($U21,RM_KEY,0))="","",INDEX(RM_L_C,MATCH($U21,RM_KEY,0))),"")</f>
        <v/>
      </c>
      <c r="AV21" s="94" t="str">
        <f>IFERROR(IF(INDEX(RM_L_Au,MATCH($U21,RM_KEY,0))="","",INDEX(RM_L_Au,MATCH($U21,RM_KEY,0))),"")</f>
        <v/>
      </c>
      <c r="AW21" s="94" t="str">
        <f>IFERROR(IF(INDEX(RM_L_Ac,MATCH($U21,RM_KEY,0))="","",INDEX(RM_L_Ac,MATCH($U21,RM_KEY,0))),"")</f>
        <v/>
      </c>
      <c r="AX21" s="94" t="str">
        <f>IFERROR(IF(INDEX(RM_L_L,MATCH($U21,RM_KEY,0))="","",INDEX(RM_L_L,MATCH($U21,RM_KEY,0))),"")</f>
        <v/>
      </c>
      <c r="AY21" s="94" t="str">
        <f>IFERROR(IF(INDEX(RM_L_BI,MATCH($U21,RM_KEY,0))="","",INDEX(RM_L_BI,MATCH($U21,RM_KEY,0))),"")</f>
        <v/>
      </c>
      <c r="AZ21" s="94" t="str">
        <f>IFERROR(IF(INDEX(RM_L_Exp,MATCH($U21,RM_KEY,0))="","",INDEX(RM_L_Exp,MATCH($U21,RM_KEY,0))),"")</f>
        <v/>
      </c>
      <c r="BA21" s="94" t="str">
        <f>IFERROR(IF(INDEX(RM_L_Edu,MATCH($U21,RM_KEY,0))="","",INDEX(RM_L_Edu,MATCH($U21,RM_KEY,0))),"")</f>
        <v/>
      </c>
      <c r="BB21" s="89" t="inlineStr">
        <is>
          <t>M</t>
        </is>
      </c>
      <c r="BC21" s="90" t="inlineStr">
        <is>
          <t>M</t>
        </is>
      </c>
      <c r="BD21" s="90" t="inlineStr">
        <is>
          <t>M</t>
        </is>
      </c>
      <c r="BE21" s="90" t="inlineStr">
        <is>
          <t>M</t>
        </is>
      </c>
      <c r="BF21" s="90" t="inlineStr">
        <is>
          <t>M</t>
        </is>
      </c>
      <c r="BG21" s="90" t="inlineStr">
        <is>
          <t>H</t>
        </is>
      </c>
      <c r="BH21" s="90" t="inlineStr">
        <is>
          <t>H</t>
        </is>
      </c>
      <c r="BI21" s="93" t="n"/>
      <c r="BJ21" s="94" t="n"/>
      <c r="BK21" s="94" t="n"/>
      <c r="BL21" s="94" t="n"/>
      <c r="BM21" s="94" t="n"/>
      <c r="BN21" s="94" t="n"/>
      <c r="BO21" s="94" t="n"/>
      <c r="BP21" s="63" t="n"/>
      <c r="BQ21" s="95" t="str">
        <f>IF(CY21=0,"",IF(BP21&lt;&gt;"",BP21,IF(LEFT(W21,1)="X",W21,IF(OR(W21="B+",W21="C+"),INDEX(LAD_PC,MAX(1,MIN(14,MATCH(W21,LAD_PC,0)+IF((DA21-CZ21)&gt;=0.5,1,IF((DA21-CZ21)&lt;=-0.5,-1,0))))),INDEX(LAD_STD,MAX(1,MIN(12,MATCH(W21,LAD_STD,0)+IF((DA21-CZ21)&gt;=0.5,1,IF((DA21-CZ21)&lt;=-0.5,-1,0)))))))))</f>
        <v/>
      </c>
      <c r="BR21" s="86" t="str">
        <f>IF(BQ21="","",IFERROR(CHOOSE(INDEX(B_RANK,MATCH(BQ21,B_LVL,0)),"Band A · Practitioner","Band B · Specialist / Manager","B+ · Player-Coach","Band C · Principal / Head","C+ · Player-Coach","Band D · Business leadership","Band E · Enterprise leadership"),"Band X · Consultant"))</f>
        <v/>
      </c>
      <c r="BS21" s="86" t="str">
        <f>IF(BQ21="","",IF(BQ21=W21,"• Same",IF(INDEX(B_VAL,MATCH(BQ21,B_LVL,0))&gt;INDEX(B_VAL,MATCH(W21,B_LVL,0)),"▲ Up","▼ Down")))</f>
        <v/>
      </c>
      <c r="BT21" s="95" t="str">
        <f>IF(BQ21&lt;&gt;"",BQ21,W21)</f>
        <v>C1</v>
      </c>
      <c r="BU21" s="86" t="str">
        <f>IFERROR(IF($H21="","—",IF(OR(LEFT(BT21,1)="X",LEFT(INDEX($BT$7:$BT$592,MATCH($H21,$D$7:$D$592,0)),1)="X"),"—",IF(AND(LEFT(BT21,1)="E",LEFT(INDEX($BT$7:$BT$592,MATCH($H21,$D$7:$D$592,0)),1)="E"),"Exception · Band E",IF(INDEX(B_VAL,MATCH(BT21,B_LVL,0))&gt;=INDEX(B_VAL,MATCH(INDEX($BT$7:$BT$592,MATCH($H21,$D$7:$D$592,0)),B_LVL,0)),"⚠ At or above the manager",IF(INDEX(B_RANK,MATCH(BT21,B_LVL,0))=INDEX(B_RANK,MATCH(INDEX($BT$7:$BT$592,MATCH($H21,$D$7:$D$592,0)),B_LVL,0)),"⚠ Same band as the manager","OK"))))),"—")</f>
        <v>⚠ Same band as the manager</v>
      </c>
      <c r="BV21" s="64" t="n"/>
      <c r="BW21" s="20">
        <f>IFERROR(INDEX(LMH_PTS,MATCH(AG21,LMH_KEY,0)),0)</f>
        <v>9</v>
      </c>
      <c r="BX21" s="21">
        <f>IFERROR(INDEX(LMH_PTS,MATCH(AH21,LMH_KEY,0)),0)</f>
        <v>3</v>
      </c>
      <c r="BY21" s="21">
        <f>IFERROR(INDEX(LMH_PTS,MATCH(AI21,LMH_KEY,0)),0)</f>
        <v>3</v>
      </c>
      <c r="BZ21" s="21">
        <f>IFERROR(INDEX(LMH_PTS,MATCH(AJ21,LMH_KEY,0)),0)</f>
        <v>3</v>
      </c>
      <c r="CA21" s="21">
        <f>IFERROR(INDEX(LMH_PTS,MATCH(AK21,LMH_KEY,0)),0)</f>
        <v>1</v>
      </c>
      <c r="CB21" s="21">
        <f>IFERROR(INDEX(LMH_PTS,MATCH(AL21,LMH_KEY,0)),0)</f>
        <v>1</v>
      </c>
      <c r="CC21" s="21">
        <f>IFERROR(INDEX(LMH_PTS,MATCH(AM21,LMH_KEY,0)),0)</f>
        <v>1</v>
      </c>
      <c r="CD21" s="21">
        <f>IFERROR(INDEX(LMH_PTS,MATCH(IF(AU21&lt;&gt;"",AU21,AG21),LMH_KEY,0)),0)</f>
        <v>9</v>
      </c>
      <c r="CE21" s="21">
        <f>IFERROR(INDEX(LMH_PTS,MATCH(IF(AV21&lt;&gt;"",AV21,AH21),LMH_KEY,0)),0)</f>
        <v>3</v>
      </c>
      <c r="CF21" s="21">
        <f>IFERROR(INDEX(LMH_PTS,MATCH(IF(AW21&lt;&gt;"",AW21,AI21),LMH_KEY,0)),0)</f>
        <v>3</v>
      </c>
      <c r="CG21" s="21">
        <f>IFERROR(INDEX(LMH_PTS,MATCH(IF(AX21&lt;&gt;"",AX21,AJ21),LMH_KEY,0)),0)</f>
        <v>3</v>
      </c>
      <c r="CH21" s="21">
        <f>IFERROR(INDEX(LMH_PTS,MATCH(IF(AY21&lt;&gt;"",AY21,AK21),LMH_KEY,0)),0)</f>
        <v>1</v>
      </c>
      <c r="CI21" s="21">
        <f>IFERROR(INDEX(LMH_PTS,MATCH(IF(AZ21&lt;&gt;"",AZ21,AL21),LMH_KEY,0)),0)</f>
        <v>1</v>
      </c>
      <c r="CJ21" s="21">
        <f>IFERROR(INDEX(LMH_PTS,MATCH(IF(BA21&lt;&gt;"",BA21,AM21),LMH_KEY,0)),0)</f>
        <v>1</v>
      </c>
      <c r="CK21" s="21">
        <f>IF(BB21="",0,IFERROR(INDEX(LMH_STEP,MATCH(BB21,LMH_KEY,0)),0))</f>
        <v>0</v>
      </c>
      <c r="CL21" s="21">
        <f>IF(BC21="",0,IFERROR(INDEX(LMH_STEP,MATCH(BC21,LMH_KEY,0)),0))</f>
        <v>0</v>
      </c>
      <c r="CM21" s="21">
        <f>IF(BD21="",0,IFERROR(INDEX(LMH_STEP,MATCH(BD21,LMH_KEY,0)),0))</f>
        <v>0</v>
      </c>
      <c r="CN21" s="21">
        <f>IF(BE21="",0,IFERROR(INDEX(LMH_STEP,MATCH(BE21,LMH_KEY,0)),0))</f>
        <v>0</v>
      </c>
      <c r="CO21" s="21">
        <f>IF(BF21="",0,IFERROR(INDEX(LMH_STEP,MATCH(BF21,LMH_KEY,0)),0))</f>
        <v>0</v>
      </c>
      <c r="CP21" s="21">
        <f>IF(BG21="",0,IFERROR(INDEX(LMH_STEP,MATCH(BG21,LMH_KEY,0)),0))</f>
        <v>1</v>
      </c>
      <c r="CQ21" s="21">
        <f>IF(BH21="",0,IFERROR(INDEX(LMH_STEP,MATCH(BH21,LMH_KEY,0)),0))</f>
        <v>1</v>
      </c>
      <c r="CR21" s="21">
        <f>IF(BI21&lt;&gt;"",IFERROR(INDEX(LMH_STEP,MATCH(BI21,LMH_KEY,0)),0),CK21)</f>
        <v>0</v>
      </c>
      <c r="CS21" s="21">
        <f>IF(BJ21&lt;&gt;"",IFERROR(INDEX(LMH_STEP,MATCH(BJ21,LMH_KEY,0)),0),CL21)</f>
        <v>0</v>
      </c>
      <c r="CT21" s="21">
        <f>IF(BK21&lt;&gt;"",IFERROR(INDEX(LMH_STEP,MATCH(BK21,LMH_KEY,0)),0),CM21)</f>
        <v>0</v>
      </c>
      <c r="CU21" s="21">
        <f>IF(BL21&lt;&gt;"",IFERROR(INDEX(LMH_STEP,MATCH(BL21,LMH_KEY,0)),0),CN21)</f>
        <v>0</v>
      </c>
      <c r="CV21" s="21">
        <f>IF(BM21&lt;&gt;"",IFERROR(INDEX(LMH_STEP,MATCH(BM21,LMH_KEY,0)),0),CO21)</f>
        <v>0</v>
      </c>
      <c r="CW21" s="21">
        <f>IF(BN21&lt;&gt;"",IFERROR(INDEX(LMH_STEP,MATCH(BN21,LMH_KEY,0)),0),CP21)</f>
        <v>1</v>
      </c>
      <c r="CX21" s="21">
        <f>IF(BO21&lt;&gt;"",IFERROR(INDEX(LMH_STEP,MATCH(BO21,LMH_KEY,0)),0),CQ21)</f>
        <v>1</v>
      </c>
      <c r="CY21" s="21">
        <f>COUNTA(BI21:BO21)+IF(BP21&lt;&gt;"",1,0)+IFERROR(INDEX(RM_LCNT,MATCH($U21,RM_KEY,0)),0)</f>
        <v>0</v>
      </c>
      <c r="CZ21" s="21">
        <f>IF((BW21+BX21+BY21+BZ21+CA21+CB21+CC21)=0,0,(BW21*CK21+BX21*CL21+BY21*CM21+BZ21*CN21+CA21*CO21+CB21*CP21+CC21*CQ21)/(BW21+BX21+BY21+BZ21+CA21+CB21+CC21))</f>
        <v>0.0952380952380952</v>
      </c>
      <c r="DA21" s="21">
        <f>IF((CD21+CE21+CF21+CG21+CH21+CI21+CJ21)=0,0,(CD21*CR21+CE21*CS21+CF21*CT21+CG21*CU21+CH21*CV21+CI21*CW21+CJ21*CX21)/(CD21+CE21+CF21+CG21+CH21+CI21+CJ21))</f>
        <v>0.0952380952380952</v>
      </c>
    </row>
    <row r="22" ht="70" customHeight="1">
      <c r="A22" s="59" t="inlineStr">
        <is>
          <t>CARBON</t>
        </is>
      </c>
      <c r="B22" s="17" t="inlineStr">
        <is>
          <t>Services</t>
        </is>
      </c>
      <c r="C22" s="17" t="n">
        <v>6</v>
      </c>
      <c r="D22" s="17" t="inlineStr">
        <is>
          <t>IRIS0511</t>
        </is>
      </c>
      <c r="E22" s="17" t="inlineStr">
        <is>
          <t>Jinesh Kumar S</t>
        </is>
      </c>
      <c r="F22" s="17" t="inlineStr">
        <is>
          <t>Lead - Assisted Services</t>
        </is>
      </c>
      <c r="G22" s="17" t="inlineStr">
        <is>
          <t>Shashikant Mudaliar</t>
        </is>
      </c>
      <c r="H22" s="17" t="inlineStr">
        <is>
          <t>IRIS0786</t>
        </is>
      </c>
      <c r="I22" s="17" t="n">
        <v>16.1</v>
      </c>
      <c r="J22" s="17" t="inlineStr">
        <is>
          <t>M.Com</t>
        </is>
      </c>
      <c r="K22" s="17" t="inlineStr">
        <is>
          <t>L5 – Lead · IC</t>
        </is>
      </c>
      <c r="L22" s="82" t="inlineStr">
        <is>
          <t>20 of 20</t>
        </is>
      </c>
      <c r="M22" s="83" t="inlineStr">
        <is>
          <t>• Role / sub-team: XBRL Tagging - US SEC.</t>
        </is>
      </c>
      <c r="N22" s="83" t="inlineStr">
        <is>
          <t>Annual · set by manager: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O22" s="83" t="inlineStr">
        <is>
          <t>Latest rating: 4 · Potential: High · 9-box: Emerging Talent</t>
        </is>
      </c>
      <c r="P22" s="83" t="inlineStr">
        <is>
          <t>Complexity &amp; Expertise: B1: Runs US SEC XBRL delivery: quality, issue resolution, product/UAT testing, process improvement → matches the start
Autonomy &amp; Decision: B2: Allocates and rebalances team workload, sets task priorities, takes corrective action within established processes → moved up 0.5
Accountability &amp; Impact: B2: US SEC team's delivery, quality, timelines, escalations and process controls → matches the start
Leadership &amp; Strategy: B2: Seven direct reports; allocates work, gives day-to-day guidance and training → matches the start</t>
        </is>
      </c>
      <c r="Q22" s="84" t="inlineStr">
        <is>
          <t>Open ▸</t>
        </is>
      </c>
      <c r="R22" s="84" t="inlineStr">
        <is>
          <t>Card ▸</t>
        </is>
      </c>
      <c r="S22" s="85" t="inlineStr">
        <is>
          <t>Consulting &amp; Professional Services</t>
        </is>
      </c>
      <c r="T22" s="86" t="inlineStr">
        <is>
          <t>XBRL Tagging, Conversion &amp; Filing</t>
        </is>
      </c>
      <c r="U22" s="86" t="inlineStr">
        <is>
          <t>R014</t>
        </is>
      </c>
      <c r="V22" s="86" t="inlineStr">
        <is>
          <t>XBRL Tagging, Conversion &amp; Filing · Manager</t>
        </is>
      </c>
      <c r="W22" s="99" t="inlineStr">
        <is>
          <t>B2</t>
        </is>
      </c>
      <c r="X22" s="86" t="inlineStr">
        <is>
          <t>Band B · Specialist / Manager</t>
        </is>
      </c>
      <c r="Y22" s="86" t="inlineStr">
        <is>
          <t>Manager – Assisted Services</t>
        </is>
      </c>
      <c r="Z22" s="86" t="n"/>
      <c r="AA22" s="86" t="inlineStr">
        <is>
          <t>Placed at B2 by the evidence: six ratings × market-derived weights and rules R1–R13 · no move needed for the reporting line</t>
        </is>
      </c>
      <c r="AB22" s="86" t="n"/>
      <c r="AC22" s="88" t="inlineStr">
        <is>
          <t>B2</t>
        </is>
      </c>
      <c r="AD22" s="21" t="inlineStr">
        <is>
          <t>High · 16.1 yrs vs market 6–10 yrs for B2</t>
        </is>
      </c>
      <c r="AE22" s="21" t="inlineStr">
        <is>
          <t>7 direct reports · norm IC: none · People: 6–8 knowledge work, 8–12 standardised delivery</t>
        </is>
      </c>
      <c r="AF22" s="21" t="inlineStr">
        <is>
          <t>P4 / M3 · SFIA 4–5</t>
        </is>
      </c>
      <c r="AG22" s="89" t="str">
        <f>IFERROR(IF(INDEX(RM_I_C,MATCH($U22,RM_KEY,0))="","",INDEX(RM_I_C,MATCH($U22,RM_KEY,0))),"")</f>
        <v>H</v>
      </c>
      <c r="AH22" s="90" t="str">
        <f>IFERROR(IF(INDEX(RM_I_Au,MATCH($U22,RM_KEY,0))="","",INDEX(RM_I_Au,MATCH($U22,RM_KEY,0))),"")</f>
        <v>M</v>
      </c>
      <c r="AI22" s="90" t="str">
        <f>IFERROR(IF(INDEX(RM_I_Ac,MATCH($U22,RM_KEY,0))="","",INDEX(RM_I_Ac,MATCH($U22,RM_KEY,0))),"")</f>
        <v>M</v>
      </c>
      <c r="AJ22" s="90" t="str">
        <f>IFERROR(IF(INDEX(RM_I_L,MATCH($U22,RM_KEY,0))="","",INDEX(RM_I_L,MATCH($U22,RM_KEY,0))),"")</f>
        <v>M</v>
      </c>
      <c r="AK22" s="90" t="str">
        <f>IFERROR(IF(INDEX(RM_I_BI,MATCH($U22,RM_KEY,0))="","",INDEX(RM_I_BI,MATCH($U22,RM_KEY,0))),"")</f>
        <v>L</v>
      </c>
      <c r="AL22" s="90" t="str">
        <f>IFERROR(IF(INDEX(RM_I_Exp,MATCH($U22,RM_KEY,0))="","",INDEX(RM_I_Exp,MATCH($U22,RM_KEY,0))),"")</f>
        <v>L</v>
      </c>
      <c r="AM22" s="90" t="str">
        <f>IFERROR(IF(INDEX(RM_I_Edu,MATCH($U22,RM_KEY,0))="","",INDEX(RM_I_Edu,MATCH($U22,RM_KEY,0))),"")</f>
        <v>L</v>
      </c>
      <c r="AN22" s="91" t="str">
        <f>IFERROR(IF(INDEX(RM_M_C,MATCH($U22,RM_KEY,0))="","",INDEX(RM_M_C,MATCH($U22,RM_KEY,0))),"")</f>
        <v>H</v>
      </c>
      <c r="AO22" s="92" t="str">
        <f>IFERROR(IF(INDEX(RM_M_Au,MATCH($U22,RM_KEY,0))="","",INDEX(RM_M_Au,MATCH($U22,RM_KEY,0))),"")</f>
        <v>M</v>
      </c>
      <c r="AP22" s="92" t="str">
        <f>IFERROR(IF(INDEX(RM_M_Ac,MATCH($U22,RM_KEY,0))="","",INDEX(RM_M_Ac,MATCH($U22,RM_KEY,0))),"")</f>
        <v>M</v>
      </c>
      <c r="AQ22" s="92" t="str">
        <f>IFERROR(IF(INDEX(RM_M_L,MATCH($U22,RM_KEY,0))="","",INDEX(RM_M_L,MATCH($U22,RM_KEY,0))),"")</f>
        <v>M</v>
      </c>
      <c r="AR22" s="92" t="str">
        <f>IFERROR(IF(INDEX(RM_M_BI,MATCH($U22,RM_KEY,0))="","",INDEX(RM_M_BI,MATCH($U22,RM_KEY,0))),"")</f>
        <v>L</v>
      </c>
      <c r="AS22" s="92" t="str">
        <f>IFERROR(IF(INDEX(RM_M_Exp,MATCH($U22,RM_KEY,0))="","",INDEX(RM_M_Exp,MATCH($U22,RM_KEY,0))),"")</f>
        <v>L</v>
      </c>
      <c r="AT22" s="92" t="str">
        <f>IFERROR(IF(INDEX(RM_M_Edu,MATCH($U22,RM_KEY,0))="","",INDEX(RM_M_Edu,MATCH($U22,RM_KEY,0))),"")</f>
        <v>L</v>
      </c>
      <c r="AU22" s="93" t="str">
        <f>IFERROR(IF(INDEX(RM_L_C,MATCH($U22,RM_KEY,0))="","",INDEX(RM_L_C,MATCH($U22,RM_KEY,0))),"")</f>
        <v/>
      </c>
      <c r="AV22" s="94" t="str">
        <f>IFERROR(IF(INDEX(RM_L_Au,MATCH($U22,RM_KEY,0))="","",INDEX(RM_L_Au,MATCH($U22,RM_KEY,0))),"")</f>
        <v/>
      </c>
      <c r="AW22" s="94" t="str">
        <f>IFERROR(IF(INDEX(RM_L_Ac,MATCH($U22,RM_KEY,0))="","",INDEX(RM_L_Ac,MATCH($U22,RM_KEY,0))),"")</f>
        <v/>
      </c>
      <c r="AX22" s="94" t="str">
        <f>IFERROR(IF(INDEX(RM_L_L,MATCH($U22,RM_KEY,0))="","",INDEX(RM_L_L,MATCH($U22,RM_KEY,0))),"")</f>
        <v/>
      </c>
      <c r="AY22" s="94" t="str">
        <f>IFERROR(IF(INDEX(RM_L_BI,MATCH($U22,RM_KEY,0))="","",INDEX(RM_L_BI,MATCH($U22,RM_KEY,0))),"")</f>
        <v/>
      </c>
      <c r="AZ22" s="94" t="str">
        <f>IFERROR(IF(INDEX(RM_L_Exp,MATCH($U22,RM_KEY,0))="","",INDEX(RM_L_Exp,MATCH($U22,RM_KEY,0))),"")</f>
        <v/>
      </c>
      <c r="BA22" s="94" t="str">
        <f>IFERROR(IF(INDEX(RM_L_Edu,MATCH($U22,RM_KEY,0))="","",INDEX(RM_L_Edu,MATCH($U22,RM_KEY,0))),"")</f>
        <v/>
      </c>
      <c r="BB22" s="89" t="inlineStr">
        <is>
          <t>L</t>
        </is>
      </c>
      <c r="BC22" s="90" t="inlineStr">
        <is>
          <t>M</t>
        </is>
      </c>
      <c r="BD22" s="90" t="inlineStr">
        <is>
          <t>M</t>
        </is>
      </c>
      <c r="BE22" s="90" t="inlineStr">
        <is>
          <t>M</t>
        </is>
      </c>
      <c r="BF22" s="90" t="inlineStr">
        <is>
          <t>M</t>
        </is>
      </c>
      <c r="BG22" s="90" t="inlineStr">
        <is>
          <t>H</t>
        </is>
      </c>
      <c r="BH22" s="90" t="inlineStr">
        <is>
          <t>H</t>
        </is>
      </c>
      <c r="BI22" s="93" t="n"/>
      <c r="BJ22" s="94" t="n"/>
      <c r="BK22" s="94" t="n"/>
      <c r="BL22" s="94" t="n"/>
      <c r="BM22" s="94" t="n"/>
      <c r="BN22" s="94" t="n"/>
      <c r="BO22" s="94" t="n"/>
      <c r="BP22" s="63" t="n"/>
      <c r="BQ22" s="95" t="str">
        <f>IF(CY22=0,"",IF(BP22&lt;&gt;"",BP22,IF(LEFT(W22,1)="X",W22,IF(OR(W22="B+",W22="C+"),INDEX(LAD_PC,MAX(1,MIN(14,MATCH(W22,LAD_PC,0)+IF((DA22-CZ22)&gt;=0.5,1,IF((DA22-CZ22)&lt;=-0.5,-1,0))))),INDEX(LAD_STD,MAX(1,MIN(12,MATCH(W22,LAD_STD,0)+IF((DA22-CZ22)&gt;=0.5,1,IF((DA22-CZ22)&lt;=-0.5,-1,0)))))))))</f>
        <v/>
      </c>
      <c r="BR22" s="86" t="str">
        <f>IF(BQ22="","",IFERROR(CHOOSE(INDEX(B_RANK,MATCH(BQ22,B_LVL,0)),"Band A · Practitioner","Band B · Specialist / Manager","B+ · Player-Coach","Band C · Principal / Head","C+ · Player-Coach","Band D · Business leadership","Band E · Enterprise leadership"),"Band X · Consultant"))</f>
        <v/>
      </c>
      <c r="BS22" s="86" t="str">
        <f>IF(BQ22="","",IF(BQ22=W22,"• Same",IF(INDEX(B_VAL,MATCH(BQ22,B_LVL,0))&gt;INDEX(B_VAL,MATCH(W22,B_LVL,0)),"▲ Up","▼ Down")))</f>
        <v/>
      </c>
      <c r="BT22" s="95" t="str">
        <f>IF(BQ22&lt;&gt;"",BQ22,W22)</f>
        <v>B2</v>
      </c>
      <c r="BU22" s="86" t="str">
        <f>IFERROR(IF($H22="","—",IF(OR(LEFT(BT22,1)="X",LEFT(INDEX($BT$7:$BT$592,MATCH($H22,$D$7:$D$592,0)),1)="X"),"—",IF(AND(LEFT(BT22,1)="E",LEFT(INDEX($BT$7:$BT$592,MATCH($H22,$D$7:$D$592,0)),1)="E"),"Exception · Band E",IF(INDEX(B_VAL,MATCH(BT22,B_LVL,0))&gt;=INDEX(B_VAL,MATCH(INDEX($BT$7:$BT$592,MATCH($H22,$D$7:$D$592,0)),B_LVL,0)),"⚠ At or above the manager",IF(INDEX(B_RANK,MATCH(BT22,B_LVL,0))=INDEX(B_RANK,MATCH(INDEX($BT$7:$BT$592,MATCH($H22,$D$7:$D$592,0)),B_LVL,0)),"⚠ Same band as the manager","OK"))))),"—")</f>
        <v>OK</v>
      </c>
      <c r="BV22" s="64" t="n"/>
      <c r="BW22" s="20">
        <f>IFERROR(INDEX(LMH_PTS,MATCH(AG22,LMH_KEY,0)),0)</f>
        <v>9</v>
      </c>
      <c r="BX22" s="21">
        <f>IFERROR(INDEX(LMH_PTS,MATCH(AH22,LMH_KEY,0)),0)</f>
        <v>3</v>
      </c>
      <c r="BY22" s="21">
        <f>IFERROR(INDEX(LMH_PTS,MATCH(AI22,LMH_KEY,0)),0)</f>
        <v>3</v>
      </c>
      <c r="BZ22" s="21">
        <f>IFERROR(INDEX(LMH_PTS,MATCH(AJ22,LMH_KEY,0)),0)</f>
        <v>3</v>
      </c>
      <c r="CA22" s="21">
        <f>IFERROR(INDEX(LMH_PTS,MATCH(AK22,LMH_KEY,0)),0)</f>
        <v>1</v>
      </c>
      <c r="CB22" s="21">
        <f>IFERROR(INDEX(LMH_PTS,MATCH(AL22,LMH_KEY,0)),0)</f>
        <v>1</v>
      </c>
      <c r="CC22" s="21">
        <f>IFERROR(INDEX(LMH_PTS,MATCH(AM22,LMH_KEY,0)),0)</f>
        <v>1</v>
      </c>
      <c r="CD22" s="21">
        <f>IFERROR(INDEX(LMH_PTS,MATCH(IF(AU22&lt;&gt;"",AU22,AG22),LMH_KEY,0)),0)</f>
        <v>9</v>
      </c>
      <c r="CE22" s="21">
        <f>IFERROR(INDEX(LMH_PTS,MATCH(IF(AV22&lt;&gt;"",AV22,AH22),LMH_KEY,0)),0)</f>
        <v>3</v>
      </c>
      <c r="CF22" s="21">
        <f>IFERROR(INDEX(LMH_PTS,MATCH(IF(AW22&lt;&gt;"",AW22,AI22),LMH_KEY,0)),0)</f>
        <v>3</v>
      </c>
      <c r="CG22" s="21">
        <f>IFERROR(INDEX(LMH_PTS,MATCH(IF(AX22&lt;&gt;"",AX22,AJ22),LMH_KEY,0)),0)</f>
        <v>3</v>
      </c>
      <c r="CH22" s="21">
        <f>IFERROR(INDEX(LMH_PTS,MATCH(IF(AY22&lt;&gt;"",AY22,AK22),LMH_KEY,0)),0)</f>
        <v>1</v>
      </c>
      <c r="CI22" s="21">
        <f>IFERROR(INDEX(LMH_PTS,MATCH(IF(AZ22&lt;&gt;"",AZ22,AL22),LMH_KEY,0)),0)</f>
        <v>1</v>
      </c>
      <c r="CJ22" s="21">
        <f>IFERROR(INDEX(LMH_PTS,MATCH(IF(BA22&lt;&gt;"",BA22,AM22),LMH_KEY,0)),0)</f>
        <v>1</v>
      </c>
      <c r="CK22" s="21">
        <f>IF(BB22="",0,IFERROR(INDEX(LMH_STEP,MATCH(BB22,LMH_KEY,0)),0))</f>
        <v>-1</v>
      </c>
      <c r="CL22" s="21">
        <f>IF(BC22="",0,IFERROR(INDEX(LMH_STEP,MATCH(BC22,LMH_KEY,0)),0))</f>
        <v>0</v>
      </c>
      <c r="CM22" s="21">
        <f>IF(BD22="",0,IFERROR(INDEX(LMH_STEP,MATCH(BD22,LMH_KEY,0)),0))</f>
        <v>0</v>
      </c>
      <c r="CN22" s="21">
        <f>IF(BE22="",0,IFERROR(INDEX(LMH_STEP,MATCH(BE22,LMH_KEY,0)),0))</f>
        <v>0</v>
      </c>
      <c r="CO22" s="21">
        <f>IF(BF22="",0,IFERROR(INDEX(LMH_STEP,MATCH(BF22,LMH_KEY,0)),0))</f>
        <v>0</v>
      </c>
      <c r="CP22" s="21">
        <f>IF(BG22="",0,IFERROR(INDEX(LMH_STEP,MATCH(BG22,LMH_KEY,0)),0))</f>
        <v>1</v>
      </c>
      <c r="CQ22" s="21">
        <f>IF(BH22="",0,IFERROR(INDEX(LMH_STEP,MATCH(BH22,LMH_KEY,0)),0))</f>
        <v>1</v>
      </c>
      <c r="CR22" s="21">
        <f>IF(BI22&lt;&gt;"",IFERROR(INDEX(LMH_STEP,MATCH(BI22,LMH_KEY,0)),0),CK22)</f>
        <v>-1</v>
      </c>
      <c r="CS22" s="21">
        <f>IF(BJ22&lt;&gt;"",IFERROR(INDEX(LMH_STEP,MATCH(BJ22,LMH_KEY,0)),0),CL22)</f>
        <v>0</v>
      </c>
      <c r="CT22" s="21">
        <f>IF(BK22&lt;&gt;"",IFERROR(INDEX(LMH_STEP,MATCH(BK22,LMH_KEY,0)),0),CM22)</f>
        <v>0</v>
      </c>
      <c r="CU22" s="21">
        <f>IF(BL22&lt;&gt;"",IFERROR(INDEX(LMH_STEP,MATCH(BL22,LMH_KEY,0)),0),CN22)</f>
        <v>0</v>
      </c>
      <c r="CV22" s="21">
        <f>IF(BM22&lt;&gt;"",IFERROR(INDEX(LMH_STEP,MATCH(BM22,LMH_KEY,0)),0),CO22)</f>
        <v>0</v>
      </c>
      <c r="CW22" s="21">
        <f>IF(BN22&lt;&gt;"",IFERROR(INDEX(LMH_STEP,MATCH(BN22,LMH_KEY,0)),0),CP22)</f>
        <v>1</v>
      </c>
      <c r="CX22" s="21">
        <f>IF(BO22&lt;&gt;"",IFERROR(INDEX(LMH_STEP,MATCH(BO22,LMH_KEY,0)),0),CQ22)</f>
        <v>1</v>
      </c>
      <c r="CY22" s="21">
        <f>COUNTA(BI22:BO22)+IF(BP22&lt;&gt;"",1,0)+IFERROR(INDEX(RM_LCNT,MATCH($U22,RM_KEY,0)),0)</f>
        <v>0</v>
      </c>
      <c r="CZ22" s="21">
        <f>IF((BW22+BX22+BY22+BZ22+CA22+CB22+CC22)=0,0,(BW22*CK22+BX22*CL22+BY22*CM22+BZ22*CN22+CA22*CO22+CB22*CP22+CC22*CQ22)/(BW22+BX22+BY22+BZ22+CA22+CB22+CC22))</f>
        <v>-0.333333333333333</v>
      </c>
      <c r="DA22" s="21">
        <f>IF((CD22+CE22+CF22+CG22+CH22+CI22+CJ22)=0,0,(CD22*CR22+CE22*CS22+CF22*CT22+CG22*CU22+CH22*CV22+CI22*CW22+CJ22*CX22)/(CD22+CE22+CF22+CG22+CH22+CI22+CJ22))</f>
        <v>-0.333333333333333</v>
      </c>
    </row>
    <row r="23" ht="70" customHeight="1">
      <c r="A23" s="59" t="inlineStr">
        <is>
          <t>CARBON</t>
        </is>
      </c>
      <c r="B23" s="17" t="inlineStr">
        <is>
          <t>Services</t>
        </is>
      </c>
      <c r="C23" s="17" t="n">
        <v>7</v>
      </c>
      <c r="D23" s="17" t="inlineStr">
        <is>
          <t>IRIS2163</t>
        </is>
      </c>
      <c r="E23" s="17" t="inlineStr">
        <is>
          <t>Abhijit Bhagwan Patil</t>
        </is>
      </c>
      <c r="F23" s="17" t="inlineStr">
        <is>
          <t>Financial Analyst</t>
        </is>
      </c>
      <c r="G23" s="17" t="inlineStr">
        <is>
          <t>Jinesh Kumar S</t>
        </is>
      </c>
      <c r="H23" s="17" t="inlineStr">
        <is>
          <t>IRIS0511</t>
        </is>
      </c>
      <c r="I23" s="17" t="n">
        <v>3.1</v>
      </c>
      <c r="J23" s="17" t="inlineStr">
        <is>
          <t>BAF</t>
        </is>
      </c>
      <c r="K23" s="17" t="inlineStr">
        <is>
          <t>L3 – Professional / Associate</t>
        </is>
      </c>
      <c r="L23" s="82" t="inlineStr">
        <is>
          <t>20 of 20</t>
        </is>
      </c>
      <c r="M23" s="83" t="inlineStr">
        <is>
          <t>• Role / sub-team: XBRL Tagging and Quality check analyst in Us team.</t>
        </is>
      </c>
      <c r="N23"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23" s="83" t="inlineStr">
        <is>
          <t>Latest rating: 4 · Potential: High · 9-box: Core Contributor</t>
        </is>
      </c>
      <c r="P23" s="83" t="inlineStr">
        <is>
          <t>Complexity &amp; Expertise: A3: US mandate tagging, QC, validation and filings; roll-forward, client comments, routine issue resolution → moved up 0.5
Autonomy &amp; Decision: B1: Allocates tasks by workload and resolves routine issues; escalates critical ones to leads → moved up 1
Accountability &amp; Impact: A3: Quality and timeliness of own tagging, QC and filings; supports team delivery → moved up 0.5
Leadership &amp; Strategy: A3: Gives daily guidance and QC review to team members; leads sit above → moved up 1</t>
        </is>
      </c>
      <c r="Q23" s="84" t="inlineStr">
        <is>
          <t>Open ▸</t>
        </is>
      </c>
      <c r="R23" s="84" t="inlineStr">
        <is>
          <t>Card ▸</t>
        </is>
      </c>
      <c r="S23" s="85" t="inlineStr">
        <is>
          <t>Consulting &amp; Professional Services</t>
        </is>
      </c>
      <c r="T23" s="86" t="inlineStr">
        <is>
          <t>XBRL Tagging, Conversion &amp; Filing</t>
        </is>
      </c>
      <c r="U23" s="86" t="inlineStr">
        <is>
          <t>R013</t>
        </is>
      </c>
      <c r="V23" s="86" t="inlineStr">
        <is>
          <t>XBRL Tagging, Conversion &amp; Filing · IC</t>
        </is>
      </c>
      <c r="W23" s="101" t="inlineStr">
        <is>
          <t>A3</t>
        </is>
      </c>
      <c r="X23" s="86" t="inlineStr">
        <is>
          <t>Band A · Practitioner</t>
        </is>
      </c>
      <c r="Y23" s="86" t="inlineStr">
        <is>
          <t>Senior Financial Analyst</t>
        </is>
      </c>
      <c r="Z23" s="86" t="n"/>
      <c r="AA23" s="86" t="inlineStr">
        <is>
          <t>Placed at A3 by the evidence: six ratings × market-derived weights and rules R1–R13 · no move needed for the reporting line</t>
        </is>
      </c>
      <c r="AB23" s="86" t="n"/>
      <c r="AC23" s="88" t="inlineStr">
        <is>
          <t>A3</t>
        </is>
      </c>
      <c r="AD23" s="21" t="inlineStr">
        <is>
          <t>Medium · 3.1 yrs vs market 2–5 yrs for A3</t>
        </is>
      </c>
      <c r="AE23" s="21" t="n"/>
      <c r="AF23" s="21" t="inlineStr">
        <is>
          <t>P2 · SFIA 3 Apply</t>
        </is>
      </c>
      <c r="AG23" s="89" t="str">
        <f>IFERROR(IF(INDEX(RM_I_C,MATCH($U23,RM_KEY,0))="","",INDEX(RM_I_C,MATCH($U23,RM_KEY,0))),"")</f>
        <v>H</v>
      </c>
      <c r="AH23" s="90" t="str">
        <f>IFERROR(IF(INDEX(RM_I_Au,MATCH($U23,RM_KEY,0))="","",INDEX(RM_I_Au,MATCH($U23,RM_KEY,0))),"")</f>
        <v>M</v>
      </c>
      <c r="AI23" s="90" t="str">
        <f>IFERROR(IF(INDEX(RM_I_Ac,MATCH($U23,RM_KEY,0))="","",INDEX(RM_I_Ac,MATCH($U23,RM_KEY,0))),"")</f>
        <v>M</v>
      </c>
      <c r="AJ23" s="90" t="str">
        <f>IFERROR(IF(INDEX(RM_I_L,MATCH($U23,RM_KEY,0))="","",INDEX(RM_I_L,MATCH($U23,RM_KEY,0))),"")</f>
        <v>L</v>
      </c>
      <c r="AK23" s="90" t="str">
        <f>IFERROR(IF(INDEX(RM_I_BI,MATCH($U23,RM_KEY,0))="","",INDEX(RM_I_BI,MATCH($U23,RM_KEY,0))),"")</f>
        <v>L</v>
      </c>
      <c r="AL23" s="90" t="str">
        <f>IFERROR(IF(INDEX(RM_I_Exp,MATCH($U23,RM_KEY,0))="","",INDEX(RM_I_Exp,MATCH($U23,RM_KEY,0))),"")</f>
        <v>L</v>
      </c>
      <c r="AM23" s="90" t="str">
        <f>IFERROR(IF(INDEX(RM_I_Edu,MATCH($U23,RM_KEY,0))="","",INDEX(RM_I_Edu,MATCH($U23,RM_KEY,0))),"")</f>
        <v>L</v>
      </c>
      <c r="AN23" s="91" t="str">
        <f>IFERROR(IF(INDEX(RM_M_C,MATCH($U23,RM_KEY,0))="","",INDEX(RM_M_C,MATCH($U23,RM_KEY,0))),"")</f>
        <v>H</v>
      </c>
      <c r="AO23" s="92" t="str">
        <f>IFERROR(IF(INDEX(RM_M_Au,MATCH($U23,RM_KEY,0))="","",INDEX(RM_M_Au,MATCH($U23,RM_KEY,0))),"")</f>
        <v>M</v>
      </c>
      <c r="AP23" s="92" t="str">
        <f>IFERROR(IF(INDEX(RM_M_Ac,MATCH($U23,RM_KEY,0))="","",INDEX(RM_M_Ac,MATCH($U23,RM_KEY,0))),"")</f>
        <v>M</v>
      </c>
      <c r="AQ23" s="92" t="str">
        <f>IFERROR(IF(INDEX(RM_M_L,MATCH($U23,RM_KEY,0))="","",INDEX(RM_M_L,MATCH($U23,RM_KEY,0))),"")</f>
        <v>L</v>
      </c>
      <c r="AR23" s="92" t="str">
        <f>IFERROR(IF(INDEX(RM_M_BI,MATCH($U23,RM_KEY,0))="","",INDEX(RM_M_BI,MATCH($U23,RM_KEY,0))),"")</f>
        <v>L</v>
      </c>
      <c r="AS23" s="92" t="str">
        <f>IFERROR(IF(INDEX(RM_M_Exp,MATCH($U23,RM_KEY,0))="","",INDEX(RM_M_Exp,MATCH($U23,RM_KEY,0))),"")</f>
        <v>L</v>
      </c>
      <c r="AT23" s="92" t="str">
        <f>IFERROR(IF(INDEX(RM_M_Edu,MATCH($U23,RM_KEY,0))="","",INDEX(RM_M_Edu,MATCH($U23,RM_KEY,0))),"")</f>
        <v>L</v>
      </c>
      <c r="AU23" s="93" t="str">
        <f>IFERROR(IF(INDEX(RM_L_C,MATCH($U23,RM_KEY,0))="","",INDEX(RM_L_C,MATCH($U23,RM_KEY,0))),"")</f>
        <v/>
      </c>
      <c r="AV23" s="94" t="str">
        <f>IFERROR(IF(INDEX(RM_L_Au,MATCH($U23,RM_KEY,0))="","",INDEX(RM_L_Au,MATCH($U23,RM_KEY,0))),"")</f>
        <v/>
      </c>
      <c r="AW23" s="94" t="str">
        <f>IFERROR(IF(INDEX(RM_L_Ac,MATCH($U23,RM_KEY,0))="","",INDEX(RM_L_Ac,MATCH($U23,RM_KEY,0))),"")</f>
        <v/>
      </c>
      <c r="AX23" s="94" t="str">
        <f>IFERROR(IF(INDEX(RM_L_L,MATCH($U23,RM_KEY,0))="","",INDEX(RM_L_L,MATCH($U23,RM_KEY,0))),"")</f>
        <v/>
      </c>
      <c r="AY23" s="94" t="str">
        <f>IFERROR(IF(INDEX(RM_L_BI,MATCH($U23,RM_KEY,0))="","",INDEX(RM_L_BI,MATCH($U23,RM_KEY,0))),"")</f>
        <v/>
      </c>
      <c r="AZ23" s="94" t="str">
        <f>IFERROR(IF(INDEX(RM_L_Exp,MATCH($U23,RM_KEY,0))="","",INDEX(RM_L_Exp,MATCH($U23,RM_KEY,0))),"")</f>
        <v/>
      </c>
      <c r="BA23" s="94" t="str">
        <f>IFERROR(IF(INDEX(RM_L_Edu,MATCH($U23,RM_KEY,0))="","",INDEX(RM_L_Edu,MATCH($U23,RM_KEY,0))),"")</f>
        <v/>
      </c>
      <c r="BB23" s="89" t="inlineStr">
        <is>
          <t>M</t>
        </is>
      </c>
      <c r="BC23" s="90" t="inlineStr">
        <is>
          <t>M</t>
        </is>
      </c>
      <c r="BD23" s="90" t="inlineStr">
        <is>
          <t>M</t>
        </is>
      </c>
      <c r="BE23" s="90" t="inlineStr">
        <is>
          <t>L</t>
        </is>
      </c>
      <c r="BF23" s="90" t="inlineStr">
        <is>
          <t>M</t>
        </is>
      </c>
      <c r="BG23" s="90" t="inlineStr">
        <is>
          <t>M</t>
        </is>
      </c>
      <c r="BH23" s="90" t="inlineStr">
        <is>
          <t>M</t>
        </is>
      </c>
      <c r="BI23" s="93" t="n"/>
      <c r="BJ23" s="94" t="n"/>
      <c r="BK23" s="94" t="n"/>
      <c r="BL23" s="94" t="n"/>
      <c r="BM23" s="94" t="n"/>
      <c r="BN23" s="94" t="n"/>
      <c r="BO23" s="94" t="n"/>
      <c r="BP23" s="63" t="n"/>
      <c r="BQ23" s="95" t="str">
        <f>IF(CY23=0,"",IF(BP23&lt;&gt;"",BP23,IF(LEFT(W23,1)="X",W23,IF(OR(W23="B+",W23="C+"),INDEX(LAD_PC,MAX(1,MIN(14,MATCH(W23,LAD_PC,0)+IF((DA23-CZ23)&gt;=0.5,1,IF((DA23-CZ23)&lt;=-0.5,-1,0))))),INDEX(LAD_STD,MAX(1,MIN(12,MATCH(W23,LAD_STD,0)+IF((DA23-CZ23)&gt;=0.5,1,IF((DA23-CZ23)&lt;=-0.5,-1,0)))))))))</f>
        <v/>
      </c>
      <c r="BR23" s="86" t="str">
        <f>IF(BQ23="","",IFERROR(CHOOSE(INDEX(B_RANK,MATCH(BQ23,B_LVL,0)),"Band A · Practitioner","Band B · Specialist / Manager","B+ · Player-Coach","Band C · Principal / Head","C+ · Player-Coach","Band D · Business leadership","Band E · Enterprise leadership"),"Band X · Consultant"))</f>
        <v/>
      </c>
      <c r="BS23" s="86" t="str">
        <f>IF(BQ23="","",IF(BQ23=W23,"• Same",IF(INDEX(B_VAL,MATCH(BQ23,B_LVL,0))&gt;INDEX(B_VAL,MATCH(W23,B_LVL,0)),"▲ Up","▼ Down")))</f>
        <v/>
      </c>
      <c r="BT23" s="95" t="str">
        <f>IF(BQ23&lt;&gt;"",BQ23,W23)</f>
        <v>A3</v>
      </c>
      <c r="BU23" s="86" t="str">
        <f>IFERROR(IF($H23="","—",IF(OR(LEFT(BT23,1)="X",LEFT(INDEX($BT$7:$BT$592,MATCH($H23,$D$7:$D$592,0)),1)="X"),"—",IF(AND(LEFT(BT23,1)="E",LEFT(INDEX($BT$7:$BT$592,MATCH($H23,$D$7:$D$592,0)),1)="E"),"Exception · Band E",IF(INDEX(B_VAL,MATCH(BT23,B_LVL,0))&gt;=INDEX(B_VAL,MATCH(INDEX($BT$7:$BT$592,MATCH($H23,$D$7:$D$592,0)),B_LVL,0)),"⚠ At or above the manager",IF(INDEX(B_RANK,MATCH(BT23,B_LVL,0))=INDEX(B_RANK,MATCH(INDEX($BT$7:$BT$592,MATCH($H23,$D$7:$D$592,0)),B_LVL,0)),"⚠ Same band as the manager","OK"))))),"—")</f>
        <v>OK</v>
      </c>
      <c r="BV23" s="64" t="n"/>
      <c r="BW23" s="20">
        <f>IFERROR(INDEX(LMH_PTS,MATCH(AG23,LMH_KEY,0)),0)</f>
        <v>9</v>
      </c>
      <c r="BX23" s="21">
        <f>IFERROR(INDEX(LMH_PTS,MATCH(AH23,LMH_KEY,0)),0)</f>
        <v>3</v>
      </c>
      <c r="BY23" s="21">
        <f>IFERROR(INDEX(LMH_PTS,MATCH(AI23,LMH_KEY,0)),0)</f>
        <v>3</v>
      </c>
      <c r="BZ23" s="21">
        <f>IFERROR(INDEX(LMH_PTS,MATCH(AJ23,LMH_KEY,0)),0)</f>
        <v>1</v>
      </c>
      <c r="CA23" s="21">
        <f>IFERROR(INDEX(LMH_PTS,MATCH(AK23,LMH_KEY,0)),0)</f>
        <v>1</v>
      </c>
      <c r="CB23" s="21">
        <f>IFERROR(INDEX(LMH_PTS,MATCH(AL23,LMH_KEY,0)),0)</f>
        <v>1</v>
      </c>
      <c r="CC23" s="21">
        <f>IFERROR(INDEX(LMH_PTS,MATCH(AM23,LMH_KEY,0)),0)</f>
        <v>1</v>
      </c>
      <c r="CD23" s="21">
        <f>IFERROR(INDEX(LMH_PTS,MATCH(IF(AU23&lt;&gt;"",AU23,AG23),LMH_KEY,0)),0)</f>
        <v>9</v>
      </c>
      <c r="CE23" s="21">
        <f>IFERROR(INDEX(LMH_PTS,MATCH(IF(AV23&lt;&gt;"",AV23,AH23),LMH_KEY,0)),0)</f>
        <v>3</v>
      </c>
      <c r="CF23" s="21">
        <f>IFERROR(INDEX(LMH_PTS,MATCH(IF(AW23&lt;&gt;"",AW23,AI23),LMH_KEY,0)),0)</f>
        <v>3</v>
      </c>
      <c r="CG23" s="21">
        <f>IFERROR(INDEX(LMH_PTS,MATCH(IF(AX23&lt;&gt;"",AX23,AJ23),LMH_KEY,0)),0)</f>
        <v>1</v>
      </c>
      <c r="CH23" s="21">
        <f>IFERROR(INDEX(LMH_PTS,MATCH(IF(AY23&lt;&gt;"",AY23,AK23),LMH_KEY,0)),0)</f>
        <v>1</v>
      </c>
      <c r="CI23" s="21">
        <f>IFERROR(INDEX(LMH_PTS,MATCH(IF(AZ23&lt;&gt;"",AZ23,AL23),LMH_KEY,0)),0)</f>
        <v>1</v>
      </c>
      <c r="CJ23" s="21">
        <f>IFERROR(INDEX(LMH_PTS,MATCH(IF(BA23&lt;&gt;"",BA23,AM23),LMH_KEY,0)),0)</f>
        <v>1</v>
      </c>
      <c r="CK23" s="21">
        <f>IF(BB23="",0,IFERROR(INDEX(LMH_STEP,MATCH(BB23,LMH_KEY,0)),0))</f>
        <v>0</v>
      </c>
      <c r="CL23" s="21">
        <f>IF(BC23="",0,IFERROR(INDEX(LMH_STEP,MATCH(BC23,LMH_KEY,0)),0))</f>
        <v>0</v>
      </c>
      <c r="CM23" s="21">
        <f>IF(BD23="",0,IFERROR(INDEX(LMH_STEP,MATCH(BD23,LMH_KEY,0)),0))</f>
        <v>0</v>
      </c>
      <c r="CN23" s="21">
        <f>IF(BE23="",0,IFERROR(INDEX(LMH_STEP,MATCH(BE23,LMH_KEY,0)),0))</f>
        <v>-1</v>
      </c>
      <c r="CO23" s="21">
        <f>IF(BF23="",0,IFERROR(INDEX(LMH_STEP,MATCH(BF23,LMH_KEY,0)),0))</f>
        <v>0</v>
      </c>
      <c r="CP23" s="21">
        <f>IF(BG23="",0,IFERROR(INDEX(LMH_STEP,MATCH(BG23,LMH_KEY,0)),0))</f>
        <v>0</v>
      </c>
      <c r="CQ23" s="21">
        <f>IF(BH23="",0,IFERROR(INDEX(LMH_STEP,MATCH(BH23,LMH_KEY,0)),0))</f>
        <v>0</v>
      </c>
      <c r="CR23" s="21">
        <f>IF(BI23&lt;&gt;"",IFERROR(INDEX(LMH_STEP,MATCH(BI23,LMH_KEY,0)),0),CK23)</f>
        <v>0</v>
      </c>
      <c r="CS23" s="21">
        <f>IF(BJ23&lt;&gt;"",IFERROR(INDEX(LMH_STEP,MATCH(BJ23,LMH_KEY,0)),0),CL23)</f>
        <v>0</v>
      </c>
      <c r="CT23" s="21">
        <f>IF(BK23&lt;&gt;"",IFERROR(INDEX(LMH_STEP,MATCH(BK23,LMH_KEY,0)),0),CM23)</f>
        <v>0</v>
      </c>
      <c r="CU23" s="21">
        <f>IF(BL23&lt;&gt;"",IFERROR(INDEX(LMH_STEP,MATCH(BL23,LMH_KEY,0)),0),CN23)</f>
        <v>-1</v>
      </c>
      <c r="CV23" s="21">
        <f>IF(BM23&lt;&gt;"",IFERROR(INDEX(LMH_STEP,MATCH(BM23,LMH_KEY,0)),0),CO23)</f>
        <v>0</v>
      </c>
      <c r="CW23" s="21">
        <f>IF(BN23&lt;&gt;"",IFERROR(INDEX(LMH_STEP,MATCH(BN23,LMH_KEY,0)),0),CP23)</f>
        <v>0</v>
      </c>
      <c r="CX23" s="21">
        <f>IF(BO23&lt;&gt;"",IFERROR(INDEX(LMH_STEP,MATCH(BO23,LMH_KEY,0)),0),CQ23)</f>
        <v>0</v>
      </c>
      <c r="CY23" s="21">
        <f>COUNTA(BI23:BO23)+IF(BP23&lt;&gt;"",1,0)+IFERROR(INDEX(RM_LCNT,MATCH($U23,RM_KEY,0)),0)</f>
        <v>0</v>
      </c>
      <c r="CZ23" s="21">
        <f>IF((BW23+BX23+BY23+BZ23+CA23+CB23+CC23)=0,0,(BW23*CK23+BX23*CL23+BY23*CM23+BZ23*CN23+CA23*CO23+CB23*CP23+CC23*CQ23)/(BW23+BX23+BY23+BZ23+CA23+CB23+CC23))</f>
        <v>-0.0526315789473684</v>
      </c>
      <c r="DA23" s="21">
        <f>IF((CD23+CE23+CF23+CG23+CH23+CI23+CJ23)=0,0,(CD23*CR23+CE23*CS23+CF23*CT23+CG23*CU23+CH23*CV23+CI23*CW23+CJ23*CX23)/(CD23+CE23+CF23+CG23+CH23+CI23+CJ23))</f>
        <v>-0.0526315789473684</v>
      </c>
    </row>
    <row r="24" ht="70" customHeight="1">
      <c r="A24" s="59" t="inlineStr">
        <is>
          <t>CARBON</t>
        </is>
      </c>
      <c r="B24" s="17" t="inlineStr">
        <is>
          <t>Services</t>
        </is>
      </c>
      <c r="C24" s="17" t="n">
        <v>7</v>
      </c>
      <c r="D24" s="17" t="inlineStr">
        <is>
          <t>IRIS0135</t>
        </is>
      </c>
      <c r="E24" s="17" t="inlineStr">
        <is>
          <t>Ashok Yadav</t>
        </is>
      </c>
      <c r="F24" s="17" t="inlineStr">
        <is>
          <t>Senior Financial Analyst</t>
        </is>
      </c>
      <c r="G24" s="17" t="inlineStr">
        <is>
          <t>Jinesh Kumar S</t>
        </is>
      </c>
      <c r="H24" s="17" t="inlineStr">
        <is>
          <t>IRIS0511</t>
        </is>
      </c>
      <c r="I24" s="17" t="n">
        <v>18.9</v>
      </c>
      <c r="J24" s="17" t="inlineStr">
        <is>
          <t>B.Com</t>
        </is>
      </c>
      <c r="K24" s="17" t="inlineStr">
        <is>
          <t>L4 – Senior</t>
        </is>
      </c>
      <c r="L24" s="82" t="inlineStr">
        <is>
          <t>19 of 20</t>
        </is>
      </c>
      <c r="M24" s="83" t="inlineStr">
        <is>
          <t>• Role / sub-team: XBRL Tagging and QC in US Service Team.</t>
        </is>
      </c>
      <c r="N24"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24" s="83" t="inlineStr">
        <is>
          <t>Latest rating: 3 · Potential: Medium · 9-box: Core Contributor</t>
        </is>
      </c>
      <c r="P24" s="83" t="inlineStr">
        <is>
          <t>Complexity &amp; Expertise: A3: Prepares, tags and QCs documents and files different US SEC form types → matches the start
Autonomy &amp; Decision: A2: No decisions stated; follows US mandate process, work reallocated via shift lead → moved down 0.5
Accountability &amp; Impact: A2: Accuracy and timeliness of own assigned tagging, QC and filing activities → moved down 0.5
Leadership &amp; Strategy: A1: No guiding or leading of others described → moved down 0.5</t>
        </is>
      </c>
      <c r="Q24" s="84" t="inlineStr">
        <is>
          <t>Open ▸</t>
        </is>
      </c>
      <c r="R24" s="84" t="inlineStr">
        <is>
          <t>Card ▸</t>
        </is>
      </c>
      <c r="S24" s="85" t="inlineStr">
        <is>
          <t>Consulting &amp; Professional Services</t>
        </is>
      </c>
      <c r="T24" s="86" t="inlineStr">
        <is>
          <t>XBRL Tagging, Conversion &amp; Filing</t>
        </is>
      </c>
      <c r="U24" s="86" t="inlineStr">
        <is>
          <t>R013</t>
        </is>
      </c>
      <c r="V24" s="86" t="inlineStr">
        <is>
          <t>XBRL Tagging, Conversion &amp; Filing · IC</t>
        </is>
      </c>
      <c r="W24" s="101" t="inlineStr">
        <is>
          <t>A3</t>
        </is>
      </c>
      <c r="X24" s="86" t="inlineStr">
        <is>
          <t>Band A · Practitioner</t>
        </is>
      </c>
      <c r="Y24" s="86" t="inlineStr">
        <is>
          <t>Senior Financial Analyst</t>
        </is>
      </c>
      <c r="Z24" s="86" t="n"/>
      <c r="AA24" s="86" t="inlineStr">
        <is>
          <t>Placed at A3 by the evidence: six ratings × market-derived weights and rules R1–R13 · no move needed for the reporting line</t>
        </is>
      </c>
      <c r="AB24" s="86" t="n"/>
      <c r="AC24" s="88" t="inlineStr">
        <is>
          <t>B1</t>
        </is>
      </c>
      <c r="AD24" s="21" t="inlineStr">
        <is>
          <t>High · 18.9 yrs vs market 2–5 yrs for A3</t>
        </is>
      </c>
      <c r="AE24" s="21" t="n"/>
      <c r="AF24" s="21" t="inlineStr">
        <is>
          <t>P2 · SFIA 3 Apply</t>
        </is>
      </c>
      <c r="AG24" s="89" t="str">
        <f>IFERROR(IF(INDEX(RM_I_C,MATCH($U24,RM_KEY,0))="","",INDEX(RM_I_C,MATCH($U24,RM_KEY,0))),"")</f>
        <v>H</v>
      </c>
      <c r="AH24" s="90" t="str">
        <f>IFERROR(IF(INDEX(RM_I_Au,MATCH($U24,RM_KEY,0))="","",INDEX(RM_I_Au,MATCH($U24,RM_KEY,0))),"")</f>
        <v>M</v>
      </c>
      <c r="AI24" s="90" t="str">
        <f>IFERROR(IF(INDEX(RM_I_Ac,MATCH($U24,RM_KEY,0))="","",INDEX(RM_I_Ac,MATCH($U24,RM_KEY,0))),"")</f>
        <v>M</v>
      </c>
      <c r="AJ24" s="90" t="str">
        <f>IFERROR(IF(INDEX(RM_I_L,MATCH($U24,RM_KEY,0))="","",INDEX(RM_I_L,MATCH($U24,RM_KEY,0))),"")</f>
        <v>L</v>
      </c>
      <c r="AK24" s="90" t="str">
        <f>IFERROR(IF(INDEX(RM_I_BI,MATCH($U24,RM_KEY,0))="","",INDEX(RM_I_BI,MATCH($U24,RM_KEY,0))),"")</f>
        <v>L</v>
      </c>
      <c r="AL24" s="90" t="str">
        <f>IFERROR(IF(INDEX(RM_I_Exp,MATCH($U24,RM_KEY,0))="","",INDEX(RM_I_Exp,MATCH($U24,RM_KEY,0))),"")</f>
        <v>L</v>
      </c>
      <c r="AM24" s="90" t="str">
        <f>IFERROR(IF(INDEX(RM_I_Edu,MATCH($U24,RM_KEY,0))="","",INDEX(RM_I_Edu,MATCH($U24,RM_KEY,0))),"")</f>
        <v>L</v>
      </c>
      <c r="AN24" s="91" t="str">
        <f>IFERROR(IF(INDEX(RM_M_C,MATCH($U24,RM_KEY,0))="","",INDEX(RM_M_C,MATCH($U24,RM_KEY,0))),"")</f>
        <v>H</v>
      </c>
      <c r="AO24" s="92" t="str">
        <f>IFERROR(IF(INDEX(RM_M_Au,MATCH($U24,RM_KEY,0))="","",INDEX(RM_M_Au,MATCH($U24,RM_KEY,0))),"")</f>
        <v>M</v>
      </c>
      <c r="AP24" s="92" t="str">
        <f>IFERROR(IF(INDEX(RM_M_Ac,MATCH($U24,RM_KEY,0))="","",INDEX(RM_M_Ac,MATCH($U24,RM_KEY,0))),"")</f>
        <v>M</v>
      </c>
      <c r="AQ24" s="92" t="str">
        <f>IFERROR(IF(INDEX(RM_M_L,MATCH($U24,RM_KEY,0))="","",INDEX(RM_M_L,MATCH($U24,RM_KEY,0))),"")</f>
        <v>L</v>
      </c>
      <c r="AR24" s="92" t="str">
        <f>IFERROR(IF(INDEX(RM_M_BI,MATCH($U24,RM_KEY,0))="","",INDEX(RM_M_BI,MATCH($U24,RM_KEY,0))),"")</f>
        <v>L</v>
      </c>
      <c r="AS24" s="92" t="str">
        <f>IFERROR(IF(INDEX(RM_M_Exp,MATCH($U24,RM_KEY,0))="","",INDEX(RM_M_Exp,MATCH($U24,RM_KEY,0))),"")</f>
        <v>L</v>
      </c>
      <c r="AT24" s="92" t="str">
        <f>IFERROR(IF(INDEX(RM_M_Edu,MATCH($U24,RM_KEY,0))="","",INDEX(RM_M_Edu,MATCH($U24,RM_KEY,0))),"")</f>
        <v>L</v>
      </c>
      <c r="AU24" s="93" t="str">
        <f>IFERROR(IF(INDEX(RM_L_C,MATCH($U24,RM_KEY,0))="","",INDEX(RM_L_C,MATCH($U24,RM_KEY,0))),"")</f>
        <v/>
      </c>
      <c r="AV24" s="94" t="str">
        <f>IFERROR(IF(INDEX(RM_L_Au,MATCH($U24,RM_KEY,0))="","",INDEX(RM_L_Au,MATCH($U24,RM_KEY,0))),"")</f>
        <v/>
      </c>
      <c r="AW24" s="94" t="str">
        <f>IFERROR(IF(INDEX(RM_L_Ac,MATCH($U24,RM_KEY,0))="","",INDEX(RM_L_Ac,MATCH($U24,RM_KEY,0))),"")</f>
        <v/>
      </c>
      <c r="AX24" s="94" t="str">
        <f>IFERROR(IF(INDEX(RM_L_L,MATCH($U24,RM_KEY,0))="","",INDEX(RM_L_L,MATCH($U24,RM_KEY,0))),"")</f>
        <v/>
      </c>
      <c r="AY24" s="94" t="str">
        <f>IFERROR(IF(INDEX(RM_L_BI,MATCH($U24,RM_KEY,0))="","",INDEX(RM_L_BI,MATCH($U24,RM_KEY,0))),"")</f>
        <v/>
      </c>
      <c r="AZ24" s="94" t="str">
        <f>IFERROR(IF(INDEX(RM_L_Exp,MATCH($U24,RM_KEY,0))="","",INDEX(RM_L_Exp,MATCH($U24,RM_KEY,0))),"")</f>
        <v/>
      </c>
      <c r="BA24" s="94" t="str">
        <f>IFERROR(IF(INDEX(RM_L_Edu,MATCH($U24,RM_KEY,0))="","",INDEX(RM_L_Edu,MATCH($U24,RM_KEY,0))),"")</f>
        <v/>
      </c>
      <c r="BB24" s="89" t="inlineStr">
        <is>
          <t>M</t>
        </is>
      </c>
      <c r="BC24" s="90" t="inlineStr">
        <is>
          <t>M</t>
        </is>
      </c>
      <c r="BD24" s="90" t="inlineStr">
        <is>
          <t>M</t>
        </is>
      </c>
      <c r="BE24" s="90" t="inlineStr">
        <is>
          <t>L</t>
        </is>
      </c>
      <c r="BF24" s="90" t="inlineStr">
        <is>
          <t>M</t>
        </is>
      </c>
      <c r="BG24" s="90" t="inlineStr">
        <is>
          <t>H</t>
        </is>
      </c>
      <c r="BH24" s="90" t="inlineStr">
        <is>
          <t>M</t>
        </is>
      </c>
      <c r="BI24" s="93" t="n"/>
      <c r="BJ24" s="94" t="n"/>
      <c r="BK24" s="94" t="n"/>
      <c r="BL24" s="94" t="n"/>
      <c r="BM24" s="94" t="n"/>
      <c r="BN24" s="94" t="n"/>
      <c r="BO24" s="94" t="n"/>
      <c r="BP24" s="63" t="n"/>
      <c r="BQ24" s="95" t="str">
        <f>IF(CY24=0,"",IF(BP24&lt;&gt;"",BP24,IF(LEFT(W24,1)="X",W24,IF(OR(W24="B+",W24="C+"),INDEX(LAD_PC,MAX(1,MIN(14,MATCH(W24,LAD_PC,0)+IF((DA24-CZ24)&gt;=0.5,1,IF((DA24-CZ24)&lt;=-0.5,-1,0))))),INDEX(LAD_STD,MAX(1,MIN(12,MATCH(W24,LAD_STD,0)+IF((DA24-CZ24)&gt;=0.5,1,IF((DA24-CZ24)&lt;=-0.5,-1,0)))))))))</f>
        <v/>
      </c>
      <c r="BR24" s="86" t="str">
        <f>IF(BQ24="","",IFERROR(CHOOSE(INDEX(B_RANK,MATCH(BQ24,B_LVL,0)),"Band A · Practitioner","Band B · Specialist / Manager","B+ · Player-Coach","Band C · Principal / Head","C+ · Player-Coach","Band D · Business leadership","Band E · Enterprise leadership"),"Band X · Consultant"))</f>
        <v/>
      </c>
      <c r="BS24" s="86" t="str">
        <f>IF(BQ24="","",IF(BQ24=W24,"• Same",IF(INDEX(B_VAL,MATCH(BQ24,B_LVL,0))&gt;INDEX(B_VAL,MATCH(W24,B_LVL,0)),"▲ Up","▼ Down")))</f>
        <v/>
      </c>
      <c r="BT24" s="95" t="str">
        <f>IF(BQ24&lt;&gt;"",BQ24,W24)</f>
        <v>A3</v>
      </c>
      <c r="BU24" s="86" t="str">
        <f>IFERROR(IF($H24="","—",IF(OR(LEFT(BT24,1)="X",LEFT(INDEX($BT$7:$BT$592,MATCH($H24,$D$7:$D$592,0)),1)="X"),"—",IF(AND(LEFT(BT24,1)="E",LEFT(INDEX($BT$7:$BT$592,MATCH($H24,$D$7:$D$592,0)),1)="E"),"Exception · Band E",IF(INDEX(B_VAL,MATCH(BT24,B_LVL,0))&gt;=INDEX(B_VAL,MATCH(INDEX($BT$7:$BT$592,MATCH($H24,$D$7:$D$592,0)),B_LVL,0)),"⚠ At or above the manager",IF(INDEX(B_RANK,MATCH(BT24,B_LVL,0))=INDEX(B_RANK,MATCH(INDEX($BT$7:$BT$592,MATCH($H24,$D$7:$D$592,0)),B_LVL,0)),"⚠ Same band as the manager","OK"))))),"—")</f>
        <v>OK</v>
      </c>
      <c r="BV24" s="64" t="n"/>
      <c r="BW24" s="20">
        <f>IFERROR(INDEX(LMH_PTS,MATCH(AG24,LMH_KEY,0)),0)</f>
        <v>9</v>
      </c>
      <c r="BX24" s="21">
        <f>IFERROR(INDEX(LMH_PTS,MATCH(AH24,LMH_KEY,0)),0)</f>
        <v>3</v>
      </c>
      <c r="BY24" s="21">
        <f>IFERROR(INDEX(LMH_PTS,MATCH(AI24,LMH_KEY,0)),0)</f>
        <v>3</v>
      </c>
      <c r="BZ24" s="21">
        <f>IFERROR(INDEX(LMH_PTS,MATCH(AJ24,LMH_KEY,0)),0)</f>
        <v>1</v>
      </c>
      <c r="CA24" s="21">
        <f>IFERROR(INDEX(LMH_PTS,MATCH(AK24,LMH_KEY,0)),0)</f>
        <v>1</v>
      </c>
      <c r="CB24" s="21">
        <f>IFERROR(INDEX(LMH_PTS,MATCH(AL24,LMH_KEY,0)),0)</f>
        <v>1</v>
      </c>
      <c r="CC24" s="21">
        <f>IFERROR(INDEX(LMH_PTS,MATCH(AM24,LMH_KEY,0)),0)</f>
        <v>1</v>
      </c>
      <c r="CD24" s="21">
        <f>IFERROR(INDEX(LMH_PTS,MATCH(IF(AU24&lt;&gt;"",AU24,AG24),LMH_KEY,0)),0)</f>
        <v>9</v>
      </c>
      <c r="CE24" s="21">
        <f>IFERROR(INDEX(LMH_PTS,MATCH(IF(AV24&lt;&gt;"",AV24,AH24),LMH_KEY,0)),0)</f>
        <v>3</v>
      </c>
      <c r="CF24" s="21">
        <f>IFERROR(INDEX(LMH_PTS,MATCH(IF(AW24&lt;&gt;"",AW24,AI24),LMH_KEY,0)),0)</f>
        <v>3</v>
      </c>
      <c r="CG24" s="21">
        <f>IFERROR(INDEX(LMH_PTS,MATCH(IF(AX24&lt;&gt;"",AX24,AJ24),LMH_KEY,0)),0)</f>
        <v>1</v>
      </c>
      <c r="CH24" s="21">
        <f>IFERROR(INDEX(LMH_PTS,MATCH(IF(AY24&lt;&gt;"",AY24,AK24),LMH_KEY,0)),0)</f>
        <v>1</v>
      </c>
      <c r="CI24" s="21">
        <f>IFERROR(INDEX(LMH_PTS,MATCH(IF(AZ24&lt;&gt;"",AZ24,AL24),LMH_KEY,0)),0)</f>
        <v>1</v>
      </c>
      <c r="CJ24" s="21">
        <f>IFERROR(INDEX(LMH_PTS,MATCH(IF(BA24&lt;&gt;"",BA24,AM24),LMH_KEY,0)),0)</f>
        <v>1</v>
      </c>
      <c r="CK24" s="21">
        <f>IF(BB24="",0,IFERROR(INDEX(LMH_STEP,MATCH(BB24,LMH_KEY,0)),0))</f>
        <v>0</v>
      </c>
      <c r="CL24" s="21">
        <f>IF(BC24="",0,IFERROR(INDEX(LMH_STEP,MATCH(BC24,LMH_KEY,0)),0))</f>
        <v>0</v>
      </c>
      <c r="CM24" s="21">
        <f>IF(BD24="",0,IFERROR(INDEX(LMH_STEP,MATCH(BD24,LMH_KEY,0)),0))</f>
        <v>0</v>
      </c>
      <c r="CN24" s="21">
        <f>IF(BE24="",0,IFERROR(INDEX(LMH_STEP,MATCH(BE24,LMH_KEY,0)),0))</f>
        <v>-1</v>
      </c>
      <c r="CO24" s="21">
        <f>IF(BF24="",0,IFERROR(INDEX(LMH_STEP,MATCH(BF24,LMH_KEY,0)),0))</f>
        <v>0</v>
      </c>
      <c r="CP24" s="21">
        <f>IF(BG24="",0,IFERROR(INDEX(LMH_STEP,MATCH(BG24,LMH_KEY,0)),0))</f>
        <v>1</v>
      </c>
      <c r="CQ24" s="21">
        <f>IF(BH24="",0,IFERROR(INDEX(LMH_STEP,MATCH(BH24,LMH_KEY,0)),0))</f>
        <v>0</v>
      </c>
      <c r="CR24" s="21">
        <f>IF(BI24&lt;&gt;"",IFERROR(INDEX(LMH_STEP,MATCH(BI24,LMH_KEY,0)),0),CK24)</f>
        <v>0</v>
      </c>
      <c r="CS24" s="21">
        <f>IF(BJ24&lt;&gt;"",IFERROR(INDEX(LMH_STEP,MATCH(BJ24,LMH_KEY,0)),0),CL24)</f>
        <v>0</v>
      </c>
      <c r="CT24" s="21">
        <f>IF(BK24&lt;&gt;"",IFERROR(INDEX(LMH_STEP,MATCH(BK24,LMH_KEY,0)),0),CM24)</f>
        <v>0</v>
      </c>
      <c r="CU24" s="21">
        <f>IF(BL24&lt;&gt;"",IFERROR(INDEX(LMH_STEP,MATCH(BL24,LMH_KEY,0)),0),CN24)</f>
        <v>-1</v>
      </c>
      <c r="CV24" s="21">
        <f>IF(BM24&lt;&gt;"",IFERROR(INDEX(LMH_STEP,MATCH(BM24,LMH_KEY,0)),0),CO24)</f>
        <v>0</v>
      </c>
      <c r="CW24" s="21">
        <f>IF(BN24&lt;&gt;"",IFERROR(INDEX(LMH_STEP,MATCH(BN24,LMH_KEY,0)),0),CP24)</f>
        <v>1</v>
      </c>
      <c r="CX24" s="21">
        <f>IF(BO24&lt;&gt;"",IFERROR(INDEX(LMH_STEP,MATCH(BO24,LMH_KEY,0)),0),CQ24)</f>
        <v>0</v>
      </c>
      <c r="CY24" s="21">
        <f>COUNTA(BI24:BO24)+IF(BP24&lt;&gt;"",1,0)+IFERROR(INDEX(RM_LCNT,MATCH($U24,RM_KEY,0)),0)</f>
        <v>0</v>
      </c>
      <c r="CZ24" s="21">
        <f>IF((BW24+BX24+BY24+BZ24+CA24+CB24+CC24)=0,0,(BW24*CK24+BX24*CL24+BY24*CM24+BZ24*CN24+CA24*CO24+CB24*CP24+CC24*CQ24)/(BW24+BX24+BY24+BZ24+CA24+CB24+CC24))</f>
        <v>0</v>
      </c>
      <c r="DA24" s="21">
        <f>IF((CD24+CE24+CF24+CG24+CH24+CI24+CJ24)=0,0,(CD24*CR24+CE24*CS24+CF24*CT24+CG24*CU24+CH24*CV24+CI24*CW24+CJ24*CX24)/(CD24+CE24+CF24+CG24+CH24+CI24+CJ24))</f>
        <v>0</v>
      </c>
    </row>
    <row r="25" ht="70" customHeight="1">
      <c r="A25" s="59" t="inlineStr">
        <is>
          <t>CARBON</t>
        </is>
      </c>
      <c r="B25" s="17" t="inlineStr">
        <is>
          <t>Services</t>
        </is>
      </c>
      <c r="C25" s="17" t="n">
        <v>7</v>
      </c>
      <c r="D25" s="17" t="inlineStr">
        <is>
          <t>IRIS0830</t>
        </is>
      </c>
      <c r="E25" s="17" t="inlineStr">
        <is>
          <t>Bhavik Raparka</t>
        </is>
      </c>
      <c r="F25" s="17" t="inlineStr">
        <is>
          <t>Senior Financial Analyst</t>
        </is>
      </c>
      <c r="G25" s="17" t="inlineStr">
        <is>
          <t>Jinesh Kumar S</t>
        </is>
      </c>
      <c r="H25" s="17" t="inlineStr">
        <is>
          <t>IRIS0511</t>
        </is>
      </c>
      <c r="I25" s="17" t="n">
        <v>15.1</v>
      </c>
      <c r="J25" s="17" t="inlineStr">
        <is>
          <t>B.Com</t>
        </is>
      </c>
      <c r="K25" s="17" t="inlineStr">
        <is>
          <t>L4 – Senior</t>
        </is>
      </c>
      <c r="L25" s="82" t="inlineStr">
        <is>
          <t>20 of 20</t>
        </is>
      </c>
      <c r="M25" s="83" t="inlineStr">
        <is>
          <t>• Role / sub-team: XBRL Tagging &amp; QC in US Service Team.</t>
        </is>
      </c>
      <c r="N25"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25" s="83" t="inlineStr">
        <is>
          <t>Latest rating: 3 · Potential: Medium · 9-box: Core Contributor</t>
        </is>
      </c>
      <c r="P25" s="83" t="inlineStr">
        <is>
          <t>Complexity &amp; Expertise: A3: Tagging, QC reviews and form filings for US mandate; resolves routine issues by guidelines → matches the start
Autonomy &amp; Decision: A2: Prioritises own workload, resolves routine issues; escalates complex or unfamiliar situations → moved down 0.5
Accountability &amp; Impact: A2: Accuracy and timeliness of own assigned tagging, QC and filing activities → moved down 0.5
Leadership &amp; Strategy: A1: No guiding or leading of others described → moved down 0.5</t>
        </is>
      </c>
      <c r="Q25" s="84" t="inlineStr">
        <is>
          <t>Open ▸</t>
        </is>
      </c>
      <c r="R25" s="84" t="inlineStr">
        <is>
          <t>Card ▸</t>
        </is>
      </c>
      <c r="S25" s="85" t="inlineStr">
        <is>
          <t>Consulting &amp; Professional Services</t>
        </is>
      </c>
      <c r="T25" s="86" t="inlineStr">
        <is>
          <t>XBRL Tagging, Conversion &amp; Filing</t>
        </is>
      </c>
      <c r="U25" s="86" t="inlineStr">
        <is>
          <t>R013</t>
        </is>
      </c>
      <c r="V25" s="86" t="inlineStr">
        <is>
          <t>XBRL Tagging, Conversion &amp; Filing · IC</t>
        </is>
      </c>
      <c r="W25" s="101" t="inlineStr">
        <is>
          <t>A3</t>
        </is>
      </c>
      <c r="X25" s="86" t="inlineStr">
        <is>
          <t>Band A · Practitioner</t>
        </is>
      </c>
      <c r="Y25" s="86" t="inlineStr">
        <is>
          <t>Senior Financial Analyst</t>
        </is>
      </c>
      <c r="Z25" s="86" t="n"/>
      <c r="AA25" s="86" t="inlineStr">
        <is>
          <t>Placed at A3 by the evidence: six ratings × market-derived weights and rules R1–R13 · no move needed for the reporting line</t>
        </is>
      </c>
      <c r="AB25" s="86" t="n"/>
      <c r="AC25" s="88" t="inlineStr">
        <is>
          <t>A3</t>
        </is>
      </c>
      <c r="AD25" s="21" t="inlineStr">
        <is>
          <t>High · 15.1 yrs vs market 2–5 yrs for A3</t>
        </is>
      </c>
      <c r="AE25" s="21" t="n"/>
      <c r="AF25" s="21" t="inlineStr">
        <is>
          <t>P2 · SFIA 3 Apply</t>
        </is>
      </c>
      <c r="AG25" s="89" t="str">
        <f>IFERROR(IF(INDEX(RM_I_C,MATCH($U25,RM_KEY,0))="","",INDEX(RM_I_C,MATCH($U25,RM_KEY,0))),"")</f>
        <v>H</v>
      </c>
      <c r="AH25" s="90" t="str">
        <f>IFERROR(IF(INDEX(RM_I_Au,MATCH($U25,RM_KEY,0))="","",INDEX(RM_I_Au,MATCH($U25,RM_KEY,0))),"")</f>
        <v>M</v>
      </c>
      <c r="AI25" s="90" t="str">
        <f>IFERROR(IF(INDEX(RM_I_Ac,MATCH($U25,RM_KEY,0))="","",INDEX(RM_I_Ac,MATCH($U25,RM_KEY,0))),"")</f>
        <v>M</v>
      </c>
      <c r="AJ25" s="90" t="str">
        <f>IFERROR(IF(INDEX(RM_I_L,MATCH($U25,RM_KEY,0))="","",INDEX(RM_I_L,MATCH($U25,RM_KEY,0))),"")</f>
        <v>L</v>
      </c>
      <c r="AK25" s="90" t="str">
        <f>IFERROR(IF(INDEX(RM_I_BI,MATCH($U25,RM_KEY,0))="","",INDEX(RM_I_BI,MATCH($U25,RM_KEY,0))),"")</f>
        <v>L</v>
      </c>
      <c r="AL25" s="90" t="str">
        <f>IFERROR(IF(INDEX(RM_I_Exp,MATCH($U25,RM_KEY,0))="","",INDEX(RM_I_Exp,MATCH($U25,RM_KEY,0))),"")</f>
        <v>L</v>
      </c>
      <c r="AM25" s="90" t="str">
        <f>IFERROR(IF(INDEX(RM_I_Edu,MATCH($U25,RM_KEY,0))="","",INDEX(RM_I_Edu,MATCH($U25,RM_KEY,0))),"")</f>
        <v>L</v>
      </c>
      <c r="AN25" s="91" t="str">
        <f>IFERROR(IF(INDEX(RM_M_C,MATCH($U25,RM_KEY,0))="","",INDEX(RM_M_C,MATCH($U25,RM_KEY,0))),"")</f>
        <v>H</v>
      </c>
      <c r="AO25" s="92" t="str">
        <f>IFERROR(IF(INDEX(RM_M_Au,MATCH($U25,RM_KEY,0))="","",INDEX(RM_M_Au,MATCH($U25,RM_KEY,0))),"")</f>
        <v>M</v>
      </c>
      <c r="AP25" s="92" t="str">
        <f>IFERROR(IF(INDEX(RM_M_Ac,MATCH($U25,RM_KEY,0))="","",INDEX(RM_M_Ac,MATCH($U25,RM_KEY,0))),"")</f>
        <v>M</v>
      </c>
      <c r="AQ25" s="92" t="str">
        <f>IFERROR(IF(INDEX(RM_M_L,MATCH($U25,RM_KEY,0))="","",INDEX(RM_M_L,MATCH($U25,RM_KEY,0))),"")</f>
        <v>L</v>
      </c>
      <c r="AR25" s="92" t="str">
        <f>IFERROR(IF(INDEX(RM_M_BI,MATCH($U25,RM_KEY,0))="","",INDEX(RM_M_BI,MATCH($U25,RM_KEY,0))),"")</f>
        <v>L</v>
      </c>
      <c r="AS25" s="92" t="str">
        <f>IFERROR(IF(INDEX(RM_M_Exp,MATCH($U25,RM_KEY,0))="","",INDEX(RM_M_Exp,MATCH($U25,RM_KEY,0))),"")</f>
        <v>L</v>
      </c>
      <c r="AT25" s="92" t="str">
        <f>IFERROR(IF(INDEX(RM_M_Edu,MATCH($U25,RM_KEY,0))="","",INDEX(RM_M_Edu,MATCH($U25,RM_KEY,0))),"")</f>
        <v>L</v>
      </c>
      <c r="AU25" s="93" t="str">
        <f>IFERROR(IF(INDEX(RM_L_C,MATCH($U25,RM_KEY,0))="","",INDEX(RM_L_C,MATCH($U25,RM_KEY,0))),"")</f>
        <v/>
      </c>
      <c r="AV25" s="94" t="str">
        <f>IFERROR(IF(INDEX(RM_L_Au,MATCH($U25,RM_KEY,0))="","",INDEX(RM_L_Au,MATCH($U25,RM_KEY,0))),"")</f>
        <v/>
      </c>
      <c r="AW25" s="94" t="str">
        <f>IFERROR(IF(INDEX(RM_L_Ac,MATCH($U25,RM_KEY,0))="","",INDEX(RM_L_Ac,MATCH($U25,RM_KEY,0))),"")</f>
        <v/>
      </c>
      <c r="AX25" s="94" t="str">
        <f>IFERROR(IF(INDEX(RM_L_L,MATCH($U25,RM_KEY,0))="","",INDEX(RM_L_L,MATCH($U25,RM_KEY,0))),"")</f>
        <v/>
      </c>
      <c r="AY25" s="94" t="str">
        <f>IFERROR(IF(INDEX(RM_L_BI,MATCH($U25,RM_KEY,0))="","",INDEX(RM_L_BI,MATCH($U25,RM_KEY,0))),"")</f>
        <v/>
      </c>
      <c r="AZ25" s="94" t="str">
        <f>IFERROR(IF(INDEX(RM_L_Exp,MATCH($U25,RM_KEY,0))="","",INDEX(RM_L_Exp,MATCH($U25,RM_KEY,0))),"")</f>
        <v/>
      </c>
      <c r="BA25" s="94" t="str">
        <f>IFERROR(IF(INDEX(RM_L_Edu,MATCH($U25,RM_KEY,0))="","",INDEX(RM_L_Edu,MATCH($U25,RM_KEY,0))),"")</f>
        <v/>
      </c>
      <c r="BB25" s="89" t="inlineStr">
        <is>
          <t>M</t>
        </is>
      </c>
      <c r="BC25" s="90" t="inlineStr">
        <is>
          <t>M</t>
        </is>
      </c>
      <c r="BD25" s="90" t="inlineStr">
        <is>
          <t>M</t>
        </is>
      </c>
      <c r="BE25" s="90" t="inlineStr">
        <is>
          <t>L</t>
        </is>
      </c>
      <c r="BF25" s="90" t="inlineStr">
        <is>
          <t>M</t>
        </is>
      </c>
      <c r="BG25" s="90" t="inlineStr">
        <is>
          <t>H</t>
        </is>
      </c>
      <c r="BH25" s="90" t="inlineStr">
        <is>
          <t>M</t>
        </is>
      </c>
      <c r="BI25" s="93" t="n"/>
      <c r="BJ25" s="94" t="n"/>
      <c r="BK25" s="94" t="n"/>
      <c r="BL25" s="94" t="n"/>
      <c r="BM25" s="94" t="n"/>
      <c r="BN25" s="94" t="n"/>
      <c r="BO25" s="94" t="n"/>
      <c r="BP25" s="63" t="n"/>
      <c r="BQ25" s="95" t="str">
        <f>IF(CY25=0,"",IF(BP25&lt;&gt;"",BP25,IF(LEFT(W25,1)="X",W25,IF(OR(W25="B+",W25="C+"),INDEX(LAD_PC,MAX(1,MIN(14,MATCH(W25,LAD_PC,0)+IF((DA25-CZ25)&gt;=0.5,1,IF((DA25-CZ25)&lt;=-0.5,-1,0))))),INDEX(LAD_STD,MAX(1,MIN(12,MATCH(W25,LAD_STD,0)+IF((DA25-CZ25)&gt;=0.5,1,IF((DA25-CZ25)&lt;=-0.5,-1,0)))))))))</f>
        <v/>
      </c>
      <c r="BR25" s="86" t="str">
        <f>IF(BQ25="","",IFERROR(CHOOSE(INDEX(B_RANK,MATCH(BQ25,B_LVL,0)),"Band A · Practitioner","Band B · Specialist / Manager","B+ · Player-Coach","Band C · Principal / Head","C+ · Player-Coach","Band D · Business leadership","Band E · Enterprise leadership"),"Band X · Consultant"))</f>
        <v/>
      </c>
      <c r="BS25" s="86" t="str">
        <f>IF(BQ25="","",IF(BQ25=W25,"• Same",IF(INDEX(B_VAL,MATCH(BQ25,B_LVL,0))&gt;INDEX(B_VAL,MATCH(W25,B_LVL,0)),"▲ Up","▼ Down")))</f>
        <v/>
      </c>
      <c r="BT25" s="95" t="str">
        <f>IF(BQ25&lt;&gt;"",BQ25,W25)</f>
        <v>A3</v>
      </c>
      <c r="BU25" s="86" t="str">
        <f>IFERROR(IF($H25="","—",IF(OR(LEFT(BT25,1)="X",LEFT(INDEX($BT$7:$BT$592,MATCH($H25,$D$7:$D$592,0)),1)="X"),"—",IF(AND(LEFT(BT25,1)="E",LEFT(INDEX($BT$7:$BT$592,MATCH($H25,$D$7:$D$592,0)),1)="E"),"Exception · Band E",IF(INDEX(B_VAL,MATCH(BT25,B_LVL,0))&gt;=INDEX(B_VAL,MATCH(INDEX($BT$7:$BT$592,MATCH($H25,$D$7:$D$592,0)),B_LVL,0)),"⚠ At or above the manager",IF(INDEX(B_RANK,MATCH(BT25,B_LVL,0))=INDEX(B_RANK,MATCH(INDEX($BT$7:$BT$592,MATCH($H25,$D$7:$D$592,0)),B_LVL,0)),"⚠ Same band as the manager","OK"))))),"—")</f>
        <v>OK</v>
      </c>
      <c r="BV25" s="64" t="n"/>
      <c r="BW25" s="20">
        <f>IFERROR(INDEX(LMH_PTS,MATCH(AG25,LMH_KEY,0)),0)</f>
        <v>9</v>
      </c>
      <c r="BX25" s="21">
        <f>IFERROR(INDEX(LMH_PTS,MATCH(AH25,LMH_KEY,0)),0)</f>
        <v>3</v>
      </c>
      <c r="BY25" s="21">
        <f>IFERROR(INDEX(LMH_PTS,MATCH(AI25,LMH_KEY,0)),0)</f>
        <v>3</v>
      </c>
      <c r="BZ25" s="21">
        <f>IFERROR(INDEX(LMH_PTS,MATCH(AJ25,LMH_KEY,0)),0)</f>
        <v>1</v>
      </c>
      <c r="CA25" s="21">
        <f>IFERROR(INDEX(LMH_PTS,MATCH(AK25,LMH_KEY,0)),0)</f>
        <v>1</v>
      </c>
      <c r="CB25" s="21">
        <f>IFERROR(INDEX(LMH_PTS,MATCH(AL25,LMH_KEY,0)),0)</f>
        <v>1</v>
      </c>
      <c r="CC25" s="21">
        <f>IFERROR(INDEX(LMH_PTS,MATCH(AM25,LMH_KEY,0)),0)</f>
        <v>1</v>
      </c>
      <c r="CD25" s="21">
        <f>IFERROR(INDEX(LMH_PTS,MATCH(IF(AU25&lt;&gt;"",AU25,AG25),LMH_KEY,0)),0)</f>
        <v>9</v>
      </c>
      <c r="CE25" s="21">
        <f>IFERROR(INDEX(LMH_PTS,MATCH(IF(AV25&lt;&gt;"",AV25,AH25),LMH_KEY,0)),0)</f>
        <v>3</v>
      </c>
      <c r="CF25" s="21">
        <f>IFERROR(INDEX(LMH_PTS,MATCH(IF(AW25&lt;&gt;"",AW25,AI25),LMH_KEY,0)),0)</f>
        <v>3</v>
      </c>
      <c r="CG25" s="21">
        <f>IFERROR(INDEX(LMH_PTS,MATCH(IF(AX25&lt;&gt;"",AX25,AJ25),LMH_KEY,0)),0)</f>
        <v>1</v>
      </c>
      <c r="CH25" s="21">
        <f>IFERROR(INDEX(LMH_PTS,MATCH(IF(AY25&lt;&gt;"",AY25,AK25),LMH_KEY,0)),0)</f>
        <v>1</v>
      </c>
      <c r="CI25" s="21">
        <f>IFERROR(INDEX(LMH_PTS,MATCH(IF(AZ25&lt;&gt;"",AZ25,AL25),LMH_KEY,0)),0)</f>
        <v>1</v>
      </c>
      <c r="CJ25" s="21">
        <f>IFERROR(INDEX(LMH_PTS,MATCH(IF(BA25&lt;&gt;"",BA25,AM25),LMH_KEY,0)),0)</f>
        <v>1</v>
      </c>
      <c r="CK25" s="21">
        <f>IF(BB25="",0,IFERROR(INDEX(LMH_STEP,MATCH(BB25,LMH_KEY,0)),0))</f>
        <v>0</v>
      </c>
      <c r="CL25" s="21">
        <f>IF(BC25="",0,IFERROR(INDEX(LMH_STEP,MATCH(BC25,LMH_KEY,0)),0))</f>
        <v>0</v>
      </c>
      <c r="CM25" s="21">
        <f>IF(BD25="",0,IFERROR(INDEX(LMH_STEP,MATCH(BD25,LMH_KEY,0)),0))</f>
        <v>0</v>
      </c>
      <c r="CN25" s="21">
        <f>IF(BE25="",0,IFERROR(INDEX(LMH_STEP,MATCH(BE25,LMH_KEY,0)),0))</f>
        <v>-1</v>
      </c>
      <c r="CO25" s="21">
        <f>IF(BF25="",0,IFERROR(INDEX(LMH_STEP,MATCH(BF25,LMH_KEY,0)),0))</f>
        <v>0</v>
      </c>
      <c r="CP25" s="21">
        <f>IF(BG25="",0,IFERROR(INDEX(LMH_STEP,MATCH(BG25,LMH_KEY,0)),0))</f>
        <v>1</v>
      </c>
      <c r="CQ25" s="21">
        <f>IF(BH25="",0,IFERROR(INDEX(LMH_STEP,MATCH(BH25,LMH_KEY,0)),0))</f>
        <v>0</v>
      </c>
      <c r="CR25" s="21">
        <f>IF(BI25&lt;&gt;"",IFERROR(INDEX(LMH_STEP,MATCH(BI25,LMH_KEY,0)),0),CK25)</f>
        <v>0</v>
      </c>
      <c r="CS25" s="21">
        <f>IF(BJ25&lt;&gt;"",IFERROR(INDEX(LMH_STEP,MATCH(BJ25,LMH_KEY,0)),0),CL25)</f>
        <v>0</v>
      </c>
      <c r="CT25" s="21">
        <f>IF(BK25&lt;&gt;"",IFERROR(INDEX(LMH_STEP,MATCH(BK25,LMH_KEY,0)),0),CM25)</f>
        <v>0</v>
      </c>
      <c r="CU25" s="21">
        <f>IF(BL25&lt;&gt;"",IFERROR(INDEX(LMH_STEP,MATCH(BL25,LMH_KEY,0)),0),CN25)</f>
        <v>-1</v>
      </c>
      <c r="CV25" s="21">
        <f>IF(BM25&lt;&gt;"",IFERROR(INDEX(LMH_STEP,MATCH(BM25,LMH_KEY,0)),0),CO25)</f>
        <v>0</v>
      </c>
      <c r="CW25" s="21">
        <f>IF(BN25&lt;&gt;"",IFERROR(INDEX(LMH_STEP,MATCH(BN25,LMH_KEY,0)),0),CP25)</f>
        <v>1</v>
      </c>
      <c r="CX25" s="21">
        <f>IF(BO25&lt;&gt;"",IFERROR(INDEX(LMH_STEP,MATCH(BO25,LMH_KEY,0)),0),CQ25)</f>
        <v>0</v>
      </c>
      <c r="CY25" s="21">
        <f>COUNTA(BI25:BO25)+IF(BP25&lt;&gt;"",1,0)+IFERROR(INDEX(RM_LCNT,MATCH($U25,RM_KEY,0)),0)</f>
        <v>0</v>
      </c>
      <c r="CZ25" s="21">
        <f>IF((BW25+BX25+BY25+BZ25+CA25+CB25+CC25)=0,0,(BW25*CK25+BX25*CL25+BY25*CM25+BZ25*CN25+CA25*CO25+CB25*CP25+CC25*CQ25)/(BW25+BX25+BY25+BZ25+CA25+CB25+CC25))</f>
        <v>0</v>
      </c>
      <c r="DA25" s="21">
        <f>IF((CD25+CE25+CF25+CG25+CH25+CI25+CJ25)=0,0,(CD25*CR25+CE25*CS25+CF25*CT25+CG25*CU25+CH25*CV25+CI25*CW25+CJ25*CX25)/(CD25+CE25+CF25+CG25+CH25+CI25+CJ25))</f>
        <v>0</v>
      </c>
    </row>
    <row r="26" ht="70" customHeight="1">
      <c r="A26" s="59" t="inlineStr">
        <is>
          <t>CARBON</t>
        </is>
      </c>
      <c r="B26" s="17" t="inlineStr">
        <is>
          <t>Services</t>
        </is>
      </c>
      <c r="C26" s="17" t="n">
        <v>7</v>
      </c>
      <c r="D26" s="17" t="inlineStr">
        <is>
          <t>IRIS1124</t>
        </is>
      </c>
      <c r="E26" s="17" t="inlineStr">
        <is>
          <t>Kamlesh Bomble</t>
        </is>
      </c>
      <c r="F26" s="17" t="inlineStr">
        <is>
          <t>Senior Financial Analyst</t>
        </is>
      </c>
      <c r="G26" s="17" t="inlineStr">
        <is>
          <t>Jinesh Kumar S</t>
        </is>
      </c>
      <c r="H26" s="17" t="inlineStr">
        <is>
          <t>IRIS0511</t>
        </is>
      </c>
      <c r="I26" s="17" t="n">
        <v>14.4</v>
      </c>
      <c r="J26" s="17" t="inlineStr">
        <is>
          <t>B.Com</t>
        </is>
      </c>
      <c r="K26" s="17" t="inlineStr">
        <is>
          <t>L4 – Senior</t>
        </is>
      </c>
      <c r="L26" s="82" t="inlineStr">
        <is>
          <t>20 of 20</t>
        </is>
      </c>
      <c r="M26" s="83" t="inlineStr">
        <is>
          <t>• Role / sub-team: XBRL tagging - US SEC; XBRL Tagging &amp; Qc.</t>
        </is>
      </c>
      <c r="N26"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26" s="83" t="inlineStr">
        <is>
          <t>Latest rating: 3 · Potential: Medium · 9-box: Core Contributor</t>
        </is>
      </c>
      <c r="P26" s="83" t="inlineStr">
        <is>
          <t>Complexity &amp; Expertise: A2: Learning the US mandate; completes assigned tagging, QC and filing tasks for trained processes → moved down 0.5
Autonomy &amp; Decision: A2: Independent only on processes trained for; asks seniors for guidance → moved down 0.5
Accountability &amp; Impact: A2: Accuracy and timeliness of own assigned tagging, QC and filing tasks → moved down 0.5
Leadership &amp; Strategy: A1: 'Team support' listed without any detail → moved down 0.5</t>
        </is>
      </c>
      <c r="Q26" s="84" t="inlineStr">
        <is>
          <t>Open ▸</t>
        </is>
      </c>
      <c r="R26" s="84" t="inlineStr">
        <is>
          <t>Card ▸</t>
        </is>
      </c>
      <c r="S26" s="85" t="inlineStr">
        <is>
          <t>Consulting &amp; Professional Services</t>
        </is>
      </c>
      <c r="T26" s="86" t="inlineStr">
        <is>
          <t>XBRL Tagging, Conversion &amp; Filing</t>
        </is>
      </c>
      <c r="U26" s="86" t="inlineStr">
        <is>
          <t>R013</t>
        </is>
      </c>
      <c r="V26" s="86" t="inlineStr">
        <is>
          <t>XBRL Tagging, Conversion &amp; Filing · IC</t>
        </is>
      </c>
      <c r="W26" s="101" t="inlineStr">
        <is>
          <t>A3</t>
        </is>
      </c>
      <c r="X26" s="86" t="inlineStr">
        <is>
          <t>Band A · Practitioner</t>
        </is>
      </c>
      <c r="Y26" s="86" t="inlineStr">
        <is>
          <t>Senior Financial Analyst</t>
        </is>
      </c>
      <c r="Z26" s="86" t="n"/>
      <c r="AA26" s="86" t="inlineStr">
        <is>
          <t>Placed at A3 by the evidence: six ratings × market-derived weights and rules R1–R13 · no move needed for the reporting line</t>
        </is>
      </c>
      <c r="AB26" s="86" t="n"/>
      <c r="AC26" s="88" t="inlineStr">
        <is>
          <t>A3</t>
        </is>
      </c>
      <c r="AD26" s="21" t="inlineStr">
        <is>
          <t>High · 14.4 yrs vs market 2–5 yrs for A3</t>
        </is>
      </c>
      <c r="AE26" s="21" t="n"/>
      <c r="AF26" s="21" t="inlineStr">
        <is>
          <t>P2 · SFIA 3 Apply</t>
        </is>
      </c>
      <c r="AG26" s="89" t="str">
        <f>IFERROR(IF(INDEX(RM_I_C,MATCH($U26,RM_KEY,0))="","",INDEX(RM_I_C,MATCH($U26,RM_KEY,0))),"")</f>
        <v>H</v>
      </c>
      <c r="AH26" s="90" t="str">
        <f>IFERROR(IF(INDEX(RM_I_Au,MATCH($U26,RM_KEY,0))="","",INDEX(RM_I_Au,MATCH($U26,RM_KEY,0))),"")</f>
        <v>M</v>
      </c>
      <c r="AI26" s="90" t="str">
        <f>IFERROR(IF(INDEX(RM_I_Ac,MATCH($U26,RM_KEY,0))="","",INDEX(RM_I_Ac,MATCH($U26,RM_KEY,0))),"")</f>
        <v>M</v>
      </c>
      <c r="AJ26" s="90" t="str">
        <f>IFERROR(IF(INDEX(RM_I_L,MATCH($U26,RM_KEY,0))="","",INDEX(RM_I_L,MATCH($U26,RM_KEY,0))),"")</f>
        <v>L</v>
      </c>
      <c r="AK26" s="90" t="str">
        <f>IFERROR(IF(INDEX(RM_I_BI,MATCH($U26,RM_KEY,0))="","",INDEX(RM_I_BI,MATCH($U26,RM_KEY,0))),"")</f>
        <v>L</v>
      </c>
      <c r="AL26" s="90" t="str">
        <f>IFERROR(IF(INDEX(RM_I_Exp,MATCH($U26,RM_KEY,0))="","",INDEX(RM_I_Exp,MATCH($U26,RM_KEY,0))),"")</f>
        <v>L</v>
      </c>
      <c r="AM26" s="90" t="str">
        <f>IFERROR(IF(INDEX(RM_I_Edu,MATCH($U26,RM_KEY,0))="","",INDEX(RM_I_Edu,MATCH($U26,RM_KEY,0))),"")</f>
        <v>L</v>
      </c>
      <c r="AN26" s="91" t="str">
        <f>IFERROR(IF(INDEX(RM_M_C,MATCH($U26,RM_KEY,0))="","",INDEX(RM_M_C,MATCH($U26,RM_KEY,0))),"")</f>
        <v>H</v>
      </c>
      <c r="AO26" s="92" t="str">
        <f>IFERROR(IF(INDEX(RM_M_Au,MATCH($U26,RM_KEY,0))="","",INDEX(RM_M_Au,MATCH($U26,RM_KEY,0))),"")</f>
        <v>M</v>
      </c>
      <c r="AP26" s="92" t="str">
        <f>IFERROR(IF(INDEX(RM_M_Ac,MATCH($U26,RM_KEY,0))="","",INDEX(RM_M_Ac,MATCH($U26,RM_KEY,0))),"")</f>
        <v>M</v>
      </c>
      <c r="AQ26" s="92" t="str">
        <f>IFERROR(IF(INDEX(RM_M_L,MATCH($U26,RM_KEY,0))="","",INDEX(RM_M_L,MATCH($U26,RM_KEY,0))),"")</f>
        <v>L</v>
      </c>
      <c r="AR26" s="92" t="str">
        <f>IFERROR(IF(INDEX(RM_M_BI,MATCH($U26,RM_KEY,0))="","",INDEX(RM_M_BI,MATCH($U26,RM_KEY,0))),"")</f>
        <v>L</v>
      </c>
      <c r="AS26" s="92" t="str">
        <f>IFERROR(IF(INDEX(RM_M_Exp,MATCH($U26,RM_KEY,0))="","",INDEX(RM_M_Exp,MATCH($U26,RM_KEY,0))),"")</f>
        <v>L</v>
      </c>
      <c r="AT26" s="92" t="str">
        <f>IFERROR(IF(INDEX(RM_M_Edu,MATCH($U26,RM_KEY,0))="","",INDEX(RM_M_Edu,MATCH($U26,RM_KEY,0))),"")</f>
        <v>L</v>
      </c>
      <c r="AU26" s="93" t="str">
        <f>IFERROR(IF(INDEX(RM_L_C,MATCH($U26,RM_KEY,0))="","",INDEX(RM_L_C,MATCH($U26,RM_KEY,0))),"")</f>
        <v/>
      </c>
      <c r="AV26" s="94" t="str">
        <f>IFERROR(IF(INDEX(RM_L_Au,MATCH($U26,RM_KEY,0))="","",INDEX(RM_L_Au,MATCH($U26,RM_KEY,0))),"")</f>
        <v/>
      </c>
      <c r="AW26" s="94" t="str">
        <f>IFERROR(IF(INDEX(RM_L_Ac,MATCH($U26,RM_KEY,0))="","",INDEX(RM_L_Ac,MATCH($U26,RM_KEY,0))),"")</f>
        <v/>
      </c>
      <c r="AX26" s="94" t="str">
        <f>IFERROR(IF(INDEX(RM_L_L,MATCH($U26,RM_KEY,0))="","",INDEX(RM_L_L,MATCH($U26,RM_KEY,0))),"")</f>
        <v/>
      </c>
      <c r="AY26" s="94" t="str">
        <f>IFERROR(IF(INDEX(RM_L_BI,MATCH($U26,RM_KEY,0))="","",INDEX(RM_L_BI,MATCH($U26,RM_KEY,0))),"")</f>
        <v/>
      </c>
      <c r="AZ26" s="94" t="str">
        <f>IFERROR(IF(INDEX(RM_L_Exp,MATCH($U26,RM_KEY,0))="","",INDEX(RM_L_Exp,MATCH($U26,RM_KEY,0))),"")</f>
        <v/>
      </c>
      <c r="BA26" s="94" t="str">
        <f>IFERROR(IF(INDEX(RM_L_Edu,MATCH($U26,RM_KEY,0))="","",INDEX(RM_L_Edu,MATCH($U26,RM_KEY,0))),"")</f>
        <v/>
      </c>
      <c r="BB26" s="89" t="inlineStr">
        <is>
          <t>M</t>
        </is>
      </c>
      <c r="BC26" s="90" t="inlineStr">
        <is>
          <t>M</t>
        </is>
      </c>
      <c r="BD26" s="90" t="inlineStr">
        <is>
          <t>M</t>
        </is>
      </c>
      <c r="BE26" s="90" t="inlineStr">
        <is>
          <t>L</t>
        </is>
      </c>
      <c r="BF26" s="90" t="inlineStr">
        <is>
          <t>M</t>
        </is>
      </c>
      <c r="BG26" s="90" t="inlineStr">
        <is>
          <t>H</t>
        </is>
      </c>
      <c r="BH26" s="90" t="inlineStr">
        <is>
          <t>M</t>
        </is>
      </c>
      <c r="BI26" s="93" t="n"/>
      <c r="BJ26" s="94" t="n"/>
      <c r="BK26" s="94" t="n"/>
      <c r="BL26" s="94" t="n"/>
      <c r="BM26" s="94" t="n"/>
      <c r="BN26" s="94" t="n"/>
      <c r="BO26" s="94" t="n"/>
      <c r="BP26" s="63" t="n"/>
      <c r="BQ26" s="95" t="str">
        <f>IF(CY26=0,"",IF(BP26&lt;&gt;"",BP26,IF(LEFT(W26,1)="X",W26,IF(OR(W26="B+",W26="C+"),INDEX(LAD_PC,MAX(1,MIN(14,MATCH(W26,LAD_PC,0)+IF((DA26-CZ26)&gt;=0.5,1,IF((DA26-CZ26)&lt;=-0.5,-1,0))))),INDEX(LAD_STD,MAX(1,MIN(12,MATCH(W26,LAD_STD,0)+IF((DA26-CZ26)&gt;=0.5,1,IF((DA26-CZ26)&lt;=-0.5,-1,0)))))))))</f>
        <v/>
      </c>
      <c r="BR26" s="86" t="str">
        <f>IF(BQ26="","",IFERROR(CHOOSE(INDEX(B_RANK,MATCH(BQ26,B_LVL,0)),"Band A · Practitioner","Band B · Specialist / Manager","B+ · Player-Coach","Band C · Principal / Head","C+ · Player-Coach","Band D · Business leadership","Band E · Enterprise leadership"),"Band X · Consultant"))</f>
        <v/>
      </c>
      <c r="BS26" s="86" t="str">
        <f>IF(BQ26="","",IF(BQ26=W26,"• Same",IF(INDEX(B_VAL,MATCH(BQ26,B_LVL,0))&gt;INDEX(B_VAL,MATCH(W26,B_LVL,0)),"▲ Up","▼ Down")))</f>
        <v/>
      </c>
      <c r="BT26" s="95" t="str">
        <f>IF(BQ26&lt;&gt;"",BQ26,W26)</f>
        <v>A3</v>
      </c>
      <c r="BU26" s="86" t="str">
        <f>IFERROR(IF($H26="","—",IF(OR(LEFT(BT26,1)="X",LEFT(INDEX($BT$7:$BT$592,MATCH($H26,$D$7:$D$592,0)),1)="X"),"—",IF(AND(LEFT(BT26,1)="E",LEFT(INDEX($BT$7:$BT$592,MATCH($H26,$D$7:$D$592,0)),1)="E"),"Exception · Band E",IF(INDEX(B_VAL,MATCH(BT26,B_LVL,0))&gt;=INDEX(B_VAL,MATCH(INDEX($BT$7:$BT$592,MATCH($H26,$D$7:$D$592,0)),B_LVL,0)),"⚠ At or above the manager",IF(INDEX(B_RANK,MATCH(BT26,B_LVL,0))=INDEX(B_RANK,MATCH(INDEX($BT$7:$BT$592,MATCH($H26,$D$7:$D$592,0)),B_LVL,0)),"⚠ Same band as the manager","OK"))))),"—")</f>
        <v>OK</v>
      </c>
      <c r="BV26" s="64" t="n"/>
      <c r="BW26" s="20">
        <f>IFERROR(INDEX(LMH_PTS,MATCH(AG26,LMH_KEY,0)),0)</f>
        <v>9</v>
      </c>
      <c r="BX26" s="21">
        <f>IFERROR(INDEX(LMH_PTS,MATCH(AH26,LMH_KEY,0)),0)</f>
        <v>3</v>
      </c>
      <c r="BY26" s="21">
        <f>IFERROR(INDEX(LMH_PTS,MATCH(AI26,LMH_KEY,0)),0)</f>
        <v>3</v>
      </c>
      <c r="BZ26" s="21">
        <f>IFERROR(INDEX(LMH_PTS,MATCH(AJ26,LMH_KEY,0)),0)</f>
        <v>1</v>
      </c>
      <c r="CA26" s="21">
        <f>IFERROR(INDEX(LMH_PTS,MATCH(AK26,LMH_KEY,0)),0)</f>
        <v>1</v>
      </c>
      <c r="CB26" s="21">
        <f>IFERROR(INDEX(LMH_PTS,MATCH(AL26,LMH_KEY,0)),0)</f>
        <v>1</v>
      </c>
      <c r="CC26" s="21">
        <f>IFERROR(INDEX(LMH_PTS,MATCH(AM26,LMH_KEY,0)),0)</f>
        <v>1</v>
      </c>
      <c r="CD26" s="21">
        <f>IFERROR(INDEX(LMH_PTS,MATCH(IF(AU26&lt;&gt;"",AU26,AG26),LMH_KEY,0)),0)</f>
        <v>9</v>
      </c>
      <c r="CE26" s="21">
        <f>IFERROR(INDEX(LMH_PTS,MATCH(IF(AV26&lt;&gt;"",AV26,AH26),LMH_KEY,0)),0)</f>
        <v>3</v>
      </c>
      <c r="CF26" s="21">
        <f>IFERROR(INDEX(LMH_PTS,MATCH(IF(AW26&lt;&gt;"",AW26,AI26),LMH_KEY,0)),0)</f>
        <v>3</v>
      </c>
      <c r="CG26" s="21">
        <f>IFERROR(INDEX(LMH_PTS,MATCH(IF(AX26&lt;&gt;"",AX26,AJ26),LMH_KEY,0)),0)</f>
        <v>1</v>
      </c>
      <c r="CH26" s="21">
        <f>IFERROR(INDEX(LMH_PTS,MATCH(IF(AY26&lt;&gt;"",AY26,AK26),LMH_KEY,0)),0)</f>
        <v>1</v>
      </c>
      <c r="CI26" s="21">
        <f>IFERROR(INDEX(LMH_PTS,MATCH(IF(AZ26&lt;&gt;"",AZ26,AL26),LMH_KEY,0)),0)</f>
        <v>1</v>
      </c>
      <c r="CJ26" s="21">
        <f>IFERROR(INDEX(LMH_PTS,MATCH(IF(BA26&lt;&gt;"",BA26,AM26),LMH_KEY,0)),0)</f>
        <v>1</v>
      </c>
      <c r="CK26" s="21">
        <f>IF(BB26="",0,IFERROR(INDEX(LMH_STEP,MATCH(BB26,LMH_KEY,0)),0))</f>
        <v>0</v>
      </c>
      <c r="CL26" s="21">
        <f>IF(BC26="",0,IFERROR(INDEX(LMH_STEP,MATCH(BC26,LMH_KEY,0)),0))</f>
        <v>0</v>
      </c>
      <c r="CM26" s="21">
        <f>IF(BD26="",0,IFERROR(INDEX(LMH_STEP,MATCH(BD26,LMH_KEY,0)),0))</f>
        <v>0</v>
      </c>
      <c r="CN26" s="21">
        <f>IF(BE26="",0,IFERROR(INDEX(LMH_STEP,MATCH(BE26,LMH_KEY,0)),0))</f>
        <v>-1</v>
      </c>
      <c r="CO26" s="21">
        <f>IF(BF26="",0,IFERROR(INDEX(LMH_STEP,MATCH(BF26,LMH_KEY,0)),0))</f>
        <v>0</v>
      </c>
      <c r="CP26" s="21">
        <f>IF(BG26="",0,IFERROR(INDEX(LMH_STEP,MATCH(BG26,LMH_KEY,0)),0))</f>
        <v>1</v>
      </c>
      <c r="CQ26" s="21">
        <f>IF(BH26="",0,IFERROR(INDEX(LMH_STEP,MATCH(BH26,LMH_KEY,0)),0))</f>
        <v>0</v>
      </c>
      <c r="CR26" s="21">
        <f>IF(BI26&lt;&gt;"",IFERROR(INDEX(LMH_STEP,MATCH(BI26,LMH_KEY,0)),0),CK26)</f>
        <v>0</v>
      </c>
      <c r="CS26" s="21">
        <f>IF(BJ26&lt;&gt;"",IFERROR(INDEX(LMH_STEP,MATCH(BJ26,LMH_KEY,0)),0),CL26)</f>
        <v>0</v>
      </c>
      <c r="CT26" s="21">
        <f>IF(BK26&lt;&gt;"",IFERROR(INDEX(LMH_STEP,MATCH(BK26,LMH_KEY,0)),0),CM26)</f>
        <v>0</v>
      </c>
      <c r="CU26" s="21">
        <f>IF(BL26&lt;&gt;"",IFERROR(INDEX(LMH_STEP,MATCH(BL26,LMH_KEY,0)),0),CN26)</f>
        <v>-1</v>
      </c>
      <c r="CV26" s="21">
        <f>IF(BM26&lt;&gt;"",IFERROR(INDEX(LMH_STEP,MATCH(BM26,LMH_KEY,0)),0),CO26)</f>
        <v>0</v>
      </c>
      <c r="CW26" s="21">
        <f>IF(BN26&lt;&gt;"",IFERROR(INDEX(LMH_STEP,MATCH(BN26,LMH_KEY,0)),0),CP26)</f>
        <v>1</v>
      </c>
      <c r="CX26" s="21">
        <f>IF(BO26&lt;&gt;"",IFERROR(INDEX(LMH_STEP,MATCH(BO26,LMH_KEY,0)),0),CQ26)</f>
        <v>0</v>
      </c>
      <c r="CY26" s="21">
        <f>COUNTA(BI26:BO26)+IF(BP26&lt;&gt;"",1,0)+IFERROR(INDEX(RM_LCNT,MATCH($U26,RM_KEY,0)),0)</f>
        <v>0</v>
      </c>
      <c r="CZ26" s="21">
        <f>IF((BW26+BX26+BY26+BZ26+CA26+CB26+CC26)=0,0,(BW26*CK26+BX26*CL26+BY26*CM26+BZ26*CN26+CA26*CO26+CB26*CP26+CC26*CQ26)/(BW26+BX26+BY26+BZ26+CA26+CB26+CC26))</f>
        <v>0</v>
      </c>
      <c r="DA26" s="21">
        <f>IF((CD26+CE26+CF26+CG26+CH26+CI26+CJ26)=0,0,(CD26*CR26+CE26*CS26+CF26*CT26+CG26*CU26+CH26*CV26+CI26*CW26+CJ26*CX26)/(CD26+CE26+CF26+CG26+CH26+CI26+CJ26))</f>
        <v>0</v>
      </c>
    </row>
    <row r="27" ht="70" customHeight="1">
      <c r="A27" s="59" t="inlineStr">
        <is>
          <t>CARBON</t>
        </is>
      </c>
      <c r="B27" s="17" t="inlineStr">
        <is>
          <t>Services</t>
        </is>
      </c>
      <c r="C27" s="17" t="n">
        <v>7</v>
      </c>
      <c r="D27" s="17" t="inlineStr">
        <is>
          <t>IRIS2328</t>
        </is>
      </c>
      <c r="E27" s="17" t="inlineStr">
        <is>
          <t>Namrata Juvekar</t>
        </is>
      </c>
      <c r="F27" s="17" t="inlineStr">
        <is>
          <t>Financial Analyst</t>
        </is>
      </c>
      <c r="G27" s="17" t="inlineStr">
        <is>
          <t>Jinesh Kumar S</t>
        </is>
      </c>
      <c r="H27" s="17" t="inlineStr">
        <is>
          <t>IRIS0511</t>
        </is>
      </c>
      <c r="I27" s="17" t="n">
        <v>1.7</v>
      </c>
      <c r="J27" s="17" t="inlineStr">
        <is>
          <t>B.Com</t>
        </is>
      </c>
      <c r="K27" s="17" t="inlineStr">
        <is>
          <t>L3 – Professional / Associate</t>
        </is>
      </c>
      <c r="L27" s="82" t="inlineStr">
        <is>
          <t>20 of 20</t>
        </is>
      </c>
      <c r="M27" s="83" t="inlineStr">
        <is>
          <t>• Role / sub-team: Xbrl tagging and Quality Check in US Service Team.</t>
        </is>
      </c>
      <c r="N27"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27" s="83" t="inlineStr">
        <is>
          <t>Latest rating: 4 · Potential: High · 9-box: Core Contributor</t>
        </is>
      </c>
      <c r="P27" s="83" t="inlineStr">
        <is>
          <t>Complexity &amp; Expertise: A3: US mandate tagging, QC, validation, filings; roll-forward, product testing, client comments → moved up 0.5
Autonomy &amp; Decision: B1: Allocates and rebalances shift workload; resolves routine issues; escalates complex ones to leads → moved up 1
Accountability &amp; Impact: A3: Own tagging, QC and filings on time; coordinates shift allocation supporting team targets → moved up 0.5
Leadership &amp; Strategy: B1: Shift allocation, guidance, doubt solving and training of team members · manager note → moved up 1</t>
        </is>
      </c>
      <c r="Q27" s="84" t="inlineStr">
        <is>
          <t>Open ▸</t>
        </is>
      </c>
      <c r="R27" s="84" t="inlineStr">
        <is>
          <t>Card ▸</t>
        </is>
      </c>
      <c r="S27" s="85" t="inlineStr">
        <is>
          <t>Consulting &amp; Professional Services</t>
        </is>
      </c>
      <c r="T27" s="86" t="inlineStr">
        <is>
          <t>XBRL Tagging, Conversion &amp; Filing</t>
        </is>
      </c>
      <c r="U27" s="86" t="inlineStr">
        <is>
          <t>R013</t>
        </is>
      </c>
      <c r="V27" s="86" t="inlineStr">
        <is>
          <t>XBRL Tagging, Conversion &amp; Filing · IC</t>
        </is>
      </c>
      <c r="W27" s="101" t="inlineStr">
        <is>
          <t>A3</t>
        </is>
      </c>
      <c r="X27" s="86" t="inlineStr">
        <is>
          <t>Band A · Practitioner</t>
        </is>
      </c>
      <c r="Y27" s="86" t="inlineStr">
        <is>
          <t>Senior Financial Analyst</t>
        </is>
      </c>
      <c r="Z27" s="86" t="n"/>
      <c r="AA27" s="86" t="inlineStr">
        <is>
          <t>Placed at A3 by the evidence: six ratings × market-derived weights and rules R1–R13 · no move needed for the reporting line</t>
        </is>
      </c>
      <c r="AB27" s="86" t="n"/>
      <c r="AC27" s="88" t="inlineStr">
        <is>
          <t>A3</t>
        </is>
      </c>
      <c r="AD27" s="21" t="inlineStr">
        <is>
          <t>Low · 1.7 yrs vs market 2–5 yrs for A3</t>
        </is>
      </c>
      <c r="AE27" s="21" t="n"/>
      <c r="AF27" s="21" t="inlineStr">
        <is>
          <t>P2 · SFIA 3 Apply</t>
        </is>
      </c>
      <c r="AG27" s="89" t="str">
        <f>IFERROR(IF(INDEX(RM_I_C,MATCH($U27,RM_KEY,0))="","",INDEX(RM_I_C,MATCH($U27,RM_KEY,0))),"")</f>
        <v>H</v>
      </c>
      <c r="AH27" s="90" t="str">
        <f>IFERROR(IF(INDEX(RM_I_Au,MATCH($U27,RM_KEY,0))="","",INDEX(RM_I_Au,MATCH($U27,RM_KEY,0))),"")</f>
        <v>M</v>
      </c>
      <c r="AI27" s="90" t="str">
        <f>IFERROR(IF(INDEX(RM_I_Ac,MATCH($U27,RM_KEY,0))="","",INDEX(RM_I_Ac,MATCH($U27,RM_KEY,0))),"")</f>
        <v>M</v>
      </c>
      <c r="AJ27" s="90" t="str">
        <f>IFERROR(IF(INDEX(RM_I_L,MATCH($U27,RM_KEY,0))="","",INDEX(RM_I_L,MATCH($U27,RM_KEY,0))),"")</f>
        <v>L</v>
      </c>
      <c r="AK27" s="90" t="str">
        <f>IFERROR(IF(INDEX(RM_I_BI,MATCH($U27,RM_KEY,0))="","",INDEX(RM_I_BI,MATCH($U27,RM_KEY,0))),"")</f>
        <v>L</v>
      </c>
      <c r="AL27" s="90" t="str">
        <f>IFERROR(IF(INDEX(RM_I_Exp,MATCH($U27,RM_KEY,0))="","",INDEX(RM_I_Exp,MATCH($U27,RM_KEY,0))),"")</f>
        <v>L</v>
      </c>
      <c r="AM27" s="90" t="str">
        <f>IFERROR(IF(INDEX(RM_I_Edu,MATCH($U27,RM_KEY,0))="","",INDEX(RM_I_Edu,MATCH($U27,RM_KEY,0))),"")</f>
        <v>L</v>
      </c>
      <c r="AN27" s="91" t="str">
        <f>IFERROR(IF(INDEX(RM_M_C,MATCH($U27,RM_KEY,0))="","",INDEX(RM_M_C,MATCH($U27,RM_KEY,0))),"")</f>
        <v>H</v>
      </c>
      <c r="AO27" s="92" t="str">
        <f>IFERROR(IF(INDEX(RM_M_Au,MATCH($U27,RM_KEY,0))="","",INDEX(RM_M_Au,MATCH($U27,RM_KEY,0))),"")</f>
        <v>M</v>
      </c>
      <c r="AP27" s="92" t="str">
        <f>IFERROR(IF(INDEX(RM_M_Ac,MATCH($U27,RM_KEY,0))="","",INDEX(RM_M_Ac,MATCH($U27,RM_KEY,0))),"")</f>
        <v>M</v>
      </c>
      <c r="AQ27" s="92" t="str">
        <f>IFERROR(IF(INDEX(RM_M_L,MATCH($U27,RM_KEY,0))="","",INDEX(RM_M_L,MATCH($U27,RM_KEY,0))),"")</f>
        <v>L</v>
      </c>
      <c r="AR27" s="92" t="str">
        <f>IFERROR(IF(INDEX(RM_M_BI,MATCH($U27,RM_KEY,0))="","",INDEX(RM_M_BI,MATCH($U27,RM_KEY,0))),"")</f>
        <v>L</v>
      </c>
      <c r="AS27" s="92" t="str">
        <f>IFERROR(IF(INDEX(RM_M_Exp,MATCH($U27,RM_KEY,0))="","",INDEX(RM_M_Exp,MATCH($U27,RM_KEY,0))),"")</f>
        <v>L</v>
      </c>
      <c r="AT27" s="92" t="str">
        <f>IFERROR(IF(INDEX(RM_M_Edu,MATCH($U27,RM_KEY,0))="","",INDEX(RM_M_Edu,MATCH($U27,RM_KEY,0))),"")</f>
        <v>L</v>
      </c>
      <c r="AU27" s="93" t="str">
        <f>IFERROR(IF(INDEX(RM_L_C,MATCH($U27,RM_KEY,0))="","",INDEX(RM_L_C,MATCH($U27,RM_KEY,0))),"")</f>
        <v/>
      </c>
      <c r="AV27" s="94" t="str">
        <f>IFERROR(IF(INDEX(RM_L_Au,MATCH($U27,RM_KEY,0))="","",INDEX(RM_L_Au,MATCH($U27,RM_KEY,0))),"")</f>
        <v/>
      </c>
      <c r="AW27" s="94" t="str">
        <f>IFERROR(IF(INDEX(RM_L_Ac,MATCH($U27,RM_KEY,0))="","",INDEX(RM_L_Ac,MATCH($U27,RM_KEY,0))),"")</f>
        <v/>
      </c>
      <c r="AX27" s="94" t="str">
        <f>IFERROR(IF(INDEX(RM_L_L,MATCH($U27,RM_KEY,0))="","",INDEX(RM_L_L,MATCH($U27,RM_KEY,0))),"")</f>
        <v/>
      </c>
      <c r="AY27" s="94" t="str">
        <f>IFERROR(IF(INDEX(RM_L_BI,MATCH($U27,RM_KEY,0))="","",INDEX(RM_L_BI,MATCH($U27,RM_KEY,0))),"")</f>
        <v/>
      </c>
      <c r="AZ27" s="94" t="str">
        <f>IFERROR(IF(INDEX(RM_L_Exp,MATCH($U27,RM_KEY,0))="","",INDEX(RM_L_Exp,MATCH($U27,RM_KEY,0))),"")</f>
        <v/>
      </c>
      <c r="BA27" s="94" t="str">
        <f>IFERROR(IF(INDEX(RM_L_Edu,MATCH($U27,RM_KEY,0))="","",INDEX(RM_L_Edu,MATCH($U27,RM_KEY,0))),"")</f>
        <v/>
      </c>
      <c r="BB27" s="89" t="inlineStr">
        <is>
          <t>M</t>
        </is>
      </c>
      <c r="BC27" s="90" t="inlineStr">
        <is>
          <t>M</t>
        </is>
      </c>
      <c r="BD27" s="90" t="inlineStr">
        <is>
          <t>M</t>
        </is>
      </c>
      <c r="BE27" s="90" t="inlineStr">
        <is>
          <t>L</t>
        </is>
      </c>
      <c r="BF27" s="90" t="inlineStr">
        <is>
          <t>M</t>
        </is>
      </c>
      <c r="BG27" s="90" t="inlineStr">
        <is>
          <t>L</t>
        </is>
      </c>
      <c r="BH27" s="90" t="inlineStr">
        <is>
          <t>M</t>
        </is>
      </c>
      <c r="BI27" s="93" t="n"/>
      <c r="BJ27" s="94" t="n"/>
      <c r="BK27" s="94" t="n"/>
      <c r="BL27" s="94" t="n"/>
      <c r="BM27" s="94" t="n"/>
      <c r="BN27" s="94" t="n"/>
      <c r="BO27" s="94" t="n"/>
      <c r="BP27" s="63" t="n"/>
      <c r="BQ27" s="95" t="str">
        <f>IF(CY27=0,"",IF(BP27&lt;&gt;"",BP27,IF(LEFT(W27,1)="X",W27,IF(OR(W27="B+",W27="C+"),INDEX(LAD_PC,MAX(1,MIN(14,MATCH(W27,LAD_PC,0)+IF((DA27-CZ27)&gt;=0.5,1,IF((DA27-CZ27)&lt;=-0.5,-1,0))))),INDEX(LAD_STD,MAX(1,MIN(12,MATCH(W27,LAD_STD,0)+IF((DA27-CZ27)&gt;=0.5,1,IF((DA27-CZ27)&lt;=-0.5,-1,0)))))))))</f>
        <v/>
      </c>
      <c r="BR27" s="86" t="str">
        <f>IF(BQ27="","",IFERROR(CHOOSE(INDEX(B_RANK,MATCH(BQ27,B_LVL,0)),"Band A · Practitioner","Band B · Specialist / Manager","B+ · Player-Coach","Band C · Principal / Head","C+ · Player-Coach","Band D · Business leadership","Band E · Enterprise leadership"),"Band X · Consultant"))</f>
        <v/>
      </c>
      <c r="BS27" s="86" t="str">
        <f>IF(BQ27="","",IF(BQ27=W27,"• Same",IF(INDEX(B_VAL,MATCH(BQ27,B_LVL,0))&gt;INDEX(B_VAL,MATCH(W27,B_LVL,0)),"▲ Up","▼ Down")))</f>
        <v/>
      </c>
      <c r="BT27" s="95" t="str">
        <f>IF(BQ27&lt;&gt;"",BQ27,W27)</f>
        <v>A3</v>
      </c>
      <c r="BU27" s="86" t="str">
        <f>IFERROR(IF($H27="","—",IF(OR(LEFT(BT27,1)="X",LEFT(INDEX($BT$7:$BT$592,MATCH($H27,$D$7:$D$592,0)),1)="X"),"—",IF(AND(LEFT(BT27,1)="E",LEFT(INDEX($BT$7:$BT$592,MATCH($H27,$D$7:$D$592,0)),1)="E"),"Exception · Band E",IF(INDEX(B_VAL,MATCH(BT27,B_LVL,0))&gt;=INDEX(B_VAL,MATCH(INDEX($BT$7:$BT$592,MATCH($H27,$D$7:$D$592,0)),B_LVL,0)),"⚠ At or above the manager",IF(INDEX(B_RANK,MATCH(BT27,B_LVL,0))=INDEX(B_RANK,MATCH(INDEX($BT$7:$BT$592,MATCH($H27,$D$7:$D$592,0)),B_LVL,0)),"⚠ Same band as the manager","OK"))))),"—")</f>
        <v>OK</v>
      </c>
      <c r="BV27" s="64" t="n"/>
      <c r="BW27" s="20">
        <f>IFERROR(INDEX(LMH_PTS,MATCH(AG27,LMH_KEY,0)),0)</f>
        <v>9</v>
      </c>
      <c r="BX27" s="21">
        <f>IFERROR(INDEX(LMH_PTS,MATCH(AH27,LMH_KEY,0)),0)</f>
        <v>3</v>
      </c>
      <c r="BY27" s="21">
        <f>IFERROR(INDEX(LMH_PTS,MATCH(AI27,LMH_KEY,0)),0)</f>
        <v>3</v>
      </c>
      <c r="BZ27" s="21">
        <f>IFERROR(INDEX(LMH_PTS,MATCH(AJ27,LMH_KEY,0)),0)</f>
        <v>1</v>
      </c>
      <c r="CA27" s="21">
        <f>IFERROR(INDEX(LMH_PTS,MATCH(AK27,LMH_KEY,0)),0)</f>
        <v>1</v>
      </c>
      <c r="CB27" s="21">
        <f>IFERROR(INDEX(LMH_PTS,MATCH(AL27,LMH_KEY,0)),0)</f>
        <v>1</v>
      </c>
      <c r="CC27" s="21">
        <f>IFERROR(INDEX(LMH_PTS,MATCH(AM27,LMH_KEY,0)),0)</f>
        <v>1</v>
      </c>
      <c r="CD27" s="21">
        <f>IFERROR(INDEX(LMH_PTS,MATCH(IF(AU27&lt;&gt;"",AU27,AG27),LMH_KEY,0)),0)</f>
        <v>9</v>
      </c>
      <c r="CE27" s="21">
        <f>IFERROR(INDEX(LMH_PTS,MATCH(IF(AV27&lt;&gt;"",AV27,AH27),LMH_KEY,0)),0)</f>
        <v>3</v>
      </c>
      <c r="CF27" s="21">
        <f>IFERROR(INDEX(LMH_PTS,MATCH(IF(AW27&lt;&gt;"",AW27,AI27),LMH_KEY,0)),0)</f>
        <v>3</v>
      </c>
      <c r="CG27" s="21">
        <f>IFERROR(INDEX(LMH_PTS,MATCH(IF(AX27&lt;&gt;"",AX27,AJ27),LMH_KEY,0)),0)</f>
        <v>1</v>
      </c>
      <c r="CH27" s="21">
        <f>IFERROR(INDEX(LMH_PTS,MATCH(IF(AY27&lt;&gt;"",AY27,AK27),LMH_KEY,0)),0)</f>
        <v>1</v>
      </c>
      <c r="CI27" s="21">
        <f>IFERROR(INDEX(LMH_PTS,MATCH(IF(AZ27&lt;&gt;"",AZ27,AL27),LMH_KEY,0)),0)</f>
        <v>1</v>
      </c>
      <c r="CJ27" s="21">
        <f>IFERROR(INDEX(LMH_PTS,MATCH(IF(BA27&lt;&gt;"",BA27,AM27),LMH_KEY,0)),0)</f>
        <v>1</v>
      </c>
      <c r="CK27" s="21">
        <f>IF(BB27="",0,IFERROR(INDEX(LMH_STEP,MATCH(BB27,LMH_KEY,0)),0))</f>
        <v>0</v>
      </c>
      <c r="CL27" s="21">
        <f>IF(BC27="",0,IFERROR(INDEX(LMH_STEP,MATCH(BC27,LMH_KEY,0)),0))</f>
        <v>0</v>
      </c>
      <c r="CM27" s="21">
        <f>IF(BD27="",0,IFERROR(INDEX(LMH_STEP,MATCH(BD27,LMH_KEY,0)),0))</f>
        <v>0</v>
      </c>
      <c r="CN27" s="21">
        <f>IF(BE27="",0,IFERROR(INDEX(LMH_STEP,MATCH(BE27,LMH_KEY,0)),0))</f>
        <v>-1</v>
      </c>
      <c r="CO27" s="21">
        <f>IF(BF27="",0,IFERROR(INDEX(LMH_STEP,MATCH(BF27,LMH_KEY,0)),0))</f>
        <v>0</v>
      </c>
      <c r="CP27" s="21">
        <f>IF(BG27="",0,IFERROR(INDEX(LMH_STEP,MATCH(BG27,LMH_KEY,0)),0))</f>
        <v>-1</v>
      </c>
      <c r="CQ27" s="21">
        <f>IF(BH27="",0,IFERROR(INDEX(LMH_STEP,MATCH(BH27,LMH_KEY,0)),0))</f>
        <v>0</v>
      </c>
      <c r="CR27" s="21">
        <f>IF(BI27&lt;&gt;"",IFERROR(INDEX(LMH_STEP,MATCH(BI27,LMH_KEY,0)),0),CK27)</f>
        <v>0</v>
      </c>
      <c r="CS27" s="21">
        <f>IF(BJ27&lt;&gt;"",IFERROR(INDEX(LMH_STEP,MATCH(BJ27,LMH_KEY,0)),0),CL27)</f>
        <v>0</v>
      </c>
      <c r="CT27" s="21">
        <f>IF(BK27&lt;&gt;"",IFERROR(INDEX(LMH_STEP,MATCH(BK27,LMH_KEY,0)),0),CM27)</f>
        <v>0</v>
      </c>
      <c r="CU27" s="21">
        <f>IF(BL27&lt;&gt;"",IFERROR(INDEX(LMH_STEP,MATCH(BL27,LMH_KEY,0)),0),CN27)</f>
        <v>-1</v>
      </c>
      <c r="CV27" s="21">
        <f>IF(BM27&lt;&gt;"",IFERROR(INDEX(LMH_STEP,MATCH(BM27,LMH_KEY,0)),0),CO27)</f>
        <v>0</v>
      </c>
      <c r="CW27" s="21">
        <f>IF(BN27&lt;&gt;"",IFERROR(INDEX(LMH_STEP,MATCH(BN27,LMH_KEY,0)),0),CP27)</f>
        <v>-1</v>
      </c>
      <c r="CX27" s="21">
        <f>IF(BO27&lt;&gt;"",IFERROR(INDEX(LMH_STEP,MATCH(BO27,LMH_KEY,0)),0),CQ27)</f>
        <v>0</v>
      </c>
      <c r="CY27" s="21">
        <f>COUNTA(BI27:BO27)+IF(BP27&lt;&gt;"",1,0)+IFERROR(INDEX(RM_LCNT,MATCH($U27,RM_KEY,0)),0)</f>
        <v>0</v>
      </c>
      <c r="CZ27" s="21">
        <f>IF((BW27+BX27+BY27+BZ27+CA27+CB27+CC27)=0,0,(BW27*CK27+BX27*CL27+BY27*CM27+BZ27*CN27+CA27*CO27+CB27*CP27+CC27*CQ27)/(BW27+BX27+BY27+BZ27+CA27+CB27+CC27))</f>
        <v>-0.105263157894737</v>
      </c>
      <c r="DA27" s="21">
        <f>IF((CD27+CE27+CF27+CG27+CH27+CI27+CJ27)=0,0,(CD27*CR27+CE27*CS27+CF27*CT27+CG27*CU27+CH27*CV27+CI27*CW27+CJ27*CX27)/(CD27+CE27+CF27+CG27+CH27+CI27+CJ27))</f>
        <v>-0.105263157894737</v>
      </c>
    </row>
    <row r="28" ht="70" customHeight="1">
      <c r="A28" s="59" t="inlineStr">
        <is>
          <t>CARBON</t>
        </is>
      </c>
      <c r="B28" s="17" t="inlineStr">
        <is>
          <t>Services</t>
        </is>
      </c>
      <c r="C28" s="17" t="n">
        <v>7</v>
      </c>
      <c r="D28" s="17" t="inlineStr">
        <is>
          <t>IRISC330</t>
        </is>
      </c>
      <c r="E28" s="17" t="inlineStr">
        <is>
          <t>Raj Ratnakar Kumbhar</t>
        </is>
      </c>
      <c r="F28" s="17" t="inlineStr">
        <is>
          <t>Consultant</t>
        </is>
      </c>
      <c r="G28" s="17" t="inlineStr">
        <is>
          <t>Jinesh Kumar S</t>
        </is>
      </c>
      <c r="H28" s="17" t="inlineStr">
        <is>
          <t>IRIS0511</t>
        </is>
      </c>
      <c r="I28" s="17" t="n">
        <v>4.4</v>
      </c>
      <c r="J28" s="17" t="inlineStr">
        <is>
          <t>B.Com</t>
        </is>
      </c>
      <c r="K28" s="17" t="inlineStr">
        <is>
          <t>L3 – Professional / Associate</t>
        </is>
      </c>
      <c r="L28" s="82" t="inlineStr">
        <is>
          <t>20 of 20</t>
        </is>
      </c>
      <c r="M28" s="83" t="inlineStr">
        <is>
          <t>• Role / sub-team: XBRL-Tagging in Us Service team.</t>
        </is>
      </c>
      <c r="N28"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28" s="83" t="inlineStr">
        <is>
          <t>Latest rating: 3 · Potential: Medium · 9-box: Core Contributor</t>
        </is>
      </c>
      <c r="P28" s="83" t="n"/>
      <c r="Q28" s="84" t="inlineStr">
        <is>
          <t>Open ▸</t>
        </is>
      </c>
      <c r="R28" s="84" t="inlineStr">
        <is>
          <t>Card ▸</t>
        </is>
      </c>
      <c r="S28" s="85" t="inlineStr">
        <is>
          <t>Consulting &amp; Professional Services</t>
        </is>
      </c>
      <c r="T28" s="86" t="inlineStr">
        <is>
          <t>XBRL Tagging, Conversion &amp; Filing</t>
        </is>
      </c>
      <c r="U28" s="86" t="inlineStr">
        <is>
          <t>R013</t>
        </is>
      </c>
      <c r="V28" s="86" t="inlineStr">
        <is>
          <t>XBRL Tagging, Conversion &amp; Filing · IC</t>
        </is>
      </c>
      <c r="W28" s="101" t="inlineStr">
        <is>
          <t>A3</t>
        </is>
      </c>
      <c r="X28" s="86" t="inlineStr">
        <is>
          <t>Band A · Practitioner</t>
        </is>
      </c>
      <c r="Y28" s="86" t="inlineStr">
        <is>
          <t>Senior Financial Analyst</t>
        </is>
      </c>
      <c r="Z28" s="86" t="n"/>
      <c r="AA28" s="86" t="inlineStr">
        <is>
          <t>Placed at A3 by the evidence: six ratings × market-derived weights and rules R1–R13 · no move needed for the reporting line</t>
        </is>
      </c>
      <c r="AB28" s="86" t="n"/>
      <c r="AC28" s="88" t="inlineStr">
        <is>
          <t>A3</t>
        </is>
      </c>
      <c r="AD28" s="21" t="inlineStr">
        <is>
          <t>Medium · 4.4 yrs vs market 2–5 yrs for A3</t>
        </is>
      </c>
      <c r="AE28" s="21" t="n"/>
      <c r="AF28" s="21" t="inlineStr">
        <is>
          <t>P2 · SFIA 3 Apply</t>
        </is>
      </c>
      <c r="AG28" s="89" t="str">
        <f>IFERROR(IF(INDEX(RM_I_C,MATCH($U28,RM_KEY,0))="","",INDEX(RM_I_C,MATCH($U28,RM_KEY,0))),"")</f>
        <v>H</v>
      </c>
      <c r="AH28" s="90" t="str">
        <f>IFERROR(IF(INDEX(RM_I_Au,MATCH($U28,RM_KEY,0))="","",INDEX(RM_I_Au,MATCH($U28,RM_KEY,0))),"")</f>
        <v>M</v>
      </c>
      <c r="AI28" s="90" t="str">
        <f>IFERROR(IF(INDEX(RM_I_Ac,MATCH($U28,RM_KEY,0))="","",INDEX(RM_I_Ac,MATCH($U28,RM_KEY,0))),"")</f>
        <v>M</v>
      </c>
      <c r="AJ28" s="90" t="str">
        <f>IFERROR(IF(INDEX(RM_I_L,MATCH($U28,RM_KEY,0))="","",INDEX(RM_I_L,MATCH($U28,RM_KEY,0))),"")</f>
        <v>L</v>
      </c>
      <c r="AK28" s="90" t="str">
        <f>IFERROR(IF(INDEX(RM_I_BI,MATCH($U28,RM_KEY,0))="","",INDEX(RM_I_BI,MATCH($U28,RM_KEY,0))),"")</f>
        <v>L</v>
      </c>
      <c r="AL28" s="90" t="str">
        <f>IFERROR(IF(INDEX(RM_I_Exp,MATCH($U28,RM_KEY,0))="","",INDEX(RM_I_Exp,MATCH($U28,RM_KEY,0))),"")</f>
        <v>L</v>
      </c>
      <c r="AM28" s="90" t="str">
        <f>IFERROR(IF(INDEX(RM_I_Edu,MATCH($U28,RM_KEY,0))="","",INDEX(RM_I_Edu,MATCH($U28,RM_KEY,0))),"")</f>
        <v>L</v>
      </c>
      <c r="AN28" s="91" t="str">
        <f>IFERROR(IF(INDEX(RM_M_C,MATCH($U28,RM_KEY,0))="","",INDEX(RM_M_C,MATCH($U28,RM_KEY,0))),"")</f>
        <v>H</v>
      </c>
      <c r="AO28" s="92" t="str">
        <f>IFERROR(IF(INDEX(RM_M_Au,MATCH($U28,RM_KEY,0))="","",INDEX(RM_M_Au,MATCH($U28,RM_KEY,0))),"")</f>
        <v>M</v>
      </c>
      <c r="AP28" s="92" t="str">
        <f>IFERROR(IF(INDEX(RM_M_Ac,MATCH($U28,RM_KEY,0))="","",INDEX(RM_M_Ac,MATCH($U28,RM_KEY,0))),"")</f>
        <v>M</v>
      </c>
      <c r="AQ28" s="92" t="str">
        <f>IFERROR(IF(INDEX(RM_M_L,MATCH($U28,RM_KEY,0))="","",INDEX(RM_M_L,MATCH($U28,RM_KEY,0))),"")</f>
        <v>L</v>
      </c>
      <c r="AR28" s="92" t="str">
        <f>IFERROR(IF(INDEX(RM_M_BI,MATCH($U28,RM_KEY,0))="","",INDEX(RM_M_BI,MATCH($U28,RM_KEY,0))),"")</f>
        <v>L</v>
      </c>
      <c r="AS28" s="92" t="str">
        <f>IFERROR(IF(INDEX(RM_M_Exp,MATCH($U28,RM_KEY,0))="","",INDEX(RM_M_Exp,MATCH($U28,RM_KEY,0))),"")</f>
        <v>L</v>
      </c>
      <c r="AT28" s="92" t="str">
        <f>IFERROR(IF(INDEX(RM_M_Edu,MATCH($U28,RM_KEY,0))="","",INDEX(RM_M_Edu,MATCH($U28,RM_KEY,0))),"")</f>
        <v>L</v>
      </c>
      <c r="AU28" s="93" t="str">
        <f>IFERROR(IF(INDEX(RM_L_C,MATCH($U28,RM_KEY,0))="","",INDEX(RM_L_C,MATCH($U28,RM_KEY,0))),"")</f>
        <v/>
      </c>
      <c r="AV28" s="94" t="str">
        <f>IFERROR(IF(INDEX(RM_L_Au,MATCH($U28,RM_KEY,0))="","",INDEX(RM_L_Au,MATCH($U28,RM_KEY,0))),"")</f>
        <v/>
      </c>
      <c r="AW28" s="94" t="str">
        <f>IFERROR(IF(INDEX(RM_L_Ac,MATCH($U28,RM_KEY,0))="","",INDEX(RM_L_Ac,MATCH($U28,RM_KEY,0))),"")</f>
        <v/>
      </c>
      <c r="AX28" s="94" t="str">
        <f>IFERROR(IF(INDEX(RM_L_L,MATCH($U28,RM_KEY,0))="","",INDEX(RM_L_L,MATCH($U28,RM_KEY,0))),"")</f>
        <v/>
      </c>
      <c r="AY28" s="94" t="str">
        <f>IFERROR(IF(INDEX(RM_L_BI,MATCH($U28,RM_KEY,0))="","",INDEX(RM_L_BI,MATCH($U28,RM_KEY,0))),"")</f>
        <v/>
      </c>
      <c r="AZ28" s="94" t="str">
        <f>IFERROR(IF(INDEX(RM_L_Exp,MATCH($U28,RM_KEY,0))="","",INDEX(RM_L_Exp,MATCH($U28,RM_KEY,0))),"")</f>
        <v/>
      </c>
      <c r="BA28" s="94" t="str">
        <f>IFERROR(IF(INDEX(RM_L_Edu,MATCH($U28,RM_KEY,0))="","",INDEX(RM_L_Edu,MATCH($U28,RM_KEY,0))),"")</f>
        <v/>
      </c>
      <c r="BB28" s="89" t="n"/>
      <c r="BC28" s="90" t="n"/>
      <c r="BD28" s="90" t="n"/>
      <c r="BE28" s="90" t="n"/>
      <c r="BF28" s="90" t="inlineStr">
        <is>
          <t>M</t>
        </is>
      </c>
      <c r="BG28" s="90" t="inlineStr">
        <is>
          <t>H</t>
        </is>
      </c>
      <c r="BH28" s="90" t="inlineStr">
        <is>
          <t>M</t>
        </is>
      </c>
      <c r="BI28" s="93" t="n"/>
      <c r="BJ28" s="94" t="n"/>
      <c r="BK28" s="94" t="n"/>
      <c r="BL28" s="94" t="n"/>
      <c r="BM28" s="94" t="n"/>
      <c r="BN28" s="94" t="n"/>
      <c r="BO28" s="94" t="n"/>
      <c r="BP28" s="63" t="n"/>
      <c r="BQ28" s="95" t="str">
        <f>IF(CY28=0,"",IF(BP28&lt;&gt;"",BP28,IF(LEFT(W28,1)="X",W28,IF(OR(W28="B+",W28="C+"),INDEX(LAD_PC,MAX(1,MIN(14,MATCH(W28,LAD_PC,0)+IF((DA28-CZ28)&gt;=0.5,1,IF((DA28-CZ28)&lt;=-0.5,-1,0))))),INDEX(LAD_STD,MAX(1,MIN(12,MATCH(W28,LAD_STD,0)+IF((DA28-CZ28)&gt;=0.5,1,IF((DA28-CZ28)&lt;=-0.5,-1,0)))))))))</f>
        <v/>
      </c>
      <c r="BR28" s="86" t="str">
        <f>IF(BQ28="","",IFERROR(CHOOSE(INDEX(B_RANK,MATCH(BQ28,B_LVL,0)),"Band A · Practitioner","Band B · Specialist / Manager","B+ · Player-Coach","Band C · Principal / Head","C+ · Player-Coach","Band D · Business leadership","Band E · Enterprise leadership"),"Band X · Consultant"))</f>
        <v/>
      </c>
      <c r="BS28" s="86" t="str">
        <f>IF(BQ28="","",IF(BQ28=W28,"• Same",IF(INDEX(B_VAL,MATCH(BQ28,B_LVL,0))&gt;INDEX(B_VAL,MATCH(W28,B_LVL,0)),"▲ Up","▼ Down")))</f>
        <v/>
      </c>
      <c r="BT28" s="95" t="str">
        <f>IF(BQ28&lt;&gt;"",BQ28,W28)</f>
        <v>A3</v>
      </c>
      <c r="BU28" s="86" t="str">
        <f>IFERROR(IF($H28="","—",IF(OR(LEFT(BT28,1)="X",LEFT(INDEX($BT$7:$BT$592,MATCH($H28,$D$7:$D$592,0)),1)="X"),"—",IF(AND(LEFT(BT28,1)="E",LEFT(INDEX($BT$7:$BT$592,MATCH($H28,$D$7:$D$592,0)),1)="E"),"Exception · Band E",IF(INDEX(B_VAL,MATCH(BT28,B_LVL,0))&gt;=INDEX(B_VAL,MATCH(INDEX($BT$7:$BT$592,MATCH($H28,$D$7:$D$592,0)),B_LVL,0)),"⚠ At or above the manager",IF(INDEX(B_RANK,MATCH(BT28,B_LVL,0))=INDEX(B_RANK,MATCH(INDEX($BT$7:$BT$592,MATCH($H28,$D$7:$D$592,0)),B_LVL,0)),"⚠ Same band as the manager","OK"))))),"—")</f>
        <v>OK</v>
      </c>
      <c r="BV28" s="64" t="n"/>
      <c r="BW28" s="20">
        <f>IFERROR(INDEX(LMH_PTS,MATCH(AG28,LMH_KEY,0)),0)</f>
        <v>9</v>
      </c>
      <c r="BX28" s="21">
        <f>IFERROR(INDEX(LMH_PTS,MATCH(AH28,LMH_KEY,0)),0)</f>
        <v>3</v>
      </c>
      <c r="BY28" s="21">
        <f>IFERROR(INDEX(LMH_PTS,MATCH(AI28,LMH_KEY,0)),0)</f>
        <v>3</v>
      </c>
      <c r="BZ28" s="21">
        <f>IFERROR(INDEX(LMH_PTS,MATCH(AJ28,LMH_KEY,0)),0)</f>
        <v>1</v>
      </c>
      <c r="CA28" s="21">
        <f>IFERROR(INDEX(LMH_PTS,MATCH(AK28,LMH_KEY,0)),0)</f>
        <v>1</v>
      </c>
      <c r="CB28" s="21">
        <f>IFERROR(INDEX(LMH_PTS,MATCH(AL28,LMH_KEY,0)),0)</f>
        <v>1</v>
      </c>
      <c r="CC28" s="21">
        <f>IFERROR(INDEX(LMH_PTS,MATCH(AM28,LMH_KEY,0)),0)</f>
        <v>1</v>
      </c>
      <c r="CD28" s="21">
        <f>IFERROR(INDEX(LMH_PTS,MATCH(IF(AU28&lt;&gt;"",AU28,AG28),LMH_KEY,0)),0)</f>
        <v>9</v>
      </c>
      <c r="CE28" s="21">
        <f>IFERROR(INDEX(LMH_PTS,MATCH(IF(AV28&lt;&gt;"",AV28,AH28),LMH_KEY,0)),0)</f>
        <v>3</v>
      </c>
      <c r="CF28" s="21">
        <f>IFERROR(INDEX(LMH_PTS,MATCH(IF(AW28&lt;&gt;"",AW28,AI28),LMH_KEY,0)),0)</f>
        <v>3</v>
      </c>
      <c r="CG28" s="21">
        <f>IFERROR(INDEX(LMH_PTS,MATCH(IF(AX28&lt;&gt;"",AX28,AJ28),LMH_KEY,0)),0)</f>
        <v>1</v>
      </c>
      <c r="CH28" s="21">
        <f>IFERROR(INDEX(LMH_PTS,MATCH(IF(AY28&lt;&gt;"",AY28,AK28),LMH_KEY,0)),0)</f>
        <v>1</v>
      </c>
      <c r="CI28" s="21">
        <f>IFERROR(INDEX(LMH_PTS,MATCH(IF(AZ28&lt;&gt;"",AZ28,AL28),LMH_KEY,0)),0)</f>
        <v>1</v>
      </c>
      <c r="CJ28" s="21">
        <f>IFERROR(INDEX(LMH_PTS,MATCH(IF(BA28&lt;&gt;"",BA28,AM28),LMH_KEY,0)),0)</f>
        <v>1</v>
      </c>
      <c r="CK28" s="21">
        <f>IF(BB28="",0,IFERROR(INDEX(LMH_STEP,MATCH(BB28,LMH_KEY,0)),0))</f>
        <v>0</v>
      </c>
      <c r="CL28" s="21">
        <f>IF(BC28="",0,IFERROR(INDEX(LMH_STEP,MATCH(BC28,LMH_KEY,0)),0))</f>
        <v>0</v>
      </c>
      <c r="CM28" s="21">
        <f>IF(BD28="",0,IFERROR(INDEX(LMH_STEP,MATCH(BD28,LMH_KEY,0)),0))</f>
        <v>0</v>
      </c>
      <c r="CN28" s="21">
        <f>IF(BE28="",0,IFERROR(INDEX(LMH_STEP,MATCH(BE28,LMH_KEY,0)),0))</f>
        <v>0</v>
      </c>
      <c r="CO28" s="21">
        <f>IF(BF28="",0,IFERROR(INDEX(LMH_STEP,MATCH(BF28,LMH_KEY,0)),0))</f>
        <v>0</v>
      </c>
      <c r="CP28" s="21">
        <f>IF(BG28="",0,IFERROR(INDEX(LMH_STEP,MATCH(BG28,LMH_KEY,0)),0))</f>
        <v>1</v>
      </c>
      <c r="CQ28" s="21">
        <f>IF(BH28="",0,IFERROR(INDEX(LMH_STEP,MATCH(BH28,LMH_KEY,0)),0))</f>
        <v>0</v>
      </c>
      <c r="CR28" s="21">
        <f>IF(BI28&lt;&gt;"",IFERROR(INDEX(LMH_STEP,MATCH(BI28,LMH_KEY,0)),0),CK28)</f>
        <v>0</v>
      </c>
      <c r="CS28" s="21">
        <f>IF(BJ28&lt;&gt;"",IFERROR(INDEX(LMH_STEP,MATCH(BJ28,LMH_KEY,0)),0),CL28)</f>
        <v>0</v>
      </c>
      <c r="CT28" s="21">
        <f>IF(BK28&lt;&gt;"",IFERROR(INDEX(LMH_STEP,MATCH(BK28,LMH_KEY,0)),0),CM28)</f>
        <v>0</v>
      </c>
      <c r="CU28" s="21">
        <f>IF(BL28&lt;&gt;"",IFERROR(INDEX(LMH_STEP,MATCH(BL28,LMH_KEY,0)),0),CN28)</f>
        <v>0</v>
      </c>
      <c r="CV28" s="21">
        <f>IF(BM28&lt;&gt;"",IFERROR(INDEX(LMH_STEP,MATCH(BM28,LMH_KEY,0)),0),CO28)</f>
        <v>0</v>
      </c>
      <c r="CW28" s="21">
        <f>IF(BN28&lt;&gt;"",IFERROR(INDEX(LMH_STEP,MATCH(BN28,LMH_KEY,0)),0),CP28)</f>
        <v>1</v>
      </c>
      <c r="CX28" s="21">
        <f>IF(BO28&lt;&gt;"",IFERROR(INDEX(LMH_STEP,MATCH(BO28,LMH_KEY,0)),0),CQ28)</f>
        <v>0</v>
      </c>
      <c r="CY28" s="21">
        <f>COUNTA(BI28:BO28)+IF(BP28&lt;&gt;"",1,0)+IFERROR(INDEX(RM_LCNT,MATCH($U28,RM_KEY,0)),0)</f>
        <v>0</v>
      </c>
      <c r="CZ28" s="21">
        <f>IF((BW28+BX28+BY28+BZ28+CA28+CB28+CC28)=0,0,(BW28*CK28+BX28*CL28+BY28*CM28+BZ28*CN28+CA28*CO28+CB28*CP28+CC28*CQ28)/(BW28+BX28+BY28+BZ28+CA28+CB28+CC28))</f>
        <v>0.0526315789473684</v>
      </c>
      <c r="DA28" s="21">
        <f>IF((CD28+CE28+CF28+CG28+CH28+CI28+CJ28)=0,0,(CD28*CR28+CE28*CS28+CF28*CT28+CG28*CU28+CH28*CV28+CI28*CW28+CJ28*CX28)/(CD28+CE28+CF28+CG28+CH28+CI28+CJ28))</f>
        <v>0.0526315789473684</v>
      </c>
    </row>
    <row r="29" ht="70" customHeight="1">
      <c r="A29" s="59" t="inlineStr">
        <is>
          <t>CARBON</t>
        </is>
      </c>
      <c r="B29" s="17" t="inlineStr">
        <is>
          <t>Services</t>
        </is>
      </c>
      <c r="C29" s="17" t="n">
        <v>7</v>
      </c>
      <c r="D29" s="17" t="inlineStr">
        <is>
          <t>IRISC240</t>
        </is>
      </c>
      <c r="E29" s="17" t="inlineStr">
        <is>
          <t>Sakina Dholkawala</t>
        </is>
      </c>
      <c r="F29" s="17" t="inlineStr">
        <is>
          <t>Consultant</t>
        </is>
      </c>
      <c r="G29" s="17" t="inlineStr">
        <is>
          <t>Jinesh Kumar S</t>
        </is>
      </c>
      <c r="H29" s="17" t="inlineStr">
        <is>
          <t>IRIS0511</t>
        </is>
      </c>
      <c r="I29" s="17" t="n">
        <v>3.8</v>
      </c>
      <c r="J29" s="17" t="inlineStr">
        <is>
          <t>B.Com</t>
        </is>
      </c>
      <c r="K29" s="17" t="inlineStr">
        <is>
          <t>L3 – Professional / Associate</t>
        </is>
      </c>
      <c r="L29" s="82" t="inlineStr">
        <is>
          <t>19 of 20</t>
        </is>
      </c>
      <c r="M29" s="83" t="inlineStr">
        <is>
          <t>• Role / sub-team: Xbrl tagging in US Service team.</t>
        </is>
      </c>
      <c r="N29"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29" s="83" t="inlineStr">
        <is>
          <t>Latest rating: 3 · Potential: Medium · 9-box: Core Contributor</t>
        </is>
      </c>
      <c r="P29" s="83" t="n"/>
      <c r="Q29" s="84" t="inlineStr">
        <is>
          <t>Open ▸</t>
        </is>
      </c>
      <c r="R29" s="84" t="inlineStr">
        <is>
          <t>Card ▸</t>
        </is>
      </c>
      <c r="S29" s="85" t="inlineStr">
        <is>
          <t>Consulting &amp; Professional Services</t>
        </is>
      </c>
      <c r="T29" s="86" t="inlineStr">
        <is>
          <t>XBRL Tagging, Conversion &amp; Filing</t>
        </is>
      </c>
      <c r="U29" s="86" t="inlineStr">
        <is>
          <t>R013</t>
        </is>
      </c>
      <c r="V29" s="86" t="inlineStr">
        <is>
          <t>XBRL Tagging, Conversion &amp; Filing · IC</t>
        </is>
      </c>
      <c r="W29" s="101" t="inlineStr">
        <is>
          <t>A3</t>
        </is>
      </c>
      <c r="X29" s="86" t="inlineStr">
        <is>
          <t>Band A · Practitioner</t>
        </is>
      </c>
      <c r="Y29" s="86" t="inlineStr">
        <is>
          <t>Senior Financial Analyst</t>
        </is>
      </c>
      <c r="Z29" s="86" t="n"/>
      <c r="AA29" s="86" t="inlineStr">
        <is>
          <t>Placed at A3 by the evidence: six ratings × market-derived weights and rules R1–R13 · no move needed for the reporting line</t>
        </is>
      </c>
      <c r="AB29" s="86" t="n"/>
      <c r="AC29" s="88" t="inlineStr">
        <is>
          <t>A3</t>
        </is>
      </c>
      <c r="AD29" s="21" t="inlineStr">
        <is>
          <t>Medium · 3.8 yrs vs market 2–5 yrs for A3</t>
        </is>
      </c>
      <c r="AE29" s="21" t="n"/>
      <c r="AF29" s="21" t="inlineStr">
        <is>
          <t>P2 · SFIA 3 Apply</t>
        </is>
      </c>
      <c r="AG29" s="89" t="str">
        <f>IFERROR(IF(INDEX(RM_I_C,MATCH($U29,RM_KEY,0))="","",INDEX(RM_I_C,MATCH($U29,RM_KEY,0))),"")</f>
        <v>H</v>
      </c>
      <c r="AH29" s="90" t="str">
        <f>IFERROR(IF(INDEX(RM_I_Au,MATCH($U29,RM_KEY,0))="","",INDEX(RM_I_Au,MATCH($U29,RM_KEY,0))),"")</f>
        <v>M</v>
      </c>
      <c r="AI29" s="90" t="str">
        <f>IFERROR(IF(INDEX(RM_I_Ac,MATCH($U29,RM_KEY,0))="","",INDEX(RM_I_Ac,MATCH($U29,RM_KEY,0))),"")</f>
        <v>M</v>
      </c>
      <c r="AJ29" s="90" t="str">
        <f>IFERROR(IF(INDEX(RM_I_L,MATCH($U29,RM_KEY,0))="","",INDEX(RM_I_L,MATCH($U29,RM_KEY,0))),"")</f>
        <v>L</v>
      </c>
      <c r="AK29" s="90" t="str">
        <f>IFERROR(IF(INDEX(RM_I_BI,MATCH($U29,RM_KEY,0))="","",INDEX(RM_I_BI,MATCH($U29,RM_KEY,0))),"")</f>
        <v>L</v>
      </c>
      <c r="AL29" s="90" t="str">
        <f>IFERROR(IF(INDEX(RM_I_Exp,MATCH($U29,RM_KEY,0))="","",INDEX(RM_I_Exp,MATCH($U29,RM_KEY,0))),"")</f>
        <v>L</v>
      </c>
      <c r="AM29" s="90" t="str">
        <f>IFERROR(IF(INDEX(RM_I_Edu,MATCH($U29,RM_KEY,0))="","",INDEX(RM_I_Edu,MATCH($U29,RM_KEY,0))),"")</f>
        <v>L</v>
      </c>
      <c r="AN29" s="91" t="str">
        <f>IFERROR(IF(INDEX(RM_M_C,MATCH($U29,RM_KEY,0))="","",INDEX(RM_M_C,MATCH($U29,RM_KEY,0))),"")</f>
        <v>H</v>
      </c>
      <c r="AO29" s="92" t="str">
        <f>IFERROR(IF(INDEX(RM_M_Au,MATCH($U29,RM_KEY,0))="","",INDEX(RM_M_Au,MATCH($U29,RM_KEY,0))),"")</f>
        <v>M</v>
      </c>
      <c r="AP29" s="92" t="str">
        <f>IFERROR(IF(INDEX(RM_M_Ac,MATCH($U29,RM_KEY,0))="","",INDEX(RM_M_Ac,MATCH($U29,RM_KEY,0))),"")</f>
        <v>M</v>
      </c>
      <c r="AQ29" s="92" t="str">
        <f>IFERROR(IF(INDEX(RM_M_L,MATCH($U29,RM_KEY,0))="","",INDEX(RM_M_L,MATCH($U29,RM_KEY,0))),"")</f>
        <v>L</v>
      </c>
      <c r="AR29" s="92" t="str">
        <f>IFERROR(IF(INDEX(RM_M_BI,MATCH($U29,RM_KEY,0))="","",INDEX(RM_M_BI,MATCH($U29,RM_KEY,0))),"")</f>
        <v>L</v>
      </c>
      <c r="AS29" s="92" t="str">
        <f>IFERROR(IF(INDEX(RM_M_Exp,MATCH($U29,RM_KEY,0))="","",INDEX(RM_M_Exp,MATCH($U29,RM_KEY,0))),"")</f>
        <v>L</v>
      </c>
      <c r="AT29" s="92" t="str">
        <f>IFERROR(IF(INDEX(RM_M_Edu,MATCH($U29,RM_KEY,0))="","",INDEX(RM_M_Edu,MATCH($U29,RM_KEY,0))),"")</f>
        <v>L</v>
      </c>
      <c r="AU29" s="93" t="str">
        <f>IFERROR(IF(INDEX(RM_L_C,MATCH($U29,RM_KEY,0))="","",INDEX(RM_L_C,MATCH($U29,RM_KEY,0))),"")</f>
        <v/>
      </c>
      <c r="AV29" s="94" t="str">
        <f>IFERROR(IF(INDEX(RM_L_Au,MATCH($U29,RM_KEY,0))="","",INDEX(RM_L_Au,MATCH($U29,RM_KEY,0))),"")</f>
        <v/>
      </c>
      <c r="AW29" s="94" t="str">
        <f>IFERROR(IF(INDEX(RM_L_Ac,MATCH($U29,RM_KEY,0))="","",INDEX(RM_L_Ac,MATCH($U29,RM_KEY,0))),"")</f>
        <v/>
      </c>
      <c r="AX29" s="94" t="str">
        <f>IFERROR(IF(INDEX(RM_L_L,MATCH($U29,RM_KEY,0))="","",INDEX(RM_L_L,MATCH($U29,RM_KEY,0))),"")</f>
        <v/>
      </c>
      <c r="AY29" s="94" t="str">
        <f>IFERROR(IF(INDEX(RM_L_BI,MATCH($U29,RM_KEY,0))="","",INDEX(RM_L_BI,MATCH($U29,RM_KEY,0))),"")</f>
        <v/>
      </c>
      <c r="AZ29" s="94" t="str">
        <f>IFERROR(IF(INDEX(RM_L_Exp,MATCH($U29,RM_KEY,0))="","",INDEX(RM_L_Exp,MATCH($U29,RM_KEY,0))),"")</f>
        <v/>
      </c>
      <c r="BA29" s="94" t="str">
        <f>IFERROR(IF(INDEX(RM_L_Edu,MATCH($U29,RM_KEY,0))="","",INDEX(RM_L_Edu,MATCH($U29,RM_KEY,0))),"")</f>
        <v/>
      </c>
      <c r="BB29" s="89" t="n"/>
      <c r="BC29" s="90" t="n"/>
      <c r="BD29" s="90" t="n"/>
      <c r="BE29" s="90" t="n"/>
      <c r="BF29" s="90" t="inlineStr">
        <is>
          <t>M</t>
        </is>
      </c>
      <c r="BG29" s="90" t="inlineStr">
        <is>
          <t>M</t>
        </is>
      </c>
      <c r="BH29" s="90" t="inlineStr">
        <is>
          <t>M</t>
        </is>
      </c>
      <c r="BI29" s="93" t="n"/>
      <c r="BJ29" s="94" t="n"/>
      <c r="BK29" s="94" t="n"/>
      <c r="BL29" s="94" t="n"/>
      <c r="BM29" s="94" t="n"/>
      <c r="BN29" s="94" t="n"/>
      <c r="BO29" s="94" t="n"/>
      <c r="BP29" s="63" t="n"/>
      <c r="BQ29" s="95" t="str">
        <f>IF(CY29=0,"",IF(BP29&lt;&gt;"",BP29,IF(LEFT(W29,1)="X",W29,IF(OR(W29="B+",W29="C+"),INDEX(LAD_PC,MAX(1,MIN(14,MATCH(W29,LAD_PC,0)+IF((DA29-CZ29)&gt;=0.5,1,IF((DA29-CZ29)&lt;=-0.5,-1,0))))),INDEX(LAD_STD,MAX(1,MIN(12,MATCH(W29,LAD_STD,0)+IF((DA29-CZ29)&gt;=0.5,1,IF((DA29-CZ29)&lt;=-0.5,-1,0)))))))))</f>
        <v/>
      </c>
      <c r="BR29" s="86" t="str">
        <f>IF(BQ29="","",IFERROR(CHOOSE(INDEX(B_RANK,MATCH(BQ29,B_LVL,0)),"Band A · Practitioner","Band B · Specialist / Manager","B+ · Player-Coach","Band C · Principal / Head","C+ · Player-Coach","Band D · Business leadership","Band E · Enterprise leadership"),"Band X · Consultant"))</f>
        <v/>
      </c>
      <c r="BS29" s="86" t="str">
        <f>IF(BQ29="","",IF(BQ29=W29,"• Same",IF(INDEX(B_VAL,MATCH(BQ29,B_LVL,0))&gt;INDEX(B_VAL,MATCH(W29,B_LVL,0)),"▲ Up","▼ Down")))</f>
        <v/>
      </c>
      <c r="BT29" s="95" t="str">
        <f>IF(BQ29&lt;&gt;"",BQ29,W29)</f>
        <v>A3</v>
      </c>
      <c r="BU29" s="86" t="str">
        <f>IFERROR(IF($H29="","—",IF(OR(LEFT(BT29,1)="X",LEFT(INDEX($BT$7:$BT$592,MATCH($H29,$D$7:$D$592,0)),1)="X"),"—",IF(AND(LEFT(BT29,1)="E",LEFT(INDEX($BT$7:$BT$592,MATCH($H29,$D$7:$D$592,0)),1)="E"),"Exception · Band E",IF(INDEX(B_VAL,MATCH(BT29,B_LVL,0))&gt;=INDEX(B_VAL,MATCH(INDEX($BT$7:$BT$592,MATCH($H29,$D$7:$D$592,0)),B_LVL,0)),"⚠ At or above the manager",IF(INDEX(B_RANK,MATCH(BT29,B_LVL,0))=INDEX(B_RANK,MATCH(INDEX($BT$7:$BT$592,MATCH($H29,$D$7:$D$592,0)),B_LVL,0)),"⚠ Same band as the manager","OK"))))),"—")</f>
        <v>OK</v>
      </c>
      <c r="BV29" s="64" t="n"/>
      <c r="BW29" s="20">
        <f>IFERROR(INDEX(LMH_PTS,MATCH(AG29,LMH_KEY,0)),0)</f>
        <v>9</v>
      </c>
      <c r="BX29" s="21">
        <f>IFERROR(INDEX(LMH_PTS,MATCH(AH29,LMH_KEY,0)),0)</f>
        <v>3</v>
      </c>
      <c r="BY29" s="21">
        <f>IFERROR(INDEX(LMH_PTS,MATCH(AI29,LMH_KEY,0)),0)</f>
        <v>3</v>
      </c>
      <c r="BZ29" s="21">
        <f>IFERROR(INDEX(LMH_PTS,MATCH(AJ29,LMH_KEY,0)),0)</f>
        <v>1</v>
      </c>
      <c r="CA29" s="21">
        <f>IFERROR(INDEX(LMH_PTS,MATCH(AK29,LMH_KEY,0)),0)</f>
        <v>1</v>
      </c>
      <c r="CB29" s="21">
        <f>IFERROR(INDEX(LMH_PTS,MATCH(AL29,LMH_KEY,0)),0)</f>
        <v>1</v>
      </c>
      <c r="CC29" s="21">
        <f>IFERROR(INDEX(LMH_PTS,MATCH(AM29,LMH_KEY,0)),0)</f>
        <v>1</v>
      </c>
      <c r="CD29" s="21">
        <f>IFERROR(INDEX(LMH_PTS,MATCH(IF(AU29&lt;&gt;"",AU29,AG29),LMH_KEY,0)),0)</f>
        <v>9</v>
      </c>
      <c r="CE29" s="21">
        <f>IFERROR(INDEX(LMH_PTS,MATCH(IF(AV29&lt;&gt;"",AV29,AH29),LMH_KEY,0)),0)</f>
        <v>3</v>
      </c>
      <c r="CF29" s="21">
        <f>IFERROR(INDEX(LMH_PTS,MATCH(IF(AW29&lt;&gt;"",AW29,AI29),LMH_KEY,0)),0)</f>
        <v>3</v>
      </c>
      <c r="CG29" s="21">
        <f>IFERROR(INDEX(LMH_PTS,MATCH(IF(AX29&lt;&gt;"",AX29,AJ29),LMH_KEY,0)),0)</f>
        <v>1</v>
      </c>
      <c r="CH29" s="21">
        <f>IFERROR(INDEX(LMH_PTS,MATCH(IF(AY29&lt;&gt;"",AY29,AK29),LMH_KEY,0)),0)</f>
        <v>1</v>
      </c>
      <c r="CI29" s="21">
        <f>IFERROR(INDEX(LMH_PTS,MATCH(IF(AZ29&lt;&gt;"",AZ29,AL29),LMH_KEY,0)),0)</f>
        <v>1</v>
      </c>
      <c r="CJ29" s="21">
        <f>IFERROR(INDEX(LMH_PTS,MATCH(IF(BA29&lt;&gt;"",BA29,AM29),LMH_KEY,0)),0)</f>
        <v>1</v>
      </c>
      <c r="CK29" s="21">
        <f>IF(BB29="",0,IFERROR(INDEX(LMH_STEP,MATCH(BB29,LMH_KEY,0)),0))</f>
        <v>0</v>
      </c>
      <c r="CL29" s="21">
        <f>IF(BC29="",0,IFERROR(INDEX(LMH_STEP,MATCH(BC29,LMH_KEY,0)),0))</f>
        <v>0</v>
      </c>
      <c r="CM29" s="21">
        <f>IF(BD29="",0,IFERROR(INDEX(LMH_STEP,MATCH(BD29,LMH_KEY,0)),0))</f>
        <v>0</v>
      </c>
      <c r="CN29" s="21">
        <f>IF(BE29="",0,IFERROR(INDEX(LMH_STEP,MATCH(BE29,LMH_KEY,0)),0))</f>
        <v>0</v>
      </c>
      <c r="CO29" s="21">
        <f>IF(BF29="",0,IFERROR(INDEX(LMH_STEP,MATCH(BF29,LMH_KEY,0)),0))</f>
        <v>0</v>
      </c>
      <c r="CP29" s="21">
        <f>IF(BG29="",0,IFERROR(INDEX(LMH_STEP,MATCH(BG29,LMH_KEY,0)),0))</f>
        <v>0</v>
      </c>
      <c r="CQ29" s="21">
        <f>IF(BH29="",0,IFERROR(INDEX(LMH_STEP,MATCH(BH29,LMH_KEY,0)),0))</f>
        <v>0</v>
      </c>
      <c r="CR29" s="21">
        <f>IF(BI29&lt;&gt;"",IFERROR(INDEX(LMH_STEP,MATCH(BI29,LMH_KEY,0)),0),CK29)</f>
        <v>0</v>
      </c>
      <c r="CS29" s="21">
        <f>IF(BJ29&lt;&gt;"",IFERROR(INDEX(LMH_STEP,MATCH(BJ29,LMH_KEY,0)),0),CL29)</f>
        <v>0</v>
      </c>
      <c r="CT29" s="21">
        <f>IF(BK29&lt;&gt;"",IFERROR(INDEX(LMH_STEP,MATCH(BK29,LMH_KEY,0)),0),CM29)</f>
        <v>0</v>
      </c>
      <c r="CU29" s="21">
        <f>IF(BL29&lt;&gt;"",IFERROR(INDEX(LMH_STEP,MATCH(BL29,LMH_KEY,0)),0),CN29)</f>
        <v>0</v>
      </c>
      <c r="CV29" s="21">
        <f>IF(BM29&lt;&gt;"",IFERROR(INDEX(LMH_STEP,MATCH(BM29,LMH_KEY,0)),0),CO29)</f>
        <v>0</v>
      </c>
      <c r="CW29" s="21">
        <f>IF(BN29&lt;&gt;"",IFERROR(INDEX(LMH_STEP,MATCH(BN29,LMH_KEY,0)),0),CP29)</f>
        <v>0</v>
      </c>
      <c r="CX29" s="21">
        <f>IF(BO29&lt;&gt;"",IFERROR(INDEX(LMH_STEP,MATCH(BO29,LMH_KEY,0)),0),CQ29)</f>
        <v>0</v>
      </c>
      <c r="CY29" s="21">
        <f>COUNTA(BI29:BO29)+IF(BP29&lt;&gt;"",1,0)+IFERROR(INDEX(RM_LCNT,MATCH($U29,RM_KEY,0)),0)</f>
        <v>0</v>
      </c>
      <c r="CZ29" s="21">
        <f>IF((BW29+BX29+BY29+BZ29+CA29+CB29+CC29)=0,0,(BW29*CK29+BX29*CL29+BY29*CM29+BZ29*CN29+CA29*CO29+CB29*CP29+CC29*CQ29)/(BW29+BX29+BY29+BZ29+CA29+CB29+CC29))</f>
        <v>0</v>
      </c>
      <c r="DA29" s="21">
        <f>IF((CD29+CE29+CF29+CG29+CH29+CI29+CJ29)=0,0,(CD29*CR29+CE29*CS29+CF29*CT29+CG29*CU29+CH29*CV29+CI29*CW29+CJ29*CX29)/(CD29+CE29+CF29+CG29+CH29+CI29+CJ29))</f>
        <v>0</v>
      </c>
    </row>
    <row r="30" ht="70" customHeight="1">
      <c r="A30" s="59" t="inlineStr">
        <is>
          <t>CARBON</t>
        </is>
      </c>
      <c r="B30" s="17" t="inlineStr">
        <is>
          <t>Services</t>
        </is>
      </c>
      <c r="C30" s="17" t="n">
        <v>6</v>
      </c>
      <c r="D30" s="17" t="inlineStr">
        <is>
          <t>IRIS0977</t>
        </is>
      </c>
      <c r="E30" s="17" t="inlineStr">
        <is>
          <t>Mohammed Dholkawala</t>
        </is>
      </c>
      <c r="F30" s="17" t="inlineStr">
        <is>
          <t>Lead - Assisted Services</t>
        </is>
      </c>
      <c r="G30" s="17" t="inlineStr">
        <is>
          <t>Shashikant Mudaliar</t>
        </is>
      </c>
      <c r="H30" s="17" t="inlineStr">
        <is>
          <t>IRIS0786</t>
        </is>
      </c>
      <c r="I30" s="17" t="n">
        <v>15</v>
      </c>
      <c r="J30" s="17" t="inlineStr">
        <is>
          <t>B.Com</t>
        </is>
      </c>
      <c r="K30" s="17" t="inlineStr">
        <is>
          <t>L5 – Lead · IC</t>
        </is>
      </c>
      <c r="L30" s="82" t="inlineStr">
        <is>
          <t>20 of 20</t>
        </is>
      </c>
      <c r="M30" s="83" t="inlineStr">
        <is>
          <t>• Role / sub-team: Services - Disclosure management for US Region.</t>
        </is>
      </c>
      <c r="N30" s="83" t="inlineStr">
        <is>
          <t>Annual · set by manager: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O30" s="83" t="inlineStr">
        <is>
          <t>Latest rating: 4 · Potential: High · 9-box: Emerging Talent</t>
        </is>
      </c>
      <c r="P30" s="83" t="inlineStr">
        <is>
          <t>Complexity &amp; Expertise: B1: Runs US mandate Disclosure Management delivery: quality, issue resolution, UAT sign-off, utilisation reporting → matches the start
Autonomy &amp; Decision: B2: Allocates and rebalances workload, prioritises tasks, takes corrective action within established processes → moved up 0.5
Accountability &amp; Impact: B1: Delivery, quality and timelines of a five-person US mandate team; UAT sign-off → matches the start
Leadership &amp; Strategy: B1: Five direct reports; allocates work, day-to-day guidance, training per manager note → matches the start</t>
        </is>
      </c>
      <c r="Q30" s="84" t="inlineStr">
        <is>
          <t>Open ▸</t>
        </is>
      </c>
      <c r="R30" s="84" t="inlineStr">
        <is>
          <t>Card ▸</t>
        </is>
      </c>
      <c r="S30" s="85" t="inlineStr">
        <is>
          <t>Consulting &amp; Professional Services</t>
        </is>
      </c>
      <c r="T30" s="86" t="inlineStr">
        <is>
          <t>XBRL Tagging, Conversion &amp; Filing</t>
        </is>
      </c>
      <c r="U30" s="86" t="inlineStr">
        <is>
          <t>R014</t>
        </is>
      </c>
      <c r="V30" s="86" t="inlineStr">
        <is>
          <t>XBRL Tagging, Conversion &amp; Filing · Manager</t>
        </is>
      </c>
      <c r="W30" s="99" t="inlineStr">
        <is>
          <t>B2</t>
        </is>
      </c>
      <c r="X30" s="86" t="inlineStr">
        <is>
          <t>Band B · Specialist / Manager</t>
        </is>
      </c>
      <c r="Y30" s="86" t="inlineStr">
        <is>
          <t>Manager – Assisted Services</t>
        </is>
      </c>
      <c r="Z30" s="86" t="n"/>
      <c r="AA30" s="86" t="inlineStr">
        <is>
          <t>Placed at B2 by the evidence: six ratings × market-derived weights and rules R1–R13 · no move needed for the reporting line</t>
        </is>
      </c>
      <c r="AB30" s="86" t="n"/>
      <c r="AC30" s="88" t="inlineStr">
        <is>
          <t>B2</t>
        </is>
      </c>
      <c r="AD30" s="21" t="inlineStr">
        <is>
          <t>High · 15 yrs vs market 6–10 yrs for B2</t>
        </is>
      </c>
      <c r="AE30" s="21" t="inlineStr">
        <is>
          <t>5 direct reports · norm IC: none · People: 6–8 knowledge work, 8–12 standardised delivery</t>
        </is>
      </c>
      <c r="AF30" s="21" t="inlineStr">
        <is>
          <t>P4 / M3 · SFIA 4–5</t>
        </is>
      </c>
      <c r="AG30" s="89" t="str">
        <f>IFERROR(IF(INDEX(RM_I_C,MATCH($U30,RM_KEY,0))="","",INDEX(RM_I_C,MATCH($U30,RM_KEY,0))),"")</f>
        <v>H</v>
      </c>
      <c r="AH30" s="90" t="str">
        <f>IFERROR(IF(INDEX(RM_I_Au,MATCH($U30,RM_KEY,0))="","",INDEX(RM_I_Au,MATCH($U30,RM_KEY,0))),"")</f>
        <v>M</v>
      </c>
      <c r="AI30" s="90" t="str">
        <f>IFERROR(IF(INDEX(RM_I_Ac,MATCH($U30,RM_KEY,0))="","",INDEX(RM_I_Ac,MATCH($U30,RM_KEY,0))),"")</f>
        <v>M</v>
      </c>
      <c r="AJ30" s="90" t="str">
        <f>IFERROR(IF(INDEX(RM_I_L,MATCH($U30,RM_KEY,0))="","",INDEX(RM_I_L,MATCH($U30,RM_KEY,0))),"")</f>
        <v>M</v>
      </c>
      <c r="AK30" s="90" t="str">
        <f>IFERROR(IF(INDEX(RM_I_BI,MATCH($U30,RM_KEY,0))="","",INDEX(RM_I_BI,MATCH($U30,RM_KEY,0))),"")</f>
        <v>L</v>
      </c>
      <c r="AL30" s="90" t="str">
        <f>IFERROR(IF(INDEX(RM_I_Exp,MATCH($U30,RM_KEY,0))="","",INDEX(RM_I_Exp,MATCH($U30,RM_KEY,0))),"")</f>
        <v>L</v>
      </c>
      <c r="AM30" s="90" t="str">
        <f>IFERROR(IF(INDEX(RM_I_Edu,MATCH($U30,RM_KEY,0))="","",INDEX(RM_I_Edu,MATCH($U30,RM_KEY,0))),"")</f>
        <v>L</v>
      </c>
      <c r="AN30" s="91" t="str">
        <f>IFERROR(IF(INDEX(RM_M_C,MATCH($U30,RM_KEY,0))="","",INDEX(RM_M_C,MATCH($U30,RM_KEY,0))),"")</f>
        <v>H</v>
      </c>
      <c r="AO30" s="92" t="str">
        <f>IFERROR(IF(INDEX(RM_M_Au,MATCH($U30,RM_KEY,0))="","",INDEX(RM_M_Au,MATCH($U30,RM_KEY,0))),"")</f>
        <v>M</v>
      </c>
      <c r="AP30" s="92" t="str">
        <f>IFERROR(IF(INDEX(RM_M_Ac,MATCH($U30,RM_KEY,0))="","",INDEX(RM_M_Ac,MATCH($U30,RM_KEY,0))),"")</f>
        <v>M</v>
      </c>
      <c r="AQ30" s="92" t="str">
        <f>IFERROR(IF(INDEX(RM_M_L,MATCH($U30,RM_KEY,0))="","",INDEX(RM_M_L,MATCH($U30,RM_KEY,0))),"")</f>
        <v>M</v>
      </c>
      <c r="AR30" s="92" t="str">
        <f>IFERROR(IF(INDEX(RM_M_BI,MATCH($U30,RM_KEY,0))="","",INDEX(RM_M_BI,MATCH($U30,RM_KEY,0))),"")</f>
        <v>L</v>
      </c>
      <c r="AS30" s="92" t="str">
        <f>IFERROR(IF(INDEX(RM_M_Exp,MATCH($U30,RM_KEY,0))="","",INDEX(RM_M_Exp,MATCH($U30,RM_KEY,0))),"")</f>
        <v>L</v>
      </c>
      <c r="AT30" s="92" t="str">
        <f>IFERROR(IF(INDEX(RM_M_Edu,MATCH($U30,RM_KEY,0))="","",INDEX(RM_M_Edu,MATCH($U30,RM_KEY,0))),"")</f>
        <v>L</v>
      </c>
      <c r="AU30" s="93" t="str">
        <f>IFERROR(IF(INDEX(RM_L_C,MATCH($U30,RM_KEY,0))="","",INDEX(RM_L_C,MATCH($U30,RM_KEY,0))),"")</f>
        <v/>
      </c>
      <c r="AV30" s="94" t="str">
        <f>IFERROR(IF(INDEX(RM_L_Au,MATCH($U30,RM_KEY,0))="","",INDEX(RM_L_Au,MATCH($U30,RM_KEY,0))),"")</f>
        <v/>
      </c>
      <c r="AW30" s="94" t="str">
        <f>IFERROR(IF(INDEX(RM_L_Ac,MATCH($U30,RM_KEY,0))="","",INDEX(RM_L_Ac,MATCH($U30,RM_KEY,0))),"")</f>
        <v/>
      </c>
      <c r="AX30" s="94" t="str">
        <f>IFERROR(IF(INDEX(RM_L_L,MATCH($U30,RM_KEY,0))="","",INDEX(RM_L_L,MATCH($U30,RM_KEY,0))),"")</f>
        <v/>
      </c>
      <c r="AY30" s="94" t="str">
        <f>IFERROR(IF(INDEX(RM_L_BI,MATCH($U30,RM_KEY,0))="","",INDEX(RM_L_BI,MATCH($U30,RM_KEY,0))),"")</f>
        <v/>
      </c>
      <c r="AZ30" s="94" t="str">
        <f>IFERROR(IF(INDEX(RM_L_Exp,MATCH($U30,RM_KEY,0))="","",INDEX(RM_L_Exp,MATCH($U30,RM_KEY,0))),"")</f>
        <v/>
      </c>
      <c r="BA30" s="94" t="str">
        <f>IFERROR(IF(INDEX(RM_L_Edu,MATCH($U30,RM_KEY,0))="","",INDEX(RM_L_Edu,MATCH($U30,RM_KEY,0))),"")</f>
        <v/>
      </c>
      <c r="BB30" s="89" t="inlineStr">
        <is>
          <t>L</t>
        </is>
      </c>
      <c r="BC30" s="90" t="inlineStr">
        <is>
          <t>M</t>
        </is>
      </c>
      <c r="BD30" s="90" t="inlineStr">
        <is>
          <t>L</t>
        </is>
      </c>
      <c r="BE30" s="90" t="inlineStr">
        <is>
          <t>L</t>
        </is>
      </c>
      <c r="BF30" s="90" t="inlineStr">
        <is>
          <t>M</t>
        </is>
      </c>
      <c r="BG30" s="90" t="inlineStr">
        <is>
          <t>H</t>
        </is>
      </c>
      <c r="BH30" s="90" t="inlineStr">
        <is>
          <t>M</t>
        </is>
      </c>
      <c r="BI30" s="93" t="n"/>
      <c r="BJ30" s="94" t="n"/>
      <c r="BK30" s="94" t="n"/>
      <c r="BL30" s="94" t="n"/>
      <c r="BM30" s="94" t="n"/>
      <c r="BN30" s="94" t="n"/>
      <c r="BO30" s="94" t="n"/>
      <c r="BP30" s="63" t="n"/>
      <c r="BQ30" s="95" t="str">
        <f>IF(CY30=0,"",IF(BP30&lt;&gt;"",BP30,IF(LEFT(W30,1)="X",W30,IF(OR(W30="B+",W30="C+"),INDEX(LAD_PC,MAX(1,MIN(14,MATCH(W30,LAD_PC,0)+IF((DA30-CZ30)&gt;=0.5,1,IF((DA30-CZ30)&lt;=-0.5,-1,0))))),INDEX(LAD_STD,MAX(1,MIN(12,MATCH(W30,LAD_STD,0)+IF((DA30-CZ30)&gt;=0.5,1,IF((DA30-CZ30)&lt;=-0.5,-1,0)))))))))</f>
        <v/>
      </c>
      <c r="BR30" s="86" t="str">
        <f>IF(BQ30="","",IFERROR(CHOOSE(INDEX(B_RANK,MATCH(BQ30,B_LVL,0)),"Band A · Practitioner","Band B · Specialist / Manager","B+ · Player-Coach","Band C · Principal / Head","C+ · Player-Coach","Band D · Business leadership","Band E · Enterprise leadership"),"Band X · Consultant"))</f>
        <v/>
      </c>
      <c r="BS30" s="86" t="str">
        <f>IF(BQ30="","",IF(BQ30=W30,"• Same",IF(INDEX(B_VAL,MATCH(BQ30,B_LVL,0))&gt;INDEX(B_VAL,MATCH(W30,B_LVL,0)),"▲ Up","▼ Down")))</f>
        <v/>
      </c>
      <c r="BT30" s="95" t="str">
        <f>IF(BQ30&lt;&gt;"",BQ30,W30)</f>
        <v>B2</v>
      </c>
      <c r="BU30" s="86" t="str">
        <f>IFERROR(IF($H30="","—",IF(OR(LEFT(BT30,1)="X",LEFT(INDEX($BT$7:$BT$592,MATCH($H30,$D$7:$D$592,0)),1)="X"),"—",IF(AND(LEFT(BT30,1)="E",LEFT(INDEX($BT$7:$BT$592,MATCH($H30,$D$7:$D$592,0)),1)="E"),"Exception · Band E",IF(INDEX(B_VAL,MATCH(BT30,B_LVL,0))&gt;=INDEX(B_VAL,MATCH(INDEX($BT$7:$BT$592,MATCH($H30,$D$7:$D$592,0)),B_LVL,0)),"⚠ At or above the manager",IF(INDEX(B_RANK,MATCH(BT30,B_LVL,0))=INDEX(B_RANK,MATCH(INDEX($BT$7:$BT$592,MATCH($H30,$D$7:$D$592,0)),B_LVL,0)),"⚠ Same band as the manager","OK"))))),"—")</f>
        <v>OK</v>
      </c>
      <c r="BV30" s="64" t="n"/>
      <c r="BW30" s="20">
        <f>IFERROR(INDEX(LMH_PTS,MATCH(AG30,LMH_KEY,0)),0)</f>
        <v>9</v>
      </c>
      <c r="BX30" s="21">
        <f>IFERROR(INDEX(LMH_PTS,MATCH(AH30,LMH_KEY,0)),0)</f>
        <v>3</v>
      </c>
      <c r="BY30" s="21">
        <f>IFERROR(INDEX(LMH_PTS,MATCH(AI30,LMH_KEY,0)),0)</f>
        <v>3</v>
      </c>
      <c r="BZ30" s="21">
        <f>IFERROR(INDEX(LMH_PTS,MATCH(AJ30,LMH_KEY,0)),0)</f>
        <v>3</v>
      </c>
      <c r="CA30" s="21">
        <f>IFERROR(INDEX(LMH_PTS,MATCH(AK30,LMH_KEY,0)),0)</f>
        <v>1</v>
      </c>
      <c r="CB30" s="21">
        <f>IFERROR(INDEX(LMH_PTS,MATCH(AL30,LMH_KEY,0)),0)</f>
        <v>1</v>
      </c>
      <c r="CC30" s="21">
        <f>IFERROR(INDEX(LMH_PTS,MATCH(AM30,LMH_KEY,0)),0)</f>
        <v>1</v>
      </c>
      <c r="CD30" s="21">
        <f>IFERROR(INDEX(LMH_PTS,MATCH(IF(AU30&lt;&gt;"",AU30,AG30),LMH_KEY,0)),0)</f>
        <v>9</v>
      </c>
      <c r="CE30" s="21">
        <f>IFERROR(INDEX(LMH_PTS,MATCH(IF(AV30&lt;&gt;"",AV30,AH30),LMH_KEY,0)),0)</f>
        <v>3</v>
      </c>
      <c r="CF30" s="21">
        <f>IFERROR(INDEX(LMH_PTS,MATCH(IF(AW30&lt;&gt;"",AW30,AI30),LMH_KEY,0)),0)</f>
        <v>3</v>
      </c>
      <c r="CG30" s="21">
        <f>IFERROR(INDEX(LMH_PTS,MATCH(IF(AX30&lt;&gt;"",AX30,AJ30),LMH_KEY,0)),0)</f>
        <v>3</v>
      </c>
      <c r="CH30" s="21">
        <f>IFERROR(INDEX(LMH_PTS,MATCH(IF(AY30&lt;&gt;"",AY30,AK30),LMH_KEY,0)),0)</f>
        <v>1</v>
      </c>
      <c r="CI30" s="21">
        <f>IFERROR(INDEX(LMH_PTS,MATCH(IF(AZ30&lt;&gt;"",AZ30,AL30),LMH_KEY,0)),0)</f>
        <v>1</v>
      </c>
      <c r="CJ30" s="21">
        <f>IFERROR(INDEX(LMH_PTS,MATCH(IF(BA30&lt;&gt;"",BA30,AM30),LMH_KEY,0)),0)</f>
        <v>1</v>
      </c>
      <c r="CK30" s="21">
        <f>IF(BB30="",0,IFERROR(INDEX(LMH_STEP,MATCH(BB30,LMH_KEY,0)),0))</f>
        <v>-1</v>
      </c>
      <c r="CL30" s="21">
        <f>IF(BC30="",0,IFERROR(INDEX(LMH_STEP,MATCH(BC30,LMH_KEY,0)),0))</f>
        <v>0</v>
      </c>
      <c r="CM30" s="21">
        <f>IF(BD30="",0,IFERROR(INDEX(LMH_STEP,MATCH(BD30,LMH_KEY,0)),0))</f>
        <v>-1</v>
      </c>
      <c r="CN30" s="21">
        <f>IF(BE30="",0,IFERROR(INDEX(LMH_STEP,MATCH(BE30,LMH_KEY,0)),0))</f>
        <v>-1</v>
      </c>
      <c r="CO30" s="21">
        <f>IF(BF30="",0,IFERROR(INDEX(LMH_STEP,MATCH(BF30,LMH_KEY,0)),0))</f>
        <v>0</v>
      </c>
      <c r="CP30" s="21">
        <f>IF(BG30="",0,IFERROR(INDEX(LMH_STEP,MATCH(BG30,LMH_KEY,0)),0))</f>
        <v>1</v>
      </c>
      <c r="CQ30" s="21">
        <f>IF(BH30="",0,IFERROR(INDEX(LMH_STEP,MATCH(BH30,LMH_KEY,0)),0))</f>
        <v>0</v>
      </c>
      <c r="CR30" s="21">
        <f>IF(BI30&lt;&gt;"",IFERROR(INDEX(LMH_STEP,MATCH(BI30,LMH_KEY,0)),0),CK30)</f>
        <v>-1</v>
      </c>
      <c r="CS30" s="21">
        <f>IF(BJ30&lt;&gt;"",IFERROR(INDEX(LMH_STEP,MATCH(BJ30,LMH_KEY,0)),0),CL30)</f>
        <v>0</v>
      </c>
      <c r="CT30" s="21">
        <f>IF(BK30&lt;&gt;"",IFERROR(INDEX(LMH_STEP,MATCH(BK30,LMH_KEY,0)),0),CM30)</f>
        <v>-1</v>
      </c>
      <c r="CU30" s="21">
        <f>IF(BL30&lt;&gt;"",IFERROR(INDEX(LMH_STEP,MATCH(BL30,LMH_KEY,0)),0),CN30)</f>
        <v>-1</v>
      </c>
      <c r="CV30" s="21">
        <f>IF(BM30&lt;&gt;"",IFERROR(INDEX(LMH_STEP,MATCH(BM30,LMH_KEY,0)),0),CO30)</f>
        <v>0</v>
      </c>
      <c r="CW30" s="21">
        <f>IF(BN30&lt;&gt;"",IFERROR(INDEX(LMH_STEP,MATCH(BN30,LMH_KEY,0)),0),CP30)</f>
        <v>1</v>
      </c>
      <c r="CX30" s="21">
        <f>IF(BO30&lt;&gt;"",IFERROR(INDEX(LMH_STEP,MATCH(BO30,LMH_KEY,0)),0),CQ30)</f>
        <v>0</v>
      </c>
      <c r="CY30" s="21">
        <f>COUNTA(BI30:BO30)+IF(BP30&lt;&gt;"",1,0)+IFERROR(INDEX(RM_LCNT,MATCH($U30,RM_KEY,0)),0)</f>
        <v>0</v>
      </c>
      <c r="CZ30" s="21">
        <f>IF((BW30+BX30+BY30+BZ30+CA30+CB30+CC30)=0,0,(BW30*CK30+BX30*CL30+BY30*CM30+BZ30*CN30+CA30*CO30+CB30*CP30+CC30*CQ30)/(BW30+BX30+BY30+BZ30+CA30+CB30+CC30))</f>
        <v>-0.666666666666667</v>
      </c>
      <c r="DA30" s="21">
        <f>IF((CD30+CE30+CF30+CG30+CH30+CI30+CJ30)=0,0,(CD30*CR30+CE30*CS30+CF30*CT30+CG30*CU30+CH30*CV30+CI30*CW30+CJ30*CX30)/(CD30+CE30+CF30+CG30+CH30+CI30+CJ30))</f>
        <v>-0.666666666666667</v>
      </c>
    </row>
    <row r="31" ht="70" customHeight="1">
      <c r="A31" s="59" t="inlineStr">
        <is>
          <t>CARBON</t>
        </is>
      </c>
      <c r="B31" s="17" t="inlineStr">
        <is>
          <t>Services</t>
        </is>
      </c>
      <c r="C31" s="17" t="n">
        <v>7</v>
      </c>
      <c r="D31" s="17" t="inlineStr">
        <is>
          <t>IRIS1950</t>
        </is>
      </c>
      <c r="E31" s="17" t="inlineStr">
        <is>
          <t>Manish Lipcha</t>
        </is>
      </c>
      <c r="F31" s="17" t="inlineStr">
        <is>
          <t>Senior Financial Analyst</t>
        </is>
      </c>
      <c r="G31" s="17" t="inlineStr">
        <is>
          <t>Mohammed Dholkawala</t>
        </is>
      </c>
      <c r="H31" s="17" t="inlineStr">
        <is>
          <t>IRIS0977</t>
        </is>
      </c>
      <c r="I31" s="17" t="n">
        <v>8.300000000000001</v>
      </c>
      <c r="J31" s="17" t="inlineStr">
        <is>
          <t>MMS</t>
        </is>
      </c>
      <c r="K31" s="17" t="inlineStr">
        <is>
          <t>L4 – Senior</t>
        </is>
      </c>
      <c r="L31" s="82" t="inlineStr">
        <is>
          <t>20 of 20</t>
        </is>
      </c>
      <c r="M31" s="83" t="inlineStr">
        <is>
          <t>• Role / sub-team: Shift lead, XBRL tagging, Quality check, Validation, R&amp;D for US team.</t>
        </is>
      </c>
      <c r="N31"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31" s="83" t="inlineStr">
        <is>
          <t>Latest rating: 4 · Potential: High · 9-box: Core Contributor</t>
        </is>
      </c>
      <c r="P31" s="83" t="inlineStr">
        <is>
          <t>Complexity &amp; Expertise: B1: US GAAP/SEC tagging, QC, filings; resolves filing issues; R&amp;D on SEC/FASB taxonomy updates → moved up 0.5
Autonomy &amp; Decision: B1: Assigns and reprioritises work in the shift, resolves routine issues, escalates critical matters → moved up 0.5
Accountability &amp; Impact: A3: Own tagging, reviews and SEC filings plus shift work allocation → matches the start
Leadership &amp; Strategy: B1: Shift lead: assigns work and guides team members daily; no formal reports → moved up 1</t>
        </is>
      </c>
      <c r="Q31" s="84" t="inlineStr">
        <is>
          <t>Open ▸</t>
        </is>
      </c>
      <c r="R31" s="84" t="inlineStr">
        <is>
          <t>Card ▸</t>
        </is>
      </c>
      <c r="S31" s="85" t="inlineStr">
        <is>
          <t>Consulting &amp; Professional Services</t>
        </is>
      </c>
      <c r="T31" s="86" t="inlineStr">
        <is>
          <t>XBRL Tagging, Conversion &amp; Filing</t>
        </is>
      </c>
      <c r="U31" s="86" t="inlineStr">
        <is>
          <t>R013</t>
        </is>
      </c>
      <c r="V31" s="86" t="inlineStr">
        <is>
          <t>XBRL Tagging, Conversion &amp; Filing · IC</t>
        </is>
      </c>
      <c r="W31" s="101" t="inlineStr">
        <is>
          <t>A3</t>
        </is>
      </c>
      <c r="X31" s="86" t="inlineStr">
        <is>
          <t>Band A · Practitioner</t>
        </is>
      </c>
      <c r="Y31" s="86" t="inlineStr">
        <is>
          <t>Senior Financial Analyst</t>
        </is>
      </c>
      <c r="Z31" s="100" t="inlineStr">
        <is>
          <t>Keeps XBRL Specialist for one cycle · then Senior Financial Analyst</t>
        </is>
      </c>
      <c r="AA31" s="86" t="inlineStr">
        <is>
          <t>Evidence level B1 · moved down to A3 so that no reportee shares a band with their manager, with the fewest moves across IRIS · pay and title protected for one cycle</t>
        </is>
      </c>
      <c r="AB31" s="86" t="n"/>
      <c r="AC31" s="88" t="inlineStr">
        <is>
          <t>B1</t>
        </is>
      </c>
      <c r="AD31" s="21" t="inlineStr">
        <is>
          <t>High · 8.3 yrs vs market 2–5 yrs for A3</t>
        </is>
      </c>
      <c r="AE31" s="21" t="n"/>
      <c r="AF31" s="21" t="inlineStr">
        <is>
          <t>P2 · SFIA 3 Apply</t>
        </is>
      </c>
      <c r="AG31" s="89" t="str">
        <f>IFERROR(IF(INDEX(RM_I_C,MATCH($U31,RM_KEY,0))="","",INDEX(RM_I_C,MATCH($U31,RM_KEY,0))),"")</f>
        <v>H</v>
      </c>
      <c r="AH31" s="90" t="str">
        <f>IFERROR(IF(INDEX(RM_I_Au,MATCH($U31,RM_KEY,0))="","",INDEX(RM_I_Au,MATCH($U31,RM_KEY,0))),"")</f>
        <v>M</v>
      </c>
      <c r="AI31" s="90" t="str">
        <f>IFERROR(IF(INDEX(RM_I_Ac,MATCH($U31,RM_KEY,0))="","",INDEX(RM_I_Ac,MATCH($U31,RM_KEY,0))),"")</f>
        <v>M</v>
      </c>
      <c r="AJ31" s="90" t="str">
        <f>IFERROR(IF(INDEX(RM_I_L,MATCH($U31,RM_KEY,0))="","",INDEX(RM_I_L,MATCH($U31,RM_KEY,0))),"")</f>
        <v>L</v>
      </c>
      <c r="AK31" s="90" t="str">
        <f>IFERROR(IF(INDEX(RM_I_BI,MATCH($U31,RM_KEY,0))="","",INDEX(RM_I_BI,MATCH($U31,RM_KEY,0))),"")</f>
        <v>L</v>
      </c>
      <c r="AL31" s="90" t="str">
        <f>IFERROR(IF(INDEX(RM_I_Exp,MATCH($U31,RM_KEY,0))="","",INDEX(RM_I_Exp,MATCH($U31,RM_KEY,0))),"")</f>
        <v>L</v>
      </c>
      <c r="AM31" s="90" t="str">
        <f>IFERROR(IF(INDEX(RM_I_Edu,MATCH($U31,RM_KEY,0))="","",INDEX(RM_I_Edu,MATCH($U31,RM_KEY,0))),"")</f>
        <v>L</v>
      </c>
      <c r="AN31" s="91" t="str">
        <f>IFERROR(IF(INDEX(RM_M_C,MATCH($U31,RM_KEY,0))="","",INDEX(RM_M_C,MATCH($U31,RM_KEY,0))),"")</f>
        <v>H</v>
      </c>
      <c r="AO31" s="92" t="str">
        <f>IFERROR(IF(INDEX(RM_M_Au,MATCH($U31,RM_KEY,0))="","",INDEX(RM_M_Au,MATCH($U31,RM_KEY,0))),"")</f>
        <v>M</v>
      </c>
      <c r="AP31" s="92" t="str">
        <f>IFERROR(IF(INDEX(RM_M_Ac,MATCH($U31,RM_KEY,0))="","",INDEX(RM_M_Ac,MATCH($U31,RM_KEY,0))),"")</f>
        <v>M</v>
      </c>
      <c r="AQ31" s="92" t="str">
        <f>IFERROR(IF(INDEX(RM_M_L,MATCH($U31,RM_KEY,0))="","",INDEX(RM_M_L,MATCH($U31,RM_KEY,0))),"")</f>
        <v>L</v>
      </c>
      <c r="AR31" s="92" t="str">
        <f>IFERROR(IF(INDEX(RM_M_BI,MATCH($U31,RM_KEY,0))="","",INDEX(RM_M_BI,MATCH($U31,RM_KEY,0))),"")</f>
        <v>L</v>
      </c>
      <c r="AS31" s="92" t="str">
        <f>IFERROR(IF(INDEX(RM_M_Exp,MATCH($U31,RM_KEY,0))="","",INDEX(RM_M_Exp,MATCH($U31,RM_KEY,0))),"")</f>
        <v>L</v>
      </c>
      <c r="AT31" s="92" t="str">
        <f>IFERROR(IF(INDEX(RM_M_Edu,MATCH($U31,RM_KEY,0))="","",INDEX(RM_M_Edu,MATCH($U31,RM_KEY,0))),"")</f>
        <v>L</v>
      </c>
      <c r="AU31" s="93" t="str">
        <f>IFERROR(IF(INDEX(RM_L_C,MATCH($U31,RM_KEY,0))="","",INDEX(RM_L_C,MATCH($U31,RM_KEY,0))),"")</f>
        <v/>
      </c>
      <c r="AV31" s="94" t="str">
        <f>IFERROR(IF(INDEX(RM_L_Au,MATCH($U31,RM_KEY,0))="","",INDEX(RM_L_Au,MATCH($U31,RM_KEY,0))),"")</f>
        <v/>
      </c>
      <c r="AW31" s="94" t="str">
        <f>IFERROR(IF(INDEX(RM_L_Ac,MATCH($U31,RM_KEY,0))="","",INDEX(RM_L_Ac,MATCH($U31,RM_KEY,0))),"")</f>
        <v/>
      </c>
      <c r="AX31" s="94" t="str">
        <f>IFERROR(IF(INDEX(RM_L_L,MATCH($U31,RM_KEY,0))="","",INDEX(RM_L_L,MATCH($U31,RM_KEY,0))),"")</f>
        <v/>
      </c>
      <c r="AY31" s="94" t="str">
        <f>IFERROR(IF(INDEX(RM_L_BI,MATCH($U31,RM_KEY,0))="","",INDEX(RM_L_BI,MATCH($U31,RM_KEY,0))),"")</f>
        <v/>
      </c>
      <c r="AZ31" s="94" t="str">
        <f>IFERROR(IF(INDEX(RM_L_Exp,MATCH($U31,RM_KEY,0))="","",INDEX(RM_L_Exp,MATCH($U31,RM_KEY,0))),"")</f>
        <v/>
      </c>
      <c r="BA31" s="94" t="str">
        <f>IFERROR(IF(INDEX(RM_L_Edu,MATCH($U31,RM_KEY,0))="","",INDEX(RM_L_Edu,MATCH($U31,RM_KEY,0))),"")</f>
        <v/>
      </c>
      <c r="BB31" s="89" t="inlineStr">
        <is>
          <t>M</t>
        </is>
      </c>
      <c r="BC31" s="90" t="inlineStr">
        <is>
          <t>M</t>
        </is>
      </c>
      <c r="BD31" s="90" t="inlineStr">
        <is>
          <t>M</t>
        </is>
      </c>
      <c r="BE31" s="90" t="inlineStr">
        <is>
          <t>M</t>
        </is>
      </c>
      <c r="BF31" s="90" t="inlineStr">
        <is>
          <t>M</t>
        </is>
      </c>
      <c r="BG31" s="90" t="inlineStr">
        <is>
          <t>H</t>
        </is>
      </c>
      <c r="BH31" s="90" t="inlineStr">
        <is>
          <t>H</t>
        </is>
      </c>
      <c r="BI31" s="93" t="n"/>
      <c r="BJ31" s="94" t="n"/>
      <c r="BK31" s="94" t="n"/>
      <c r="BL31" s="94" t="n"/>
      <c r="BM31" s="94" t="n"/>
      <c r="BN31" s="94" t="n"/>
      <c r="BO31" s="94" t="n"/>
      <c r="BP31" s="63" t="n"/>
      <c r="BQ31" s="95" t="str">
        <f>IF(CY31=0,"",IF(BP31&lt;&gt;"",BP31,IF(LEFT(W31,1)="X",W31,IF(OR(W31="B+",W31="C+"),INDEX(LAD_PC,MAX(1,MIN(14,MATCH(W31,LAD_PC,0)+IF((DA31-CZ31)&gt;=0.5,1,IF((DA31-CZ31)&lt;=-0.5,-1,0))))),INDEX(LAD_STD,MAX(1,MIN(12,MATCH(W31,LAD_STD,0)+IF((DA31-CZ31)&gt;=0.5,1,IF((DA31-CZ31)&lt;=-0.5,-1,0)))))))))</f>
        <v/>
      </c>
      <c r="BR31" s="86" t="str">
        <f>IF(BQ31="","",IFERROR(CHOOSE(INDEX(B_RANK,MATCH(BQ31,B_LVL,0)),"Band A · Practitioner","Band B · Specialist / Manager","B+ · Player-Coach","Band C · Principal / Head","C+ · Player-Coach","Band D · Business leadership","Band E · Enterprise leadership"),"Band X · Consultant"))</f>
        <v/>
      </c>
      <c r="BS31" s="86" t="str">
        <f>IF(BQ31="","",IF(BQ31=W31,"• Same",IF(INDEX(B_VAL,MATCH(BQ31,B_LVL,0))&gt;INDEX(B_VAL,MATCH(W31,B_LVL,0)),"▲ Up","▼ Down")))</f>
        <v/>
      </c>
      <c r="BT31" s="95" t="str">
        <f>IF(BQ31&lt;&gt;"",BQ31,W31)</f>
        <v>A3</v>
      </c>
      <c r="BU31" s="86" t="str">
        <f>IFERROR(IF($H31="","—",IF(OR(LEFT(BT31,1)="X",LEFT(INDEX($BT$7:$BT$592,MATCH($H31,$D$7:$D$592,0)),1)="X"),"—",IF(AND(LEFT(BT31,1)="E",LEFT(INDEX($BT$7:$BT$592,MATCH($H31,$D$7:$D$592,0)),1)="E"),"Exception · Band E",IF(INDEX(B_VAL,MATCH(BT31,B_LVL,0))&gt;=INDEX(B_VAL,MATCH(INDEX($BT$7:$BT$592,MATCH($H31,$D$7:$D$592,0)),B_LVL,0)),"⚠ At or above the manager",IF(INDEX(B_RANK,MATCH(BT31,B_LVL,0))=INDEX(B_RANK,MATCH(INDEX($BT$7:$BT$592,MATCH($H31,$D$7:$D$592,0)),B_LVL,0)),"⚠ Same band as the manager","OK"))))),"—")</f>
        <v>OK</v>
      </c>
      <c r="BV31" s="64" t="n"/>
      <c r="BW31" s="20">
        <f>IFERROR(INDEX(LMH_PTS,MATCH(AG31,LMH_KEY,0)),0)</f>
        <v>9</v>
      </c>
      <c r="BX31" s="21">
        <f>IFERROR(INDEX(LMH_PTS,MATCH(AH31,LMH_KEY,0)),0)</f>
        <v>3</v>
      </c>
      <c r="BY31" s="21">
        <f>IFERROR(INDEX(LMH_PTS,MATCH(AI31,LMH_KEY,0)),0)</f>
        <v>3</v>
      </c>
      <c r="BZ31" s="21">
        <f>IFERROR(INDEX(LMH_PTS,MATCH(AJ31,LMH_KEY,0)),0)</f>
        <v>1</v>
      </c>
      <c r="CA31" s="21">
        <f>IFERROR(INDEX(LMH_PTS,MATCH(AK31,LMH_KEY,0)),0)</f>
        <v>1</v>
      </c>
      <c r="CB31" s="21">
        <f>IFERROR(INDEX(LMH_PTS,MATCH(AL31,LMH_KEY,0)),0)</f>
        <v>1</v>
      </c>
      <c r="CC31" s="21">
        <f>IFERROR(INDEX(LMH_PTS,MATCH(AM31,LMH_KEY,0)),0)</f>
        <v>1</v>
      </c>
      <c r="CD31" s="21">
        <f>IFERROR(INDEX(LMH_PTS,MATCH(IF(AU31&lt;&gt;"",AU31,AG31),LMH_KEY,0)),0)</f>
        <v>9</v>
      </c>
      <c r="CE31" s="21">
        <f>IFERROR(INDEX(LMH_PTS,MATCH(IF(AV31&lt;&gt;"",AV31,AH31),LMH_KEY,0)),0)</f>
        <v>3</v>
      </c>
      <c r="CF31" s="21">
        <f>IFERROR(INDEX(LMH_PTS,MATCH(IF(AW31&lt;&gt;"",AW31,AI31),LMH_KEY,0)),0)</f>
        <v>3</v>
      </c>
      <c r="CG31" s="21">
        <f>IFERROR(INDEX(LMH_PTS,MATCH(IF(AX31&lt;&gt;"",AX31,AJ31),LMH_KEY,0)),0)</f>
        <v>1</v>
      </c>
      <c r="CH31" s="21">
        <f>IFERROR(INDEX(LMH_PTS,MATCH(IF(AY31&lt;&gt;"",AY31,AK31),LMH_KEY,0)),0)</f>
        <v>1</v>
      </c>
      <c r="CI31" s="21">
        <f>IFERROR(INDEX(LMH_PTS,MATCH(IF(AZ31&lt;&gt;"",AZ31,AL31),LMH_KEY,0)),0)</f>
        <v>1</v>
      </c>
      <c r="CJ31" s="21">
        <f>IFERROR(INDEX(LMH_PTS,MATCH(IF(BA31&lt;&gt;"",BA31,AM31),LMH_KEY,0)),0)</f>
        <v>1</v>
      </c>
      <c r="CK31" s="21">
        <f>IF(BB31="",0,IFERROR(INDEX(LMH_STEP,MATCH(BB31,LMH_KEY,0)),0))</f>
        <v>0</v>
      </c>
      <c r="CL31" s="21">
        <f>IF(BC31="",0,IFERROR(INDEX(LMH_STEP,MATCH(BC31,LMH_KEY,0)),0))</f>
        <v>0</v>
      </c>
      <c r="CM31" s="21">
        <f>IF(BD31="",0,IFERROR(INDEX(LMH_STEP,MATCH(BD31,LMH_KEY,0)),0))</f>
        <v>0</v>
      </c>
      <c r="CN31" s="21">
        <f>IF(BE31="",0,IFERROR(INDEX(LMH_STEP,MATCH(BE31,LMH_KEY,0)),0))</f>
        <v>0</v>
      </c>
      <c r="CO31" s="21">
        <f>IF(BF31="",0,IFERROR(INDEX(LMH_STEP,MATCH(BF31,LMH_KEY,0)),0))</f>
        <v>0</v>
      </c>
      <c r="CP31" s="21">
        <f>IF(BG31="",0,IFERROR(INDEX(LMH_STEP,MATCH(BG31,LMH_KEY,0)),0))</f>
        <v>1</v>
      </c>
      <c r="CQ31" s="21">
        <f>IF(BH31="",0,IFERROR(INDEX(LMH_STEP,MATCH(BH31,LMH_KEY,0)),0))</f>
        <v>1</v>
      </c>
      <c r="CR31" s="21">
        <f>IF(BI31&lt;&gt;"",IFERROR(INDEX(LMH_STEP,MATCH(BI31,LMH_KEY,0)),0),CK31)</f>
        <v>0</v>
      </c>
      <c r="CS31" s="21">
        <f>IF(BJ31&lt;&gt;"",IFERROR(INDEX(LMH_STEP,MATCH(BJ31,LMH_KEY,0)),0),CL31)</f>
        <v>0</v>
      </c>
      <c r="CT31" s="21">
        <f>IF(BK31&lt;&gt;"",IFERROR(INDEX(LMH_STEP,MATCH(BK31,LMH_KEY,0)),0),CM31)</f>
        <v>0</v>
      </c>
      <c r="CU31" s="21">
        <f>IF(BL31&lt;&gt;"",IFERROR(INDEX(LMH_STEP,MATCH(BL31,LMH_KEY,0)),0),CN31)</f>
        <v>0</v>
      </c>
      <c r="CV31" s="21">
        <f>IF(BM31&lt;&gt;"",IFERROR(INDEX(LMH_STEP,MATCH(BM31,LMH_KEY,0)),0),CO31)</f>
        <v>0</v>
      </c>
      <c r="CW31" s="21">
        <f>IF(BN31&lt;&gt;"",IFERROR(INDEX(LMH_STEP,MATCH(BN31,LMH_KEY,0)),0),CP31)</f>
        <v>1</v>
      </c>
      <c r="CX31" s="21">
        <f>IF(BO31&lt;&gt;"",IFERROR(INDEX(LMH_STEP,MATCH(BO31,LMH_KEY,0)),0),CQ31)</f>
        <v>1</v>
      </c>
      <c r="CY31" s="21">
        <f>COUNTA(BI31:BO31)+IF(BP31&lt;&gt;"",1,0)+IFERROR(INDEX(RM_LCNT,MATCH($U31,RM_KEY,0)),0)</f>
        <v>0</v>
      </c>
      <c r="CZ31" s="21">
        <f>IF((BW31+BX31+BY31+BZ31+CA31+CB31+CC31)=0,0,(BW31*CK31+BX31*CL31+BY31*CM31+BZ31*CN31+CA31*CO31+CB31*CP31+CC31*CQ31)/(BW31+BX31+BY31+BZ31+CA31+CB31+CC31))</f>
        <v>0.105263157894737</v>
      </c>
      <c r="DA31" s="21">
        <f>IF((CD31+CE31+CF31+CG31+CH31+CI31+CJ31)=0,0,(CD31*CR31+CE31*CS31+CF31*CT31+CG31*CU31+CH31*CV31+CI31*CW31+CJ31*CX31)/(CD31+CE31+CF31+CG31+CH31+CI31+CJ31))</f>
        <v>0.105263157894737</v>
      </c>
    </row>
    <row r="32" ht="70" customHeight="1">
      <c r="A32" s="59" t="inlineStr">
        <is>
          <t>CARBON</t>
        </is>
      </c>
      <c r="B32" s="17" t="inlineStr">
        <is>
          <t>Services</t>
        </is>
      </c>
      <c r="C32" s="17" t="n">
        <v>7</v>
      </c>
      <c r="D32" s="17" t="inlineStr">
        <is>
          <t>IRIS0027</t>
        </is>
      </c>
      <c r="E32" s="17" t="inlineStr">
        <is>
          <t>Haresh Misal</t>
        </is>
      </c>
      <c r="F32" s="17" t="inlineStr">
        <is>
          <t>Senior Financial Analyst</t>
        </is>
      </c>
      <c r="G32" s="17" t="inlineStr">
        <is>
          <t>Mohammed Dholkawala</t>
        </is>
      </c>
      <c r="H32" s="17" t="inlineStr">
        <is>
          <t>IRIS0977</t>
        </is>
      </c>
      <c r="I32" s="17" t="n">
        <v>21.2</v>
      </c>
      <c r="J32" s="17" t="inlineStr">
        <is>
          <t>B.Com</t>
        </is>
      </c>
      <c r="K32" s="17" t="inlineStr">
        <is>
          <t>L4 – Senior</t>
        </is>
      </c>
      <c r="L32" s="82" t="inlineStr">
        <is>
          <t>20 of 20</t>
        </is>
      </c>
      <c r="M32" s="83" t="inlineStr">
        <is>
          <t>• Role / sub-team: XBRL Tagging - US Service Team.</t>
        </is>
      </c>
      <c r="N32"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32" s="83" t="inlineStr">
        <is>
          <t>Latest rating: 2 · Potential: Low · 9-box: Reliable Specialist</t>
        </is>
      </c>
      <c r="P32" s="83" t="inlineStr">
        <is>
          <t>Complexity &amp; Expertise: A2: Tagging, QC analysis, client demo preparation and portal filing; text very thin → moved down 0.5
Autonomy &amp; Decision: A2: Only named decision is raising issues to support → moved down 0.5
Accountability &amp; Impact: A2: Error-free completion of own tagging and QC tasks → moved down 0.5
Leadership &amp; Strategy: A1: No guiding or leading of others described → moved down 0.5</t>
        </is>
      </c>
      <c r="Q32" s="84" t="inlineStr">
        <is>
          <t>Open ▸</t>
        </is>
      </c>
      <c r="R32" s="84" t="inlineStr">
        <is>
          <t>Card ▸</t>
        </is>
      </c>
      <c r="S32" s="85" t="inlineStr">
        <is>
          <t>Consulting &amp; Professional Services</t>
        </is>
      </c>
      <c r="T32" s="86" t="inlineStr">
        <is>
          <t>XBRL Tagging, Conversion &amp; Filing</t>
        </is>
      </c>
      <c r="U32" s="86" t="inlineStr">
        <is>
          <t>R013</t>
        </is>
      </c>
      <c r="V32" s="86" t="inlineStr">
        <is>
          <t>XBRL Tagging, Conversion &amp; Filing · IC</t>
        </is>
      </c>
      <c r="W32" s="101" t="inlineStr">
        <is>
          <t>A3</t>
        </is>
      </c>
      <c r="X32" s="86" t="inlineStr">
        <is>
          <t>Band A · Practitioner</t>
        </is>
      </c>
      <c r="Y32" s="86" t="inlineStr">
        <is>
          <t>Senior Financial Analyst</t>
        </is>
      </c>
      <c r="Z32" s="86" t="n"/>
      <c r="AA32" s="86" t="inlineStr">
        <is>
          <t>Placed at A3 by the evidence: six ratings × market-derived weights and rules R1–R13 · no move needed for the reporting line</t>
        </is>
      </c>
      <c r="AB32" s="86" t="n"/>
      <c r="AC32" s="88" t="inlineStr">
        <is>
          <t>A3</t>
        </is>
      </c>
      <c r="AD32" s="21" t="inlineStr">
        <is>
          <t>High · 21.2 yrs vs market 2–5 yrs for A3</t>
        </is>
      </c>
      <c r="AE32" s="21" t="n"/>
      <c r="AF32" s="21" t="inlineStr">
        <is>
          <t>P2 · SFIA 3 Apply</t>
        </is>
      </c>
      <c r="AG32" s="89" t="str">
        <f>IFERROR(IF(INDEX(RM_I_C,MATCH($U32,RM_KEY,0))="","",INDEX(RM_I_C,MATCH($U32,RM_KEY,0))),"")</f>
        <v>H</v>
      </c>
      <c r="AH32" s="90" t="str">
        <f>IFERROR(IF(INDEX(RM_I_Au,MATCH($U32,RM_KEY,0))="","",INDEX(RM_I_Au,MATCH($U32,RM_KEY,0))),"")</f>
        <v>M</v>
      </c>
      <c r="AI32" s="90" t="str">
        <f>IFERROR(IF(INDEX(RM_I_Ac,MATCH($U32,RM_KEY,0))="","",INDEX(RM_I_Ac,MATCH($U32,RM_KEY,0))),"")</f>
        <v>M</v>
      </c>
      <c r="AJ32" s="90" t="str">
        <f>IFERROR(IF(INDEX(RM_I_L,MATCH($U32,RM_KEY,0))="","",INDEX(RM_I_L,MATCH($U32,RM_KEY,0))),"")</f>
        <v>L</v>
      </c>
      <c r="AK32" s="90" t="str">
        <f>IFERROR(IF(INDEX(RM_I_BI,MATCH($U32,RM_KEY,0))="","",INDEX(RM_I_BI,MATCH($U32,RM_KEY,0))),"")</f>
        <v>L</v>
      </c>
      <c r="AL32" s="90" t="str">
        <f>IFERROR(IF(INDEX(RM_I_Exp,MATCH($U32,RM_KEY,0))="","",INDEX(RM_I_Exp,MATCH($U32,RM_KEY,0))),"")</f>
        <v>L</v>
      </c>
      <c r="AM32" s="90" t="str">
        <f>IFERROR(IF(INDEX(RM_I_Edu,MATCH($U32,RM_KEY,0))="","",INDEX(RM_I_Edu,MATCH($U32,RM_KEY,0))),"")</f>
        <v>L</v>
      </c>
      <c r="AN32" s="91" t="str">
        <f>IFERROR(IF(INDEX(RM_M_C,MATCH($U32,RM_KEY,0))="","",INDEX(RM_M_C,MATCH($U32,RM_KEY,0))),"")</f>
        <v>H</v>
      </c>
      <c r="AO32" s="92" t="str">
        <f>IFERROR(IF(INDEX(RM_M_Au,MATCH($U32,RM_KEY,0))="","",INDEX(RM_M_Au,MATCH($U32,RM_KEY,0))),"")</f>
        <v>M</v>
      </c>
      <c r="AP32" s="92" t="str">
        <f>IFERROR(IF(INDEX(RM_M_Ac,MATCH($U32,RM_KEY,0))="","",INDEX(RM_M_Ac,MATCH($U32,RM_KEY,0))),"")</f>
        <v>M</v>
      </c>
      <c r="AQ32" s="92" t="str">
        <f>IFERROR(IF(INDEX(RM_M_L,MATCH($U32,RM_KEY,0))="","",INDEX(RM_M_L,MATCH($U32,RM_KEY,0))),"")</f>
        <v>L</v>
      </c>
      <c r="AR32" s="92" t="str">
        <f>IFERROR(IF(INDEX(RM_M_BI,MATCH($U32,RM_KEY,0))="","",INDEX(RM_M_BI,MATCH($U32,RM_KEY,0))),"")</f>
        <v>L</v>
      </c>
      <c r="AS32" s="92" t="str">
        <f>IFERROR(IF(INDEX(RM_M_Exp,MATCH($U32,RM_KEY,0))="","",INDEX(RM_M_Exp,MATCH($U32,RM_KEY,0))),"")</f>
        <v>L</v>
      </c>
      <c r="AT32" s="92" t="str">
        <f>IFERROR(IF(INDEX(RM_M_Edu,MATCH($U32,RM_KEY,0))="","",INDEX(RM_M_Edu,MATCH($U32,RM_KEY,0))),"")</f>
        <v>L</v>
      </c>
      <c r="AU32" s="93" t="str">
        <f>IFERROR(IF(INDEX(RM_L_C,MATCH($U32,RM_KEY,0))="","",INDEX(RM_L_C,MATCH($U32,RM_KEY,0))),"")</f>
        <v/>
      </c>
      <c r="AV32" s="94" t="str">
        <f>IFERROR(IF(INDEX(RM_L_Au,MATCH($U32,RM_KEY,0))="","",INDEX(RM_L_Au,MATCH($U32,RM_KEY,0))),"")</f>
        <v/>
      </c>
      <c r="AW32" s="94" t="str">
        <f>IFERROR(IF(INDEX(RM_L_Ac,MATCH($U32,RM_KEY,0))="","",INDEX(RM_L_Ac,MATCH($U32,RM_KEY,0))),"")</f>
        <v/>
      </c>
      <c r="AX32" s="94" t="str">
        <f>IFERROR(IF(INDEX(RM_L_L,MATCH($U32,RM_KEY,0))="","",INDEX(RM_L_L,MATCH($U32,RM_KEY,0))),"")</f>
        <v/>
      </c>
      <c r="AY32" s="94" t="str">
        <f>IFERROR(IF(INDEX(RM_L_BI,MATCH($U32,RM_KEY,0))="","",INDEX(RM_L_BI,MATCH($U32,RM_KEY,0))),"")</f>
        <v/>
      </c>
      <c r="AZ32" s="94" t="str">
        <f>IFERROR(IF(INDEX(RM_L_Exp,MATCH($U32,RM_KEY,0))="","",INDEX(RM_L_Exp,MATCH($U32,RM_KEY,0))),"")</f>
        <v/>
      </c>
      <c r="BA32" s="94" t="str">
        <f>IFERROR(IF(INDEX(RM_L_Edu,MATCH($U32,RM_KEY,0))="","",INDEX(RM_L_Edu,MATCH($U32,RM_KEY,0))),"")</f>
        <v/>
      </c>
      <c r="BB32" s="89" t="inlineStr">
        <is>
          <t>M</t>
        </is>
      </c>
      <c r="BC32" s="90" t="inlineStr">
        <is>
          <t>M</t>
        </is>
      </c>
      <c r="BD32" s="90" t="inlineStr">
        <is>
          <t>M</t>
        </is>
      </c>
      <c r="BE32" s="90" t="inlineStr">
        <is>
          <t>L</t>
        </is>
      </c>
      <c r="BF32" s="90" t="inlineStr">
        <is>
          <t>M</t>
        </is>
      </c>
      <c r="BG32" s="90" t="inlineStr">
        <is>
          <t>H</t>
        </is>
      </c>
      <c r="BH32" s="90" t="inlineStr">
        <is>
          <t>M</t>
        </is>
      </c>
      <c r="BI32" s="93" t="n"/>
      <c r="BJ32" s="94" t="n"/>
      <c r="BK32" s="94" t="n"/>
      <c r="BL32" s="94" t="n"/>
      <c r="BM32" s="94" t="n"/>
      <c r="BN32" s="94" t="n"/>
      <c r="BO32" s="94" t="n"/>
      <c r="BP32" s="63" t="n"/>
      <c r="BQ32" s="95" t="str">
        <f>IF(CY32=0,"",IF(BP32&lt;&gt;"",BP32,IF(LEFT(W32,1)="X",W32,IF(OR(W32="B+",W32="C+"),INDEX(LAD_PC,MAX(1,MIN(14,MATCH(W32,LAD_PC,0)+IF((DA32-CZ32)&gt;=0.5,1,IF((DA32-CZ32)&lt;=-0.5,-1,0))))),INDEX(LAD_STD,MAX(1,MIN(12,MATCH(W32,LAD_STD,0)+IF((DA32-CZ32)&gt;=0.5,1,IF((DA32-CZ32)&lt;=-0.5,-1,0)))))))))</f>
        <v/>
      </c>
      <c r="BR32" s="86" t="str">
        <f>IF(BQ32="","",IFERROR(CHOOSE(INDEX(B_RANK,MATCH(BQ32,B_LVL,0)),"Band A · Practitioner","Band B · Specialist / Manager","B+ · Player-Coach","Band C · Principal / Head","C+ · Player-Coach","Band D · Business leadership","Band E · Enterprise leadership"),"Band X · Consultant"))</f>
        <v/>
      </c>
      <c r="BS32" s="86" t="str">
        <f>IF(BQ32="","",IF(BQ32=W32,"• Same",IF(INDEX(B_VAL,MATCH(BQ32,B_LVL,0))&gt;INDEX(B_VAL,MATCH(W32,B_LVL,0)),"▲ Up","▼ Down")))</f>
        <v/>
      </c>
      <c r="BT32" s="95" t="str">
        <f>IF(BQ32&lt;&gt;"",BQ32,W32)</f>
        <v>A3</v>
      </c>
      <c r="BU32" s="86" t="str">
        <f>IFERROR(IF($H32="","—",IF(OR(LEFT(BT32,1)="X",LEFT(INDEX($BT$7:$BT$592,MATCH($H32,$D$7:$D$592,0)),1)="X"),"—",IF(AND(LEFT(BT32,1)="E",LEFT(INDEX($BT$7:$BT$592,MATCH($H32,$D$7:$D$592,0)),1)="E"),"Exception · Band E",IF(INDEX(B_VAL,MATCH(BT32,B_LVL,0))&gt;=INDEX(B_VAL,MATCH(INDEX($BT$7:$BT$592,MATCH($H32,$D$7:$D$592,0)),B_LVL,0)),"⚠ At or above the manager",IF(INDEX(B_RANK,MATCH(BT32,B_LVL,0))=INDEX(B_RANK,MATCH(INDEX($BT$7:$BT$592,MATCH($H32,$D$7:$D$592,0)),B_LVL,0)),"⚠ Same band as the manager","OK"))))),"—")</f>
        <v>OK</v>
      </c>
      <c r="BV32" s="64" t="n"/>
      <c r="BW32" s="20">
        <f>IFERROR(INDEX(LMH_PTS,MATCH(AG32,LMH_KEY,0)),0)</f>
        <v>9</v>
      </c>
      <c r="BX32" s="21">
        <f>IFERROR(INDEX(LMH_PTS,MATCH(AH32,LMH_KEY,0)),0)</f>
        <v>3</v>
      </c>
      <c r="BY32" s="21">
        <f>IFERROR(INDEX(LMH_PTS,MATCH(AI32,LMH_KEY,0)),0)</f>
        <v>3</v>
      </c>
      <c r="BZ32" s="21">
        <f>IFERROR(INDEX(LMH_PTS,MATCH(AJ32,LMH_KEY,0)),0)</f>
        <v>1</v>
      </c>
      <c r="CA32" s="21">
        <f>IFERROR(INDEX(LMH_PTS,MATCH(AK32,LMH_KEY,0)),0)</f>
        <v>1</v>
      </c>
      <c r="CB32" s="21">
        <f>IFERROR(INDEX(LMH_PTS,MATCH(AL32,LMH_KEY,0)),0)</f>
        <v>1</v>
      </c>
      <c r="CC32" s="21">
        <f>IFERROR(INDEX(LMH_PTS,MATCH(AM32,LMH_KEY,0)),0)</f>
        <v>1</v>
      </c>
      <c r="CD32" s="21">
        <f>IFERROR(INDEX(LMH_PTS,MATCH(IF(AU32&lt;&gt;"",AU32,AG32),LMH_KEY,0)),0)</f>
        <v>9</v>
      </c>
      <c r="CE32" s="21">
        <f>IFERROR(INDEX(LMH_PTS,MATCH(IF(AV32&lt;&gt;"",AV32,AH32),LMH_KEY,0)),0)</f>
        <v>3</v>
      </c>
      <c r="CF32" s="21">
        <f>IFERROR(INDEX(LMH_PTS,MATCH(IF(AW32&lt;&gt;"",AW32,AI32),LMH_KEY,0)),0)</f>
        <v>3</v>
      </c>
      <c r="CG32" s="21">
        <f>IFERROR(INDEX(LMH_PTS,MATCH(IF(AX32&lt;&gt;"",AX32,AJ32),LMH_KEY,0)),0)</f>
        <v>1</v>
      </c>
      <c r="CH32" s="21">
        <f>IFERROR(INDEX(LMH_PTS,MATCH(IF(AY32&lt;&gt;"",AY32,AK32),LMH_KEY,0)),0)</f>
        <v>1</v>
      </c>
      <c r="CI32" s="21">
        <f>IFERROR(INDEX(LMH_PTS,MATCH(IF(AZ32&lt;&gt;"",AZ32,AL32),LMH_KEY,0)),0)</f>
        <v>1</v>
      </c>
      <c r="CJ32" s="21">
        <f>IFERROR(INDEX(LMH_PTS,MATCH(IF(BA32&lt;&gt;"",BA32,AM32),LMH_KEY,0)),0)</f>
        <v>1</v>
      </c>
      <c r="CK32" s="21">
        <f>IF(BB32="",0,IFERROR(INDEX(LMH_STEP,MATCH(BB32,LMH_KEY,0)),0))</f>
        <v>0</v>
      </c>
      <c r="CL32" s="21">
        <f>IF(BC32="",0,IFERROR(INDEX(LMH_STEP,MATCH(BC32,LMH_KEY,0)),0))</f>
        <v>0</v>
      </c>
      <c r="CM32" s="21">
        <f>IF(BD32="",0,IFERROR(INDEX(LMH_STEP,MATCH(BD32,LMH_KEY,0)),0))</f>
        <v>0</v>
      </c>
      <c r="CN32" s="21">
        <f>IF(BE32="",0,IFERROR(INDEX(LMH_STEP,MATCH(BE32,LMH_KEY,0)),0))</f>
        <v>-1</v>
      </c>
      <c r="CO32" s="21">
        <f>IF(BF32="",0,IFERROR(INDEX(LMH_STEP,MATCH(BF32,LMH_KEY,0)),0))</f>
        <v>0</v>
      </c>
      <c r="CP32" s="21">
        <f>IF(BG32="",0,IFERROR(INDEX(LMH_STEP,MATCH(BG32,LMH_KEY,0)),0))</f>
        <v>1</v>
      </c>
      <c r="CQ32" s="21">
        <f>IF(BH32="",0,IFERROR(INDEX(LMH_STEP,MATCH(BH32,LMH_KEY,0)),0))</f>
        <v>0</v>
      </c>
      <c r="CR32" s="21">
        <f>IF(BI32&lt;&gt;"",IFERROR(INDEX(LMH_STEP,MATCH(BI32,LMH_KEY,0)),0),CK32)</f>
        <v>0</v>
      </c>
      <c r="CS32" s="21">
        <f>IF(BJ32&lt;&gt;"",IFERROR(INDEX(LMH_STEP,MATCH(BJ32,LMH_KEY,0)),0),CL32)</f>
        <v>0</v>
      </c>
      <c r="CT32" s="21">
        <f>IF(BK32&lt;&gt;"",IFERROR(INDEX(LMH_STEP,MATCH(BK32,LMH_KEY,0)),0),CM32)</f>
        <v>0</v>
      </c>
      <c r="CU32" s="21">
        <f>IF(BL32&lt;&gt;"",IFERROR(INDEX(LMH_STEP,MATCH(BL32,LMH_KEY,0)),0),CN32)</f>
        <v>-1</v>
      </c>
      <c r="CV32" s="21">
        <f>IF(BM32&lt;&gt;"",IFERROR(INDEX(LMH_STEP,MATCH(BM32,LMH_KEY,0)),0),CO32)</f>
        <v>0</v>
      </c>
      <c r="CW32" s="21">
        <f>IF(BN32&lt;&gt;"",IFERROR(INDEX(LMH_STEP,MATCH(BN32,LMH_KEY,0)),0),CP32)</f>
        <v>1</v>
      </c>
      <c r="CX32" s="21">
        <f>IF(BO32&lt;&gt;"",IFERROR(INDEX(LMH_STEP,MATCH(BO32,LMH_KEY,0)),0),CQ32)</f>
        <v>0</v>
      </c>
      <c r="CY32" s="21">
        <f>COUNTA(BI32:BO32)+IF(BP32&lt;&gt;"",1,0)+IFERROR(INDEX(RM_LCNT,MATCH($U32,RM_KEY,0)),0)</f>
        <v>0</v>
      </c>
      <c r="CZ32" s="21">
        <f>IF((BW32+BX32+BY32+BZ32+CA32+CB32+CC32)=0,0,(BW32*CK32+BX32*CL32+BY32*CM32+BZ32*CN32+CA32*CO32+CB32*CP32+CC32*CQ32)/(BW32+BX32+BY32+BZ32+CA32+CB32+CC32))</f>
        <v>0</v>
      </c>
      <c r="DA32" s="21">
        <f>IF((CD32+CE32+CF32+CG32+CH32+CI32+CJ32)=0,0,(CD32*CR32+CE32*CS32+CF32*CT32+CG32*CU32+CH32*CV32+CI32*CW32+CJ32*CX32)/(CD32+CE32+CF32+CG32+CH32+CI32+CJ32))</f>
        <v>0</v>
      </c>
    </row>
    <row r="33" ht="70" customHeight="1">
      <c r="A33" s="59" t="inlineStr">
        <is>
          <t>CARBON</t>
        </is>
      </c>
      <c r="B33" s="17" t="inlineStr">
        <is>
          <t>Services</t>
        </is>
      </c>
      <c r="C33" s="17" t="n">
        <v>7</v>
      </c>
      <c r="D33" s="17" t="inlineStr">
        <is>
          <t>IRIS2056</t>
        </is>
      </c>
      <c r="E33" s="17" t="inlineStr">
        <is>
          <t>Monica Patel</t>
        </is>
      </c>
      <c r="F33" s="17" t="inlineStr">
        <is>
          <t>Senior Financial Analyst</t>
        </is>
      </c>
      <c r="G33" s="17" t="inlineStr">
        <is>
          <t>Mohammed Dholkawala</t>
        </is>
      </c>
      <c r="H33" s="17" t="inlineStr">
        <is>
          <t>IRIS0977</t>
        </is>
      </c>
      <c r="I33" s="17" t="n">
        <v>11.3</v>
      </c>
      <c r="J33" s="17" t="inlineStr">
        <is>
          <t>BMS</t>
        </is>
      </c>
      <c r="K33" s="17" t="inlineStr">
        <is>
          <t>L4 – Senior</t>
        </is>
      </c>
      <c r="L33" s="82" t="inlineStr">
        <is>
          <t>20 of 20</t>
        </is>
      </c>
      <c r="M33" s="83" t="inlineStr">
        <is>
          <t>• Role / sub-team: XBRL tagging in Us service team; US XBRL tagging.</t>
        </is>
      </c>
      <c r="N33"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33" s="83" t="inlineStr">
        <is>
          <t>Latest rating: 3 · Potential: High · 9-box: Core Contributor</t>
        </is>
      </c>
      <c r="P33" s="83" t="n"/>
      <c r="Q33" s="84" t="inlineStr">
        <is>
          <t>Open ▸</t>
        </is>
      </c>
      <c r="R33" s="84" t="inlineStr">
        <is>
          <t>Card ▸</t>
        </is>
      </c>
      <c r="S33" s="85" t="inlineStr">
        <is>
          <t>Consulting &amp; Professional Services</t>
        </is>
      </c>
      <c r="T33" s="86" t="inlineStr">
        <is>
          <t>XBRL Tagging, Conversion &amp; Filing</t>
        </is>
      </c>
      <c r="U33" s="86" t="inlineStr">
        <is>
          <t>R013</t>
        </is>
      </c>
      <c r="V33" s="86" t="inlineStr">
        <is>
          <t>XBRL Tagging, Conversion &amp; Filing · IC</t>
        </is>
      </c>
      <c r="W33" s="101" t="inlineStr">
        <is>
          <t>A3</t>
        </is>
      </c>
      <c r="X33" s="86" t="inlineStr">
        <is>
          <t>Band A · Practitioner</t>
        </is>
      </c>
      <c r="Y33" s="86" t="inlineStr">
        <is>
          <t>Senior Financial Analyst</t>
        </is>
      </c>
      <c r="Z33" s="86" t="n"/>
      <c r="AA33" s="86" t="inlineStr">
        <is>
          <t>Placed at A3 by the evidence: six ratings × market-derived weights and rules R1–R13 · no move needed for the reporting line</t>
        </is>
      </c>
      <c r="AB33" s="86" t="n"/>
      <c r="AC33" s="88" t="inlineStr">
        <is>
          <t>A3</t>
        </is>
      </c>
      <c r="AD33" s="21" t="inlineStr">
        <is>
          <t>High · 11.3 yrs vs market 2–5 yrs for A3</t>
        </is>
      </c>
      <c r="AE33" s="21" t="n"/>
      <c r="AF33" s="21" t="inlineStr">
        <is>
          <t>P2 · SFIA 3 Apply</t>
        </is>
      </c>
      <c r="AG33" s="89" t="str">
        <f>IFERROR(IF(INDEX(RM_I_C,MATCH($U33,RM_KEY,0))="","",INDEX(RM_I_C,MATCH($U33,RM_KEY,0))),"")</f>
        <v>H</v>
      </c>
      <c r="AH33" s="90" t="str">
        <f>IFERROR(IF(INDEX(RM_I_Au,MATCH($U33,RM_KEY,0))="","",INDEX(RM_I_Au,MATCH($U33,RM_KEY,0))),"")</f>
        <v>M</v>
      </c>
      <c r="AI33" s="90" t="str">
        <f>IFERROR(IF(INDEX(RM_I_Ac,MATCH($U33,RM_KEY,0))="","",INDEX(RM_I_Ac,MATCH($U33,RM_KEY,0))),"")</f>
        <v>M</v>
      </c>
      <c r="AJ33" s="90" t="str">
        <f>IFERROR(IF(INDEX(RM_I_L,MATCH($U33,RM_KEY,0))="","",INDEX(RM_I_L,MATCH($U33,RM_KEY,0))),"")</f>
        <v>L</v>
      </c>
      <c r="AK33" s="90" t="str">
        <f>IFERROR(IF(INDEX(RM_I_BI,MATCH($U33,RM_KEY,0))="","",INDEX(RM_I_BI,MATCH($U33,RM_KEY,0))),"")</f>
        <v>L</v>
      </c>
      <c r="AL33" s="90" t="str">
        <f>IFERROR(IF(INDEX(RM_I_Exp,MATCH($U33,RM_KEY,0))="","",INDEX(RM_I_Exp,MATCH($U33,RM_KEY,0))),"")</f>
        <v>L</v>
      </c>
      <c r="AM33" s="90" t="str">
        <f>IFERROR(IF(INDEX(RM_I_Edu,MATCH($U33,RM_KEY,0))="","",INDEX(RM_I_Edu,MATCH($U33,RM_KEY,0))),"")</f>
        <v>L</v>
      </c>
      <c r="AN33" s="91" t="str">
        <f>IFERROR(IF(INDEX(RM_M_C,MATCH($U33,RM_KEY,0))="","",INDEX(RM_M_C,MATCH($U33,RM_KEY,0))),"")</f>
        <v>H</v>
      </c>
      <c r="AO33" s="92" t="str">
        <f>IFERROR(IF(INDEX(RM_M_Au,MATCH($U33,RM_KEY,0))="","",INDEX(RM_M_Au,MATCH($U33,RM_KEY,0))),"")</f>
        <v>M</v>
      </c>
      <c r="AP33" s="92" t="str">
        <f>IFERROR(IF(INDEX(RM_M_Ac,MATCH($U33,RM_KEY,0))="","",INDEX(RM_M_Ac,MATCH($U33,RM_KEY,0))),"")</f>
        <v>M</v>
      </c>
      <c r="AQ33" s="92" t="str">
        <f>IFERROR(IF(INDEX(RM_M_L,MATCH($U33,RM_KEY,0))="","",INDEX(RM_M_L,MATCH($U33,RM_KEY,0))),"")</f>
        <v>L</v>
      </c>
      <c r="AR33" s="92" t="str">
        <f>IFERROR(IF(INDEX(RM_M_BI,MATCH($U33,RM_KEY,0))="","",INDEX(RM_M_BI,MATCH($U33,RM_KEY,0))),"")</f>
        <v>L</v>
      </c>
      <c r="AS33" s="92" t="str">
        <f>IFERROR(IF(INDEX(RM_M_Exp,MATCH($U33,RM_KEY,0))="","",INDEX(RM_M_Exp,MATCH($U33,RM_KEY,0))),"")</f>
        <v>L</v>
      </c>
      <c r="AT33" s="92" t="str">
        <f>IFERROR(IF(INDEX(RM_M_Edu,MATCH($U33,RM_KEY,0))="","",INDEX(RM_M_Edu,MATCH($U33,RM_KEY,0))),"")</f>
        <v>L</v>
      </c>
      <c r="AU33" s="93" t="str">
        <f>IFERROR(IF(INDEX(RM_L_C,MATCH($U33,RM_KEY,0))="","",INDEX(RM_L_C,MATCH($U33,RM_KEY,0))),"")</f>
        <v/>
      </c>
      <c r="AV33" s="94" t="str">
        <f>IFERROR(IF(INDEX(RM_L_Au,MATCH($U33,RM_KEY,0))="","",INDEX(RM_L_Au,MATCH($U33,RM_KEY,0))),"")</f>
        <v/>
      </c>
      <c r="AW33" s="94" t="str">
        <f>IFERROR(IF(INDEX(RM_L_Ac,MATCH($U33,RM_KEY,0))="","",INDEX(RM_L_Ac,MATCH($U33,RM_KEY,0))),"")</f>
        <v/>
      </c>
      <c r="AX33" s="94" t="str">
        <f>IFERROR(IF(INDEX(RM_L_L,MATCH($U33,RM_KEY,0))="","",INDEX(RM_L_L,MATCH($U33,RM_KEY,0))),"")</f>
        <v/>
      </c>
      <c r="AY33" s="94" t="str">
        <f>IFERROR(IF(INDEX(RM_L_BI,MATCH($U33,RM_KEY,0))="","",INDEX(RM_L_BI,MATCH($U33,RM_KEY,0))),"")</f>
        <v/>
      </c>
      <c r="AZ33" s="94" t="str">
        <f>IFERROR(IF(INDEX(RM_L_Exp,MATCH($U33,RM_KEY,0))="","",INDEX(RM_L_Exp,MATCH($U33,RM_KEY,0))),"")</f>
        <v/>
      </c>
      <c r="BA33" s="94" t="str">
        <f>IFERROR(IF(INDEX(RM_L_Edu,MATCH($U33,RM_KEY,0))="","",INDEX(RM_L_Edu,MATCH($U33,RM_KEY,0))),"")</f>
        <v/>
      </c>
      <c r="BB33" s="89" t="n"/>
      <c r="BC33" s="90" t="n"/>
      <c r="BD33" s="90" t="n"/>
      <c r="BE33" s="90" t="n"/>
      <c r="BF33" s="90" t="inlineStr">
        <is>
          <t>M</t>
        </is>
      </c>
      <c r="BG33" s="90" t="inlineStr">
        <is>
          <t>H</t>
        </is>
      </c>
      <c r="BH33" s="90" t="inlineStr">
        <is>
          <t>M</t>
        </is>
      </c>
      <c r="BI33" s="93" t="n"/>
      <c r="BJ33" s="94" t="n"/>
      <c r="BK33" s="94" t="n"/>
      <c r="BL33" s="94" t="n"/>
      <c r="BM33" s="94" t="n"/>
      <c r="BN33" s="94" t="n"/>
      <c r="BO33" s="94" t="n"/>
      <c r="BP33" s="63" t="n"/>
      <c r="BQ33" s="95" t="str">
        <f>IF(CY33=0,"",IF(BP33&lt;&gt;"",BP33,IF(LEFT(W33,1)="X",W33,IF(OR(W33="B+",W33="C+"),INDEX(LAD_PC,MAX(1,MIN(14,MATCH(W33,LAD_PC,0)+IF((DA33-CZ33)&gt;=0.5,1,IF((DA33-CZ33)&lt;=-0.5,-1,0))))),INDEX(LAD_STD,MAX(1,MIN(12,MATCH(W33,LAD_STD,0)+IF((DA33-CZ33)&gt;=0.5,1,IF((DA33-CZ33)&lt;=-0.5,-1,0)))))))))</f>
        <v/>
      </c>
      <c r="BR33" s="86" t="str">
        <f>IF(BQ33="","",IFERROR(CHOOSE(INDEX(B_RANK,MATCH(BQ33,B_LVL,0)),"Band A · Practitioner","Band B · Specialist / Manager","B+ · Player-Coach","Band C · Principal / Head","C+ · Player-Coach","Band D · Business leadership","Band E · Enterprise leadership"),"Band X · Consultant"))</f>
        <v/>
      </c>
      <c r="BS33" s="86" t="str">
        <f>IF(BQ33="","",IF(BQ33=W33,"• Same",IF(INDEX(B_VAL,MATCH(BQ33,B_LVL,0))&gt;INDEX(B_VAL,MATCH(W33,B_LVL,0)),"▲ Up","▼ Down")))</f>
        <v/>
      </c>
      <c r="BT33" s="95" t="str">
        <f>IF(BQ33&lt;&gt;"",BQ33,W33)</f>
        <v>A3</v>
      </c>
      <c r="BU33" s="86" t="str">
        <f>IFERROR(IF($H33="","—",IF(OR(LEFT(BT33,1)="X",LEFT(INDEX($BT$7:$BT$592,MATCH($H33,$D$7:$D$592,0)),1)="X"),"—",IF(AND(LEFT(BT33,1)="E",LEFT(INDEX($BT$7:$BT$592,MATCH($H33,$D$7:$D$592,0)),1)="E"),"Exception · Band E",IF(INDEX(B_VAL,MATCH(BT33,B_LVL,0))&gt;=INDEX(B_VAL,MATCH(INDEX($BT$7:$BT$592,MATCH($H33,$D$7:$D$592,0)),B_LVL,0)),"⚠ At or above the manager",IF(INDEX(B_RANK,MATCH(BT33,B_LVL,0))=INDEX(B_RANK,MATCH(INDEX($BT$7:$BT$592,MATCH($H33,$D$7:$D$592,0)),B_LVL,0)),"⚠ Same band as the manager","OK"))))),"—")</f>
        <v>OK</v>
      </c>
      <c r="BV33" s="64" t="n"/>
      <c r="BW33" s="20">
        <f>IFERROR(INDEX(LMH_PTS,MATCH(AG33,LMH_KEY,0)),0)</f>
        <v>9</v>
      </c>
      <c r="BX33" s="21">
        <f>IFERROR(INDEX(LMH_PTS,MATCH(AH33,LMH_KEY,0)),0)</f>
        <v>3</v>
      </c>
      <c r="BY33" s="21">
        <f>IFERROR(INDEX(LMH_PTS,MATCH(AI33,LMH_KEY,0)),0)</f>
        <v>3</v>
      </c>
      <c r="BZ33" s="21">
        <f>IFERROR(INDEX(LMH_PTS,MATCH(AJ33,LMH_KEY,0)),0)</f>
        <v>1</v>
      </c>
      <c r="CA33" s="21">
        <f>IFERROR(INDEX(LMH_PTS,MATCH(AK33,LMH_KEY,0)),0)</f>
        <v>1</v>
      </c>
      <c r="CB33" s="21">
        <f>IFERROR(INDEX(LMH_PTS,MATCH(AL33,LMH_KEY,0)),0)</f>
        <v>1</v>
      </c>
      <c r="CC33" s="21">
        <f>IFERROR(INDEX(LMH_PTS,MATCH(AM33,LMH_KEY,0)),0)</f>
        <v>1</v>
      </c>
      <c r="CD33" s="21">
        <f>IFERROR(INDEX(LMH_PTS,MATCH(IF(AU33&lt;&gt;"",AU33,AG33),LMH_KEY,0)),0)</f>
        <v>9</v>
      </c>
      <c r="CE33" s="21">
        <f>IFERROR(INDEX(LMH_PTS,MATCH(IF(AV33&lt;&gt;"",AV33,AH33),LMH_KEY,0)),0)</f>
        <v>3</v>
      </c>
      <c r="CF33" s="21">
        <f>IFERROR(INDEX(LMH_PTS,MATCH(IF(AW33&lt;&gt;"",AW33,AI33),LMH_KEY,0)),0)</f>
        <v>3</v>
      </c>
      <c r="CG33" s="21">
        <f>IFERROR(INDEX(LMH_PTS,MATCH(IF(AX33&lt;&gt;"",AX33,AJ33),LMH_KEY,0)),0)</f>
        <v>1</v>
      </c>
      <c r="CH33" s="21">
        <f>IFERROR(INDEX(LMH_PTS,MATCH(IF(AY33&lt;&gt;"",AY33,AK33),LMH_KEY,0)),0)</f>
        <v>1</v>
      </c>
      <c r="CI33" s="21">
        <f>IFERROR(INDEX(LMH_PTS,MATCH(IF(AZ33&lt;&gt;"",AZ33,AL33),LMH_KEY,0)),0)</f>
        <v>1</v>
      </c>
      <c r="CJ33" s="21">
        <f>IFERROR(INDEX(LMH_PTS,MATCH(IF(BA33&lt;&gt;"",BA33,AM33),LMH_KEY,0)),0)</f>
        <v>1</v>
      </c>
      <c r="CK33" s="21">
        <f>IF(BB33="",0,IFERROR(INDEX(LMH_STEP,MATCH(BB33,LMH_KEY,0)),0))</f>
        <v>0</v>
      </c>
      <c r="CL33" s="21">
        <f>IF(BC33="",0,IFERROR(INDEX(LMH_STEP,MATCH(BC33,LMH_KEY,0)),0))</f>
        <v>0</v>
      </c>
      <c r="CM33" s="21">
        <f>IF(BD33="",0,IFERROR(INDEX(LMH_STEP,MATCH(BD33,LMH_KEY,0)),0))</f>
        <v>0</v>
      </c>
      <c r="CN33" s="21">
        <f>IF(BE33="",0,IFERROR(INDEX(LMH_STEP,MATCH(BE33,LMH_KEY,0)),0))</f>
        <v>0</v>
      </c>
      <c r="CO33" s="21">
        <f>IF(BF33="",0,IFERROR(INDEX(LMH_STEP,MATCH(BF33,LMH_KEY,0)),0))</f>
        <v>0</v>
      </c>
      <c r="CP33" s="21">
        <f>IF(BG33="",0,IFERROR(INDEX(LMH_STEP,MATCH(BG33,LMH_KEY,0)),0))</f>
        <v>1</v>
      </c>
      <c r="CQ33" s="21">
        <f>IF(BH33="",0,IFERROR(INDEX(LMH_STEP,MATCH(BH33,LMH_KEY,0)),0))</f>
        <v>0</v>
      </c>
      <c r="CR33" s="21">
        <f>IF(BI33&lt;&gt;"",IFERROR(INDEX(LMH_STEP,MATCH(BI33,LMH_KEY,0)),0),CK33)</f>
        <v>0</v>
      </c>
      <c r="CS33" s="21">
        <f>IF(BJ33&lt;&gt;"",IFERROR(INDEX(LMH_STEP,MATCH(BJ33,LMH_KEY,0)),0),CL33)</f>
        <v>0</v>
      </c>
      <c r="CT33" s="21">
        <f>IF(BK33&lt;&gt;"",IFERROR(INDEX(LMH_STEP,MATCH(BK33,LMH_KEY,0)),0),CM33)</f>
        <v>0</v>
      </c>
      <c r="CU33" s="21">
        <f>IF(BL33&lt;&gt;"",IFERROR(INDEX(LMH_STEP,MATCH(BL33,LMH_KEY,0)),0),CN33)</f>
        <v>0</v>
      </c>
      <c r="CV33" s="21">
        <f>IF(BM33&lt;&gt;"",IFERROR(INDEX(LMH_STEP,MATCH(BM33,LMH_KEY,0)),0),CO33)</f>
        <v>0</v>
      </c>
      <c r="CW33" s="21">
        <f>IF(BN33&lt;&gt;"",IFERROR(INDEX(LMH_STEP,MATCH(BN33,LMH_KEY,0)),0),CP33)</f>
        <v>1</v>
      </c>
      <c r="CX33" s="21">
        <f>IF(BO33&lt;&gt;"",IFERROR(INDEX(LMH_STEP,MATCH(BO33,LMH_KEY,0)),0),CQ33)</f>
        <v>0</v>
      </c>
      <c r="CY33" s="21">
        <f>COUNTA(BI33:BO33)+IF(BP33&lt;&gt;"",1,0)+IFERROR(INDEX(RM_LCNT,MATCH($U33,RM_KEY,0)),0)</f>
        <v>0</v>
      </c>
      <c r="CZ33" s="21">
        <f>IF((BW33+BX33+BY33+BZ33+CA33+CB33+CC33)=0,0,(BW33*CK33+BX33*CL33+BY33*CM33+BZ33*CN33+CA33*CO33+CB33*CP33+CC33*CQ33)/(BW33+BX33+BY33+BZ33+CA33+CB33+CC33))</f>
        <v>0.0526315789473684</v>
      </c>
      <c r="DA33" s="21">
        <f>IF((CD33+CE33+CF33+CG33+CH33+CI33+CJ33)=0,0,(CD33*CR33+CE33*CS33+CF33*CT33+CG33*CU33+CH33*CV33+CI33*CW33+CJ33*CX33)/(CD33+CE33+CF33+CG33+CH33+CI33+CJ33))</f>
        <v>0.0526315789473684</v>
      </c>
    </row>
    <row r="34" ht="70" customHeight="1">
      <c r="A34" s="59" t="inlineStr">
        <is>
          <t>CARBON</t>
        </is>
      </c>
      <c r="B34" s="17" t="inlineStr">
        <is>
          <t>Services</t>
        </is>
      </c>
      <c r="C34" s="17" t="n">
        <v>7</v>
      </c>
      <c r="D34" s="17" t="inlineStr">
        <is>
          <t>IRIS2120</t>
        </is>
      </c>
      <c r="E34" s="17" t="inlineStr">
        <is>
          <t>Rohit Sawant</t>
        </is>
      </c>
      <c r="F34" s="17" t="inlineStr">
        <is>
          <t>Financial Analyst</t>
        </is>
      </c>
      <c r="G34" s="17" t="inlineStr">
        <is>
          <t>Mohammed Dholkawala</t>
        </is>
      </c>
      <c r="H34" s="17" t="inlineStr">
        <is>
          <t>IRIS0977</t>
        </is>
      </c>
      <c r="I34" s="17" t="n">
        <v>7.4</v>
      </c>
      <c r="J34" s="17" t="inlineStr">
        <is>
          <t>B.Com</t>
        </is>
      </c>
      <c r="K34" s="17" t="inlineStr">
        <is>
          <t>L3 – Professional / Associate</t>
        </is>
      </c>
      <c r="L34" s="82" t="inlineStr">
        <is>
          <t>19 of 20</t>
        </is>
      </c>
      <c r="M34" s="83" t="inlineStr">
        <is>
          <t>• Role / sub-team: XBRL tagging in Us service team; US XBRL tagging.</t>
        </is>
      </c>
      <c r="N34"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34" s="83" t="inlineStr">
        <is>
          <t>Latest rating: 2 · Potential: Low · 9-box: Reliable Specialist</t>
        </is>
      </c>
      <c r="P34" s="83" t="inlineStr">
        <is>
          <t>Complexity &amp; Expertise: A2: Mapping, QC and formatting of US XBRL files in DM; very little detail → matches the start
Autonomy &amp; Decision: A2: Names only tagging and QC as own decisions; issues escalate to manager → matches the start
Accountability &amp; Impact: A2: Accurate delivery of own XBRL output, handed to the next process → matches the start
Leadership &amp; Strategy: A1: No guidance or leadership of others described → matches the start</t>
        </is>
      </c>
      <c r="Q34" s="84" t="inlineStr">
        <is>
          <t>Open ▸</t>
        </is>
      </c>
      <c r="R34" s="84" t="inlineStr">
        <is>
          <t>Card ▸</t>
        </is>
      </c>
      <c r="S34" s="85" t="inlineStr">
        <is>
          <t>Consulting &amp; Professional Services</t>
        </is>
      </c>
      <c r="T34" s="86" t="inlineStr">
        <is>
          <t>XBRL Tagging, Conversion &amp; Filing</t>
        </is>
      </c>
      <c r="U34" s="86" t="inlineStr">
        <is>
          <t>R013</t>
        </is>
      </c>
      <c r="V34" s="86" t="inlineStr">
        <is>
          <t>XBRL Tagging, Conversion &amp; Filing · IC</t>
        </is>
      </c>
      <c r="W34" s="101" t="inlineStr">
        <is>
          <t>A3</t>
        </is>
      </c>
      <c r="X34" s="86" t="inlineStr">
        <is>
          <t>Band A · Practitioner</t>
        </is>
      </c>
      <c r="Y34" s="86" t="inlineStr">
        <is>
          <t>Senior Financial Analyst</t>
        </is>
      </c>
      <c r="Z34" s="86" t="n"/>
      <c r="AA34" s="86" t="inlineStr">
        <is>
          <t>Placed at A3 by the evidence: six ratings × market-derived weights and rules R1–R13 · no move needed for the reporting line</t>
        </is>
      </c>
      <c r="AB34" s="86" t="n"/>
      <c r="AC34" s="88" t="inlineStr">
        <is>
          <t>A2</t>
        </is>
      </c>
      <c r="AD34" s="21" t="inlineStr">
        <is>
          <t>High · 7.4 yrs vs market 2–5 yrs for A3</t>
        </is>
      </c>
      <c r="AE34" s="21" t="n"/>
      <c r="AF34" s="21" t="inlineStr">
        <is>
          <t>P2 · SFIA 3 Apply</t>
        </is>
      </c>
      <c r="AG34" s="89" t="str">
        <f>IFERROR(IF(INDEX(RM_I_C,MATCH($U34,RM_KEY,0))="","",INDEX(RM_I_C,MATCH($U34,RM_KEY,0))),"")</f>
        <v>H</v>
      </c>
      <c r="AH34" s="90" t="str">
        <f>IFERROR(IF(INDEX(RM_I_Au,MATCH($U34,RM_KEY,0))="","",INDEX(RM_I_Au,MATCH($U34,RM_KEY,0))),"")</f>
        <v>M</v>
      </c>
      <c r="AI34" s="90" t="str">
        <f>IFERROR(IF(INDEX(RM_I_Ac,MATCH($U34,RM_KEY,0))="","",INDEX(RM_I_Ac,MATCH($U34,RM_KEY,0))),"")</f>
        <v>M</v>
      </c>
      <c r="AJ34" s="90" t="str">
        <f>IFERROR(IF(INDEX(RM_I_L,MATCH($U34,RM_KEY,0))="","",INDEX(RM_I_L,MATCH($U34,RM_KEY,0))),"")</f>
        <v>L</v>
      </c>
      <c r="AK34" s="90" t="str">
        <f>IFERROR(IF(INDEX(RM_I_BI,MATCH($U34,RM_KEY,0))="","",INDEX(RM_I_BI,MATCH($U34,RM_KEY,0))),"")</f>
        <v>L</v>
      </c>
      <c r="AL34" s="90" t="str">
        <f>IFERROR(IF(INDEX(RM_I_Exp,MATCH($U34,RM_KEY,0))="","",INDEX(RM_I_Exp,MATCH($U34,RM_KEY,0))),"")</f>
        <v>L</v>
      </c>
      <c r="AM34" s="90" t="str">
        <f>IFERROR(IF(INDEX(RM_I_Edu,MATCH($U34,RM_KEY,0))="","",INDEX(RM_I_Edu,MATCH($U34,RM_KEY,0))),"")</f>
        <v>L</v>
      </c>
      <c r="AN34" s="91" t="str">
        <f>IFERROR(IF(INDEX(RM_M_C,MATCH($U34,RM_KEY,0))="","",INDEX(RM_M_C,MATCH($U34,RM_KEY,0))),"")</f>
        <v>H</v>
      </c>
      <c r="AO34" s="92" t="str">
        <f>IFERROR(IF(INDEX(RM_M_Au,MATCH($U34,RM_KEY,0))="","",INDEX(RM_M_Au,MATCH($U34,RM_KEY,0))),"")</f>
        <v>M</v>
      </c>
      <c r="AP34" s="92" t="str">
        <f>IFERROR(IF(INDEX(RM_M_Ac,MATCH($U34,RM_KEY,0))="","",INDEX(RM_M_Ac,MATCH($U34,RM_KEY,0))),"")</f>
        <v>M</v>
      </c>
      <c r="AQ34" s="92" t="str">
        <f>IFERROR(IF(INDEX(RM_M_L,MATCH($U34,RM_KEY,0))="","",INDEX(RM_M_L,MATCH($U34,RM_KEY,0))),"")</f>
        <v>L</v>
      </c>
      <c r="AR34" s="92" t="str">
        <f>IFERROR(IF(INDEX(RM_M_BI,MATCH($U34,RM_KEY,0))="","",INDEX(RM_M_BI,MATCH($U34,RM_KEY,0))),"")</f>
        <v>L</v>
      </c>
      <c r="AS34" s="92" t="str">
        <f>IFERROR(IF(INDEX(RM_M_Exp,MATCH($U34,RM_KEY,0))="","",INDEX(RM_M_Exp,MATCH($U34,RM_KEY,0))),"")</f>
        <v>L</v>
      </c>
      <c r="AT34" s="92" t="str">
        <f>IFERROR(IF(INDEX(RM_M_Edu,MATCH($U34,RM_KEY,0))="","",INDEX(RM_M_Edu,MATCH($U34,RM_KEY,0))),"")</f>
        <v>L</v>
      </c>
      <c r="AU34" s="93" t="str">
        <f>IFERROR(IF(INDEX(RM_L_C,MATCH($U34,RM_KEY,0))="","",INDEX(RM_L_C,MATCH($U34,RM_KEY,0))),"")</f>
        <v/>
      </c>
      <c r="AV34" s="94" t="str">
        <f>IFERROR(IF(INDEX(RM_L_Au,MATCH($U34,RM_KEY,0))="","",INDEX(RM_L_Au,MATCH($U34,RM_KEY,0))),"")</f>
        <v/>
      </c>
      <c r="AW34" s="94" t="str">
        <f>IFERROR(IF(INDEX(RM_L_Ac,MATCH($U34,RM_KEY,0))="","",INDEX(RM_L_Ac,MATCH($U34,RM_KEY,0))),"")</f>
        <v/>
      </c>
      <c r="AX34" s="94" t="str">
        <f>IFERROR(IF(INDEX(RM_L_L,MATCH($U34,RM_KEY,0))="","",INDEX(RM_L_L,MATCH($U34,RM_KEY,0))),"")</f>
        <v/>
      </c>
      <c r="AY34" s="94" t="str">
        <f>IFERROR(IF(INDEX(RM_L_BI,MATCH($U34,RM_KEY,0))="","",INDEX(RM_L_BI,MATCH($U34,RM_KEY,0))),"")</f>
        <v/>
      </c>
      <c r="AZ34" s="94" t="str">
        <f>IFERROR(IF(INDEX(RM_L_Exp,MATCH($U34,RM_KEY,0))="","",INDEX(RM_L_Exp,MATCH($U34,RM_KEY,0))),"")</f>
        <v/>
      </c>
      <c r="BA34" s="94" t="str">
        <f>IFERROR(IF(INDEX(RM_L_Edu,MATCH($U34,RM_KEY,0))="","",INDEX(RM_L_Edu,MATCH($U34,RM_KEY,0))),"")</f>
        <v/>
      </c>
      <c r="BB34" s="89" t="inlineStr">
        <is>
          <t>L</t>
        </is>
      </c>
      <c r="BC34" s="90" t="inlineStr">
        <is>
          <t>L</t>
        </is>
      </c>
      <c r="BD34" s="90" t="inlineStr">
        <is>
          <t>L</t>
        </is>
      </c>
      <c r="BE34" s="90" t="inlineStr">
        <is>
          <t>L</t>
        </is>
      </c>
      <c r="BF34" s="90" t="inlineStr">
        <is>
          <t>M</t>
        </is>
      </c>
      <c r="BG34" s="90" t="inlineStr">
        <is>
          <t>H</t>
        </is>
      </c>
      <c r="BH34" s="90" t="inlineStr">
        <is>
          <t>M</t>
        </is>
      </c>
      <c r="BI34" s="93" t="n"/>
      <c r="BJ34" s="94" t="n"/>
      <c r="BK34" s="94" t="n"/>
      <c r="BL34" s="94" t="n"/>
      <c r="BM34" s="94" t="n"/>
      <c r="BN34" s="94" t="n"/>
      <c r="BO34" s="94" t="n"/>
      <c r="BP34" s="63" t="n"/>
      <c r="BQ34" s="95" t="str">
        <f>IF(CY34=0,"",IF(BP34&lt;&gt;"",BP34,IF(LEFT(W34,1)="X",W34,IF(OR(W34="B+",W34="C+"),INDEX(LAD_PC,MAX(1,MIN(14,MATCH(W34,LAD_PC,0)+IF((DA34-CZ34)&gt;=0.5,1,IF((DA34-CZ34)&lt;=-0.5,-1,0))))),INDEX(LAD_STD,MAX(1,MIN(12,MATCH(W34,LAD_STD,0)+IF((DA34-CZ34)&gt;=0.5,1,IF((DA34-CZ34)&lt;=-0.5,-1,0)))))))))</f>
        <v/>
      </c>
      <c r="BR34" s="86" t="str">
        <f>IF(BQ34="","",IFERROR(CHOOSE(INDEX(B_RANK,MATCH(BQ34,B_LVL,0)),"Band A · Practitioner","Band B · Specialist / Manager","B+ · Player-Coach","Band C · Principal / Head","C+ · Player-Coach","Band D · Business leadership","Band E · Enterprise leadership"),"Band X · Consultant"))</f>
        <v/>
      </c>
      <c r="BS34" s="86" t="str">
        <f>IF(BQ34="","",IF(BQ34=W34,"• Same",IF(INDEX(B_VAL,MATCH(BQ34,B_LVL,0))&gt;INDEX(B_VAL,MATCH(W34,B_LVL,0)),"▲ Up","▼ Down")))</f>
        <v/>
      </c>
      <c r="BT34" s="95" t="str">
        <f>IF(BQ34&lt;&gt;"",BQ34,W34)</f>
        <v>A3</v>
      </c>
      <c r="BU34" s="86" t="str">
        <f>IFERROR(IF($H34="","—",IF(OR(LEFT(BT34,1)="X",LEFT(INDEX($BT$7:$BT$592,MATCH($H34,$D$7:$D$592,0)),1)="X"),"—",IF(AND(LEFT(BT34,1)="E",LEFT(INDEX($BT$7:$BT$592,MATCH($H34,$D$7:$D$592,0)),1)="E"),"Exception · Band E",IF(INDEX(B_VAL,MATCH(BT34,B_LVL,0))&gt;=INDEX(B_VAL,MATCH(INDEX($BT$7:$BT$592,MATCH($H34,$D$7:$D$592,0)),B_LVL,0)),"⚠ At or above the manager",IF(INDEX(B_RANK,MATCH(BT34,B_LVL,0))=INDEX(B_RANK,MATCH(INDEX($BT$7:$BT$592,MATCH($H34,$D$7:$D$592,0)),B_LVL,0)),"⚠ Same band as the manager","OK"))))),"—")</f>
        <v>OK</v>
      </c>
      <c r="BV34" s="64" t="n"/>
      <c r="BW34" s="20">
        <f>IFERROR(INDEX(LMH_PTS,MATCH(AG34,LMH_KEY,0)),0)</f>
        <v>9</v>
      </c>
      <c r="BX34" s="21">
        <f>IFERROR(INDEX(LMH_PTS,MATCH(AH34,LMH_KEY,0)),0)</f>
        <v>3</v>
      </c>
      <c r="BY34" s="21">
        <f>IFERROR(INDEX(LMH_PTS,MATCH(AI34,LMH_KEY,0)),0)</f>
        <v>3</v>
      </c>
      <c r="BZ34" s="21">
        <f>IFERROR(INDEX(LMH_PTS,MATCH(AJ34,LMH_KEY,0)),0)</f>
        <v>1</v>
      </c>
      <c r="CA34" s="21">
        <f>IFERROR(INDEX(LMH_PTS,MATCH(AK34,LMH_KEY,0)),0)</f>
        <v>1</v>
      </c>
      <c r="CB34" s="21">
        <f>IFERROR(INDEX(LMH_PTS,MATCH(AL34,LMH_KEY,0)),0)</f>
        <v>1</v>
      </c>
      <c r="CC34" s="21">
        <f>IFERROR(INDEX(LMH_PTS,MATCH(AM34,LMH_KEY,0)),0)</f>
        <v>1</v>
      </c>
      <c r="CD34" s="21">
        <f>IFERROR(INDEX(LMH_PTS,MATCH(IF(AU34&lt;&gt;"",AU34,AG34),LMH_KEY,0)),0)</f>
        <v>9</v>
      </c>
      <c r="CE34" s="21">
        <f>IFERROR(INDEX(LMH_PTS,MATCH(IF(AV34&lt;&gt;"",AV34,AH34),LMH_KEY,0)),0)</f>
        <v>3</v>
      </c>
      <c r="CF34" s="21">
        <f>IFERROR(INDEX(LMH_PTS,MATCH(IF(AW34&lt;&gt;"",AW34,AI34),LMH_KEY,0)),0)</f>
        <v>3</v>
      </c>
      <c r="CG34" s="21">
        <f>IFERROR(INDEX(LMH_PTS,MATCH(IF(AX34&lt;&gt;"",AX34,AJ34),LMH_KEY,0)),0)</f>
        <v>1</v>
      </c>
      <c r="CH34" s="21">
        <f>IFERROR(INDEX(LMH_PTS,MATCH(IF(AY34&lt;&gt;"",AY34,AK34),LMH_KEY,0)),0)</f>
        <v>1</v>
      </c>
      <c r="CI34" s="21">
        <f>IFERROR(INDEX(LMH_PTS,MATCH(IF(AZ34&lt;&gt;"",AZ34,AL34),LMH_KEY,0)),0)</f>
        <v>1</v>
      </c>
      <c r="CJ34" s="21">
        <f>IFERROR(INDEX(LMH_PTS,MATCH(IF(BA34&lt;&gt;"",BA34,AM34),LMH_KEY,0)),0)</f>
        <v>1</v>
      </c>
      <c r="CK34" s="21">
        <f>IF(BB34="",0,IFERROR(INDEX(LMH_STEP,MATCH(BB34,LMH_KEY,0)),0))</f>
        <v>-1</v>
      </c>
      <c r="CL34" s="21">
        <f>IF(BC34="",0,IFERROR(INDEX(LMH_STEP,MATCH(BC34,LMH_KEY,0)),0))</f>
        <v>-1</v>
      </c>
      <c r="CM34" s="21">
        <f>IF(BD34="",0,IFERROR(INDEX(LMH_STEP,MATCH(BD34,LMH_KEY,0)),0))</f>
        <v>-1</v>
      </c>
      <c r="CN34" s="21">
        <f>IF(BE34="",0,IFERROR(INDEX(LMH_STEP,MATCH(BE34,LMH_KEY,0)),0))</f>
        <v>-1</v>
      </c>
      <c r="CO34" s="21">
        <f>IF(BF34="",0,IFERROR(INDEX(LMH_STEP,MATCH(BF34,LMH_KEY,0)),0))</f>
        <v>0</v>
      </c>
      <c r="CP34" s="21">
        <f>IF(BG34="",0,IFERROR(INDEX(LMH_STEP,MATCH(BG34,LMH_KEY,0)),0))</f>
        <v>1</v>
      </c>
      <c r="CQ34" s="21">
        <f>IF(BH34="",0,IFERROR(INDEX(LMH_STEP,MATCH(BH34,LMH_KEY,0)),0))</f>
        <v>0</v>
      </c>
      <c r="CR34" s="21">
        <f>IF(BI34&lt;&gt;"",IFERROR(INDEX(LMH_STEP,MATCH(BI34,LMH_KEY,0)),0),CK34)</f>
        <v>-1</v>
      </c>
      <c r="CS34" s="21">
        <f>IF(BJ34&lt;&gt;"",IFERROR(INDEX(LMH_STEP,MATCH(BJ34,LMH_KEY,0)),0),CL34)</f>
        <v>-1</v>
      </c>
      <c r="CT34" s="21">
        <f>IF(BK34&lt;&gt;"",IFERROR(INDEX(LMH_STEP,MATCH(BK34,LMH_KEY,0)),0),CM34)</f>
        <v>-1</v>
      </c>
      <c r="CU34" s="21">
        <f>IF(BL34&lt;&gt;"",IFERROR(INDEX(LMH_STEP,MATCH(BL34,LMH_KEY,0)),0),CN34)</f>
        <v>-1</v>
      </c>
      <c r="CV34" s="21">
        <f>IF(BM34&lt;&gt;"",IFERROR(INDEX(LMH_STEP,MATCH(BM34,LMH_KEY,0)),0),CO34)</f>
        <v>0</v>
      </c>
      <c r="CW34" s="21">
        <f>IF(BN34&lt;&gt;"",IFERROR(INDEX(LMH_STEP,MATCH(BN34,LMH_KEY,0)),0),CP34)</f>
        <v>1</v>
      </c>
      <c r="CX34" s="21">
        <f>IF(BO34&lt;&gt;"",IFERROR(INDEX(LMH_STEP,MATCH(BO34,LMH_KEY,0)),0),CQ34)</f>
        <v>0</v>
      </c>
      <c r="CY34" s="21">
        <f>COUNTA(BI34:BO34)+IF(BP34&lt;&gt;"",1,0)+IFERROR(INDEX(RM_LCNT,MATCH($U34,RM_KEY,0)),0)</f>
        <v>0</v>
      </c>
      <c r="CZ34" s="21">
        <f>IF((BW34+BX34+BY34+BZ34+CA34+CB34+CC34)=0,0,(BW34*CK34+BX34*CL34+BY34*CM34+BZ34*CN34+CA34*CO34+CB34*CP34+CC34*CQ34)/(BW34+BX34+BY34+BZ34+CA34+CB34+CC34))</f>
        <v>-0.789473684210526</v>
      </c>
      <c r="DA34" s="21">
        <f>IF((CD34+CE34+CF34+CG34+CH34+CI34+CJ34)=0,0,(CD34*CR34+CE34*CS34+CF34*CT34+CG34*CU34+CH34*CV34+CI34*CW34+CJ34*CX34)/(CD34+CE34+CF34+CG34+CH34+CI34+CJ34))</f>
        <v>-0.789473684210526</v>
      </c>
    </row>
    <row r="35" ht="70" customHeight="1">
      <c r="A35" s="59" t="inlineStr">
        <is>
          <t>CARBON</t>
        </is>
      </c>
      <c r="B35" s="17" t="inlineStr">
        <is>
          <t>Services</t>
        </is>
      </c>
      <c r="C35" s="17" t="n">
        <v>7</v>
      </c>
      <c r="D35" s="17" t="inlineStr">
        <is>
          <t>IRIS1934</t>
        </is>
      </c>
      <c r="E35" s="17" t="inlineStr">
        <is>
          <t>Sagar Barbade</t>
        </is>
      </c>
      <c r="F35" s="17" t="inlineStr">
        <is>
          <t>Senior Financial Analyst</t>
        </is>
      </c>
      <c r="G35" s="17" t="inlineStr">
        <is>
          <t>Mohammed Dholkawala</t>
        </is>
      </c>
      <c r="H35" s="17" t="inlineStr">
        <is>
          <t>IRIS0977</t>
        </is>
      </c>
      <c r="I35" s="17" t="n">
        <v>9.199999999999999</v>
      </c>
      <c r="J35" s="17" t="inlineStr">
        <is>
          <t>MBA</t>
        </is>
      </c>
      <c r="K35" s="17" t="inlineStr">
        <is>
          <t>L4 – Senior</t>
        </is>
      </c>
      <c r="L35" s="82" t="inlineStr">
        <is>
          <t>20 of 20</t>
        </is>
      </c>
      <c r="M35" s="83" t="inlineStr">
        <is>
          <t>• Role / sub-team: XBRL tagging in Us service team; US XBRL tagging.</t>
        </is>
      </c>
      <c r="N35"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35" s="83" t="inlineStr">
        <is>
          <t>Latest rating: 4 · Potential: High · 9-box: Core Contributor</t>
        </is>
      </c>
      <c r="P35" s="83" t="inlineStr">
        <is>
          <t>Complexity &amp; Expertise: A3: Tagging, QC, validation, filings across US mandate stages; resolves routine process issues → matches the start
Autonomy &amp; Decision: B1: Allocates and rebalances shift work by priority and resources; escalates critical issues → moved up 0.5
Accountability &amp; Impact: A3: Own tagging, QC and filing work plus effective shift/work allocation → matches the start
Leadership &amp; Strategy: B1: Shift lead: allocates work to the shift team and gives guidance; no formal reports → moved up 1</t>
        </is>
      </c>
      <c r="Q35" s="84" t="inlineStr">
        <is>
          <t>Open ▸</t>
        </is>
      </c>
      <c r="R35" s="84" t="inlineStr">
        <is>
          <t>Card ▸</t>
        </is>
      </c>
      <c r="S35" s="85" t="inlineStr">
        <is>
          <t>Consulting &amp; Professional Services</t>
        </is>
      </c>
      <c r="T35" s="86" t="inlineStr">
        <is>
          <t>XBRL Tagging, Conversion &amp; Filing</t>
        </is>
      </c>
      <c r="U35" s="86" t="inlineStr">
        <is>
          <t>R013</t>
        </is>
      </c>
      <c r="V35" s="86" t="inlineStr">
        <is>
          <t>XBRL Tagging, Conversion &amp; Filing · IC</t>
        </is>
      </c>
      <c r="W35" s="101" t="inlineStr">
        <is>
          <t>A3</t>
        </is>
      </c>
      <c r="X35" s="86" t="inlineStr">
        <is>
          <t>Band A · Practitioner</t>
        </is>
      </c>
      <c r="Y35" s="86" t="inlineStr">
        <is>
          <t>Senior Financial Analyst</t>
        </is>
      </c>
      <c r="Z35" s="100" t="inlineStr">
        <is>
          <t>XBRL Specialist → Senior Financial Analyst</t>
        </is>
      </c>
      <c r="AA35" s="86" t="inlineStr">
        <is>
          <t>Placed at A3 by the evidence: six ratings × market-derived weights and rules R1–R13 · no move needed for the reporting line</t>
        </is>
      </c>
      <c r="AB35" s="86" t="n"/>
      <c r="AC35" s="88" t="inlineStr">
        <is>
          <t>A3</t>
        </is>
      </c>
      <c r="AD35" s="21" t="inlineStr">
        <is>
          <t>High · 9.2 yrs vs market 2–5 yrs for A3</t>
        </is>
      </c>
      <c r="AE35" s="21" t="n"/>
      <c r="AF35" s="21" t="inlineStr">
        <is>
          <t>P2 · SFIA 3 Apply</t>
        </is>
      </c>
      <c r="AG35" s="89" t="str">
        <f>IFERROR(IF(INDEX(RM_I_C,MATCH($U35,RM_KEY,0))="","",INDEX(RM_I_C,MATCH($U35,RM_KEY,0))),"")</f>
        <v>H</v>
      </c>
      <c r="AH35" s="90" t="str">
        <f>IFERROR(IF(INDEX(RM_I_Au,MATCH($U35,RM_KEY,0))="","",INDEX(RM_I_Au,MATCH($U35,RM_KEY,0))),"")</f>
        <v>M</v>
      </c>
      <c r="AI35" s="90" t="str">
        <f>IFERROR(IF(INDEX(RM_I_Ac,MATCH($U35,RM_KEY,0))="","",INDEX(RM_I_Ac,MATCH($U35,RM_KEY,0))),"")</f>
        <v>M</v>
      </c>
      <c r="AJ35" s="90" t="str">
        <f>IFERROR(IF(INDEX(RM_I_L,MATCH($U35,RM_KEY,0))="","",INDEX(RM_I_L,MATCH($U35,RM_KEY,0))),"")</f>
        <v>L</v>
      </c>
      <c r="AK35" s="90" t="str">
        <f>IFERROR(IF(INDEX(RM_I_BI,MATCH($U35,RM_KEY,0))="","",INDEX(RM_I_BI,MATCH($U35,RM_KEY,0))),"")</f>
        <v>L</v>
      </c>
      <c r="AL35" s="90" t="str">
        <f>IFERROR(IF(INDEX(RM_I_Exp,MATCH($U35,RM_KEY,0))="","",INDEX(RM_I_Exp,MATCH($U35,RM_KEY,0))),"")</f>
        <v>L</v>
      </c>
      <c r="AM35" s="90" t="str">
        <f>IFERROR(IF(INDEX(RM_I_Edu,MATCH($U35,RM_KEY,0))="","",INDEX(RM_I_Edu,MATCH($U35,RM_KEY,0))),"")</f>
        <v>L</v>
      </c>
      <c r="AN35" s="91" t="str">
        <f>IFERROR(IF(INDEX(RM_M_C,MATCH($U35,RM_KEY,0))="","",INDEX(RM_M_C,MATCH($U35,RM_KEY,0))),"")</f>
        <v>H</v>
      </c>
      <c r="AO35" s="92" t="str">
        <f>IFERROR(IF(INDEX(RM_M_Au,MATCH($U35,RM_KEY,0))="","",INDEX(RM_M_Au,MATCH($U35,RM_KEY,0))),"")</f>
        <v>M</v>
      </c>
      <c r="AP35" s="92" t="str">
        <f>IFERROR(IF(INDEX(RM_M_Ac,MATCH($U35,RM_KEY,0))="","",INDEX(RM_M_Ac,MATCH($U35,RM_KEY,0))),"")</f>
        <v>M</v>
      </c>
      <c r="AQ35" s="92" t="str">
        <f>IFERROR(IF(INDEX(RM_M_L,MATCH($U35,RM_KEY,0))="","",INDEX(RM_M_L,MATCH($U35,RM_KEY,0))),"")</f>
        <v>L</v>
      </c>
      <c r="AR35" s="92" t="str">
        <f>IFERROR(IF(INDEX(RM_M_BI,MATCH($U35,RM_KEY,0))="","",INDEX(RM_M_BI,MATCH($U35,RM_KEY,0))),"")</f>
        <v>L</v>
      </c>
      <c r="AS35" s="92" t="str">
        <f>IFERROR(IF(INDEX(RM_M_Exp,MATCH($U35,RM_KEY,0))="","",INDEX(RM_M_Exp,MATCH($U35,RM_KEY,0))),"")</f>
        <v>L</v>
      </c>
      <c r="AT35" s="92" t="str">
        <f>IFERROR(IF(INDEX(RM_M_Edu,MATCH($U35,RM_KEY,0))="","",INDEX(RM_M_Edu,MATCH($U35,RM_KEY,0))),"")</f>
        <v>L</v>
      </c>
      <c r="AU35" s="93" t="str">
        <f>IFERROR(IF(INDEX(RM_L_C,MATCH($U35,RM_KEY,0))="","",INDEX(RM_L_C,MATCH($U35,RM_KEY,0))),"")</f>
        <v/>
      </c>
      <c r="AV35" s="94" t="str">
        <f>IFERROR(IF(INDEX(RM_L_Au,MATCH($U35,RM_KEY,0))="","",INDEX(RM_L_Au,MATCH($U35,RM_KEY,0))),"")</f>
        <v/>
      </c>
      <c r="AW35" s="94" t="str">
        <f>IFERROR(IF(INDEX(RM_L_Ac,MATCH($U35,RM_KEY,0))="","",INDEX(RM_L_Ac,MATCH($U35,RM_KEY,0))),"")</f>
        <v/>
      </c>
      <c r="AX35" s="94" t="str">
        <f>IFERROR(IF(INDEX(RM_L_L,MATCH($U35,RM_KEY,0))="","",INDEX(RM_L_L,MATCH($U35,RM_KEY,0))),"")</f>
        <v/>
      </c>
      <c r="AY35" s="94" t="str">
        <f>IFERROR(IF(INDEX(RM_L_BI,MATCH($U35,RM_KEY,0))="","",INDEX(RM_L_BI,MATCH($U35,RM_KEY,0))),"")</f>
        <v/>
      </c>
      <c r="AZ35" s="94" t="str">
        <f>IFERROR(IF(INDEX(RM_L_Exp,MATCH($U35,RM_KEY,0))="","",INDEX(RM_L_Exp,MATCH($U35,RM_KEY,0))),"")</f>
        <v/>
      </c>
      <c r="BA35" s="94" t="str">
        <f>IFERROR(IF(INDEX(RM_L_Edu,MATCH($U35,RM_KEY,0))="","",INDEX(RM_L_Edu,MATCH($U35,RM_KEY,0))),"")</f>
        <v/>
      </c>
      <c r="BB35" s="89" t="inlineStr">
        <is>
          <t>M</t>
        </is>
      </c>
      <c r="BC35" s="90" t="inlineStr">
        <is>
          <t>M</t>
        </is>
      </c>
      <c r="BD35" s="90" t="inlineStr">
        <is>
          <t>M</t>
        </is>
      </c>
      <c r="BE35" s="90" t="inlineStr">
        <is>
          <t>M</t>
        </is>
      </c>
      <c r="BF35" s="90" t="inlineStr">
        <is>
          <t>M</t>
        </is>
      </c>
      <c r="BG35" s="90" t="inlineStr">
        <is>
          <t>H</t>
        </is>
      </c>
      <c r="BH35" s="90" t="inlineStr">
        <is>
          <t>H</t>
        </is>
      </c>
      <c r="BI35" s="93" t="n"/>
      <c r="BJ35" s="94" t="n"/>
      <c r="BK35" s="94" t="n"/>
      <c r="BL35" s="94" t="n"/>
      <c r="BM35" s="94" t="n"/>
      <c r="BN35" s="94" t="n"/>
      <c r="BO35" s="94" t="n"/>
      <c r="BP35" s="63" t="n"/>
      <c r="BQ35" s="95" t="str">
        <f>IF(CY35=0,"",IF(BP35&lt;&gt;"",BP35,IF(LEFT(W35,1)="X",W35,IF(OR(W35="B+",W35="C+"),INDEX(LAD_PC,MAX(1,MIN(14,MATCH(W35,LAD_PC,0)+IF((DA35-CZ35)&gt;=0.5,1,IF((DA35-CZ35)&lt;=-0.5,-1,0))))),INDEX(LAD_STD,MAX(1,MIN(12,MATCH(W35,LAD_STD,0)+IF((DA35-CZ35)&gt;=0.5,1,IF((DA35-CZ35)&lt;=-0.5,-1,0)))))))))</f>
        <v/>
      </c>
      <c r="BR35" s="86" t="str">
        <f>IF(BQ35="","",IFERROR(CHOOSE(INDEX(B_RANK,MATCH(BQ35,B_LVL,0)),"Band A · Practitioner","Band B · Specialist / Manager","B+ · Player-Coach","Band C · Principal / Head","C+ · Player-Coach","Band D · Business leadership","Band E · Enterprise leadership"),"Band X · Consultant"))</f>
        <v/>
      </c>
      <c r="BS35" s="86" t="str">
        <f>IF(BQ35="","",IF(BQ35=W35,"• Same",IF(INDEX(B_VAL,MATCH(BQ35,B_LVL,0))&gt;INDEX(B_VAL,MATCH(W35,B_LVL,0)),"▲ Up","▼ Down")))</f>
        <v/>
      </c>
      <c r="BT35" s="95" t="str">
        <f>IF(BQ35&lt;&gt;"",BQ35,W35)</f>
        <v>A3</v>
      </c>
      <c r="BU35" s="86" t="str">
        <f>IFERROR(IF($H35="","—",IF(OR(LEFT(BT35,1)="X",LEFT(INDEX($BT$7:$BT$592,MATCH($H35,$D$7:$D$592,0)),1)="X"),"—",IF(AND(LEFT(BT35,1)="E",LEFT(INDEX($BT$7:$BT$592,MATCH($H35,$D$7:$D$592,0)),1)="E"),"Exception · Band E",IF(INDEX(B_VAL,MATCH(BT35,B_LVL,0))&gt;=INDEX(B_VAL,MATCH(INDEX($BT$7:$BT$592,MATCH($H35,$D$7:$D$592,0)),B_LVL,0)),"⚠ At or above the manager",IF(INDEX(B_RANK,MATCH(BT35,B_LVL,0))=INDEX(B_RANK,MATCH(INDEX($BT$7:$BT$592,MATCH($H35,$D$7:$D$592,0)),B_LVL,0)),"⚠ Same band as the manager","OK"))))),"—")</f>
        <v>OK</v>
      </c>
      <c r="BV35" s="64" t="n"/>
      <c r="BW35" s="20">
        <f>IFERROR(INDEX(LMH_PTS,MATCH(AG35,LMH_KEY,0)),0)</f>
        <v>9</v>
      </c>
      <c r="BX35" s="21">
        <f>IFERROR(INDEX(LMH_PTS,MATCH(AH35,LMH_KEY,0)),0)</f>
        <v>3</v>
      </c>
      <c r="BY35" s="21">
        <f>IFERROR(INDEX(LMH_PTS,MATCH(AI35,LMH_KEY,0)),0)</f>
        <v>3</v>
      </c>
      <c r="BZ35" s="21">
        <f>IFERROR(INDEX(LMH_PTS,MATCH(AJ35,LMH_KEY,0)),0)</f>
        <v>1</v>
      </c>
      <c r="CA35" s="21">
        <f>IFERROR(INDEX(LMH_PTS,MATCH(AK35,LMH_KEY,0)),0)</f>
        <v>1</v>
      </c>
      <c r="CB35" s="21">
        <f>IFERROR(INDEX(LMH_PTS,MATCH(AL35,LMH_KEY,0)),0)</f>
        <v>1</v>
      </c>
      <c r="CC35" s="21">
        <f>IFERROR(INDEX(LMH_PTS,MATCH(AM35,LMH_KEY,0)),0)</f>
        <v>1</v>
      </c>
      <c r="CD35" s="21">
        <f>IFERROR(INDEX(LMH_PTS,MATCH(IF(AU35&lt;&gt;"",AU35,AG35),LMH_KEY,0)),0)</f>
        <v>9</v>
      </c>
      <c r="CE35" s="21">
        <f>IFERROR(INDEX(LMH_PTS,MATCH(IF(AV35&lt;&gt;"",AV35,AH35),LMH_KEY,0)),0)</f>
        <v>3</v>
      </c>
      <c r="CF35" s="21">
        <f>IFERROR(INDEX(LMH_PTS,MATCH(IF(AW35&lt;&gt;"",AW35,AI35),LMH_KEY,0)),0)</f>
        <v>3</v>
      </c>
      <c r="CG35" s="21">
        <f>IFERROR(INDEX(LMH_PTS,MATCH(IF(AX35&lt;&gt;"",AX35,AJ35),LMH_KEY,0)),0)</f>
        <v>1</v>
      </c>
      <c r="CH35" s="21">
        <f>IFERROR(INDEX(LMH_PTS,MATCH(IF(AY35&lt;&gt;"",AY35,AK35),LMH_KEY,0)),0)</f>
        <v>1</v>
      </c>
      <c r="CI35" s="21">
        <f>IFERROR(INDEX(LMH_PTS,MATCH(IF(AZ35&lt;&gt;"",AZ35,AL35),LMH_KEY,0)),0)</f>
        <v>1</v>
      </c>
      <c r="CJ35" s="21">
        <f>IFERROR(INDEX(LMH_PTS,MATCH(IF(BA35&lt;&gt;"",BA35,AM35),LMH_KEY,0)),0)</f>
        <v>1</v>
      </c>
      <c r="CK35" s="21">
        <f>IF(BB35="",0,IFERROR(INDEX(LMH_STEP,MATCH(BB35,LMH_KEY,0)),0))</f>
        <v>0</v>
      </c>
      <c r="CL35" s="21">
        <f>IF(BC35="",0,IFERROR(INDEX(LMH_STEP,MATCH(BC35,LMH_KEY,0)),0))</f>
        <v>0</v>
      </c>
      <c r="CM35" s="21">
        <f>IF(BD35="",0,IFERROR(INDEX(LMH_STEP,MATCH(BD35,LMH_KEY,0)),0))</f>
        <v>0</v>
      </c>
      <c r="CN35" s="21">
        <f>IF(BE35="",0,IFERROR(INDEX(LMH_STEP,MATCH(BE35,LMH_KEY,0)),0))</f>
        <v>0</v>
      </c>
      <c r="CO35" s="21">
        <f>IF(BF35="",0,IFERROR(INDEX(LMH_STEP,MATCH(BF35,LMH_KEY,0)),0))</f>
        <v>0</v>
      </c>
      <c r="CP35" s="21">
        <f>IF(BG35="",0,IFERROR(INDEX(LMH_STEP,MATCH(BG35,LMH_KEY,0)),0))</f>
        <v>1</v>
      </c>
      <c r="CQ35" s="21">
        <f>IF(BH35="",0,IFERROR(INDEX(LMH_STEP,MATCH(BH35,LMH_KEY,0)),0))</f>
        <v>1</v>
      </c>
      <c r="CR35" s="21">
        <f>IF(BI35&lt;&gt;"",IFERROR(INDEX(LMH_STEP,MATCH(BI35,LMH_KEY,0)),0),CK35)</f>
        <v>0</v>
      </c>
      <c r="CS35" s="21">
        <f>IF(BJ35&lt;&gt;"",IFERROR(INDEX(LMH_STEP,MATCH(BJ35,LMH_KEY,0)),0),CL35)</f>
        <v>0</v>
      </c>
      <c r="CT35" s="21">
        <f>IF(BK35&lt;&gt;"",IFERROR(INDEX(LMH_STEP,MATCH(BK35,LMH_KEY,0)),0),CM35)</f>
        <v>0</v>
      </c>
      <c r="CU35" s="21">
        <f>IF(BL35&lt;&gt;"",IFERROR(INDEX(LMH_STEP,MATCH(BL35,LMH_KEY,0)),0),CN35)</f>
        <v>0</v>
      </c>
      <c r="CV35" s="21">
        <f>IF(BM35&lt;&gt;"",IFERROR(INDEX(LMH_STEP,MATCH(BM35,LMH_KEY,0)),0),CO35)</f>
        <v>0</v>
      </c>
      <c r="CW35" s="21">
        <f>IF(BN35&lt;&gt;"",IFERROR(INDEX(LMH_STEP,MATCH(BN35,LMH_KEY,0)),0),CP35)</f>
        <v>1</v>
      </c>
      <c r="CX35" s="21">
        <f>IF(BO35&lt;&gt;"",IFERROR(INDEX(LMH_STEP,MATCH(BO35,LMH_KEY,0)),0),CQ35)</f>
        <v>1</v>
      </c>
      <c r="CY35" s="21">
        <f>COUNTA(BI35:BO35)+IF(BP35&lt;&gt;"",1,0)+IFERROR(INDEX(RM_LCNT,MATCH($U35,RM_KEY,0)),0)</f>
        <v>0</v>
      </c>
      <c r="CZ35" s="21">
        <f>IF((BW35+BX35+BY35+BZ35+CA35+CB35+CC35)=0,0,(BW35*CK35+BX35*CL35+BY35*CM35+BZ35*CN35+CA35*CO35+CB35*CP35+CC35*CQ35)/(BW35+BX35+BY35+BZ35+CA35+CB35+CC35))</f>
        <v>0.105263157894737</v>
      </c>
      <c r="DA35" s="21">
        <f>IF((CD35+CE35+CF35+CG35+CH35+CI35+CJ35)=0,0,(CD35*CR35+CE35*CS35+CF35*CT35+CG35*CU35+CH35*CV35+CI35*CW35+CJ35*CX35)/(CD35+CE35+CF35+CG35+CH35+CI35+CJ35))</f>
        <v>0.105263157894737</v>
      </c>
    </row>
    <row r="36" ht="70" customHeight="1">
      <c r="A36" s="59" t="inlineStr">
        <is>
          <t>CARBON</t>
        </is>
      </c>
      <c r="B36" s="17" t="inlineStr">
        <is>
          <t>Services</t>
        </is>
      </c>
      <c r="C36" s="17" t="n">
        <v>6</v>
      </c>
      <c r="D36" s="17" t="inlineStr">
        <is>
          <t>IRIS0589</t>
        </is>
      </c>
      <c r="E36" s="17" t="inlineStr">
        <is>
          <t>Mohammed Sameer Shamsudin</t>
        </is>
      </c>
      <c r="F36" s="17" t="inlineStr">
        <is>
          <t>Lead - Assisted Services</t>
        </is>
      </c>
      <c r="G36" s="17" t="inlineStr">
        <is>
          <t>Shashikant Mudaliar</t>
        </is>
      </c>
      <c r="H36" s="17" t="inlineStr">
        <is>
          <t>IRIS0786</t>
        </is>
      </c>
      <c r="I36" s="17" t="n">
        <v>15.5</v>
      </c>
      <c r="J36" s="17" t="inlineStr">
        <is>
          <t>B.Com</t>
        </is>
      </c>
      <c r="K36" s="17" t="inlineStr">
        <is>
          <t>L5 – Lead · IC</t>
        </is>
      </c>
      <c r="L36" s="82" t="inlineStr">
        <is>
          <t>20 of 20</t>
        </is>
      </c>
      <c r="M36" s="83" t="inlineStr">
        <is>
          <t>• Role / sub-team: AI Testing.</t>
        </is>
      </c>
      <c r="N36" s="83" t="inlineStr">
        <is>
          <t>Annual · set by manager: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O36" s="83" t="inlineStr">
        <is>
          <t>Latest rating: 3 · Potential: Medium · 9-box: Core Contributor</t>
        </is>
      </c>
      <c r="P36" s="83" t="n"/>
      <c r="Q36" s="84" t="inlineStr">
        <is>
          <t>Open ▸</t>
        </is>
      </c>
      <c r="R36" s="84" t="inlineStr">
        <is>
          <t>Card ▸</t>
        </is>
      </c>
      <c r="S36" s="85" t="inlineStr">
        <is>
          <t>Quality Assurance</t>
        </is>
      </c>
      <c r="T36" s="86" t="inlineStr">
        <is>
          <t>Functional &amp; Domain Testing</t>
        </is>
      </c>
      <c r="U36" s="86" t="inlineStr">
        <is>
          <t>R070</t>
        </is>
      </c>
      <c r="V36" s="86" t="inlineStr">
        <is>
          <t>Functional &amp; Domain Testing · IC</t>
        </is>
      </c>
      <c r="W36" s="99" t="inlineStr">
        <is>
          <t>B2</t>
        </is>
      </c>
      <c r="X36" s="86" t="inlineStr">
        <is>
          <t>Band B · Specialist / Manager</t>
        </is>
      </c>
      <c r="Y36" s="86" t="inlineStr">
        <is>
          <t>Senior QA Specialist – POD Lead</t>
        </is>
      </c>
      <c r="Z36" s="86" t="n"/>
      <c r="AA36" s="86" t="inlineStr">
        <is>
          <t>Placed at B2 by the evidence: six ratings × market-derived weights and rules R1–R13 · no move needed for the reporting line</t>
        </is>
      </c>
      <c r="AB36" s="86" t="n"/>
      <c r="AC36" s="88" t="inlineStr">
        <is>
          <t>B2</t>
        </is>
      </c>
      <c r="AD36" s="21" t="inlineStr">
        <is>
          <t>High · 15.5 yrs vs market 6–10 yrs for B2</t>
        </is>
      </c>
      <c r="AE36" s="21" t="inlineStr">
        <is>
          <t>2 direct reports · norm IC: none · People: 6–8 knowledge work, 8–12 standardised delivery</t>
        </is>
      </c>
      <c r="AF36" s="21" t="inlineStr">
        <is>
          <t>P4 / M3 · SFIA 4–5</t>
        </is>
      </c>
      <c r="AG36" s="89" t="str">
        <f>IFERROR(IF(INDEX(RM_I_C,MATCH($U36,RM_KEY,0))="","",INDEX(RM_I_C,MATCH($U36,RM_KEY,0))),"")</f>
        <v>H</v>
      </c>
      <c r="AH36" s="90" t="str">
        <f>IFERROR(IF(INDEX(RM_I_Au,MATCH($U36,RM_KEY,0))="","",INDEX(RM_I_Au,MATCH($U36,RM_KEY,0))),"")</f>
        <v>M</v>
      </c>
      <c r="AI36" s="90" t="str">
        <f>IFERROR(IF(INDEX(RM_I_Ac,MATCH($U36,RM_KEY,0))="","",INDEX(RM_I_Ac,MATCH($U36,RM_KEY,0))),"")</f>
        <v>L</v>
      </c>
      <c r="AJ36" s="90" t="str">
        <f>IFERROR(IF(INDEX(RM_I_L,MATCH($U36,RM_KEY,0))="","",INDEX(RM_I_L,MATCH($U36,RM_KEY,0))),"")</f>
        <v>L</v>
      </c>
      <c r="AK36" s="90" t="str">
        <f>IFERROR(IF(INDEX(RM_I_BI,MATCH($U36,RM_KEY,0))="","",INDEX(RM_I_BI,MATCH($U36,RM_KEY,0))),"")</f>
        <v>L</v>
      </c>
      <c r="AL36" s="90" t="str">
        <f>IFERROR(IF(INDEX(RM_I_Exp,MATCH($U36,RM_KEY,0))="","",INDEX(RM_I_Exp,MATCH($U36,RM_KEY,0))),"")</f>
        <v>L</v>
      </c>
      <c r="AM36" s="90" t="str">
        <f>IFERROR(IF(INDEX(RM_I_Edu,MATCH($U36,RM_KEY,0))="","",INDEX(RM_I_Edu,MATCH($U36,RM_KEY,0))),"")</f>
        <v>L</v>
      </c>
      <c r="AN36" s="91" t="str">
        <f>IFERROR(IF(INDEX(RM_M_C,MATCH($U36,RM_KEY,0))="","",INDEX(RM_M_C,MATCH($U36,RM_KEY,0))),"")</f>
        <v>H</v>
      </c>
      <c r="AO36" s="92" t="str">
        <f>IFERROR(IF(INDEX(RM_M_Au,MATCH($U36,RM_KEY,0))="","",INDEX(RM_M_Au,MATCH($U36,RM_KEY,0))),"")</f>
        <v>M</v>
      </c>
      <c r="AP36" s="92" t="str">
        <f>IFERROR(IF(INDEX(RM_M_Ac,MATCH($U36,RM_KEY,0))="","",INDEX(RM_M_Ac,MATCH($U36,RM_KEY,0))),"")</f>
        <v>M</v>
      </c>
      <c r="AQ36" s="92" t="str">
        <f>IFERROR(IF(INDEX(RM_M_L,MATCH($U36,RM_KEY,0))="","",INDEX(RM_M_L,MATCH($U36,RM_KEY,0))),"")</f>
        <v>L</v>
      </c>
      <c r="AR36" s="92" t="str">
        <f>IFERROR(IF(INDEX(RM_M_BI,MATCH($U36,RM_KEY,0))="","",INDEX(RM_M_BI,MATCH($U36,RM_KEY,0))),"")</f>
        <v>L</v>
      </c>
      <c r="AS36" s="92" t="str">
        <f>IFERROR(IF(INDEX(RM_M_Exp,MATCH($U36,RM_KEY,0))="","",INDEX(RM_M_Exp,MATCH($U36,RM_KEY,0))),"")</f>
        <v>L</v>
      </c>
      <c r="AT36" s="92" t="str">
        <f>IFERROR(IF(INDEX(RM_M_Edu,MATCH($U36,RM_KEY,0))="","",INDEX(RM_M_Edu,MATCH($U36,RM_KEY,0))),"")</f>
        <v>L</v>
      </c>
      <c r="AU36" s="93" t="str">
        <f>IFERROR(IF(INDEX(RM_L_C,MATCH($U36,RM_KEY,0))="","",INDEX(RM_L_C,MATCH($U36,RM_KEY,0))),"")</f>
        <v/>
      </c>
      <c r="AV36" s="94" t="str">
        <f>IFERROR(IF(INDEX(RM_L_Au,MATCH($U36,RM_KEY,0))="","",INDEX(RM_L_Au,MATCH($U36,RM_KEY,0))),"")</f>
        <v/>
      </c>
      <c r="AW36" s="94" t="str">
        <f>IFERROR(IF(INDEX(RM_L_Ac,MATCH($U36,RM_KEY,0))="","",INDEX(RM_L_Ac,MATCH($U36,RM_KEY,0))),"")</f>
        <v/>
      </c>
      <c r="AX36" s="94" t="str">
        <f>IFERROR(IF(INDEX(RM_L_L,MATCH($U36,RM_KEY,0))="","",INDEX(RM_L_L,MATCH($U36,RM_KEY,0))),"")</f>
        <v/>
      </c>
      <c r="AY36" s="94" t="str">
        <f>IFERROR(IF(INDEX(RM_L_BI,MATCH($U36,RM_KEY,0))="","",INDEX(RM_L_BI,MATCH($U36,RM_KEY,0))),"")</f>
        <v/>
      </c>
      <c r="AZ36" s="94" t="str">
        <f>IFERROR(IF(INDEX(RM_L_Exp,MATCH($U36,RM_KEY,0))="","",INDEX(RM_L_Exp,MATCH($U36,RM_KEY,0))),"")</f>
        <v/>
      </c>
      <c r="BA36" s="94" t="str">
        <f>IFERROR(IF(INDEX(RM_L_Edu,MATCH($U36,RM_KEY,0))="","",INDEX(RM_L_Edu,MATCH($U36,RM_KEY,0))),"")</f>
        <v/>
      </c>
      <c r="BB36" s="89" t="n"/>
      <c r="BC36" s="90" t="n"/>
      <c r="BD36" s="90" t="n"/>
      <c r="BE36" s="90" t="n"/>
      <c r="BF36" s="90" t="inlineStr">
        <is>
          <t>M</t>
        </is>
      </c>
      <c r="BG36" s="90" t="inlineStr">
        <is>
          <t>H</t>
        </is>
      </c>
      <c r="BH36" s="90" t="inlineStr">
        <is>
          <t>M</t>
        </is>
      </c>
      <c r="BI36" s="93" t="n"/>
      <c r="BJ36" s="94" t="n"/>
      <c r="BK36" s="94" t="n"/>
      <c r="BL36" s="94" t="n"/>
      <c r="BM36" s="94" t="n"/>
      <c r="BN36" s="94" t="n"/>
      <c r="BO36" s="94" t="n"/>
      <c r="BP36" s="63" t="n"/>
      <c r="BQ36" s="95" t="str">
        <f>IF(CY36=0,"",IF(BP36&lt;&gt;"",BP36,IF(LEFT(W36,1)="X",W36,IF(OR(W36="B+",W36="C+"),INDEX(LAD_PC,MAX(1,MIN(14,MATCH(W36,LAD_PC,0)+IF((DA36-CZ36)&gt;=0.5,1,IF((DA36-CZ36)&lt;=-0.5,-1,0))))),INDEX(LAD_STD,MAX(1,MIN(12,MATCH(W36,LAD_STD,0)+IF((DA36-CZ36)&gt;=0.5,1,IF((DA36-CZ36)&lt;=-0.5,-1,0)))))))))</f>
        <v/>
      </c>
      <c r="BR36" s="86" t="str">
        <f>IF(BQ36="","",IFERROR(CHOOSE(INDEX(B_RANK,MATCH(BQ36,B_LVL,0)),"Band A · Practitioner","Band B · Specialist / Manager","B+ · Player-Coach","Band C · Principal / Head","C+ · Player-Coach","Band D · Business leadership","Band E · Enterprise leadership"),"Band X · Consultant"))</f>
        <v/>
      </c>
      <c r="BS36" s="86" t="str">
        <f>IF(BQ36="","",IF(BQ36=W36,"• Same",IF(INDEX(B_VAL,MATCH(BQ36,B_LVL,0))&gt;INDEX(B_VAL,MATCH(W36,B_LVL,0)),"▲ Up","▼ Down")))</f>
        <v/>
      </c>
      <c r="BT36" s="95" t="str">
        <f>IF(BQ36&lt;&gt;"",BQ36,W36)</f>
        <v>B2</v>
      </c>
      <c r="BU36" s="86" t="str">
        <f>IFERROR(IF($H36="","—",IF(OR(LEFT(BT36,1)="X",LEFT(INDEX($BT$7:$BT$592,MATCH($H36,$D$7:$D$592,0)),1)="X"),"—",IF(AND(LEFT(BT36,1)="E",LEFT(INDEX($BT$7:$BT$592,MATCH($H36,$D$7:$D$592,0)),1)="E"),"Exception · Band E",IF(INDEX(B_VAL,MATCH(BT36,B_LVL,0))&gt;=INDEX(B_VAL,MATCH(INDEX($BT$7:$BT$592,MATCH($H36,$D$7:$D$592,0)),B_LVL,0)),"⚠ At or above the manager",IF(INDEX(B_RANK,MATCH(BT36,B_LVL,0))=INDEX(B_RANK,MATCH(INDEX($BT$7:$BT$592,MATCH($H36,$D$7:$D$592,0)),B_LVL,0)),"⚠ Same band as the manager","OK"))))),"—")</f>
        <v>OK</v>
      </c>
      <c r="BV36" s="64" t="n"/>
      <c r="BW36" s="20">
        <f>IFERROR(INDEX(LMH_PTS,MATCH(AG36,LMH_KEY,0)),0)</f>
        <v>9</v>
      </c>
      <c r="BX36" s="21">
        <f>IFERROR(INDEX(LMH_PTS,MATCH(AH36,LMH_KEY,0)),0)</f>
        <v>3</v>
      </c>
      <c r="BY36" s="21">
        <f>IFERROR(INDEX(LMH_PTS,MATCH(AI36,LMH_KEY,0)),0)</f>
        <v>1</v>
      </c>
      <c r="BZ36" s="21">
        <f>IFERROR(INDEX(LMH_PTS,MATCH(AJ36,LMH_KEY,0)),0)</f>
        <v>1</v>
      </c>
      <c r="CA36" s="21">
        <f>IFERROR(INDEX(LMH_PTS,MATCH(AK36,LMH_KEY,0)),0)</f>
        <v>1</v>
      </c>
      <c r="CB36" s="21">
        <f>IFERROR(INDEX(LMH_PTS,MATCH(AL36,LMH_KEY,0)),0)</f>
        <v>1</v>
      </c>
      <c r="CC36" s="21">
        <f>IFERROR(INDEX(LMH_PTS,MATCH(AM36,LMH_KEY,0)),0)</f>
        <v>1</v>
      </c>
      <c r="CD36" s="21">
        <f>IFERROR(INDEX(LMH_PTS,MATCH(IF(AU36&lt;&gt;"",AU36,AG36),LMH_KEY,0)),0)</f>
        <v>9</v>
      </c>
      <c r="CE36" s="21">
        <f>IFERROR(INDEX(LMH_PTS,MATCH(IF(AV36&lt;&gt;"",AV36,AH36),LMH_KEY,0)),0)</f>
        <v>3</v>
      </c>
      <c r="CF36" s="21">
        <f>IFERROR(INDEX(LMH_PTS,MATCH(IF(AW36&lt;&gt;"",AW36,AI36),LMH_KEY,0)),0)</f>
        <v>1</v>
      </c>
      <c r="CG36" s="21">
        <f>IFERROR(INDEX(LMH_PTS,MATCH(IF(AX36&lt;&gt;"",AX36,AJ36),LMH_KEY,0)),0)</f>
        <v>1</v>
      </c>
      <c r="CH36" s="21">
        <f>IFERROR(INDEX(LMH_PTS,MATCH(IF(AY36&lt;&gt;"",AY36,AK36),LMH_KEY,0)),0)</f>
        <v>1</v>
      </c>
      <c r="CI36" s="21">
        <f>IFERROR(INDEX(LMH_PTS,MATCH(IF(AZ36&lt;&gt;"",AZ36,AL36),LMH_KEY,0)),0)</f>
        <v>1</v>
      </c>
      <c r="CJ36" s="21">
        <f>IFERROR(INDEX(LMH_PTS,MATCH(IF(BA36&lt;&gt;"",BA36,AM36),LMH_KEY,0)),0)</f>
        <v>1</v>
      </c>
      <c r="CK36" s="21">
        <f>IF(BB36="",0,IFERROR(INDEX(LMH_STEP,MATCH(BB36,LMH_KEY,0)),0))</f>
        <v>0</v>
      </c>
      <c r="CL36" s="21">
        <f>IF(BC36="",0,IFERROR(INDEX(LMH_STEP,MATCH(BC36,LMH_KEY,0)),0))</f>
        <v>0</v>
      </c>
      <c r="CM36" s="21">
        <f>IF(BD36="",0,IFERROR(INDEX(LMH_STEP,MATCH(BD36,LMH_KEY,0)),0))</f>
        <v>0</v>
      </c>
      <c r="CN36" s="21">
        <f>IF(BE36="",0,IFERROR(INDEX(LMH_STEP,MATCH(BE36,LMH_KEY,0)),0))</f>
        <v>0</v>
      </c>
      <c r="CO36" s="21">
        <f>IF(BF36="",0,IFERROR(INDEX(LMH_STEP,MATCH(BF36,LMH_KEY,0)),0))</f>
        <v>0</v>
      </c>
      <c r="CP36" s="21">
        <f>IF(BG36="",0,IFERROR(INDEX(LMH_STEP,MATCH(BG36,LMH_KEY,0)),0))</f>
        <v>1</v>
      </c>
      <c r="CQ36" s="21">
        <f>IF(BH36="",0,IFERROR(INDEX(LMH_STEP,MATCH(BH36,LMH_KEY,0)),0))</f>
        <v>0</v>
      </c>
      <c r="CR36" s="21">
        <f>IF(BI36&lt;&gt;"",IFERROR(INDEX(LMH_STEP,MATCH(BI36,LMH_KEY,0)),0),CK36)</f>
        <v>0</v>
      </c>
      <c r="CS36" s="21">
        <f>IF(BJ36&lt;&gt;"",IFERROR(INDEX(LMH_STEP,MATCH(BJ36,LMH_KEY,0)),0),CL36)</f>
        <v>0</v>
      </c>
      <c r="CT36" s="21">
        <f>IF(BK36&lt;&gt;"",IFERROR(INDEX(LMH_STEP,MATCH(BK36,LMH_KEY,0)),0),CM36)</f>
        <v>0</v>
      </c>
      <c r="CU36" s="21">
        <f>IF(BL36&lt;&gt;"",IFERROR(INDEX(LMH_STEP,MATCH(BL36,LMH_KEY,0)),0),CN36)</f>
        <v>0</v>
      </c>
      <c r="CV36" s="21">
        <f>IF(BM36&lt;&gt;"",IFERROR(INDEX(LMH_STEP,MATCH(BM36,LMH_KEY,0)),0),CO36)</f>
        <v>0</v>
      </c>
      <c r="CW36" s="21">
        <f>IF(BN36&lt;&gt;"",IFERROR(INDEX(LMH_STEP,MATCH(BN36,LMH_KEY,0)),0),CP36)</f>
        <v>1</v>
      </c>
      <c r="CX36" s="21">
        <f>IF(BO36&lt;&gt;"",IFERROR(INDEX(LMH_STEP,MATCH(BO36,LMH_KEY,0)),0),CQ36)</f>
        <v>0</v>
      </c>
      <c r="CY36" s="21">
        <f>COUNTA(BI36:BO36)+IF(BP36&lt;&gt;"",1,0)+IFERROR(INDEX(RM_LCNT,MATCH($U36,RM_KEY,0)),0)</f>
        <v>0</v>
      </c>
      <c r="CZ36" s="21">
        <f>IF((BW36+BX36+BY36+BZ36+CA36+CB36+CC36)=0,0,(BW36*CK36+BX36*CL36+BY36*CM36+BZ36*CN36+CA36*CO36+CB36*CP36+CC36*CQ36)/(BW36+BX36+BY36+BZ36+CA36+CB36+CC36))</f>
        <v>0.0588235294117647</v>
      </c>
      <c r="DA36" s="21">
        <f>IF((CD36+CE36+CF36+CG36+CH36+CI36+CJ36)=0,0,(CD36*CR36+CE36*CS36+CF36*CT36+CG36*CU36+CH36*CV36+CI36*CW36+CJ36*CX36)/(CD36+CE36+CF36+CG36+CH36+CI36+CJ36))</f>
        <v>0.0588235294117647</v>
      </c>
    </row>
    <row r="37" ht="70" customHeight="1">
      <c r="A37" s="59" t="inlineStr">
        <is>
          <t>CARBON</t>
        </is>
      </c>
      <c r="B37" s="17" t="inlineStr">
        <is>
          <t>Services</t>
        </is>
      </c>
      <c r="C37" s="17" t="n">
        <v>7</v>
      </c>
      <c r="D37" s="17" t="inlineStr">
        <is>
          <t>IRIS0621</t>
        </is>
      </c>
      <c r="E37" s="17" t="inlineStr">
        <is>
          <t>Anjum Shaikh</t>
        </is>
      </c>
      <c r="F37" s="17" t="inlineStr">
        <is>
          <t>Senior Financial Analyst</t>
        </is>
      </c>
      <c r="G37" s="17" t="inlineStr">
        <is>
          <t>Mohammed Sameer Shamsudin</t>
        </is>
      </c>
      <c r="H37" s="17" t="inlineStr">
        <is>
          <t>IRIS0589</t>
        </is>
      </c>
      <c r="I37" s="17" t="n">
        <v>17</v>
      </c>
      <c r="J37" s="17" t="inlineStr">
        <is>
          <t>B.Com</t>
        </is>
      </c>
      <c r="K37" s="17" t="inlineStr">
        <is>
          <t>L4 – Senior</t>
        </is>
      </c>
      <c r="L37" s="82" t="inlineStr">
        <is>
          <t>20 of 20</t>
        </is>
      </c>
      <c r="M37" s="83" t="inlineStr">
        <is>
          <t>• Role / sub-team: XBRL Conversion Service.</t>
        </is>
      </c>
      <c r="N37"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37" s="83" t="inlineStr">
        <is>
          <t>Latest rating: 3 · Potential: Medium · 9-box: Core Contributor</t>
        </is>
      </c>
      <c r="P37" s="83" t="inlineStr">
        <is>
          <t>Complexity &amp; Expertise: A3: ESEF/IFRS tagging across markets plus ESG taxonomies, validation and quality assurance → matches the start
Autonomy &amp; Decision: A2: Only validation issues named as independent decisions → moved down 0.5
Accountability &amp; Impact: A2: Accuracy and completeness of own tagging and validation; output goes to the CEM → moved down 0.5
Leadership &amp; Strategy: A1: No guiding or leading of others described → moved down 0.5</t>
        </is>
      </c>
      <c r="Q37" s="84" t="inlineStr">
        <is>
          <t>Open ▸</t>
        </is>
      </c>
      <c r="R37" s="84" t="inlineStr">
        <is>
          <t>Card ▸</t>
        </is>
      </c>
      <c r="S37" s="85" t="inlineStr">
        <is>
          <t>Consulting &amp; Professional Services</t>
        </is>
      </c>
      <c r="T37" s="86" t="inlineStr">
        <is>
          <t>XBRL Tagging, Conversion &amp; Filing</t>
        </is>
      </c>
      <c r="U37" s="86" t="inlineStr">
        <is>
          <t>R013</t>
        </is>
      </c>
      <c r="V37" s="86" t="inlineStr">
        <is>
          <t>XBRL Tagging, Conversion &amp; Filing · IC</t>
        </is>
      </c>
      <c r="W37" s="101" t="inlineStr">
        <is>
          <t>A3</t>
        </is>
      </c>
      <c r="X37" s="86" t="inlineStr">
        <is>
          <t>Band A · Practitioner</t>
        </is>
      </c>
      <c r="Y37" s="86" t="inlineStr">
        <is>
          <t>Senior Financial Analyst</t>
        </is>
      </c>
      <c r="Z37" s="86" t="n"/>
      <c r="AA37" s="86" t="inlineStr">
        <is>
          <t>Placed at A3 by the evidence: six ratings × market-derived weights and rules R1–R13 · no move needed for the reporting line</t>
        </is>
      </c>
      <c r="AB37" s="86" t="n"/>
      <c r="AC37" s="88" t="inlineStr">
        <is>
          <t>A3</t>
        </is>
      </c>
      <c r="AD37" s="21" t="inlineStr">
        <is>
          <t>High · 17 yrs vs market 2–5 yrs for A3</t>
        </is>
      </c>
      <c r="AE37" s="21" t="n"/>
      <c r="AF37" s="21" t="inlineStr">
        <is>
          <t>P2 · SFIA 3 Apply</t>
        </is>
      </c>
      <c r="AG37" s="89" t="str">
        <f>IFERROR(IF(INDEX(RM_I_C,MATCH($U37,RM_KEY,0))="","",INDEX(RM_I_C,MATCH($U37,RM_KEY,0))),"")</f>
        <v>H</v>
      </c>
      <c r="AH37" s="90" t="str">
        <f>IFERROR(IF(INDEX(RM_I_Au,MATCH($U37,RM_KEY,0))="","",INDEX(RM_I_Au,MATCH($U37,RM_KEY,0))),"")</f>
        <v>M</v>
      </c>
      <c r="AI37" s="90" t="str">
        <f>IFERROR(IF(INDEX(RM_I_Ac,MATCH($U37,RM_KEY,0))="","",INDEX(RM_I_Ac,MATCH($U37,RM_KEY,0))),"")</f>
        <v>M</v>
      </c>
      <c r="AJ37" s="90" t="str">
        <f>IFERROR(IF(INDEX(RM_I_L,MATCH($U37,RM_KEY,0))="","",INDEX(RM_I_L,MATCH($U37,RM_KEY,0))),"")</f>
        <v>L</v>
      </c>
      <c r="AK37" s="90" t="str">
        <f>IFERROR(IF(INDEX(RM_I_BI,MATCH($U37,RM_KEY,0))="","",INDEX(RM_I_BI,MATCH($U37,RM_KEY,0))),"")</f>
        <v>L</v>
      </c>
      <c r="AL37" s="90" t="str">
        <f>IFERROR(IF(INDEX(RM_I_Exp,MATCH($U37,RM_KEY,0))="","",INDEX(RM_I_Exp,MATCH($U37,RM_KEY,0))),"")</f>
        <v>L</v>
      </c>
      <c r="AM37" s="90" t="str">
        <f>IFERROR(IF(INDEX(RM_I_Edu,MATCH($U37,RM_KEY,0))="","",INDEX(RM_I_Edu,MATCH($U37,RM_KEY,0))),"")</f>
        <v>L</v>
      </c>
      <c r="AN37" s="91" t="str">
        <f>IFERROR(IF(INDEX(RM_M_C,MATCH($U37,RM_KEY,0))="","",INDEX(RM_M_C,MATCH($U37,RM_KEY,0))),"")</f>
        <v>H</v>
      </c>
      <c r="AO37" s="92" t="str">
        <f>IFERROR(IF(INDEX(RM_M_Au,MATCH($U37,RM_KEY,0))="","",INDEX(RM_M_Au,MATCH($U37,RM_KEY,0))),"")</f>
        <v>M</v>
      </c>
      <c r="AP37" s="92" t="str">
        <f>IFERROR(IF(INDEX(RM_M_Ac,MATCH($U37,RM_KEY,0))="","",INDEX(RM_M_Ac,MATCH($U37,RM_KEY,0))),"")</f>
        <v>M</v>
      </c>
      <c r="AQ37" s="92" t="str">
        <f>IFERROR(IF(INDEX(RM_M_L,MATCH($U37,RM_KEY,0))="","",INDEX(RM_M_L,MATCH($U37,RM_KEY,0))),"")</f>
        <v>L</v>
      </c>
      <c r="AR37" s="92" t="str">
        <f>IFERROR(IF(INDEX(RM_M_BI,MATCH($U37,RM_KEY,0))="","",INDEX(RM_M_BI,MATCH($U37,RM_KEY,0))),"")</f>
        <v>L</v>
      </c>
      <c r="AS37" s="92" t="str">
        <f>IFERROR(IF(INDEX(RM_M_Exp,MATCH($U37,RM_KEY,0))="","",INDEX(RM_M_Exp,MATCH($U37,RM_KEY,0))),"")</f>
        <v>L</v>
      </c>
      <c r="AT37" s="92" t="str">
        <f>IFERROR(IF(INDEX(RM_M_Edu,MATCH($U37,RM_KEY,0))="","",INDEX(RM_M_Edu,MATCH($U37,RM_KEY,0))),"")</f>
        <v>L</v>
      </c>
      <c r="AU37" s="93" t="str">
        <f>IFERROR(IF(INDEX(RM_L_C,MATCH($U37,RM_KEY,0))="","",INDEX(RM_L_C,MATCH($U37,RM_KEY,0))),"")</f>
        <v/>
      </c>
      <c r="AV37" s="94" t="str">
        <f>IFERROR(IF(INDEX(RM_L_Au,MATCH($U37,RM_KEY,0))="","",INDEX(RM_L_Au,MATCH($U37,RM_KEY,0))),"")</f>
        <v/>
      </c>
      <c r="AW37" s="94" t="str">
        <f>IFERROR(IF(INDEX(RM_L_Ac,MATCH($U37,RM_KEY,0))="","",INDEX(RM_L_Ac,MATCH($U37,RM_KEY,0))),"")</f>
        <v/>
      </c>
      <c r="AX37" s="94" t="str">
        <f>IFERROR(IF(INDEX(RM_L_L,MATCH($U37,RM_KEY,0))="","",INDEX(RM_L_L,MATCH($U37,RM_KEY,0))),"")</f>
        <v/>
      </c>
      <c r="AY37" s="94" t="str">
        <f>IFERROR(IF(INDEX(RM_L_BI,MATCH($U37,RM_KEY,0))="","",INDEX(RM_L_BI,MATCH($U37,RM_KEY,0))),"")</f>
        <v/>
      </c>
      <c r="AZ37" s="94" t="str">
        <f>IFERROR(IF(INDEX(RM_L_Exp,MATCH($U37,RM_KEY,0))="","",INDEX(RM_L_Exp,MATCH($U37,RM_KEY,0))),"")</f>
        <v/>
      </c>
      <c r="BA37" s="94" t="str">
        <f>IFERROR(IF(INDEX(RM_L_Edu,MATCH($U37,RM_KEY,0))="","",INDEX(RM_L_Edu,MATCH($U37,RM_KEY,0))),"")</f>
        <v/>
      </c>
      <c r="BB37" s="89" t="inlineStr">
        <is>
          <t>M</t>
        </is>
      </c>
      <c r="BC37" s="90" t="inlineStr">
        <is>
          <t>M</t>
        </is>
      </c>
      <c r="BD37" s="90" t="inlineStr">
        <is>
          <t>M</t>
        </is>
      </c>
      <c r="BE37" s="90" t="inlineStr">
        <is>
          <t>L</t>
        </is>
      </c>
      <c r="BF37" s="90" t="inlineStr">
        <is>
          <t>M</t>
        </is>
      </c>
      <c r="BG37" s="90" t="inlineStr">
        <is>
          <t>H</t>
        </is>
      </c>
      <c r="BH37" s="90" t="inlineStr">
        <is>
          <t>M</t>
        </is>
      </c>
      <c r="BI37" s="93" t="n"/>
      <c r="BJ37" s="94" t="n"/>
      <c r="BK37" s="94" t="n"/>
      <c r="BL37" s="94" t="n"/>
      <c r="BM37" s="94" t="n"/>
      <c r="BN37" s="94" t="n"/>
      <c r="BO37" s="94" t="n"/>
      <c r="BP37" s="63" t="n"/>
      <c r="BQ37" s="95" t="str">
        <f>IF(CY37=0,"",IF(BP37&lt;&gt;"",BP37,IF(LEFT(W37,1)="X",W37,IF(OR(W37="B+",W37="C+"),INDEX(LAD_PC,MAX(1,MIN(14,MATCH(W37,LAD_PC,0)+IF((DA37-CZ37)&gt;=0.5,1,IF((DA37-CZ37)&lt;=-0.5,-1,0))))),INDEX(LAD_STD,MAX(1,MIN(12,MATCH(W37,LAD_STD,0)+IF((DA37-CZ37)&gt;=0.5,1,IF((DA37-CZ37)&lt;=-0.5,-1,0)))))))))</f>
        <v/>
      </c>
      <c r="BR37" s="86" t="str">
        <f>IF(BQ37="","",IFERROR(CHOOSE(INDEX(B_RANK,MATCH(BQ37,B_LVL,0)),"Band A · Practitioner","Band B · Specialist / Manager","B+ · Player-Coach","Band C · Principal / Head","C+ · Player-Coach","Band D · Business leadership","Band E · Enterprise leadership"),"Band X · Consultant"))</f>
        <v/>
      </c>
      <c r="BS37" s="86" t="str">
        <f>IF(BQ37="","",IF(BQ37=W37,"• Same",IF(INDEX(B_VAL,MATCH(BQ37,B_LVL,0))&gt;INDEX(B_VAL,MATCH(W37,B_LVL,0)),"▲ Up","▼ Down")))</f>
        <v/>
      </c>
      <c r="BT37" s="95" t="str">
        <f>IF(BQ37&lt;&gt;"",BQ37,W37)</f>
        <v>A3</v>
      </c>
      <c r="BU37" s="86" t="str">
        <f>IFERROR(IF($H37="","—",IF(OR(LEFT(BT37,1)="X",LEFT(INDEX($BT$7:$BT$592,MATCH($H37,$D$7:$D$592,0)),1)="X"),"—",IF(AND(LEFT(BT37,1)="E",LEFT(INDEX($BT$7:$BT$592,MATCH($H37,$D$7:$D$592,0)),1)="E"),"Exception · Band E",IF(INDEX(B_VAL,MATCH(BT37,B_LVL,0))&gt;=INDEX(B_VAL,MATCH(INDEX($BT$7:$BT$592,MATCH($H37,$D$7:$D$592,0)),B_LVL,0)),"⚠ At or above the manager",IF(INDEX(B_RANK,MATCH(BT37,B_LVL,0))=INDEX(B_RANK,MATCH(INDEX($BT$7:$BT$592,MATCH($H37,$D$7:$D$592,0)),B_LVL,0)),"⚠ Same band as the manager","OK"))))),"—")</f>
        <v>OK</v>
      </c>
      <c r="BV37" s="64" t="n"/>
      <c r="BW37" s="20">
        <f>IFERROR(INDEX(LMH_PTS,MATCH(AG37,LMH_KEY,0)),0)</f>
        <v>9</v>
      </c>
      <c r="BX37" s="21">
        <f>IFERROR(INDEX(LMH_PTS,MATCH(AH37,LMH_KEY,0)),0)</f>
        <v>3</v>
      </c>
      <c r="BY37" s="21">
        <f>IFERROR(INDEX(LMH_PTS,MATCH(AI37,LMH_KEY,0)),0)</f>
        <v>3</v>
      </c>
      <c r="BZ37" s="21">
        <f>IFERROR(INDEX(LMH_PTS,MATCH(AJ37,LMH_KEY,0)),0)</f>
        <v>1</v>
      </c>
      <c r="CA37" s="21">
        <f>IFERROR(INDEX(LMH_PTS,MATCH(AK37,LMH_KEY,0)),0)</f>
        <v>1</v>
      </c>
      <c r="CB37" s="21">
        <f>IFERROR(INDEX(LMH_PTS,MATCH(AL37,LMH_KEY,0)),0)</f>
        <v>1</v>
      </c>
      <c r="CC37" s="21">
        <f>IFERROR(INDEX(LMH_PTS,MATCH(AM37,LMH_KEY,0)),0)</f>
        <v>1</v>
      </c>
      <c r="CD37" s="21">
        <f>IFERROR(INDEX(LMH_PTS,MATCH(IF(AU37&lt;&gt;"",AU37,AG37),LMH_KEY,0)),0)</f>
        <v>9</v>
      </c>
      <c r="CE37" s="21">
        <f>IFERROR(INDEX(LMH_PTS,MATCH(IF(AV37&lt;&gt;"",AV37,AH37),LMH_KEY,0)),0)</f>
        <v>3</v>
      </c>
      <c r="CF37" s="21">
        <f>IFERROR(INDEX(LMH_PTS,MATCH(IF(AW37&lt;&gt;"",AW37,AI37),LMH_KEY,0)),0)</f>
        <v>3</v>
      </c>
      <c r="CG37" s="21">
        <f>IFERROR(INDEX(LMH_PTS,MATCH(IF(AX37&lt;&gt;"",AX37,AJ37),LMH_KEY,0)),0)</f>
        <v>1</v>
      </c>
      <c r="CH37" s="21">
        <f>IFERROR(INDEX(LMH_PTS,MATCH(IF(AY37&lt;&gt;"",AY37,AK37),LMH_KEY,0)),0)</f>
        <v>1</v>
      </c>
      <c r="CI37" s="21">
        <f>IFERROR(INDEX(LMH_PTS,MATCH(IF(AZ37&lt;&gt;"",AZ37,AL37),LMH_KEY,0)),0)</f>
        <v>1</v>
      </c>
      <c r="CJ37" s="21">
        <f>IFERROR(INDEX(LMH_PTS,MATCH(IF(BA37&lt;&gt;"",BA37,AM37),LMH_KEY,0)),0)</f>
        <v>1</v>
      </c>
      <c r="CK37" s="21">
        <f>IF(BB37="",0,IFERROR(INDEX(LMH_STEP,MATCH(BB37,LMH_KEY,0)),0))</f>
        <v>0</v>
      </c>
      <c r="CL37" s="21">
        <f>IF(BC37="",0,IFERROR(INDEX(LMH_STEP,MATCH(BC37,LMH_KEY,0)),0))</f>
        <v>0</v>
      </c>
      <c r="CM37" s="21">
        <f>IF(BD37="",0,IFERROR(INDEX(LMH_STEP,MATCH(BD37,LMH_KEY,0)),0))</f>
        <v>0</v>
      </c>
      <c r="CN37" s="21">
        <f>IF(BE37="",0,IFERROR(INDEX(LMH_STEP,MATCH(BE37,LMH_KEY,0)),0))</f>
        <v>-1</v>
      </c>
      <c r="CO37" s="21">
        <f>IF(BF37="",0,IFERROR(INDEX(LMH_STEP,MATCH(BF37,LMH_KEY,0)),0))</f>
        <v>0</v>
      </c>
      <c r="CP37" s="21">
        <f>IF(BG37="",0,IFERROR(INDEX(LMH_STEP,MATCH(BG37,LMH_KEY,0)),0))</f>
        <v>1</v>
      </c>
      <c r="CQ37" s="21">
        <f>IF(BH37="",0,IFERROR(INDEX(LMH_STEP,MATCH(BH37,LMH_KEY,0)),0))</f>
        <v>0</v>
      </c>
      <c r="CR37" s="21">
        <f>IF(BI37&lt;&gt;"",IFERROR(INDEX(LMH_STEP,MATCH(BI37,LMH_KEY,0)),0),CK37)</f>
        <v>0</v>
      </c>
      <c r="CS37" s="21">
        <f>IF(BJ37&lt;&gt;"",IFERROR(INDEX(LMH_STEP,MATCH(BJ37,LMH_KEY,0)),0),CL37)</f>
        <v>0</v>
      </c>
      <c r="CT37" s="21">
        <f>IF(BK37&lt;&gt;"",IFERROR(INDEX(LMH_STEP,MATCH(BK37,LMH_KEY,0)),0),CM37)</f>
        <v>0</v>
      </c>
      <c r="CU37" s="21">
        <f>IF(BL37&lt;&gt;"",IFERROR(INDEX(LMH_STEP,MATCH(BL37,LMH_KEY,0)),0),CN37)</f>
        <v>-1</v>
      </c>
      <c r="CV37" s="21">
        <f>IF(BM37&lt;&gt;"",IFERROR(INDEX(LMH_STEP,MATCH(BM37,LMH_KEY,0)),0),CO37)</f>
        <v>0</v>
      </c>
      <c r="CW37" s="21">
        <f>IF(BN37&lt;&gt;"",IFERROR(INDEX(LMH_STEP,MATCH(BN37,LMH_KEY,0)),0),CP37)</f>
        <v>1</v>
      </c>
      <c r="CX37" s="21">
        <f>IF(BO37&lt;&gt;"",IFERROR(INDEX(LMH_STEP,MATCH(BO37,LMH_KEY,0)),0),CQ37)</f>
        <v>0</v>
      </c>
      <c r="CY37" s="21">
        <f>COUNTA(BI37:BO37)+IF(BP37&lt;&gt;"",1,0)+IFERROR(INDEX(RM_LCNT,MATCH($U37,RM_KEY,0)),0)</f>
        <v>0</v>
      </c>
      <c r="CZ37" s="21">
        <f>IF((BW37+BX37+BY37+BZ37+CA37+CB37+CC37)=0,0,(BW37*CK37+BX37*CL37+BY37*CM37+BZ37*CN37+CA37*CO37+CB37*CP37+CC37*CQ37)/(BW37+BX37+BY37+BZ37+CA37+CB37+CC37))</f>
        <v>0</v>
      </c>
      <c r="DA37" s="21">
        <f>IF((CD37+CE37+CF37+CG37+CH37+CI37+CJ37)=0,0,(CD37*CR37+CE37*CS37+CF37*CT37+CG37*CU37+CH37*CV37+CI37*CW37+CJ37*CX37)/(CD37+CE37+CF37+CG37+CH37+CI37+CJ37))</f>
        <v>0</v>
      </c>
    </row>
    <row r="38" ht="70" customHeight="1">
      <c r="A38" s="59" t="inlineStr">
        <is>
          <t>CARBON</t>
        </is>
      </c>
      <c r="B38" s="17" t="inlineStr">
        <is>
          <t>Services</t>
        </is>
      </c>
      <c r="C38" s="17" t="n">
        <v>7</v>
      </c>
      <c r="D38" s="17" t="inlineStr">
        <is>
          <t>IRIS0508</t>
        </is>
      </c>
      <c r="E38" s="17" t="inlineStr">
        <is>
          <t>Dhananjay Bavkar</t>
        </is>
      </c>
      <c r="F38" s="17" t="inlineStr">
        <is>
          <t>Senior Financial Analyst</t>
        </is>
      </c>
      <c r="G38" s="17" t="inlineStr">
        <is>
          <t>Mohammed Sameer Shamsudin</t>
        </is>
      </c>
      <c r="H38" s="17" t="inlineStr">
        <is>
          <t>IRIS0589</t>
        </is>
      </c>
      <c r="I38" s="17" t="n">
        <v>15.7</v>
      </c>
      <c r="J38" s="17" t="inlineStr">
        <is>
          <t>B.Com</t>
        </is>
      </c>
      <c r="K38" s="17" t="inlineStr">
        <is>
          <t>L4 – Senior</t>
        </is>
      </c>
      <c r="L38" s="82" t="inlineStr">
        <is>
          <t>18 of 20</t>
        </is>
      </c>
      <c r="M38" s="83" t="inlineStr">
        <is>
          <t>• Role / sub-team: Quality check Analyst And disclosure management processing.</t>
        </is>
      </c>
      <c r="N38"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38" s="83" t="inlineStr">
        <is>
          <t>Latest rating: 3 · Potential: Medium · 9-box: Core Contributor</t>
        </is>
      </c>
      <c r="P38" s="83" t="inlineStr">
        <is>
          <t>Complexity &amp; Expertise: A3: Disclosure management, ESMA tagging and QA, taxonomy mapping, validation, software-update testing → matches the start
Autonomy &amp; Decision: A3: Independently investigates validation errors, decides taxonomy mapping and makes corrections → matches the start
Accountability &amp; Impact: A2: Accuracy of own tagging, validation and disclosure updates; files go to CEM → moved down 0.5
Leadership &amp; Strategy: A1: No guiding or leading of others described → moved down 0.5</t>
        </is>
      </c>
      <c r="Q38" s="84" t="inlineStr">
        <is>
          <t>Open ▸</t>
        </is>
      </c>
      <c r="R38" s="84" t="inlineStr">
        <is>
          <t>Card ▸</t>
        </is>
      </c>
      <c r="S38" s="85" t="inlineStr">
        <is>
          <t>Consulting &amp; Professional Services</t>
        </is>
      </c>
      <c r="T38" s="86" t="inlineStr">
        <is>
          <t>XBRL Tagging, Conversion &amp; Filing</t>
        </is>
      </c>
      <c r="U38" s="86" t="inlineStr">
        <is>
          <t>R013</t>
        </is>
      </c>
      <c r="V38" s="86" t="inlineStr">
        <is>
          <t>XBRL Tagging, Conversion &amp; Filing · IC</t>
        </is>
      </c>
      <c r="W38" s="101" t="inlineStr">
        <is>
          <t>A3</t>
        </is>
      </c>
      <c r="X38" s="86" t="inlineStr">
        <is>
          <t>Band A · Practitioner</t>
        </is>
      </c>
      <c r="Y38" s="86" t="inlineStr">
        <is>
          <t>Senior Financial Analyst</t>
        </is>
      </c>
      <c r="Z38" s="86" t="n"/>
      <c r="AA38" s="86" t="inlineStr">
        <is>
          <t>Placed at A3 by the evidence: six ratings × market-derived weights and rules R1–R13 · no move needed for the reporting line</t>
        </is>
      </c>
      <c r="AB38" s="86" t="n"/>
      <c r="AC38" s="88" t="inlineStr">
        <is>
          <t>B1</t>
        </is>
      </c>
      <c r="AD38" s="21" t="inlineStr">
        <is>
          <t>High · 15.7 yrs vs market 2–5 yrs for A3</t>
        </is>
      </c>
      <c r="AE38" s="21" t="n"/>
      <c r="AF38" s="21" t="inlineStr">
        <is>
          <t>P2 · SFIA 3 Apply</t>
        </is>
      </c>
      <c r="AG38" s="89" t="str">
        <f>IFERROR(IF(INDEX(RM_I_C,MATCH($U38,RM_KEY,0))="","",INDEX(RM_I_C,MATCH($U38,RM_KEY,0))),"")</f>
        <v>H</v>
      </c>
      <c r="AH38" s="90" t="str">
        <f>IFERROR(IF(INDEX(RM_I_Au,MATCH($U38,RM_KEY,0))="","",INDEX(RM_I_Au,MATCH($U38,RM_KEY,0))),"")</f>
        <v>M</v>
      </c>
      <c r="AI38" s="90" t="str">
        <f>IFERROR(IF(INDEX(RM_I_Ac,MATCH($U38,RM_KEY,0))="","",INDEX(RM_I_Ac,MATCH($U38,RM_KEY,0))),"")</f>
        <v>M</v>
      </c>
      <c r="AJ38" s="90" t="str">
        <f>IFERROR(IF(INDEX(RM_I_L,MATCH($U38,RM_KEY,0))="","",INDEX(RM_I_L,MATCH($U38,RM_KEY,0))),"")</f>
        <v>L</v>
      </c>
      <c r="AK38" s="90" t="str">
        <f>IFERROR(IF(INDEX(RM_I_BI,MATCH($U38,RM_KEY,0))="","",INDEX(RM_I_BI,MATCH($U38,RM_KEY,0))),"")</f>
        <v>L</v>
      </c>
      <c r="AL38" s="90" t="str">
        <f>IFERROR(IF(INDEX(RM_I_Exp,MATCH($U38,RM_KEY,0))="","",INDEX(RM_I_Exp,MATCH($U38,RM_KEY,0))),"")</f>
        <v>L</v>
      </c>
      <c r="AM38" s="90" t="str">
        <f>IFERROR(IF(INDEX(RM_I_Edu,MATCH($U38,RM_KEY,0))="","",INDEX(RM_I_Edu,MATCH($U38,RM_KEY,0))),"")</f>
        <v>L</v>
      </c>
      <c r="AN38" s="91" t="str">
        <f>IFERROR(IF(INDEX(RM_M_C,MATCH($U38,RM_KEY,0))="","",INDEX(RM_M_C,MATCH($U38,RM_KEY,0))),"")</f>
        <v>H</v>
      </c>
      <c r="AO38" s="92" t="str">
        <f>IFERROR(IF(INDEX(RM_M_Au,MATCH($U38,RM_KEY,0))="","",INDEX(RM_M_Au,MATCH($U38,RM_KEY,0))),"")</f>
        <v>M</v>
      </c>
      <c r="AP38" s="92" t="str">
        <f>IFERROR(IF(INDEX(RM_M_Ac,MATCH($U38,RM_KEY,0))="","",INDEX(RM_M_Ac,MATCH($U38,RM_KEY,0))),"")</f>
        <v>M</v>
      </c>
      <c r="AQ38" s="92" t="str">
        <f>IFERROR(IF(INDEX(RM_M_L,MATCH($U38,RM_KEY,0))="","",INDEX(RM_M_L,MATCH($U38,RM_KEY,0))),"")</f>
        <v>L</v>
      </c>
      <c r="AR38" s="92" t="str">
        <f>IFERROR(IF(INDEX(RM_M_BI,MATCH($U38,RM_KEY,0))="","",INDEX(RM_M_BI,MATCH($U38,RM_KEY,0))),"")</f>
        <v>L</v>
      </c>
      <c r="AS38" s="92" t="str">
        <f>IFERROR(IF(INDEX(RM_M_Exp,MATCH($U38,RM_KEY,0))="","",INDEX(RM_M_Exp,MATCH($U38,RM_KEY,0))),"")</f>
        <v>L</v>
      </c>
      <c r="AT38" s="92" t="str">
        <f>IFERROR(IF(INDEX(RM_M_Edu,MATCH($U38,RM_KEY,0))="","",INDEX(RM_M_Edu,MATCH($U38,RM_KEY,0))),"")</f>
        <v>L</v>
      </c>
      <c r="AU38" s="93" t="str">
        <f>IFERROR(IF(INDEX(RM_L_C,MATCH($U38,RM_KEY,0))="","",INDEX(RM_L_C,MATCH($U38,RM_KEY,0))),"")</f>
        <v/>
      </c>
      <c r="AV38" s="94" t="str">
        <f>IFERROR(IF(INDEX(RM_L_Au,MATCH($U38,RM_KEY,0))="","",INDEX(RM_L_Au,MATCH($U38,RM_KEY,0))),"")</f>
        <v/>
      </c>
      <c r="AW38" s="94" t="str">
        <f>IFERROR(IF(INDEX(RM_L_Ac,MATCH($U38,RM_KEY,0))="","",INDEX(RM_L_Ac,MATCH($U38,RM_KEY,0))),"")</f>
        <v/>
      </c>
      <c r="AX38" s="94" t="str">
        <f>IFERROR(IF(INDEX(RM_L_L,MATCH($U38,RM_KEY,0))="","",INDEX(RM_L_L,MATCH($U38,RM_KEY,0))),"")</f>
        <v/>
      </c>
      <c r="AY38" s="94" t="str">
        <f>IFERROR(IF(INDEX(RM_L_BI,MATCH($U38,RM_KEY,0))="","",INDEX(RM_L_BI,MATCH($U38,RM_KEY,0))),"")</f>
        <v/>
      </c>
      <c r="AZ38" s="94" t="str">
        <f>IFERROR(IF(INDEX(RM_L_Exp,MATCH($U38,RM_KEY,0))="","",INDEX(RM_L_Exp,MATCH($U38,RM_KEY,0))),"")</f>
        <v/>
      </c>
      <c r="BA38" s="94" t="str">
        <f>IFERROR(IF(INDEX(RM_L_Edu,MATCH($U38,RM_KEY,0))="","",INDEX(RM_L_Edu,MATCH($U38,RM_KEY,0))),"")</f>
        <v/>
      </c>
      <c r="BB38" s="89" t="inlineStr">
        <is>
          <t>M</t>
        </is>
      </c>
      <c r="BC38" s="90" t="inlineStr">
        <is>
          <t>M</t>
        </is>
      </c>
      <c r="BD38" s="90" t="inlineStr">
        <is>
          <t>M</t>
        </is>
      </c>
      <c r="BE38" s="90" t="inlineStr">
        <is>
          <t>L</t>
        </is>
      </c>
      <c r="BF38" s="90" t="inlineStr">
        <is>
          <t>M</t>
        </is>
      </c>
      <c r="BG38" s="90" t="inlineStr">
        <is>
          <t>H</t>
        </is>
      </c>
      <c r="BH38" s="90" t="inlineStr">
        <is>
          <t>M</t>
        </is>
      </c>
      <c r="BI38" s="93" t="n"/>
      <c r="BJ38" s="94" t="n"/>
      <c r="BK38" s="94" t="n"/>
      <c r="BL38" s="94" t="n"/>
      <c r="BM38" s="94" t="n"/>
      <c r="BN38" s="94" t="n"/>
      <c r="BO38" s="94" t="n"/>
      <c r="BP38" s="63" t="n"/>
      <c r="BQ38" s="95" t="str">
        <f>IF(CY38=0,"",IF(BP38&lt;&gt;"",BP38,IF(LEFT(W38,1)="X",W38,IF(OR(W38="B+",W38="C+"),INDEX(LAD_PC,MAX(1,MIN(14,MATCH(W38,LAD_PC,0)+IF((DA38-CZ38)&gt;=0.5,1,IF((DA38-CZ38)&lt;=-0.5,-1,0))))),INDEX(LAD_STD,MAX(1,MIN(12,MATCH(W38,LAD_STD,0)+IF((DA38-CZ38)&gt;=0.5,1,IF((DA38-CZ38)&lt;=-0.5,-1,0)))))))))</f>
        <v/>
      </c>
      <c r="BR38" s="86" t="str">
        <f>IF(BQ38="","",IFERROR(CHOOSE(INDEX(B_RANK,MATCH(BQ38,B_LVL,0)),"Band A · Practitioner","Band B · Specialist / Manager","B+ · Player-Coach","Band C · Principal / Head","C+ · Player-Coach","Band D · Business leadership","Band E · Enterprise leadership"),"Band X · Consultant"))</f>
        <v/>
      </c>
      <c r="BS38" s="86" t="str">
        <f>IF(BQ38="","",IF(BQ38=W38,"• Same",IF(INDEX(B_VAL,MATCH(BQ38,B_LVL,0))&gt;INDEX(B_VAL,MATCH(W38,B_LVL,0)),"▲ Up","▼ Down")))</f>
        <v/>
      </c>
      <c r="BT38" s="95" t="str">
        <f>IF(BQ38&lt;&gt;"",BQ38,W38)</f>
        <v>A3</v>
      </c>
      <c r="BU38" s="86" t="str">
        <f>IFERROR(IF($H38="","—",IF(OR(LEFT(BT38,1)="X",LEFT(INDEX($BT$7:$BT$592,MATCH($H38,$D$7:$D$592,0)),1)="X"),"—",IF(AND(LEFT(BT38,1)="E",LEFT(INDEX($BT$7:$BT$592,MATCH($H38,$D$7:$D$592,0)),1)="E"),"Exception · Band E",IF(INDEX(B_VAL,MATCH(BT38,B_LVL,0))&gt;=INDEX(B_VAL,MATCH(INDEX($BT$7:$BT$592,MATCH($H38,$D$7:$D$592,0)),B_LVL,0)),"⚠ At or above the manager",IF(INDEX(B_RANK,MATCH(BT38,B_LVL,0))=INDEX(B_RANK,MATCH(INDEX($BT$7:$BT$592,MATCH($H38,$D$7:$D$592,0)),B_LVL,0)),"⚠ Same band as the manager","OK"))))),"—")</f>
        <v>OK</v>
      </c>
      <c r="BV38" s="64" t="n"/>
      <c r="BW38" s="20">
        <f>IFERROR(INDEX(LMH_PTS,MATCH(AG38,LMH_KEY,0)),0)</f>
        <v>9</v>
      </c>
      <c r="BX38" s="21">
        <f>IFERROR(INDEX(LMH_PTS,MATCH(AH38,LMH_KEY,0)),0)</f>
        <v>3</v>
      </c>
      <c r="BY38" s="21">
        <f>IFERROR(INDEX(LMH_PTS,MATCH(AI38,LMH_KEY,0)),0)</f>
        <v>3</v>
      </c>
      <c r="BZ38" s="21">
        <f>IFERROR(INDEX(LMH_PTS,MATCH(AJ38,LMH_KEY,0)),0)</f>
        <v>1</v>
      </c>
      <c r="CA38" s="21">
        <f>IFERROR(INDEX(LMH_PTS,MATCH(AK38,LMH_KEY,0)),0)</f>
        <v>1</v>
      </c>
      <c r="CB38" s="21">
        <f>IFERROR(INDEX(LMH_PTS,MATCH(AL38,LMH_KEY,0)),0)</f>
        <v>1</v>
      </c>
      <c r="CC38" s="21">
        <f>IFERROR(INDEX(LMH_PTS,MATCH(AM38,LMH_KEY,0)),0)</f>
        <v>1</v>
      </c>
      <c r="CD38" s="21">
        <f>IFERROR(INDEX(LMH_PTS,MATCH(IF(AU38&lt;&gt;"",AU38,AG38),LMH_KEY,0)),0)</f>
        <v>9</v>
      </c>
      <c r="CE38" s="21">
        <f>IFERROR(INDEX(LMH_PTS,MATCH(IF(AV38&lt;&gt;"",AV38,AH38),LMH_KEY,0)),0)</f>
        <v>3</v>
      </c>
      <c r="CF38" s="21">
        <f>IFERROR(INDEX(LMH_PTS,MATCH(IF(AW38&lt;&gt;"",AW38,AI38),LMH_KEY,0)),0)</f>
        <v>3</v>
      </c>
      <c r="CG38" s="21">
        <f>IFERROR(INDEX(LMH_PTS,MATCH(IF(AX38&lt;&gt;"",AX38,AJ38),LMH_KEY,0)),0)</f>
        <v>1</v>
      </c>
      <c r="CH38" s="21">
        <f>IFERROR(INDEX(LMH_PTS,MATCH(IF(AY38&lt;&gt;"",AY38,AK38),LMH_KEY,0)),0)</f>
        <v>1</v>
      </c>
      <c r="CI38" s="21">
        <f>IFERROR(INDEX(LMH_PTS,MATCH(IF(AZ38&lt;&gt;"",AZ38,AL38),LMH_KEY,0)),0)</f>
        <v>1</v>
      </c>
      <c r="CJ38" s="21">
        <f>IFERROR(INDEX(LMH_PTS,MATCH(IF(BA38&lt;&gt;"",BA38,AM38),LMH_KEY,0)),0)</f>
        <v>1</v>
      </c>
      <c r="CK38" s="21">
        <f>IF(BB38="",0,IFERROR(INDEX(LMH_STEP,MATCH(BB38,LMH_KEY,0)),0))</f>
        <v>0</v>
      </c>
      <c r="CL38" s="21">
        <f>IF(BC38="",0,IFERROR(INDEX(LMH_STEP,MATCH(BC38,LMH_KEY,0)),0))</f>
        <v>0</v>
      </c>
      <c r="CM38" s="21">
        <f>IF(BD38="",0,IFERROR(INDEX(LMH_STEP,MATCH(BD38,LMH_KEY,0)),0))</f>
        <v>0</v>
      </c>
      <c r="CN38" s="21">
        <f>IF(BE38="",0,IFERROR(INDEX(LMH_STEP,MATCH(BE38,LMH_KEY,0)),0))</f>
        <v>-1</v>
      </c>
      <c r="CO38" s="21">
        <f>IF(BF38="",0,IFERROR(INDEX(LMH_STEP,MATCH(BF38,LMH_KEY,0)),0))</f>
        <v>0</v>
      </c>
      <c r="CP38" s="21">
        <f>IF(BG38="",0,IFERROR(INDEX(LMH_STEP,MATCH(BG38,LMH_KEY,0)),0))</f>
        <v>1</v>
      </c>
      <c r="CQ38" s="21">
        <f>IF(BH38="",0,IFERROR(INDEX(LMH_STEP,MATCH(BH38,LMH_KEY,0)),0))</f>
        <v>0</v>
      </c>
      <c r="CR38" s="21">
        <f>IF(BI38&lt;&gt;"",IFERROR(INDEX(LMH_STEP,MATCH(BI38,LMH_KEY,0)),0),CK38)</f>
        <v>0</v>
      </c>
      <c r="CS38" s="21">
        <f>IF(BJ38&lt;&gt;"",IFERROR(INDEX(LMH_STEP,MATCH(BJ38,LMH_KEY,0)),0),CL38)</f>
        <v>0</v>
      </c>
      <c r="CT38" s="21">
        <f>IF(BK38&lt;&gt;"",IFERROR(INDEX(LMH_STEP,MATCH(BK38,LMH_KEY,0)),0),CM38)</f>
        <v>0</v>
      </c>
      <c r="CU38" s="21">
        <f>IF(BL38&lt;&gt;"",IFERROR(INDEX(LMH_STEP,MATCH(BL38,LMH_KEY,0)),0),CN38)</f>
        <v>-1</v>
      </c>
      <c r="CV38" s="21">
        <f>IF(BM38&lt;&gt;"",IFERROR(INDEX(LMH_STEP,MATCH(BM38,LMH_KEY,0)),0),CO38)</f>
        <v>0</v>
      </c>
      <c r="CW38" s="21">
        <f>IF(BN38&lt;&gt;"",IFERROR(INDEX(LMH_STEP,MATCH(BN38,LMH_KEY,0)),0),CP38)</f>
        <v>1</v>
      </c>
      <c r="CX38" s="21">
        <f>IF(BO38&lt;&gt;"",IFERROR(INDEX(LMH_STEP,MATCH(BO38,LMH_KEY,0)),0),CQ38)</f>
        <v>0</v>
      </c>
      <c r="CY38" s="21">
        <f>COUNTA(BI38:BO38)+IF(BP38&lt;&gt;"",1,0)+IFERROR(INDEX(RM_LCNT,MATCH($U38,RM_KEY,0)),0)</f>
        <v>0</v>
      </c>
      <c r="CZ38" s="21">
        <f>IF((BW38+BX38+BY38+BZ38+CA38+CB38+CC38)=0,0,(BW38*CK38+BX38*CL38+BY38*CM38+BZ38*CN38+CA38*CO38+CB38*CP38+CC38*CQ38)/(BW38+BX38+BY38+BZ38+CA38+CB38+CC38))</f>
        <v>0</v>
      </c>
      <c r="DA38" s="21">
        <f>IF((CD38+CE38+CF38+CG38+CH38+CI38+CJ38)=0,0,(CD38*CR38+CE38*CS38+CF38*CT38+CG38*CU38+CH38*CV38+CI38*CW38+CJ38*CX38)/(CD38+CE38+CF38+CG38+CH38+CI38+CJ38))</f>
        <v>0</v>
      </c>
    </row>
    <row r="39" ht="70" customHeight="1">
      <c r="A39" s="59" t="inlineStr">
        <is>
          <t>CARBON</t>
        </is>
      </c>
      <c r="B39" s="17" t="inlineStr">
        <is>
          <t>Services</t>
        </is>
      </c>
      <c r="C39" s="17" t="n">
        <v>6</v>
      </c>
      <c r="D39" s="17" t="inlineStr">
        <is>
          <t>IRIS0616</t>
        </is>
      </c>
      <c r="E39" s="17" t="inlineStr">
        <is>
          <t>Priyanka Jadhav</t>
        </is>
      </c>
      <c r="F39" s="17" t="inlineStr">
        <is>
          <t>Lead - Assisted Services</t>
        </is>
      </c>
      <c r="G39" s="17" t="inlineStr">
        <is>
          <t>Shashikant Mudaliar</t>
        </is>
      </c>
      <c r="H39" s="17" t="inlineStr">
        <is>
          <t>IRIS0786</t>
        </is>
      </c>
      <c r="I39" s="17" t="n">
        <v>15.4</v>
      </c>
      <c r="J39" s="17" t="inlineStr">
        <is>
          <t>BCAF</t>
        </is>
      </c>
      <c r="K39" s="17" t="inlineStr">
        <is>
          <t>L5 – Lead · IC</t>
        </is>
      </c>
      <c r="L39" s="82" t="inlineStr">
        <is>
          <t>20 of 20</t>
        </is>
      </c>
      <c r="M39" s="83" t="inlineStr">
        <is>
          <t>• Role / sub-team: EU Assisted Services · ixbl Filing.</t>
        </is>
      </c>
      <c r="N39" s="83" t="inlineStr">
        <is>
          <t>Annual · set by manager: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O39" s="83" t="inlineStr">
        <is>
          <t>Latest rating: 4 · Potential: High · 9-box: Emerging Talent</t>
        </is>
      </c>
      <c r="P39" s="83" t="inlineStr">
        <is>
          <t>Complexity &amp; Expertise: B2: Covers ESEF, KVK, InfoCamere, EU DM and ESG mandates; resolves process/tool issues; R&amp;D for new mandates → moved up 0.5
Autonomy &amp; Decision: B2: Sets priorities, allocates work and resources, changes ways of working without approval → moved up 0.5
Accountability &amp; Impact: B2: own survey / KRA answers · summarised by the rater; not quoted → matches the start
Leadership &amp; Strategy: B2: Seven direct reports; manages team performance, trains and guides team on new mandates → matches the start</t>
        </is>
      </c>
      <c r="Q39" s="84" t="inlineStr">
        <is>
          <t>Open ▸</t>
        </is>
      </c>
      <c r="R39" s="84" t="inlineStr">
        <is>
          <t>Card ▸</t>
        </is>
      </c>
      <c r="S39" s="85" t="inlineStr">
        <is>
          <t>Consulting &amp; Professional Services</t>
        </is>
      </c>
      <c r="T39" s="86" t="inlineStr">
        <is>
          <t>XBRL Tagging, Conversion &amp; Filing</t>
        </is>
      </c>
      <c r="U39" s="86" t="inlineStr">
        <is>
          <t>R014</t>
        </is>
      </c>
      <c r="V39" s="86" t="inlineStr">
        <is>
          <t>XBRL Tagging, Conversion &amp; Filing · Manager</t>
        </is>
      </c>
      <c r="W39" s="99" t="inlineStr">
        <is>
          <t>B2</t>
        </is>
      </c>
      <c r="X39" s="86" t="inlineStr">
        <is>
          <t>Band B · Specialist / Manager</t>
        </is>
      </c>
      <c r="Y39" s="86" t="inlineStr">
        <is>
          <t>Manager – Assisted Services</t>
        </is>
      </c>
      <c r="Z39" s="86" t="n"/>
      <c r="AA39" s="86" t="inlineStr">
        <is>
          <t>Placed at B2 by the evidence: six ratings × market-derived weights and rules R1–R13 · no move needed for the reporting line</t>
        </is>
      </c>
      <c r="AB39" s="86" t="n"/>
      <c r="AC39" s="88" t="inlineStr">
        <is>
          <t>B2</t>
        </is>
      </c>
      <c r="AD39" s="21" t="inlineStr">
        <is>
          <t>High · 15.4 yrs vs market 6–10 yrs for B2</t>
        </is>
      </c>
      <c r="AE39" s="21" t="inlineStr">
        <is>
          <t>7 direct reports · norm IC: none · People: 6–8 knowledge work, 8–12 standardised delivery</t>
        </is>
      </c>
      <c r="AF39" s="21" t="inlineStr">
        <is>
          <t>P4 / M3 · SFIA 4–5</t>
        </is>
      </c>
      <c r="AG39" s="89" t="str">
        <f>IFERROR(IF(INDEX(RM_I_C,MATCH($U39,RM_KEY,0))="","",INDEX(RM_I_C,MATCH($U39,RM_KEY,0))),"")</f>
        <v>H</v>
      </c>
      <c r="AH39" s="90" t="str">
        <f>IFERROR(IF(INDEX(RM_I_Au,MATCH($U39,RM_KEY,0))="","",INDEX(RM_I_Au,MATCH($U39,RM_KEY,0))),"")</f>
        <v>M</v>
      </c>
      <c r="AI39" s="90" t="str">
        <f>IFERROR(IF(INDEX(RM_I_Ac,MATCH($U39,RM_KEY,0))="","",INDEX(RM_I_Ac,MATCH($U39,RM_KEY,0))),"")</f>
        <v>M</v>
      </c>
      <c r="AJ39" s="90" t="str">
        <f>IFERROR(IF(INDEX(RM_I_L,MATCH($U39,RM_KEY,0))="","",INDEX(RM_I_L,MATCH($U39,RM_KEY,0))),"")</f>
        <v>M</v>
      </c>
      <c r="AK39" s="90" t="str">
        <f>IFERROR(IF(INDEX(RM_I_BI,MATCH($U39,RM_KEY,0))="","",INDEX(RM_I_BI,MATCH($U39,RM_KEY,0))),"")</f>
        <v>L</v>
      </c>
      <c r="AL39" s="90" t="str">
        <f>IFERROR(IF(INDEX(RM_I_Exp,MATCH($U39,RM_KEY,0))="","",INDEX(RM_I_Exp,MATCH($U39,RM_KEY,0))),"")</f>
        <v>L</v>
      </c>
      <c r="AM39" s="90" t="str">
        <f>IFERROR(IF(INDEX(RM_I_Edu,MATCH($U39,RM_KEY,0))="","",INDEX(RM_I_Edu,MATCH($U39,RM_KEY,0))),"")</f>
        <v>L</v>
      </c>
      <c r="AN39" s="91" t="str">
        <f>IFERROR(IF(INDEX(RM_M_C,MATCH($U39,RM_KEY,0))="","",INDEX(RM_M_C,MATCH($U39,RM_KEY,0))),"")</f>
        <v>H</v>
      </c>
      <c r="AO39" s="92" t="str">
        <f>IFERROR(IF(INDEX(RM_M_Au,MATCH($U39,RM_KEY,0))="","",INDEX(RM_M_Au,MATCH($U39,RM_KEY,0))),"")</f>
        <v>M</v>
      </c>
      <c r="AP39" s="92" t="str">
        <f>IFERROR(IF(INDEX(RM_M_Ac,MATCH($U39,RM_KEY,0))="","",INDEX(RM_M_Ac,MATCH($U39,RM_KEY,0))),"")</f>
        <v>M</v>
      </c>
      <c r="AQ39" s="92" t="str">
        <f>IFERROR(IF(INDEX(RM_M_L,MATCH($U39,RM_KEY,0))="","",INDEX(RM_M_L,MATCH($U39,RM_KEY,0))),"")</f>
        <v>M</v>
      </c>
      <c r="AR39" s="92" t="str">
        <f>IFERROR(IF(INDEX(RM_M_BI,MATCH($U39,RM_KEY,0))="","",INDEX(RM_M_BI,MATCH($U39,RM_KEY,0))),"")</f>
        <v>L</v>
      </c>
      <c r="AS39" s="92" t="str">
        <f>IFERROR(IF(INDEX(RM_M_Exp,MATCH($U39,RM_KEY,0))="","",INDEX(RM_M_Exp,MATCH($U39,RM_KEY,0))),"")</f>
        <v>L</v>
      </c>
      <c r="AT39" s="92" t="str">
        <f>IFERROR(IF(INDEX(RM_M_Edu,MATCH($U39,RM_KEY,0))="","",INDEX(RM_M_Edu,MATCH($U39,RM_KEY,0))),"")</f>
        <v>L</v>
      </c>
      <c r="AU39" s="93" t="str">
        <f>IFERROR(IF(INDEX(RM_L_C,MATCH($U39,RM_KEY,0))="","",INDEX(RM_L_C,MATCH($U39,RM_KEY,0))),"")</f>
        <v/>
      </c>
      <c r="AV39" s="94" t="str">
        <f>IFERROR(IF(INDEX(RM_L_Au,MATCH($U39,RM_KEY,0))="","",INDEX(RM_L_Au,MATCH($U39,RM_KEY,0))),"")</f>
        <v/>
      </c>
      <c r="AW39" s="94" t="str">
        <f>IFERROR(IF(INDEX(RM_L_Ac,MATCH($U39,RM_KEY,0))="","",INDEX(RM_L_Ac,MATCH($U39,RM_KEY,0))),"")</f>
        <v/>
      </c>
      <c r="AX39" s="94" t="str">
        <f>IFERROR(IF(INDEX(RM_L_L,MATCH($U39,RM_KEY,0))="","",INDEX(RM_L_L,MATCH($U39,RM_KEY,0))),"")</f>
        <v/>
      </c>
      <c r="AY39" s="94" t="str">
        <f>IFERROR(IF(INDEX(RM_L_BI,MATCH($U39,RM_KEY,0))="","",INDEX(RM_L_BI,MATCH($U39,RM_KEY,0))),"")</f>
        <v/>
      </c>
      <c r="AZ39" s="94" t="str">
        <f>IFERROR(IF(INDEX(RM_L_Exp,MATCH($U39,RM_KEY,0))="","",INDEX(RM_L_Exp,MATCH($U39,RM_KEY,0))),"")</f>
        <v/>
      </c>
      <c r="BA39" s="94" t="str">
        <f>IFERROR(IF(INDEX(RM_L_Edu,MATCH($U39,RM_KEY,0))="","",INDEX(RM_L_Edu,MATCH($U39,RM_KEY,0))),"")</f>
        <v/>
      </c>
      <c r="BB39" s="89" t="inlineStr">
        <is>
          <t>M</t>
        </is>
      </c>
      <c r="BC39" s="90" t="inlineStr">
        <is>
          <t>M</t>
        </is>
      </c>
      <c r="BD39" s="90" t="inlineStr">
        <is>
          <t>M</t>
        </is>
      </c>
      <c r="BE39" s="90" t="inlineStr">
        <is>
          <t>M</t>
        </is>
      </c>
      <c r="BF39" s="90" t="inlineStr">
        <is>
          <t>M</t>
        </is>
      </c>
      <c r="BG39" s="90" t="inlineStr">
        <is>
          <t>H</t>
        </is>
      </c>
      <c r="BH39" s="90" t="inlineStr">
        <is>
          <t>M</t>
        </is>
      </c>
      <c r="BI39" s="93" t="n"/>
      <c r="BJ39" s="94" t="n"/>
      <c r="BK39" s="94" t="n"/>
      <c r="BL39" s="94" t="n"/>
      <c r="BM39" s="94" t="n"/>
      <c r="BN39" s="94" t="n"/>
      <c r="BO39" s="94" t="n"/>
      <c r="BP39" s="63" t="n"/>
      <c r="BQ39" s="95" t="str">
        <f>IF(CY39=0,"",IF(BP39&lt;&gt;"",BP39,IF(LEFT(W39,1)="X",W39,IF(OR(W39="B+",W39="C+"),INDEX(LAD_PC,MAX(1,MIN(14,MATCH(W39,LAD_PC,0)+IF((DA39-CZ39)&gt;=0.5,1,IF((DA39-CZ39)&lt;=-0.5,-1,0))))),INDEX(LAD_STD,MAX(1,MIN(12,MATCH(W39,LAD_STD,0)+IF((DA39-CZ39)&gt;=0.5,1,IF((DA39-CZ39)&lt;=-0.5,-1,0)))))))))</f>
        <v/>
      </c>
      <c r="BR39" s="86" t="str">
        <f>IF(BQ39="","",IFERROR(CHOOSE(INDEX(B_RANK,MATCH(BQ39,B_LVL,0)),"Band A · Practitioner","Band B · Specialist / Manager","B+ · Player-Coach","Band C · Principal / Head","C+ · Player-Coach","Band D · Business leadership","Band E · Enterprise leadership"),"Band X · Consultant"))</f>
        <v/>
      </c>
      <c r="BS39" s="86" t="str">
        <f>IF(BQ39="","",IF(BQ39=W39,"• Same",IF(INDEX(B_VAL,MATCH(BQ39,B_LVL,0))&gt;INDEX(B_VAL,MATCH(W39,B_LVL,0)),"▲ Up","▼ Down")))</f>
        <v/>
      </c>
      <c r="BT39" s="95" t="str">
        <f>IF(BQ39&lt;&gt;"",BQ39,W39)</f>
        <v>B2</v>
      </c>
      <c r="BU39" s="86" t="str">
        <f>IFERROR(IF($H39="","—",IF(OR(LEFT(BT39,1)="X",LEFT(INDEX($BT$7:$BT$592,MATCH($H39,$D$7:$D$592,0)),1)="X"),"—",IF(AND(LEFT(BT39,1)="E",LEFT(INDEX($BT$7:$BT$592,MATCH($H39,$D$7:$D$592,0)),1)="E"),"Exception · Band E",IF(INDEX(B_VAL,MATCH(BT39,B_LVL,0))&gt;=INDEX(B_VAL,MATCH(INDEX($BT$7:$BT$592,MATCH($H39,$D$7:$D$592,0)),B_LVL,0)),"⚠ At or above the manager",IF(INDEX(B_RANK,MATCH(BT39,B_LVL,0))=INDEX(B_RANK,MATCH(INDEX($BT$7:$BT$592,MATCH($H39,$D$7:$D$592,0)),B_LVL,0)),"⚠ Same band as the manager","OK"))))),"—")</f>
        <v>OK</v>
      </c>
      <c r="BV39" s="64" t="n"/>
      <c r="BW39" s="20">
        <f>IFERROR(INDEX(LMH_PTS,MATCH(AG39,LMH_KEY,0)),0)</f>
        <v>9</v>
      </c>
      <c r="BX39" s="21">
        <f>IFERROR(INDEX(LMH_PTS,MATCH(AH39,LMH_KEY,0)),0)</f>
        <v>3</v>
      </c>
      <c r="BY39" s="21">
        <f>IFERROR(INDEX(LMH_PTS,MATCH(AI39,LMH_KEY,0)),0)</f>
        <v>3</v>
      </c>
      <c r="BZ39" s="21">
        <f>IFERROR(INDEX(LMH_PTS,MATCH(AJ39,LMH_KEY,0)),0)</f>
        <v>3</v>
      </c>
      <c r="CA39" s="21">
        <f>IFERROR(INDEX(LMH_PTS,MATCH(AK39,LMH_KEY,0)),0)</f>
        <v>1</v>
      </c>
      <c r="CB39" s="21">
        <f>IFERROR(INDEX(LMH_PTS,MATCH(AL39,LMH_KEY,0)),0)</f>
        <v>1</v>
      </c>
      <c r="CC39" s="21">
        <f>IFERROR(INDEX(LMH_PTS,MATCH(AM39,LMH_KEY,0)),0)</f>
        <v>1</v>
      </c>
      <c r="CD39" s="21">
        <f>IFERROR(INDEX(LMH_PTS,MATCH(IF(AU39&lt;&gt;"",AU39,AG39),LMH_KEY,0)),0)</f>
        <v>9</v>
      </c>
      <c r="CE39" s="21">
        <f>IFERROR(INDEX(LMH_PTS,MATCH(IF(AV39&lt;&gt;"",AV39,AH39),LMH_KEY,0)),0)</f>
        <v>3</v>
      </c>
      <c r="CF39" s="21">
        <f>IFERROR(INDEX(LMH_PTS,MATCH(IF(AW39&lt;&gt;"",AW39,AI39),LMH_KEY,0)),0)</f>
        <v>3</v>
      </c>
      <c r="CG39" s="21">
        <f>IFERROR(INDEX(LMH_PTS,MATCH(IF(AX39&lt;&gt;"",AX39,AJ39),LMH_KEY,0)),0)</f>
        <v>3</v>
      </c>
      <c r="CH39" s="21">
        <f>IFERROR(INDEX(LMH_PTS,MATCH(IF(AY39&lt;&gt;"",AY39,AK39),LMH_KEY,0)),0)</f>
        <v>1</v>
      </c>
      <c r="CI39" s="21">
        <f>IFERROR(INDEX(LMH_PTS,MATCH(IF(AZ39&lt;&gt;"",AZ39,AL39),LMH_KEY,0)),0)</f>
        <v>1</v>
      </c>
      <c r="CJ39" s="21">
        <f>IFERROR(INDEX(LMH_PTS,MATCH(IF(BA39&lt;&gt;"",BA39,AM39),LMH_KEY,0)),0)</f>
        <v>1</v>
      </c>
      <c r="CK39" s="21">
        <f>IF(BB39="",0,IFERROR(INDEX(LMH_STEP,MATCH(BB39,LMH_KEY,0)),0))</f>
        <v>0</v>
      </c>
      <c r="CL39" s="21">
        <f>IF(BC39="",0,IFERROR(INDEX(LMH_STEP,MATCH(BC39,LMH_KEY,0)),0))</f>
        <v>0</v>
      </c>
      <c r="CM39" s="21">
        <f>IF(BD39="",0,IFERROR(INDEX(LMH_STEP,MATCH(BD39,LMH_KEY,0)),0))</f>
        <v>0</v>
      </c>
      <c r="CN39" s="21">
        <f>IF(BE39="",0,IFERROR(INDEX(LMH_STEP,MATCH(BE39,LMH_KEY,0)),0))</f>
        <v>0</v>
      </c>
      <c r="CO39" s="21">
        <f>IF(BF39="",0,IFERROR(INDEX(LMH_STEP,MATCH(BF39,LMH_KEY,0)),0))</f>
        <v>0</v>
      </c>
      <c r="CP39" s="21">
        <f>IF(BG39="",0,IFERROR(INDEX(LMH_STEP,MATCH(BG39,LMH_KEY,0)),0))</f>
        <v>1</v>
      </c>
      <c r="CQ39" s="21">
        <f>IF(BH39="",0,IFERROR(INDEX(LMH_STEP,MATCH(BH39,LMH_KEY,0)),0))</f>
        <v>0</v>
      </c>
      <c r="CR39" s="21">
        <f>IF(BI39&lt;&gt;"",IFERROR(INDEX(LMH_STEP,MATCH(BI39,LMH_KEY,0)),0),CK39)</f>
        <v>0</v>
      </c>
      <c r="CS39" s="21">
        <f>IF(BJ39&lt;&gt;"",IFERROR(INDEX(LMH_STEP,MATCH(BJ39,LMH_KEY,0)),0),CL39)</f>
        <v>0</v>
      </c>
      <c r="CT39" s="21">
        <f>IF(BK39&lt;&gt;"",IFERROR(INDEX(LMH_STEP,MATCH(BK39,LMH_KEY,0)),0),CM39)</f>
        <v>0</v>
      </c>
      <c r="CU39" s="21">
        <f>IF(BL39&lt;&gt;"",IFERROR(INDEX(LMH_STEP,MATCH(BL39,LMH_KEY,0)),0),CN39)</f>
        <v>0</v>
      </c>
      <c r="CV39" s="21">
        <f>IF(BM39&lt;&gt;"",IFERROR(INDEX(LMH_STEP,MATCH(BM39,LMH_KEY,0)),0),CO39)</f>
        <v>0</v>
      </c>
      <c r="CW39" s="21">
        <f>IF(BN39&lt;&gt;"",IFERROR(INDEX(LMH_STEP,MATCH(BN39,LMH_KEY,0)),0),CP39)</f>
        <v>1</v>
      </c>
      <c r="CX39" s="21">
        <f>IF(BO39&lt;&gt;"",IFERROR(INDEX(LMH_STEP,MATCH(BO39,LMH_KEY,0)),0),CQ39)</f>
        <v>0</v>
      </c>
      <c r="CY39" s="21">
        <f>COUNTA(BI39:BO39)+IF(BP39&lt;&gt;"",1,0)+IFERROR(INDEX(RM_LCNT,MATCH($U39,RM_KEY,0)),0)</f>
        <v>0</v>
      </c>
      <c r="CZ39" s="21">
        <f>IF((BW39+BX39+BY39+BZ39+CA39+CB39+CC39)=0,0,(BW39*CK39+BX39*CL39+BY39*CM39+BZ39*CN39+CA39*CO39+CB39*CP39+CC39*CQ39)/(BW39+BX39+BY39+BZ39+CA39+CB39+CC39))</f>
        <v>0.0476190476190476</v>
      </c>
      <c r="DA39" s="21">
        <f>IF((CD39+CE39+CF39+CG39+CH39+CI39+CJ39)=0,0,(CD39*CR39+CE39*CS39+CF39*CT39+CG39*CU39+CH39*CV39+CI39*CW39+CJ39*CX39)/(CD39+CE39+CF39+CG39+CH39+CI39+CJ39))</f>
        <v>0.0476190476190476</v>
      </c>
    </row>
    <row r="40" ht="70" customHeight="1">
      <c r="A40" s="59" t="inlineStr">
        <is>
          <t>CARBON</t>
        </is>
      </c>
      <c r="B40" s="17" t="inlineStr">
        <is>
          <t>Services</t>
        </is>
      </c>
      <c r="C40" s="17" t="n">
        <v>7</v>
      </c>
      <c r="D40" s="17" t="inlineStr">
        <is>
          <t>IRIS0567</t>
        </is>
      </c>
      <c r="E40" s="17" t="inlineStr">
        <is>
          <t>Amruta Mirashi</t>
        </is>
      </c>
      <c r="F40" s="17" t="inlineStr">
        <is>
          <t>Financial Analyst</t>
        </is>
      </c>
      <c r="G40" s="17" t="inlineStr">
        <is>
          <t>Priyanka Jadhav</t>
        </is>
      </c>
      <c r="H40" s="17" t="inlineStr">
        <is>
          <t>IRIS0616</t>
        </is>
      </c>
      <c r="I40" s="17" t="n">
        <v>15.5</v>
      </c>
      <c r="J40" s="17" t="inlineStr">
        <is>
          <t>M.Com</t>
        </is>
      </c>
      <c r="K40" s="17" t="inlineStr">
        <is>
          <t>L3 – Professional / Associate</t>
        </is>
      </c>
      <c r="L40" s="82" t="inlineStr">
        <is>
          <t>20 of 20</t>
        </is>
      </c>
      <c r="M40" s="83" t="inlineStr">
        <is>
          <t>• Role / sub-team: Service - Tagging and shift leading.</t>
        </is>
      </c>
      <c r="N40"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40" s="83" t="inlineStr">
        <is>
          <t>Latest rating: 4 · Potential: High · 9-box: Core Contributor</t>
        </is>
      </c>
      <c r="P40" s="83" t="inlineStr">
        <is>
          <t>Complexity &amp; Expertise: B1: Tags and reviews ESEF, KVK, MCA, Infocamere and DM files; product testing; solves team doubts → moved up 1
Autonomy &amp; Decision: B1: Decides file allocation for the shift and keeps records of all requests → moved up 1
Accountability &amp; Impact: B1: Shift's allocation and timely delivery of files, plus own tagging and review → moved up 1
Leadership &amp; Strategy: B1: Shift lead: allocates files, solves doubts, trains team on new updates → moved up 1</t>
        </is>
      </c>
      <c r="Q40" s="84" t="inlineStr">
        <is>
          <t>Open ▸</t>
        </is>
      </c>
      <c r="R40" s="84" t="inlineStr">
        <is>
          <t>Card ▸</t>
        </is>
      </c>
      <c r="S40" s="85" t="inlineStr">
        <is>
          <t>Consulting &amp; Professional Services</t>
        </is>
      </c>
      <c r="T40" s="86" t="inlineStr">
        <is>
          <t>XBRL Tagging, Conversion &amp; Filing</t>
        </is>
      </c>
      <c r="U40" s="86" t="inlineStr">
        <is>
          <t>R013</t>
        </is>
      </c>
      <c r="V40" s="86" t="inlineStr">
        <is>
          <t>XBRL Tagging, Conversion &amp; Filing · IC</t>
        </is>
      </c>
      <c r="W40" s="101" t="inlineStr">
        <is>
          <t>A3</t>
        </is>
      </c>
      <c r="X40" s="86" t="inlineStr">
        <is>
          <t>Band A · Practitioner</t>
        </is>
      </c>
      <c r="Y40" s="86" t="inlineStr">
        <is>
          <t>Senior Financial Analyst</t>
        </is>
      </c>
      <c r="Z40" s="100" t="inlineStr">
        <is>
          <t>Keeps XBRL Specialist for one cycle · then Senior Financial Analyst</t>
        </is>
      </c>
      <c r="AA40" s="86" t="inlineStr">
        <is>
          <t>Evidence level B1 · moved down to A3 so that no reportee shares a band with their manager, with the fewest moves across IRIS · pay and title protected for one cycle</t>
        </is>
      </c>
      <c r="AB40" s="86" t="n"/>
      <c r="AC40" s="88" t="inlineStr">
        <is>
          <t>B1</t>
        </is>
      </c>
      <c r="AD40" s="21" t="inlineStr">
        <is>
          <t>High · 15.5 yrs vs market 2–5 yrs for A3</t>
        </is>
      </c>
      <c r="AE40" s="21" t="n"/>
      <c r="AF40" s="21" t="inlineStr">
        <is>
          <t>P2 · SFIA 3 Apply</t>
        </is>
      </c>
      <c r="AG40" s="89" t="str">
        <f>IFERROR(IF(INDEX(RM_I_C,MATCH($U40,RM_KEY,0))="","",INDEX(RM_I_C,MATCH($U40,RM_KEY,0))),"")</f>
        <v>H</v>
      </c>
      <c r="AH40" s="90" t="str">
        <f>IFERROR(IF(INDEX(RM_I_Au,MATCH($U40,RM_KEY,0))="","",INDEX(RM_I_Au,MATCH($U40,RM_KEY,0))),"")</f>
        <v>M</v>
      </c>
      <c r="AI40" s="90" t="str">
        <f>IFERROR(IF(INDEX(RM_I_Ac,MATCH($U40,RM_KEY,0))="","",INDEX(RM_I_Ac,MATCH($U40,RM_KEY,0))),"")</f>
        <v>M</v>
      </c>
      <c r="AJ40" s="90" t="str">
        <f>IFERROR(IF(INDEX(RM_I_L,MATCH($U40,RM_KEY,0))="","",INDEX(RM_I_L,MATCH($U40,RM_KEY,0))),"")</f>
        <v>L</v>
      </c>
      <c r="AK40" s="90" t="str">
        <f>IFERROR(IF(INDEX(RM_I_BI,MATCH($U40,RM_KEY,0))="","",INDEX(RM_I_BI,MATCH($U40,RM_KEY,0))),"")</f>
        <v>L</v>
      </c>
      <c r="AL40" s="90" t="str">
        <f>IFERROR(IF(INDEX(RM_I_Exp,MATCH($U40,RM_KEY,0))="","",INDEX(RM_I_Exp,MATCH($U40,RM_KEY,0))),"")</f>
        <v>L</v>
      </c>
      <c r="AM40" s="90" t="str">
        <f>IFERROR(IF(INDEX(RM_I_Edu,MATCH($U40,RM_KEY,0))="","",INDEX(RM_I_Edu,MATCH($U40,RM_KEY,0))),"")</f>
        <v>L</v>
      </c>
      <c r="AN40" s="91" t="str">
        <f>IFERROR(IF(INDEX(RM_M_C,MATCH($U40,RM_KEY,0))="","",INDEX(RM_M_C,MATCH($U40,RM_KEY,0))),"")</f>
        <v>H</v>
      </c>
      <c r="AO40" s="92" t="str">
        <f>IFERROR(IF(INDEX(RM_M_Au,MATCH($U40,RM_KEY,0))="","",INDEX(RM_M_Au,MATCH($U40,RM_KEY,0))),"")</f>
        <v>M</v>
      </c>
      <c r="AP40" s="92" t="str">
        <f>IFERROR(IF(INDEX(RM_M_Ac,MATCH($U40,RM_KEY,0))="","",INDEX(RM_M_Ac,MATCH($U40,RM_KEY,0))),"")</f>
        <v>M</v>
      </c>
      <c r="AQ40" s="92" t="str">
        <f>IFERROR(IF(INDEX(RM_M_L,MATCH($U40,RM_KEY,0))="","",INDEX(RM_M_L,MATCH($U40,RM_KEY,0))),"")</f>
        <v>L</v>
      </c>
      <c r="AR40" s="92" t="str">
        <f>IFERROR(IF(INDEX(RM_M_BI,MATCH($U40,RM_KEY,0))="","",INDEX(RM_M_BI,MATCH($U40,RM_KEY,0))),"")</f>
        <v>L</v>
      </c>
      <c r="AS40" s="92" t="str">
        <f>IFERROR(IF(INDEX(RM_M_Exp,MATCH($U40,RM_KEY,0))="","",INDEX(RM_M_Exp,MATCH($U40,RM_KEY,0))),"")</f>
        <v>L</v>
      </c>
      <c r="AT40" s="92" t="str">
        <f>IFERROR(IF(INDEX(RM_M_Edu,MATCH($U40,RM_KEY,0))="","",INDEX(RM_M_Edu,MATCH($U40,RM_KEY,0))),"")</f>
        <v>L</v>
      </c>
      <c r="AU40" s="93" t="str">
        <f>IFERROR(IF(INDEX(RM_L_C,MATCH($U40,RM_KEY,0))="","",INDEX(RM_L_C,MATCH($U40,RM_KEY,0))),"")</f>
        <v/>
      </c>
      <c r="AV40" s="94" t="str">
        <f>IFERROR(IF(INDEX(RM_L_Au,MATCH($U40,RM_KEY,0))="","",INDEX(RM_L_Au,MATCH($U40,RM_KEY,0))),"")</f>
        <v/>
      </c>
      <c r="AW40" s="94" t="str">
        <f>IFERROR(IF(INDEX(RM_L_Ac,MATCH($U40,RM_KEY,0))="","",INDEX(RM_L_Ac,MATCH($U40,RM_KEY,0))),"")</f>
        <v/>
      </c>
      <c r="AX40" s="94" t="str">
        <f>IFERROR(IF(INDEX(RM_L_L,MATCH($U40,RM_KEY,0))="","",INDEX(RM_L_L,MATCH($U40,RM_KEY,0))),"")</f>
        <v/>
      </c>
      <c r="AY40" s="94" t="str">
        <f>IFERROR(IF(INDEX(RM_L_BI,MATCH($U40,RM_KEY,0))="","",INDEX(RM_L_BI,MATCH($U40,RM_KEY,0))),"")</f>
        <v/>
      </c>
      <c r="AZ40" s="94" t="str">
        <f>IFERROR(IF(INDEX(RM_L_Exp,MATCH($U40,RM_KEY,0))="","",INDEX(RM_L_Exp,MATCH($U40,RM_KEY,0))),"")</f>
        <v/>
      </c>
      <c r="BA40" s="94" t="str">
        <f>IFERROR(IF(INDEX(RM_L_Edu,MATCH($U40,RM_KEY,0))="","",INDEX(RM_L_Edu,MATCH($U40,RM_KEY,0))),"")</f>
        <v/>
      </c>
      <c r="BB40" s="89" t="inlineStr">
        <is>
          <t>M</t>
        </is>
      </c>
      <c r="BC40" s="90" t="inlineStr">
        <is>
          <t>M</t>
        </is>
      </c>
      <c r="BD40" s="90" t="inlineStr">
        <is>
          <t>M</t>
        </is>
      </c>
      <c r="BE40" s="90" t="inlineStr">
        <is>
          <t>L</t>
        </is>
      </c>
      <c r="BF40" s="90" t="inlineStr">
        <is>
          <t>M</t>
        </is>
      </c>
      <c r="BG40" s="90" t="inlineStr">
        <is>
          <t>H</t>
        </is>
      </c>
      <c r="BH40" s="90" t="inlineStr">
        <is>
          <t>H</t>
        </is>
      </c>
      <c r="BI40" s="93" t="n"/>
      <c r="BJ40" s="94" t="n"/>
      <c r="BK40" s="94" t="n"/>
      <c r="BL40" s="94" t="n"/>
      <c r="BM40" s="94" t="n"/>
      <c r="BN40" s="94" t="n"/>
      <c r="BO40" s="94" t="n"/>
      <c r="BP40" s="63" t="n"/>
      <c r="BQ40" s="95" t="str">
        <f>IF(CY40=0,"",IF(BP40&lt;&gt;"",BP40,IF(LEFT(W40,1)="X",W40,IF(OR(W40="B+",W40="C+"),INDEX(LAD_PC,MAX(1,MIN(14,MATCH(W40,LAD_PC,0)+IF((DA40-CZ40)&gt;=0.5,1,IF((DA40-CZ40)&lt;=-0.5,-1,0))))),INDEX(LAD_STD,MAX(1,MIN(12,MATCH(W40,LAD_STD,0)+IF((DA40-CZ40)&gt;=0.5,1,IF((DA40-CZ40)&lt;=-0.5,-1,0)))))))))</f>
        <v/>
      </c>
      <c r="BR40" s="86" t="str">
        <f>IF(BQ40="","",IFERROR(CHOOSE(INDEX(B_RANK,MATCH(BQ40,B_LVL,0)),"Band A · Practitioner","Band B · Specialist / Manager","B+ · Player-Coach","Band C · Principal / Head","C+ · Player-Coach","Band D · Business leadership","Band E · Enterprise leadership"),"Band X · Consultant"))</f>
        <v/>
      </c>
      <c r="BS40" s="86" t="str">
        <f>IF(BQ40="","",IF(BQ40=W40,"• Same",IF(INDEX(B_VAL,MATCH(BQ40,B_LVL,0))&gt;INDEX(B_VAL,MATCH(W40,B_LVL,0)),"▲ Up","▼ Down")))</f>
        <v/>
      </c>
      <c r="BT40" s="95" t="str">
        <f>IF(BQ40&lt;&gt;"",BQ40,W40)</f>
        <v>A3</v>
      </c>
      <c r="BU40" s="86" t="str">
        <f>IFERROR(IF($H40="","—",IF(OR(LEFT(BT40,1)="X",LEFT(INDEX($BT$7:$BT$592,MATCH($H40,$D$7:$D$592,0)),1)="X"),"—",IF(AND(LEFT(BT40,1)="E",LEFT(INDEX($BT$7:$BT$592,MATCH($H40,$D$7:$D$592,0)),1)="E"),"Exception · Band E",IF(INDEX(B_VAL,MATCH(BT40,B_LVL,0))&gt;=INDEX(B_VAL,MATCH(INDEX($BT$7:$BT$592,MATCH($H40,$D$7:$D$592,0)),B_LVL,0)),"⚠ At or above the manager",IF(INDEX(B_RANK,MATCH(BT40,B_LVL,0))=INDEX(B_RANK,MATCH(INDEX($BT$7:$BT$592,MATCH($H40,$D$7:$D$592,0)),B_LVL,0)),"⚠ Same band as the manager","OK"))))),"—")</f>
        <v>OK</v>
      </c>
      <c r="BV40" s="64" t="n"/>
      <c r="BW40" s="20">
        <f>IFERROR(INDEX(LMH_PTS,MATCH(AG40,LMH_KEY,0)),0)</f>
        <v>9</v>
      </c>
      <c r="BX40" s="21">
        <f>IFERROR(INDEX(LMH_PTS,MATCH(AH40,LMH_KEY,0)),0)</f>
        <v>3</v>
      </c>
      <c r="BY40" s="21">
        <f>IFERROR(INDEX(LMH_PTS,MATCH(AI40,LMH_KEY,0)),0)</f>
        <v>3</v>
      </c>
      <c r="BZ40" s="21">
        <f>IFERROR(INDEX(LMH_PTS,MATCH(AJ40,LMH_KEY,0)),0)</f>
        <v>1</v>
      </c>
      <c r="CA40" s="21">
        <f>IFERROR(INDEX(LMH_PTS,MATCH(AK40,LMH_KEY,0)),0)</f>
        <v>1</v>
      </c>
      <c r="CB40" s="21">
        <f>IFERROR(INDEX(LMH_PTS,MATCH(AL40,LMH_KEY,0)),0)</f>
        <v>1</v>
      </c>
      <c r="CC40" s="21">
        <f>IFERROR(INDEX(LMH_PTS,MATCH(AM40,LMH_KEY,0)),0)</f>
        <v>1</v>
      </c>
      <c r="CD40" s="21">
        <f>IFERROR(INDEX(LMH_PTS,MATCH(IF(AU40&lt;&gt;"",AU40,AG40),LMH_KEY,0)),0)</f>
        <v>9</v>
      </c>
      <c r="CE40" s="21">
        <f>IFERROR(INDEX(LMH_PTS,MATCH(IF(AV40&lt;&gt;"",AV40,AH40),LMH_KEY,0)),0)</f>
        <v>3</v>
      </c>
      <c r="CF40" s="21">
        <f>IFERROR(INDEX(LMH_PTS,MATCH(IF(AW40&lt;&gt;"",AW40,AI40),LMH_KEY,0)),0)</f>
        <v>3</v>
      </c>
      <c r="CG40" s="21">
        <f>IFERROR(INDEX(LMH_PTS,MATCH(IF(AX40&lt;&gt;"",AX40,AJ40),LMH_KEY,0)),0)</f>
        <v>1</v>
      </c>
      <c r="CH40" s="21">
        <f>IFERROR(INDEX(LMH_PTS,MATCH(IF(AY40&lt;&gt;"",AY40,AK40),LMH_KEY,0)),0)</f>
        <v>1</v>
      </c>
      <c r="CI40" s="21">
        <f>IFERROR(INDEX(LMH_PTS,MATCH(IF(AZ40&lt;&gt;"",AZ40,AL40),LMH_KEY,0)),0)</f>
        <v>1</v>
      </c>
      <c r="CJ40" s="21">
        <f>IFERROR(INDEX(LMH_PTS,MATCH(IF(BA40&lt;&gt;"",BA40,AM40),LMH_KEY,0)),0)</f>
        <v>1</v>
      </c>
      <c r="CK40" s="21">
        <f>IF(BB40="",0,IFERROR(INDEX(LMH_STEP,MATCH(BB40,LMH_KEY,0)),0))</f>
        <v>0</v>
      </c>
      <c r="CL40" s="21">
        <f>IF(BC40="",0,IFERROR(INDEX(LMH_STEP,MATCH(BC40,LMH_KEY,0)),0))</f>
        <v>0</v>
      </c>
      <c r="CM40" s="21">
        <f>IF(BD40="",0,IFERROR(INDEX(LMH_STEP,MATCH(BD40,LMH_KEY,0)),0))</f>
        <v>0</v>
      </c>
      <c r="CN40" s="21">
        <f>IF(BE40="",0,IFERROR(INDEX(LMH_STEP,MATCH(BE40,LMH_KEY,0)),0))</f>
        <v>-1</v>
      </c>
      <c r="CO40" s="21">
        <f>IF(BF40="",0,IFERROR(INDEX(LMH_STEP,MATCH(BF40,LMH_KEY,0)),0))</f>
        <v>0</v>
      </c>
      <c r="CP40" s="21">
        <f>IF(BG40="",0,IFERROR(INDEX(LMH_STEP,MATCH(BG40,LMH_KEY,0)),0))</f>
        <v>1</v>
      </c>
      <c r="CQ40" s="21">
        <f>IF(BH40="",0,IFERROR(INDEX(LMH_STEP,MATCH(BH40,LMH_KEY,0)),0))</f>
        <v>1</v>
      </c>
      <c r="CR40" s="21">
        <f>IF(BI40&lt;&gt;"",IFERROR(INDEX(LMH_STEP,MATCH(BI40,LMH_KEY,0)),0),CK40)</f>
        <v>0</v>
      </c>
      <c r="CS40" s="21">
        <f>IF(BJ40&lt;&gt;"",IFERROR(INDEX(LMH_STEP,MATCH(BJ40,LMH_KEY,0)),0),CL40)</f>
        <v>0</v>
      </c>
      <c r="CT40" s="21">
        <f>IF(BK40&lt;&gt;"",IFERROR(INDEX(LMH_STEP,MATCH(BK40,LMH_KEY,0)),0),CM40)</f>
        <v>0</v>
      </c>
      <c r="CU40" s="21">
        <f>IF(BL40&lt;&gt;"",IFERROR(INDEX(LMH_STEP,MATCH(BL40,LMH_KEY,0)),0),CN40)</f>
        <v>-1</v>
      </c>
      <c r="CV40" s="21">
        <f>IF(BM40&lt;&gt;"",IFERROR(INDEX(LMH_STEP,MATCH(BM40,LMH_KEY,0)),0),CO40)</f>
        <v>0</v>
      </c>
      <c r="CW40" s="21">
        <f>IF(BN40&lt;&gt;"",IFERROR(INDEX(LMH_STEP,MATCH(BN40,LMH_KEY,0)),0),CP40)</f>
        <v>1</v>
      </c>
      <c r="CX40" s="21">
        <f>IF(BO40&lt;&gt;"",IFERROR(INDEX(LMH_STEP,MATCH(BO40,LMH_KEY,0)),0),CQ40)</f>
        <v>1</v>
      </c>
      <c r="CY40" s="21">
        <f>COUNTA(BI40:BO40)+IF(BP40&lt;&gt;"",1,0)+IFERROR(INDEX(RM_LCNT,MATCH($U40,RM_KEY,0)),0)</f>
        <v>0</v>
      </c>
      <c r="CZ40" s="21">
        <f>IF((BW40+BX40+BY40+BZ40+CA40+CB40+CC40)=0,0,(BW40*CK40+BX40*CL40+BY40*CM40+BZ40*CN40+CA40*CO40+CB40*CP40+CC40*CQ40)/(BW40+BX40+BY40+BZ40+CA40+CB40+CC40))</f>
        <v>0.0526315789473684</v>
      </c>
      <c r="DA40" s="21">
        <f>IF((CD40+CE40+CF40+CG40+CH40+CI40+CJ40)=0,0,(CD40*CR40+CE40*CS40+CF40*CT40+CG40*CU40+CH40*CV40+CI40*CW40+CJ40*CX40)/(CD40+CE40+CF40+CG40+CH40+CI40+CJ40))</f>
        <v>0.0526315789473684</v>
      </c>
    </row>
    <row r="41" ht="70" customHeight="1">
      <c r="A41" s="59" t="inlineStr">
        <is>
          <t>CARBON</t>
        </is>
      </c>
      <c r="B41" s="17" t="inlineStr">
        <is>
          <t>Services</t>
        </is>
      </c>
      <c r="C41" s="17" t="n">
        <v>7</v>
      </c>
      <c r="D41" s="17" t="inlineStr">
        <is>
          <t>IRIS0547</t>
        </is>
      </c>
      <c r="E41" s="17" t="inlineStr">
        <is>
          <t>Pradul Meshram</t>
        </is>
      </c>
      <c r="F41" s="17" t="inlineStr">
        <is>
          <t>Senior Financial Analyst</t>
        </is>
      </c>
      <c r="G41" s="17" t="inlineStr">
        <is>
          <t>Priyanka Jadhav</t>
        </is>
      </c>
      <c r="H41" s="17" t="inlineStr">
        <is>
          <t>IRIS0616</t>
        </is>
      </c>
      <c r="I41" s="17" t="n">
        <v>15.6</v>
      </c>
      <c r="J41" s="17" t="inlineStr">
        <is>
          <t>M.Com</t>
        </is>
      </c>
      <c r="K41" s="17" t="inlineStr">
        <is>
          <t>L4 – Senior</t>
        </is>
      </c>
      <c r="L41" s="82" t="inlineStr">
        <is>
          <t>20 of 20</t>
        </is>
      </c>
      <c r="M41" s="83" t="inlineStr">
        <is>
          <t>• Role / sub-team: Services team Disclosure Manageme for Europe countries.</t>
        </is>
      </c>
      <c r="N41"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41" s="83" t="inlineStr">
        <is>
          <t>Latest rating: 4 · Potential: High · 9-box: Core Contributor</t>
        </is>
      </c>
      <c r="P41" s="83" t="inlineStr">
        <is>
          <t>Complexity &amp; Expertise: A3: Processes DM and ESMA files/edits, tests releases on Dev/Stage/Live, suggests automations → matches the start
Autonomy &amp; Decision: A3: Gives release sign-off to Carbon/DM team from own testing; analyses documents independently → matches the start
Accountability &amp; Impact: A3: Own processed files and edits, plus sign-off of new product versions before release → matches the start
Leadership &amp; Strategy: A2: Manager note mentions doubt-solving and training of teammates; survey shows none → matches the start</t>
        </is>
      </c>
      <c r="Q41" s="84" t="inlineStr">
        <is>
          <t>Open ▸</t>
        </is>
      </c>
      <c r="R41" s="84" t="inlineStr">
        <is>
          <t>Card ▸</t>
        </is>
      </c>
      <c r="S41" s="85" t="inlineStr">
        <is>
          <t>Consulting &amp; Professional Services</t>
        </is>
      </c>
      <c r="T41" s="86" t="inlineStr">
        <is>
          <t>XBRL Tagging, Conversion &amp; Filing</t>
        </is>
      </c>
      <c r="U41" s="86" t="inlineStr">
        <is>
          <t>R013</t>
        </is>
      </c>
      <c r="V41" s="86" t="inlineStr">
        <is>
          <t>XBRL Tagging, Conversion &amp; Filing · IC</t>
        </is>
      </c>
      <c r="W41" s="101" t="inlineStr">
        <is>
          <t>A3</t>
        </is>
      </c>
      <c r="X41" s="86" t="inlineStr">
        <is>
          <t>Band A · Practitioner</t>
        </is>
      </c>
      <c r="Y41" s="86" t="inlineStr">
        <is>
          <t>Senior Financial Analyst</t>
        </is>
      </c>
      <c r="Z41" s="100" t="inlineStr">
        <is>
          <t>Keeps XBRL Specialist for one cycle · then Senior Financial Analyst</t>
        </is>
      </c>
      <c r="AA41" s="86" t="inlineStr">
        <is>
          <t>Evidence level B1 · moved down to A3 so that no reportee shares a band with their manager, with the fewest moves across IRIS · pay and title protected for one cycle</t>
        </is>
      </c>
      <c r="AB41" s="86" t="n"/>
      <c r="AC41" s="88" t="inlineStr">
        <is>
          <t>B1</t>
        </is>
      </c>
      <c r="AD41" s="21" t="inlineStr">
        <is>
          <t>High · 15.6 yrs vs market 2–5 yrs for A3</t>
        </is>
      </c>
      <c r="AE41" s="21" t="n"/>
      <c r="AF41" s="21" t="inlineStr">
        <is>
          <t>P2 · SFIA 3 Apply</t>
        </is>
      </c>
      <c r="AG41" s="89" t="str">
        <f>IFERROR(IF(INDEX(RM_I_C,MATCH($U41,RM_KEY,0))="","",INDEX(RM_I_C,MATCH($U41,RM_KEY,0))),"")</f>
        <v>H</v>
      </c>
      <c r="AH41" s="90" t="str">
        <f>IFERROR(IF(INDEX(RM_I_Au,MATCH($U41,RM_KEY,0))="","",INDEX(RM_I_Au,MATCH($U41,RM_KEY,0))),"")</f>
        <v>M</v>
      </c>
      <c r="AI41" s="90" t="str">
        <f>IFERROR(IF(INDEX(RM_I_Ac,MATCH($U41,RM_KEY,0))="","",INDEX(RM_I_Ac,MATCH($U41,RM_KEY,0))),"")</f>
        <v>M</v>
      </c>
      <c r="AJ41" s="90" t="str">
        <f>IFERROR(IF(INDEX(RM_I_L,MATCH($U41,RM_KEY,0))="","",INDEX(RM_I_L,MATCH($U41,RM_KEY,0))),"")</f>
        <v>L</v>
      </c>
      <c r="AK41" s="90" t="str">
        <f>IFERROR(IF(INDEX(RM_I_BI,MATCH($U41,RM_KEY,0))="","",INDEX(RM_I_BI,MATCH($U41,RM_KEY,0))),"")</f>
        <v>L</v>
      </c>
      <c r="AL41" s="90" t="str">
        <f>IFERROR(IF(INDEX(RM_I_Exp,MATCH($U41,RM_KEY,0))="","",INDEX(RM_I_Exp,MATCH($U41,RM_KEY,0))),"")</f>
        <v>L</v>
      </c>
      <c r="AM41" s="90" t="str">
        <f>IFERROR(IF(INDEX(RM_I_Edu,MATCH($U41,RM_KEY,0))="","",INDEX(RM_I_Edu,MATCH($U41,RM_KEY,0))),"")</f>
        <v>L</v>
      </c>
      <c r="AN41" s="91" t="str">
        <f>IFERROR(IF(INDEX(RM_M_C,MATCH($U41,RM_KEY,0))="","",INDEX(RM_M_C,MATCH($U41,RM_KEY,0))),"")</f>
        <v>H</v>
      </c>
      <c r="AO41" s="92" t="str">
        <f>IFERROR(IF(INDEX(RM_M_Au,MATCH($U41,RM_KEY,0))="","",INDEX(RM_M_Au,MATCH($U41,RM_KEY,0))),"")</f>
        <v>M</v>
      </c>
      <c r="AP41" s="92" t="str">
        <f>IFERROR(IF(INDEX(RM_M_Ac,MATCH($U41,RM_KEY,0))="","",INDEX(RM_M_Ac,MATCH($U41,RM_KEY,0))),"")</f>
        <v>M</v>
      </c>
      <c r="AQ41" s="92" t="str">
        <f>IFERROR(IF(INDEX(RM_M_L,MATCH($U41,RM_KEY,0))="","",INDEX(RM_M_L,MATCH($U41,RM_KEY,0))),"")</f>
        <v>L</v>
      </c>
      <c r="AR41" s="92" t="str">
        <f>IFERROR(IF(INDEX(RM_M_BI,MATCH($U41,RM_KEY,0))="","",INDEX(RM_M_BI,MATCH($U41,RM_KEY,0))),"")</f>
        <v>L</v>
      </c>
      <c r="AS41" s="92" t="str">
        <f>IFERROR(IF(INDEX(RM_M_Exp,MATCH($U41,RM_KEY,0))="","",INDEX(RM_M_Exp,MATCH($U41,RM_KEY,0))),"")</f>
        <v>L</v>
      </c>
      <c r="AT41" s="92" t="str">
        <f>IFERROR(IF(INDEX(RM_M_Edu,MATCH($U41,RM_KEY,0))="","",INDEX(RM_M_Edu,MATCH($U41,RM_KEY,0))),"")</f>
        <v>L</v>
      </c>
      <c r="AU41" s="93" t="str">
        <f>IFERROR(IF(INDEX(RM_L_C,MATCH($U41,RM_KEY,0))="","",INDEX(RM_L_C,MATCH($U41,RM_KEY,0))),"")</f>
        <v/>
      </c>
      <c r="AV41" s="94" t="str">
        <f>IFERROR(IF(INDEX(RM_L_Au,MATCH($U41,RM_KEY,0))="","",INDEX(RM_L_Au,MATCH($U41,RM_KEY,0))),"")</f>
        <v/>
      </c>
      <c r="AW41" s="94" t="str">
        <f>IFERROR(IF(INDEX(RM_L_Ac,MATCH($U41,RM_KEY,0))="","",INDEX(RM_L_Ac,MATCH($U41,RM_KEY,0))),"")</f>
        <v/>
      </c>
      <c r="AX41" s="94" t="str">
        <f>IFERROR(IF(INDEX(RM_L_L,MATCH($U41,RM_KEY,0))="","",INDEX(RM_L_L,MATCH($U41,RM_KEY,0))),"")</f>
        <v/>
      </c>
      <c r="AY41" s="94" t="str">
        <f>IFERROR(IF(INDEX(RM_L_BI,MATCH($U41,RM_KEY,0))="","",INDEX(RM_L_BI,MATCH($U41,RM_KEY,0))),"")</f>
        <v/>
      </c>
      <c r="AZ41" s="94" t="str">
        <f>IFERROR(IF(INDEX(RM_L_Exp,MATCH($U41,RM_KEY,0))="","",INDEX(RM_L_Exp,MATCH($U41,RM_KEY,0))),"")</f>
        <v/>
      </c>
      <c r="BA41" s="94" t="str">
        <f>IFERROR(IF(INDEX(RM_L_Edu,MATCH($U41,RM_KEY,0))="","",INDEX(RM_L_Edu,MATCH($U41,RM_KEY,0))),"")</f>
        <v/>
      </c>
      <c r="BB41" s="89" t="inlineStr">
        <is>
          <t>M</t>
        </is>
      </c>
      <c r="BC41" s="90" t="inlineStr">
        <is>
          <t>M</t>
        </is>
      </c>
      <c r="BD41" s="90" t="inlineStr">
        <is>
          <t>M</t>
        </is>
      </c>
      <c r="BE41" s="90" t="inlineStr">
        <is>
          <t>L</t>
        </is>
      </c>
      <c r="BF41" s="90" t="inlineStr">
        <is>
          <t>H</t>
        </is>
      </c>
      <c r="BG41" s="90" t="inlineStr">
        <is>
          <t>H</t>
        </is>
      </c>
      <c r="BH41" s="90" t="inlineStr">
        <is>
          <t>H</t>
        </is>
      </c>
      <c r="BI41" s="93" t="n"/>
      <c r="BJ41" s="94" t="n"/>
      <c r="BK41" s="94" t="n"/>
      <c r="BL41" s="94" t="n"/>
      <c r="BM41" s="94" t="n"/>
      <c r="BN41" s="94" t="n"/>
      <c r="BO41" s="94" t="n"/>
      <c r="BP41" s="63" t="n"/>
      <c r="BQ41" s="95" t="str">
        <f>IF(CY41=0,"",IF(BP41&lt;&gt;"",BP41,IF(LEFT(W41,1)="X",W41,IF(OR(W41="B+",W41="C+"),INDEX(LAD_PC,MAX(1,MIN(14,MATCH(W41,LAD_PC,0)+IF((DA41-CZ41)&gt;=0.5,1,IF((DA41-CZ41)&lt;=-0.5,-1,0))))),INDEX(LAD_STD,MAX(1,MIN(12,MATCH(W41,LAD_STD,0)+IF((DA41-CZ41)&gt;=0.5,1,IF((DA41-CZ41)&lt;=-0.5,-1,0)))))))))</f>
        <v/>
      </c>
      <c r="BR41" s="86" t="str">
        <f>IF(BQ41="","",IFERROR(CHOOSE(INDEX(B_RANK,MATCH(BQ41,B_LVL,0)),"Band A · Practitioner","Band B · Specialist / Manager","B+ · Player-Coach","Band C · Principal / Head","C+ · Player-Coach","Band D · Business leadership","Band E · Enterprise leadership"),"Band X · Consultant"))</f>
        <v/>
      </c>
      <c r="BS41" s="86" t="str">
        <f>IF(BQ41="","",IF(BQ41=W41,"• Same",IF(INDEX(B_VAL,MATCH(BQ41,B_LVL,0))&gt;INDEX(B_VAL,MATCH(W41,B_LVL,0)),"▲ Up","▼ Down")))</f>
        <v/>
      </c>
      <c r="BT41" s="95" t="str">
        <f>IF(BQ41&lt;&gt;"",BQ41,W41)</f>
        <v>A3</v>
      </c>
      <c r="BU41" s="86" t="str">
        <f>IFERROR(IF($H41="","—",IF(OR(LEFT(BT41,1)="X",LEFT(INDEX($BT$7:$BT$592,MATCH($H41,$D$7:$D$592,0)),1)="X"),"—",IF(AND(LEFT(BT41,1)="E",LEFT(INDEX($BT$7:$BT$592,MATCH($H41,$D$7:$D$592,0)),1)="E"),"Exception · Band E",IF(INDEX(B_VAL,MATCH(BT41,B_LVL,0))&gt;=INDEX(B_VAL,MATCH(INDEX($BT$7:$BT$592,MATCH($H41,$D$7:$D$592,0)),B_LVL,0)),"⚠ At or above the manager",IF(INDEX(B_RANK,MATCH(BT41,B_LVL,0))=INDEX(B_RANK,MATCH(INDEX($BT$7:$BT$592,MATCH($H41,$D$7:$D$592,0)),B_LVL,0)),"⚠ Same band as the manager","OK"))))),"—")</f>
        <v>OK</v>
      </c>
      <c r="BV41" s="64" t="n"/>
      <c r="BW41" s="20">
        <f>IFERROR(INDEX(LMH_PTS,MATCH(AG41,LMH_KEY,0)),0)</f>
        <v>9</v>
      </c>
      <c r="BX41" s="21">
        <f>IFERROR(INDEX(LMH_PTS,MATCH(AH41,LMH_KEY,0)),0)</f>
        <v>3</v>
      </c>
      <c r="BY41" s="21">
        <f>IFERROR(INDEX(LMH_PTS,MATCH(AI41,LMH_KEY,0)),0)</f>
        <v>3</v>
      </c>
      <c r="BZ41" s="21">
        <f>IFERROR(INDEX(LMH_PTS,MATCH(AJ41,LMH_KEY,0)),0)</f>
        <v>1</v>
      </c>
      <c r="CA41" s="21">
        <f>IFERROR(INDEX(LMH_PTS,MATCH(AK41,LMH_KEY,0)),0)</f>
        <v>1</v>
      </c>
      <c r="CB41" s="21">
        <f>IFERROR(INDEX(LMH_PTS,MATCH(AL41,LMH_KEY,0)),0)</f>
        <v>1</v>
      </c>
      <c r="CC41" s="21">
        <f>IFERROR(INDEX(LMH_PTS,MATCH(AM41,LMH_KEY,0)),0)</f>
        <v>1</v>
      </c>
      <c r="CD41" s="21">
        <f>IFERROR(INDEX(LMH_PTS,MATCH(IF(AU41&lt;&gt;"",AU41,AG41),LMH_KEY,0)),0)</f>
        <v>9</v>
      </c>
      <c r="CE41" s="21">
        <f>IFERROR(INDEX(LMH_PTS,MATCH(IF(AV41&lt;&gt;"",AV41,AH41),LMH_KEY,0)),0)</f>
        <v>3</v>
      </c>
      <c r="CF41" s="21">
        <f>IFERROR(INDEX(LMH_PTS,MATCH(IF(AW41&lt;&gt;"",AW41,AI41),LMH_KEY,0)),0)</f>
        <v>3</v>
      </c>
      <c r="CG41" s="21">
        <f>IFERROR(INDEX(LMH_PTS,MATCH(IF(AX41&lt;&gt;"",AX41,AJ41),LMH_KEY,0)),0)</f>
        <v>1</v>
      </c>
      <c r="CH41" s="21">
        <f>IFERROR(INDEX(LMH_PTS,MATCH(IF(AY41&lt;&gt;"",AY41,AK41),LMH_KEY,0)),0)</f>
        <v>1</v>
      </c>
      <c r="CI41" s="21">
        <f>IFERROR(INDEX(LMH_PTS,MATCH(IF(AZ41&lt;&gt;"",AZ41,AL41),LMH_KEY,0)),0)</f>
        <v>1</v>
      </c>
      <c r="CJ41" s="21">
        <f>IFERROR(INDEX(LMH_PTS,MATCH(IF(BA41&lt;&gt;"",BA41,AM41),LMH_KEY,0)),0)</f>
        <v>1</v>
      </c>
      <c r="CK41" s="21">
        <f>IF(BB41="",0,IFERROR(INDEX(LMH_STEP,MATCH(BB41,LMH_KEY,0)),0))</f>
        <v>0</v>
      </c>
      <c r="CL41" s="21">
        <f>IF(BC41="",0,IFERROR(INDEX(LMH_STEP,MATCH(BC41,LMH_KEY,0)),0))</f>
        <v>0</v>
      </c>
      <c r="CM41" s="21">
        <f>IF(BD41="",0,IFERROR(INDEX(LMH_STEP,MATCH(BD41,LMH_KEY,0)),0))</f>
        <v>0</v>
      </c>
      <c r="CN41" s="21">
        <f>IF(BE41="",0,IFERROR(INDEX(LMH_STEP,MATCH(BE41,LMH_KEY,0)),0))</f>
        <v>-1</v>
      </c>
      <c r="CO41" s="21">
        <f>IF(BF41="",0,IFERROR(INDEX(LMH_STEP,MATCH(BF41,LMH_KEY,0)),0))</f>
        <v>1</v>
      </c>
      <c r="CP41" s="21">
        <f>IF(BG41="",0,IFERROR(INDEX(LMH_STEP,MATCH(BG41,LMH_KEY,0)),0))</f>
        <v>1</v>
      </c>
      <c r="CQ41" s="21">
        <f>IF(BH41="",0,IFERROR(INDEX(LMH_STEP,MATCH(BH41,LMH_KEY,0)),0))</f>
        <v>1</v>
      </c>
      <c r="CR41" s="21">
        <f>IF(BI41&lt;&gt;"",IFERROR(INDEX(LMH_STEP,MATCH(BI41,LMH_KEY,0)),0),CK41)</f>
        <v>0</v>
      </c>
      <c r="CS41" s="21">
        <f>IF(BJ41&lt;&gt;"",IFERROR(INDEX(LMH_STEP,MATCH(BJ41,LMH_KEY,0)),0),CL41)</f>
        <v>0</v>
      </c>
      <c r="CT41" s="21">
        <f>IF(BK41&lt;&gt;"",IFERROR(INDEX(LMH_STEP,MATCH(BK41,LMH_KEY,0)),0),CM41)</f>
        <v>0</v>
      </c>
      <c r="CU41" s="21">
        <f>IF(BL41&lt;&gt;"",IFERROR(INDEX(LMH_STEP,MATCH(BL41,LMH_KEY,0)),0),CN41)</f>
        <v>-1</v>
      </c>
      <c r="CV41" s="21">
        <f>IF(BM41&lt;&gt;"",IFERROR(INDEX(LMH_STEP,MATCH(BM41,LMH_KEY,0)),0),CO41)</f>
        <v>1</v>
      </c>
      <c r="CW41" s="21">
        <f>IF(BN41&lt;&gt;"",IFERROR(INDEX(LMH_STEP,MATCH(BN41,LMH_KEY,0)),0),CP41)</f>
        <v>1</v>
      </c>
      <c r="CX41" s="21">
        <f>IF(BO41&lt;&gt;"",IFERROR(INDEX(LMH_STEP,MATCH(BO41,LMH_KEY,0)),0),CQ41)</f>
        <v>1</v>
      </c>
      <c r="CY41" s="21">
        <f>COUNTA(BI41:BO41)+IF(BP41&lt;&gt;"",1,0)+IFERROR(INDEX(RM_LCNT,MATCH($U41,RM_KEY,0)),0)</f>
        <v>0</v>
      </c>
      <c r="CZ41" s="21">
        <f>IF((BW41+BX41+BY41+BZ41+CA41+CB41+CC41)=0,0,(BW41*CK41+BX41*CL41+BY41*CM41+BZ41*CN41+CA41*CO41+CB41*CP41+CC41*CQ41)/(BW41+BX41+BY41+BZ41+CA41+CB41+CC41))</f>
        <v>0.105263157894737</v>
      </c>
      <c r="DA41" s="21">
        <f>IF((CD41+CE41+CF41+CG41+CH41+CI41+CJ41)=0,0,(CD41*CR41+CE41*CS41+CF41*CT41+CG41*CU41+CH41*CV41+CI41*CW41+CJ41*CX41)/(CD41+CE41+CF41+CG41+CH41+CI41+CJ41))</f>
        <v>0.105263157894737</v>
      </c>
    </row>
    <row r="42" ht="70" customHeight="1">
      <c r="A42" s="59" t="inlineStr">
        <is>
          <t>CARBON</t>
        </is>
      </c>
      <c r="B42" s="17" t="inlineStr">
        <is>
          <t>Services</t>
        </is>
      </c>
      <c r="C42" s="17" t="n">
        <v>7</v>
      </c>
      <c r="D42" s="17" t="inlineStr">
        <is>
          <t>IRIS0812</t>
        </is>
      </c>
      <c r="E42" s="17" t="inlineStr">
        <is>
          <t>Purva Shrivastava</t>
        </is>
      </c>
      <c r="F42" s="17" t="inlineStr">
        <is>
          <t>Senior Financial Analyst</t>
        </is>
      </c>
      <c r="G42" s="17" t="inlineStr">
        <is>
          <t>Priyanka Jadhav</t>
        </is>
      </c>
      <c r="H42" s="17" t="inlineStr">
        <is>
          <t>IRIS0616</t>
        </is>
      </c>
      <c r="I42" s="17" t="n">
        <v>16.1</v>
      </c>
      <c r="J42" s="17" t="inlineStr">
        <is>
          <t>MBA</t>
        </is>
      </c>
      <c r="K42" s="17" t="inlineStr">
        <is>
          <t>L4 – Senior</t>
        </is>
      </c>
      <c r="L42" s="82" t="inlineStr">
        <is>
          <t>19 of 20</t>
        </is>
      </c>
      <c r="M42" s="83" t="inlineStr">
        <is>
          <t>• Role / sub-team: Quality check analyst, Disclosure management, Infocamere, KVK, ESG documents processing.</t>
        </is>
      </c>
      <c r="N42"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42" s="83" t="inlineStr">
        <is>
          <t>Latest rating: 3 · Potential: Medium · 9-box: Core Contributor</t>
        </is>
      </c>
      <c r="P42" s="83" t="inlineStr">
        <is>
          <t>Complexity &amp; Expertise: A3: iXBRL conversion for KVK, ESG, ESEF, Infocamere; DM templates with Word-Excel linking; Deloitte billing; UAT → matches the start
Autonomy &amp; Decision: A2: States no independent decisions; runs billing and conversion steps to a set process → moved down 0.5
Accountability &amp; Impact: A3: Document quality; monthly Deloitte Italy billing counts that drive invoices; UAT sign-off → matches the start
Leadership &amp; Strategy: A3: Trains team members on Infocamere processing and solves their doubts → moved up 0.5</t>
        </is>
      </c>
      <c r="Q42" s="84" t="inlineStr">
        <is>
          <t>Open ▸</t>
        </is>
      </c>
      <c r="R42" s="84" t="inlineStr">
        <is>
          <t>Card ▸</t>
        </is>
      </c>
      <c r="S42" s="85" t="inlineStr">
        <is>
          <t>Consulting &amp; Professional Services</t>
        </is>
      </c>
      <c r="T42" s="86" t="inlineStr">
        <is>
          <t>XBRL Tagging, Conversion &amp; Filing</t>
        </is>
      </c>
      <c r="U42" s="86" t="inlineStr">
        <is>
          <t>R013</t>
        </is>
      </c>
      <c r="V42" s="86" t="inlineStr">
        <is>
          <t>XBRL Tagging, Conversion &amp; Filing · IC</t>
        </is>
      </c>
      <c r="W42" s="101" t="inlineStr">
        <is>
          <t>A3</t>
        </is>
      </c>
      <c r="X42" s="86" t="inlineStr">
        <is>
          <t>Band A · Practitioner</t>
        </is>
      </c>
      <c r="Y42" s="86" t="inlineStr">
        <is>
          <t>Senior Financial Analyst</t>
        </is>
      </c>
      <c r="Z42" s="100" t="inlineStr">
        <is>
          <t>Keeps XBRL Specialist for one cycle · then Senior Financial Analyst</t>
        </is>
      </c>
      <c r="AA42" s="86" t="inlineStr">
        <is>
          <t>Evidence level B1 · moved down to A3 so that no reportee shares a band with their manager, with the fewest moves across IRIS · pay and title protected for one cycle</t>
        </is>
      </c>
      <c r="AB42" s="86" t="n"/>
      <c r="AC42" s="88" t="inlineStr">
        <is>
          <t>B1</t>
        </is>
      </c>
      <c r="AD42" s="21" t="inlineStr">
        <is>
          <t>High · 16.1 yrs vs market 2–5 yrs for A3</t>
        </is>
      </c>
      <c r="AE42" s="21" t="n"/>
      <c r="AF42" s="21" t="inlineStr">
        <is>
          <t>P2 · SFIA 3 Apply</t>
        </is>
      </c>
      <c r="AG42" s="89" t="str">
        <f>IFERROR(IF(INDEX(RM_I_C,MATCH($U42,RM_KEY,0))="","",INDEX(RM_I_C,MATCH($U42,RM_KEY,0))),"")</f>
        <v>H</v>
      </c>
      <c r="AH42" s="90" t="str">
        <f>IFERROR(IF(INDEX(RM_I_Au,MATCH($U42,RM_KEY,0))="","",INDEX(RM_I_Au,MATCH($U42,RM_KEY,0))),"")</f>
        <v>M</v>
      </c>
      <c r="AI42" s="90" t="str">
        <f>IFERROR(IF(INDEX(RM_I_Ac,MATCH($U42,RM_KEY,0))="","",INDEX(RM_I_Ac,MATCH($U42,RM_KEY,0))),"")</f>
        <v>M</v>
      </c>
      <c r="AJ42" s="90" t="str">
        <f>IFERROR(IF(INDEX(RM_I_L,MATCH($U42,RM_KEY,0))="","",INDEX(RM_I_L,MATCH($U42,RM_KEY,0))),"")</f>
        <v>L</v>
      </c>
      <c r="AK42" s="90" t="str">
        <f>IFERROR(IF(INDEX(RM_I_BI,MATCH($U42,RM_KEY,0))="","",INDEX(RM_I_BI,MATCH($U42,RM_KEY,0))),"")</f>
        <v>L</v>
      </c>
      <c r="AL42" s="90" t="str">
        <f>IFERROR(IF(INDEX(RM_I_Exp,MATCH($U42,RM_KEY,0))="","",INDEX(RM_I_Exp,MATCH($U42,RM_KEY,0))),"")</f>
        <v>L</v>
      </c>
      <c r="AM42" s="90" t="str">
        <f>IFERROR(IF(INDEX(RM_I_Edu,MATCH($U42,RM_KEY,0))="","",INDEX(RM_I_Edu,MATCH($U42,RM_KEY,0))),"")</f>
        <v>L</v>
      </c>
      <c r="AN42" s="91" t="str">
        <f>IFERROR(IF(INDEX(RM_M_C,MATCH($U42,RM_KEY,0))="","",INDEX(RM_M_C,MATCH($U42,RM_KEY,0))),"")</f>
        <v>H</v>
      </c>
      <c r="AO42" s="92" t="str">
        <f>IFERROR(IF(INDEX(RM_M_Au,MATCH($U42,RM_KEY,0))="","",INDEX(RM_M_Au,MATCH($U42,RM_KEY,0))),"")</f>
        <v>M</v>
      </c>
      <c r="AP42" s="92" t="str">
        <f>IFERROR(IF(INDEX(RM_M_Ac,MATCH($U42,RM_KEY,0))="","",INDEX(RM_M_Ac,MATCH($U42,RM_KEY,0))),"")</f>
        <v>M</v>
      </c>
      <c r="AQ42" s="92" t="str">
        <f>IFERROR(IF(INDEX(RM_M_L,MATCH($U42,RM_KEY,0))="","",INDEX(RM_M_L,MATCH($U42,RM_KEY,0))),"")</f>
        <v>L</v>
      </c>
      <c r="AR42" s="92" t="str">
        <f>IFERROR(IF(INDEX(RM_M_BI,MATCH($U42,RM_KEY,0))="","",INDEX(RM_M_BI,MATCH($U42,RM_KEY,0))),"")</f>
        <v>L</v>
      </c>
      <c r="AS42" s="92" t="str">
        <f>IFERROR(IF(INDEX(RM_M_Exp,MATCH($U42,RM_KEY,0))="","",INDEX(RM_M_Exp,MATCH($U42,RM_KEY,0))),"")</f>
        <v>L</v>
      </c>
      <c r="AT42" s="92" t="str">
        <f>IFERROR(IF(INDEX(RM_M_Edu,MATCH($U42,RM_KEY,0))="","",INDEX(RM_M_Edu,MATCH($U42,RM_KEY,0))),"")</f>
        <v>L</v>
      </c>
      <c r="AU42" s="93" t="str">
        <f>IFERROR(IF(INDEX(RM_L_C,MATCH($U42,RM_KEY,0))="","",INDEX(RM_L_C,MATCH($U42,RM_KEY,0))),"")</f>
        <v/>
      </c>
      <c r="AV42" s="94" t="str">
        <f>IFERROR(IF(INDEX(RM_L_Au,MATCH($U42,RM_KEY,0))="","",INDEX(RM_L_Au,MATCH($U42,RM_KEY,0))),"")</f>
        <v/>
      </c>
      <c r="AW42" s="94" t="str">
        <f>IFERROR(IF(INDEX(RM_L_Ac,MATCH($U42,RM_KEY,0))="","",INDEX(RM_L_Ac,MATCH($U42,RM_KEY,0))),"")</f>
        <v/>
      </c>
      <c r="AX42" s="94" t="str">
        <f>IFERROR(IF(INDEX(RM_L_L,MATCH($U42,RM_KEY,0))="","",INDEX(RM_L_L,MATCH($U42,RM_KEY,0))),"")</f>
        <v/>
      </c>
      <c r="AY42" s="94" t="str">
        <f>IFERROR(IF(INDEX(RM_L_BI,MATCH($U42,RM_KEY,0))="","",INDEX(RM_L_BI,MATCH($U42,RM_KEY,0))),"")</f>
        <v/>
      </c>
      <c r="AZ42" s="94" t="str">
        <f>IFERROR(IF(INDEX(RM_L_Exp,MATCH($U42,RM_KEY,0))="","",INDEX(RM_L_Exp,MATCH($U42,RM_KEY,0))),"")</f>
        <v/>
      </c>
      <c r="BA42" s="94" t="str">
        <f>IFERROR(IF(INDEX(RM_L_Edu,MATCH($U42,RM_KEY,0))="","",INDEX(RM_L_Edu,MATCH($U42,RM_KEY,0))),"")</f>
        <v/>
      </c>
      <c r="BB42" s="89" t="inlineStr">
        <is>
          <t>M</t>
        </is>
      </c>
      <c r="BC42" s="90" t="inlineStr">
        <is>
          <t>M</t>
        </is>
      </c>
      <c r="BD42" s="90" t="inlineStr">
        <is>
          <t>M</t>
        </is>
      </c>
      <c r="BE42" s="90" t="inlineStr">
        <is>
          <t>M</t>
        </is>
      </c>
      <c r="BF42" s="90" t="inlineStr">
        <is>
          <t>M</t>
        </is>
      </c>
      <c r="BG42" s="90" t="inlineStr">
        <is>
          <t>H</t>
        </is>
      </c>
      <c r="BH42" s="90" t="inlineStr">
        <is>
          <t>H</t>
        </is>
      </c>
      <c r="BI42" s="93" t="n"/>
      <c r="BJ42" s="94" t="n"/>
      <c r="BK42" s="94" t="n"/>
      <c r="BL42" s="94" t="n"/>
      <c r="BM42" s="94" t="n"/>
      <c r="BN42" s="94" t="n"/>
      <c r="BO42" s="94" t="n"/>
      <c r="BP42" s="63" t="n"/>
      <c r="BQ42" s="95" t="str">
        <f>IF(CY42=0,"",IF(BP42&lt;&gt;"",BP42,IF(LEFT(W42,1)="X",W42,IF(OR(W42="B+",W42="C+"),INDEX(LAD_PC,MAX(1,MIN(14,MATCH(W42,LAD_PC,0)+IF((DA42-CZ42)&gt;=0.5,1,IF((DA42-CZ42)&lt;=-0.5,-1,0))))),INDEX(LAD_STD,MAX(1,MIN(12,MATCH(W42,LAD_STD,0)+IF((DA42-CZ42)&gt;=0.5,1,IF((DA42-CZ42)&lt;=-0.5,-1,0)))))))))</f>
        <v/>
      </c>
      <c r="BR42" s="86" t="str">
        <f>IF(BQ42="","",IFERROR(CHOOSE(INDEX(B_RANK,MATCH(BQ42,B_LVL,0)),"Band A · Practitioner","Band B · Specialist / Manager","B+ · Player-Coach","Band C · Principal / Head","C+ · Player-Coach","Band D · Business leadership","Band E · Enterprise leadership"),"Band X · Consultant"))</f>
        <v/>
      </c>
      <c r="BS42" s="86" t="str">
        <f>IF(BQ42="","",IF(BQ42=W42,"• Same",IF(INDEX(B_VAL,MATCH(BQ42,B_LVL,0))&gt;INDEX(B_VAL,MATCH(W42,B_LVL,0)),"▲ Up","▼ Down")))</f>
        <v/>
      </c>
      <c r="BT42" s="95" t="str">
        <f>IF(BQ42&lt;&gt;"",BQ42,W42)</f>
        <v>A3</v>
      </c>
      <c r="BU42" s="86" t="str">
        <f>IFERROR(IF($H42="","—",IF(OR(LEFT(BT42,1)="X",LEFT(INDEX($BT$7:$BT$592,MATCH($H42,$D$7:$D$592,0)),1)="X"),"—",IF(AND(LEFT(BT42,1)="E",LEFT(INDEX($BT$7:$BT$592,MATCH($H42,$D$7:$D$592,0)),1)="E"),"Exception · Band E",IF(INDEX(B_VAL,MATCH(BT42,B_LVL,0))&gt;=INDEX(B_VAL,MATCH(INDEX($BT$7:$BT$592,MATCH($H42,$D$7:$D$592,0)),B_LVL,0)),"⚠ At or above the manager",IF(INDEX(B_RANK,MATCH(BT42,B_LVL,0))=INDEX(B_RANK,MATCH(INDEX($BT$7:$BT$592,MATCH($H42,$D$7:$D$592,0)),B_LVL,0)),"⚠ Same band as the manager","OK"))))),"—")</f>
        <v>OK</v>
      </c>
      <c r="BV42" s="64" t="n"/>
      <c r="BW42" s="20">
        <f>IFERROR(INDEX(LMH_PTS,MATCH(AG42,LMH_KEY,0)),0)</f>
        <v>9</v>
      </c>
      <c r="BX42" s="21">
        <f>IFERROR(INDEX(LMH_PTS,MATCH(AH42,LMH_KEY,0)),0)</f>
        <v>3</v>
      </c>
      <c r="BY42" s="21">
        <f>IFERROR(INDEX(LMH_PTS,MATCH(AI42,LMH_KEY,0)),0)</f>
        <v>3</v>
      </c>
      <c r="BZ42" s="21">
        <f>IFERROR(INDEX(LMH_PTS,MATCH(AJ42,LMH_KEY,0)),0)</f>
        <v>1</v>
      </c>
      <c r="CA42" s="21">
        <f>IFERROR(INDEX(LMH_PTS,MATCH(AK42,LMH_KEY,0)),0)</f>
        <v>1</v>
      </c>
      <c r="CB42" s="21">
        <f>IFERROR(INDEX(LMH_PTS,MATCH(AL42,LMH_KEY,0)),0)</f>
        <v>1</v>
      </c>
      <c r="CC42" s="21">
        <f>IFERROR(INDEX(LMH_PTS,MATCH(AM42,LMH_KEY,0)),0)</f>
        <v>1</v>
      </c>
      <c r="CD42" s="21">
        <f>IFERROR(INDEX(LMH_PTS,MATCH(IF(AU42&lt;&gt;"",AU42,AG42),LMH_KEY,0)),0)</f>
        <v>9</v>
      </c>
      <c r="CE42" s="21">
        <f>IFERROR(INDEX(LMH_PTS,MATCH(IF(AV42&lt;&gt;"",AV42,AH42),LMH_KEY,0)),0)</f>
        <v>3</v>
      </c>
      <c r="CF42" s="21">
        <f>IFERROR(INDEX(LMH_PTS,MATCH(IF(AW42&lt;&gt;"",AW42,AI42),LMH_KEY,0)),0)</f>
        <v>3</v>
      </c>
      <c r="CG42" s="21">
        <f>IFERROR(INDEX(LMH_PTS,MATCH(IF(AX42&lt;&gt;"",AX42,AJ42),LMH_KEY,0)),0)</f>
        <v>1</v>
      </c>
      <c r="CH42" s="21">
        <f>IFERROR(INDEX(LMH_PTS,MATCH(IF(AY42&lt;&gt;"",AY42,AK42),LMH_KEY,0)),0)</f>
        <v>1</v>
      </c>
      <c r="CI42" s="21">
        <f>IFERROR(INDEX(LMH_PTS,MATCH(IF(AZ42&lt;&gt;"",AZ42,AL42),LMH_KEY,0)),0)</f>
        <v>1</v>
      </c>
      <c r="CJ42" s="21">
        <f>IFERROR(INDEX(LMH_PTS,MATCH(IF(BA42&lt;&gt;"",BA42,AM42),LMH_KEY,0)),0)</f>
        <v>1</v>
      </c>
      <c r="CK42" s="21">
        <f>IF(BB42="",0,IFERROR(INDEX(LMH_STEP,MATCH(BB42,LMH_KEY,0)),0))</f>
        <v>0</v>
      </c>
      <c r="CL42" s="21">
        <f>IF(BC42="",0,IFERROR(INDEX(LMH_STEP,MATCH(BC42,LMH_KEY,0)),0))</f>
        <v>0</v>
      </c>
      <c r="CM42" s="21">
        <f>IF(BD42="",0,IFERROR(INDEX(LMH_STEP,MATCH(BD42,LMH_KEY,0)),0))</f>
        <v>0</v>
      </c>
      <c r="CN42" s="21">
        <f>IF(BE42="",0,IFERROR(INDEX(LMH_STEP,MATCH(BE42,LMH_KEY,0)),0))</f>
        <v>0</v>
      </c>
      <c r="CO42" s="21">
        <f>IF(BF42="",0,IFERROR(INDEX(LMH_STEP,MATCH(BF42,LMH_KEY,0)),0))</f>
        <v>0</v>
      </c>
      <c r="CP42" s="21">
        <f>IF(BG42="",0,IFERROR(INDEX(LMH_STEP,MATCH(BG42,LMH_KEY,0)),0))</f>
        <v>1</v>
      </c>
      <c r="CQ42" s="21">
        <f>IF(BH42="",0,IFERROR(INDEX(LMH_STEP,MATCH(BH42,LMH_KEY,0)),0))</f>
        <v>1</v>
      </c>
      <c r="CR42" s="21">
        <f>IF(BI42&lt;&gt;"",IFERROR(INDEX(LMH_STEP,MATCH(BI42,LMH_KEY,0)),0),CK42)</f>
        <v>0</v>
      </c>
      <c r="CS42" s="21">
        <f>IF(BJ42&lt;&gt;"",IFERROR(INDEX(LMH_STEP,MATCH(BJ42,LMH_KEY,0)),0),CL42)</f>
        <v>0</v>
      </c>
      <c r="CT42" s="21">
        <f>IF(BK42&lt;&gt;"",IFERROR(INDEX(LMH_STEP,MATCH(BK42,LMH_KEY,0)),0),CM42)</f>
        <v>0</v>
      </c>
      <c r="CU42" s="21">
        <f>IF(BL42&lt;&gt;"",IFERROR(INDEX(LMH_STEP,MATCH(BL42,LMH_KEY,0)),0),CN42)</f>
        <v>0</v>
      </c>
      <c r="CV42" s="21">
        <f>IF(BM42&lt;&gt;"",IFERROR(INDEX(LMH_STEP,MATCH(BM42,LMH_KEY,0)),0),CO42)</f>
        <v>0</v>
      </c>
      <c r="CW42" s="21">
        <f>IF(BN42&lt;&gt;"",IFERROR(INDEX(LMH_STEP,MATCH(BN42,LMH_KEY,0)),0),CP42)</f>
        <v>1</v>
      </c>
      <c r="CX42" s="21">
        <f>IF(BO42&lt;&gt;"",IFERROR(INDEX(LMH_STEP,MATCH(BO42,LMH_KEY,0)),0),CQ42)</f>
        <v>1</v>
      </c>
      <c r="CY42" s="21">
        <f>COUNTA(BI42:BO42)+IF(BP42&lt;&gt;"",1,0)+IFERROR(INDEX(RM_LCNT,MATCH($U42,RM_KEY,0)),0)</f>
        <v>0</v>
      </c>
      <c r="CZ42" s="21">
        <f>IF((BW42+BX42+BY42+BZ42+CA42+CB42+CC42)=0,0,(BW42*CK42+BX42*CL42+BY42*CM42+BZ42*CN42+CA42*CO42+CB42*CP42+CC42*CQ42)/(BW42+BX42+BY42+BZ42+CA42+CB42+CC42))</f>
        <v>0.105263157894737</v>
      </c>
      <c r="DA42" s="21">
        <f>IF((CD42+CE42+CF42+CG42+CH42+CI42+CJ42)=0,0,(CD42*CR42+CE42*CS42+CF42*CT42+CG42*CU42+CH42*CV42+CI42*CW42+CJ42*CX42)/(CD42+CE42+CF42+CG42+CH42+CI42+CJ42))</f>
        <v>0.105263157894737</v>
      </c>
    </row>
    <row r="43" ht="70" customHeight="1">
      <c r="A43" s="59" t="inlineStr">
        <is>
          <t>CARBON</t>
        </is>
      </c>
      <c r="B43" s="17" t="inlineStr">
        <is>
          <t>Services</t>
        </is>
      </c>
      <c r="C43" s="17" t="n">
        <v>7</v>
      </c>
      <c r="D43" s="17" t="inlineStr">
        <is>
          <t>IRIS0882</t>
        </is>
      </c>
      <c r="E43" s="17" t="inlineStr">
        <is>
          <t>Rupesh Gaikwad</t>
        </is>
      </c>
      <c r="F43" s="17" t="inlineStr">
        <is>
          <t>Senior Financial Analyst</t>
        </is>
      </c>
      <c r="G43" s="17" t="inlineStr">
        <is>
          <t>Priyanka Jadhav</t>
        </is>
      </c>
      <c r="H43" s="17" t="inlineStr">
        <is>
          <t>IRIS0616</t>
        </is>
      </c>
      <c r="I43" s="17" t="n">
        <v>15.1</v>
      </c>
      <c r="J43" s="17" t="inlineStr">
        <is>
          <t>B.Com</t>
        </is>
      </c>
      <c r="K43" s="17" t="inlineStr">
        <is>
          <t>L4 – Senior</t>
        </is>
      </c>
      <c r="L43" s="82" t="inlineStr">
        <is>
          <t>18 of 20</t>
        </is>
      </c>
      <c r="M43" s="83" t="inlineStr">
        <is>
          <t>• Role / sub-team: Shift handling and XBRL tagging for EU, Mauritius and MCA market.</t>
        </is>
      </c>
      <c r="N43"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43" s="83" t="inlineStr">
        <is>
          <t>Latest rating: 4 · Potential: High · 9-box: Core Contributor</t>
        </is>
      </c>
      <c r="P43" s="83" t="inlineStr">
        <is>
          <t>Complexity &amp; Expertise: A3: own survey / KRA answers · summarised by the rater; not quoted → matches the start
Autonomy &amp; Decision: B1: Assigns and reassigns work among shift team members → moved up 0.5
Accountability &amp; Impact: B1: own survey / KRA answers · summarised by the rater; not quoted → moved up 0.5
Leadership &amp; Strategy: B1: Shift lead: allocates tasks, manages handovers, leave and backup planning; no formal reports → moved up 1</t>
        </is>
      </c>
      <c r="Q43" s="84" t="inlineStr">
        <is>
          <t>Open ▸</t>
        </is>
      </c>
      <c r="R43" s="84" t="inlineStr">
        <is>
          <t>Card ▸</t>
        </is>
      </c>
      <c r="S43" s="85" t="inlineStr">
        <is>
          <t>Consulting &amp; Professional Services</t>
        </is>
      </c>
      <c r="T43" s="86" t="inlineStr">
        <is>
          <t>Service Delivery Operations</t>
        </is>
      </c>
      <c r="U43" s="86" t="inlineStr">
        <is>
          <t>R008</t>
        </is>
      </c>
      <c r="V43" s="86" t="inlineStr">
        <is>
          <t>Service Delivery Operations · IC</t>
        </is>
      </c>
      <c r="W43" s="101" t="inlineStr">
        <is>
          <t>A3</t>
        </is>
      </c>
      <c r="X43" s="86" t="inlineStr">
        <is>
          <t>Band A · Practitioner</t>
        </is>
      </c>
      <c r="Y43" s="86" t="inlineStr">
        <is>
          <t>Senior Service Delivery Analyst</t>
        </is>
      </c>
      <c r="Z43" s="100" t="inlineStr">
        <is>
          <t>Keeps Service Delivery Specialist for one cycle · then Senior Service Delivery Analyst</t>
        </is>
      </c>
      <c r="AA43" s="86" t="inlineStr">
        <is>
          <t>Evidence level B1 · moved down to A3 so that no reportee shares a band with their manager, with the fewest moves across IRIS · pay and title protected for one cycle</t>
        </is>
      </c>
      <c r="AB43" s="86" t="n"/>
      <c r="AC43" s="88" t="inlineStr">
        <is>
          <t>B1</t>
        </is>
      </c>
      <c r="AD43" s="21" t="inlineStr">
        <is>
          <t>High · 15.1 yrs vs market 2–5 yrs for A3</t>
        </is>
      </c>
      <c r="AE43" s="21" t="n"/>
      <c r="AF43" s="21" t="inlineStr">
        <is>
          <t>P2 · SFIA 3 Apply</t>
        </is>
      </c>
      <c r="AG43" s="89" t="str">
        <f>IFERROR(IF(INDEX(RM_I_C,MATCH($U43,RM_KEY,0))="","",INDEX(RM_I_C,MATCH($U43,RM_KEY,0))),"")</f>
        <v>H</v>
      </c>
      <c r="AH43" s="90" t="str">
        <f>IFERROR(IF(INDEX(RM_I_Au,MATCH($U43,RM_KEY,0))="","",INDEX(RM_I_Au,MATCH($U43,RM_KEY,0))),"")</f>
        <v>M</v>
      </c>
      <c r="AI43" s="90" t="str">
        <f>IFERROR(IF(INDEX(RM_I_Ac,MATCH($U43,RM_KEY,0))="","",INDEX(RM_I_Ac,MATCH($U43,RM_KEY,0))),"")</f>
        <v>M</v>
      </c>
      <c r="AJ43" s="90" t="str">
        <f>IFERROR(IF(INDEX(RM_I_L,MATCH($U43,RM_KEY,0))="","",INDEX(RM_I_L,MATCH($U43,RM_KEY,0))),"")</f>
        <v>L</v>
      </c>
      <c r="AK43" s="90" t="str">
        <f>IFERROR(IF(INDEX(RM_I_BI,MATCH($U43,RM_KEY,0))="","",INDEX(RM_I_BI,MATCH($U43,RM_KEY,0))),"")</f>
        <v>L</v>
      </c>
      <c r="AL43" s="90" t="str">
        <f>IFERROR(IF(INDEX(RM_I_Exp,MATCH($U43,RM_KEY,0))="","",INDEX(RM_I_Exp,MATCH($U43,RM_KEY,0))),"")</f>
        <v>L</v>
      </c>
      <c r="AM43" s="90" t="str">
        <f>IFERROR(IF(INDEX(RM_I_Edu,MATCH($U43,RM_KEY,0))="","",INDEX(RM_I_Edu,MATCH($U43,RM_KEY,0))),"")</f>
        <v>L</v>
      </c>
      <c r="AN43" s="91" t="str">
        <f>IFERROR(IF(INDEX(RM_M_C,MATCH($U43,RM_KEY,0))="","",INDEX(RM_M_C,MATCH($U43,RM_KEY,0))),"")</f>
        <v>H</v>
      </c>
      <c r="AO43" s="92" t="str">
        <f>IFERROR(IF(INDEX(RM_M_Au,MATCH($U43,RM_KEY,0))="","",INDEX(RM_M_Au,MATCH($U43,RM_KEY,0))),"")</f>
        <v>M</v>
      </c>
      <c r="AP43" s="92" t="str">
        <f>IFERROR(IF(INDEX(RM_M_Ac,MATCH($U43,RM_KEY,0))="","",INDEX(RM_M_Ac,MATCH($U43,RM_KEY,0))),"")</f>
        <v>M</v>
      </c>
      <c r="AQ43" s="92" t="str">
        <f>IFERROR(IF(INDEX(RM_M_L,MATCH($U43,RM_KEY,0))="","",INDEX(RM_M_L,MATCH($U43,RM_KEY,0))),"")</f>
        <v>L</v>
      </c>
      <c r="AR43" s="92" t="str">
        <f>IFERROR(IF(INDEX(RM_M_BI,MATCH($U43,RM_KEY,0))="","",INDEX(RM_M_BI,MATCH($U43,RM_KEY,0))),"")</f>
        <v>L</v>
      </c>
      <c r="AS43" s="92" t="str">
        <f>IFERROR(IF(INDEX(RM_M_Exp,MATCH($U43,RM_KEY,0))="","",INDEX(RM_M_Exp,MATCH($U43,RM_KEY,0))),"")</f>
        <v>L</v>
      </c>
      <c r="AT43" s="92" t="str">
        <f>IFERROR(IF(INDEX(RM_M_Edu,MATCH($U43,RM_KEY,0))="","",INDEX(RM_M_Edu,MATCH($U43,RM_KEY,0))),"")</f>
        <v>L</v>
      </c>
      <c r="AU43" s="93" t="str">
        <f>IFERROR(IF(INDEX(RM_L_C,MATCH($U43,RM_KEY,0))="","",INDEX(RM_L_C,MATCH($U43,RM_KEY,0))),"")</f>
        <v/>
      </c>
      <c r="AV43" s="94" t="str">
        <f>IFERROR(IF(INDEX(RM_L_Au,MATCH($U43,RM_KEY,0))="","",INDEX(RM_L_Au,MATCH($U43,RM_KEY,0))),"")</f>
        <v/>
      </c>
      <c r="AW43" s="94" t="str">
        <f>IFERROR(IF(INDEX(RM_L_Ac,MATCH($U43,RM_KEY,0))="","",INDEX(RM_L_Ac,MATCH($U43,RM_KEY,0))),"")</f>
        <v/>
      </c>
      <c r="AX43" s="94" t="str">
        <f>IFERROR(IF(INDEX(RM_L_L,MATCH($U43,RM_KEY,0))="","",INDEX(RM_L_L,MATCH($U43,RM_KEY,0))),"")</f>
        <v/>
      </c>
      <c r="AY43" s="94" t="str">
        <f>IFERROR(IF(INDEX(RM_L_BI,MATCH($U43,RM_KEY,0))="","",INDEX(RM_L_BI,MATCH($U43,RM_KEY,0))),"")</f>
        <v/>
      </c>
      <c r="AZ43" s="94" t="str">
        <f>IFERROR(IF(INDEX(RM_L_Exp,MATCH($U43,RM_KEY,0))="","",INDEX(RM_L_Exp,MATCH($U43,RM_KEY,0))),"")</f>
        <v/>
      </c>
      <c r="BA43" s="94" t="str">
        <f>IFERROR(IF(INDEX(RM_L_Edu,MATCH($U43,RM_KEY,0))="","",INDEX(RM_L_Edu,MATCH($U43,RM_KEY,0))),"")</f>
        <v/>
      </c>
      <c r="BB43" s="89" t="inlineStr">
        <is>
          <t>M</t>
        </is>
      </c>
      <c r="BC43" s="90" t="inlineStr">
        <is>
          <t>M</t>
        </is>
      </c>
      <c r="BD43" s="90" t="inlineStr">
        <is>
          <t>M</t>
        </is>
      </c>
      <c r="BE43" s="90" t="inlineStr">
        <is>
          <t>M</t>
        </is>
      </c>
      <c r="BF43" s="90" t="inlineStr">
        <is>
          <t>H</t>
        </is>
      </c>
      <c r="BG43" s="90" t="inlineStr">
        <is>
          <t>H</t>
        </is>
      </c>
      <c r="BH43" s="90" t="inlineStr">
        <is>
          <t>M</t>
        </is>
      </c>
      <c r="BI43" s="93" t="n"/>
      <c r="BJ43" s="94" t="n"/>
      <c r="BK43" s="94" t="n"/>
      <c r="BL43" s="94" t="n"/>
      <c r="BM43" s="94" t="n"/>
      <c r="BN43" s="94" t="n"/>
      <c r="BO43" s="94" t="n"/>
      <c r="BP43" s="63" t="n"/>
      <c r="BQ43" s="95" t="str">
        <f>IF(CY43=0,"",IF(BP43&lt;&gt;"",BP43,IF(LEFT(W43,1)="X",W43,IF(OR(W43="B+",W43="C+"),INDEX(LAD_PC,MAX(1,MIN(14,MATCH(W43,LAD_PC,0)+IF((DA43-CZ43)&gt;=0.5,1,IF((DA43-CZ43)&lt;=-0.5,-1,0))))),INDEX(LAD_STD,MAX(1,MIN(12,MATCH(W43,LAD_STD,0)+IF((DA43-CZ43)&gt;=0.5,1,IF((DA43-CZ43)&lt;=-0.5,-1,0)))))))))</f>
        <v/>
      </c>
      <c r="BR43" s="86" t="str">
        <f>IF(BQ43="","",IFERROR(CHOOSE(INDEX(B_RANK,MATCH(BQ43,B_LVL,0)),"Band A · Practitioner","Band B · Specialist / Manager","B+ · Player-Coach","Band C · Principal / Head","C+ · Player-Coach","Band D · Business leadership","Band E · Enterprise leadership"),"Band X · Consultant"))</f>
        <v/>
      </c>
      <c r="BS43" s="86" t="str">
        <f>IF(BQ43="","",IF(BQ43=W43,"• Same",IF(INDEX(B_VAL,MATCH(BQ43,B_LVL,0))&gt;INDEX(B_VAL,MATCH(W43,B_LVL,0)),"▲ Up","▼ Down")))</f>
        <v/>
      </c>
      <c r="BT43" s="95" t="str">
        <f>IF(BQ43&lt;&gt;"",BQ43,W43)</f>
        <v>A3</v>
      </c>
      <c r="BU43" s="86" t="str">
        <f>IFERROR(IF($H43="","—",IF(OR(LEFT(BT43,1)="X",LEFT(INDEX($BT$7:$BT$592,MATCH($H43,$D$7:$D$592,0)),1)="X"),"—",IF(AND(LEFT(BT43,1)="E",LEFT(INDEX($BT$7:$BT$592,MATCH($H43,$D$7:$D$592,0)),1)="E"),"Exception · Band E",IF(INDEX(B_VAL,MATCH(BT43,B_LVL,0))&gt;=INDEX(B_VAL,MATCH(INDEX($BT$7:$BT$592,MATCH($H43,$D$7:$D$592,0)),B_LVL,0)),"⚠ At or above the manager",IF(INDEX(B_RANK,MATCH(BT43,B_LVL,0))=INDEX(B_RANK,MATCH(INDEX($BT$7:$BT$592,MATCH($H43,$D$7:$D$592,0)),B_LVL,0)),"⚠ Same band as the manager","OK"))))),"—")</f>
        <v>OK</v>
      </c>
      <c r="BV43" s="64" t="n"/>
      <c r="BW43" s="20">
        <f>IFERROR(INDEX(LMH_PTS,MATCH(AG43,LMH_KEY,0)),0)</f>
        <v>9</v>
      </c>
      <c r="BX43" s="21">
        <f>IFERROR(INDEX(LMH_PTS,MATCH(AH43,LMH_KEY,0)),0)</f>
        <v>3</v>
      </c>
      <c r="BY43" s="21">
        <f>IFERROR(INDEX(LMH_PTS,MATCH(AI43,LMH_KEY,0)),0)</f>
        <v>3</v>
      </c>
      <c r="BZ43" s="21">
        <f>IFERROR(INDEX(LMH_PTS,MATCH(AJ43,LMH_KEY,0)),0)</f>
        <v>1</v>
      </c>
      <c r="CA43" s="21">
        <f>IFERROR(INDEX(LMH_PTS,MATCH(AK43,LMH_KEY,0)),0)</f>
        <v>1</v>
      </c>
      <c r="CB43" s="21">
        <f>IFERROR(INDEX(LMH_PTS,MATCH(AL43,LMH_KEY,0)),0)</f>
        <v>1</v>
      </c>
      <c r="CC43" s="21">
        <f>IFERROR(INDEX(LMH_PTS,MATCH(AM43,LMH_KEY,0)),0)</f>
        <v>1</v>
      </c>
      <c r="CD43" s="21">
        <f>IFERROR(INDEX(LMH_PTS,MATCH(IF(AU43&lt;&gt;"",AU43,AG43),LMH_KEY,0)),0)</f>
        <v>9</v>
      </c>
      <c r="CE43" s="21">
        <f>IFERROR(INDEX(LMH_PTS,MATCH(IF(AV43&lt;&gt;"",AV43,AH43),LMH_KEY,0)),0)</f>
        <v>3</v>
      </c>
      <c r="CF43" s="21">
        <f>IFERROR(INDEX(LMH_PTS,MATCH(IF(AW43&lt;&gt;"",AW43,AI43),LMH_KEY,0)),0)</f>
        <v>3</v>
      </c>
      <c r="CG43" s="21">
        <f>IFERROR(INDEX(LMH_PTS,MATCH(IF(AX43&lt;&gt;"",AX43,AJ43),LMH_KEY,0)),0)</f>
        <v>1</v>
      </c>
      <c r="CH43" s="21">
        <f>IFERROR(INDEX(LMH_PTS,MATCH(IF(AY43&lt;&gt;"",AY43,AK43),LMH_KEY,0)),0)</f>
        <v>1</v>
      </c>
      <c r="CI43" s="21">
        <f>IFERROR(INDEX(LMH_PTS,MATCH(IF(AZ43&lt;&gt;"",AZ43,AL43),LMH_KEY,0)),0)</f>
        <v>1</v>
      </c>
      <c r="CJ43" s="21">
        <f>IFERROR(INDEX(LMH_PTS,MATCH(IF(BA43&lt;&gt;"",BA43,AM43),LMH_KEY,0)),0)</f>
        <v>1</v>
      </c>
      <c r="CK43" s="21">
        <f>IF(BB43="",0,IFERROR(INDEX(LMH_STEP,MATCH(BB43,LMH_KEY,0)),0))</f>
        <v>0</v>
      </c>
      <c r="CL43" s="21">
        <f>IF(BC43="",0,IFERROR(INDEX(LMH_STEP,MATCH(BC43,LMH_KEY,0)),0))</f>
        <v>0</v>
      </c>
      <c r="CM43" s="21">
        <f>IF(BD43="",0,IFERROR(INDEX(LMH_STEP,MATCH(BD43,LMH_KEY,0)),0))</f>
        <v>0</v>
      </c>
      <c r="CN43" s="21">
        <f>IF(BE43="",0,IFERROR(INDEX(LMH_STEP,MATCH(BE43,LMH_KEY,0)),0))</f>
        <v>0</v>
      </c>
      <c r="CO43" s="21">
        <f>IF(BF43="",0,IFERROR(INDEX(LMH_STEP,MATCH(BF43,LMH_KEY,0)),0))</f>
        <v>1</v>
      </c>
      <c r="CP43" s="21">
        <f>IF(BG43="",0,IFERROR(INDEX(LMH_STEP,MATCH(BG43,LMH_KEY,0)),0))</f>
        <v>1</v>
      </c>
      <c r="CQ43" s="21">
        <f>IF(BH43="",0,IFERROR(INDEX(LMH_STEP,MATCH(BH43,LMH_KEY,0)),0))</f>
        <v>0</v>
      </c>
      <c r="CR43" s="21">
        <f>IF(BI43&lt;&gt;"",IFERROR(INDEX(LMH_STEP,MATCH(BI43,LMH_KEY,0)),0),CK43)</f>
        <v>0</v>
      </c>
      <c r="CS43" s="21">
        <f>IF(BJ43&lt;&gt;"",IFERROR(INDEX(LMH_STEP,MATCH(BJ43,LMH_KEY,0)),0),CL43)</f>
        <v>0</v>
      </c>
      <c r="CT43" s="21">
        <f>IF(BK43&lt;&gt;"",IFERROR(INDEX(LMH_STEP,MATCH(BK43,LMH_KEY,0)),0),CM43)</f>
        <v>0</v>
      </c>
      <c r="CU43" s="21">
        <f>IF(BL43&lt;&gt;"",IFERROR(INDEX(LMH_STEP,MATCH(BL43,LMH_KEY,0)),0),CN43)</f>
        <v>0</v>
      </c>
      <c r="CV43" s="21">
        <f>IF(BM43&lt;&gt;"",IFERROR(INDEX(LMH_STEP,MATCH(BM43,LMH_KEY,0)),0),CO43)</f>
        <v>1</v>
      </c>
      <c r="CW43" s="21">
        <f>IF(BN43&lt;&gt;"",IFERROR(INDEX(LMH_STEP,MATCH(BN43,LMH_KEY,0)),0),CP43)</f>
        <v>1</v>
      </c>
      <c r="CX43" s="21">
        <f>IF(BO43&lt;&gt;"",IFERROR(INDEX(LMH_STEP,MATCH(BO43,LMH_KEY,0)),0),CQ43)</f>
        <v>0</v>
      </c>
      <c r="CY43" s="21">
        <f>COUNTA(BI43:BO43)+IF(BP43&lt;&gt;"",1,0)+IFERROR(INDEX(RM_LCNT,MATCH($U43,RM_KEY,0)),0)</f>
        <v>0</v>
      </c>
      <c r="CZ43" s="21">
        <f>IF((BW43+BX43+BY43+BZ43+CA43+CB43+CC43)=0,0,(BW43*CK43+BX43*CL43+BY43*CM43+BZ43*CN43+CA43*CO43+CB43*CP43+CC43*CQ43)/(BW43+BX43+BY43+BZ43+CA43+CB43+CC43))</f>
        <v>0.105263157894737</v>
      </c>
      <c r="DA43" s="21">
        <f>IF((CD43+CE43+CF43+CG43+CH43+CI43+CJ43)=0,0,(CD43*CR43+CE43*CS43+CF43*CT43+CG43*CU43+CH43*CV43+CI43*CW43+CJ43*CX43)/(CD43+CE43+CF43+CG43+CH43+CI43+CJ43))</f>
        <v>0.105263157894737</v>
      </c>
    </row>
    <row r="44" ht="70" customHeight="1">
      <c r="A44" s="59" t="inlineStr">
        <is>
          <t>CARBON</t>
        </is>
      </c>
      <c r="B44" s="17" t="inlineStr">
        <is>
          <t>Services</t>
        </is>
      </c>
      <c r="C44" s="17" t="n">
        <v>7</v>
      </c>
      <c r="D44" s="17" t="inlineStr">
        <is>
          <t>IRIS0145</t>
        </is>
      </c>
      <c r="E44" s="17" t="inlineStr">
        <is>
          <t>Sunita Ram Singh</t>
        </is>
      </c>
      <c r="F44" s="17" t="inlineStr">
        <is>
          <t>Senior Financial Analyst</t>
        </is>
      </c>
      <c r="G44" s="17" t="inlineStr">
        <is>
          <t>Priyanka Jadhav</t>
        </is>
      </c>
      <c r="H44" s="17" t="inlineStr">
        <is>
          <t>IRIS0616</t>
        </is>
      </c>
      <c r="I44" s="17" t="n">
        <v>18.8</v>
      </c>
      <c r="J44" s="17" t="inlineStr">
        <is>
          <t>B.Com</t>
        </is>
      </c>
      <c r="K44" s="17" t="inlineStr">
        <is>
          <t>L4 – Senior</t>
        </is>
      </c>
      <c r="L44" s="82" t="inlineStr">
        <is>
          <t>20 of 20</t>
        </is>
      </c>
      <c r="M44" s="83" t="inlineStr">
        <is>
          <t>• No input received.</t>
        </is>
      </c>
      <c r="N44"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44" s="83" t="inlineStr">
        <is>
          <t>Latest rating: 3 · Potential: Medium · 9-box: Core Contributor</t>
        </is>
      </c>
      <c r="P44" s="83" t="inlineStr">
        <is>
          <t>Complexity &amp; Expertise: A3: Prepares and checks DM annual reports · Word/Excel, validates KVK, ESMA, Infocamere XBRL files → matches the start
Autonomy &amp; Decision: A2: Routine checking, formatting and minor corrections; major or client changes need CM approval → moved down 0.5
Accountability &amp; Impact: A2: Correctness of data checks and final report review; file goes to CM → moved down 0.5
Leadership &amp; Strategy: A1: No guiding or leading of others described → moved down 0.5</t>
        </is>
      </c>
      <c r="Q44" s="84" t="inlineStr">
        <is>
          <t>Open ▸</t>
        </is>
      </c>
      <c r="R44" s="84" t="inlineStr">
        <is>
          <t>Card ▸</t>
        </is>
      </c>
      <c r="S44" s="85" t="inlineStr">
        <is>
          <t>Consulting &amp; Professional Services</t>
        </is>
      </c>
      <c r="T44" s="86" t="inlineStr">
        <is>
          <t>XBRL Tagging, Conversion &amp; Filing</t>
        </is>
      </c>
      <c r="U44" s="86" t="inlineStr">
        <is>
          <t>R013</t>
        </is>
      </c>
      <c r="V44" s="86" t="inlineStr">
        <is>
          <t>XBRL Tagging, Conversion &amp; Filing · IC</t>
        </is>
      </c>
      <c r="W44" s="101" t="inlineStr">
        <is>
          <t>A3</t>
        </is>
      </c>
      <c r="X44" s="86" t="inlineStr">
        <is>
          <t>Band A · Practitioner</t>
        </is>
      </c>
      <c r="Y44" s="86" t="inlineStr">
        <is>
          <t>Senior Financial Analyst</t>
        </is>
      </c>
      <c r="Z44" s="86" t="n"/>
      <c r="AA44" s="86" t="inlineStr">
        <is>
          <t>Placed at A3 by the evidence: six ratings × market-derived weights and rules R1–R13 · no move needed for the reporting line</t>
        </is>
      </c>
      <c r="AB44" s="86" t="n"/>
      <c r="AC44" s="88" t="inlineStr">
        <is>
          <t>B1</t>
        </is>
      </c>
      <c r="AD44" s="21" t="inlineStr">
        <is>
          <t>High · 18.8 yrs vs market 2–5 yrs for A3</t>
        </is>
      </c>
      <c r="AE44" s="21" t="n"/>
      <c r="AF44" s="21" t="inlineStr">
        <is>
          <t>P2 · SFIA 3 Apply</t>
        </is>
      </c>
      <c r="AG44" s="89" t="str">
        <f>IFERROR(IF(INDEX(RM_I_C,MATCH($U44,RM_KEY,0))="","",INDEX(RM_I_C,MATCH($U44,RM_KEY,0))),"")</f>
        <v>H</v>
      </c>
      <c r="AH44" s="90" t="str">
        <f>IFERROR(IF(INDEX(RM_I_Au,MATCH($U44,RM_KEY,0))="","",INDEX(RM_I_Au,MATCH($U44,RM_KEY,0))),"")</f>
        <v>M</v>
      </c>
      <c r="AI44" s="90" t="str">
        <f>IFERROR(IF(INDEX(RM_I_Ac,MATCH($U44,RM_KEY,0))="","",INDEX(RM_I_Ac,MATCH($U44,RM_KEY,0))),"")</f>
        <v>M</v>
      </c>
      <c r="AJ44" s="90" t="str">
        <f>IFERROR(IF(INDEX(RM_I_L,MATCH($U44,RM_KEY,0))="","",INDEX(RM_I_L,MATCH($U44,RM_KEY,0))),"")</f>
        <v>L</v>
      </c>
      <c r="AK44" s="90" t="str">
        <f>IFERROR(IF(INDEX(RM_I_BI,MATCH($U44,RM_KEY,0))="","",INDEX(RM_I_BI,MATCH($U44,RM_KEY,0))),"")</f>
        <v>L</v>
      </c>
      <c r="AL44" s="90" t="str">
        <f>IFERROR(IF(INDEX(RM_I_Exp,MATCH($U44,RM_KEY,0))="","",INDEX(RM_I_Exp,MATCH($U44,RM_KEY,0))),"")</f>
        <v>L</v>
      </c>
      <c r="AM44" s="90" t="str">
        <f>IFERROR(IF(INDEX(RM_I_Edu,MATCH($U44,RM_KEY,0))="","",INDEX(RM_I_Edu,MATCH($U44,RM_KEY,0))),"")</f>
        <v>L</v>
      </c>
      <c r="AN44" s="91" t="str">
        <f>IFERROR(IF(INDEX(RM_M_C,MATCH($U44,RM_KEY,0))="","",INDEX(RM_M_C,MATCH($U44,RM_KEY,0))),"")</f>
        <v>H</v>
      </c>
      <c r="AO44" s="92" t="str">
        <f>IFERROR(IF(INDEX(RM_M_Au,MATCH($U44,RM_KEY,0))="","",INDEX(RM_M_Au,MATCH($U44,RM_KEY,0))),"")</f>
        <v>M</v>
      </c>
      <c r="AP44" s="92" t="str">
        <f>IFERROR(IF(INDEX(RM_M_Ac,MATCH($U44,RM_KEY,0))="","",INDEX(RM_M_Ac,MATCH($U44,RM_KEY,0))),"")</f>
        <v>M</v>
      </c>
      <c r="AQ44" s="92" t="str">
        <f>IFERROR(IF(INDEX(RM_M_L,MATCH($U44,RM_KEY,0))="","",INDEX(RM_M_L,MATCH($U44,RM_KEY,0))),"")</f>
        <v>L</v>
      </c>
      <c r="AR44" s="92" t="str">
        <f>IFERROR(IF(INDEX(RM_M_BI,MATCH($U44,RM_KEY,0))="","",INDEX(RM_M_BI,MATCH($U44,RM_KEY,0))),"")</f>
        <v>L</v>
      </c>
      <c r="AS44" s="92" t="str">
        <f>IFERROR(IF(INDEX(RM_M_Exp,MATCH($U44,RM_KEY,0))="","",INDEX(RM_M_Exp,MATCH($U44,RM_KEY,0))),"")</f>
        <v>L</v>
      </c>
      <c r="AT44" s="92" t="str">
        <f>IFERROR(IF(INDEX(RM_M_Edu,MATCH($U44,RM_KEY,0))="","",INDEX(RM_M_Edu,MATCH($U44,RM_KEY,0))),"")</f>
        <v>L</v>
      </c>
      <c r="AU44" s="93" t="str">
        <f>IFERROR(IF(INDEX(RM_L_C,MATCH($U44,RM_KEY,0))="","",INDEX(RM_L_C,MATCH($U44,RM_KEY,0))),"")</f>
        <v/>
      </c>
      <c r="AV44" s="94" t="str">
        <f>IFERROR(IF(INDEX(RM_L_Au,MATCH($U44,RM_KEY,0))="","",INDEX(RM_L_Au,MATCH($U44,RM_KEY,0))),"")</f>
        <v/>
      </c>
      <c r="AW44" s="94" t="str">
        <f>IFERROR(IF(INDEX(RM_L_Ac,MATCH($U44,RM_KEY,0))="","",INDEX(RM_L_Ac,MATCH($U44,RM_KEY,0))),"")</f>
        <v/>
      </c>
      <c r="AX44" s="94" t="str">
        <f>IFERROR(IF(INDEX(RM_L_L,MATCH($U44,RM_KEY,0))="","",INDEX(RM_L_L,MATCH($U44,RM_KEY,0))),"")</f>
        <v/>
      </c>
      <c r="AY44" s="94" t="str">
        <f>IFERROR(IF(INDEX(RM_L_BI,MATCH($U44,RM_KEY,0))="","",INDEX(RM_L_BI,MATCH($U44,RM_KEY,0))),"")</f>
        <v/>
      </c>
      <c r="AZ44" s="94" t="str">
        <f>IFERROR(IF(INDEX(RM_L_Exp,MATCH($U44,RM_KEY,0))="","",INDEX(RM_L_Exp,MATCH($U44,RM_KEY,0))),"")</f>
        <v/>
      </c>
      <c r="BA44" s="94" t="str">
        <f>IFERROR(IF(INDEX(RM_L_Edu,MATCH($U44,RM_KEY,0))="","",INDEX(RM_L_Edu,MATCH($U44,RM_KEY,0))),"")</f>
        <v/>
      </c>
      <c r="BB44" s="89" t="inlineStr">
        <is>
          <t>M</t>
        </is>
      </c>
      <c r="BC44" s="90" t="inlineStr">
        <is>
          <t>M</t>
        </is>
      </c>
      <c r="BD44" s="90" t="inlineStr">
        <is>
          <t>M</t>
        </is>
      </c>
      <c r="BE44" s="90" t="inlineStr">
        <is>
          <t>L</t>
        </is>
      </c>
      <c r="BF44" s="90" t="inlineStr">
        <is>
          <t>M</t>
        </is>
      </c>
      <c r="BG44" s="90" t="inlineStr">
        <is>
          <t>H</t>
        </is>
      </c>
      <c r="BH44" s="90" t="inlineStr">
        <is>
          <t>M</t>
        </is>
      </c>
      <c r="BI44" s="93" t="n"/>
      <c r="BJ44" s="94" t="n"/>
      <c r="BK44" s="94" t="n"/>
      <c r="BL44" s="94" t="n"/>
      <c r="BM44" s="94" t="n"/>
      <c r="BN44" s="94" t="n"/>
      <c r="BO44" s="94" t="n"/>
      <c r="BP44" s="63" t="n"/>
      <c r="BQ44" s="95" t="str">
        <f>IF(CY44=0,"",IF(BP44&lt;&gt;"",BP44,IF(LEFT(W44,1)="X",W44,IF(OR(W44="B+",W44="C+"),INDEX(LAD_PC,MAX(1,MIN(14,MATCH(W44,LAD_PC,0)+IF((DA44-CZ44)&gt;=0.5,1,IF((DA44-CZ44)&lt;=-0.5,-1,0))))),INDEX(LAD_STD,MAX(1,MIN(12,MATCH(W44,LAD_STD,0)+IF((DA44-CZ44)&gt;=0.5,1,IF((DA44-CZ44)&lt;=-0.5,-1,0)))))))))</f>
        <v/>
      </c>
      <c r="BR44" s="86" t="str">
        <f>IF(BQ44="","",IFERROR(CHOOSE(INDEX(B_RANK,MATCH(BQ44,B_LVL,0)),"Band A · Practitioner","Band B · Specialist / Manager","B+ · Player-Coach","Band C · Principal / Head","C+ · Player-Coach","Band D · Business leadership","Band E · Enterprise leadership"),"Band X · Consultant"))</f>
        <v/>
      </c>
      <c r="BS44" s="86" t="str">
        <f>IF(BQ44="","",IF(BQ44=W44,"• Same",IF(INDEX(B_VAL,MATCH(BQ44,B_LVL,0))&gt;INDEX(B_VAL,MATCH(W44,B_LVL,0)),"▲ Up","▼ Down")))</f>
        <v/>
      </c>
      <c r="BT44" s="95" t="str">
        <f>IF(BQ44&lt;&gt;"",BQ44,W44)</f>
        <v>A3</v>
      </c>
      <c r="BU44" s="86" t="str">
        <f>IFERROR(IF($H44="","—",IF(OR(LEFT(BT44,1)="X",LEFT(INDEX($BT$7:$BT$592,MATCH($H44,$D$7:$D$592,0)),1)="X"),"—",IF(AND(LEFT(BT44,1)="E",LEFT(INDEX($BT$7:$BT$592,MATCH($H44,$D$7:$D$592,0)),1)="E"),"Exception · Band E",IF(INDEX(B_VAL,MATCH(BT44,B_LVL,0))&gt;=INDEX(B_VAL,MATCH(INDEX($BT$7:$BT$592,MATCH($H44,$D$7:$D$592,0)),B_LVL,0)),"⚠ At or above the manager",IF(INDEX(B_RANK,MATCH(BT44,B_LVL,0))=INDEX(B_RANK,MATCH(INDEX($BT$7:$BT$592,MATCH($H44,$D$7:$D$592,0)),B_LVL,0)),"⚠ Same band as the manager","OK"))))),"—")</f>
        <v>OK</v>
      </c>
      <c r="BV44" s="64" t="n"/>
      <c r="BW44" s="20">
        <f>IFERROR(INDEX(LMH_PTS,MATCH(AG44,LMH_KEY,0)),0)</f>
        <v>9</v>
      </c>
      <c r="BX44" s="21">
        <f>IFERROR(INDEX(LMH_PTS,MATCH(AH44,LMH_KEY,0)),0)</f>
        <v>3</v>
      </c>
      <c r="BY44" s="21">
        <f>IFERROR(INDEX(LMH_PTS,MATCH(AI44,LMH_KEY,0)),0)</f>
        <v>3</v>
      </c>
      <c r="BZ44" s="21">
        <f>IFERROR(INDEX(LMH_PTS,MATCH(AJ44,LMH_KEY,0)),0)</f>
        <v>1</v>
      </c>
      <c r="CA44" s="21">
        <f>IFERROR(INDEX(LMH_PTS,MATCH(AK44,LMH_KEY,0)),0)</f>
        <v>1</v>
      </c>
      <c r="CB44" s="21">
        <f>IFERROR(INDEX(LMH_PTS,MATCH(AL44,LMH_KEY,0)),0)</f>
        <v>1</v>
      </c>
      <c r="CC44" s="21">
        <f>IFERROR(INDEX(LMH_PTS,MATCH(AM44,LMH_KEY,0)),0)</f>
        <v>1</v>
      </c>
      <c r="CD44" s="21">
        <f>IFERROR(INDEX(LMH_PTS,MATCH(IF(AU44&lt;&gt;"",AU44,AG44),LMH_KEY,0)),0)</f>
        <v>9</v>
      </c>
      <c r="CE44" s="21">
        <f>IFERROR(INDEX(LMH_PTS,MATCH(IF(AV44&lt;&gt;"",AV44,AH44),LMH_KEY,0)),0)</f>
        <v>3</v>
      </c>
      <c r="CF44" s="21">
        <f>IFERROR(INDEX(LMH_PTS,MATCH(IF(AW44&lt;&gt;"",AW44,AI44),LMH_KEY,0)),0)</f>
        <v>3</v>
      </c>
      <c r="CG44" s="21">
        <f>IFERROR(INDEX(LMH_PTS,MATCH(IF(AX44&lt;&gt;"",AX44,AJ44),LMH_KEY,0)),0)</f>
        <v>1</v>
      </c>
      <c r="CH44" s="21">
        <f>IFERROR(INDEX(LMH_PTS,MATCH(IF(AY44&lt;&gt;"",AY44,AK44),LMH_KEY,0)),0)</f>
        <v>1</v>
      </c>
      <c r="CI44" s="21">
        <f>IFERROR(INDEX(LMH_PTS,MATCH(IF(AZ44&lt;&gt;"",AZ44,AL44),LMH_KEY,0)),0)</f>
        <v>1</v>
      </c>
      <c r="CJ44" s="21">
        <f>IFERROR(INDEX(LMH_PTS,MATCH(IF(BA44&lt;&gt;"",BA44,AM44),LMH_KEY,0)),0)</f>
        <v>1</v>
      </c>
      <c r="CK44" s="21">
        <f>IF(BB44="",0,IFERROR(INDEX(LMH_STEP,MATCH(BB44,LMH_KEY,0)),0))</f>
        <v>0</v>
      </c>
      <c r="CL44" s="21">
        <f>IF(BC44="",0,IFERROR(INDEX(LMH_STEP,MATCH(BC44,LMH_KEY,0)),0))</f>
        <v>0</v>
      </c>
      <c r="CM44" s="21">
        <f>IF(BD44="",0,IFERROR(INDEX(LMH_STEP,MATCH(BD44,LMH_KEY,0)),0))</f>
        <v>0</v>
      </c>
      <c r="CN44" s="21">
        <f>IF(BE44="",0,IFERROR(INDEX(LMH_STEP,MATCH(BE44,LMH_KEY,0)),0))</f>
        <v>-1</v>
      </c>
      <c r="CO44" s="21">
        <f>IF(BF44="",0,IFERROR(INDEX(LMH_STEP,MATCH(BF44,LMH_KEY,0)),0))</f>
        <v>0</v>
      </c>
      <c r="CP44" s="21">
        <f>IF(BG44="",0,IFERROR(INDEX(LMH_STEP,MATCH(BG44,LMH_KEY,0)),0))</f>
        <v>1</v>
      </c>
      <c r="CQ44" s="21">
        <f>IF(BH44="",0,IFERROR(INDEX(LMH_STEP,MATCH(BH44,LMH_KEY,0)),0))</f>
        <v>0</v>
      </c>
      <c r="CR44" s="21">
        <f>IF(BI44&lt;&gt;"",IFERROR(INDEX(LMH_STEP,MATCH(BI44,LMH_KEY,0)),0),CK44)</f>
        <v>0</v>
      </c>
      <c r="CS44" s="21">
        <f>IF(BJ44&lt;&gt;"",IFERROR(INDEX(LMH_STEP,MATCH(BJ44,LMH_KEY,0)),0),CL44)</f>
        <v>0</v>
      </c>
      <c r="CT44" s="21">
        <f>IF(BK44&lt;&gt;"",IFERROR(INDEX(LMH_STEP,MATCH(BK44,LMH_KEY,0)),0),CM44)</f>
        <v>0</v>
      </c>
      <c r="CU44" s="21">
        <f>IF(BL44&lt;&gt;"",IFERROR(INDEX(LMH_STEP,MATCH(BL44,LMH_KEY,0)),0),CN44)</f>
        <v>-1</v>
      </c>
      <c r="CV44" s="21">
        <f>IF(BM44&lt;&gt;"",IFERROR(INDEX(LMH_STEP,MATCH(BM44,LMH_KEY,0)),0),CO44)</f>
        <v>0</v>
      </c>
      <c r="CW44" s="21">
        <f>IF(BN44&lt;&gt;"",IFERROR(INDEX(LMH_STEP,MATCH(BN44,LMH_KEY,0)),0),CP44)</f>
        <v>1</v>
      </c>
      <c r="CX44" s="21">
        <f>IF(BO44&lt;&gt;"",IFERROR(INDEX(LMH_STEP,MATCH(BO44,LMH_KEY,0)),0),CQ44)</f>
        <v>0</v>
      </c>
      <c r="CY44" s="21">
        <f>COUNTA(BI44:BO44)+IF(BP44&lt;&gt;"",1,0)+IFERROR(INDEX(RM_LCNT,MATCH($U44,RM_KEY,0)),0)</f>
        <v>0</v>
      </c>
      <c r="CZ44" s="21">
        <f>IF((BW44+BX44+BY44+BZ44+CA44+CB44+CC44)=0,0,(BW44*CK44+BX44*CL44+BY44*CM44+BZ44*CN44+CA44*CO44+CB44*CP44+CC44*CQ44)/(BW44+BX44+BY44+BZ44+CA44+CB44+CC44))</f>
        <v>0</v>
      </c>
      <c r="DA44" s="21">
        <f>IF((CD44+CE44+CF44+CG44+CH44+CI44+CJ44)=0,0,(CD44*CR44+CE44*CS44+CF44*CT44+CG44*CU44+CH44*CV44+CI44*CW44+CJ44*CX44)/(CD44+CE44+CF44+CG44+CH44+CI44+CJ44))</f>
        <v>0</v>
      </c>
    </row>
    <row r="45" ht="70" customHeight="1">
      <c r="A45" s="59" t="inlineStr">
        <is>
          <t>CARBON</t>
        </is>
      </c>
      <c r="B45" s="17" t="inlineStr">
        <is>
          <t>Services</t>
        </is>
      </c>
      <c r="C45" s="17" t="n">
        <v>7</v>
      </c>
      <c r="D45" s="17" t="inlineStr">
        <is>
          <t>IRIS0128</t>
        </is>
      </c>
      <c r="E45" s="17" t="inlineStr">
        <is>
          <t>Supriya Thakur</t>
        </is>
      </c>
      <c r="F45" s="17" t="inlineStr">
        <is>
          <t>Financial Analyst</t>
        </is>
      </c>
      <c r="G45" s="17" t="inlineStr">
        <is>
          <t>Priyanka Jadhav</t>
        </is>
      </c>
      <c r="H45" s="17" t="inlineStr">
        <is>
          <t>IRIS0616</t>
        </is>
      </c>
      <c r="I45" s="17" t="n">
        <v>18.9</v>
      </c>
      <c r="J45" s="17" t="inlineStr">
        <is>
          <t>B.Com</t>
        </is>
      </c>
      <c r="K45" s="17" t="inlineStr">
        <is>
          <t>L3 – Professional / Associate</t>
        </is>
      </c>
      <c r="L45" s="82" t="inlineStr">
        <is>
          <t>19 of 20</t>
        </is>
      </c>
      <c r="M45" s="83" t="inlineStr">
        <is>
          <t>• Role / sub-team: XBRL Conversion Service.</t>
        </is>
      </c>
      <c r="N45"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45" s="83" t="inlineStr">
        <is>
          <t>Latest rating: 3 · Potential: Medium · 9-box: Core Contributor</t>
        </is>
      </c>
      <c r="P45" s="83" t="inlineStr">
        <is>
          <t>Complexity &amp; Expertise: A3: Runs MCA, ESMA and KVK filings start to finish: tagging, QC, validations, client queries → moved up 0.5
Autonomy &amp; Decision: A2: No decisions stated; works to the defined filing process with QC and validation steps → matches the start
Accountability &amp; Impact: A3: Timely, accurate HTML/XML deliverables shared with the client; resolves client queries on MCA → moved up 0.5
Leadership &amp; Strategy: A1: No guiding or leading of others described → matches the start</t>
        </is>
      </c>
      <c r="Q45" s="84" t="inlineStr">
        <is>
          <t>Open ▸</t>
        </is>
      </c>
      <c r="R45" s="84" t="inlineStr">
        <is>
          <t>Card ▸</t>
        </is>
      </c>
      <c r="S45" s="85" t="inlineStr">
        <is>
          <t>Consulting &amp; Professional Services</t>
        </is>
      </c>
      <c r="T45" s="86" t="inlineStr">
        <is>
          <t>XBRL Tagging, Conversion &amp; Filing</t>
        </is>
      </c>
      <c r="U45" s="86" t="inlineStr">
        <is>
          <t>R013</t>
        </is>
      </c>
      <c r="V45" s="86" t="inlineStr">
        <is>
          <t>XBRL Tagging, Conversion &amp; Filing · IC</t>
        </is>
      </c>
      <c r="W45" s="101" t="inlineStr">
        <is>
          <t>A3</t>
        </is>
      </c>
      <c r="X45" s="86" t="inlineStr">
        <is>
          <t>Band A · Practitioner</t>
        </is>
      </c>
      <c r="Y45" s="86" t="inlineStr">
        <is>
          <t>Senior Financial Analyst</t>
        </is>
      </c>
      <c r="Z45" s="86" t="n"/>
      <c r="AA45" s="86" t="inlineStr">
        <is>
          <t>Placed at A3 by the evidence: six ratings × market-derived weights and rules R1–R13 · no move needed for the reporting line</t>
        </is>
      </c>
      <c r="AB45" s="86" t="n"/>
      <c r="AC45" s="88" t="inlineStr">
        <is>
          <t>A3</t>
        </is>
      </c>
      <c r="AD45" s="21" t="inlineStr">
        <is>
          <t>High · 18.9 yrs vs market 2–5 yrs for A3</t>
        </is>
      </c>
      <c r="AE45" s="21" t="n"/>
      <c r="AF45" s="21" t="inlineStr">
        <is>
          <t>P2 · SFIA 3 Apply</t>
        </is>
      </c>
      <c r="AG45" s="89" t="str">
        <f>IFERROR(IF(INDEX(RM_I_C,MATCH($U45,RM_KEY,0))="","",INDEX(RM_I_C,MATCH($U45,RM_KEY,0))),"")</f>
        <v>H</v>
      </c>
      <c r="AH45" s="90" t="str">
        <f>IFERROR(IF(INDEX(RM_I_Au,MATCH($U45,RM_KEY,0))="","",INDEX(RM_I_Au,MATCH($U45,RM_KEY,0))),"")</f>
        <v>M</v>
      </c>
      <c r="AI45" s="90" t="str">
        <f>IFERROR(IF(INDEX(RM_I_Ac,MATCH($U45,RM_KEY,0))="","",INDEX(RM_I_Ac,MATCH($U45,RM_KEY,0))),"")</f>
        <v>M</v>
      </c>
      <c r="AJ45" s="90" t="str">
        <f>IFERROR(IF(INDEX(RM_I_L,MATCH($U45,RM_KEY,0))="","",INDEX(RM_I_L,MATCH($U45,RM_KEY,0))),"")</f>
        <v>L</v>
      </c>
      <c r="AK45" s="90" t="str">
        <f>IFERROR(IF(INDEX(RM_I_BI,MATCH($U45,RM_KEY,0))="","",INDEX(RM_I_BI,MATCH($U45,RM_KEY,0))),"")</f>
        <v>L</v>
      </c>
      <c r="AL45" s="90" t="str">
        <f>IFERROR(IF(INDEX(RM_I_Exp,MATCH($U45,RM_KEY,0))="","",INDEX(RM_I_Exp,MATCH($U45,RM_KEY,0))),"")</f>
        <v>L</v>
      </c>
      <c r="AM45" s="90" t="str">
        <f>IFERROR(IF(INDEX(RM_I_Edu,MATCH($U45,RM_KEY,0))="","",INDEX(RM_I_Edu,MATCH($U45,RM_KEY,0))),"")</f>
        <v>L</v>
      </c>
      <c r="AN45" s="91" t="str">
        <f>IFERROR(IF(INDEX(RM_M_C,MATCH($U45,RM_KEY,0))="","",INDEX(RM_M_C,MATCH($U45,RM_KEY,0))),"")</f>
        <v>H</v>
      </c>
      <c r="AO45" s="92" t="str">
        <f>IFERROR(IF(INDEX(RM_M_Au,MATCH($U45,RM_KEY,0))="","",INDEX(RM_M_Au,MATCH($U45,RM_KEY,0))),"")</f>
        <v>M</v>
      </c>
      <c r="AP45" s="92" t="str">
        <f>IFERROR(IF(INDEX(RM_M_Ac,MATCH($U45,RM_KEY,0))="","",INDEX(RM_M_Ac,MATCH($U45,RM_KEY,0))),"")</f>
        <v>M</v>
      </c>
      <c r="AQ45" s="92" t="str">
        <f>IFERROR(IF(INDEX(RM_M_L,MATCH($U45,RM_KEY,0))="","",INDEX(RM_M_L,MATCH($U45,RM_KEY,0))),"")</f>
        <v>L</v>
      </c>
      <c r="AR45" s="92" t="str">
        <f>IFERROR(IF(INDEX(RM_M_BI,MATCH($U45,RM_KEY,0))="","",INDEX(RM_M_BI,MATCH($U45,RM_KEY,0))),"")</f>
        <v>L</v>
      </c>
      <c r="AS45" s="92" t="str">
        <f>IFERROR(IF(INDEX(RM_M_Exp,MATCH($U45,RM_KEY,0))="","",INDEX(RM_M_Exp,MATCH($U45,RM_KEY,0))),"")</f>
        <v>L</v>
      </c>
      <c r="AT45" s="92" t="str">
        <f>IFERROR(IF(INDEX(RM_M_Edu,MATCH($U45,RM_KEY,0))="","",INDEX(RM_M_Edu,MATCH($U45,RM_KEY,0))),"")</f>
        <v>L</v>
      </c>
      <c r="AU45" s="93" t="str">
        <f>IFERROR(IF(INDEX(RM_L_C,MATCH($U45,RM_KEY,0))="","",INDEX(RM_L_C,MATCH($U45,RM_KEY,0))),"")</f>
        <v/>
      </c>
      <c r="AV45" s="94" t="str">
        <f>IFERROR(IF(INDEX(RM_L_Au,MATCH($U45,RM_KEY,0))="","",INDEX(RM_L_Au,MATCH($U45,RM_KEY,0))),"")</f>
        <v/>
      </c>
      <c r="AW45" s="94" t="str">
        <f>IFERROR(IF(INDEX(RM_L_Ac,MATCH($U45,RM_KEY,0))="","",INDEX(RM_L_Ac,MATCH($U45,RM_KEY,0))),"")</f>
        <v/>
      </c>
      <c r="AX45" s="94" t="str">
        <f>IFERROR(IF(INDEX(RM_L_L,MATCH($U45,RM_KEY,0))="","",INDEX(RM_L_L,MATCH($U45,RM_KEY,0))),"")</f>
        <v/>
      </c>
      <c r="AY45" s="94" t="str">
        <f>IFERROR(IF(INDEX(RM_L_BI,MATCH($U45,RM_KEY,0))="","",INDEX(RM_L_BI,MATCH($U45,RM_KEY,0))),"")</f>
        <v/>
      </c>
      <c r="AZ45" s="94" t="str">
        <f>IFERROR(IF(INDEX(RM_L_Exp,MATCH($U45,RM_KEY,0))="","",INDEX(RM_L_Exp,MATCH($U45,RM_KEY,0))),"")</f>
        <v/>
      </c>
      <c r="BA45" s="94" t="str">
        <f>IFERROR(IF(INDEX(RM_L_Edu,MATCH($U45,RM_KEY,0))="","",INDEX(RM_L_Edu,MATCH($U45,RM_KEY,0))),"")</f>
        <v/>
      </c>
      <c r="BB45" s="89" t="inlineStr">
        <is>
          <t>M</t>
        </is>
      </c>
      <c r="BC45" s="90" t="inlineStr">
        <is>
          <t>L</t>
        </is>
      </c>
      <c r="BD45" s="90" t="inlineStr">
        <is>
          <t>M</t>
        </is>
      </c>
      <c r="BE45" s="90" t="inlineStr">
        <is>
          <t>L</t>
        </is>
      </c>
      <c r="BF45" s="90" t="inlineStr">
        <is>
          <t>M</t>
        </is>
      </c>
      <c r="BG45" s="90" t="inlineStr">
        <is>
          <t>H</t>
        </is>
      </c>
      <c r="BH45" s="90" t="inlineStr">
        <is>
          <t>M</t>
        </is>
      </c>
      <c r="BI45" s="93" t="n"/>
      <c r="BJ45" s="94" t="n"/>
      <c r="BK45" s="94" t="n"/>
      <c r="BL45" s="94" t="n"/>
      <c r="BM45" s="94" t="n"/>
      <c r="BN45" s="94" t="n"/>
      <c r="BO45" s="94" t="n"/>
      <c r="BP45" s="63" t="n"/>
      <c r="BQ45" s="95" t="str">
        <f>IF(CY45=0,"",IF(BP45&lt;&gt;"",BP45,IF(LEFT(W45,1)="X",W45,IF(OR(W45="B+",W45="C+"),INDEX(LAD_PC,MAX(1,MIN(14,MATCH(W45,LAD_PC,0)+IF((DA45-CZ45)&gt;=0.5,1,IF((DA45-CZ45)&lt;=-0.5,-1,0))))),INDEX(LAD_STD,MAX(1,MIN(12,MATCH(W45,LAD_STD,0)+IF((DA45-CZ45)&gt;=0.5,1,IF((DA45-CZ45)&lt;=-0.5,-1,0)))))))))</f>
        <v/>
      </c>
      <c r="BR45" s="86" t="str">
        <f>IF(BQ45="","",IFERROR(CHOOSE(INDEX(B_RANK,MATCH(BQ45,B_LVL,0)),"Band A · Practitioner","Band B · Specialist / Manager","B+ · Player-Coach","Band C · Principal / Head","C+ · Player-Coach","Band D · Business leadership","Band E · Enterprise leadership"),"Band X · Consultant"))</f>
        <v/>
      </c>
      <c r="BS45" s="86" t="str">
        <f>IF(BQ45="","",IF(BQ45=W45,"• Same",IF(INDEX(B_VAL,MATCH(BQ45,B_LVL,0))&gt;INDEX(B_VAL,MATCH(W45,B_LVL,0)),"▲ Up","▼ Down")))</f>
        <v/>
      </c>
      <c r="BT45" s="95" t="str">
        <f>IF(BQ45&lt;&gt;"",BQ45,W45)</f>
        <v>A3</v>
      </c>
      <c r="BU45" s="86" t="str">
        <f>IFERROR(IF($H45="","—",IF(OR(LEFT(BT45,1)="X",LEFT(INDEX($BT$7:$BT$592,MATCH($H45,$D$7:$D$592,0)),1)="X"),"—",IF(AND(LEFT(BT45,1)="E",LEFT(INDEX($BT$7:$BT$592,MATCH($H45,$D$7:$D$592,0)),1)="E"),"Exception · Band E",IF(INDEX(B_VAL,MATCH(BT45,B_LVL,0))&gt;=INDEX(B_VAL,MATCH(INDEX($BT$7:$BT$592,MATCH($H45,$D$7:$D$592,0)),B_LVL,0)),"⚠ At or above the manager",IF(INDEX(B_RANK,MATCH(BT45,B_LVL,0))=INDEX(B_RANK,MATCH(INDEX($BT$7:$BT$592,MATCH($H45,$D$7:$D$592,0)),B_LVL,0)),"⚠ Same band as the manager","OK"))))),"—")</f>
        <v>OK</v>
      </c>
      <c r="BV45" s="64" t="n"/>
      <c r="BW45" s="20">
        <f>IFERROR(INDEX(LMH_PTS,MATCH(AG45,LMH_KEY,0)),0)</f>
        <v>9</v>
      </c>
      <c r="BX45" s="21">
        <f>IFERROR(INDEX(LMH_PTS,MATCH(AH45,LMH_KEY,0)),0)</f>
        <v>3</v>
      </c>
      <c r="BY45" s="21">
        <f>IFERROR(INDEX(LMH_PTS,MATCH(AI45,LMH_KEY,0)),0)</f>
        <v>3</v>
      </c>
      <c r="BZ45" s="21">
        <f>IFERROR(INDEX(LMH_PTS,MATCH(AJ45,LMH_KEY,0)),0)</f>
        <v>1</v>
      </c>
      <c r="CA45" s="21">
        <f>IFERROR(INDEX(LMH_PTS,MATCH(AK45,LMH_KEY,0)),0)</f>
        <v>1</v>
      </c>
      <c r="CB45" s="21">
        <f>IFERROR(INDEX(LMH_PTS,MATCH(AL45,LMH_KEY,0)),0)</f>
        <v>1</v>
      </c>
      <c r="CC45" s="21">
        <f>IFERROR(INDEX(LMH_PTS,MATCH(AM45,LMH_KEY,0)),0)</f>
        <v>1</v>
      </c>
      <c r="CD45" s="21">
        <f>IFERROR(INDEX(LMH_PTS,MATCH(IF(AU45&lt;&gt;"",AU45,AG45),LMH_KEY,0)),0)</f>
        <v>9</v>
      </c>
      <c r="CE45" s="21">
        <f>IFERROR(INDEX(LMH_PTS,MATCH(IF(AV45&lt;&gt;"",AV45,AH45),LMH_KEY,0)),0)</f>
        <v>3</v>
      </c>
      <c r="CF45" s="21">
        <f>IFERROR(INDEX(LMH_PTS,MATCH(IF(AW45&lt;&gt;"",AW45,AI45),LMH_KEY,0)),0)</f>
        <v>3</v>
      </c>
      <c r="CG45" s="21">
        <f>IFERROR(INDEX(LMH_PTS,MATCH(IF(AX45&lt;&gt;"",AX45,AJ45),LMH_KEY,0)),0)</f>
        <v>1</v>
      </c>
      <c r="CH45" s="21">
        <f>IFERROR(INDEX(LMH_PTS,MATCH(IF(AY45&lt;&gt;"",AY45,AK45),LMH_KEY,0)),0)</f>
        <v>1</v>
      </c>
      <c r="CI45" s="21">
        <f>IFERROR(INDEX(LMH_PTS,MATCH(IF(AZ45&lt;&gt;"",AZ45,AL45),LMH_KEY,0)),0)</f>
        <v>1</v>
      </c>
      <c r="CJ45" s="21">
        <f>IFERROR(INDEX(LMH_PTS,MATCH(IF(BA45&lt;&gt;"",BA45,AM45),LMH_KEY,0)),0)</f>
        <v>1</v>
      </c>
      <c r="CK45" s="21">
        <f>IF(BB45="",0,IFERROR(INDEX(LMH_STEP,MATCH(BB45,LMH_KEY,0)),0))</f>
        <v>0</v>
      </c>
      <c r="CL45" s="21">
        <f>IF(BC45="",0,IFERROR(INDEX(LMH_STEP,MATCH(BC45,LMH_KEY,0)),0))</f>
        <v>-1</v>
      </c>
      <c r="CM45" s="21">
        <f>IF(BD45="",0,IFERROR(INDEX(LMH_STEP,MATCH(BD45,LMH_KEY,0)),0))</f>
        <v>0</v>
      </c>
      <c r="CN45" s="21">
        <f>IF(BE45="",0,IFERROR(INDEX(LMH_STEP,MATCH(BE45,LMH_KEY,0)),0))</f>
        <v>-1</v>
      </c>
      <c r="CO45" s="21">
        <f>IF(BF45="",0,IFERROR(INDEX(LMH_STEP,MATCH(BF45,LMH_KEY,0)),0))</f>
        <v>0</v>
      </c>
      <c r="CP45" s="21">
        <f>IF(BG45="",0,IFERROR(INDEX(LMH_STEP,MATCH(BG45,LMH_KEY,0)),0))</f>
        <v>1</v>
      </c>
      <c r="CQ45" s="21">
        <f>IF(BH45="",0,IFERROR(INDEX(LMH_STEP,MATCH(BH45,LMH_KEY,0)),0))</f>
        <v>0</v>
      </c>
      <c r="CR45" s="21">
        <f>IF(BI45&lt;&gt;"",IFERROR(INDEX(LMH_STEP,MATCH(BI45,LMH_KEY,0)),0),CK45)</f>
        <v>0</v>
      </c>
      <c r="CS45" s="21">
        <f>IF(BJ45&lt;&gt;"",IFERROR(INDEX(LMH_STEP,MATCH(BJ45,LMH_KEY,0)),0),CL45)</f>
        <v>-1</v>
      </c>
      <c r="CT45" s="21">
        <f>IF(BK45&lt;&gt;"",IFERROR(INDEX(LMH_STEP,MATCH(BK45,LMH_KEY,0)),0),CM45)</f>
        <v>0</v>
      </c>
      <c r="CU45" s="21">
        <f>IF(BL45&lt;&gt;"",IFERROR(INDEX(LMH_STEP,MATCH(BL45,LMH_KEY,0)),0),CN45)</f>
        <v>-1</v>
      </c>
      <c r="CV45" s="21">
        <f>IF(BM45&lt;&gt;"",IFERROR(INDEX(LMH_STEP,MATCH(BM45,LMH_KEY,0)),0),CO45)</f>
        <v>0</v>
      </c>
      <c r="CW45" s="21">
        <f>IF(BN45&lt;&gt;"",IFERROR(INDEX(LMH_STEP,MATCH(BN45,LMH_KEY,0)),0),CP45)</f>
        <v>1</v>
      </c>
      <c r="CX45" s="21">
        <f>IF(BO45&lt;&gt;"",IFERROR(INDEX(LMH_STEP,MATCH(BO45,LMH_KEY,0)),0),CQ45)</f>
        <v>0</v>
      </c>
      <c r="CY45" s="21">
        <f>COUNTA(BI45:BO45)+IF(BP45&lt;&gt;"",1,0)+IFERROR(INDEX(RM_LCNT,MATCH($U45,RM_KEY,0)),0)</f>
        <v>0</v>
      </c>
      <c r="CZ45" s="21">
        <f>IF((BW45+BX45+BY45+BZ45+CA45+CB45+CC45)=0,0,(BW45*CK45+BX45*CL45+BY45*CM45+BZ45*CN45+CA45*CO45+CB45*CP45+CC45*CQ45)/(BW45+BX45+BY45+BZ45+CA45+CB45+CC45))</f>
        <v>-0.157894736842105</v>
      </c>
      <c r="DA45" s="21">
        <f>IF((CD45+CE45+CF45+CG45+CH45+CI45+CJ45)=0,0,(CD45*CR45+CE45*CS45+CF45*CT45+CG45*CU45+CH45*CV45+CI45*CW45+CJ45*CX45)/(CD45+CE45+CF45+CG45+CH45+CI45+CJ45))</f>
        <v>-0.157894736842105</v>
      </c>
    </row>
    <row r="46" ht="70" customHeight="1">
      <c r="A46" s="59" t="inlineStr">
        <is>
          <t>CARBON</t>
        </is>
      </c>
      <c r="B46" s="17" t="inlineStr">
        <is>
          <t>Services</t>
        </is>
      </c>
      <c r="C46" s="17" t="n">
        <v>7</v>
      </c>
      <c r="D46" s="17" t="inlineStr">
        <is>
          <t>IRIS0819</t>
        </is>
      </c>
      <c r="E46" s="17" t="inlineStr">
        <is>
          <t>Vikram Bangera</t>
        </is>
      </c>
      <c r="F46" s="17" t="inlineStr">
        <is>
          <t>Senior Financial Analyst</t>
        </is>
      </c>
      <c r="G46" s="17" t="inlineStr">
        <is>
          <t>Priyanka Jadhav</t>
        </is>
      </c>
      <c r="H46" s="17" t="inlineStr">
        <is>
          <t>IRIS0616</t>
        </is>
      </c>
      <c r="I46" s="17" t="n">
        <v>15.6</v>
      </c>
      <c r="J46" s="17" t="inlineStr">
        <is>
          <t>B.Com</t>
        </is>
      </c>
      <c r="K46" s="17" t="inlineStr">
        <is>
          <t>L4 – Senior</t>
        </is>
      </c>
      <c r="L46" s="82" t="inlineStr">
        <is>
          <t>18 of 20</t>
        </is>
      </c>
      <c r="M46" s="83" t="inlineStr">
        <is>
          <t>• Role / sub-team: Tagging Analyst, Disclosure management.</t>
        </is>
      </c>
      <c r="N46"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46" s="83" t="inlineStr">
        <is>
          <t>Latest rating: 3 · Potential: High · 9-box: Core Contributor</t>
        </is>
      </c>
      <c r="P46" s="83" t="inlineStr">
        <is>
          <t>Complexity &amp; Expertise: A3: DM report processing, XBRL tagging and analysis, validation, testing; shift-lead duty named → matches the start
Autonomy &amp; Decision: A3: Resolves routine tagging/disclosure issues, makes corrections, prioritises testing; raises other issues → matches the start
Accountability &amp; Impact: A2: Accuracy of own tagging, disclosure updates and testing results; output to Customer Engagement team → moved down 0.5
Leadership &amp; Strategy: A3: Lists shift-lead responsibility without detail; no formal reports → moved up 0.5</t>
        </is>
      </c>
      <c r="Q46" s="84" t="inlineStr">
        <is>
          <t>Open ▸</t>
        </is>
      </c>
      <c r="R46" s="84" t="inlineStr">
        <is>
          <t>Card ▸</t>
        </is>
      </c>
      <c r="S46" s="85" t="inlineStr">
        <is>
          <t>Consulting &amp; Professional Services</t>
        </is>
      </c>
      <c r="T46" s="86" t="inlineStr">
        <is>
          <t>XBRL Tagging, Conversion &amp; Filing</t>
        </is>
      </c>
      <c r="U46" s="86" t="inlineStr">
        <is>
          <t>R013</t>
        </is>
      </c>
      <c r="V46" s="86" t="inlineStr">
        <is>
          <t>XBRL Tagging, Conversion &amp; Filing · IC</t>
        </is>
      </c>
      <c r="W46" s="101" t="inlineStr">
        <is>
          <t>A3</t>
        </is>
      </c>
      <c r="X46" s="86" t="inlineStr">
        <is>
          <t>Band A · Practitioner</t>
        </is>
      </c>
      <c r="Y46" s="86" t="inlineStr">
        <is>
          <t>Senior Financial Analyst</t>
        </is>
      </c>
      <c r="Z46" s="86" t="n"/>
      <c r="AA46" s="86" t="inlineStr">
        <is>
          <t>Placed at A3 by the evidence: six ratings × market-derived weights and rules R1–R13 · no move needed for the reporting line</t>
        </is>
      </c>
      <c r="AB46" s="86" t="n"/>
      <c r="AC46" s="88" t="inlineStr">
        <is>
          <t>B1</t>
        </is>
      </c>
      <c r="AD46" s="21" t="inlineStr">
        <is>
          <t>High · 15.6 yrs vs market 2–5 yrs for A3</t>
        </is>
      </c>
      <c r="AE46" s="21" t="n"/>
      <c r="AF46" s="21" t="inlineStr">
        <is>
          <t>P2 · SFIA 3 Apply</t>
        </is>
      </c>
      <c r="AG46" s="89" t="str">
        <f>IFERROR(IF(INDEX(RM_I_C,MATCH($U46,RM_KEY,0))="","",INDEX(RM_I_C,MATCH($U46,RM_KEY,0))),"")</f>
        <v>H</v>
      </c>
      <c r="AH46" s="90" t="str">
        <f>IFERROR(IF(INDEX(RM_I_Au,MATCH($U46,RM_KEY,0))="","",INDEX(RM_I_Au,MATCH($U46,RM_KEY,0))),"")</f>
        <v>M</v>
      </c>
      <c r="AI46" s="90" t="str">
        <f>IFERROR(IF(INDEX(RM_I_Ac,MATCH($U46,RM_KEY,0))="","",INDEX(RM_I_Ac,MATCH($U46,RM_KEY,0))),"")</f>
        <v>M</v>
      </c>
      <c r="AJ46" s="90" t="str">
        <f>IFERROR(IF(INDEX(RM_I_L,MATCH($U46,RM_KEY,0))="","",INDEX(RM_I_L,MATCH($U46,RM_KEY,0))),"")</f>
        <v>L</v>
      </c>
      <c r="AK46" s="90" t="str">
        <f>IFERROR(IF(INDEX(RM_I_BI,MATCH($U46,RM_KEY,0))="","",INDEX(RM_I_BI,MATCH($U46,RM_KEY,0))),"")</f>
        <v>L</v>
      </c>
      <c r="AL46" s="90" t="str">
        <f>IFERROR(IF(INDEX(RM_I_Exp,MATCH($U46,RM_KEY,0))="","",INDEX(RM_I_Exp,MATCH($U46,RM_KEY,0))),"")</f>
        <v>L</v>
      </c>
      <c r="AM46" s="90" t="str">
        <f>IFERROR(IF(INDEX(RM_I_Edu,MATCH($U46,RM_KEY,0))="","",INDEX(RM_I_Edu,MATCH($U46,RM_KEY,0))),"")</f>
        <v>L</v>
      </c>
      <c r="AN46" s="91" t="str">
        <f>IFERROR(IF(INDEX(RM_M_C,MATCH($U46,RM_KEY,0))="","",INDEX(RM_M_C,MATCH($U46,RM_KEY,0))),"")</f>
        <v>H</v>
      </c>
      <c r="AO46" s="92" t="str">
        <f>IFERROR(IF(INDEX(RM_M_Au,MATCH($U46,RM_KEY,0))="","",INDEX(RM_M_Au,MATCH($U46,RM_KEY,0))),"")</f>
        <v>M</v>
      </c>
      <c r="AP46" s="92" t="str">
        <f>IFERROR(IF(INDEX(RM_M_Ac,MATCH($U46,RM_KEY,0))="","",INDEX(RM_M_Ac,MATCH($U46,RM_KEY,0))),"")</f>
        <v>M</v>
      </c>
      <c r="AQ46" s="92" t="str">
        <f>IFERROR(IF(INDEX(RM_M_L,MATCH($U46,RM_KEY,0))="","",INDEX(RM_M_L,MATCH($U46,RM_KEY,0))),"")</f>
        <v>L</v>
      </c>
      <c r="AR46" s="92" t="str">
        <f>IFERROR(IF(INDEX(RM_M_BI,MATCH($U46,RM_KEY,0))="","",INDEX(RM_M_BI,MATCH($U46,RM_KEY,0))),"")</f>
        <v>L</v>
      </c>
      <c r="AS46" s="92" t="str">
        <f>IFERROR(IF(INDEX(RM_M_Exp,MATCH($U46,RM_KEY,0))="","",INDEX(RM_M_Exp,MATCH($U46,RM_KEY,0))),"")</f>
        <v>L</v>
      </c>
      <c r="AT46" s="92" t="str">
        <f>IFERROR(IF(INDEX(RM_M_Edu,MATCH($U46,RM_KEY,0))="","",INDEX(RM_M_Edu,MATCH($U46,RM_KEY,0))),"")</f>
        <v>L</v>
      </c>
      <c r="AU46" s="93" t="str">
        <f>IFERROR(IF(INDEX(RM_L_C,MATCH($U46,RM_KEY,0))="","",INDEX(RM_L_C,MATCH($U46,RM_KEY,0))),"")</f>
        <v/>
      </c>
      <c r="AV46" s="94" t="str">
        <f>IFERROR(IF(INDEX(RM_L_Au,MATCH($U46,RM_KEY,0))="","",INDEX(RM_L_Au,MATCH($U46,RM_KEY,0))),"")</f>
        <v/>
      </c>
      <c r="AW46" s="94" t="str">
        <f>IFERROR(IF(INDEX(RM_L_Ac,MATCH($U46,RM_KEY,0))="","",INDEX(RM_L_Ac,MATCH($U46,RM_KEY,0))),"")</f>
        <v/>
      </c>
      <c r="AX46" s="94" t="str">
        <f>IFERROR(IF(INDEX(RM_L_L,MATCH($U46,RM_KEY,0))="","",INDEX(RM_L_L,MATCH($U46,RM_KEY,0))),"")</f>
        <v/>
      </c>
      <c r="AY46" s="94" t="str">
        <f>IFERROR(IF(INDEX(RM_L_BI,MATCH($U46,RM_KEY,0))="","",INDEX(RM_L_BI,MATCH($U46,RM_KEY,0))),"")</f>
        <v/>
      </c>
      <c r="AZ46" s="94" t="str">
        <f>IFERROR(IF(INDEX(RM_L_Exp,MATCH($U46,RM_KEY,0))="","",INDEX(RM_L_Exp,MATCH($U46,RM_KEY,0))),"")</f>
        <v/>
      </c>
      <c r="BA46" s="94" t="str">
        <f>IFERROR(IF(INDEX(RM_L_Edu,MATCH($U46,RM_KEY,0))="","",INDEX(RM_L_Edu,MATCH($U46,RM_KEY,0))),"")</f>
        <v/>
      </c>
      <c r="BB46" s="89" t="inlineStr">
        <is>
          <t>M</t>
        </is>
      </c>
      <c r="BC46" s="90" t="inlineStr">
        <is>
          <t>M</t>
        </is>
      </c>
      <c r="BD46" s="90" t="inlineStr">
        <is>
          <t>M</t>
        </is>
      </c>
      <c r="BE46" s="90" t="inlineStr">
        <is>
          <t>M</t>
        </is>
      </c>
      <c r="BF46" s="90" t="inlineStr">
        <is>
          <t>M</t>
        </is>
      </c>
      <c r="BG46" s="90" t="inlineStr">
        <is>
          <t>H</t>
        </is>
      </c>
      <c r="BH46" s="90" t="inlineStr">
        <is>
          <t>M</t>
        </is>
      </c>
      <c r="BI46" s="93" t="n"/>
      <c r="BJ46" s="94" t="n"/>
      <c r="BK46" s="94" t="n"/>
      <c r="BL46" s="94" t="n"/>
      <c r="BM46" s="94" t="n"/>
      <c r="BN46" s="94" t="n"/>
      <c r="BO46" s="94" t="n"/>
      <c r="BP46" s="63" t="n"/>
      <c r="BQ46" s="95" t="str">
        <f>IF(CY46=0,"",IF(BP46&lt;&gt;"",BP46,IF(LEFT(W46,1)="X",W46,IF(OR(W46="B+",W46="C+"),INDEX(LAD_PC,MAX(1,MIN(14,MATCH(W46,LAD_PC,0)+IF((DA46-CZ46)&gt;=0.5,1,IF((DA46-CZ46)&lt;=-0.5,-1,0))))),INDEX(LAD_STD,MAX(1,MIN(12,MATCH(W46,LAD_STD,0)+IF((DA46-CZ46)&gt;=0.5,1,IF((DA46-CZ46)&lt;=-0.5,-1,0)))))))))</f>
        <v/>
      </c>
      <c r="BR46" s="86" t="str">
        <f>IF(BQ46="","",IFERROR(CHOOSE(INDEX(B_RANK,MATCH(BQ46,B_LVL,0)),"Band A · Practitioner","Band B · Specialist / Manager","B+ · Player-Coach","Band C · Principal / Head","C+ · Player-Coach","Band D · Business leadership","Band E · Enterprise leadership"),"Band X · Consultant"))</f>
        <v/>
      </c>
      <c r="BS46" s="86" t="str">
        <f>IF(BQ46="","",IF(BQ46=W46,"• Same",IF(INDEX(B_VAL,MATCH(BQ46,B_LVL,0))&gt;INDEX(B_VAL,MATCH(W46,B_LVL,0)),"▲ Up","▼ Down")))</f>
        <v/>
      </c>
      <c r="BT46" s="95" t="str">
        <f>IF(BQ46&lt;&gt;"",BQ46,W46)</f>
        <v>A3</v>
      </c>
      <c r="BU46" s="86" t="str">
        <f>IFERROR(IF($H46="","—",IF(OR(LEFT(BT46,1)="X",LEFT(INDEX($BT$7:$BT$592,MATCH($H46,$D$7:$D$592,0)),1)="X"),"—",IF(AND(LEFT(BT46,1)="E",LEFT(INDEX($BT$7:$BT$592,MATCH($H46,$D$7:$D$592,0)),1)="E"),"Exception · Band E",IF(INDEX(B_VAL,MATCH(BT46,B_LVL,0))&gt;=INDEX(B_VAL,MATCH(INDEX($BT$7:$BT$592,MATCH($H46,$D$7:$D$592,0)),B_LVL,0)),"⚠ At or above the manager",IF(INDEX(B_RANK,MATCH(BT46,B_LVL,0))=INDEX(B_RANK,MATCH(INDEX($BT$7:$BT$592,MATCH($H46,$D$7:$D$592,0)),B_LVL,0)),"⚠ Same band as the manager","OK"))))),"—")</f>
        <v>OK</v>
      </c>
      <c r="BV46" s="64" t="n"/>
      <c r="BW46" s="20">
        <f>IFERROR(INDEX(LMH_PTS,MATCH(AG46,LMH_KEY,0)),0)</f>
        <v>9</v>
      </c>
      <c r="BX46" s="21">
        <f>IFERROR(INDEX(LMH_PTS,MATCH(AH46,LMH_KEY,0)),0)</f>
        <v>3</v>
      </c>
      <c r="BY46" s="21">
        <f>IFERROR(INDEX(LMH_PTS,MATCH(AI46,LMH_KEY,0)),0)</f>
        <v>3</v>
      </c>
      <c r="BZ46" s="21">
        <f>IFERROR(INDEX(LMH_PTS,MATCH(AJ46,LMH_KEY,0)),0)</f>
        <v>1</v>
      </c>
      <c r="CA46" s="21">
        <f>IFERROR(INDEX(LMH_PTS,MATCH(AK46,LMH_KEY,0)),0)</f>
        <v>1</v>
      </c>
      <c r="CB46" s="21">
        <f>IFERROR(INDEX(LMH_PTS,MATCH(AL46,LMH_KEY,0)),0)</f>
        <v>1</v>
      </c>
      <c r="CC46" s="21">
        <f>IFERROR(INDEX(LMH_PTS,MATCH(AM46,LMH_KEY,0)),0)</f>
        <v>1</v>
      </c>
      <c r="CD46" s="21">
        <f>IFERROR(INDEX(LMH_PTS,MATCH(IF(AU46&lt;&gt;"",AU46,AG46),LMH_KEY,0)),0)</f>
        <v>9</v>
      </c>
      <c r="CE46" s="21">
        <f>IFERROR(INDEX(LMH_PTS,MATCH(IF(AV46&lt;&gt;"",AV46,AH46),LMH_KEY,0)),0)</f>
        <v>3</v>
      </c>
      <c r="CF46" s="21">
        <f>IFERROR(INDEX(LMH_PTS,MATCH(IF(AW46&lt;&gt;"",AW46,AI46),LMH_KEY,0)),0)</f>
        <v>3</v>
      </c>
      <c r="CG46" s="21">
        <f>IFERROR(INDEX(LMH_PTS,MATCH(IF(AX46&lt;&gt;"",AX46,AJ46),LMH_KEY,0)),0)</f>
        <v>1</v>
      </c>
      <c r="CH46" s="21">
        <f>IFERROR(INDEX(LMH_PTS,MATCH(IF(AY46&lt;&gt;"",AY46,AK46),LMH_KEY,0)),0)</f>
        <v>1</v>
      </c>
      <c r="CI46" s="21">
        <f>IFERROR(INDEX(LMH_PTS,MATCH(IF(AZ46&lt;&gt;"",AZ46,AL46),LMH_KEY,0)),0)</f>
        <v>1</v>
      </c>
      <c r="CJ46" s="21">
        <f>IFERROR(INDEX(LMH_PTS,MATCH(IF(BA46&lt;&gt;"",BA46,AM46),LMH_KEY,0)),0)</f>
        <v>1</v>
      </c>
      <c r="CK46" s="21">
        <f>IF(BB46="",0,IFERROR(INDEX(LMH_STEP,MATCH(BB46,LMH_KEY,0)),0))</f>
        <v>0</v>
      </c>
      <c r="CL46" s="21">
        <f>IF(BC46="",0,IFERROR(INDEX(LMH_STEP,MATCH(BC46,LMH_KEY,0)),0))</f>
        <v>0</v>
      </c>
      <c r="CM46" s="21">
        <f>IF(BD46="",0,IFERROR(INDEX(LMH_STEP,MATCH(BD46,LMH_KEY,0)),0))</f>
        <v>0</v>
      </c>
      <c r="CN46" s="21">
        <f>IF(BE46="",0,IFERROR(INDEX(LMH_STEP,MATCH(BE46,LMH_KEY,0)),0))</f>
        <v>0</v>
      </c>
      <c r="CO46" s="21">
        <f>IF(BF46="",0,IFERROR(INDEX(LMH_STEP,MATCH(BF46,LMH_KEY,0)),0))</f>
        <v>0</v>
      </c>
      <c r="CP46" s="21">
        <f>IF(BG46="",0,IFERROR(INDEX(LMH_STEP,MATCH(BG46,LMH_KEY,0)),0))</f>
        <v>1</v>
      </c>
      <c r="CQ46" s="21">
        <f>IF(BH46="",0,IFERROR(INDEX(LMH_STEP,MATCH(BH46,LMH_KEY,0)),0))</f>
        <v>0</v>
      </c>
      <c r="CR46" s="21">
        <f>IF(BI46&lt;&gt;"",IFERROR(INDEX(LMH_STEP,MATCH(BI46,LMH_KEY,0)),0),CK46)</f>
        <v>0</v>
      </c>
      <c r="CS46" s="21">
        <f>IF(BJ46&lt;&gt;"",IFERROR(INDEX(LMH_STEP,MATCH(BJ46,LMH_KEY,0)),0),CL46)</f>
        <v>0</v>
      </c>
      <c r="CT46" s="21">
        <f>IF(BK46&lt;&gt;"",IFERROR(INDEX(LMH_STEP,MATCH(BK46,LMH_KEY,0)),0),CM46)</f>
        <v>0</v>
      </c>
      <c r="CU46" s="21">
        <f>IF(BL46&lt;&gt;"",IFERROR(INDEX(LMH_STEP,MATCH(BL46,LMH_KEY,0)),0),CN46)</f>
        <v>0</v>
      </c>
      <c r="CV46" s="21">
        <f>IF(BM46&lt;&gt;"",IFERROR(INDEX(LMH_STEP,MATCH(BM46,LMH_KEY,0)),0),CO46)</f>
        <v>0</v>
      </c>
      <c r="CW46" s="21">
        <f>IF(BN46&lt;&gt;"",IFERROR(INDEX(LMH_STEP,MATCH(BN46,LMH_KEY,0)),0),CP46)</f>
        <v>1</v>
      </c>
      <c r="CX46" s="21">
        <f>IF(BO46&lt;&gt;"",IFERROR(INDEX(LMH_STEP,MATCH(BO46,LMH_KEY,0)),0),CQ46)</f>
        <v>0</v>
      </c>
      <c r="CY46" s="21">
        <f>COUNTA(BI46:BO46)+IF(BP46&lt;&gt;"",1,0)+IFERROR(INDEX(RM_LCNT,MATCH($U46,RM_KEY,0)),0)</f>
        <v>0</v>
      </c>
      <c r="CZ46" s="21">
        <f>IF((BW46+BX46+BY46+BZ46+CA46+CB46+CC46)=0,0,(BW46*CK46+BX46*CL46+BY46*CM46+BZ46*CN46+CA46*CO46+CB46*CP46+CC46*CQ46)/(BW46+BX46+BY46+BZ46+CA46+CB46+CC46))</f>
        <v>0.0526315789473684</v>
      </c>
      <c r="DA46" s="21">
        <f>IF((CD46+CE46+CF46+CG46+CH46+CI46+CJ46)=0,0,(CD46*CR46+CE46*CS46+CF46*CT46+CG46*CU46+CH46*CV46+CI46*CW46+CJ46*CX46)/(CD46+CE46+CF46+CG46+CH46+CI46+CJ46))</f>
        <v>0.0526315789473684</v>
      </c>
    </row>
    <row r="47" ht="70" customHeight="1">
      <c r="A47" s="59" t="inlineStr">
        <is>
          <t>CARBON</t>
        </is>
      </c>
      <c r="B47" s="17" t="inlineStr">
        <is>
          <t>Services</t>
        </is>
      </c>
      <c r="C47" s="17" t="n">
        <v>6</v>
      </c>
      <c r="D47" s="17" t="inlineStr">
        <is>
          <t>IRIS0506</t>
        </is>
      </c>
      <c r="E47" s="17" t="inlineStr">
        <is>
          <t>Shailesh Kumar Sharma</t>
        </is>
      </c>
      <c r="F47" s="17" t="inlineStr">
        <is>
          <t>Process Manager</t>
        </is>
      </c>
      <c r="G47" s="17" t="inlineStr">
        <is>
          <t>Shashikant Mudaliar</t>
        </is>
      </c>
      <c r="H47" s="17" t="inlineStr">
        <is>
          <t>IRIS0786</t>
        </is>
      </c>
      <c r="I47" s="17" t="n">
        <v>16</v>
      </c>
      <c r="J47" s="17" t="inlineStr">
        <is>
          <t>B.Com</t>
        </is>
      </c>
      <c r="K47" s="17" t="inlineStr">
        <is>
          <t>L5 – Manager</t>
        </is>
      </c>
      <c r="L47" s="82" t="inlineStr">
        <is>
          <t>20 of 20</t>
        </is>
      </c>
      <c r="M47" s="83" t="inlineStr">
        <is>
          <t>• Role / sub-team: XBRL Service as Pmo.</t>
        </is>
      </c>
      <c r="N47" s="83" t="inlineStr">
        <is>
          <t>Annual · set by manager: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O47" s="83" t="inlineStr">
        <is>
          <t>Latest rating: 3 · Potential: Medium · 9-box: Core Contributor</t>
        </is>
      </c>
      <c r="P47" s="83" t="inlineStr">
        <is>
          <t>Complexity &amp; Expertise: A3: PMO coordination: tracks project status, handles amendments, client coordination, billing; no technical problem-solving described → moved down 1
Autonomy &amp; Decision: B2: Allocates team work, tracks projects and coordinates delivery with clients independently → matches the start
Accountability &amp; Impact: B2: own survey / KRA answers · summarised by the rater; not quoted → moved down 0.5
Leadership &amp; Strategy: B1: Five direct reports; team management and work monitoring → moved down 1</t>
        </is>
      </c>
      <c r="Q47" s="84" t="inlineStr">
        <is>
          <t>Open ▸</t>
        </is>
      </c>
      <c r="R47" s="84" t="inlineStr">
        <is>
          <t>Card ▸</t>
        </is>
      </c>
      <c r="S47" s="85" t="inlineStr">
        <is>
          <t>Consulting &amp; Professional Services</t>
        </is>
      </c>
      <c r="T47" s="86" t="inlineStr">
        <is>
          <t>Service Delivery Operations</t>
        </is>
      </c>
      <c r="U47" s="86" t="inlineStr">
        <is>
          <t>R009</t>
        </is>
      </c>
      <c r="V47" s="86" t="inlineStr">
        <is>
          <t>Service Delivery Operations · Manager</t>
        </is>
      </c>
      <c r="W47" s="99" t="inlineStr">
        <is>
          <t>B2</t>
        </is>
      </c>
      <c r="X47" s="86" t="inlineStr">
        <is>
          <t>Band B · Specialist / Manager</t>
        </is>
      </c>
      <c r="Y47" s="86" t="inlineStr">
        <is>
          <t>Senior Manager – Service Delivery</t>
        </is>
      </c>
      <c r="Z47" s="86" t="n"/>
      <c r="AA47" s="86" t="inlineStr">
        <is>
          <t>Placed at B2 by the evidence: six ratings × market-derived weights and rules R1–R13 · no move needed for the reporting line</t>
        </is>
      </c>
      <c r="AB47" s="86" t="n"/>
      <c r="AC47" s="88" t="inlineStr">
        <is>
          <t>B2</t>
        </is>
      </c>
      <c r="AD47" s="21" t="inlineStr">
        <is>
          <t>High · 16 yrs vs market 6–10 yrs for B2</t>
        </is>
      </c>
      <c r="AE47" s="21" t="inlineStr">
        <is>
          <t>5 direct reports · norm IC: none · People: 6–8 knowledge work, 8–12 standardised delivery</t>
        </is>
      </c>
      <c r="AF47" s="21" t="inlineStr">
        <is>
          <t>P4 / M3 · SFIA 4–5</t>
        </is>
      </c>
      <c r="AG47" s="89" t="str">
        <f>IFERROR(IF(INDEX(RM_I_C,MATCH($U47,RM_KEY,0))="","",INDEX(RM_I_C,MATCH($U47,RM_KEY,0))),"")</f>
        <v>H</v>
      </c>
      <c r="AH47" s="90" t="str">
        <f>IFERROR(IF(INDEX(RM_I_Au,MATCH($U47,RM_KEY,0))="","",INDEX(RM_I_Au,MATCH($U47,RM_KEY,0))),"")</f>
        <v>M</v>
      </c>
      <c r="AI47" s="90" t="str">
        <f>IFERROR(IF(INDEX(RM_I_Ac,MATCH($U47,RM_KEY,0))="","",INDEX(RM_I_Ac,MATCH($U47,RM_KEY,0))),"")</f>
        <v>M</v>
      </c>
      <c r="AJ47" s="90" t="str">
        <f>IFERROR(IF(INDEX(RM_I_L,MATCH($U47,RM_KEY,0))="","",INDEX(RM_I_L,MATCH($U47,RM_KEY,0))),"")</f>
        <v>M</v>
      </c>
      <c r="AK47" s="90" t="str">
        <f>IFERROR(IF(INDEX(RM_I_BI,MATCH($U47,RM_KEY,0))="","",INDEX(RM_I_BI,MATCH($U47,RM_KEY,0))),"")</f>
        <v>L</v>
      </c>
      <c r="AL47" s="90" t="str">
        <f>IFERROR(IF(INDEX(RM_I_Exp,MATCH($U47,RM_KEY,0))="","",INDEX(RM_I_Exp,MATCH($U47,RM_KEY,0))),"")</f>
        <v>L</v>
      </c>
      <c r="AM47" s="90" t="str">
        <f>IFERROR(IF(INDEX(RM_I_Edu,MATCH($U47,RM_KEY,0))="","",INDEX(RM_I_Edu,MATCH($U47,RM_KEY,0))),"")</f>
        <v>L</v>
      </c>
      <c r="AN47" s="91" t="str">
        <f>IFERROR(IF(INDEX(RM_M_C,MATCH($U47,RM_KEY,0))="","",INDEX(RM_M_C,MATCH($U47,RM_KEY,0))),"")</f>
        <v>H</v>
      </c>
      <c r="AO47" s="92" t="str">
        <f>IFERROR(IF(INDEX(RM_M_Au,MATCH($U47,RM_KEY,0))="","",INDEX(RM_M_Au,MATCH($U47,RM_KEY,0))),"")</f>
        <v>M</v>
      </c>
      <c r="AP47" s="92" t="str">
        <f>IFERROR(IF(INDEX(RM_M_Ac,MATCH($U47,RM_KEY,0))="","",INDEX(RM_M_Ac,MATCH($U47,RM_KEY,0))),"")</f>
        <v>M</v>
      </c>
      <c r="AQ47" s="92" t="str">
        <f>IFERROR(IF(INDEX(RM_M_L,MATCH($U47,RM_KEY,0))="","",INDEX(RM_M_L,MATCH($U47,RM_KEY,0))),"")</f>
        <v>M</v>
      </c>
      <c r="AR47" s="92" t="str">
        <f>IFERROR(IF(INDEX(RM_M_BI,MATCH($U47,RM_KEY,0))="","",INDEX(RM_M_BI,MATCH($U47,RM_KEY,0))),"")</f>
        <v>L</v>
      </c>
      <c r="AS47" s="92" t="str">
        <f>IFERROR(IF(INDEX(RM_M_Exp,MATCH($U47,RM_KEY,0))="","",INDEX(RM_M_Exp,MATCH($U47,RM_KEY,0))),"")</f>
        <v>L</v>
      </c>
      <c r="AT47" s="92" t="str">
        <f>IFERROR(IF(INDEX(RM_M_Edu,MATCH($U47,RM_KEY,0))="","",INDEX(RM_M_Edu,MATCH($U47,RM_KEY,0))),"")</f>
        <v>L</v>
      </c>
      <c r="AU47" s="93" t="str">
        <f>IFERROR(IF(INDEX(RM_L_C,MATCH($U47,RM_KEY,0))="","",INDEX(RM_L_C,MATCH($U47,RM_KEY,0))),"")</f>
        <v/>
      </c>
      <c r="AV47" s="94" t="str">
        <f>IFERROR(IF(INDEX(RM_L_Au,MATCH($U47,RM_KEY,0))="","",INDEX(RM_L_Au,MATCH($U47,RM_KEY,0))),"")</f>
        <v/>
      </c>
      <c r="AW47" s="94" t="str">
        <f>IFERROR(IF(INDEX(RM_L_Ac,MATCH($U47,RM_KEY,0))="","",INDEX(RM_L_Ac,MATCH($U47,RM_KEY,0))),"")</f>
        <v/>
      </c>
      <c r="AX47" s="94" t="str">
        <f>IFERROR(IF(INDEX(RM_L_L,MATCH($U47,RM_KEY,0))="","",INDEX(RM_L_L,MATCH($U47,RM_KEY,0))),"")</f>
        <v/>
      </c>
      <c r="AY47" s="94" t="str">
        <f>IFERROR(IF(INDEX(RM_L_BI,MATCH($U47,RM_KEY,0))="","",INDEX(RM_L_BI,MATCH($U47,RM_KEY,0))),"")</f>
        <v/>
      </c>
      <c r="AZ47" s="94" t="str">
        <f>IFERROR(IF(INDEX(RM_L_Exp,MATCH($U47,RM_KEY,0))="","",INDEX(RM_L_Exp,MATCH($U47,RM_KEY,0))),"")</f>
        <v/>
      </c>
      <c r="BA47" s="94" t="str">
        <f>IFERROR(IF(INDEX(RM_L_Edu,MATCH($U47,RM_KEY,0))="","",INDEX(RM_L_Edu,MATCH($U47,RM_KEY,0))),"")</f>
        <v/>
      </c>
      <c r="BB47" s="89" t="inlineStr">
        <is>
          <t>L</t>
        </is>
      </c>
      <c r="BC47" s="90" t="inlineStr">
        <is>
          <t>M</t>
        </is>
      </c>
      <c r="BD47" s="90" t="inlineStr">
        <is>
          <t>M</t>
        </is>
      </c>
      <c r="BE47" s="90" t="inlineStr">
        <is>
          <t>M</t>
        </is>
      </c>
      <c r="BF47" s="90" t="inlineStr">
        <is>
          <t>H</t>
        </is>
      </c>
      <c r="BG47" s="90" t="inlineStr">
        <is>
          <t>H</t>
        </is>
      </c>
      <c r="BH47" s="90" t="inlineStr">
        <is>
          <t>M</t>
        </is>
      </c>
      <c r="BI47" s="93" t="n"/>
      <c r="BJ47" s="94" t="n"/>
      <c r="BK47" s="94" t="n"/>
      <c r="BL47" s="94" t="n"/>
      <c r="BM47" s="94" t="n"/>
      <c r="BN47" s="94" t="n"/>
      <c r="BO47" s="94" t="n"/>
      <c r="BP47" s="63" t="n"/>
      <c r="BQ47" s="95" t="str">
        <f>IF(CY47=0,"",IF(BP47&lt;&gt;"",BP47,IF(LEFT(W47,1)="X",W47,IF(OR(W47="B+",W47="C+"),INDEX(LAD_PC,MAX(1,MIN(14,MATCH(W47,LAD_PC,0)+IF((DA47-CZ47)&gt;=0.5,1,IF((DA47-CZ47)&lt;=-0.5,-1,0))))),INDEX(LAD_STD,MAX(1,MIN(12,MATCH(W47,LAD_STD,0)+IF((DA47-CZ47)&gt;=0.5,1,IF((DA47-CZ47)&lt;=-0.5,-1,0)))))))))</f>
        <v/>
      </c>
      <c r="BR47" s="86" t="str">
        <f>IF(BQ47="","",IFERROR(CHOOSE(INDEX(B_RANK,MATCH(BQ47,B_LVL,0)),"Band A · Practitioner","Band B · Specialist / Manager","B+ · Player-Coach","Band C · Principal / Head","C+ · Player-Coach","Band D · Business leadership","Band E · Enterprise leadership"),"Band X · Consultant"))</f>
        <v/>
      </c>
      <c r="BS47" s="86" t="str">
        <f>IF(BQ47="","",IF(BQ47=W47,"• Same",IF(INDEX(B_VAL,MATCH(BQ47,B_LVL,0))&gt;INDEX(B_VAL,MATCH(W47,B_LVL,0)),"▲ Up","▼ Down")))</f>
        <v/>
      </c>
      <c r="BT47" s="95" t="str">
        <f>IF(BQ47&lt;&gt;"",BQ47,W47)</f>
        <v>B2</v>
      </c>
      <c r="BU47" s="86" t="str">
        <f>IFERROR(IF($H47="","—",IF(OR(LEFT(BT47,1)="X",LEFT(INDEX($BT$7:$BT$592,MATCH($H47,$D$7:$D$592,0)),1)="X"),"—",IF(AND(LEFT(BT47,1)="E",LEFT(INDEX($BT$7:$BT$592,MATCH($H47,$D$7:$D$592,0)),1)="E"),"Exception · Band E",IF(INDEX(B_VAL,MATCH(BT47,B_LVL,0))&gt;=INDEX(B_VAL,MATCH(INDEX($BT$7:$BT$592,MATCH($H47,$D$7:$D$592,0)),B_LVL,0)),"⚠ At or above the manager",IF(INDEX(B_RANK,MATCH(BT47,B_LVL,0))=INDEX(B_RANK,MATCH(INDEX($BT$7:$BT$592,MATCH($H47,$D$7:$D$592,0)),B_LVL,0)),"⚠ Same band as the manager","OK"))))),"—")</f>
        <v>OK</v>
      </c>
      <c r="BV47" s="64" t="n"/>
      <c r="BW47" s="20">
        <f>IFERROR(INDEX(LMH_PTS,MATCH(AG47,LMH_KEY,0)),0)</f>
        <v>9</v>
      </c>
      <c r="BX47" s="21">
        <f>IFERROR(INDEX(LMH_PTS,MATCH(AH47,LMH_KEY,0)),0)</f>
        <v>3</v>
      </c>
      <c r="BY47" s="21">
        <f>IFERROR(INDEX(LMH_PTS,MATCH(AI47,LMH_KEY,0)),0)</f>
        <v>3</v>
      </c>
      <c r="BZ47" s="21">
        <f>IFERROR(INDEX(LMH_PTS,MATCH(AJ47,LMH_KEY,0)),0)</f>
        <v>3</v>
      </c>
      <c r="CA47" s="21">
        <f>IFERROR(INDEX(LMH_PTS,MATCH(AK47,LMH_KEY,0)),0)</f>
        <v>1</v>
      </c>
      <c r="CB47" s="21">
        <f>IFERROR(INDEX(LMH_PTS,MATCH(AL47,LMH_KEY,0)),0)</f>
        <v>1</v>
      </c>
      <c r="CC47" s="21">
        <f>IFERROR(INDEX(LMH_PTS,MATCH(AM47,LMH_KEY,0)),0)</f>
        <v>1</v>
      </c>
      <c r="CD47" s="21">
        <f>IFERROR(INDEX(LMH_PTS,MATCH(IF(AU47&lt;&gt;"",AU47,AG47),LMH_KEY,0)),0)</f>
        <v>9</v>
      </c>
      <c r="CE47" s="21">
        <f>IFERROR(INDEX(LMH_PTS,MATCH(IF(AV47&lt;&gt;"",AV47,AH47),LMH_KEY,0)),0)</f>
        <v>3</v>
      </c>
      <c r="CF47" s="21">
        <f>IFERROR(INDEX(LMH_PTS,MATCH(IF(AW47&lt;&gt;"",AW47,AI47),LMH_KEY,0)),0)</f>
        <v>3</v>
      </c>
      <c r="CG47" s="21">
        <f>IFERROR(INDEX(LMH_PTS,MATCH(IF(AX47&lt;&gt;"",AX47,AJ47),LMH_KEY,0)),0)</f>
        <v>3</v>
      </c>
      <c r="CH47" s="21">
        <f>IFERROR(INDEX(LMH_PTS,MATCH(IF(AY47&lt;&gt;"",AY47,AK47),LMH_KEY,0)),0)</f>
        <v>1</v>
      </c>
      <c r="CI47" s="21">
        <f>IFERROR(INDEX(LMH_PTS,MATCH(IF(AZ47&lt;&gt;"",AZ47,AL47),LMH_KEY,0)),0)</f>
        <v>1</v>
      </c>
      <c r="CJ47" s="21">
        <f>IFERROR(INDEX(LMH_PTS,MATCH(IF(BA47&lt;&gt;"",BA47,AM47),LMH_KEY,0)),0)</f>
        <v>1</v>
      </c>
      <c r="CK47" s="21">
        <f>IF(BB47="",0,IFERROR(INDEX(LMH_STEP,MATCH(BB47,LMH_KEY,0)),0))</f>
        <v>-1</v>
      </c>
      <c r="CL47" s="21">
        <f>IF(BC47="",0,IFERROR(INDEX(LMH_STEP,MATCH(BC47,LMH_KEY,0)),0))</f>
        <v>0</v>
      </c>
      <c r="CM47" s="21">
        <f>IF(BD47="",0,IFERROR(INDEX(LMH_STEP,MATCH(BD47,LMH_KEY,0)),0))</f>
        <v>0</v>
      </c>
      <c r="CN47" s="21">
        <f>IF(BE47="",0,IFERROR(INDEX(LMH_STEP,MATCH(BE47,LMH_KEY,0)),0))</f>
        <v>0</v>
      </c>
      <c r="CO47" s="21">
        <f>IF(BF47="",0,IFERROR(INDEX(LMH_STEP,MATCH(BF47,LMH_KEY,0)),0))</f>
        <v>1</v>
      </c>
      <c r="CP47" s="21">
        <f>IF(BG47="",0,IFERROR(INDEX(LMH_STEP,MATCH(BG47,LMH_KEY,0)),0))</f>
        <v>1</v>
      </c>
      <c r="CQ47" s="21">
        <f>IF(BH47="",0,IFERROR(INDEX(LMH_STEP,MATCH(BH47,LMH_KEY,0)),0))</f>
        <v>0</v>
      </c>
      <c r="CR47" s="21">
        <f>IF(BI47&lt;&gt;"",IFERROR(INDEX(LMH_STEP,MATCH(BI47,LMH_KEY,0)),0),CK47)</f>
        <v>-1</v>
      </c>
      <c r="CS47" s="21">
        <f>IF(BJ47&lt;&gt;"",IFERROR(INDEX(LMH_STEP,MATCH(BJ47,LMH_KEY,0)),0),CL47)</f>
        <v>0</v>
      </c>
      <c r="CT47" s="21">
        <f>IF(BK47&lt;&gt;"",IFERROR(INDEX(LMH_STEP,MATCH(BK47,LMH_KEY,0)),0),CM47)</f>
        <v>0</v>
      </c>
      <c r="CU47" s="21">
        <f>IF(BL47&lt;&gt;"",IFERROR(INDEX(LMH_STEP,MATCH(BL47,LMH_KEY,0)),0),CN47)</f>
        <v>0</v>
      </c>
      <c r="CV47" s="21">
        <f>IF(BM47&lt;&gt;"",IFERROR(INDEX(LMH_STEP,MATCH(BM47,LMH_KEY,0)),0),CO47)</f>
        <v>1</v>
      </c>
      <c r="CW47" s="21">
        <f>IF(BN47&lt;&gt;"",IFERROR(INDEX(LMH_STEP,MATCH(BN47,LMH_KEY,0)),0),CP47)</f>
        <v>1</v>
      </c>
      <c r="CX47" s="21">
        <f>IF(BO47&lt;&gt;"",IFERROR(INDEX(LMH_STEP,MATCH(BO47,LMH_KEY,0)),0),CQ47)</f>
        <v>0</v>
      </c>
      <c r="CY47" s="21">
        <f>COUNTA(BI47:BO47)+IF(BP47&lt;&gt;"",1,0)+IFERROR(INDEX(RM_LCNT,MATCH($U47,RM_KEY,0)),0)</f>
        <v>0</v>
      </c>
      <c r="CZ47" s="21">
        <f>IF((BW47+BX47+BY47+BZ47+CA47+CB47+CC47)=0,0,(BW47*CK47+BX47*CL47+BY47*CM47+BZ47*CN47+CA47*CO47+CB47*CP47+CC47*CQ47)/(BW47+BX47+BY47+BZ47+CA47+CB47+CC47))</f>
        <v>-0.333333333333333</v>
      </c>
      <c r="DA47" s="21">
        <f>IF((CD47+CE47+CF47+CG47+CH47+CI47+CJ47)=0,0,(CD47*CR47+CE47*CS47+CF47*CT47+CG47*CU47+CH47*CV47+CI47*CW47+CJ47*CX47)/(CD47+CE47+CF47+CG47+CH47+CI47+CJ47))</f>
        <v>-0.333333333333333</v>
      </c>
    </row>
    <row r="48" ht="70" customHeight="1">
      <c r="A48" s="59" t="inlineStr">
        <is>
          <t>CARBON</t>
        </is>
      </c>
      <c r="B48" s="17" t="inlineStr">
        <is>
          <t>Services</t>
        </is>
      </c>
      <c r="C48" s="17" t="n">
        <v>7</v>
      </c>
      <c r="D48" s="17" t="inlineStr">
        <is>
          <t>IRIS0530</t>
        </is>
      </c>
      <c r="E48" s="17" t="inlineStr">
        <is>
          <t>Vipul Kurhade</t>
        </is>
      </c>
      <c r="F48" s="17" t="inlineStr">
        <is>
          <t>Senior Financial Analyst</t>
        </is>
      </c>
      <c r="G48" s="17" t="inlineStr">
        <is>
          <t>Shailesh Kumar Sharma</t>
        </is>
      </c>
      <c r="H48" s="17" t="inlineStr">
        <is>
          <t>IRIS0506</t>
        </is>
      </c>
      <c r="I48" s="17" t="n">
        <v>16.6</v>
      </c>
      <c r="J48" s="17" t="inlineStr">
        <is>
          <t>B.Com</t>
        </is>
      </c>
      <c r="K48" s="17" t="inlineStr">
        <is>
          <t>L4 – Senior</t>
        </is>
      </c>
      <c r="L48" s="82" t="inlineStr">
        <is>
          <t>20 of 20</t>
        </is>
      </c>
      <c r="M48" s="83" t="inlineStr">
        <is>
          <t>• Role / sub-team: Team Lead / PMO - UK conversion team · role inferred from description.</t>
        </is>
      </c>
      <c r="N48"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48" s="83" t="inlineStr">
        <is>
          <t>Latest rating: 4 · Potential: High · 9-box: Core Contributor</t>
        </is>
      </c>
      <c r="P48" s="83" t="inlineStr">
        <is>
          <t>Complexity &amp; Expertise: A3: Quality-checks UK iXBRL files, finds tagging errors and suggests corrections; also tracks team deliverables → matches the start
Autonomy &amp; Decision: A2: Performs QC, reports errors, suggests corrections and prioritises assigned files; no wider calls stated → moved down 0.5
Accountability &amp; Impact: A3: Accuracy of UK iXBRL QC and delivery deadlines; errors cause client reporting issues → moved down 0.5
Leadership &amp; Strategy: A3: Monitors team members' status and upcoming deliverables; 'assists' coordination, four reports → moved down 0.5</t>
        </is>
      </c>
      <c r="Q48" s="84" t="inlineStr">
        <is>
          <t>Open ▸</t>
        </is>
      </c>
      <c r="R48" s="84" t="inlineStr">
        <is>
          <t>Card ▸</t>
        </is>
      </c>
      <c r="S48" s="85" t="inlineStr">
        <is>
          <t>Consulting &amp; Professional Services</t>
        </is>
      </c>
      <c r="T48" s="86" t="inlineStr">
        <is>
          <t>XBRL Tagging, Conversion &amp; Filing</t>
        </is>
      </c>
      <c r="U48" s="86" t="inlineStr">
        <is>
          <t>R014</t>
        </is>
      </c>
      <c r="V48" s="86" t="inlineStr">
        <is>
          <t>XBRL Tagging, Conversion &amp; Filing · Manager</t>
        </is>
      </c>
      <c r="W48" s="99" t="inlineStr">
        <is>
          <t>B1</t>
        </is>
      </c>
      <c r="X48" s="86" t="inlineStr">
        <is>
          <t>Band B · Specialist / Manager</t>
        </is>
      </c>
      <c r="Y48" s="86" t="inlineStr">
        <is>
          <t>Team Lead – Assisted Services</t>
        </is>
      </c>
      <c r="Z48" s="86" t="n"/>
      <c r="AA48" s="86" t="inlineStr">
        <is>
          <t>Placed at B1 by the evidence: six ratings × market-derived weights and rules R1–R13 · no move needed for the reporting line</t>
        </is>
      </c>
      <c r="AB48" s="97" t="inlineStr">
        <is>
          <t>Deep chain: shares a band with manager Shailesh Kumar Sharma · B2 · decide: report to the next manager up, or merge this layer</t>
        </is>
      </c>
      <c r="AC48" s="88" t="inlineStr">
        <is>
          <t>B1</t>
        </is>
      </c>
      <c r="AD48" s="21" t="inlineStr">
        <is>
          <t>High · 16.6 yrs vs market 4–8 yrs for B1</t>
        </is>
      </c>
      <c r="AE48" s="21" t="inlineStr">
        <is>
          <t>4 direct reports · norm IC: none · Team Lead: 3–5</t>
        </is>
      </c>
      <c r="AF48" s="21" t="inlineStr">
        <is>
          <t>P3 / M2 · SFIA 4 Enable</t>
        </is>
      </c>
      <c r="AG48" s="89" t="str">
        <f>IFERROR(IF(INDEX(RM_I_C,MATCH($U48,RM_KEY,0))="","",INDEX(RM_I_C,MATCH($U48,RM_KEY,0))),"")</f>
        <v>H</v>
      </c>
      <c r="AH48" s="90" t="str">
        <f>IFERROR(IF(INDEX(RM_I_Au,MATCH($U48,RM_KEY,0))="","",INDEX(RM_I_Au,MATCH($U48,RM_KEY,0))),"")</f>
        <v>M</v>
      </c>
      <c r="AI48" s="90" t="str">
        <f>IFERROR(IF(INDEX(RM_I_Ac,MATCH($U48,RM_KEY,0))="","",INDEX(RM_I_Ac,MATCH($U48,RM_KEY,0))),"")</f>
        <v>M</v>
      </c>
      <c r="AJ48" s="90" t="str">
        <f>IFERROR(IF(INDEX(RM_I_L,MATCH($U48,RM_KEY,0))="","",INDEX(RM_I_L,MATCH($U48,RM_KEY,0))),"")</f>
        <v>M</v>
      </c>
      <c r="AK48" s="90" t="str">
        <f>IFERROR(IF(INDEX(RM_I_BI,MATCH($U48,RM_KEY,0))="","",INDEX(RM_I_BI,MATCH($U48,RM_KEY,0))),"")</f>
        <v>L</v>
      </c>
      <c r="AL48" s="90" t="str">
        <f>IFERROR(IF(INDEX(RM_I_Exp,MATCH($U48,RM_KEY,0))="","",INDEX(RM_I_Exp,MATCH($U48,RM_KEY,0))),"")</f>
        <v>L</v>
      </c>
      <c r="AM48" s="90" t="str">
        <f>IFERROR(IF(INDEX(RM_I_Edu,MATCH($U48,RM_KEY,0))="","",INDEX(RM_I_Edu,MATCH($U48,RM_KEY,0))),"")</f>
        <v>L</v>
      </c>
      <c r="AN48" s="91" t="str">
        <f>IFERROR(IF(INDEX(RM_M_C,MATCH($U48,RM_KEY,0))="","",INDEX(RM_M_C,MATCH($U48,RM_KEY,0))),"")</f>
        <v>H</v>
      </c>
      <c r="AO48" s="92" t="str">
        <f>IFERROR(IF(INDEX(RM_M_Au,MATCH($U48,RM_KEY,0))="","",INDEX(RM_M_Au,MATCH($U48,RM_KEY,0))),"")</f>
        <v>M</v>
      </c>
      <c r="AP48" s="92" t="str">
        <f>IFERROR(IF(INDEX(RM_M_Ac,MATCH($U48,RM_KEY,0))="","",INDEX(RM_M_Ac,MATCH($U48,RM_KEY,0))),"")</f>
        <v>M</v>
      </c>
      <c r="AQ48" s="92" t="str">
        <f>IFERROR(IF(INDEX(RM_M_L,MATCH($U48,RM_KEY,0))="","",INDEX(RM_M_L,MATCH($U48,RM_KEY,0))),"")</f>
        <v>M</v>
      </c>
      <c r="AR48" s="92" t="str">
        <f>IFERROR(IF(INDEX(RM_M_BI,MATCH($U48,RM_KEY,0))="","",INDEX(RM_M_BI,MATCH($U48,RM_KEY,0))),"")</f>
        <v>L</v>
      </c>
      <c r="AS48" s="92" t="str">
        <f>IFERROR(IF(INDEX(RM_M_Exp,MATCH($U48,RM_KEY,0))="","",INDEX(RM_M_Exp,MATCH($U48,RM_KEY,0))),"")</f>
        <v>L</v>
      </c>
      <c r="AT48" s="92" t="str">
        <f>IFERROR(IF(INDEX(RM_M_Edu,MATCH($U48,RM_KEY,0))="","",INDEX(RM_M_Edu,MATCH($U48,RM_KEY,0))),"")</f>
        <v>L</v>
      </c>
      <c r="AU48" s="93" t="str">
        <f>IFERROR(IF(INDEX(RM_L_C,MATCH($U48,RM_KEY,0))="","",INDEX(RM_L_C,MATCH($U48,RM_KEY,0))),"")</f>
        <v/>
      </c>
      <c r="AV48" s="94" t="str">
        <f>IFERROR(IF(INDEX(RM_L_Au,MATCH($U48,RM_KEY,0))="","",INDEX(RM_L_Au,MATCH($U48,RM_KEY,0))),"")</f>
        <v/>
      </c>
      <c r="AW48" s="94" t="str">
        <f>IFERROR(IF(INDEX(RM_L_Ac,MATCH($U48,RM_KEY,0))="","",INDEX(RM_L_Ac,MATCH($U48,RM_KEY,0))),"")</f>
        <v/>
      </c>
      <c r="AX48" s="94" t="str">
        <f>IFERROR(IF(INDEX(RM_L_L,MATCH($U48,RM_KEY,0))="","",INDEX(RM_L_L,MATCH($U48,RM_KEY,0))),"")</f>
        <v/>
      </c>
      <c r="AY48" s="94" t="str">
        <f>IFERROR(IF(INDEX(RM_L_BI,MATCH($U48,RM_KEY,0))="","",INDEX(RM_L_BI,MATCH($U48,RM_KEY,0))),"")</f>
        <v/>
      </c>
      <c r="AZ48" s="94" t="str">
        <f>IFERROR(IF(INDEX(RM_L_Exp,MATCH($U48,RM_KEY,0))="","",INDEX(RM_L_Exp,MATCH($U48,RM_KEY,0))),"")</f>
        <v/>
      </c>
      <c r="BA48" s="94" t="str">
        <f>IFERROR(IF(INDEX(RM_L_Edu,MATCH($U48,RM_KEY,0))="","",INDEX(RM_L_Edu,MATCH($U48,RM_KEY,0))),"")</f>
        <v/>
      </c>
      <c r="BB48" s="89" t="inlineStr">
        <is>
          <t>L</t>
        </is>
      </c>
      <c r="BC48" s="90" t="inlineStr">
        <is>
          <t>L</t>
        </is>
      </c>
      <c r="BD48" s="90" t="inlineStr">
        <is>
          <t>M</t>
        </is>
      </c>
      <c r="BE48" s="90" t="inlineStr">
        <is>
          <t>M</t>
        </is>
      </c>
      <c r="BF48" s="90" t="inlineStr">
        <is>
          <t>M</t>
        </is>
      </c>
      <c r="BG48" s="90" t="inlineStr">
        <is>
          <t>H</t>
        </is>
      </c>
      <c r="BH48" s="90" t="inlineStr">
        <is>
          <t>M</t>
        </is>
      </c>
      <c r="BI48" s="93" t="n"/>
      <c r="BJ48" s="94" t="n"/>
      <c r="BK48" s="94" t="n"/>
      <c r="BL48" s="94" t="n"/>
      <c r="BM48" s="94" t="n"/>
      <c r="BN48" s="94" t="n"/>
      <c r="BO48" s="94" t="n"/>
      <c r="BP48" s="63" t="n"/>
      <c r="BQ48" s="95" t="str">
        <f>IF(CY48=0,"",IF(BP48&lt;&gt;"",BP48,IF(LEFT(W48,1)="X",W48,IF(OR(W48="B+",W48="C+"),INDEX(LAD_PC,MAX(1,MIN(14,MATCH(W48,LAD_PC,0)+IF((DA48-CZ48)&gt;=0.5,1,IF((DA48-CZ48)&lt;=-0.5,-1,0))))),INDEX(LAD_STD,MAX(1,MIN(12,MATCH(W48,LAD_STD,0)+IF((DA48-CZ48)&gt;=0.5,1,IF((DA48-CZ48)&lt;=-0.5,-1,0)))))))))</f>
        <v/>
      </c>
      <c r="BR48" s="86" t="str">
        <f>IF(BQ48="","",IFERROR(CHOOSE(INDEX(B_RANK,MATCH(BQ48,B_LVL,0)),"Band A · Practitioner","Band B · Specialist / Manager","B+ · Player-Coach","Band C · Principal / Head","C+ · Player-Coach","Band D · Business leadership","Band E · Enterprise leadership"),"Band X · Consultant"))</f>
        <v/>
      </c>
      <c r="BS48" s="86" t="str">
        <f>IF(BQ48="","",IF(BQ48=W48,"• Same",IF(INDEX(B_VAL,MATCH(BQ48,B_LVL,0))&gt;INDEX(B_VAL,MATCH(W48,B_LVL,0)),"▲ Up","▼ Down")))</f>
        <v/>
      </c>
      <c r="BT48" s="95" t="str">
        <f>IF(BQ48&lt;&gt;"",BQ48,W48)</f>
        <v>B1</v>
      </c>
      <c r="BU48" s="86" t="str">
        <f>IFERROR(IF($H48="","—",IF(OR(LEFT(BT48,1)="X",LEFT(INDEX($BT$7:$BT$592,MATCH($H48,$D$7:$D$592,0)),1)="X"),"—",IF(AND(LEFT(BT48,1)="E",LEFT(INDEX($BT$7:$BT$592,MATCH($H48,$D$7:$D$592,0)),1)="E"),"Exception · Band E",IF(INDEX(B_VAL,MATCH(BT48,B_LVL,0))&gt;=INDEX(B_VAL,MATCH(INDEX($BT$7:$BT$592,MATCH($H48,$D$7:$D$592,0)),B_LVL,0)),"⚠ At or above the manager",IF(INDEX(B_RANK,MATCH(BT48,B_LVL,0))=INDEX(B_RANK,MATCH(INDEX($BT$7:$BT$592,MATCH($H48,$D$7:$D$592,0)),B_LVL,0)),"⚠ Same band as the manager","OK"))))),"—")</f>
        <v>⚠ Same band as the manager</v>
      </c>
      <c r="BV48" s="64" t="n"/>
      <c r="BW48" s="20">
        <f>IFERROR(INDEX(LMH_PTS,MATCH(AG48,LMH_KEY,0)),0)</f>
        <v>9</v>
      </c>
      <c r="BX48" s="21">
        <f>IFERROR(INDEX(LMH_PTS,MATCH(AH48,LMH_KEY,0)),0)</f>
        <v>3</v>
      </c>
      <c r="BY48" s="21">
        <f>IFERROR(INDEX(LMH_PTS,MATCH(AI48,LMH_KEY,0)),0)</f>
        <v>3</v>
      </c>
      <c r="BZ48" s="21">
        <f>IFERROR(INDEX(LMH_PTS,MATCH(AJ48,LMH_KEY,0)),0)</f>
        <v>3</v>
      </c>
      <c r="CA48" s="21">
        <f>IFERROR(INDEX(LMH_PTS,MATCH(AK48,LMH_KEY,0)),0)</f>
        <v>1</v>
      </c>
      <c r="CB48" s="21">
        <f>IFERROR(INDEX(LMH_PTS,MATCH(AL48,LMH_KEY,0)),0)</f>
        <v>1</v>
      </c>
      <c r="CC48" s="21">
        <f>IFERROR(INDEX(LMH_PTS,MATCH(AM48,LMH_KEY,0)),0)</f>
        <v>1</v>
      </c>
      <c r="CD48" s="21">
        <f>IFERROR(INDEX(LMH_PTS,MATCH(IF(AU48&lt;&gt;"",AU48,AG48),LMH_KEY,0)),0)</f>
        <v>9</v>
      </c>
      <c r="CE48" s="21">
        <f>IFERROR(INDEX(LMH_PTS,MATCH(IF(AV48&lt;&gt;"",AV48,AH48),LMH_KEY,0)),0)</f>
        <v>3</v>
      </c>
      <c r="CF48" s="21">
        <f>IFERROR(INDEX(LMH_PTS,MATCH(IF(AW48&lt;&gt;"",AW48,AI48),LMH_KEY,0)),0)</f>
        <v>3</v>
      </c>
      <c r="CG48" s="21">
        <f>IFERROR(INDEX(LMH_PTS,MATCH(IF(AX48&lt;&gt;"",AX48,AJ48),LMH_KEY,0)),0)</f>
        <v>3</v>
      </c>
      <c r="CH48" s="21">
        <f>IFERROR(INDEX(LMH_PTS,MATCH(IF(AY48&lt;&gt;"",AY48,AK48),LMH_KEY,0)),0)</f>
        <v>1</v>
      </c>
      <c r="CI48" s="21">
        <f>IFERROR(INDEX(LMH_PTS,MATCH(IF(AZ48&lt;&gt;"",AZ48,AL48),LMH_KEY,0)),0)</f>
        <v>1</v>
      </c>
      <c r="CJ48" s="21">
        <f>IFERROR(INDEX(LMH_PTS,MATCH(IF(BA48&lt;&gt;"",BA48,AM48),LMH_KEY,0)),0)</f>
        <v>1</v>
      </c>
      <c r="CK48" s="21">
        <f>IF(BB48="",0,IFERROR(INDEX(LMH_STEP,MATCH(BB48,LMH_KEY,0)),0))</f>
        <v>-1</v>
      </c>
      <c r="CL48" s="21">
        <f>IF(BC48="",0,IFERROR(INDEX(LMH_STEP,MATCH(BC48,LMH_KEY,0)),0))</f>
        <v>-1</v>
      </c>
      <c r="CM48" s="21">
        <f>IF(BD48="",0,IFERROR(INDEX(LMH_STEP,MATCH(BD48,LMH_KEY,0)),0))</f>
        <v>0</v>
      </c>
      <c r="CN48" s="21">
        <f>IF(BE48="",0,IFERROR(INDEX(LMH_STEP,MATCH(BE48,LMH_KEY,0)),0))</f>
        <v>0</v>
      </c>
      <c r="CO48" s="21">
        <f>IF(BF48="",0,IFERROR(INDEX(LMH_STEP,MATCH(BF48,LMH_KEY,0)),0))</f>
        <v>0</v>
      </c>
      <c r="CP48" s="21">
        <f>IF(BG48="",0,IFERROR(INDEX(LMH_STEP,MATCH(BG48,LMH_KEY,0)),0))</f>
        <v>1</v>
      </c>
      <c r="CQ48" s="21">
        <f>IF(BH48="",0,IFERROR(INDEX(LMH_STEP,MATCH(BH48,LMH_KEY,0)),0))</f>
        <v>0</v>
      </c>
      <c r="CR48" s="21">
        <f>IF(BI48&lt;&gt;"",IFERROR(INDEX(LMH_STEP,MATCH(BI48,LMH_KEY,0)),0),CK48)</f>
        <v>-1</v>
      </c>
      <c r="CS48" s="21">
        <f>IF(BJ48&lt;&gt;"",IFERROR(INDEX(LMH_STEP,MATCH(BJ48,LMH_KEY,0)),0),CL48)</f>
        <v>-1</v>
      </c>
      <c r="CT48" s="21">
        <f>IF(BK48&lt;&gt;"",IFERROR(INDEX(LMH_STEP,MATCH(BK48,LMH_KEY,0)),0),CM48)</f>
        <v>0</v>
      </c>
      <c r="CU48" s="21">
        <f>IF(BL48&lt;&gt;"",IFERROR(INDEX(LMH_STEP,MATCH(BL48,LMH_KEY,0)),0),CN48)</f>
        <v>0</v>
      </c>
      <c r="CV48" s="21">
        <f>IF(BM48&lt;&gt;"",IFERROR(INDEX(LMH_STEP,MATCH(BM48,LMH_KEY,0)),0),CO48)</f>
        <v>0</v>
      </c>
      <c r="CW48" s="21">
        <f>IF(BN48&lt;&gt;"",IFERROR(INDEX(LMH_STEP,MATCH(BN48,LMH_KEY,0)),0),CP48)</f>
        <v>1</v>
      </c>
      <c r="CX48" s="21">
        <f>IF(BO48&lt;&gt;"",IFERROR(INDEX(LMH_STEP,MATCH(BO48,LMH_KEY,0)),0),CQ48)</f>
        <v>0</v>
      </c>
      <c r="CY48" s="21">
        <f>COUNTA(BI48:BO48)+IF(BP48&lt;&gt;"",1,0)+IFERROR(INDEX(RM_LCNT,MATCH($U48,RM_KEY,0)),0)</f>
        <v>0</v>
      </c>
      <c r="CZ48" s="21">
        <f>IF((BW48+BX48+BY48+BZ48+CA48+CB48+CC48)=0,0,(BW48*CK48+BX48*CL48+BY48*CM48+BZ48*CN48+CA48*CO48+CB48*CP48+CC48*CQ48)/(BW48+BX48+BY48+BZ48+CA48+CB48+CC48))</f>
        <v>-0.523809523809524</v>
      </c>
      <c r="DA48" s="21">
        <f>IF((CD48+CE48+CF48+CG48+CH48+CI48+CJ48)=0,0,(CD48*CR48+CE48*CS48+CF48*CT48+CG48*CU48+CH48*CV48+CI48*CW48+CJ48*CX48)/(CD48+CE48+CF48+CG48+CH48+CI48+CJ48))</f>
        <v>-0.523809523809524</v>
      </c>
    </row>
    <row r="49" ht="70" customHeight="1">
      <c r="A49" s="59" t="inlineStr">
        <is>
          <t>CARBON</t>
        </is>
      </c>
      <c r="B49" s="17" t="inlineStr">
        <is>
          <t>Services</t>
        </is>
      </c>
      <c r="C49" s="17" t="n">
        <v>8</v>
      </c>
      <c r="D49" s="17" t="inlineStr">
        <is>
          <t>IRIS0415</t>
        </is>
      </c>
      <c r="E49" s="17" t="inlineStr">
        <is>
          <t>Amol Keskar</t>
        </is>
      </c>
      <c r="F49" s="17" t="inlineStr">
        <is>
          <t>Financial Analyst</t>
        </is>
      </c>
      <c r="G49" s="17" t="inlineStr">
        <is>
          <t>Vipul Kurhade</t>
        </is>
      </c>
      <c r="H49" s="17" t="inlineStr">
        <is>
          <t>IRIS0530</t>
        </is>
      </c>
      <c r="I49" s="17" t="n">
        <v>16</v>
      </c>
      <c r="J49" s="17" t="inlineStr">
        <is>
          <t>B.Com</t>
        </is>
      </c>
      <c r="K49" s="17" t="inlineStr">
        <is>
          <t>L3 – Professional / Associate</t>
        </is>
      </c>
      <c r="L49" s="82" t="inlineStr">
        <is>
          <t>19 of 20</t>
        </is>
      </c>
      <c r="M49" s="83"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N49"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49" s="83" t="inlineStr">
        <is>
          <t>Latest rating: 3 · Potential: Medium · 9-box: Core Contributor</t>
        </is>
      </c>
      <c r="P49" s="83" t="inlineStr">
        <is>
          <t>Complexity &amp; Expertise: A2: Tags UK financial statements and footnotes from the taxonomy in Carbon → matches the start
Autonomy &amp; Decision: A2: Only decision named is creating the HTML project → matches the start
Accountability &amp; Impact: A2: Own tagging and project creation; errors cause quality issues in files → matches the start
Leadership &amp; Strategy: A1: No guidance of others described; 'same work as everyone' → matches the start</t>
        </is>
      </c>
      <c r="Q49" s="84" t="inlineStr">
        <is>
          <t>Open ▸</t>
        </is>
      </c>
      <c r="R49" s="84" t="inlineStr">
        <is>
          <t>Card ▸</t>
        </is>
      </c>
      <c r="S49" s="85" t="inlineStr">
        <is>
          <t>Consulting &amp; Professional Services</t>
        </is>
      </c>
      <c r="T49" s="86" t="inlineStr">
        <is>
          <t>XBRL Tagging, Conversion &amp; Filing</t>
        </is>
      </c>
      <c r="U49" s="86" t="inlineStr">
        <is>
          <t>R013</t>
        </is>
      </c>
      <c r="V49" s="86" t="inlineStr">
        <is>
          <t>XBRL Tagging, Conversion &amp; Filing · IC</t>
        </is>
      </c>
      <c r="W49" s="101" t="inlineStr">
        <is>
          <t>A3</t>
        </is>
      </c>
      <c r="X49" s="86" t="inlineStr">
        <is>
          <t>Band A · Practitioner</t>
        </is>
      </c>
      <c r="Y49" s="86" t="inlineStr">
        <is>
          <t>Senior Financial Analyst</t>
        </is>
      </c>
      <c r="Z49" s="86" t="n"/>
      <c r="AA49" s="86" t="inlineStr">
        <is>
          <t>Placed at A3 by the evidence: six ratings × market-derived weights and rules R1–R13 · no move needed for the reporting line</t>
        </is>
      </c>
      <c r="AB49" s="86" t="n"/>
      <c r="AC49" s="88" t="inlineStr">
        <is>
          <t>A3</t>
        </is>
      </c>
      <c r="AD49" s="21" t="inlineStr">
        <is>
          <t>High · 16 yrs vs market 2–5 yrs for A3</t>
        </is>
      </c>
      <c r="AE49" s="21" t="n"/>
      <c r="AF49" s="21" t="inlineStr">
        <is>
          <t>P2 · SFIA 3 Apply</t>
        </is>
      </c>
      <c r="AG49" s="89" t="str">
        <f>IFERROR(IF(INDEX(RM_I_C,MATCH($U49,RM_KEY,0))="","",INDEX(RM_I_C,MATCH($U49,RM_KEY,0))),"")</f>
        <v>H</v>
      </c>
      <c r="AH49" s="90" t="str">
        <f>IFERROR(IF(INDEX(RM_I_Au,MATCH($U49,RM_KEY,0))="","",INDEX(RM_I_Au,MATCH($U49,RM_KEY,0))),"")</f>
        <v>M</v>
      </c>
      <c r="AI49" s="90" t="str">
        <f>IFERROR(IF(INDEX(RM_I_Ac,MATCH($U49,RM_KEY,0))="","",INDEX(RM_I_Ac,MATCH($U49,RM_KEY,0))),"")</f>
        <v>M</v>
      </c>
      <c r="AJ49" s="90" t="str">
        <f>IFERROR(IF(INDEX(RM_I_L,MATCH($U49,RM_KEY,0))="","",INDEX(RM_I_L,MATCH($U49,RM_KEY,0))),"")</f>
        <v>L</v>
      </c>
      <c r="AK49" s="90" t="str">
        <f>IFERROR(IF(INDEX(RM_I_BI,MATCH($U49,RM_KEY,0))="","",INDEX(RM_I_BI,MATCH($U49,RM_KEY,0))),"")</f>
        <v>L</v>
      </c>
      <c r="AL49" s="90" t="str">
        <f>IFERROR(IF(INDEX(RM_I_Exp,MATCH($U49,RM_KEY,0))="","",INDEX(RM_I_Exp,MATCH($U49,RM_KEY,0))),"")</f>
        <v>L</v>
      </c>
      <c r="AM49" s="90" t="str">
        <f>IFERROR(IF(INDEX(RM_I_Edu,MATCH($U49,RM_KEY,0))="","",INDEX(RM_I_Edu,MATCH($U49,RM_KEY,0))),"")</f>
        <v>L</v>
      </c>
      <c r="AN49" s="91" t="str">
        <f>IFERROR(IF(INDEX(RM_M_C,MATCH($U49,RM_KEY,0))="","",INDEX(RM_M_C,MATCH($U49,RM_KEY,0))),"")</f>
        <v>H</v>
      </c>
      <c r="AO49" s="92" t="str">
        <f>IFERROR(IF(INDEX(RM_M_Au,MATCH($U49,RM_KEY,0))="","",INDEX(RM_M_Au,MATCH($U49,RM_KEY,0))),"")</f>
        <v>M</v>
      </c>
      <c r="AP49" s="92" t="str">
        <f>IFERROR(IF(INDEX(RM_M_Ac,MATCH($U49,RM_KEY,0))="","",INDEX(RM_M_Ac,MATCH($U49,RM_KEY,0))),"")</f>
        <v>M</v>
      </c>
      <c r="AQ49" s="92" t="str">
        <f>IFERROR(IF(INDEX(RM_M_L,MATCH($U49,RM_KEY,0))="","",INDEX(RM_M_L,MATCH($U49,RM_KEY,0))),"")</f>
        <v>L</v>
      </c>
      <c r="AR49" s="92" t="str">
        <f>IFERROR(IF(INDEX(RM_M_BI,MATCH($U49,RM_KEY,0))="","",INDEX(RM_M_BI,MATCH($U49,RM_KEY,0))),"")</f>
        <v>L</v>
      </c>
      <c r="AS49" s="92" t="str">
        <f>IFERROR(IF(INDEX(RM_M_Exp,MATCH($U49,RM_KEY,0))="","",INDEX(RM_M_Exp,MATCH($U49,RM_KEY,0))),"")</f>
        <v>L</v>
      </c>
      <c r="AT49" s="92" t="str">
        <f>IFERROR(IF(INDEX(RM_M_Edu,MATCH($U49,RM_KEY,0))="","",INDEX(RM_M_Edu,MATCH($U49,RM_KEY,0))),"")</f>
        <v>L</v>
      </c>
      <c r="AU49" s="93" t="str">
        <f>IFERROR(IF(INDEX(RM_L_C,MATCH($U49,RM_KEY,0))="","",INDEX(RM_L_C,MATCH($U49,RM_KEY,0))),"")</f>
        <v/>
      </c>
      <c r="AV49" s="94" t="str">
        <f>IFERROR(IF(INDEX(RM_L_Au,MATCH($U49,RM_KEY,0))="","",INDEX(RM_L_Au,MATCH($U49,RM_KEY,0))),"")</f>
        <v/>
      </c>
      <c r="AW49" s="94" t="str">
        <f>IFERROR(IF(INDEX(RM_L_Ac,MATCH($U49,RM_KEY,0))="","",INDEX(RM_L_Ac,MATCH($U49,RM_KEY,0))),"")</f>
        <v/>
      </c>
      <c r="AX49" s="94" t="str">
        <f>IFERROR(IF(INDEX(RM_L_L,MATCH($U49,RM_KEY,0))="","",INDEX(RM_L_L,MATCH($U49,RM_KEY,0))),"")</f>
        <v/>
      </c>
      <c r="AY49" s="94" t="str">
        <f>IFERROR(IF(INDEX(RM_L_BI,MATCH($U49,RM_KEY,0))="","",INDEX(RM_L_BI,MATCH($U49,RM_KEY,0))),"")</f>
        <v/>
      </c>
      <c r="AZ49" s="94" t="str">
        <f>IFERROR(IF(INDEX(RM_L_Exp,MATCH($U49,RM_KEY,0))="","",INDEX(RM_L_Exp,MATCH($U49,RM_KEY,0))),"")</f>
        <v/>
      </c>
      <c r="BA49" s="94" t="str">
        <f>IFERROR(IF(INDEX(RM_L_Edu,MATCH($U49,RM_KEY,0))="","",INDEX(RM_L_Edu,MATCH($U49,RM_KEY,0))),"")</f>
        <v/>
      </c>
      <c r="BB49" s="89" t="inlineStr">
        <is>
          <t>L</t>
        </is>
      </c>
      <c r="BC49" s="90" t="inlineStr">
        <is>
          <t>L</t>
        </is>
      </c>
      <c r="BD49" s="90" t="inlineStr">
        <is>
          <t>L</t>
        </is>
      </c>
      <c r="BE49" s="90" t="inlineStr">
        <is>
          <t>L</t>
        </is>
      </c>
      <c r="BF49" s="90" t="inlineStr">
        <is>
          <t>M</t>
        </is>
      </c>
      <c r="BG49" s="90" t="inlineStr">
        <is>
          <t>H</t>
        </is>
      </c>
      <c r="BH49" s="90" t="inlineStr">
        <is>
          <t>M</t>
        </is>
      </c>
      <c r="BI49" s="93" t="n"/>
      <c r="BJ49" s="94" t="n"/>
      <c r="BK49" s="94" t="n"/>
      <c r="BL49" s="94" t="n"/>
      <c r="BM49" s="94" t="n"/>
      <c r="BN49" s="94" t="n"/>
      <c r="BO49" s="94" t="n"/>
      <c r="BP49" s="63" t="n"/>
      <c r="BQ49" s="95" t="str">
        <f>IF(CY49=0,"",IF(BP49&lt;&gt;"",BP49,IF(LEFT(W49,1)="X",W49,IF(OR(W49="B+",W49="C+"),INDEX(LAD_PC,MAX(1,MIN(14,MATCH(W49,LAD_PC,0)+IF((DA49-CZ49)&gt;=0.5,1,IF((DA49-CZ49)&lt;=-0.5,-1,0))))),INDEX(LAD_STD,MAX(1,MIN(12,MATCH(W49,LAD_STD,0)+IF((DA49-CZ49)&gt;=0.5,1,IF((DA49-CZ49)&lt;=-0.5,-1,0)))))))))</f>
        <v/>
      </c>
      <c r="BR49" s="86" t="str">
        <f>IF(BQ49="","",IFERROR(CHOOSE(INDEX(B_RANK,MATCH(BQ49,B_LVL,0)),"Band A · Practitioner","Band B · Specialist / Manager","B+ · Player-Coach","Band C · Principal / Head","C+ · Player-Coach","Band D · Business leadership","Band E · Enterprise leadership"),"Band X · Consultant"))</f>
        <v/>
      </c>
      <c r="BS49" s="86" t="str">
        <f>IF(BQ49="","",IF(BQ49=W49,"• Same",IF(INDEX(B_VAL,MATCH(BQ49,B_LVL,0))&gt;INDEX(B_VAL,MATCH(W49,B_LVL,0)),"▲ Up","▼ Down")))</f>
        <v/>
      </c>
      <c r="BT49" s="95" t="str">
        <f>IF(BQ49&lt;&gt;"",BQ49,W49)</f>
        <v>A3</v>
      </c>
      <c r="BU49" s="86" t="str">
        <f>IFERROR(IF($H49="","—",IF(OR(LEFT(BT49,1)="X",LEFT(INDEX($BT$7:$BT$592,MATCH($H49,$D$7:$D$592,0)),1)="X"),"—",IF(AND(LEFT(BT49,1)="E",LEFT(INDEX($BT$7:$BT$592,MATCH($H49,$D$7:$D$592,0)),1)="E"),"Exception · Band E",IF(INDEX(B_VAL,MATCH(BT49,B_LVL,0))&gt;=INDEX(B_VAL,MATCH(INDEX($BT$7:$BT$592,MATCH($H49,$D$7:$D$592,0)),B_LVL,0)),"⚠ At or above the manager",IF(INDEX(B_RANK,MATCH(BT49,B_LVL,0))=INDEX(B_RANK,MATCH(INDEX($BT$7:$BT$592,MATCH($H49,$D$7:$D$592,0)),B_LVL,0)),"⚠ Same band as the manager","OK"))))),"—")</f>
        <v>OK</v>
      </c>
      <c r="BV49" s="64" t="n"/>
      <c r="BW49" s="20">
        <f>IFERROR(INDEX(LMH_PTS,MATCH(AG49,LMH_KEY,0)),0)</f>
        <v>9</v>
      </c>
      <c r="BX49" s="21">
        <f>IFERROR(INDEX(LMH_PTS,MATCH(AH49,LMH_KEY,0)),0)</f>
        <v>3</v>
      </c>
      <c r="BY49" s="21">
        <f>IFERROR(INDEX(LMH_PTS,MATCH(AI49,LMH_KEY,0)),0)</f>
        <v>3</v>
      </c>
      <c r="BZ49" s="21">
        <f>IFERROR(INDEX(LMH_PTS,MATCH(AJ49,LMH_KEY,0)),0)</f>
        <v>1</v>
      </c>
      <c r="CA49" s="21">
        <f>IFERROR(INDEX(LMH_PTS,MATCH(AK49,LMH_KEY,0)),0)</f>
        <v>1</v>
      </c>
      <c r="CB49" s="21">
        <f>IFERROR(INDEX(LMH_PTS,MATCH(AL49,LMH_KEY,0)),0)</f>
        <v>1</v>
      </c>
      <c r="CC49" s="21">
        <f>IFERROR(INDEX(LMH_PTS,MATCH(AM49,LMH_KEY,0)),0)</f>
        <v>1</v>
      </c>
      <c r="CD49" s="21">
        <f>IFERROR(INDEX(LMH_PTS,MATCH(IF(AU49&lt;&gt;"",AU49,AG49),LMH_KEY,0)),0)</f>
        <v>9</v>
      </c>
      <c r="CE49" s="21">
        <f>IFERROR(INDEX(LMH_PTS,MATCH(IF(AV49&lt;&gt;"",AV49,AH49),LMH_KEY,0)),0)</f>
        <v>3</v>
      </c>
      <c r="CF49" s="21">
        <f>IFERROR(INDEX(LMH_PTS,MATCH(IF(AW49&lt;&gt;"",AW49,AI49),LMH_KEY,0)),0)</f>
        <v>3</v>
      </c>
      <c r="CG49" s="21">
        <f>IFERROR(INDEX(LMH_PTS,MATCH(IF(AX49&lt;&gt;"",AX49,AJ49),LMH_KEY,0)),0)</f>
        <v>1</v>
      </c>
      <c r="CH49" s="21">
        <f>IFERROR(INDEX(LMH_PTS,MATCH(IF(AY49&lt;&gt;"",AY49,AK49),LMH_KEY,0)),0)</f>
        <v>1</v>
      </c>
      <c r="CI49" s="21">
        <f>IFERROR(INDEX(LMH_PTS,MATCH(IF(AZ49&lt;&gt;"",AZ49,AL49),LMH_KEY,0)),0)</f>
        <v>1</v>
      </c>
      <c r="CJ49" s="21">
        <f>IFERROR(INDEX(LMH_PTS,MATCH(IF(BA49&lt;&gt;"",BA49,AM49),LMH_KEY,0)),0)</f>
        <v>1</v>
      </c>
      <c r="CK49" s="21">
        <f>IF(BB49="",0,IFERROR(INDEX(LMH_STEP,MATCH(BB49,LMH_KEY,0)),0))</f>
        <v>-1</v>
      </c>
      <c r="CL49" s="21">
        <f>IF(BC49="",0,IFERROR(INDEX(LMH_STEP,MATCH(BC49,LMH_KEY,0)),0))</f>
        <v>-1</v>
      </c>
      <c r="CM49" s="21">
        <f>IF(BD49="",0,IFERROR(INDEX(LMH_STEP,MATCH(BD49,LMH_KEY,0)),0))</f>
        <v>-1</v>
      </c>
      <c r="CN49" s="21">
        <f>IF(BE49="",0,IFERROR(INDEX(LMH_STEP,MATCH(BE49,LMH_KEY,0)),0))</f>
        <v>-1</v>
      </c>
      <c r="CO49" s="21">
        <f>IF(BF49="",0,IFERROR(INDEX(LMH_STEP,MATCH(BF49,LMH_KEY,0)),0))</f>
        <v>0</v>
      </c>
      <c r="CP49" s="21">
        <f>IF(BG49="",0,IFERROR(INDEX(LMH_STEP,MATCH(BG49,LMH_KEY,0)),0))</f>
        <v>1</v>
      </c>
      <c r="CQ49" s="21">
        <f>IF(BH49="",0,IFERROR(INDEX(LMH_STEP,MATCH(BH49,LMH_KEY,0)),0))</f>
        <v>0</v>
      </c>
      <c r="CR49" s="21">
        <f>IF(BI49&lt;&gt;"",IFERROR(INDEX(LMH_STEP,MATCH(BI49,LMH_KEY,0)),0),CK49)</f>
        <v>-1</v>
      </c>
      <c r="CS49" s="21">
        <f>IF(BJ49&lt;&gt;"",IFERROR(INDEX(LMH_STEP,MATCH(BJ49,LMH_KEY,0)),0),CL49)</f>
        <v>-1</v>
      </c>
      <c r="CT49" s="21">
        <f>IF(BK49&lt;&gt;"",IFERROR(INDEX(LMH_STEP,MATCH(BK49,LMH_KEY,0)),0),CM49)</f>
        <v>-1</v>
      </c>
      <c r="CU49" s="21">
        <f>IF(BL49&lt;&gt;"",IFERROR(INDEX(LMH_STEP,MATCH(BL49,LMH_KEY,0)),0),CN49)</f>
        <v>-1</v>
      </c>
      <c r="CV49" s="21">
        <f>IF(BM49&lt;&gt;"",IFERROR(INDEX(LMH_STEP,MATCH(BM49,LMH_KEY,0)),0),CO49)</f>
        <v>0</v>
      </c>
      <c r="CW49" s="21">
        <f>IF(BN49&lt;&gt;"",IFERROR(INDEX(LMH_STEP,MATCH(BN49,LMH_KEY,0)),0),CP49)</f>
        <v>1</v>
      </c>
      <c r="CX49" s="21">
        <f>IF(BO49&lt;&gt;"",IFERROR(INDEX(LMH_STEP,MATCH(BO49,LMH_KEY,0)),0),CQ49)</f>
        <v>0</v>
      </c>
      <c r="CY49" s="21">
        <f>COUNTA(BI49:BO49)+IF(BP49&lt;&gt;"",1,0)+IFERROR(INDEX(RM_LCNT,MATCH($U49,RM_KEY,0)),0)</f>
        <v>0</v>
      </c>
      <c r="CZ49" s="21">
        <f>IF((BW49+BX49+BY49+BZ49+CA49+CB49+CC49)=0,0,(BW49*CK49+BX49*CL49+BY49*CM49+BZ49*CN49+CA49*CO49+CB49*CP49+CC49*CQ49)/(BW49+BX49+BY49+BZ49+CA49+CB49+CC49))</f>
        <v>-0.789473684210526</v>
      </c>
      <c r="DA49" s="21">
        <f>IF((CD49+CE49+CF49+CG49+CH49+CI49+CJ49)=0,0,(CD49*CR49+CE49*CS49+CF49*CT49+CG49*CU49+CH49*CV49+CI49*CW49+CJ49*CX49)/(CD49+CE49+CF49+CG49+CH49+CI49+CJ49))</f>
        <v>-0.789473684210526</v>
      </c>
    </row>
    <row r="50" ht="70" customHeight="1">
      <c r="A50" s="59" t="inlineStr">
        <is>
          <t>CARBON</t>
        </is>
      </c>
      <c r="B50" s="17" t="inlineStr">
        <is>
          <t>Services</t>
        </is>
      </c>
      <c r="C50" s="17" t="n">
        <v>8</v>
      </c>
      <c r="D50" s="17" t="inlineStr">
        <is>
          <t>IRIS0566</t>
        </is>
      </c>
      <c r="E50" s="17" t="inlineStr">
        <is>
          <t>Dipak Warkhade</t>
        </is>
      </c>
      <c r="F50" s="17" t="inlineStr">
        <is>
          <t>Financial Analyst</t>
        </is>
      </c>
      <c r="G50" s="17" t="inlineStr">
        <is>
          <t>Vipul Kurhade</t>
        </is>
      </c>
      <c r="H50" s="17" t="inlineStr">
        <is>
          <t>IRIS0530</t>
        </is>
      </c>
      <c r="I50" s="17" t="n">
        <v>15.5</v>
      </c>
      <c r="J50" s="17" t="inlineStr">
        <is>
          <t>B.Com</t>
        </is>
      </c>
      <c r="K50" s="17" t="inlineStr">
        <is>
          <t>L3 – Professional / Associate</t>
        </is>
      </c>
      <c r="L50" s="82" t="inlineStr">
        <is>
          <t>20 of 20</t>
        </is>
      </c>
      <c r="M50" s="83" t="inlineStr">
        <is>
          <t>• Role / sub-team: ESMA and CIPC.</t>
        </is>
      </c>
      <c r="N50"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0" s="83" t="inlineStr">
        <is>
          <t>Latest rating: 3 · Potential: Medium · 9-box: Core Contributor</t>
        </is>
      </c>
      <c r="P50" s="83" t="inlineStr">
        <is>
          <t>Complexity &amp; Expertise: A2: Formats, tags, reviews and validates files for ESMA, CIPC and HMRC to a set process → matches the start
Autonomy &amp; Decision: A2: Decides tagging, review and validation on own files; output goes to QC team → matches the start
Accountability &amp; Impact: A2: Own mapping, tagging and validation; errors return as client amendments → matches the start
Leadership &amp; Strategy: A1: No guidance or leadership of others described → matches the start</t>
        </is>
      </c>
      <c r="Q50" s="84" t="inlineStr">
        <is>
          <t>Open ▸</t>
        </is>
      </c>
      <c r="R50" s="84" t="inlineStr">
        <is>
          <t>Card ▸</t>
        </is>
      </c>
      <c r="S50" s="85" t="inlineStr">
        <is>
          <t>Consulting &amp; Professional Services</t>
        </is>
      </c>
      <c r="T50" s="86" t="inlineStr">
        <is>
          <t>XBRL Tagging, Conversion &amp; Filing</t>
        </is>
      </c>
      <c r="U50" s="86" t="inlineStr">
        <is>
          <t>R013</t>
        </is>
      </c>
      <c r="V50" s="86" t="inlineStr">
        <is>
          <t>XBRL Tagging, Conversion &amp; Filing · IC</t>
        </is>
      </c>
      <c r="W50" s="101" t="inlineStr">
        <is>
          <t>A3</t>
        </is>
      </c>
      <c r="X50" s="86" t="inlineStr">
        <is>
          <t>Band A · Practitioner</t>
        </is>
      </c>
      <c r="Y50" s="86" t="inlineStr">
        <is>
          <t>Senior Financial Analyst</t>
        </is>
      </c>
      <c r="Z50" s="86" t="n"/>
      <c r="AA50" s="86" t="inlineStr">
        <is>
          <t>Placed at A3 by the evidence: six ratings × market-derived weights and rules R1–R13 · no move needed for the reporting line</t>
        </is>
      </c>
      <c r="AB50" s="86" t="n"/>
      <c r="AC50" s="88" t="inlineStr">
        <is>
          <t>A3</t>
        </is>
      </c>
      <c r="AD50" s="21" t="inlineStr">
        <is>
          <t>High · 15.5 yrs vs market 2–5 yrs for A3</t>
        </is>
      </c>
      <c r="AE50" s="21" t="n"/>
      <c r="AF50" s="21" t="inlineStr">
        <is>
          <t>P2 · SFIA 3 Apply</t>
        </is>
      </c>
      <c r="AG50" s="89" t="str">
        <f>IFERROR(IF(INDEX(RM_I_C,MATCH($U50,RM_KEY,0))="","",INDEX(RM_I_C,MATCH($U50,RM_KEY,0))),"")</f>
        <v>H</v>
      </c>
      <c r="AH50" s="90" t="str">
        <f>IFERROR(IF(INDEX(RM_I_Au,MATCH($U50,RM_KEY,0))="","",INDEX(RM_I_Au,MATCH($U50,RM_KEY,0))),"")</f>
        <v>M</v>
      </c>
      <c r="AI50" s="90" t="str">
        <f>IFERROR(IF(INDEX(RM_I_Ac,MATCH($U50,RM_KEY,0))="","",INDEX(RM_I_Ac,MATCH($U50,RM_KEY,0))),"")</f>
        <v>M</v>
      </c>
      <c r="AJ50" s="90" t="str">
        <f>IFERROR(IF(INDEX(RM_I_L,MATCH($U50,RM_KEY,0))="","",INDEX(RM_I_L,MATCH($U50,RM_KEY,0))),"")</f>
        <v>L</v>
      </c>
      <c r="AK50" s="90" t="str">
        <f>IFERROR(IF(INDEX(RM_I_BI,MATCH($U50,RM_KEY,0))="","",INDEX(RM_I_BI,MATCH($U50,RM_KEY,0))),"")</f>
        <v>L</v>
      </c>
      <c r="AL50" s="90" t="str">
        <f>IFERROR(IF(INDEX(RM_I_Exp,MATCH($U50,RM_KEY,0))="","",INDEX(RM_I_Exp,MATCH($U50,RM_KEY,0))),"")</f>
        <v>L</v>
      </c>
      <c r="AM50" s="90" t="str">
        <f>IFERROR(IF(INDEX(RM_I_Edu,MATCH($U50,RM_KEY,0))="","",INDEX(RM_I_Edu,MATCH($U50,RM_KEY,0))),"")</f>
        <v>L</v>
      </c>
      <c r="AN50" s="91" t="str">
        <f>IFERROR(IF(INDEX(RM_M_C,MATCH($U50,RM_KEY,0))="","",INDEX(RM_M_C,MATCH($U50,RM_KEY,0))),"")</f>
        <v>H</v>
      </c>
      <c r="AO50" s="92" t="str">
        <f>IFERROR(IF(INDEX(RM_M_Au,MATCH($U50,RM_KEY,0))="","",INDEX(RM_M_Au,MATCH($U50,RM_KEY,0))),"")</f>
        <v>M</v>
      </c>
      <c r="AP50" s="92" t="str">
        <f>IFERROR(IF(INDEX(RM_M_Ac,MATCH($U50,RM_KEY,0))="","",INDEX(RM_M_Ac,MATCH($U50,RM_KEY,0))),"")</f>
        <v>M</v>
      </c>
      <c r="AQ50" s="92" t="str">
        <f>IFERROR(IF(INDEX(RM_M_L,MATCH($U50,RM_KEY,0))="","",INDEX(RM_M_L,MATCH($U50,RM_KEY,0))),"")</f>
        <v>L</v>
      </c>
      <c r="AR50" s="92" t="str">
        <f>IFERROR(IF(INDEX(RM_M_BI,MATCH($U50,RM_KEY,0))="","",INDEX(RM_M_BI,MATCH($U50,RM_KEY,0))),"")</f>
        <v>L</v>
      </c>
      <c r="AS50" s="92" t="str">
        <f>IFERROR(IF(INDEX(RM_M_Exp,MATCH($U50,RM_KEY,0))="","",INDEX(RM_M_Exp,MATCH($U50,RM_KEY,0))),"")</f>
        <v>L</v>
      </c>
      <c r="AT50" s="92" t="str">
        <f>IFERROR(IF(INDEX(RM_M_Edu,MATCH($U50,RM_KEY,0))="","",INDEX(RM_M_Edu,MATCH($U50,RM_KEY,0))),"")</f>
        <v>L</v>
      </c>
      <c r="AU50" s="93" t="str">
        <f>IFERROR(IF(INDEX(RM_L_C,MATCH($U50,RM_KEY,0))="","",INDEX(RM_L_C,MATCH($U50,RM_KEY,0))),"")</f>
        <v/>
      </c>
      <c r="AV50" s="94" t="str">
        <f>IFERROR(IF(INDEX(RM_L_Au,MATCH($U50,RM_KEY,0))="","",INDEX(RM_L_Au,MATCH($U50,RM_KEY,0))),"")</f>
        <v/>
      </c>
      <c r="AW50" s="94" t="str">
        <f>IFERROR(IF(INDEX(RM_L_Ac,MATCH($U50,RM_KEY,0))="","",INDEX(RM_L_Ac,MATCH($U50,RM_KEY,0))),"")</f>
        <v/>
      </c>
      <c r="AX50" s="94" t="str">
        <f>IFERROR(IF(INDEX(RM_L_L,MATCH($U50,RM_KEY,0))="","",INDEX(RM_L_L,MATCH($U50,RM_KEY,0))),"")</f>
        <v/>
      </c>
      <c r="AY50" s="94" t="str">
        <f>IFERROR(IF(INDEX(RM_L_BI,MATCH($U50,RM_KEY,0))="","",INDEX(RM_L_BI,MATCH($U50,RM_KEY,0))),"")</f>
        <v/>
      </c>
      <c r="AZ50" s="94" t="str">
        <f>IFERROR(IF(INDEX(RM_L_Exp,MATCH($U50,RM_KEY,0))="","",INDEX(RM_L_Exp,MATCH($U50,RM_KEY,0))),"")</f>
        <v/>
      </c>
      <c r="BA50" s="94" t="str">
        <f>IFERROR(IF(INDEX(RM_L_Edu,MATCH($U50,RM_KEY,0))="","",INDEX(RM_L_Edu,MATCH($U50,RM_KEY,0))),"")</f>
        <v/>
      </c>
      <c r="BB50" s="89" t="inlineStr">
        <is>
          <t>L</t>
        </is>
      </c>
      <c r="BC50" s="90" t="inlineStr">
        <is>
          <t>L</t>
        </is>
      </c>
      <c r="BD50" s="90" t="inlineStr">
        <is>
          <t>L</t>
        </is>
      </c>
      <c r="BE50" s="90" t="inlineStr">
        <is>
          <t>L</t>
        </is>
      </c>
      <c r="BF50" s="90" t="inlineStr">
        <is>
          <t>M</t>
        </is>
      </c>
      <c r="BG50" s="90" t="inlineStr">
        <is>
          <t>H</t>
        </is>
      </c>
      <c r="BH50" s="90" t="inlineStr">
        <is>
          <t>M</t>
        </is>
      </c>
      <c r="BI50" s="93" t="n"/>
      <c r="BJ50" s="94" t="n"/>
      <c r="BK50" s="94" t="n"/>
      <c r="BL50" s="94" t="n"/>
      <c r="BM50" s="94" t="n"/>
      <c r="BN50" s="94" t="n"/>
      <c r="BO50" s="94" t="n"/>
      <c r="BP50" s="63" t="n"/>
      <c r="BQ50" s="95" t="str">
        <f>IF(CY50=0,"",IF(BP50&lt;&gt;"",BP50,IF(LEFT(W50,1)="X",W50,IF(OR(W50="B+",W50="C+"),INDEX(LAD_PC,MAX(1,MIN(14,MATCH(W50,LAD_PC,0)+IF((DA50-CZ50)&gt;=0.5,1,IF((DA50-CZ50)&lt;=-0.5,-1,0))))),INDEX(LAD_STD,MAX(1,MIN(12,MATCH(W50,LAD_STD,0)+IF((DA50-CZ50)&gt;=0.5,1,IF((DA50-CZ50)&lt;=-0.5,-1,0)))))))))</f>
        <v/>
      </c>
      <c r="BR50" s="86" t="str">
        <f>IF(BQ50="","",IFERROR(CHOOSE(INDEX(B_RANK,MATCH(BQ50,B_LVL,0)),"Band A · Practitioner","Band B · Specialist / Manager","B+ · Player-Coach","Band C · Principal / Head","C+ · Player-Coach","Band D · Business leadership","Band E · Enterprise leadership"),"Band X · Consultant"))</f>
        <v/>
      </c>
      <c r="BS50" s="86" t="str">
        <f>IF(BQ50="","",IF(BQ50=W50,"• Same",IF(INDEX(B_VAL,MATCH(BQ50,B_LVL,0))&gt;INDEX(B_VAL,MATCH(W50,B_LVL,0)),"▲ Up","▼ Down")))</f>
        <v/>
      </c>
      <c r="BT50" s="95" t="str">
        <f>IF(BQ50&lt;&gt;"",BQ50,W50)</f>
        <v>A3</v>
      </c>
      <c r="BU50" s="86" t="str">
        <f>IFERROR(IF($H50="","—",IF(OR(LEFT(BT50,1)="X",LEFT(INDEX($BT$7:$BT$592,MATCH($H50,$D$7:$D$592,0)),1)="X"),"—",IF(AND(LEFT(BT50,1)="E",LEFT(INDEX($BT$7:$BT$592,MATCH($H50,$D$7:$D$592,0)),1)="E"),"Exception · Band E",IF(INDEX(B_VAL,MATCH(BT50,B_LVL,0))&gt;=INDEX(B_VAL,MATCH(INDEX($BT$7:$BT$592,MATCH($H50,$D$7:$D$592,0)),B_LVL,0)),"⚠ At or above the manager",IF(INDEX(B_RANK,MATCH(BT50,B_LVL,0))=INDEX(B_RANK,MATCH(INDEX($BT$7:$BT$592,MATCH($H50,$D$7:$D$592,0)),B_LVL,0)),"⚠ Same band as the manager","OK"))))),"—")</f>
        <v>OK</v>
      </c>
      <c r="BV50" s="64" t="n"/>
      <c r="BW50" s="20">
        <f>IFERROR(INDEX(LMH_PTS,MATCH(AG50,LMH_KEY,0)),0)</f>
        <v>9</v>
      </c>
      <c r="BX50" s="21">
        <f>IFERROR(INDEX(LMH_PTS,MATCH(AH50,LMH_KEY,0)),0)</f>
        <v>3</v>
      </c>
      <c r="BY50" s="21">
        <f>IFERROR(INDEX(LMH_PTS,MATCH(AI50,LMH_KEY,0)),0)</f>
        <v>3</v>
      </c>
      <c r="BZ50" s="21">
        <f>IFERROR(INDEX(LMH_PTS,MATCH(AJ50,LMH_KEY,0)),0)</f>
        <v>1</v>
      </c>
      <c r="CA50" s="21">
        <f>IFERROR(INDEX(LMH_PTS,MATCH(AK50,LMH_KEY,0)),0)</f>
        <v>1</v>
      </c>
      <c r="CB50" s="21">
        <f>IFERROR(INDEX(LMH_PTS,MATCH(AL50,LMH_KEY,0)),0)</f>
        <v>1</v>
      </c>
      <c r="CC50" s="21">
        <f>IFERROR(INDEX(LMH_PTS,MATCH(AM50,LMH_KEY,0)),0)</f>
        <v>1</v>
      </c>
      <c r="CD50" s="21">
        <f>IFERROR(INDEX(LMH_PTS,MATCH(IF(AU50&lt;&gt;"",AU50,AG50),LMH_KEY,0)),0)</f>
        <v>9</v>
      </c>
      <c r="CE50" s="21">
        <f>IFERROR(INDEX(LMH_PTS,MATCH(IF(AV50&lt;&gt;"",AV50,AH50),LMH_KEY,0)),0)</f>
        <v>3</v>
      </c>
      <c r="CF50" s="21">
        <f>IFERROR(INDEX(LMH_PTS,MATCH(IF(AW50&lt;&gt;"",AW50,AI50),LMH_KEY,0)),0)</f>
        <v>3</v>
      </c>
      <c r="CG50" s="21">
        <f>IFERROR(INDEX(LMH_PTS,MATCH(IF(AX50&lt;&gt;"",AX50,AJ50),LMH_KEY,0)),0)</f>
        <v>1</v>
      </c>
      <c r="CH50" s="21">
        <f>IFERROR(INDEX(LMH_PTS,MATCH(IF(AY50&lt;&gt;"",AY50,AK50),LMH_KEY,0)),0)</f>
        <v>1</v>
      </c>
      <c r="CI50" s="21">
        <f>IFERROR(INDEX(LMH_PTS,MATCH(IF(AZ50&lt;&gt;"",AZ50,AL50),LMH_KEY,0)),0)</f>
        <v>1</v>
      </c>
      <c r="CJ50" s="21">
        <f>IFERROR(INDEX(LMH_PTS,MATCH(IF(BA50&lt;&gt;"",BA50,AM50),LMH_KEY,0)),0)</f>
        <v>1</v>
      </c>
      <c r="CK50" s="21">
        <f>IF(BB50="",0,IFERROR(INDEX(LMH_STEP,MATCH(BB50,LMH_KEY,0)),0))</f>
        <v>-1</v>
      </c>
      <c r="CL50" s="21">
        <f>IF(BC50="",0,IFERROR(INDEX(LMH_STEP,MATCH(BC50,LMH_KEY,0)),0))</f>
        <v>-1</v>
      </c>
      <c r="CM50" s="21">
        <f>IF(BD50="",0,IFERROR(INDEX(LMH_STEP,MATCH(BD50,LMH_KEY,0)),0))</f>
        <v>-1</v>
      </c>
      <c r="CN50" s="21">
        <f>IF(BE50="",0,IFERROR(INDEX(LMH_STEP,MATCH(BE50,LMH_KEY,0)),0))</f>
        <v>-1</v>
      </c>
      <c r="CO50" s="21">
        <f>IF(BF50="",0,IFERROR(INDEX(LMH_STEP,MATCH(BF50,LMH_KEY,0)),0))</f>
        <v>0</v>
      </c>
      <c r="CP50" s="21">
        <f>IF(BG50="",0,IFERROR(INDEX(LMH_STEP,MATCH(BG50,LMH_KEY,0)),0))</f>
        <v>1</v>
      </c>
      <c r="CQ50" s="21">
        <f>IF(BH50="",0,IFERROR(INDEX(LMH_STEP,MATCH(BH50,LMH_KEY,0)),0))</f>
        <v>0</v>
      </c>
      <c r="CR50" s="21">
        <f>IF(BI50&lt;&gt;"",IFERROR(INDEX(LMH_STEP,MATCH(BI50,LMH_KEY,0)),0),CK50)</f>
        <v>-1</v>
      </c>
      <c r="CS50" s="21">
        <f>IF(BJ50&lt;&gt;"",IFERROR(INDEX(LMH_STEP,MATCH(BJ50,LMH_KEY,0)),0),CL50)</f>
        <v>-1</v>
      </c>
      <c r="CT50" s="21">
        <f>IF(BK50&lt;&gt;"",IFERROR(INDEX(LMH_STEP,MATCH(BK50,LMH_KEY,0)),0),CM50)</f>
        <v>-1</v>
      </c>
      <c r="CU50" s="21">
        <f>IF(BL50&lt;&gt;"",IFERROR(INDEX(LMH_STEP,MATCH(BL50,LMH_KEY,0)),0),CN50)</f>
        <v>-1</v>
      </c>
      <c r="CV50" s="21">
        <f>IF(BM50&lt;&gt;"",IFERROR(INDEX(LMH_STEP,MATCH(BM50,LMH_KEY,0)),0),CO50)</f>
        <v>0</v>
      </c>
      <c r="CW50" s="21">
        <f>IF(BN50&lt;&gt;"",IFERROR(INDEX(LMH_STEP,MATCH(BN50,LMH_KEY,0)),0),CP50)</f>
        <v>1</v>
      </c>
      <c r="CX50" s="21">
        <f>IF(BO50&lt;&gt;"",IFERROR(INDEX(LMH_STEP,MATCH(BO50,LMH_KEY,0)),0),CQ50)</f>
        <v>0</v>
      </c>
      <c r="CY50" s="21">
        <f>COUNTA(BI50:BO50)+IF(BP50&lt;&gt;"",1,0)+IFERROR(INDEX(RM_LCNT,MATCH($U50,RM_KEY,0)),0)</f>
        <v>0</v>
      </c>
      <c r="CZ50" s="21">
        <f>IF((BW50+BX50+BY50+BZ50+CA50+CB50+CC50)=0,0,(BW50*CK50+BX50*CL50+BY50*CM50+BZ50*CN50+CA50*CO50+CB50*CP50+CC50*CQ50)/(BW50+BX50+BY50+BZ50+CA50+CB50+CC50))</f>
        <v>-0.789473684210526</v>
      </c>
      <c r="DA50" s="21">
        <f>IF((CD50+CE50+CF50+CG50+CH50+CI50+CJ50)=0,0,(CD50*CR50+CE50*CS50+CF50*CT50+CG50*CU50+CH50*CV50+CI50*CW50+CJ50*CX50)/(CD50+CE50+CF50+CG50+CH50+CI50+CJ50))</f>
        <v>-0.789473684210526</v>
      </c>
    </row>
    <row r="51" ht="70" customHeight="1">
      <c r="A51" s="59" t="inlineStr">
        <is>
          <t>CARBON</t>
        </is>
      </c>
      <c r="B51" s="17" t="inlineStr">
        <is>
          <t>Services</t>
        </is>
      </c>
      <c r="C51" s="17" t="n">
        <v>8</v>
      </c>
      <c r="D51" s="17" t="inlineStr">
        <is>
          <t>IRIS1607</t>
        </is>
      </c>
      <c r="E51" s="17" t="inlineStr">
        <is>
          <t>Payal Gala</t>
        </is>
      </c>
      <c r="F51" s="17" t="inlineStr">
        <is>
          <t>Senior Financial Analyst</t>
        </is>
      </c>
      <c r="G51" s="17" t="inlineStr">
        <is>
          <t>Vipul Kurhade</t>
        </is>
      </c>
      <c r="H51" s="17" t="inlineStr">
        <is>
          <t>IRIS0530</t>
        </is>
      </c>
      <c r="I51" s="17" t="n">
        <v>15.8</v>
      </c>
      <c r="J51" s="17" t="inlineStr">
        <is>
          <t>B.Com</t>
        </is>
      </c>
      <c r="K51" s="17" t="inlineStr">
        <is>
          <t>L4 – Senior</t>
        </is>
      </c>
      <c r="L51" s="82" t="inlineStr">
        <is>
          <t>20 of 20</t>
        </is>
      </c>
      <c r="M51" s="83" t="inlineStr">
        <is>
          <t>• No input received.</t>
        </is>
      </c>
      <c r="N51"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1" s="83" t="inlineStr">
        <is>
          <t>Latest rating: 3 · Potential: Medium · 9-box: Core Contributor</t>
        </is>
      </c>
      <c r="P51" s="83" t="inlineStr">
        <is>
          <t>Complexity &amp; Expertise: A3: Tags iXBRL files including complex ones for a quality-strict HMRC customer → matches the start
Autonomy &amp; Decision: A2: Only decision named is how to tag complex files → moved down 0.5
Accountability &amp; Impact: A2: Accuracy of own tagging output → moved down 0.5
Leadership &amp; Strategy: A1: 'I guide iXBRL tagging' stated once; no people or team described → moved down 0.5</t>
        </is>
      </c>
      <c r="Q51" s="84" t="inlineStr">
        <is>
          <t>Open ▸</t>
        </is>
      </c>
      <c r="R51" s="84" t="inlineStr">
        <is>
          <t>Card ▸</t>
        </is>
      </c>
      <c r="S51" s="85" t="inlineStr">
        <is>
          <t>Consulting &amp; Professional Services</t>
        </is>
      </c>
      <c r="T51" s="86" t="inlineStr">
        <is>
          <t>XBRL Tagging, Conversion &amp; Filing</t>
        </is>
      </c>
      <c r="U51" s="86" t="inlineStr">
        <is>
          <t>R013</t>
        </is>
      </c>
      <c r="V51" s="86" t="inlineStr">
        <is>
          <t>XBRL Tagging, Conversion &amp; Filing · IC</t>
        </is>
      </c>
      <c r="W51" s="101" t="inlineStr">
        <is>
          <t>A3</t>
        </is>
      </c>
      <c r="X51" s="86" t="inlineStr">
        <is>
          <t>Band A · Practitioner</t>
        </is>
      </c>
      <c r="Y51" s="86" t="inlineStr">
        <is>
          <t>Senior Financial Analyst</t>
        </is>
      </c>
      <c r="Z51" s="86" t="n"/>
      <c r="AA51" s="86" t="inlineStr">
        <is>
          <t>Placed at A3 by the evidence: six ratings × market-derived weights and rules R1–R13 · no move needed for the reporting line</t>
        </is>
      </c>
      <c r="AB51" s="86" t="n"/>
      <c r="AC51" s="88" t="inlineStr">
        <is>
          <t>A3</t>
        </is>
      </c>
      <c r="AD51" s="21" t="inlineStr">
        <is>
          <t>High · 15.8 yrs vs market 2–5 yrs for A3</t>
        </is>
      </c>
      <c r="AE51" s="21" t="n"/>
      <c r="AF51" s="21" t="inlineStr">
        <is>
          <t>P2 · SFIA 3 Apply</t>
        </is>
      </c>
      <c r="AG51" s="89" t="str">
        <f>IFERROR(IF(INDEX(RM_I_C,MATCH($U51,RM_KEY,0))="","",INDEX(RM_I_C,MATCH($U51,RM_KEY,0))),"")</f>
        <v>H</v>
      </c>
      <c r="AH51" s="90" t="str">
        <f>IFERROR(IF(INDEX(RM_I_Au,MATCH($U51,RM_KEY,0))="","",INDEX(RM_I_Au,MATCH($U51,RM_KEY,0))),"")</f>
        <v>M</v>
      </c>
      <c r="AI51" s="90" t="str">
        <f>IFERROR(IF(INDEX(RM_I_Ac,MATCH($U51,RM_KEY,0))="","",INDEX(RM_I_Ac,MATCH($U51,RM_KEY,0))),"")</f>
        <v>M</v>
      </c>
      <c r="AJ51" s="90" t="str">
        <f>IFERROR(IF(INDEX(RM_I_L,MATCH($U51,RM_KEY,0))="","",INDEX(RM_I_L,MATCH($U51,RM_KEY,0))),"")</f>
        <v>L</v>
      </c>
      <c r="AK51" s="90" t="str">
        <f>IFERROR(IF(INDEX(RM_I_BI,MATCH($U51,RM_KEY,0))="","",INDEX(RM_I_BI,MATCH($U51,RM_KEY,0))),"")</f>
        <v>L</v>
      </c>
      <c r="AL51" s="90" t="str">
        <f>IFERROR(IF(INDEX(RM_I_Exp,MATCH($U51,RM_KEY,0))="","",INDEX(RM_I_Exp,MATCH($U51,RM_KEY,0))),"")</f>
        <v>L</v>
      </c>
      <c r="AM51" s="90" t="str">
        <f>IFERROR(IF(INDEX(RM_I_Edu,MATCH($U51,RM_KEY,0))="","",INDEX(RM_I_Edu,MATCH($U51,RM_KEY,0))),"")</f>
        <v>L</v>
      </c>
      <c r="AN51" s="91" t="str">
        <f>IFERROR(IF(INDEX(RM_M_C,MATCH($U51,RM_KEY,0))="","",INDEX(RM_M_C,MATCH($U51,RM_KEY,0))),"")</f>
        <v>H</v>
      </c>
      <c r="AO51" s="92" t="str">
        <f>IFERROR(IF(INDEX(RM_M_Au,MATCH($U51,RM_KEY,0))="","",INDEX(RM_M_Au,MATCH($U51,RM_KEY,0))),"")</f>
        <v>M</v>
      </c>
      <c r="AP51" s="92" t="str">
        <f>IFERROR(IF(INDEX(RM_M_Ac,MATCH($U51,RM_KEY,0))="","",INDEX(RM_M_Ac,MATCH($U51,RM_KEY,0))),"")</f>
        <v>M</v>
      </c>
      <c r="AQ51" s="92" t="str">
        <f>IFERROR(IF(INDEX(RM_M_L,MATCH($U51,RM_KEY,0))="","",INDEX(RM_M_L,MATCH($U51,RM_KEY,0))),"")</f>
        <v>L</v>
      </c>
      <c r="AR51" s="92" t="str">
        <f>IFERROR(IF(INDEX(RM_M_BI,MATCH($U51,RM_KEY,0))="","",INDEX(RM_M_BI,MATCH($U51,RM_KEY,0))),"")</f>
        <v>L</v>
      </c>
      <c r="AS51" s="92" t="str">
        <f>IFERROR(IF(INDEX(RM_M_Exp,MATCH($U51,RM_KEY,0))="","",INDEX(RM_M_Exp,MATCH($U51,RM_KEY,0))),"")</f>
        <v>L</v>
      </c>
      <c r="AT51" s="92" t="str">
        <f>IFERROR(IF(INDEX(RM_M_Edu,MATCH($U51,RM_KEY,0))="","",INDEX(RM_M_Edu,MATCH($U51,RM_KEY,0))),"")</f>
        <v>L</v>
      </c>
      <c r="AU51" s="93" t="str">
        <f>IFERROR(IF(INDEX(RM_L_C,MATCH($U51,RM_KEY,0))="","",INDEX(RM_L_C,MATCH($U51,RM_KEY,0))),"")</f>
        <v/>
      </c>
      <c r="AV51" s="94" t="str">
        <f>IFERROR(IF(INDEX(RM_L_Au,MATCH($U51,RM_KEY,0))="","",INDEX(RM_L_Au,MATCH($U51,RM_KEY,0))),"")</f>
        <v/>
      </c>
      <c r="AW51" s="94" t="str">
        <f>IFERROR(IF(INDEX(RM_L_Ac,MATCH($U51,RM_KEY,0))="","",INDEX(RM_L_Ac,MATCH($U51,RM_KEY,0))),"")</f>
        <v/>
      </c>
      <c r="AX51" s="94" t="str">
        <f>IFERROR(IF(INDEX(RM_L_L,MATCH($U51,RM_KEY,0))="","",INDEX(RM_L_L,MATCH($U51,RM_KEY,0))),"")</f>
        <v/>
      </c>
      <c r="AY51" s="94" t="str">
        <f>IFERROR(IF(INDEX(RM_L_BI,MATCH($U51,RM_KEY,0))="","",INDEX(RM_L_BI,MATCH($U51,RM_KEY,0))),"")</f>
        <v/>
      </c>
      <c r="AZ51" s="94" t="str">
        <f>IFERROR(IF(INDEX(RM_L_Exp,MATCH($U51,RM_KEY,0))="","",INDEX(RM_L_Exp,MATCH($U51,RM_KEY,0))),"")</f>
        <v/>
      </c>
      <c r="BA51" s="94" t="str">
        <f>IFERROR(IF(INDEX(RM_L_Edu,MATCH($U51,RM_KEY,0))="","",INDEX(RM_L_Edu,MATCH($U51,RM_KEY,0))),"")</f>
        <v/>
      </c>
      <c r="BB51" s="89" t="inlineStr">
        <is>
          <t>M</t>
        </is>
      </c>
      <c r="BC51" s="90" t="inlineStr">
        <is>
          <t>M</t>
        </is>
      </c>
      <c r="BD51" s="90" t="inlineStr">
        <is>
          <t>M</t>
        </is>
      </c>
      <c r="BE51" s="90" t="inlineStr">
        <is>
          <t>L</t>
        </is>
      </c>
      <c r="BF51" s="90" t="inlineStr">
        <is>
          <t>M</t>
        </is>
      </c>
      <c r="BG51" s="90" t="inlineStr">
        <is>
          <t>H</t>
        </is>
      </c>
      <c r="BH51" s="90" t="inlineStr">
        <is>
          <t>M</t>
        </is>
      </c>
      <c r="BI51" s="93" t="n"/>
      <c r="BJ51" s="94" t="n"/>
      <c r="BK51" s="94" t="n"/>
      <c r="BL51" s="94" t="n"/>
      <c r="BM51" s="94" t="n"/>
      <c r="BN51" s="94" t="n"/>
      <c r="BO51" s="94" t="n"/>
      <c r="BP51" s="63" t="n"/>
      <c r="BQ51" s="95" t="str">
        <f>IF(CY51=0,"",IF(BP51&lt;&gt;"",BP51,IF(LEFT(W51,1)="X",W51,IF(OR(W51="B+",W51="C+"),INDEX(LAD_PC,MAX(1,MIN(14,MATCH(W51,LAD_PC,0)+IF((DA51-CZ51)&gt;=0.5,1,IF((DA51-CZ51)&lt;=-0.5,-1,0))))),INDEX(LAD_STD,MAX(1,MIN(12,MATCH(W51,LAD_STD,0)+IF((DA51-CZ51)&gt;=0.5,1,IF((DA51-CZ51)&lt;=-0.5,-1,0)))))))))</f>
        <v/>
      </c>
      <c r="BR51" s="86" t="str">
        <f>IF(BQ51="","",IFERROR(CHOOSE(INDEX(B_RANK,MATCH(BQ51,B_LVL,0)),"Band A · Practitioner","Band B · Specialist / Manager","B+ · Player-Coach","Band C · Principal / Head","C+ · Player-Coach","Band D · Business leadership","Band E · Enterprise leadership"),"Band X · Consultant"))</f>
        <v/>
      </c>
      <c r="BS51" s="86" t="str">
        <f>IF(BQ51="","",IF(BQ51=W51,"• Same",IF(INDEX(B_VAL,MATCH(BQ51,B_LVL,0))&gt;INDEX(B_VAL,MATCH(W51,B_LVL,0)),"▲ Up","▼ Down")))</f>
        <v/>
      </c>
      <c r="BT51" s="95" t="str">
        <f>IF(BQ51&lt;&gt;"",BQ51,W51)</f>
        <v>A3</v>
      </c>
      <c r="BU51" s="86" t="str">
        <f>IFERROR(IF($H51="","—",IF(OR(LEFT(BT51,1)="X",LEFT(INDEX($BT$7:$BT$592,MATCH($H51,$D$7:$D$592,0)),1)="X"),"—",IF(AND(LEFT(BT51,1)="E",LEFT(INDEX($BT$7:$BT$592,MATCH($H51,$D$7:$D$592,0)),1)="E"),"Exception · Band E",IF(INDEX(B_VAL,MATCH(BT51,B_LVL,0))&gt;=INDEX(B_VAL,MATCH(INDEX($BT$7:$BT$592,MATCH($H51,$D$7:$D$592,0)),B_LVL,0)),"⚠ At or above the manager",IF(INDEX(B_RANK,MATCH(BT51,B_LVL,0))=INDEX(B_RANK,MATCH(INDEX($BT$7:$BT$592,MATCH($H51,$D$7:$D$592,0)),B_LVL,0)),"⚠ Same band as the manager","OK"))))),"—")</f>
        <v>OK</v>
      </c>
      <c r="BV51" s="64" t="n"/>
      <c r="BW51" s="20">
        <f>IFERROR(INDEX(LMH_PTS,MATCH(AG51,LMH_KEY,0)),0)</f>
        <v>9</v>
      </c>
      <c r="BX51" s="21">
        <f>IFERROR(INDEX(LMH_PTS,MATCH(AH51,LMH_KEY,0)),0)</f>
        <v>3</v>
      </c>
      <c r="BY51" s="21">
        <f>IFERROR(INDEX(LMH_PTS,MATCH(AI51,LMH_KEY,0)),0)</f>
        <v>3</v>
      </c>
      <c r="BZ51" s="21">
        <f>IFERROR(INDEX(LMH_PTS,MATCH(AJ51,LMH_KEY,0)),0)</f>
        <v>1</v>
      </c>
      <c r="CA51" s="21">
        <f>IFERROR(INDEX(LMH_PTS,MATCH(AK51,LMH_KEY,0)),0)</f>
        <v>1</v>
      </c>
      <c r="CB51" s="21">
        <f>IFERROR(INDEX(LMH_PTS,MATCH(AL51,LMH_KEY,0)),0)</f>
        <v>1</v>
      </c>
      <c r="CC51" s="21">
        <f>IFERROR(INDEX(LMH_PTS,MATCH(AM51,LMH_KEY,0)),0)</f>
        <v>1</v>
      </c>
      <c r="CD51" s="21">
        <f>IFERROR(INDEX(LMH_PTS,MATCH(IF(AU51&lt;&gt;"",AU51,AG51),LMH_KEY,0)),0)</f>
        <v>9</v>
      </c>
      <c r="CE51" s="21">
        <f>IFERROR(INDEX(LMH_PTS,MATCH(IF(AV51&lt;&gt;"",AV51,AH51),LMH_KEY,0)),0)</f>
        <v>3</v>
      </c>
      <c r="CF51" s="21">
        <f>IFERROR(INDEX(LMH_PTS,MATCH(IF(AW51&lt;&gt;"",AW51,AI51),LMH_KEY,0)),0)</f>
        <v>3</v>
      </c>
      <c r="CG51" s="21">
        <f>IFERROR(INDEX(LMH_PTS,MATCH(IF(AX51&lt;&gt;"",AX51,AJ51),LMH_KEY,0)),0)</f>
        <v>1</v>
      </c>
      <c r="CH51" s="21">
        <f>IFERROR(INDEX(LMH_PTS,MATCH(IF(AY51&lt;&gt;"",AY51,AK51),LMH_KEY,0)),0)</f>
        <v>1</v>
      </c>
      <c r="CI51" s="21">
        <f>IFERROR(INDEX(LMH_PTS,MATCH(IF(AZ51&lt;&gt;"",AZ51,AL51),LMH_KEY,0)),0)</f>
        <v>1</v>
      </c>
      <c r="CJ51" s="21">
        <f>IFERROR(INDEX(LMH_PTS,MATCH(IF(BA51&lt;&gt;"",BA51,AM51),LMH_KEY,0)),0)</f>
        <v>1</v>
      </c>
      <c r="CK51" s="21">
        <f>IF(BB51="",0,IFERROR(INDEX(LMH_STEP,MATCH(BB51,LMH_KEY,0)),0))</f>
        <v>0</v>
      </c>
      <c r="CL51" s="21">
        <f>IF(BC51="",0,IFERROR(INDEX(LMH_STEP,MATCH(BC51,LMH_KEY,0)),0))</f>
        <v>0</v>
      </c>
      <c r="CM51" s="21">
        <f>IF(BD51="",0,IFERROR(INDEX(LMH_STEP,MATCH(BD51,LMH_KEY,0)),0))</f>
        <v>0</v>
      </c>
      <c r="CN51" s="21">
        <f>IF(BE51="",0,IFERROR(INDEX(LMH_STEP,MATCH(BE51,LMH_KEY,0)),0))</f>
        <v>-1</v>
      </c>
      <c r="CO51" s="21">
        <f>IF(BF51="",0,IFERROR(INDEX(LMH_STEP,MATCH(BF51,LMH_KEY,0)),0))</f>
        <v>0</v>
      </c>
      <c r="CP51" s="21">
        <f>IF(BG51="",0,IFERROR(INDEX(LMH_STEP,MATCH(BG51,LMH_KEY,0)),0))</f>
        <v>1</v>
      </c>
      <c r="CQ51" s="21">
        <f>IF(BH51="",0,IFERROR(INDEX(LMH_STEP,MATCH(BH51,LMH_KEY,0)),0))</f>
        <v>0</v>
      </c>
      <c r="CR51" s="21">
        <f>IF(BI51&lt;&gt;"",IFERROR(INDEX(LMH_STEP,MATCH(BI51,LMH_KEY,0)),0),CK51)</f>
        <v>0</v>
      </c>
      <c r="CS51" s="21">
        <f>IF(BJ51&lt;&gt;"",IFERROR(INDEX(LMH_STEP,MATCH(BJ51,LMH_KEY,0)),0),CL51)</f>
        <v>0</v>
      </c>
      <c r="CT51" s="21">
        <f>IF(BK51&lt;&gt;"",IFERROR(INDEX(LMH_STEP,MATCH(BK51,LMH_KEY,0)),0),CM51)</f>
        <v>0</v>
      </c>
      <c r="CU51" s="21">
        <f>IF(BL51&lt;&gt;"",IFERROR(INDEX(LMH_STEP,MATCH(BL51,LMH_KEY,0)),0),CN51)</f>
        <v>-1</v>
      </c>
      <c r="CV51" s="21">
        <f>IF(BM51&lt;&gt;"",IFERROR(INDEX(LMH_STEP,MATCH(BM51,LMH_KEY,0)),0),CO51)</f>
        <v>0</v>
      </c>
      <c r="CW51" s="21">
        <f>IF(BN51&lt;&gt;"",IFERROR(INDEX(LMH_STEP,MATCH(BN51,LMH_KEY,0)),0),CP51)</f>
        <v>1</v>
      </c>
      <c r="CX51" s="21">
        <f>IF(BO51&lt;&gt;"",IFERROR(INDEX(LMH_STEP,MATCH(BO51,LMH_KEY,0)),0),CQ51)</f>
        <v>0</v>
      </c>
      <c r="CY51" s="21">
        <f>COUNTA(BI51:BO51)+IF(BP51&lt;&gt;"",1,0)+IFERROR(INDEX(RM_LCNT,MATCH($U51,RM_KEY,0)),0)</f>
        <v>0</v>
      </c>
      <c r="CZ51" s="21">
        <f>IF((BW51+BX51+BY51+BZ51+CA51+CB51+CC51)=0,0,(BW51*CK51+BX51*CL51+BY51*CM51+BZ51*CN51+CA51*CO51+CB51*CP51+CC51*CQ51)/(BW51+BX51+BY51+BZ51+CA51+CB51+CC51))</f>
        <v>0</v>
      </c>
      <c r="DA51" s="21">
        <f>IF((CD51+CE51+CF51+CG51+CH51+CI51+CJ51)=0,0,(CD51*CR51+CE51*CS51+CF51*CT51+CG51*CU51+CH51*CV51+CI51*CW51+CJ51*CX51)/(CD51+CE51+CF51+CG51+CH51+CI51+CJ51))</f>
        <v>0</v>
      </c>
    </row>
    <row r="52" ht="70" customHeight="1">
      <c r="A52" s="59" t="inlineStr">
        <is>
          <t>CARBON</t>
        </is>
      </c>
      <c r="B52" s="17" t="inlineStr">
        <is>
          <t>Services</t>
        </is>
      </c>
      <c r="C52" s="17" t="n">
        <v>8</v>
      </c>
      <c r="D52" s="17" t="inlineStr">
        <is>
          <t>IRIS0222</t>
        </is>
      </c>
      <c r="E52" s="17" t="inlineStr">
        <is>
          <t>Prerna Savaratkar</t>
        </is>
      </c>
      <c r="F52" s="17" t="inlineStr">
        <is>
          <t>Financial Analyst</t>
        </is>
      </c>
      <c r="G52" s="17" t="inlineStr">
        <is>
          <t>Vipul Kurhade</t>
        </is>
      </c>
      <c r="H52" s="17" t="inlineStr">
        <is>
          <t>IRIS0530</t>
        </is>
      </c>
      <c r="I52" s="17" t="n">
        <v>18</v>
      </c>
      <c r="J52" s="17" t="inlineStr">
        <is>
          <t>B.Com</t>
        </is>
      </c>
      <c r="K52" s="17" t="inlineStr">
        <is>
          <t>L3 – Professional / Associate</t>
        </is>
      </c>
      <c r="L52" s="82" t="inlineStr">
        <is>
          <t>19 of 20</t>
        </is>
      </c>
      <c r="M52" s="83" t="inlineStr">
        <is>
          <t>• Role / sub-team: Tagging Ixbrl - uk.</t>
        </is>
      </c>
      <c r="N52"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2" s="83" t="inlineStr">
        <is>
          <t>Latest rating: 3 · Potential: Medium · 9-box: Core Contributor</t>
        </is>
      </c>
      <c r="P52" s="83" t="inlineStr">
        <is>
          <t>Complexity &amp; Expertise: A3: Tags average, complex and special-case UK files · charity, banking, insurance; formatting, validation → moved up 0.5
Autonomy &amp; Decision: A2: Resolves routine errors within guidelines, with a team member's approval; files go to QC → matches the start
Accountability &amp; Impact: A2: Accuracy and timeliness of own tagged files, which pass to QC analysts → matches the start
Leadership &amp; Strategy: A1: Discusses calls with the team; no guidance of others described → matches the start</t>
        </is>
      </c>
      <c r="Q52" s="84" t="inlineStr">
        <is>
          <t>Open ▸</t>
        </is>
      </c>
      <c r="R52" s="84" t="inlineStr">
        <is>
          <t>Card ▸</t>
        </is>
      </c>
      <c r="S52" s="85" t="inlineStr">
        <is>
          <t>Consulting &amp; Professional Services</t>
        </is>
      </c>
      <c r="T52" s="86" t="inlineStr">
        <is>
          <t>XBRL Tagging, Conversion &amp; Filing</t>
        </is>
      </c>
      <c r="U52" s="86" t="inlineStr">
        <is>
          <t>R013</t>
        </is>
      </c>
      <c r="V52" s="86" t="inlineStr">
        <is>
          <t>XBRL Tagging, Conversion &amp; Filing · IC</t>
        </is>
      </c>
      <c r="W52" s="101" t="inlineStr">
        <is>
          <t>A3</t>
        </is>
      </c>
      <c r="X52" s="86" t="inlineStr">
        <is>
          <t>Band A · Practitioner</t>
        </is>
      </c>
      <c r="Y52" s="86" t="inlineStr">
        <is>
          <t>Senior Financial Analyst</t>
        </is>
      </c>
      <c r="Z52" s="86" t="n"/>
      <c r="AA52" s="86" t="inlineStr">
        <is>
          <t>Placed at A3 by the evidence: six ratings × market-derived weights and rules R1–R13 · no move needed for the reporting line</t>
        </is>
      </c>
      <c r="AB52" s="86" t="n"/>
      <c r="AC52" s="88" t="inlineStr">
        <is>
          <t>A3</t>
        </is>
      </c>
      <c r="AD52" s="21" t="inlineStr">
        <is>
          <t>High · 18 yrs vs market 2–5 yrs for A3</t>
        </is>
      </c>
      <c r="AE52" s="21" t="n"/>
      <c r="AF52" s="21" t="inlineStr">
        <is>
          <t>P2 · SFIA 3 Apply</t>
        </is>
      </c>
      <c r="AG52" s="89" t="str">
        <f>IFERROR(IF(INDEX(RM_I_C,MATCH($U52,RM_KEY,0))="","",INDEX(RM_I_C,MATCH($U52,RM_KEY,0))),"")</f>
        <v>H</v>
      </c>
      <c r="AH52" s="90" t="str">
        <f>IFERROR(IF(INDEX(RM_I_Au,MATCH($U52,RM_KEY,0))="","",INDEX(RM_I_Au,MATCH($U52,RM_KEY,0))),"")</f>
        <v>M</v>
      </c>
      <c r="AI52" s="90" t="str">
        <f>IFERROR(IF(INDEX(RM_I_Ac,MATCH($U52,RM_KEY,0))="","",INDEX(RM_I_Ac,MATCH($U52,RM_KEY,0))),"")</f>
        <v>M</v>
      </c>
      <c r="AJ52" s="90" t="str">
        <f>IFERROR(IF(INDEX(RM_I_L,MATCH($U52,RM_KEY,0))="","",INDEX(RM_I_L,MATCH($U52,RM_KEY,0))),"")</f>
        <v>L</v>
      </c>
      <c r="AK52" s="90" t="str">
        <f>IFERROR(IF(INDEX(RM_I_BI,MATCH($U52,RM_KEY,0))="","",INDEX(RM_I_BI,MATCH($U52,RM_KEY,0))),"")</f>
        <v>L</v>
      </c>
      <c r="AL52" s="90" t="str">
        <f>IFERROR(IF(INDEX(RM_I_Exp,MATCH($U52,RM_KEY,0))="","",INDEX(RM_I_Exp,MATCH($U52,RM_KEY,0))),"")</f>
        <v>L</v>
      </c>
      <c r="AM52" s="90" t="str">
        <f>IFERROR(IF(INDEX(RM_I_Edu,MATCH($U52,RM_KEY,0))="","",INDEX(RM_I_Edu,MATCH($U52,RM_KEY,0))),"")</f>
        <v>L</v>
      </c>
      <c r="AN52" s="91" t="str">
        <f>IFERROR(IF(INDEX(RM_M_C,MATCH($U52,RM_KEY,0))="","",INDEX(RM_M_C,MATCH($U52,RM_KEY,0))),"")</f>
        <v>H</v>
      </c>
      <c r="AO52" s="92" t="str">
        <f>IFERROR(IF(INDEX(RM_M_Au,MATCH($U52,RM_KEY,0))="","",INDEX(RM_M_Au,MATCH($U52,RM_KEY,0))),"")</f>
        <v>M</v>
      </c>
      <c r="AP52" s="92" t="str">
        <f>IFERROR(IF(INDEX(RM_M_Ac,MATCH($U52,RM_KEY,0))="","",INDEX(RM_M_Ac,MATCH($U52,RM_KEY,0))),"")</f>
        <v>M</v>
      </c>
      <c r="AQ52" s="92" t="str">
        <f>IFERROR(IF(INDEX(RM_M_L,MATCH($U52,RM_KEY,0))="","",INDEX(RM_M_L,MATCH($U52,RM_KEY,0))),"")</f>
        <v>L</v>
      </c>
      <c r="AR52" s="92" t="str">
        <f>IFERROR(IF(INDEX(RM_M_BI,MATCH($U52,RM_KEY,0))="","",INDEX(RM_M_BI,MATCH($U52,RM_KEY,0))),"")</f>
        <v>L</v>
      </c>
      <c r="AS52" s="92" t="str">
        <f>IFERROR(IF(INDEX(RM_M_Exp,MATCH($U52,RM_KEY,0))="","",INDEX(RM_M_Exp,MATCH($U52,RM_KEY,0))),"")</f>
        <v>L</v>
      </c>
      <c r="AT52" s="92" t="str">
        <f>IFERROR(IF(INDEX(RM_M_Edu,MATCH($U52,RM_KEY,0))="","",INDEX(RM_M_Edu,MATCH($U52,RM_KEY,0))),"")</f>
        <v>L</v>
      </c>
      <c r="AU52" s="93" t="str">
        <f>IFERROR(IF(INDEX(RM_L_C,MATCH($U52,RM_KEY,0))="","",INDEX(RM_L_C,MATCH($U52,RM_KEY,0))),"")</f>
        <v/>
      </c>
      <c r="AV52" s="94" t="str">
        <f>IFERROR(IF(INDEX(RM_L_Au,MATCH($U52,RM_KEY,0))="","",INDEX(RM_L_Au,MATCH($U52,RM_KEY,0))),"")</f>
        <v/>
      </c>
      <c r="AW52" s="94" t="str">
        <f>IFERROR(IF(INDEX(RM_L_Ac,MATCH($U52,RM_KEY,0))="","",INDEX(RM_L_Ac,MATCH($U52,RM_KEY,0))),"")</f>
        <v/>
      </c>
      <c r="AX52" s="94" t="str">
        <f>IFERROR(IF(INDEX(RM_L_L,MATCH($U52,RM_KEY,0))="","",INDEX(RM_L_L,MATCH($U52,RM_KEY,0))),"")</f>
        <v/>
      </c>
      <c r="AY52" s="94" t="str">
        <f>IFERROR(IF(INDEX(RM_L_BI,MATCH($U52,RM_KEY,0))="","",INDEX(RM_L_BI,MATCH($U52,RM_KEY,0))),"")</f>
        <v/>
      </c>
      <c r="AZ52" s="94" t="str">
        <f>IFERROR(IF(INDEX(RM_L_Exp,MATCH($U52,RM_KEY,0))="","",INDEX(RM_L_Exp,MATCH($U52,RM_KEY,0))),"")</f>
        <v/>
      </c>
      <c r="BA52" s="94" t="str">
        <f>IFERROR(IF(INDEX(RM_L_Edu,MATCH($U52,RM_KEY,0))="","",INDEX(RM_L_Edu,MATCH($U52,RM_KEY,0))),"")</f>
        <v/>
      </c>
      <c r="BB52" s="89" t="inlineStr">
        <is>
          <t>M</t>
        </is>
      </c>
      <c r="BC52" s="90" t="inlineStr">
        <is>
          <t>L</t>
        </is>
      </c>
      <c r="BD52" s="90" t="inlineStr">
        <is>
          <t>L</t>
        </is>
      </c>
      <c r="BE52" s="90" t="inlineStr">
        <is>
          <t>L</t>
        </is>
      </c>
      <c r="BF52" s="90" t="inlineStr">
        <is>
          <t>M</t>
        </is>
      </c>
      <c r="BG52" s="90" t="inlineStr">
        <is>
          <t>H</t>
        </is>
      </c>
      <c r="BH52" s="90" t="inlineStr">
        <is>
          <t>M</t>
        </is>
      </c>
      <c r="BI52" s="93" t="n"/>
      <c r="BJ52" s="94" t="n"/>
      <c r="BK52" s="94" t="n"/>
      <c r="BL52" s="94" t="n"/>
      <c r="BM52" s="94" t="n"/>
      <c r="BN52" s="94" t="n"/>
      <c r="BO52" s="94" t="n"/>
      <c r="BP52" s="63" t="n"/>
      <c r="BQ52" s="95" t="str">
        <f>IF(CY52=0,"",IF(BP52&lt;&gt;"",BP52,IF(LEFT(W52,1)="X",W52,IF(OR(W52="B+",W52="C+"),INDEX(LAD_PC,MAX(1,MIN(14,MATCH(W52,LAD_PC,0)+IF((DA52-CZ52)&gt;=0.5,1,IF((DA52-CZ52)&lt;=-0.5,-1,0))))),INDEX(LAD_STD,MAX(1,MIN(12,MATCH(W52,LAD_STD,0)+IF((DA52-CZ52)&gt;=0.5,1,IF((DA52-CZ52)&lt;=-0.5,-1,0)))))))))</f>
        <v/>
      </c>
      <c r="BR52" s="86" t="str">
        <f>IF(BQ52="","",IFERROR(CHOOSE(INDEX(B_RANK,MATCH(BQ52,B_LVL,0)),"Band A · Practitioner","Band B · Specialist / Manager","B+ · Player-Coach","Band C · Principal / Head","C+ · Player-Coach","Band D · Business leadership","Band E · Enterprise leadership"),"Band X · Consultant"))</f>
        <v/>
      </c>
      <c r="BS52" s="86" t="str">
        <f>IF(BQ52="","",IF(BQ52=W52,"• Same",IF(INDEX(B_VAL,MATCH(BQ52,B_LVL,0))&gt;INDEX(B_VAL,MATCH(W52,B_LVL,0)),"▲ Up","▼ Down")))</f>
        <v/>
      </c>
      <c r="BT52" s="95" t="str">
        <f>IF(BQ52&lt;&gt;"",BQ52,W52)</f>
        <v>A3</v>
      </c>
      <c r="BU52" s="86" t="str">
        <f>IFERROR(IF($H52="","—",IF(OR(LEFT(BT52,1)="X",LEFT(INDEX($BT$7:$BT$592,MATCH($H52,$D$7:$D$592,0)),1)="X"),"—",IF(AND(LEFT(BT52,1)="E",LEFT(INDEX($BT$7:$BT$592,MATCH($H52,$D$7:$D$592,0)),1)="E"),"Exception · Band E",IF(INDEX(B_VAL,MATCH(BT52,B_LVL,0))&gt;=INDEX(B_VAL,MATCH(INDEX($BT$7:$BT$592,MATCH($H52,$D$7:$D$592,0)),B_LVL,0)),"⚠ At or above the manager",IF(INDEX(B_RANK,MATCH(BT52,B_LVL,0))=INDEX(B_RANK,MATCH(INDEX($BT$7:$BT$592,MATCH($H52,$D$7:$D$592,0)),B_LVL,0)),"⚠ Same band as the manager","OK"))))),"—")</f>
        <v>OK</v>
      </c>
      <c r="BV52" s="64" t="n"/>
      <c r="BW52" s="20">
        <f>IFERROR(INDEX(LMH_PTS,MATCH(AG52,LMH_KEY,0)),0)</f>
        <v>9</v>
      </c>
      <c r="BX52" s="21">
        <f>IFERROR(INDEX(LMH_PTS,MATCH(AH52,LMH_KEY,0)),0)</f>
        <v>3</v>
      </c>
      <c r="BY52" s="21">
        <f>IFERROR(INDEX(LMH_PTS,MATCH(AI52,LMH_KEY,0)),0)</f>
        <v>3</v>
      </c>
      <c r="BZ52" s="21">
        <f>IFERROR(INDEX(LMH_PTS,MATCH(AJ52,LMH_KEY,0)),0)</f>
        <v>1</v>
      </c>
      <c r="CA52" s="21">
        <f>IFERROR(INDEX(LMH_PTS,MATCH(AK52,LMH_KEY,0)),0)</f>
        <v>1</v>
      </c>
      <c r="CB52" s="21">
        <f>IFERROR(INDEX(LMH_PTS,MATCH(AL52,LMH_KEY,0)),0)</f>
        <v>1</v>
      </c>
      <c r="CC52" s="21">
        <f>IFERROR(INDEX(LMH_PTS,MATCH(AM52,LMH_KEY,0)),0)</f>
        <v>1</v>
      </c>
      <c r="CD52" s="21">
        <f>IFERROR(INDEX(LMH_PTS,MATCH(IF(AU52&lt;&gt;"",AU52,AG52),LMH_KEY,0)),0)</f>
        <v>9</v>
      </c>
      <c r="CE52" s="21">
        <f>IFERROR(INDEX(LMH_PTS,MATCH(IF(AV52&lt;&gt;"",AV52,AH52),LMH_KEY,0)),0)</f>
        <v>3</v>
      </c>
      <c r="CF52" s="21">
        <f>IFERROR(INDEX(LMH_PTS,MATCH(IF(AW52&lt;&gt;"",AW52,AI52),LMH_KEY,0)),0)</f>
        <v>3</v>
      </c>
      <c r="CG52" s="21">
        <f>IFERROR(INDEX(LMH_PTS,MATCH(IF(AX52&lt;&gt;"",AX52,AJ52),LMH_KEY,0)),0)</f>
        <v>1</v>
      </c>
      <c r="CH52" s="21">
        <f>IFERROR(INDEX(LMH_PTS,MATCH(IF(AY52&lt;&gt;"",AY52,AK52),LMH_KEY,0)),0)</f>
        <v>1</v>
      </c>
      <c r="CI52" s="21">
        <f>IFERROR(INDEX(LMH_PTS,MATCH(IF(AZ52&lt;&gt;"",AZ52,AL52),LMH_KEY,0)),0)</f>
        <v>1</v>
      </c>
      <c r="CJ52" s="21">
        <f>IFERROR(INDEX(LMH_PTS,MATCH(IF(BA52&lt;&gt;"",BA52,AM52),LMH_KEY,0)),0)</f>
        <v>1</v>
      </c>
      <c r="CK52" s="21">
        <f>IF(BB52="",0,IFERROR(INDEX(LMH_STEP,MATCH(BB52,LMH_KEY,0)),0))</f>
        <v>0</v>
      </c>
      <c r="CL52" s="21">
        <f>IF(BC52="",0,IFERROR(INDEX(LMH_STEP,MATCH(BC52,LMH_KEY,0)),0))</f>
        <v>-1</v>
      </c>
      <c r="CM52" s="21">
        <f>IF(BD52="",0,IFERROR(INDEX(LMH_STEP,MATCH(BD52,LMH_KEY,0)),0))</f>
        <v>-1</v>
      </c>
      <c r="CN52" s="21">
        <f>IF(BE52="",0,IFERROR(INDEX(LMH_STEP,MATCH(BE52,LMH_KEY,0)),0))</f>
        <v>-1</v>
      </c>
      <c r="CO52" s="21">
        <f>IF(BF52="",0,IFERROR(INDEX(LMH_STEP,MATCH(BF52,LMH_KEY,0)),0))</f>
        <v>0</v>
      </c>
      <c r="CP52" s="21">
        <f>IF(BG52="",0,IFERROR(INDEX(LMH_STEP,MATCH(BG52,LMH_KEY,0)),0))</f>
        <v>1</v>
      </c>
      <c r="CQ52" s="21">
        <f>IF(BH52="",0,IFERROR(INDEX(LMH_STEP,MATCH(BH52,LMH_KEY,0)),0))</f>
        <v>0</v>
      </c>
      <c r="CR52" s="21">
        <f>IF(BI52&lt;&gt;"",IFERROR(INDEX(LMH_STEP,MATCH(BI52,LMH_KEY,0)),0),CK52)</f>
        <v>0</v>
      </c>
      <c r="CS52" s="21">
        <f>IF(BJ52&lt;&gt;"",IFERROR(INDEX(LMH_STEP,MATCH(BJ52,LMH_KEY,0)),0),CL52)</f>
        <v>-1</v>
      </c>
      <c r="CT52" s="21">
        <f>IF(BK52&lt;&gt;"",IFERROR(INDEX(LMH_STEP,MATCH(BK52,LMH_KEY,0)),0),CM52)</f>
        <v>-1</v>
      </c>
      <c r="CU52" s="21">
        <f>IF(BL52&lt;&gt;"",IFERROR(INDEX(LMH_STEP,MATCH(BL52,LMH_KEY,0)),0),CN52)</f>
        <v>-1</v>
      </c>
      <c r="CV52" s="21">
        <f>IF(BM52&lt;&gt;"",IFERROR(INDEX(LMH_STEP,MATCH(BM52,LMH_KEY,0)),0),CO52)</f>
        <v>0</v>
      </c>
      <c r="CW52" s="21">
        <f>IF(BN52&lt;&gt;"",IFERROR(INDEX(LMH_STEP,MATCH(BN52,LMH_KEY,0)),0),CP52)</f>
        <v>1</v>
      </c>
      <c r="CX52" s="21">
        <f>IF(BO52&lt;&gt;"",IFERROR(INDEX(LMH_STEP,MATCH(BO52,LMH_KEY,0)),0),CQ52)</f>
        <v>0</v>
      </c>
      <c r="CY52" s="21">
        <f>COUNTA(BI52:BO52)+IF(BP52&lt;&gt;"",1,0)+IFERROR(INDEX(RM_LCNT,MATCH($U52,RM_KEY,0)),0)</f>
        <v>0</v>
      </c>
      <c r="CZ52" s="21">
        <f>IF((BW52+BX52+BY52+BZ52+CA52+CB52+CC52)=0,0,(BW52*CK52+BX52*CL52+BY52*CM52+BZ52*CN52+CA52*CO52+CB52*CP52+CC52*CQ52)/(BW52+BX52+BY52+BZ52+CA52+CB52+CC52))</f>
        <v>-0.315789473684211</v>
      </c>
      <c r="DA52" s="21">
        <f>IF((CD52+CE52+CF52+CG52+CH52+CI52+CJ52)=0,0,(CD52*CR52+CE52*CS52+CF52*CT52+CG52*CU52+CH52*CV52+CI52*CW52+CJ52*CX52)/(CD52+CE52+CF52+CG52+CH52+CI52+CJ52))</f>
        <v>-0.315789473684211</v>
      </c>
    </row>
    <row r="53" ht="70" customHeight="1">
      <c r="A53" s="59" t="inlineStr">
        <is>
          <t>CARBON</t>
        </is>
      </c>
      <c r="B53" s="17" t="inlineStr">
        <is>
          <t>Services</t>
        </is>
      </c>
      <c r="C53" s="17" t="n">
        <v>7</v>
      </c>
      <c r="D53" s="17" t="inlineStr">
        <is>
          <t>IRIS0474</t>
        </is>
      </c>
      <c r="E53" s="17" t="inlineStr">
        <is>
          <t>Kiran Mane</t>
        </is>
      </c>
      <c r="F53" s="17" t="inlineStr">
        <is>
          <t>Financial Analyst</t>
        </is>
      </c>
      <c r="G53" s="17" t="inlineStr">
        <is>
          <t>Shailesh Kumar Sharma</t>
        </is>
      </c>
      <c r="H53" s="17" t="inlineStr">
        <is>
          <t>IRIS0506</t>
        </is>
      </c>
      <c r="I53" s="17" t="n">
        <v>15.8</v>
      </c>
      <c r="J53" s="17" t="inlineStr">
        <is>
          <t>B.Com</t>
        </is>
      </c>
      <c r="K53" s="17" t="inlineStr">
        <is>
          <t>L3 – Professional / Associate</t>
        </is>
      </c>
      <c r="L53" s="82" t="inlineStr">
        <is>
          <t>20 of 20</t>
        </is>
      </c>
      <c r="M53" s="83" t="inlineStr">
        <is>
          <t>• Role / sub-team: XBRL Conversion Services.</t>
        </is>
      </c>
      <c r="N53"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3" s="83" t="inlineStr">
        <is>
          <t>Latest rating: 3 · Potential: Medium · 9-box: Core Contributor</t>
        </is>
      </c>
      <c r="P53" s="83" t="inlineStr">
        <is>
          <t>Complexity &amp; Expertise: A3: QCs UK iXBRL files and tags ESEF files; validation error analysis across two taxonomies → moved up 0.5
Autonomy &amp; Decision: A2: Corrects issues within the defined process; raises others for clarification → matches the start
Accountability &amp; Impact: A3: Final filing meeting HMRC / ESEF rules; errors must be caught before submission → moved up 0.5
Leadership &amp; Strategy: A3: QC reviewer: returns changes to taggers on UK files → moved up 1</t>
        </is>
      </c>
      <c r="Q53" s="84" t="inlineStr">
        <is>
          <t>Open ▸</t>
        </is>
      </c>
      <c r="R53" s="84" t="inlineStr">
        <is>
          <t>Card ▸</t>
        </is>
      </c>
      <c r="S53" s="85" t="inlineStr">
        <is>
          <t>Consulting &amp; Professional Services</t>
        </is>
      </c>
      <c r="T53" s="86" t="inlineStr">
        <is>
          <t>XBRL Tagging, Conversion &amp; Filing</t>
        </is>
      </c>
      <c r="U53" s="86" t="inlineStr">
        <is>
          <t>R013</t>
        </is>
      </c>
      <c r="V53" s="86" t="inlineStr">
        <is>
          <t>XBRL Tagging, Conversion &amp; Filing · IC</t>
        </is>
      </c>
      <c r="W53" s="101" t="inlineStr">
        <is>
          <t>A3</t>
        </is>
      </c>
      <c r="X53" s="86" t="inlineStr">
        <is>
          <t>Band A · Practitioner</t>
        </is>
      </c>
      <c r="Y53" s="86" t="inlineStr">
        <is>
          <t>Senior Financial Analyst</t>
        </is>
      </c>
      <c r="Z53" s="86" t="n"/>
      <c r="AA53" s="86" t="inlineStr">
        <is>
          <t>Placed at A3 by the evidence: six ratings × market-derived weights and rules R1–R13 · no move needed for the reporting line</t>
        </is>
      </c>
      <c r="AB53" s="86" t="n"/>
      <c r="AC53" s="88" t="inlineStr">
        <is>
          <t>A3</t>
        </is>
      </c>
      <c r="AD53" s="21" t="inlineStr">
        <is>
          <t>High · 15.8 yrs vs market 2–5 yrs for A3</t>
        </is>
      </c>
      <c r="AE53" s="21" t="n"/>
      <c r="AF53" s="21" t="inlineStr">
        <is>
          <t>P2 · SFIA 3 Apply</t>
        </is>
      </c>
      <c r="AG53" s="89" t="str">
        <f>IFERROR(IF(INDEX(RM_I_C,MATCH($U53,RM_KEY,0))="","",INDEX(RM_I_C,MATCH($U53,RM_KEY,0))),"")</f>
        <v>H</v>
      </c>
      <c r="AH53" s="90" t="str">
        <f>IFERROR(IF(INDEX(RM_I_Au,MATCH($U53,RM_KEY,0))="","",INDEX(RM_I_Au,MATCH($U53,RM_KEY,0))),"")</f>
        <v>M</v>
      </c>
      <c r="AI53" s="90" t="str">
        <f>IFERROR(IF(INDEX(RM_I_Ac,MATCH($U53,RM_KEY,0))="","",INDEX(RM_I_Ac,MATCH($U53,RM_KEY,0))),"")</f>
        <v>M</v>
      </c>
      <c r="AJ53" s="90" t="str">
        <f>IFERROR(IF(INDEX(RM_I_L,MATCH($U53,RM_KEY,0))="","",INDEX(RM_I_L,MATCH($U53,RM_KEY,0))),"")</f>
        <v>L</v>
      </c>
      <c r="AK53" s="90" t="str">
        <f>IFERROR(IF(INDEX(RM_I_BI,MATCH($U53,RM_KEY,0))="","",INDEX(RM_I_BI,MATCH($U53,RM_KEY,0))),"")</f>
        <v>L</v>
      </c>
      <c r="AL53" s="90" t="str">
        <f>IFERROR(IF(INDEX(RM_I_Exp,MATCH($U53,RM_KEY,0))="","",INDEX(RM_I_Exp,MATCH($U53,RM_KEY,0))),"")</f>
        <v>L</v>
      </c>
      <c r="AM53" s="90" t="str">
        <f>IFERROR(IF(INDEX(RM_I_Edu,MATCH($U53,RM_KEY,0))="","",INDEX(RM_I_Edu,MATCH($U53,RM_KEY,0))),"")</f>
        <v>L</v>
      </c>
      <c r="AN53" s="91" t="str">
        <f>IFERROR(IF(INDEX(RM_M_C,MATCH($U53,RM_KEY,0))="","",INDEX(RM_M_C,MATCH($U53,RM_KEY,0))),"")</f>
        <v>H</v>
      </c>
      <c r="AO53" s="92" t="str">
        <f>IFERROR(IF(INDEX(RM_M_Au,MATCH($U53,RM_KEY,0))="","",INDEX(RM_M_Au,MATCH($U53,RM_KEY,0))),"")</f>
        <v>M</v>
      </c>
      <c r="AP53" s="92" t="str">
        <f>IFERROR(IF(INDEX(RM_M_Ac,MATCH($U53,RM_KEY,0))="","",INDEX(RM_M_Ac,MATCH($U53,RM_KEY,0))),"")</f>
        <v>M</v>
      </c>
      <c r="AQ53" s="92" t="str">
        <f>IFERROR(IF(INDEX(RM_M_L,MATCH($U53,RM_KEY,0))="","",INDEX(RM_M_L,MATCH($U53,RM_KEY,0))),"")</f>
        <v>L</v>
      </c>
      <c r="AR53" s="92" t="str">
        <f>IFERROR(IF(INDEX(RM_M_BI,MATCH($U53,RM_KEY,0))="","",INDEX(RM_M_BI,MATCH($U53,RM_KEY,0))),"")</f>
        <v>L</v>
      </c>
      <c r="AS53" s="92" t="str">
        <f>IFERROR(IF(INDEX(RM_M_Exp,MATCH($U53,RM_KEY,0))="","",INDEX(RM_M_Exp,MATCH($U53,RM_KEY,0))),"")</f>
        <v>L</v>
      </c>
      <c r="AT53" s="92" t="str">
        <f>IFERROR(IF(INDEX(RM_M_Edu,MATCH($U53,RM_KEY,0))="","",INDEX(RM_M_Edu,MATCH($U53,RM_KEY,0))),"")</f>
        <v>L</v>
      </c>
      <c r="AU53" s="93" t="str">
        <f>IFERROR(IF(INDEX(RM_L_C,MATCH($U53,RM_KEY,0))="","",INDEX(RM_L_C,MATCH($U53,RM_KEY,0))),"")</f>
        <v/>
      </c>
      <c r="AV53" s="94" t="str">
        <f>IFERROR(IF(INDEX(RM_L_Au,MATCH($U53,RM_KEY,0))="","",INDEX(RM_L_Au,MATCH($U53,RM_KEY,0))),"")</f>
        <v/>
      </c>
      <c r="AW53" s="94" t="str">
        <f>IFERROR(IF(INDEX(RM_L_Ac,MATCH($U53,RM_KEY,0))="","",INDEX(RM_L_Ac,MATCH($U53,RM_KEY,0))),"")</f>
        <v/>
      </c>
      <c r="AX53" s="94" t="str">
        <f>IFERROR(IF(INDEX(RM_L_L,MATCH($U53,RM_KEY,0))="","",INDEX(RM_L_L,MATCH($U53,RM_KEY,0))),"")</f>
        <v/>
      </c>
      <c r="AY53" s="94" t="str">
        <f>IFERROR(IF(INDEX(RM_L_BI,MATCH($U53,RM_KEY,0))="","",INDEX(RM_L_BI,MATCH($U53,RM_KEY,0))),"")</f>
        <v/>
      </c>
      <c r="AZ53" s="94" t="str">
        <f>IFERROR(IF(INDEX(RM_L_Exp,MATCH($U53,RM_KEY,0))="","",INDEX(RM_L_Exp,MATCH($U53,RM_KEY,0))),"")</f>
        <v/>
      </c>
      <c r="BA53" s="94" t="str">
        <f>IFERROR(IF(INDEX(RM_L_Edu,MATCH($U53,RM_KEY,0))="","",INDEX(RM_L_Edu,MATCH($U53,RM_KEY,0))),"")</f>
        <v/>
      </c>
      <c r="BB53" s="89" t="inlineStr">
        <is>
          <t>M</t>
        </is>
      </c>
      <c r="BC53" s="90" t="inlineStr">
        <is>
          <t>L</t>
        </is>
      </c>
      <c r="BD53" s="90" t="inlineStr">
        <is>
          <t>M</t>
        </is>
      </c>
      <c r="BE53" s="90" t="inlineStr">
        <is>
          <t>L</t>
        </is>
      </c>
      <c r="BF53" s="90" t="inlineStr">
        <is>
          <t>M</t>
        </is>
      </c>
      <c r="BG53" s="90" t="inlineStr">
        <is>
          <t>H</t>
        </is>
      </c>
      <c r="BH53" s="90" t="inlineStr">
        <is>
          <t>M</t>
        </is>
      </c>
      <c r="BI53" s="93" t="n"/>
      <c r="BJ53" s="94" t="n"/>
      <c r="BK53" s="94" t="n"/>
      <c r="BL53" s="94" t="n"/>
      <c r="BM53" s="94" t="n"/>
      <c r="BN53" s="94" t="n"/>
      <c r="BO53" s="94" t="n"/>
      <c r="BP53" s="63" t="n"/>
      <c r="BQ53" s="95" t="str">
        <f>IF(CY53=0,"",IF(BP53&lt;&gt;"",BP53,IF(LEFT(W53,1)="X",W53,IF(OR(W53="B+",W53="C+"),INDEX(LAD_PC,MAX(1,MIN(14,MATCH(W53,LAD_PC,0)+IF((DA53-CZ53)&gt;=0.5,1,IF((DA53-CZ53)&lt;=-0.5,-1,0))))),INDEX(LAD_STD,MAX(1,MIN(12,MATCH(W53,LAD_STD,0)+IF((DA53-CZ53)&gt;=0.5,1,IF((DA53-CZ53)&lt;=-0.5,-1,0)))))))))</f>
        <v/>
      </c>
      <c r="BR53" s="86" t="str">
        <f>IF(BQ53="","",IFERROR(CHOOSE(INDEX(B_RANK,MATCH(BQ53,B_LVL,0)),"Band A · Practitioner","Band B · Specialist / Manager","B+ · Player-Coach","Band C · Principal / Head","C+ · Player-Coach","Band D · Business leadership","Band E · Enterprise leadership"),"Band X · Consultant"))</f>
        <v/>
      </c>
      <c r="BS53" s="86" t="str">
        <f>IF(BQ53="","",IF(BQ53=W53,"• Same",IF(INDEX(B_VAL,MATCH(BQ53,B_LVL,0))&gt;INDEX(B_VAL,MATCH(W53,B_LVL,0)),"▲ Up","▼ Down")))</f>
        <v/>
      </c>
      <c r="BT53" s="95" t="str">
        <f>IF(BQ53&lt;&gt;"",BQ53,W53)</f>
        <v>A3</v>
      </c>
      <c r="BU53" s="86" t="str">
        <f>IFERROR(IF($H53="","—",IF(OR(LEFT(BT53,1)="X",LEFT(INDEX($BT$7:$BT$592,MATCH($H53,$D$7:$D$592,0)),1)="X"),"—",IF(AND(LEFT(BT53,1)="E",LEFT(INDEX($BT$7:$BT$592,MATCH($H53,$D$7:$D$592,0)),1)="E"),"Exception · Band E",IF(INDEX(B_VAL,MATCH(BT53,B_LVL,0))&gt;=INDEX(B_VAL,MATCH(INDEX($BT$7:$BT$592,MATCH($H53,$D$7:$D$592,0)),B_LVL,0)),"⚠ At or above the manager",IF(INDEX(B_RANK,MATCH(BT53,B_LVL,0))=INDEX(B_RANK,MATCH(INDEX($BT$7:$BT$592,MATCH($H53,$D$7:$D$592,0)),B_LVL,0)),"⚠ Same band as the manager","OK"))))),"—")</f>
        <v>OK</v>
      </c>
      <c r="BV53" s="64" t="n"/>
      <c r="BW53" s="20">
        <f>IFERROR(INDEX(LMH_PTS,MATCH(AG53,LMH_KEY,0)),0)</f>
        <v>9</v>
      </c>
      <c r="BX53" s="21">
        <f>IFERROR(INDEX(LMH_PTS,MATCH(AH53,LMH_KEY,0)),0)</f>
        <v>3</v>
      </c>
      <c r="BY53" s="21">
        <f>IFERROR(INDEX(LMH_PTS,MATCH(AI53,LMH_KEY,0)),0)</f>
        <v>3</v>
      </c>
      <c r="BZ53" s="21">
        <f>IFERROR(INDEX(LMH_PTS,MATCH(AJ53,LMH_KEY,0)),0)</f>
        <v>1</v>
      </c>
      <c r="CA53" s="21">
        <f>IFERROR(INDEX(LMH_PTS,MATCH(AK53,LMH_KEY,0)),0)</f>
        <v>1</v>
      </c>
      <c r="CB53" s="21">
        <f>IFERROR(INDEX(LMH_PTS,MATCH(AL53,LMH_KEY,0)),0)</f>
        <v>1</v>
      </c>
      <c r="CC53" s="21">
        <f>IFERROR(INDEX(LMH_PTS,MATCH(AM53,LMH_KEY,0)),0)</f>
        <v>1</v>
      </c>
      <c r="CD53" s="21">
        <f>IFERROR(INDEX(LMH_PTS,MATCH(IF(AU53&lt;&gt;"",AU53,AG53),LMH_KEY,0)),0)</f>
        <v>9</v>
      </c>
      <c r="CE53" s="21">
        <f>IFERROR(INDEX(LMH_PTS,MATCH(IF(AV53&lt;&gt;"",AV53,AH53),LMH_KEY,0)),0)</f>
        <v>3</v>
      </c>
      <c r="CF53" s="21">
        <f>IFERROR(INDEX(LMH_PTS,MATCH(IF(AW53&lt;&gt;"",AW53,AI53),LMH_KEY,0)),0)</f>
        <v>3</v>
      </c>
      <c r="CG53" s="21">
        <f>IFERROR(INDEX(LMH_PTS,MATCH(IF(AX53&lt;&gt;"",AX53,AJ53),LMH_KEY,0)),0)</f>
        <v>1</v>
      </c>
      <c r="CH53" s="21">
        <f>IFERROR(INDEX(LMH_PTS,MATCH(IF(AY53&lt;&gt;"",AY53,AK53),LMH_KEY,0)),0)</f>
        <v>1</v>
      </c>
      <c r="CI53" s="21">
        <f>IFERROR(INDEX(LMH_PTS,MATCH(IF(AZ53&lt;&gt;"",AZ53,AL53),LMH_KEY,0)),0)</f>
        <v>1</v>
      </c>
      <c r="CJ53" s="21">
        <f>IFERROR(INDEX(LMH_PTS,MATCH(IF(BA53&lt;&gt;"",BA53,AM53),LMH_KEY,0)),0)</f>
        <v>1</v>
      </c>
      <c r="CK53" s="21">
        <f>IF(BB53="",0,IFERROR(INDEX(LMH_STEP,MATCH(BB53,LMH_KEY,0)),0))</f>
        <v>0</v>
      </c>
      <c r="CL53" s="21">
        <f>IF(BC53="",0,IFERROR(INDEX(LMH_STEP,MATCH(BC53,LMH_KEY,0)),0))</f>
        <v>-1</v>
      </c>
      <c r="CM53" s="21">
        <f>IF(BD53="",0,IFERROR(INDEX(LMH_STEP,MATCH(BD53,LMH_KEY,0)),0))</f>
        <v>0</v>
      </c>
      <c r="CN53" s="21">
        <f>IF(BE53="",0,IFERROR(INDEX(LMH_STEP,MATCH(BE53,LMH_KEY,0)),0))</f>
        <v>-1</v>
      </c>
      <c r="CO53" s="21">
        <f>IF(BF53="",0,IFERROR(INDEX(LMH_STEP,MATCH(BF53,LMH_KEY,0)),0))</f>
        <v>0</v>
      </c>
      <c r="CP53" s="21">
        <f>IF(BG53="",0,IFERROR(INDEX(LMH_STEP,MATCH(BG53,LMH_KEY,0)),0))</f>
        <v>1</v>
      </c>
      <c r="CQ53" s="21">
        <f>IF(BH53="",0,IFERROR(INDEX(LMH_STEP,MATCH(BH53,LMH_KEY,0)),0))</f>
        <v>0</v>
      </c>
      <c r="CR53" s="21">
        <f>IF(BI53&lt;&gt;"",IFERROR(INDEX(LMH_STEP,MATCH(BI53,LMH_KEY,0)),0),CK53)</f>
        <v>0</v>
      </c>
      <c r="CS53" s="21">
        <f>IF(BJ53&lt;&gt;"",IFERROR(INDEX(LMH_STEP,MATCH(BJ53,LMH_KEY,0)),0),CL53)</f>
        <v>-1</v>
      </c>
      <c r="CT53" s="21">
        <f>IF(BK53&lt;&gt;"",IFERROR(INDEX(LMH_STEP,MATCH(BK53,LMH_KEY,0)),0),CM53)</f>
        <v>0</v>
      </c>
      <c r="CU53" s="21">
        <f>IF(BL53&lt;&gt;"",IFERROR(INDEX(LMH_STEP,MATCH(BL53,LMH_KEY,0)),0),CN53)</f>
        <v>-1</v>
      </c>
      <c r="CV53" s="21">
        <f>IF(BM53&lt;&gt;"",IFERROR(INDEX(LMH_STEP,MATCH(BM53,LMH_KEY,0)),0),CO53)</f>
        <v>0</v>
      </c>
      <c r="CW53" s="21">
        <f>IF(BN53&lt;&gt;"",IFERROR(INDEX(LMH_STEP,MATCH(BN53,LMH_KEY,0)),0),CP53)</f>
        <v>1</v>
      </c>
      <c r="CX53" s="21">
        <f>IF(BO53&lt;&gt;"",IFERROR(INDEX(LMH_STEP,MATCH(BO53,LMH_KEY,0)),0),CQ53)</f>
        <v>0</v>
      </c>
      <c r="CY53" s="21">
        <f>COUNTA(BI53:BO53)+IF(BP53&lt;&gt;"",1,0)+IFERROR(INDEX(RM_LCNT,MATCH($U53,RM_KEY,0)),0)</f>
        <v>0</v>
      </c>
      <c r="CZ53" s="21">
        <f>IF((BW53+BX53+BY53+BZ53+CA53+CB53+CC53)=0,0,(BW53*CK53+BX53*CL53+BY53*CM53+BZ53*CN53+CA53*CO53+CB53*CP53+CC53*CQ53)/(BW53+BX53+BY53+BZ53+CA53+CB53+CC53))</f>
        <v>-0.157894736842105</v>
      </c>
      <c r="DA53" s="21">
        <f>IF((CD53+CE53+CF53+CG53+CH53+CI53+CJ53)=0,0,(CD53*CR53+CE53*CS53+CF53*CT53+CG53*CU53+CH53*CV53+CI53*CW53+CJ53*CX53)/(CD53+CE53+CF53+CG53+CH53+CI53+CJ53))</f>
        <v>-0.157894736842105</v>
      </c>
    </row>
    <row r="54" ht="70" customHeight="1">
      <c r="A54" s="59" t="inlineStr">
        <is>
          <t>CARBON</t>
        </is>
      </c>
      <c r="B54" s="17" t="inlineStr">
        <is>
          <t>Services</t>
        </is>
      </c>
      <c r="C54" s="17" t="n">
        <v>7</v>
      </c>
      <c r="D54" s="17" t="inlineStr">
        <is>
          <t>IRIS0520</t>
        </is>
      </c>
      <c r="E54" s="17" t="inlineStr">
        <is>
          <t>Mandar Vatare</t>
        </is>
      </c>
      <c r="F54" s="17" t="inlineStr">
        <is>
          <t>Financial Analyst</t>
        </is>
      </c>
      <c r="G54" s="17" t="inlineStr">
        <is>
          <t>Shailesh Kumar Sharma</t>
        </is>
      </c>
      <c r="H54" s="17" t="inlineStr">
        <is>
          <t>IRIS0506</t>
        </is>
      </c>
      <c r="I54" s="17" t="n">
        <v>17.3</v>
      </c>
      <c r="J54" s="17" t="inlineStr">
        <is>
          <t>B.Com</t>
        </is>
      </c>
      <c r="K54" s="17" t="inlineStr">
        <is>
          <t>L3 – Professional / Associate</t>
        </is>
      </c>
      <c r="L54" s="82" t="inlineStr">
        <is>
          <t>20 of 20</t>
        </is>
      </c>
      <c r="M54" s="83" t="inlineStr">
        <is>
          <t>• Role / sub-team: Quality Check analyst XCS- Uk, XBRL Tagging in EU &amp; KVK.</t>
        </is>
      </c>
      <c r="N54"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4" s="83" t="inlineStr">
        <is>
          <t>Latest rating: 3 · Potential: Medium · 9-box: Core Contributor</t>
        </is>
      </c>
      <c r="P54" s="83" t="inlineStr">
        <is>
          <t>Complexity &amp; Expertise: A3: QC of iXBRL reports plus ESMA and KVK tagging, tag selection, validation error resolution → moved up 0.5
Autonomy &amp; Decision: A2: Selects tags and makes corrections; resolves only standard validation issues alone → matches the start
Accountability &amp; Impact: A3: Completeness of QC checklist and review before finalisation; final files emailed to CEM → moved up 0.5
Leadership &amp; Strategy: A3: QC analyst reviewing and editing other taggers' files → moved up 1</t>
        </is>
      </c>
      <c r="Q54" s="84" t="inlineStr">
        <is>
          <t>Open ▸</t>
        </is>
      </c>
      <c r="R54" s="84" t="inlineStr">
        <is>
          <t>Card ▸</t>
        </is>
      </c>
      <c r="S54" s="85" t="inlineStr">
        <is>
          <t>Consulting &amp; Professional Services</t>
        </is>
      </c>
      <c r="T54" s="86" t="inlineStr">
        <is>
          <t>XBRL Tagging, Conversion &amp; Filing</t>
        </is>
      </c>
      <c r="U54" s="86" t="inlineStr">
        <is>
          <t>R013</t>
        </is>
      </c>
      <c r="V54" s="86" t="inlineStr">
        <is>
          <t>XBRL Tagging, Conversion &amp; Filing · IC</t>
        </is>
      </c>
      <c r="W54" s="101" t="inlineStr">
        <is>
          <t>A3</t>
        </is>
      </c>
      <c r="X54" s="86" t="inlineStr">
        <is>
          <t>Band A · Practitioner</t>
        </is>
      </c>
      <c r="Y54" s="86" t="inlineStr">
        <is>
          <t>Senior Financial Analyst</t>
        </is>
      </c>
      <c r="Z54" s="86" t="n"/>
      <c r="AA54" s="86" t="inlineStr">
        <is>
          <t>Placed at A3 by the evidence: six ratings × market-derived weights and rules R1–R13 · no move needed for the reporting line</t>
        </is>
      </c>
      <c r="AB54" s="86" t="n"/>
      <c r="AC54" s="88" t="inlineStr">
        <is>
          <t>A3</t>
        </is>
      </c>
      <c r="AD54" s="21" t="inlineStr">
        <is>
          <t>High · 17.3 yrs vs market 2–5 yrs for A3</t>
        </is>
      </c>
      <c r="AE54" s="21" t="n"/>
      <c r="AF54" s="21" t="inlineStr">
        <is>
          <t>P2 · SFIA 3 Apply</t>
        </is>
      </c>
      <c r="AG54" s="89" t="str">
        <f>IFERROR(IF(INDEX(RM_I_C,MATCH($U54,RM_KEY,0))="","",INDEX(RM_I_C,MATCH($U54,RM_KEY,0))),"")</f>
        <v>H</v>
      </c>
      <c r="AH54" s="90" t="str">
        <f>IFERROR(IF(INDEX(RM_I_Au,MATCH($U54,RM_KEY,0))="","",INDEX(RM_I_Au,MATCH($U54,RM_KEY,0))),"")</f>
        <v>M</v>
      </c>
      <c r="AI54" s="90" t="str">
        <f>IFERROR(IF(INDEX(RM_I_Ac,MATCH($U54,RM_KEY,0))="","",INDEX(RM_I_Ac,MATCH($U54,RM_KEY,0))),"")</f>
        <v>M</v>
      </c>
      <c r="AJ54" s="90" t="str">
        <f>IFERROR(IF(INDEX(RM_I_L,MATCH($U54,RM_KEY,0))="","",INDEX(RM_I_L,MATCH($U54,RM_KEY,0))),"")</f>
        <v>L</v>
      </c>
      <c r="AK54" s="90" t="str">
        <f>IFERROR(IF(INDEX(RM_I_BI,MATCH($U54,RM_KEY,0))="","",INDEX(RM_I_BI,MATCH($U54,RM_KEY,0))),"")</f>
        <v>L</v>
      </c>
      <c r="AL54" s="90" t="str">
        <f>IFERROR(IF(INDEX(RM_I_Exp,MATCH($U54,RM_KEY,0))="","",INDEX(RM_I_Exp,MATCH($U54,RM_KEY,0))),"")</f>
        <v>L</v>
      </c>
      <c r="AM54" s="90" t="str">
        <f>IFERROR(IF(INDEX(RM_I_Edu,MATCH($U54,RM_KEY,0))="","",INDEX(RM_I_Edu,MATCH($U54,RM_KEY,0))),"")</f>
        <v>L</v>
      </c>
      <c r="AN54" s="91" t="str">
        <f>IFERROR(IF(INDEX(RM_M_C,MATCH($U54,RM_KEY,0))="","",INDEX(RM_M_C,MATCH($U54,RM_KEY,0))),"")</f>
        <v>H</v>
      </c>
      <c r="AO54" s="92" t="str">
        <f>IFERROR(IF(INDEX(RM_M_Au,MATCH($U54,RM_KEY,0))="","",INDEX(RM_M_Au,MATCH($U54,RM_KEY,0))),"")</f>
        <v>M</v>
      </c>
      <c r="AP54" s="92" t="str">
        <f>IFERROR(IF(INDEX(RM_M_Ac,MATCH($U54,RM_KEY,0))="","",INDEX(RM_M_Ac,MATCH($U54,RM_KEY,0))),"")</f>
        <v>M</v>
      </c>
      <c r="AQ54" s="92" t="str">
        <f>IFERROR(IF(INDEX(RM_M_L,MATCH($U54,RM_KEY,0))="","",INDEX(RM_M_L,MATCH($U54,RM_KEY,0))),"")</f>
        <v>L</v>
      </c>
      <c r="AR54" s="92" t="str">
        <f>IFERROR(IF(INDEX(RM_M_BI,MATCH($U54,RM_KEY,0))="","",INDEX(RM_M_BI,MATCH($U54,RM_KEY,0))),"")</f>
        <v>L</v>
      </c>
      <c r="AS54" s="92" t="str">
        <f>IFERROR(IF(INDEX(RM_M_Exp,MATCH($U54,RM_KEY,0))="","",INDEX(RM_M_Exp,MATCH($U54,RM_KEY,0))),"")</f>
        <v>L</v>
      </c>
      <c r="AT54" s="92" t="str">
        <f>IFERROR(IF(INDEX(RM_M_Edu,MATCH($U54,RM_KEY,0))="","",INDEX(RM_M_Edu,MATCH($U54,RM_KEY,0))),"")</f>
        <v>L</v>
      </c>
      <c r="AU54" s="93" t="str">
        <f>IFERROR(IF(INDEX(RM_L_C,MATCH($U54,RM_KEY,0))="","",INDEX(RM_L_C,MATCH($U54,RM_KEY,0))),"")</f>
        <v/>
      </c>
      <c r="AV54" s="94" t="str">
        <f>IFERROR(IF(INDEX(RM_L_Au,MATCH($U54,RM_KEY,0))="","",INDEX(RM_L_Au,MATCH($U54,RM_KEY,0))),"")</f>
        <v/>
      </c>
      <c r="AW54" s="94" t="str">
        <f>IFERROR(IF(INDEX(RM_L_Ac,MATCH($U54,RM_KEY,0))="","",INDEX(RM_L_Ac,MATCH($U54,RM_KEY,0))),"")</f>
        <v/>
      </c>
      <c r="AX54" s="94" t="str">
        <f>IFERROR(IF(INDEX(RM_L_L,MATCH($U54,RM_KEY,0))="","",INDEX(RM_L_L,MATCH($U54,RM_KEY,0))),"")</f>
        <v/>
      </c>
      <c r="AY54" s="94" t="str">
        <f>IFERROR(IF(INDEX(RM_L_BI,MATCH($U54,RM_KEY,0))="","",INDEX(RM_L_BI,MATCH($U54,RM_KEY,0))),"")</f>
        <v/>
      </c>
      <c r="AZ54" s="94" t="str">
        <f>IFERROR(IF(INDEX(RM_L_Exp,MATCH($U54,RM_KEY,0))="","",INDEX(RM_L_Exp,MATCH($U54,RM_KEY,0))),"")</f>
        <v/>
      </c>
      <c r="BA54" s="94" t="str">
        <f>IFERROR(IF(INDEX(RM_L_Edu,MATCH($U54,RM_KEY,0))="","",INDEX(RM_L_Edu,MATCH($U54,RM_KEY,0))),"")</f>
        <v/>
      </c>
      <c r="BB54" s="89" t="inlineStr">
        <is>
          <t>M</t>
        </is>
      </c>
      <c r="BC54" s="90" t="inlineStr">
        <is>
          <t>L</t>
        </is>
      </c>
      <c r="BD54" s="90" t="inlineStr">
        <is>
          <t>M</t>
        </is>
      </c>
      <c r="BE54" s="90" t="inlineStr">
        <is>
          <t>L</t>
        </is>
      </c>
      <c r="BF54" s="90" t="inlineStr">
        <is>
          <t>M</t>
        </is>
      </c>
      <c r="BG54" s="90" t="inlineStr">
        <is>
          <t>H</t>
        </is>
      </c>
      <c r="BH54" s="90" t="inlineStr">
        <is>
          <t>M</t>
        </is>
      </c>
      <c r="BI54" s="93" t="n"/>
      <c r="BJ54" s="94" t="n"/>
      <c r="BK54" s="94" t="n"/>
      <c r="BL54" s="94" t="n"/>
      <c r="BM54" s="94" t="n"/>
      <c r="BN54" s="94" t="n"/>
      <c r="BO54" s="94" t="n"/>
      <c r="BP54" s="63" t="n"/>
      <c r="BQ54" s="95" t="str">
        <f>IF(CY54=0,"",IF(BP54&lt;&gt;"",BP54,IF(LEFT(W54,1)="X",W54,IF(OR(W54="B+",W54="C+"),INDEX(LAD_PC,MAX(1,MIN(14,MATCH(W54,LAD_PC,0)+IF((DA54-CZ54)&gt;=0.5,1,IF((DA54-CZ54)&lt;=-0.5,-1,0))))),INDEX(LAD_STD,MAX(1,MIN(12,MATCH(W54,LAD_STD,0)+IF((DA54-CZ54)&gt;=0.5,1,IF((DA54-CZ54)&lt;=-0.5,-1,0)))))))))</f>
        <v/>
      </c>
      <c r="BR54" s="86" t="str">
        <f>IF(BQ54="","",IFERROR(CHOOSE(INDEX(B_RANK,MATCH(BQ54,B_LVL,0)),"Band A · Practitioner","Band B · Specialist / Manager","B+ · Player-Coach","Band C · Principal / Head","C+ · Player-Coach","Band D · Business leadership","Band E · Enterprise leadership"),"Band X · Consultant"))</f>
        <v/>
      </c>
      <c r="BS54" s="86" t="str">
        <f>IF(BQ54="","",IF(BQ54=W54,"• Same",IF(INDEX(B_VAL,MATCH(BQ54,B_LVL,0))&gt;INDEX(B_VAL,MATCH(W54,B_LVL,0)),"▲ Up","▼ Down")))</f>
        <v/>
      </c>
      <c r="BT54" s="95" t="str">
        <f>IF(BQ54&lt;&gt;"",BQ54,W54)</f>
        <v>A3</v>
      </c>
      <c r="BU54" s="86" t="str">
        <f>IFERROR(IF($H54="","—",IF(OR(LEFT(BT54,1)="X",LEFT(INDEX($BT$7:$BT$592,MATCH($H54,$D$7:$D$592,0)),1)="X"),"—",IF(AND(LEFT(BT54,1)="E",LEFT(INDEX($BT$7:$BT$592,MATCH($H54,$D$7:$D$592,0)),1)="E"),"Exception · Band E",IF(INDEX(B_VAL,MATCH(BT54,B_LVL,0))&gt;=INDEX(B_VAL,MATCH(INDEX($BT$7:$BT$592,MATCH($H54,$D$7:$D$592,0)),B_LVL,0)),"⚠ At or above the manager",IF(INDEX(B_RANK,MATCH(BT54,B_LVL,0))=INDEX(B_RANK,MATCH(INDEX($BT$7:$BT$592,MATCH($H54,$D$7:$D$592,0)),B_LVL,0)),"⚠ Same band as the manager","OK"))))),"—")</f>
        <v>OK</v>
      </c>
      <c r="BV54" s="64" t="n"/>
      <c r="BW54" s="20">
        <f>IFERROR(INDEX(LMH_PTS,MATCH(AG54,LMH_KEY,0)),0)</f>
        <v>9</v>
      </c>
      <c r="BX54" s="21">
        <f>IFERROR(INDEX(LMH_PTS,MATCH(AH54,LMH_KEY,0)),0)</f>
        <v>3</v>
      </c>
      <c r="BY54" s="21">
        <f>IFERROR(INDEX(LMH_PTS,MATCH(AI54,LMH_KEY,0)),0)</f>
        <v>3</v>
      </c>
      <c r="BZ54" s="21">
        <f>IFERROR(INDEX(LMH_PTS,MATCH(AJ54,LMH_KEY,0)),0)</f>
        <v>1</v>
      </c>
      <c r="CA54" s="21">
        <f>IFERROR(INDEX(LMH_PTS,MATCH(AK54,LMH_KEY,0)),0)</f>
        <v>1</v>
      </c>
      <c r="CB54" s="21">
        <f>IFERROR(INDEX(LMH_PTS,MATCH(AL54,LMH_KEY,0)),0)</f>
        <v>1</v>
      </c>
      <c r="CC54" s="21">
        <f>IFERROR(INDEX(LMH_PTS,MATCH(AM54,LMH_KEY,0)),0)</f>
        <v>1</v>
      </c>
      <c r="CD54" s="21">
        <f>IFERROR(INDEX(LMH_PTS,MATCH(IF(AU54&lt;&gt;"",AU54,AG54),LMH_KEY,0)),0)</f>
        <v>9</v>
      </c>
      <c r="CE54" s="21">
        <f>IFERROR(INDEX(LMH_PTS,MATCH(IF(AV54&lt;&gt;"",AV54,AH54),LMH_KEY,0)),0)</f>
        <v>3</v>
      </c>
      <c r="CF54" s="21">
        <f>IFERROR(INDEX(LMH_PTS,MATCH(IF(AW54&lt;&gt;"",AW54,AI54),LMH_KEY,0)),0)</f>
        <v>3</v>
      </c>
      <c r="CG54" s="21">
        <f>IFERROR(INDEX(LMH_PTS,MATCH(IF(AX54&lt;&gt;"",AX54,AJ54),LMH_KEY,0)),0)</f>
        <v>1</v>
      </c>
      <c r="CH54" s="21">
        <f>IFERROR(INDEX(LMH_PTS,MATCH(IF(AY54&lt;&gt;"",AY54,AK54),LMH_KEY,0)),0)</f>
        <v>1</v>
      </c>
      <c r="CI54" s="21">
        <f>IFERROR(INDEX(LMH_PTS,MATCH(IF(AZ54&lt;&gt;"",AZ54,AL54),LMH_KEY,0)),0)</f>
        <v>1</v>
      </c>
      <c r="CJ54" s="21">
        <f>IFERROR(INDEX(LMH_PTS,MATCH(IF(BA54&lt;&gt;"",BA54,AM54),LMH_KEY,0)),0)</f>
        <v>1</v>
      </c>
      <c r="CK54" s="21">
        <f>IF(BB54="",0,IFERROR(INDEX(LMH_STEP,MATCH(BB54,LMH_KEY,0)),0))</f>
        <v>0</v>
      </c>
      <c r="CL54" s="21">
        <f>IF(BC54="",0,IFERROR(INDEX(LMH_STEP,MATCH(BC54,LMH_KEY,0)),0))</f>
        <v>-1</v>
      </c>
      <c r="CM54" s="21">
        <f>IF(BD54="",0,IFERROR(INDEX(LMH_STEP,MATCH(BD54,LMH_KEY,0)),0))</f>
        <v>0</v>
      </c>
      <c r="CN54" s="21">
        <f>IF(BE54="",0,IFERROR(INDEX(LMH_STEP,MATCH(BE54,LMH_KEY,0)),0))</f>
        <v>-1</v>
      </c>
      <c r="CO54" s="21">
        <f>IF(BF54="",0,IFERROR(INDEX(LMH_STEP,MATCH(BF54,LMH_KEY,0)),0))</f>
        <v>0</v>
      </c>
      <c r="CP54" s="21">
        <f>IF(BG54="",0,IFERROR(INDEX(LMH_STEP,MATCH(BG54,LMH_KEY,0)),0))</f>
        <v>1</v>
      </c>
      <c r="CQ54" s="21">
        <f>IF(BH54="",0,IFERROR(INDEX(LMH_STEP,MATCH(BH54,LMH_KEY,0)),0))</f>
        <v>0</v>
      </c>
      <c r="CR54" s="21">
        <f>IF(BI54&lt;&gt;"",IFERROR(INDEX(LMH_STEP,MATCH(BI54,LMH_KEY,0)),0),CK54)</f>
        <v>0</v>
      </c>
      <c r="CS54" s="21">
        <f>IF(BJ54&lt;&gt;"",IFERROR(INDEX(LMH_STEP,MATCH(BJ54,LMH_KEY,0)),0),CL54)</f>
        <v>-1</v>
      </c>
      <c r="CT54" s="21">
        <f>IF(BK54&lt;&gt;"",IFERROR(INDEX(LMH_STEP,MATCH(BK54,LMH_KEY,0)),0),CM54)</f>
        <v>0</v>
      </c>
      <c r="CU54" s="21">
        <f>IF(BL54&lt;&gt;"",IFERROR(INDEX(LMH_STEP,MATCH(BL54,LMH_KEY,0)),0),CN54)</f>
        <v>-1</v>
      </c>
      <c r="CV54" s="21">
        <f>IF(BM54&lt;&gt;"",IFERROR(INDEX(LMH_STEP,MATCH(BM54,LMH_KEY,0)),0),CO54)</f>
        <v>0</v>
      </c>
      <c r="CW54" s="21">
        <f>IF(BN54&lt;&gt;"",IFERROR(INDEX(LMH_STEP,MATCH(BN54,LMH_KEY,0)),0),CP54)</f>
        <v>1</v>
      </c>
      <c r="CX54" s="21">
        <f>IF(BO54&lt;&gt;"",IFERROR(INDEX(LMH_STEP,MATCH(BO54,LMH_KEY,0)),0),CQ54)</f>
        <v>0</v>
      </c>
      <c r="CY54" s="21">
        <f>COUNTA(BI54:BO54)+IF(BP54&lt;&gt;"",1,0)+IFERROR(INDEX(RM_LCNT,MATCH($U54,RM_KEY,0)),0)</f>
        <v>0</v>
      </c>
      <c r="CZ54" s="21">
        <f>IF((BW54+BX54+BY54+BZ54+CA54+CB54+CC54)=0,0,(BW54*CK54+BX54*CL54+BY54*CM54+BZ54*CN54+CA54*CO54+CB54*CP54+CC54*CQ54)/(BW54+BX54+BY54+BZ54+CA54+CB54+CC54))</f>
        <v>-0.157894736842105</v>
      </c>
      <c r="DA54" s="21">
        <f>IF((CD54+CE54+CF54+CG54+CH54+CI54+CJ54)=0,0,(CD54*CR54+CE54*CS54+CF54*CT54+CG54*CU54+CH54*CV54+CI54*CW54+CJ54*CX54)/(CD54+CE54+CF54+CG54+CH54+CI54+CJ54))</f>
        <v>-0.157894736842105</v>
      </c>
    </row>
    <row r="55" ht="70" customHeight="1">
      <c r="A55" s="59" t="inlineStr">
        <is>
          <t>CARBON</t>
        </is>
      </c>
      <c r="B55" s="17" t="inlineStr">
        <is>
          <t>Services</t>
        </is>
      </c>
      <c r="C55" s="17" t="n">
        <v>7</v>
      </c>
      <c r="D55" s="17" t="inlineStr">
        <is>
          <t>IRIS0466</t>
        </is>
      </c>
      <c r="E55" s="17" t="inlineStr">
        <is>
          <t>Nirmala Kalyadappu</t>
        </is>
      </c>
      <c r="F55" s="17" t="inlineStr">
        <is>
          <t>Financial Analyst</t>
        </is>
      </c>
      <c r="G55" s="17" t="inlineStr">
        <is>
          <t>Shailesh Kumar Sharma</t>
        </is>
      </c>
      <c r="H55" s="17" t="inlineStr">
        <is>
          <t>IRIS0506</t>
        </is>
      </c>
      <c r="I55" s="17" t="n">
        <v>16.9</v>
      </c>
      <c r="J55" s="17" t="inlineStr">
        <is>
          <t>B.Com</t>
        </is>
      </c>
      <c r="K55" s="17" t="inlineStr">
        <is>
          <t>L3 – Professional / Associate</t>
        </is>
      </c>
      <c r="L55" s="82" t="inlineStr">
        <is>
          <t>20 of 20</t>
        </is>
      </c>
      <c r="M55" s="83" t="inlineStr">
        <is>
          <t>• Role / sub-team: XBRL Conversion Services.</t>
        </is>
      </c>
      <c r="N55"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5" s="83" t="inlineStr">
        <is>
          <t>Latest rating: 4 · Potential: High · 9-box: Core Contributor</t>
        </is>
      </c>
      <c r="P55" s="83" t="n"/>
      <c r="Q55" s="84" t="inlineStr">
        <is>
          <t>Open ▸</t>
        </is>
      </c>
      <c r="R55" s="84" t="inlineStr">
        <is>
          <t>Card ▸</t>
        </is>
      </c>
      <c r="S55" s="85" t="inlineStr">
        <is>
          <t>Consulting &amp; Professional Services</t>
        </is>
      </c>
      <c r="T55" s="86" t="inlineStr">
        <is>
          <t>XBRL Tagging, Conversion &amp; Filing</t>
        </is>
      </c>
      <c r="U55" s="86" t="inlineStr">
        <is>
          <t>R013</t>
        </is>
      </c>
      <c r="V55" s="86" t="inlineStr">
        <is>
          <t>XBRL Tagging, Conversion &amp; Filing · IC</t>
        </is>
      </c>
      <c r="W55" s="101" t="inlineStr">
        <is>
          <t>A3</t>
        </is>
      </c>
      <c r="X55" s="86" t="inlineStr">
        <is>
          <t>Band A · Practitioner</t>
        </is>
      </c>
      <c r="Y55" s="86" t="inlineStr">
        <is>
          <t>Senior Financial Analyst</t>
        </is>
      </c>
      <c r="Z55" s="86" t="n"/>
      <c r="AA55" s="86" t="inlineStr">
        <is>
          <t>Placed at A3 by the evidence: six ratings × market-derived weights and rules R1–R13 · no move needed for the reporting line</t>
        </is>
      </c>
      <c r="AB55" s="86" t="n"/>
      <c r="AC55" s="88" t="inlineStr">
        <is>
          <t>A3</t>
        </is>
      </c>
      <c r="AD55" s="21" t="inlineStr">
        <is>
          <t>High · 16.9 yrs vs market 2–5 yrs for A3</t>
        </is>
      </c>
      <c r="AE55" s="21" t="n"/>
      <c r="AF55" s="21" t="inlineStr">
        <is>
          <t>P2 · SFIA 3 Apply</t>
        </is>
      </c>
      <c r="AG55" s="89" t="str">
        <f>IFERROR(IF(INDEX(RM_I_C,MATCH($U55,RM_KEY,0))="","",INDEX(RM_I_C,MATCH($U55,RM_KEY,0))),"")</f>
        <v>H</v>
      </c>
      <c r="AH55" s="90" t="str">
        <f>IFERROR(IF(INDEX(RM_I_Au,MATCH($U55,RM_KEY,0))="","",INDEX(RM_I_Au,MATCH($U55,RM_KEY,0))),"")</f>
        <v>M</v>
      </c>
      <c r="AI55" s="90" t="str">
        <f>IFERROR(IF(INDEX(RM_I_Ac,MATCH($U55,RM_KEY,0))="","",INDEX(RM_I_Ac,MATCH($U55,RM_KEY,0))),"")</f>
        <v>M</v>
      </c>
      <c r="AJ55" s="90" t="str">
        <f>IFERROR(IF(INDEX(RM_I_L,MATCH($U55,RM_KEY,0))="","",INDEX(RM_I_L,MATCH($U55,RM_KEY,0))),"")</f>
        <v>L</v>
      </c>
      <c r="AK55" s="90" t="str">
        <f>IFERROR(IF(INDEX(RM_I_BI,MATCH($U55,RM_KEY,0))="","",INDEX(RM_I_BI,MATCH($U55,RM_KEY,0))),"")</f>
        <v>L</v>
      </c>
      <c r="AL55" s="90" t="str">
        <f>IFERROR(IF(INDEX(RM_I_Exp,MATCH($U55,RM_KEY,0))="","",INDEX(RM_I_Exp,MATCH($U55,RM_KEY,0))),"")</f>
        <v>L</v>
      </c>
      <c r="AM55" s="90" t="str">
        <f>IFERROR(IF(INDEX(RM_I_Edu,MATCH($U55,RM_KEY,0))="","",INDEX(RM_I_Edu,MATCH($U55,RM_KEY,0))),"")</f>
        <v>L</v>
      </c>
      <c r="AN55" s="91" t="str">
        <f>IFERROR(IF(INDEX(RM_M_C,MATCH($U55,RM_KEY,0))="","",INDEX(RM_M_C,MATCH($U55,RM_KEY,0))),"")</f>
        <v>H</v>
      </c>
      <c r="AO55" s="92" t="str">
        <f>IFERROR(IF(INDEX(RM_M_Au,MATCH($U55,RM_KEY,0))="","",INDEX(RM_M_Au,MATCH($U55,RM_KEY,0))),"")</f>
        <v>M</v>
      </c>
      <c r="AP55" s="92" t="str">
        <f>IFERROR(IF(INDEX(RM_M_Ac,MATCH($U55,RM_KEY,0))="","",INDEX(RM_M_Ac,MATCH($U55,RM_KEY,0))),"")</f>
        <v>M</v>
      </c>
      <c r="AQ55" s="92" t="str">
        <f>IFERROR(IF(INDEX(RM_M_L,MATCH($U55,RM_KEY,0))="","",INDEX(RM_M_L,MATCH($U55,RM_KEY,0))),"")</f>
        <v>L</v>
      </c>
      <c r="AR55" s="92" t="str">
        <f>IFERROR(IF(INDEX(RM_M_BI,MATCH($U55,RM_KEY,0))="","",INDEX(RM_M_BI,MATCH($U55,RM_KEY,0))),"")</f>
        <v>L</v>
      </c>
      <c r="AS55" s="92" t="str">
        <f>IFERROR(IF(INDEX(RM_M_Exp,MATCH($U55,RM_KEY,0))="","",INDEX(RM_M_Exp,MATCH($U55,RM_KEY,0))),"")</f>
        <v>L</v>
      </c>
      <c r="AT55" s="92" t="str">
        <f>IFERROR(IF(INDEX(RM_M_Edu,MATCH($U55,RM_KEY,0))="","",INDEX(RM_M_Edu,MATCH($U55,RM_KEY,0))),"")</f>
        <v>L</v>
      </c>
      <c r="AU55" s="93" t="str">
        <f>IFERROR(IF(INDEX(RM_L_C,MATCH($U55,RM_KEY,0))="","",INDEX(RM_L_C,MATCH($U55,RM_KEY,0))),"")</f>
        <v/>
      </c>
      <c r="AV55" s="94" t="str">
        <f>IFERROR(IF(INDEX(RM_L_Au,MATCH($U55,RM_KEY,0))="","",INDEX(RM_L_Au,MATCH($U55,RM_KEY,0))),"")</f>
        <v/>
      </c>
      <c r="AW55" s="94" t="str">
        <f>IFERROR(IF(INDEX(RM_L_Ac,MATCH($U55,RM_KEY,0))="","",INDEX(RM_L_Ac,MATCH($U55,RM_KEY,0))),"")</f>
        <v/>
      </c>
      <c r="AX55" s="94" t="str">
        <f>IFERROR(IF(INDEX(RM_L_L,MATCH($U55,RM_KEY,0))="","",INDEX(RM_L_L,MATCH($U55,RM_KEY,0))),"")</f>
        <v/>
      </c>
      <c r="AY55" s="94" t="str">
        <f>IFERROR(IF(INDEX(RM_L_BI,MATCH($U55,RM_KEY,0))="","",INDEX(RM_L_BI,MATCH($U55,RM_KEY,0))),"")</f>
        <v/>
      </c>
      <c r="AZ55" s="94" t="str">
        <f>IFERROR(IF(INDEX(RM_L_Exp,MATCH($U55,RM_KEY,0))="","",INDEX(RM_L_Exp,MATCH($U55,RM_KEY,0))),"")</f>
        <v/>
      </c>
      <c r="BA55" s="94" t="str">
        <f>IFERROR(IF(INDEX(RM_L_Edu,MATCH($U55,RM_KEY,0))="","",INDEX(RM_L_Edu,MATCH($U55,RM_KEY,0))),"")</f>
        <v/>
      </c>
      <c r="BB55" s="89" t="n"/>
      <c r="BC55" s="90" t="n"/>
      <c r="BD55" s="90" t="n"/>
      <c r="BE55" s="90" t="n"/>
      <c r="BF55" s="90" t="inlineStr">
        <is>
          <t>M</t>
        </is>
      </c>
      <c r="BG55" s="90" t="inlineStr">
        <is>
          <t>H</t>
        </is>
      </c>
      <c r="BH55" s="90" t="inlineStr">
        <is>
          <t>M</t>
        </is>
      </c>
      <c r="BI55" s="93" t="n"/>
      <c r="BJ55" s="94" t="n"/>
      <c r="BK55" s="94" t="n"/>
      <c r="BL55" s="94" t="n"/>
      <c r="BM55" s="94" t="n"/>
      <c r="BN55" s="94" t="n"/>
      <c r="BO55" s="94" t="n"/>
      <c r="BP55" s="63" t="n"/>
      <c r="BQ55" s="95" t="str">
        <f>IF(CY55=0,"",IF(BP55&lt;&gt;"",BP55,IF(LEFT(W55,1)="X",W55,IF(OR(W55="B+",W55="C+"),INDEX(LAD_PC,MAX(1,MIN(14,MATCH(W55,LAD_PC,0)+IF((DA55-CZ55)&gt;=0.5,1,IF((DA55-CZ55)&lt;=-0.5,-1,0))))),INDEX(LAD_STD,MAX(1,MIN(12,MATCH(W55,LAD_STD,0)+IF((DA55-CZ55)&gt;=0.5,1,IF((DA55-CZ55)&lt;=-0.5,-1,0)))))))))</f>
        <v/>
      </c>
      <c r="BR55" s="86" t="str">
        <f>IF(BQ55="","",IFERROR(CHOOSE(INDEX(B_RANK,MATCH(BQ55,B_LVL,0)),"Band A · Practitioner","Band B · Specialist / Manager","B+ · Player-Coach","Band C · Principal / Head","C+ · Player-Coach","Band D · Business leadership","Band E · Enterprise leadership"),"Band X · Consultant"))</f>
        <v/>
      </c>
      <c r="BS55" s="86" t="str">
        <f>IF(BQ55="","",IF(BQ55=W55,"• Same",IF(INDEX(B_VAL,MATCH(BQ55,B_LVL,0))&gt;INDEX(B_VAL,MATCH(W55,B_LVL,0)),"▲ Up","▼ Down")))</f>
        <v/>
      </c>
      <c r="BT55" s="95" t="str">
        <f>IF(BQ55&lt;&gt;"",BQ55,W55)</f>
        <v>A3</v>
      </c>
      <c r="BU55" s="86" t="str">
        <f>IFERROR(IF($H55="","—",IF(OR(LEFT(BT55,1)="X",LEFT(INDEX($BT$7:$BT$592,MATCH($H55,$D$7:$D$592,0)),1)="X"),"—",IF(AND(LEFT(BT55,1)="E",LEFT(INDEX($BT$7:$BT$592,MATCH($H55,$D$7:$D$592,0)),1)="E"),"Exception · Band E",IF(INDEX(B_VAL,MATCH(BT55,B_LVL,0))&gt;=INDEX(B_VAL,MATCH(INDEX($BT$7:$BT$592,MATCH($H55,$D$7:$D$592,0)),B_LVL,0)),"⚠ At or above the manager",IF(INDEX(B_RANK,MATCH(BT55,B_LVL,0))=INDEX(B_RANK,MATCH(INDEX($BT$7:$BT$592,MATCH($H55,$D$7:$D$592,0)),B_LVL,0)),"⚠ Same band as the manager","OK"))))),"—")</f>
        <v>OK</v>
      </c>
      <c r="BV55" s="64" t="n"/>
      <c r="BW55" s="20">
        <f>IFERROR(INDEX(LMH_PTS,MATCH(AG55,LMH_KEY,0)),0)</f>
        <v>9</v>
      </c>
      <c r="BX55" s="21">
        <f>IFERROR(INDEX(LMH_PTS,MATCH(AH55,LMH_KEY,0)),0)</f>
        <v>3</v>
      </c>
      <c r="BY55" s="21">
        <f>IFERROR(INDEX(LMH_PTS,MATCH(AI55,LMH_KEY,0)),0)</f>
        <v>3</v>
      </c>
      <c r="BZ55" s="21">
        <f>IFERROR(INDEX(LMH_PTS,MATCH(AJ55,LMH_KEY,0)),0)</f>
        <v>1</v>
      </c>
      <c r="CA55" s="21">
        <f>IFERROR(INDEX(LMH_PTS,MATCH(AK55,LMH_KEY,0)),0)</f>
        <v>1</v>
      </c>
      <c r="CB55" s="21">
        <f>IFERROR(INDEX(LMH_PTS,MATCH(AL55,LMH_KEY,0)),0)</f>
        <v>1</v>
      </c>
      <c r="CC55" s="21">
        <f>IFERROR(INDEX(LMH_PTS,MATCH(AM55,LMH_KEY,0)),0)</f>
        <v>1</v>
      </c>
      <c r="CD55" s="21">
        <f>IFERROR(INDEX(LMH_PTS,MATCH(IF(AU55&lt;&gt;"",AU55,AG55),LMH_KEY,0)),0)</f>
        <v>9</v>
      </c>
      <c r="CE55" s="21">
        <f>IFERROR(INDEX(LMH_PTS,MATCH(IF(AV55&lt;&gt;"",AV55,AH55),LMH_KEY,0)),0)</f>
        <v>3</v>
      </c>
      <c r="CF55" s="21">
        <f>IFERROR(INDEX(LMH_PTS,MATCH(IF(AW55&lt;&gt;"",AW55,AI55),LMH_KEY,0)),0)</f>
        <v>3</v>
      </c>
      <c r="CG55" s="21">
        <f>IFERROR(INDEX(LMH_PTS,MATCH(IF(AX55&lt;&gt;"",AX55,AJ55),LMH_KEY,0)),0)</f>
        <v>1</v>
      </c>
      <c r="CH55" s="21">
        <f>IFERROR(INDEX(LMH_PTS,MATCH(IF(AY55&lt;&gt;"",AY55,AK55),LMH_KEY,0)),0)</f>
        <v>1</v>
      </c>
      <c r="CI55" s="21">
        <f>IFERROR(INDEX(LMH_PTS,MATCH(IF(AZ55&lt;&gt;"",AZ55,AL55),LMH_KEY,0)),0)</f>
        <v>1</v>
      </c>
      <c r="CJ55" s="21">
        <f>IFERROR(INDEX(LMH_PTS,MATCH(IF(BA55&lt;&gt;"",BA55,AM55),LMH_KEY,0)),0)</f>
        <v>1</v>
      </c>
      <c r="CK55" s="21">
        <f>IF(BB55="",0,IFERROR(INDEX(LMH_STEP,MATCH(BB55,LMH_KEY,0)),0))</f>
        <v>0</v>
      </c>
      <c r="CL55" s="21">
        <f>IF(BC55="",0,IFERROR(INDEX(LMH_STEP,MATCH(BC55,LMH_KEY,0)),0))</f>
        <v>0</v>
      </c>
      <c r="CM55" s="21">
        <f>IF(BD55="",0,IFERROR(INDEX(LMH_STEP,MATCH(BD55,LMH_KEY,0)),0))</f>
        <v>0</v>
      </c>
      <c r="CN55" s="21">
        <f>IF(BE55="",0,IFERROR(INDEX(LMH_STEP,MATCH(BE55,LMH_KEY,0)),0))</f>
        <v>0</v>
      </c>
      <c r="CO55" s="21">
        <f>IF(BF55="",0,IFERROR(INDEX(LMH_STEP,MATCH(BF55,LMH_KEY,0)),0))</f>
        <v>0</v>
      </c>
      <c r="CP55" s="21">
        <f>IF(BG55="",0,IFERROR(INDEX(LMH_STEP,MATCH(BG55,LMH_KEY,0)),0))</f>
        <v>1</v>
      </c>
      <c r="CQ55" s="21">
        <f>IF(BH55="",0,IFERROR(INDEX(LMH_STEP,MATCH(BH55,LMH_KEY,0)),0))</f>
        <v>0</v>
      </c>
      <c r="CR55" s="21">
        <f>IF(BI55&lt;&gt;"",IFERROR(INDEX(LMH_STEP,MATCH(BI55,LMH_KEY,0)),0),CK55)</f>
        <v>0</v>
      </c>
      <c r="CS55" s="21">
        <f>IF(BJ55&lt;&gt;"",IFERROR(INDEX(LMH_STEP,MATCH(BJ55,LMH_KEY,0)),0),CL55)</f>
        <v>0</v>
      </c>
      <c r="CT55" s="21">
        <f>IF(BK55&lt;&gt;"",IFERROR(INDEX(LMH_STEP,MATCH(BK55,LMH_KEY,0)),0),CM55)</f>
        <v>0</v>
      </c>
      <c r="CU55" s="21">
        <f>IF(BL55&lt;&gt;"",IFERROR(INDEX(LMH_STEP,MATCH(BL55,LMH_KEY,0)),0),CN55)</f>
        <v>0</v>
      </c>
      <c r="CV55" s="21">
        <f>IF(BM55&lt;&gt;"",IFERROR(INDEX(LMH_STEP,MATCH(BM55,LMH_KEY,0)),0),CO55)</f>
        <v>0</v>
      </c>
      <c r="CW55" s="21">
        <f>IF(BN55&lt;&gt;"",IFERROR(INDEX(LMH_STEP,MATCH(BN55,LMH_KEY,0)),0),CP55)</f>
        <v>1</v>
      </c>
      <c r="CX55" s="21">
        <f>IF(BO55&lt;&gt;"",IFERROR(INDEX(LMH_STEP,MATCH(BO55,LMH_KEY,0)),0),CQ55)</f>
        <v>0</v>
      </c>
      <c r="CY55" s="21">
        <f>COUNTA(BI55:BO55)+IF(BP55&lt;&gt;"",1,0)+IFERROR(INDEX(RM_LCNT,MATCH($U55,RM_KEY,0)),0)</f>
        <v>0</v>
      </c>
      <c r="CZ55" s="21">
        <f>IF((BW55+BX55+BY55+BZ55+CA55+CB55+CC55)=0,0,(BW55*CK55+BX55*CL55+BY55*CM55+BZ55*CN55+CA55*CO55+CB55*CP55+CC55*CQ55)/(BW55+BX55+BY55+BZ55+CA55+CB55+CC55))</f>
        <v>0.0526315789473684</v>
      </c>
      <c r="DA55" s="21">
        <f>IF((CD55+CE55+CF55+CG55+CH55+CI55+CJ55)=0,0,(CD55*CR55+CE55*CS55+CF55*CT55+CG55*CU55+CH55*CV55+CI55*CW55+CJ55*CX55)/(CD55+CE55+CF55+CG55+CH55+CI55+CJ55))</f>
        <v>0.0526315789473684</v>
      </c>
    </row>
    <row r="56" ht="70" customHeight="1">
      <c r="A56" s="59" t="inlineStr">
        <is>
          <t>CARBON</t>
        </is>
      </c>
      <c r="B56" s="17" t="inlineStr">
        <is>
          <t>Services</t>
        </is>
      </c>
      <c r="C56" s="17" t="n">
        <v>7</v>
      </c>
      <c r="D56" s="17" t="inlineStr">
        <is>
          <t>IRIS0149</t>
        </is>
      </c>
      <c r="E56" s="17" t="inlineStr">
        <is>
          <t>Sunny Kirtane</t>
        </is>
      </c>
      <c r="F56" s="17" t="inlineStr">
        <is>
          <t>Senior Financial Analyst</t>
        </is>
      </c>
      <c r="G56" s="17" t="inlineStr">
        <is>
          <t>Shailesh Kumar Sharma</t>
        </is>
      </c>
      <c r="H56" s="17" t="inlineStr">
        <is>
          <t>IRIS0506</t>
        </is>
      </c>
      <c r="I56" s="17" t="n">
        <v>18.8</v>
      </c>
      <c r="J56" s="17" t="inlineStr">
        <is>
          <t>B.Com</t>
        </is>
      </c>
      <c r="K56" s="17" t="inlineStr">
        <is>
          <t>L4 – Senior</t>
        </is>
      </c>
      <c r="L56" s="82" t="inlineStr">
        <is>
          <t>20 of 20</t>
        </is>
      </c>
      <c r="M56" s="83" t="inlineStr">
        <is>
          <t>• Role / sub-team: UK ESMA CIPC.</t>
        </is>
      </c>
      <c r="N56"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6" s="83" t="inlineStr">
        <is>
          <t>Latest rating: 3 · Potential: Medium · 9-box: Core Contributor</t>
        </is>
      </c>
      <c r="P56" s="83" t="inlineStr">
        <is>
          <t>Complexity &amp; Expertise: A3: own survey / KRA answers · summarised by the rater; not quoted → matches the start
Autonomy &amp; Decision: A2: Decision scope stated only vaguely; works on allotted files → moved down 0.5
Accountability &amp; Impact: A2: own survey / KRA answers · summarised by the rater; not quoted → moved down 0.5
Leadership &amp; Strategy: A1: No guiding or leading of others described → moved down 0.5</t>
        </is>
      </c>
      <c r="Q56" s="84" t="inlineStr">
        <is>
          <t>Open ▸</t>
        </is>
      </c>
      <c r="R56" s="84" t="inlineStr">
        <is>
          <t>Card ▸</t>
        </is>
      </c>
      <c r="S56" s="85" t="inlineStr">
        <is>
          <t>Consulting &amp; Professional Services</t>
        </is>
      </c>
      <c r="T56" s="86" t="inlineStr">
        <is>
          <t>XBRL Tagging, Conversion &amp; Filing</t>
        </is>
      </c>
      <c r="U56" s="86" t="inlineStr">
        <is>
          <t>R013</t>
        </is>
      </c>
      <c r="V56" s="86" t="inlineStr">
        <is>
          <t>XBRL Tagging, Conversion &amp; Filing · IC</t>
        </is>
      </c>
      <c r="W56" s="101" t="inlineStr">
        <is>
          <t>A3</t>
        </is>
      </c>
      <c r="X56" s="86" t="inlineStr">
        <is>
          <t>Band A · Practitioner</t>
        </is>
      </c>
      <c r="Y56" s="86" t="inlineStr">
        <is>
          <t>Senior Financial Analyst</t>
        </is>
      </c>
      <c r="Z56" s="86" t="n"/>
      <c r="AA56" s="86" t="inlineStr">
        <is>
          <t>Placed at A3 by the evidence: six ratings × market-derived weights and rules R1–R13 · no move needed for the reporting line</t>
        </is>
      </c>
      <c r="AB56" s="86" t="n"/>
      <c r="AC56" s="88" t="inlineStr">
        <is>
          <t>B1</t>
        </is>
      </c>
      <c r="AD56" s="21" t="inlineStr">
        <is>
          <t>High · 18.8 yrs vs market 2–5 yrs for A3</t>
        </is>
      </c>
      <c r="AE56" s="21" t="n"/>
      <c r="AF56" s="21" t="inlineStr">
        <is>
          <t>P2 · SFIA 3 Apply</t>
        </is>
      </c>
      <c r="AG56" s="89" t="str">
        <f>IFERROR(IF(INDEX(RM_I_C,MATCH($U56,RM_KEY,0))="","",INDEX(RM_I_C,MATCH($U56,RM_KEY,0))),"")</f>
        <v>H</v>
      </c>
      <c r="AH56" s="90" t="str">
        <f>IFERROR(IF(INDEX(RM_I_Au,MATCH($U56,RM_KEY,0))="","",INDEX(RM_I_Au,MATCH($U56,RM_KEY,0))),"")</f>
        <v>M</v>
      </c>
      <c r="AI56" s="90" t="str">
        <f>IFERROR(IF(INDEX(RM_I_Ac,MATCH($U56,RM_KEY,0))="","",INDEX(RM_I_Ac,MATCH($U56,RM_KEY,0))),"")</f>
        <v>M</v>
      </c>
      <c r="AJ56" s="90" t="str">
        <f>IFERROR(IF(INDEX(RM_I_L,MATCH($U56,RM_KEY,0))="","",INDEX(RM_I_L,MATCH($U56,RM_KEY,0))),"")</f>
        <v>L</v>
      </c>
      <c r="AK56" s="90" t="str">
        <f>IFERROR(IF(INDEX(RM_I_BI,MATCH($U56,RM_KEY,0))="","",INDEX(RM_I_BI,MATCH($U56,RM_KEY,0))),"")</f>
        <v>L</v>
      </c>
      <c r="AL56" s="90" t="str">
        <f>IFERROR(IF(INDEX(RM_I_Exp,MATCH($U56,RM_KEY,0))="","",INDEX(RM_I_Exp,MATCH($U56,RM_KEY,0))),"")</f>
        <v>L</v>
      </c>
      <c r="AM56" s="90" t="str">
        <f>IFERROR(IF(INDEX(RM_I_Edu,MATCH($U56,RM_KEY,0))="","",INDEX(RM_I_Edu,MATCH($U56,RM_KEY,0))),"")</f>
        <v>L</v>
      </c>
      <c r="AN56" s="91" t="str">
        <f>IFERROR(IF(INDEX(RM_M_C,MATCH($U56,RM_KEY,0))="","",INDEX(RM_M_C,MATCH($U56,RM_KEY,0))),"")</f>
        <v>H</v>
      </c>
      <c r="AO56" s="92" t="str">
        <f>IFERROR(IF(INDEX(RM_M_Au,MATCH($U56,RM_KEY,0))="","",INDEX(RM_M_Au,MATCH($U56,RM_KEY,0))),"")</f>
        <v>M</v>
      </c>
      <c r="AP56" s="92" t="str">
        <f>IFERROR(IF(INDEX(RM_M_Ac,MATCH($U56,RM_KEY,0))="","",INDEX(RM_M_Ac,MATCH($U56,RM_KEY,0))),"")</f>
        <v>M</v>
      </c>
      <c r="AQ56" s="92" t="str">
        <f>IFERROR(IF(INDEX(RM_M_L,MATCH($U56,RM_KEY,0))="","",INDEX(RM_M_L,MATCH($U56,RM_KEY,0))),"")</f>
        <v>L</v>
      </c>
      <c r="AR56" s="92" t="str">
        <f>IFERROR(IF(INDEX(RM_M_BI,MATCH($U56,RM_KEY,0))="","",INDEX(RM_M_BI,MATCH($U56,RM_KEY,0))),"")</f>
        <v>L</v>
      </c>
      <c r="AS56" s="92" t="str">
        <f>IFERROR(IF(INDEX(RM_M_Exp,MATCH($U56,RM_KEY,0))="","",INDEX(RM_M_Exp,MATCH($U56,RM_KEY,0))),"")</f>
        <v>L</v>
      </c>
      <c r="AT56" s="92" t="str">
        <f>IFERROR(IF(INDEX(RM_M_Edu,MATCH($U56,RM_KEY,0))="","",INDEX(RM_M_Edu,MATCH($U56,RM_KEY,0))),"")</f>
        <v>L</v>
      </c>
      <c r="AU56" s="93" t="str">
        <f>IFERROR(IF(INDEX(RM_L_C,MATCH($U56,RM_KEY,0))="","",INDEX(RM_L_C,MATCH($U56,RM_KEY,0))),"")</f>
        <v/>
      </c>
      <c r="AV56" s="94" t="str">
        <f>IFERROR(IF(INDEX(RM_L_Au,MATCH($U56,RM_KEY,0))="","",INDEX(RM_L_Au,MATCH($U56,RM_KEY,0))),"")</f>
        <v/>
      </c>
      <c r="AW56" s="94" t="str">
        <f>IFERROR(IF(INDEX(RM_L_Ac,MATCH($U56,RM_KEY,0))="","",INDEX(RM_L_Ac,MATCH($U56,RM_KEY,0))),"")</f>
        <v/>
      </c>
      <c r="AX56" s="94" t="str">
        <f>IFERROR(IF(INDEX(RM_L_L,MATCH($U56,RM_KEY,0))="","",INDEX(RM_L_L,MATCH($U56,RM_KEY,0))),"")</f>
        <v/>
      </c>
      <c r="AY56" s="94" t="str">
        <f>IFERROR(IF(INDEX(RM_L_BI,MATCH($U56,RM_KEY,0))="","",INDEX(RM_L_BI,MATCH($U56,RM_KEY,0))),"")</f>
        <v/>
      </c>
      <c r="AZ56" s="94" t="str">
        <f>IFERROR(IF(INDEX(RM_L_Exp,MATCH($U56,RM_KEY,0))="","",INDEX(RM_L_Exp,MATCH($U56,RM_KEY,0))),"")</f>
        <v/>
      </c>
      <c r="BA56" s="94" t="str">
        <f>IFERROR(IF(INDEX(RM_L_Edu,MATCH($U56,RM_KEY,0))="","",INDEX(RM_L_Edu,MATCH($U56,RM_KEY,0))),"")</f>
        <v/>
      </c>
      <c r="BB56" s="89" t="inlineStr">
        <is>
          <t>M</t>
        </is>
      </c>
      <c r="BC56" s="90" t="inlineStr">
        <is>
          <t>M</t>
        </is>
      </c>
      <c r="BD56" s="90" t="inlineStr">
        <is>
          <t>M</t>
        </is>
      </c>
      <c r="BE56" s="90" t="inlineStr">
        <is>
          <t>L</t>
        </is>
      </c>
      <c r="BF56" s="90" t="inlineStr">
        <is>
          <t>M</t>
        </is>
      </c>
      <c r="BG56" s="90" t="inlineStr">
        <is>
          <t>H</t>
        </is>
      </c>
      <c r="BH56" s="90" t="inlineStr">
        <is>
          <t>M</t>
        </is>
      </c>
      <c r="BI56" s="93" t="n"/>
      <c r="BJ56" s="94" t="n"/>
      <c r="BK56" s="94" t="n"/>
      <c r="BL56" s="94" t="n"/>
      <c r="BM56" s="94" t="n"/>
      <c r="BN56" s="94" t="n"/>
      <c r="BO56" s="94" t="n"/>
      <c r="BP56" s="63" t="n"/>
      <c r="BQ56" s="95" t="str">
        <f>IF(CY56=0,"",IF(BP56&lt;&gt;"",BP56,IF(LEFT(W56,1)="X",W56,IF(OR(W56="B+",W56="C+"),INDEX(LAD_PC,MAX(1,MIN(14,MATCH(W56,LAD_PC,0)+IF((DA56-CZ56)&gt;=0.5,1,IF((DA56-CZ56)&lt;=-0.5,-1,0))))),INDEX(LAD_STD,MAX(1,MIN(12,MATCH(W56,LAD_STD,0)+IF((DA56-CZ56)&gt;=0.5,1,IF((DA56-CZ56)&lt;=-0.5,-1,0)))))))))</f>
        <v/>
      </c>
      <c r="BR56" s="86" t="str">
        <f>IF(BQ56="","",IFERROR(CHOOSE(INDEX(B_RANK,MATCH(BQ56,B_LVL,0)),"Band A · Practitioner","Band B · Specialist / Manager","B+ · Player-Coach","Band C · Principal / Head","C+ · Player-Coach","Band D · Business leadership","Band E · Enterprise leadership"),"Band X · Consultant"))</f>
        <v/>
      </c>
      <c r="BS56" s="86" t="str">
        <f>IF(BQ56="","",IF(BQ56=W56,"• Same",IF(INDEX(B_VAL,MATCH(BQ56,B_LVL,0))&gt;INDEX(B_VAL,MATCH(W56,B_LVL,0)),"▲ Up","▼ Down")))</f>
        <v/>
      </c>
      <c r="BT56" s="95" t="str">
        <f>IF(BQ56&lt;&gt;"",BQ56,W56)</f>
        <v>A3</v>
      </c>
      <c r="BU56" s="86" t="str">
        <f>IFERROR(IF($H56="","—",IF(OR(LEFT(BT56,1)="X",LEFT(INDEX($BT$7:$BT$592,MATCH($H56,$D$7:$D$592,0)),1)="X"),"—",IF(AND(LEFT(BT56,1)="E",LEFT(INDEX($BT$7:$BT$592,MATCH($H56,$D$7:$D$592,0)),1)="E"),"Exception · Band E",IF(INDEX(B_VAL,MATCH(BT56,B_LVL,0))&gt;=INDEX(B_VAL,MATCH(INDEX($BT$7:$BT$592,MATCH($H56,$D$7:$D$592,0)),B_LVL,0)),"⚠ At or above the manager",IF(INDEX(B_RANK,MATCH(BT56,B_LVL,0))=INDEX(B_RANK,MATCH(INDEX($BT$7:$BT$592,MATCH($H56,$D$7:$D$592,0)),B_LVL,0)),"⚠ Same band as the manager","OK"))))),"—")</f>
        <v>OK</v>
      </c>
      <c r="BV56" s="64" t="n"/>
      <c r="BW56" s="20">
        <f>IFERROR(INDEX(LMH_PTS,MATCH(AG56,LMH_KEY,0)),0)</f>
        <v>9</v>
      </c>
      <c r="BX56" s="21">
        <f>IFERROR(INDEX(LMH_PTS,MATCH(AH56,LMH_KEY,0)),0)</f>
        <v>3</v>
      </c>
      <c r="BY56" s="21">
        <f>IFERROR(INDEX(LMH_PTS,MATCH(AI56,LMH_KEY,0)),0)</f>
        <v>3</v>
      </c>
      <c r="BZ56" s="21">
        <f>IFERROR(INDEX(LMH_PTS,MATCH(AJ56,LMH_KEY,0)),0)</f>
        <v>1</v>
      </c>
      <c r="CA56" s="21">
        <f>IFERROR(INDEX(LMH_PTS,MATCH(AK56,LMH_KEY,0)),0)</f>
        <v>1</v>
      </c>
      <c r="CB56" s="21">
        <f>IFERROR(INDEX(LMH_PTS,MATCH(AL56,LMH_KEY,0)),0)</f>
        <v>1</v>
      </c>
      <c r="CC56" s="21">
        <f>IFERROR(INDEX(LMH_PTS,MATCH(AM56,LMH_KEY,0)),0)</f>
        <v>1</v>
      </c>
      <c r="CD56" s="21">
        <f>IFERROR(INDEX(LMH_PTS,MATCH(IF(AU56&lt;&gt;"",AU56,AG56),LMH_KEY,0)),0)</f>
        <v>9</v>
      </c>
      <c r="CE56" s="21">
        <f>IFERROR(INDEX(LMH_PTS,MATCH(IF(AV56&lt;&gt;"",AV56,AH56),LMH_KEY,0)),0)</f>
        <v>3</v>
      </c>
      <c r="CF56" s="21">
        <f>IFERROR(INDEX(LMH_PTS,MATCH(IF(AW56&lt;&gt;"",AW56,AI56),LMH_KEY,0)),0)</f>
        <v>3</v>
      </c>
      <c r="CG56" s="21">
        <f>IFERROR(INDEX(LMH_PTS,MATCH(IF(AX56&lt;&gt;"",AX56,AJ56),LMH_KEY,0)),0)</f>
        <v>1</v>
      </c>
      <c r="CH56" s="21">
        <f>IFERROR(INDEX(LMH_PTS,MATCH(IF(AY56&lt;&gt;"",AY56,AK56),LMH_KEY,0)),0)</f>
        <v>1</v>
      </c>
      <c r="CI56" s="21">
        <f>IFERROR(INDEX(LMH_PTS,MATCH(IF(AZ56&lt;&gt;"",AZ56,AL56),LMH_KEY,0)),0)</f>
        <v>1</v>
      </c>
      <c r="CJ56" s="21">
        <f>IFERROR(INDEX(LMH_PTS,MATCH(IF(BA56&lt;&gt;"",BA56,AM56),LMH_KEY,0)),0)</f>
        <v>1</v>
      </c>
      <c r="CK56" s="21">
        <f>IF(BB56="",0,IFERROR(INDEX(LMH_STEP,MATCH(BB56,LMH_KEY,0)),0))</f>
        <v>0</v>
      </c>
      <c r="CL56" s="21">
        <f>IF(BC56="",0,IFERROR(INDEX(LMH_STEP,MATCH(BC56,LMH_KEY,0)),0))</f>
        <v>0</v>
      </c>
      <c r="CM56" s="21">
        <f>IF(BD56="",0,IFERROR(INDEX(LMH_STEP,MATCH(BD56,LMH_KEY,0)),0))</f>
        <v>0</v>
      </c>
      <c r="CN56" s="21">
        <f>IF(BE56="",0,IFERROR(INDEX(LMH_STEP,MATCH(BE56,LMH_KEY,0)),0))</f>
        <v>-1</v>
      </c>
      <c r="CO56" s="21">
        <f>IF(BF56="",0,IFERROR(INDEX(LMH_STEP,MATCH(BF56,LMH_KEY,0)),0))</f>
        <v>0</v>
      </c>
      <c r="CP56" s="21">
        <f>IF(BG56="",0,IFERROR(INDEX(LMH_STEP,MATCH(BG56,LMH_KEY,0)),0))</f>
        <v>1</v>
      </c>
      <c r="CQ56" s="21">
        <f>IF(BH56="",0,IFERROR(INDEX(LMH_STEP,MATCH(BH56,LMH_KEY,0)),0))</f>
        <v>0</v>
      </c>
      <c r="CR56" s="21">
        <f>IF(BI56&lt;&gt;"",IFERROR(INDEX(LMH_STEP,MATCH(BI56,LMH_KEY,0)),0),CK56)</f>
        <v>0</v>
      </c>
      <c r="CS56" s="21">
        <f>IF(BJ56&lt;&gt;"",IFERROR(INDEX(LMH_STEP,MATCH(BJ56,LMH_KEY,0)),0),CL56)</f>
        <v>0</v>
      </c>
      <c r="CT56" s="21">
        <f>IF(BK56&lt;&gt;"",IFERROR(INDEX(LMH_STEP,MATCH(BK56,LMH_KEY,0)),0),CM56)</f>
        <v>0</v>
      </c>
      <c r="CU56" s="21">
        <f>IF(BL56&lt;&gt;"",IFERROR(INDEX(LMH_STEP,MATCH(BL56,LMH_KEY,0)),0),CN56)</f>
        <v>-1</v>
      </c>
      <c r="CV56" s="21">
        <f>IF(BM56&lt;&gt;"",IFERROR(INDEX(LMH_STEP,MATCH(BM56,LMH_KEY,0)),0),CO56)</f>
        <v>0</v>
      </c>
      <c r="CW56" s="21">
        <f>IF(BN56&lt;&gt;"",IFERROR(INDEX(LMH_STEP,MATCH(BN56,LMH_KEY,0)),0),CP56)</f>
        <v>1</v>
      </c>
      <c r="CX56" s="21">
        <f>IF(BO56&lt;&gt;"",IFERROR(INDEX(LMH_STEP,MATCH(BO56,LMH_KEY,0)),0),CQ56)</f>
        <v>0</v>
      </c>
      <c r="CY56" s="21">
        <f>COUNTA(BI56:BO56)+IF(BP56&lt;&gt;"",1,0)+IFERROR(INDEX(RM_LCNT,MATCH($U56,RM_KEY,0)),0)</f>
        <v>0</v>
      </c>
      <c r="CZ56" s="21">
        <f>IF((BW56+BX56+BY56+BZ56+CA56+CB56+CC56)=0,0,(BW56*CK56+BX56*CL56+BY56*CM56+BZ56*CN56+CA56*CO56+CB56*CP56+CC56*CQ56)/(BW56+BX56+BY56+BZ56+CA56+CB56+CC56))</f>
        <v>0</v>
      </c>
      <c r="DA56" s="21">
        <f>IF((CD56+CE56+CF56+CG56+CH56+CI56+CJ56)=0,0,(CD56*CR56+CE56*CS56+CF56*CT56+CG56*CU56+CH56*CV56+CI56*CW56+CJ56*CX56)/(CD56+CE56+CF56+CG56+CH56+CI56+CJ56))</f>
        <v>0</v>
      </c>
    </row>
    <row r="57" ht="70" customHeight="1">
      <c r="A57" s="59" t="inlineStr">
        <is>
          <t>CARBON</t>
        </is>
      </c>
      <c r="B57" s="17" t="inlineStr">
        <is>
          <t>Services</t>
        </is>
      </c>
      <c r="C57" s="17" t="n">
        <v>6</v>
      </c>
      <c r="D57" s="17" t="inlineStr">
        <is>
          <t>IRIS0558</t>
        </is>
      </c>
      <c r="E57" s="17" t="inlineStr">
        <is>
          <t>Jayaprakash Arumugam</t>
        </is>
      </c>
      <c r="F57" s="17" t="inlineStr">
        <is>
          <t>Senior Financial Analyst</t>
        </is>
      </c>
      <c r="G57" s="17" t="inlineStr">
        <is>
          <t>Shashikant Mudaliar</t>
        </is>
      </c>
      <c r="H57" s="17" t="inlineStr">
        <is>
          <t>IRIS0786</t>
        </is>
      </c>
      <c r="I57" s="17" t="n">
        <v>19</v>
      </c>
      <c r="J57" s="17" t="inlineStr">
        <is>
          <t>B.Com</t>
        </is>
      </c>
      <c r="K57" s="17" t="inlineStr">
        <is>
          <t>L4 – Senior</t>
        </is>
      </c>
      <c r="L57" s="82" t="inlineStr">
        <is>
          <t>18 of 20</t>
        </is>
      </c>
      <c r="M57" s="83" t="inlineStr">
        <is>
          <t>• Role / sub-team: XBRL Convertion Services; XBRL Convertion Services as a Excel Mapper.</t>
        </is>
      </c>
      <c r="N57" s="83" t="inlineStr">
        <is>
          <t>Annual · set by manager: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7" s="83" t="inlineStr">
        <is>
          <t>Latest rating: 4 · Potential: High · 9-box: Core Contributor</t>
        </is>
      </c>
      <c r="P57" s="83" t="inlineStr">
        <is>
          <t>Complexity &amp; Expertise: B2: US Excel mapping, DQC error clearance, new-taxonomy/mandate analysis, QA for new clients; solves teams' doubts → moved up 1
Autonomy &amp; Decision: B1: Decides mapping and quality-analysis outcomes and mandate interpretations that tagging/QC teams follow → moved up 0.5
Accountability &amp; Impact: A3: Mapping accuracy, validation and quality analysis for existing, new and prospective client files → matches the start
Leadership &amp; Strategy: B1: Periodically trains all team members on new mandates; standing doubt-solving for QC and tagging teams → moved up 1</t>
        </is>
      </c>
      <c r="Q57" s="84" t="inlineStr">
        <is>
          <t>Open ▸</t>
        </is>
      </c>
      <c r="R57" s="84" t="inlineStr">
        <is>
          <t>Card ▸</t>
        </is>
      </c>
      <c r="S57" s="85" t="inlineStr">
        <is>
          <t>Consulting &amp; Professional Services</t>
        </is>
      </c>
      <c r="T57" s="86" t="inlineStr">
        <is>
          <t>XBRL Tagging, Conversion &amp; Filing</t>
        </is>
      </c>
      <c r="U57" s="86" t="inlineStr">
        <is>
          <t>R013</t>
        </is>
      </c>
      <c r="V57" s="86" t="inlineStr">
        <is>
          <t>XBRL Tagging, Conversion &amp; Filing · IC</t>
        </is>
      </c>
      <c r="W57" s="99" t="inlineStr">
        <is>
          <t>B1</t>
        </is>
      </c>
      <c r="X57" s="86" t="inlineStr">
        <is>
          <t>Band B · Specialist / Manager</t>
        </is>
      </c>
      <c r="Y57" s="86" t="inlineStr">
        <is>
          <t>XBRL Specialist</t>
        </is>
      </c>
      <c r="Z57" s="86" t="n"/>
      <c r="AA57" s="86" t="inlineStr">
        <is>
          <t>Placed at B1 by the evidence: six ratings × market-derived weights and rules R1–R13 · no move needed for the reporting line</t>
        </is>
      </c>
      <c r="AB57" s="86" t="n"/>
      <c r="AC57" s="88" t="inlineStr">
        <is>
          <t>B1</t>
        </is>
      </c>
      <c r="AD57" s="21" t="inlineStr">
        <is>
          <t>High · 19 yrs vs market 4–8 yrs for B1</t>
        </is>
      </c>
      <c r="AE57" s="21" t="n"/>
      <c r="AF57" s="21" t="inlineStr">
        <is>
          <t>P3 / M2 · SFIA 4 Enable</t>
        </is>
      </c>
      <c r="AG57" s="89" t="str">
        <f>IFERROR(IF(INDEX(RM_I_C,MATCH($U57,RM_KEY,0))="","",INDEX(RM_I_C,MATCH($U57,RM_KEY,0))),"")</f>
        <v>H</v>
      </c>
      <c r="AH57" s="90" t="str">
        <f>IFERROR(IF(INDEX(RM_I_Au,MATCH($U57,RM_KEY,0))="","",INDEX(RM_I_Au,MATCH($U57,RM_KEY,0))),"")</f>
        <v>M</v>
      </c>
      <c r="AI57" s="90" t="str">
        <f>IFERROR(IF(INDEX(RM_I_Ac,MATCH($U57,RM_KEY,0))="","",INDEX(RM_I_Ac,MATCH($U57,RM_KEY,0))),"")</f>
        <v>M</v>
      </c>
      <c r="AJ57" s="90" t="str">
        <f>IFERROR(IF(INDEX(RM_I_L,MATCH($U57,RM_KEY,0))="","",INDEX(RM_I_L,MATCH($U57,RM_KEY,0))),"")</f>
        <v>L</v>
      </c>
      <c r="AK57" s="90" t="str">
        <f>IFERROR(IF(INDEX(RM_I_BI,MATCH($U57,RM_KEY,0))="","",INDEX(RM_I_BI,MATCH($U57,RM_KEY,0))),"")</f>
        <v>L</v>
      </c>
      <c r="AL57" s="90" t="str">
        <f>IFERROR(IF(INDEX(RM_I_Exp,MATCH($U57,RM_KEY,0))="","",INDEX(RM_I_Exp,MATCH($U57,RM_KEY,0))),"")</f>
        <v>L</v>
      </c>
      <c r="AM57" s="90" t="str">
        <f>IFERROR(IF(INDEX(RM_I_Edu,MATCH($U57,RM_KEY,0))="","",INDEX(RM_I_Edu,MATCH($U57,RM_KEY,0))),"")</f>
        <v>L</v>
      </c>
      <c r="AN57" s="91" t="str">
        <f>IFERROR(IF(INDEX(RM_M_C,MATCH($U57,RM_KEY,0))="","",INDEX(RM_M_C,MATCH($U57,RM_KEY,0))),"")</f>
        <v>H</v>
      </c>
      <c r="AO57" s="92" t="str">
        <f>IFERROR(IF(INDEX(RM_M_Au,MATCH($U57,RM_KEY,0))="","",INDEX(RM_M_Au,MATCH($U57,RM_KEY,0))),"")</f>
        <v>M</v>
      </c>
      <c r="AP57" s="92" t="str">
        <f>IFERROR(IF(INDEX(RM_M_Ac,MATCH($U57,RM_KEY,0))="","",INDEX(RM_M_Ac,MATCH($U57,RM_KEY,0))),"")</f>
        <v>M</v>
      </c>
      <c r="AQ57" s="92" t="str">
        <f>IFERROR(IF(INDEX(RM_M_L,MATCH($U57,RM_KEY,0))="","",INDEX(RM_M_L,MATCH($U57,RM_KEY,0))),"")</f>
        <v>L</v>
      </c>
      <c r="AR57" s="92" t="str">
        <f>IFERROR(IF(INDEX(RM_M_BI,MATCH($U57,RM_KEY,0))="","",INDEX(RM_M_BI,MATCH($U57,RM_KEY,0))),"")</f>
        <v>L</v>
      </c>
      <c r="AS57" s="92" t="str">
        <f>IFERROR(IF(INDEX(RM_M_Exp,MATCH($U57,RM_KEY,0))="","",INDEX(RM_M_Exp,MATCH($U57,RM_KEY,0))),"")</f>
        <v>L</v>
      </c>
      <c r="AT57" s="92" t="str">
        <f>IFERROR(IF(INDEX(RM_M_Edu,MATCH($U57,RM_KEY,0))="","",INDEX(RM_M_Edu,MATCH($U57,RM_KEY,0))),"")</f>
        <v>L</v>
      </c>
      <c r="AU57" s="93" t="str">
        <f>IFERROR(IF(INDEX(RM_L_C,MATCH($U57,RM_KEY,0))="","",INDEX(RM_L_C,MATCH($U57,RM_KEY,0))),"")</f>
        <v/>
      </c>
      <c r="AV57" s="94" t="str">
        <f>IFERROR(IF(INDEX(RM_L_Au,MATCH($U57,RM_KEY,0))="","",INDEX(RM_L_Au,MATCH($U57,RM_KEY,0))),"")</f>
        <v/>
      </c>
      <c r="AW57" s="94" t="str">
        <f>IFERROR(IF(INDEX(RM_L_Ac,MATCH($U57,RM_KEY,0))="","",INDEX(RM_L_Ac,MATCH($U57,RM_KEY,0))),"")</f>
        <v/>
      </c>
      <c r="AX57" s="94" t="str">
        <f>IFERROR(IF(INDEX(RM_L_L,MATCH($U57,RM_KEY,0))="","",INDEX(RM_L_L,MATCH($U57,RM_KEY,0))),"")</f>
        <v/>
      </c>
      <c r="AY57" s="94" t="str">
        <f>IFERROR(IF(INDEX(RM_L_BI,MATCH($U57,RM_KEY,0))="","",INDEX(RM_L_BI,MATCH($U57,RM_KEY,0))),"")</f>
        <v/>
      </c>
      <c r="AZ57" s="94" t="str">
        <f>IFERROR(IF(INDEX(RM_L_Exp,MATCH($U57,RM_KEY,0))="","",INDEX(RM_L_Exp,MATCH($U57,RM_KEY,0))),"")</f>
        <v/>
      </c>
      <c r="BA57" s="94" t="str">
        <f>IFERROR(IF(INDEX(RM_L_Edu,MATCH($U57,RM_KEY,0))="","",INDEX(RM_L_Edu,MATCH($U57,RM_KEY,0))),"")</f>
        <v/>
      </c>
      <c r="BB57" s="89" t="inlineStr">
        <is>
          <t>M</t>
        </is>
      </c>
      <c r="BC57" s="90" t="inlineStr">
        <is>
          <t>M</t>
        </is>
      </c>
      <c r="BD57" s="90" t="inlineStr">
        <is>
          <t>L</t>
        </is>
      </c>
      <c r="BE57" s="90" t="inlineStr">
        <is>
          <t>L</t>
        </is>
      </c>
      <c r="BF57" s="90" t="inlineStr">
        <is>
          <t>M</t>
        </is>
      </c>
      <c r="BG57" s="90" t="inlineStr">
        <is>
          <t>H</t>
        </is>
      </c>
      <c r="BH57" s="90" t="inlineStr">
        <is>
          <t>M</t>
        </is>
      </c>
      <c r="BI57" s="93" t="n"/>
      <c r="BJ57" s="94" t="n"/>
      <c r="BK57" s="94" t="n"/>
      <c r="BL57" s="94" t="n"/>
      <c r="BM57" s="94" t="n"/>
      <c r="BN57" s="94" t="n"/>
      <c r="BO57" s="94" t="n"/>
      <c r="BP57" s="63" t="n"/>
      <c r="BQ57" s="95" t="str">
        <f>IF(CY57=0,"",IF(BP57&lt;&gt;"",BP57,IF(LEFT(W57,1)="X",W57,IF(OR(W57="B+",W57="C+"),INDEX(LAD_PC,MAX(1,MIN(14,MATCH(W57,LAD_PC,0)+IF((DA57-CZ57)&gt;=0.5,1,IF((DA57-CZ57)&lt;=-0.5,-1,0))))),INDEX(LAD_STD,MAX(1,MIN(12,MATCH(W57,LAD_STD,0)+IF((DA57-CZ57)&gt;=0.5,1,IF((DA57-CZ57)&lt;=-0.5,-1,0)))))))))</f>
        <v/>
      </c>
      <c r="BR57" s="86" t="str">
        <f>IF(BQ57="","",IFERROR(CHOOSE(INDEX(B_RANK,MATCH(BQ57,B_LVL,0)),"Band A · Practitioner","Band B · Specialist / Manager","B+ · Player-Coach","Band C · Principal / Head","C+ · Player-Coach","Band D · Business leadership","Band E · Enterprise leadership"),"Band X · Consultant"))</f>
        <v/>
      </c>
      <c r="BS57" s="86" t="str">
        <f>IF(BQ57="","",IF(BQ57=W57,"• Same",IF(INDEX(B_VAL,MATCH(BQ57,B_LVL,0))&gt;INDEX(B_VAL,MATCH(W57,B_LVL,0)),"▲ Up","▼ Down")))</f>
        <v/>
      </c>
      <c r="BT57" s="95" t="str">
        <f>IF(BQ57&lt;&gt;"",BQ57,W57)</f>
        <v>B1</v>
      </c>
      <c r="BU57" s="86" t="str">
        <f>IFERROR(IF($H57="","—",IF(OR(LEFT(BT57,1)="X",LEFT(INDEX($BT$7:$BT$592,MATCH($H57,$D$7:$D$592,0)),1)="X"),"—",IF(AND(LEFT(BT57,1)="E",LEFT(INDEX($BT$7:$BT$592,MATCH($H57,$D$7:$D$592,0)),1)="E"),"Exception · Band E",IF(INDEX(B_VAL,MATCH(BT57,B_LVL,0))&gt;=INDEX(B_VAL,MATCH(INDEX($BT$7:$BT$592,MATCH($H57,$D$7:$D$592,0)),B_LVL,0)),"⚠ At or above the manager",IF(INDEX(B_RANK,MATCH(BT57,B_LVL,0))=INDEX(B_RANK,MATCH(INDEX($BT$7:$BT$592,MATCH($H57,$D$7:$D$592,0)),B_LVL,0)),"⚠ Same band as the manager","OK"))))),"—")</f>
        <v>OK</v>
      </c>
      <c r="BV57" s="64" t="n"/>
      <c r="BW57" s="20">
        <f>IFERROR(INDEX(LMH_PTS,MATCH(AG57,LMH_KEY,0)),0)</f>
        <v>9</v>
      </c>
      <c r="BX57" s="21">
        <f>IFERROR(INDEX(LMH_PTS,MATCH(AH57,LMH_KEY,0)),0)</f>
        <v>3</v>
      </c>
      <c r="BY57" s="21">
        <f>IFERROR(INDEX(LMH_PTS,MATCH(AI57,LMH_KEY,0)),0)</f>
        <v>3</v>
      </c>
      <c r="BZ57" s="21">
        <f>IFERROR(INDEX(LMH_PTS,MATCH(AJ57,LMH_KEY,0)),0)</f>
        <v>1</v>
      </c>
      <c r="CA57" s="21">
        <f>IFERROR(INDEX(LMH_PTS,MATCH(AK57,LMH_KEY,0)),0)</f>
        <v>1</v>
      </c>
      <c r="CB57" s="21">
        <f>IFERROR(INDEX(LMH_PTS,MATCH(AL57,LMH_KEY,0)),0)</f>
        <v>1</v>
      </c>
      <c r="CC57" s="21">
        <f>IFERROR(INDEX(LMH_PTS,MATCH(AM57,LMH_KEY,0)),0)</f>
        <v>1</v>
      </c>
      <c r="CD57" s="21">
        <f>IFERROR(INDEX(LMH_PTS,MATCH(IF(AU57&lt;&gt;"",AU57,AG57),LMH_KEY,0)),0)</f>
        <v>9</v>
      </c>
      <c r="CE57" s="21">
        <f>IFERROR(INDEX(LMH_PTS,MATCH(IF(AV57&lt;&gt;"",AV57,AH57),LMH_KEY,0)),0)</f>
        <v>3</v>
      </c>
      <c r="CF57" s="21">
        <f>IFERROR(INDEX(LMH_PTS,MATCH(IF(AW57&lt;&gt;"",AW57,AI57),LMH_KEY,0)),0)</f>
        <v>3</v>
      </c>
      <c r="CG57" s="21">
        <f>IFERROR(INDEX(LMH_PTS,MATCH(IF(AX57&lt;&gt;"",AX57,AJ57),LMH_KEY,0)),0)</f>
        <v>1</v>
      </c>
      <c r="CH57" s="21">
        <f>IFERROR(INDEX(LMH_PTS,MATCH(IF(AY57&lt;&gt;"",AY57,AK57),LMH_KEY,0)),0)</f>
        <v>1</v>
      </c>
      <c r="CI57" s="21">
        <f>IFERROR(INDEX(LMH_PTS,MATCH(IF(AZ57&lt;&gt;"",AZ57,AL57),LMH_KEY,0)),0)</f>
        <v>1</v>
      </c>
      <c r="CJ57" s="21">
        <f>IFERROR(INDEX(LMH_PTS,MATCH(IF(BA57&lt;&gt;"",BA57,AM57),LMH_KEY,0)),0)</f>
        <v>1</v>
      </c>
      <c r="CK57" s="21">
        <f>IF(BB57="",0,IFERROR(INDEX(LMH_STEP,MATCH(BB57,LMH_KEY,0)),0))</f>
        <v>0</v>
      </c>
      <c r="CL57" s="21">
        <f>IF(BC57="",0,IFERROR(INDEX(LMH_STEP,MATCH(BC57,LMH_KEY,0)),0))</f>
        <v>0</v>
      </c>
      <c r="CM57" s="21">
        <f>IF(BD57="",0,IFERROR(INDEX(LMH_STEP,MATCH(BD57,LMH_KEY,0)),0))</f>
        <v>-1</v>
      </c>
      <c r="CN57" s="21">
        <f>IF(BE57="",0,IFERROR(INDEX(LMH_STEP,MATCH(BE57,LMH_KEY,0)),0))</f>
        <v>-1</v>
      </c>
      <c r="CO57" s="21">
        <f>IF(BF57="",0,IFERROR(INDEX(LMH_STEP,MATCH(BF57,LMH_KEY,0)),0))</f>
        <v>0</v>
      </c>
      <c r="CP57" s="21">
        <f>IF(BG57="",0,IFERROR(INDEX(LMH_STEP,MATCH(BG57,LMH_KEY,0)),0))</f>
        <v>1</v>
      </c>
      <c r="CQ57" s="21">
        <f>IF(BH57="",0,IFERROR(INDEX(LMH_STEP,MATCH(BH57,LMH_KEY,0)),0))</f>
        <v>0</v>
      </c>
      <c r="CR57" s="21">
        <f>IF(BI57&lt;&gt;"",IFERROR(INDEX(LMH_STEP,MATCH(BI57,LMH_KEY,0)),0),CK57)</f>
        <v>0</v>
      </c>
      <c r="CS57" s="21">
        <f>IF(BJ57&lt;&gt;"",IFERROR(INDEX(LMH_STEP,MATCH(BJ57,LMH_KEY,0)),0),CL57)</f>
        <v>0</v>
      </c>
      <c r="CT57" s="21">
        <f>IF(BK57&lt;&gt;"",IFERROR(INDEX(LMH_STEP,MATCH(BK57,LMH_KEY,0)),0),CM57)</f>
        <v>-1</v>
      </c>
      <c r="CU57" s="21">
        <f>IF(BL57&lt;&gt;"",IFERROR(INDEX(LMH_STEP,MATCH(BL57,LMH_KEY,0)),0),CN57)</f>
        <v>-1</v>
      </c>
      <c r="CV57" s="21">
        <f>IF(BM57&lt;&gt;"",IFERROR(INDEX(LMH_STEP,MATCH(BM57,LMH_KEY,0)),0),CO57)</f>
        <v>0</v>
      </c>
      <c r="CW57" s="21">
        <f>IF(BN57&lt;&gt;"",IFERROR(INDEX(LMH_STEP,MATCH(BN57,LMH_KEY,0)),0),CP57)</f>
        <v>1</v>
      </c>
      <c r="CX57" s="21">
        <f>IF(BO57&lt;&gt;"",IFERROR(INDEX(LMH_STEP,MATCH(BO57,LMH_KEY,0)),0),CQ57)</f>
        <v>0</v>
      </c>
      <c r="CY57" s="21">
        <f>COUNTA(BI57:BO57)+IF(BP57&lt;&gt;"",1,0)+IFERROR(INDEX(RM_LCNT,MATCH($U57,RM_KEY,0)),0)</f>
        <v>0</v>
      </c>
      <c r="CZ57" s="21">
        <f>IF((BW57+BX57+BY57+BZ57+CA57+CB57+CC57)=0,0,(BW57*CK57+BX57*CL57+BY57*CM57+BZ57*CN57+CA57*CO57+CB57*CP57+CC57*CQ57)/(BW57+BX57+BY57+BZ57+CA57+CB57+CC57))</f>
        <v>-0.157894736842105</v>
      </c>
      <c r="DA57" s="21">
        <f>IF((CD57+CE57+CF57+CG57+CH57+CI57+CJ57)=0,0,(CD57*CR57+CE57*CS57+CF57*CT57+CG57*CU57+CH57*CV57+CI57*CW57+CJ57*CX57)/(CD57+CE57+CF57+CG57+CH57+CI57+CJ57))</f>
        <v>-0.157894736842105</v>
      </c>
    </row>
    <row r="58" ht="70" customHeight="1">
      <c r="A58" s="59" t="inlineStr">
        <is>
          <t>CARBON</t>
        </is>
      </c>
      <c r="B58" s="17" t="inlineStr">
        <is>
          <t>Services</t>
        </is>
      </c>
      <c r="C58" s="17" t="n">
        <v>6</v>
      </c>
      <c r="D58" s="17" t="inlineStr">
        <is>
          <t>IRIS0704</t>
        </is>
      </c>
      <c r="E58" s="17" t="inlineStr">
        <is>
          <t>Jivika Wadhwani</t>
        </is>
      </c>
      <c r="F58" s="17" t="inlineStr">
        <is>
          <t>Senior Financial Analyst</t>
        </is>
      </c>
      <c r="G58" s="17" t="inlineStr">
        <is>
          <t>Shashikant Mudaliar</t>
        </is>
      </c>
      <c r="H58" s="17" t="inlineStr">
        <is>
          <t>IRIS0786</t>
        </is>
      </c>
      <c r="I58" s="17" t="n">
        <v>15.3</v>
      </c>
      <c r="J58" s="17" t="inlineStr">
        <is>
          <t>MBA</t>
        </is>
      </c>
      <c r="K58" s="17" t="inlineStr">
        <is>
          <t>L4 – Senior</t>
        </is>
      </c>
      <c r="L58" s="82" t="inlineStr">
        <is>
          <t>20 of 20</t>
        </is>
      </c>
      <c r="M58" s="83" t="inlineStr">
        <is>
          <t>• Role / sub-team: Mapping under Service Team.</t>
        </is>
      </c>
      <c r="N58" s="83" t="inlineStr">
        <is>
          <t>Annual · set by manager: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8" s="83" t="inlineStr">
        <is>
          <t>Latest rating: 4 · Potential: High · 9-box: Core Contributor</t>
        </is>
      </c>
      <c r="P58" s="83" t="inlineStr">
        <is>
          <t>Complexity &amp; Expertise: B1: Maps reports to several regulators' taxonomies; extension vs reclassify calls; quality analysis of competitor filings → moved up 0.5
Autonomy &amp; Decision: A3: Selects taxonomy elements, resolves minor discrepancies, prioritises filings; escalates interpretation cases → matches the start
Accountability &amp; Impact: A3: own survey / KRA answers · summarised by the rater; not quoted → moved down 0.5
Leadership &amp; Strategy: A1: No guiding or leading described despite two HR reports → moved down 1</t>
        </is>
      </c>
      <c r="Q58" s="84" t="inlineStr">
        <is>
          <t>Open ▸</t>
        </is>
      </c>
      <c r="R58" s="84" t="inlineStr">
        <is>
          <t>Card ▸</t>
        </is>
      </c>
      <c r="S58" s="85" t="inlineStr">
        <is>
          <t>Consulting &amp; Professional Services</t>
        </is>
      </c>
      <c r="T58" s="86" t="inlineStr">
        <is>
          <t>XBRL Tagging, Conversion &amp; Filing</t>
        </is>
      </c>
      <c r="U58" s="86" t="inlineStr">
        <is>
          <t>R013</t>
        </is>
      </c>
      <c r="V58" s="86" t="inlineStr">
        <is>
          <t>XBRL Tagging, Conversion &amp; Filing · IC</t>
        </is>
      </c>
      <c r="W58" s="99" t="inlineStr">
        <is>
          <t>B1</t>
        </is>
      </c>
      <c r="X58" s="86" t="inlineStr">
        <is>
          <t>Band B · Specialist / Manager</t>
        </is>
      </c>
      <c r="Y58" s="86" t="inlineStr">
        <is>
          <t>XBRL Specialist – POD Lead</t>
        </is>
      </c>
      <c r="Z58" s="86" t="n"/>
      <c r="AA58" s="86" t="inlineStr">
        <is>
          <t>Placed at B1 by the evidence: six ratings × market-derived weights and rules R1–R13 · no move needed for the reporting line</t>
        </is>
      </c>
      <c r="AB58" s="86" t="n"/>
      <c r="AC58" s="88" t="inlineStr">
        <is>
          <t>B1</t>
        </is>
      </c>
      <c r="AD58" s="21" t="inlineStr">
        <is>
          <t>High · 15.3 yrs vs market 4–8 yrs for B1</t>
        </is>
      </c>
      <c r="AE58" s="21" t="inlineStr">
        <is>
          <t>2 direct reports · norm IC: none · Team Lead: 3–5</t>
        </is>
      </c>
      <c r="AF58" s="21" t="inlineStr">
        <is>
          <t>P3 / M2 · SFIA 4 Enable</t>
        </is>
      </c>
      <c r="AG58" s="89" t="str">
        <f>IFERROR(IF(INDEX(RM_I_C,MATCH($U58,RM_KEY,0))="","",INDEX(RM_I_C,MATCH($U58,RM_KEY,0))),"")</f>
        <v>H</v>
      </c>
      <c r="AH58" s="90" t="str">
        <f>IFERROR(IF(INDEX(RM_I_Au,MATCH($U58,RM_KEY,0))="","",INDEX(RM_I_Au,MATCH($U58,RM_KEY,0))),"")</f>
        <v>M</v>
      </c>
      <c r="AI58" s="90" t="str">
        <f>IFERROR(IF(INDEX(RM_I_Ac,MATCH($U58,RM_KEY,0))="","",INDEX(RM_I_Ac,MATCH($U58,RM_KEY,0))),"")</f>
        <v>M</v>
      </c>
      <c r="AJ58" s="90" t="str">
        <f>IFERROR(IF(INDEX(RM_I_L,MATCH($U58,RM_KEY,0))="","",INDEX(RM_I_L,MATCH($U58,RM_KEY,0))),"")</f>
        <v>L</v>
      </c>
      <c r="AK58" s="90" t="str">
        <f>IFERROR(IF(INDEX(RM_I_BI,MATCH($U58,RM_KEY,0))="","",INDEX(RM_I_BI,MATCH($U58,RM_KEY,0))),"")</f>
        <v>L</v>
      </c>
      <c r="AL58" s="90" t="str">
        <f>IFERROR(IF(INDEX(RM_I_Exp,MATCH($U58,RM_KEY,0))="","",INDEX(RM_I_Exp,MATCH($U58,RM_KEY,0))),"")</f>
        <v>L</v>
      </c>
      <c r="AM58" s="90" t="str">
        <f>IFERROR(IF(INDEX(RM_I_Edu,MATCH($U58,RM_KEY,0))="","",INDEX(RM_I_Edu,MATCH($U58,RM_KEY,0))),"")</f>
        <v>L</v>
      </c>
      <c r="AN58" s="91" t="str">
        <f>IFERROR(IF(INDEX(RM_M_C,MATCH($U58,RM_KEY,0))="","",INDEX(RM_M_C,MATCH($U58,RM_KEY,0))),"")</f>
        <v>H</v>
      </c>
      <c r="AO58" s="92" t="str">
        <f>IFERROR(IF(INDEX(RM_M_Au,MATCH($U58,RM_KEY,0))="","",INDEX(RM_M_Au,MATCH($U58,RM_KEY,0))),"")</f>
        <v>M</v>
      </c>
      <c r="AP58" s="92" t="str">
        <f>IFERROR(IF(INDEX(RM_M_Ac,MATCH($U58,RM_KEY,0))="","",INDEX(RM_M_Ac,MATCH($U58,RM_KEY,0))),"")</f>
        <v>M</v>
      </c>
      <c r="AQ58" s="92" t="str">
        <f>IFERROR(IF(INDEX(RM_M_L,MATCH($U58,RM_KEY,0))="","",INDEX(RM_M_L,MATCH($U58,RM_KEY,0))),"")</f>
        <v>L</v>
      </c>
      <c r="AR58" s="92" t="str">
        <f>IFERROR(IF(INDEX(RM_M_BI,MATCH($U58,RM_KEY,0))="","",INDEX(RM_M_BI,MATCH($U58,RM_KEY,0))),"")</f>
        <v>L</v>
      </c>
      <c r="AS58" s="92" t="str">
        <f>IFERROR(IF(INDEX(RM_M_Exp,MATCH($U58,RM_KEY,0))="","",INDEX(RM_M_Exp,MATCH($U58,RM_KEY,0))),"")</f>
        <v>L</v>
      </c>
      <c r="AT58" s="92" t="str">
        <f>IFERROR(IF(INDEX(RM_M_Edu,MATCH($U58,RM_KEY,0))="","",INDEX(RM_M_Edu,MATCH($U58,RM_KEY,0))),"")</f>
        <v>L</v>
      </c>
      <c r="AU58" s="93" t="str">
        <f>IFERROR(IF(INDEX(RM_L_C,MATCH($U58,RM_KEY,0))="","",INDEX(RM_L_C,MATCH($U58,RM_KEY,0))),"")</f>
        <v/>
      </c>
      <c r="AV58" s="94" t="str">
        <f>IFERROR(IF(INDEX(RM_L_Au,MATCH($U58,RM_KEY,0))="","",INDEX(RM_L_Au,MATCH($U58,RM_KEY,0))),"")</f>
        <v/>
      </c>
      <c r="AW58" s="94" t="str">
        <f>IFERROR(IF(INDEX(RM_L_Ac,MATCH($U58,RM_KEY,0))="","",INDEX(RM_L_Ac,MATCH($U58,RM_KEY,0))),"")</f>
        <v/>
      </c>
      <c r="AX58" s="94" t="str">
        <f>IFERROR(IF(INDEX(RM_L_L,MATCH($U58,RM_KEY,0))="","",INDEX(RM_L_L,MATCH($U58,RM_KEY,0))),"")</f>
        <v/>
      </c>
      <c r="AY58" s="94" t="str">
        <f>IFERROR(IF(INDEX(RM_L_BI,MATCH($U58,RM_KEY,0))="","",INDEX(RM_L_BI,MATCH($U58,RM_KEY,0))),"")</f>
        <v/>
      </c>
      <c r="AZ58" s="94" t="str">
        <f>IFERROR(IF(INDEX(RM_L_Exp,MATCH($U58,RM_KEY,0))="","",INDEX(RM_L_Exp,MATCH($U58,RM_KEY,0))),"")</f>
        <v/>
      </c>
      <c r="BA58" s="94" t="str">
        <f>IFERROR(IF(INDEX(RM_L_Edu,MATCH($U58,RM_KEY,0))="","",INDEX(RM_L_Edu,MATCH($U58,RM_KEY,0))),"")</f>
        <v/>
      </c>
      <c r="BB58" s="89" t="inlineStr">
        <is>
          <t>M</t>
        </is>
      </c>
      <c r="BC58" s="90" t="inlineStr">
        <is>
          <t>L</t>
        </is>
      </c>
      <c r="BD58" s="90" t="inlineStr">
        <is>
          <t>M</t>
        </is>
      </c>
      <c r="BE58" s="90" t="inlineStr">
        <is>
          <t>L</t>
        </is>
      </c>
      <c r="BF58" s="90" t="inlineStr">
        <is>
          <t>M</t>
        </is>
      </c>
      <c r="BG58" s="90" t="inlineStr">
        <is>
          <t>H</t>
        </is>
      </c>
      <c r="BH58" s="90" t="inlineStr">
        <is>
          <t>H</t>
        </is>
      </c>
      <c r="BI58" s="93" t="n"/>
      <c r="BJ58" s="94" t="n"/>
      <c r="BK58" s="94" t="n"/>
      <c r="BL58" s="94" t="n"/>
      <c r="BM58" s="94" t="n"/>
      <c r="BN58" s="94" t="n"/>
      <c r="BO58" s="94" t="n"/>
      <c r="BP58" s="63" t="n"/>
      <c r="BQ58" s="95" t="str">
        <f>IF(CY58=0,"",IF(BP58&lt;&gt;"",BP58,IF(LEFT(W58,1)="X",W58,IF(OR(W58="B+",W58="C+"),INDEX(LAD_PC,MAX(1,MIN(14,MATCH(W58,LAD_PC,0)+IF((DA58-CZ58)&gt;=0.5,1,IF((DA58-CZ58)&lt;=-0.5,-1,0))))),INDEX(LAD_STD,MAX(1,MIN(12,MATCH(W58,LAD_STD,0)+IF((DA58-CZ58)&gt;=0.5,1,IF((DA58-CZ58)&lt;=-0.5,-1,0)))))))))</f>
        <v/>
      </c>
      <c r="BR58" s="86" t="str">
        <f>IF(BQ58="","",IFERROR(CHOOSE(INDEX(B_RANK,MATCH(BQ58,B_LVL,0)),"Band A · Practitioner","Band B · Specialist / Manager","B+ · Player-Coach","Band C · Principal / Head","C+ · Player-Coach","Band D · Business leadership","Band E · Enterprise leadership"),"Band X · Consultant"))</f>
        <v/>
      </c>
      <c r="BS58" s="86" t="str">
        <f>IF(BQ58="","",IF(BQ58=W58,"• Same",IF(INDEX(B_VAL,MATCH(BQ58,B_LVL,0))&gt;INDEX(B_VAL,MATCH(W58,B_LVL,0)),"▲ Up","▼ Down")))</f>
        <v/>
      </c>
      <c r="BT58" s="95" t="str">
        <f>IF(BQ58&lt;&gt;"",BQ58,W58)</f>
        <v>B1</v>
      </c>
      <c r="BU58" s="86" t="str">
        <f>IFERROR(IF($H58="","—",IF(OR(LEFT(BT58,1)="X",LEFT(INDEX($BT$7:$BT$592,MATCH($H58,$D$7:$D$592,0)),1)="X"),"—",IF(AND(LEFT(BT58,1)="E",LEFT(INDEX($BT$7:$BT$592,MATCH($H58,$D$7:$D$592,0)),1)="E"),"Exception · Band E",IF(INDEX(B_VAL,MATCH(BT58,B_LVL,0))&gt;=INDEX(B_VAL,MATCH(INDEX($BT$7:$BT$592,MATCH($H58,$D$7:$D$592,0)),B_LVL,0)),"⚠ At or above the manager",IF(INDEX(B_RANK,MATCH(BT58,B_LVL,0))=INDEX(B_RANK,MATCH(INDEX($BT$7:$BT$592,MATCH($H58,$D$7:$D$592,0)),B_LVL,0)),"⚠ Same band as the manager","OK"))))),"—")</f>
        <v>OK</v>
      </c>
      <c r="BV58" s="64" t="n"/>
      <c r="BW58" s="20">
        <f>IFERROR(INDEX(LMH_PTS,MATCH(AG58,LMH_KEY,0)),0)</f>
        <v>9</v>
      </c>
      <c r="BX58" s="21">
        <f>IFERROR(INDEX(LMH_PTS,MATCH(AH58,LMH_KEY,0)),0)</f>
        <v>3</v>
      </c>
      <c r="BY58" s="21">
        <f>IFERROR(INDEX(LMH_PTS,MATCH(AI58,LMH_KEY,0)),0)</f>
        <v>3</v>
      </c>
      <c r="BZ58" s="21">
        <f>IFERROR(INDEX(LMH_PTS,MATCH(AJ58,LMH_KEY,0)),0)</f>
        <v>1</v>
      </c>
      <c r="CA58" s="21">
        <f>IFERROR(INDEX(LMH_PTS,MATCH(AK58,LMH_KEY,0)),0)</f>
        <v>1</v>
      </c>
      <c r="CB58" s="21">
        <f>IFERROR(INDEX(LMH_PTS,MATCH(AL58,LMH_KEY,0)),0)</f>
        <v>1</v>
      </c>
      <c r="CC58" s="21">
        <f>IFERROR(INDEX(LMH_PTS,MATCH(AM58,LMH_KEY,0)),0)</f>
        <v>1</v>
      </c>
      <c r="CD58" s="21">
        <f>IFERROR(INDEX(LMH_PTS,MATCH(IF(AU58&lt;&gt;"",AU58,AG58),LMH_KEY,0)),0)</f>
        <v>9</v>
      </c>
      <c r="CE58" s="21">
        <f>IFERROR(INDEX(LMH_PTS,MATCH(IF(AV58&lt;&gt;"",AV58,AH58),LMH_KEY,0)),0)</f>
        <v>3</v>
      </c>
      <c r="CF58" s="21">
        <f>IFERROR(INDEX(LMH_PTS,MATCH(IF(AW58&lt;&gt;"",AW58,AI58),LMH_KEY,0)),0)</f>
        <v>3</v>
      </c>
      <c r="CG58" s="21">
        <f>IFERROR(INDEX(LMH_PTS,MATCH(IF(AX58&lt;&gt;"",AX58,AJ58),LMH_KEY,0)),0)</f>
        <v>1</v>
      </c>
      <c r="CH58" s="21">
        <f>IFERROR(INDEX(LMH_PTS,MATCH(IF(AY58&lt;&gt;"",AY58,AK58),LMH_KEY,0)),0)</f>
        <v>1</v>
      </c>
      <c r="CI58" s="21">
        <f>IFERROR(INDEX(LMH_PTS,MATCH(IF(AZ58&lt;&gt;"",AZ58,AL58),LMH_KEY,0)),0)</f>
        <v>1</v>
      </c>
      <c r="CJ58" s="21">
        <f>IFERROR(INDEX(LMH_PTS,MATCH(IF(BA58&lt;&gt;"",BA58,AM58),LMH_KEY,0)),0)</f>
        <v>1</v>
      </c>
      <c r="CK58" s="21">
        <f>IF(BB58="",0,IFERROR(INDEX(LMH_STEP,MATCH(BB58,LMH_KEY,0)),0))</f>
        <v>0</v>
      </c>
      <c r="CL58" s="21">
        <f>IF(BC58="",0,IFERROR(INDEX(LMH_STEP,MATCH(BC58,LMH_KEY,0)),0))</f>
        <v>-1</v>
      </c>
      <c r="CM58" s="21">
        <f>IF(BD58="",0,IFERROR(INDEX(LMH_STEP,MATCH(BD58,LMH_KEY,0)),0))</f>
        <v>0</v>
      </c>
      <c r="CN58" s="21">
        <f>IF(BE58="",0,IFERROR(INDEX(LMH_STEP,MATCH(BE58,LMH_KEY,0)),0))</f>
        <v>-1</v>
      </c>
      <c r="CO58" s="21">
        <f>IF(BF58="",0,IFERROR(INDEX(LMH_STEP,MATCH(BF58,LMH_KEY,0)),0))</f>
        <v>0</v>
      </c>
      <c r="CP58" s="21">
        <f>IF(BG58="",0,IFERROR(INDEX(LMH_STEP,MATCH(BG58,LMH_KEY,0)),0))</f>
        <v>1</v>
      </c>
      <c r="CQ58" s="21">
        <f>IF(BH58="",0,IFERROR(INDEX(LMH_STEP,MATCH(BH58,LMH_KEY,0)),0))</f>
        <v>1</v>
      </c>
      <c r="CR58" s="21">
        <f>IF(BI58&lt;&gt;"",IFERROR(INDEX(LMH_STEP,MATCH(BI58,LMH_KEY,0)),0),CK58)</f>
        <v>0</v>
      </c>
      <c r="CS58" s="21">
        <f>IF(BJ58&lt;&gt;"",IFERROR(INDEX(LMH_STEP,MATCH(BJ58,LMH_KEY,0)),0),CL58)</f>
        <v>-1</v>
      </c>
      <c r="CT58" s="21">
        <f>IF(BK58&lt;&gt;"",IFERROR(INDEX(LMH_STEP,MATCH(BK58,LMH_KEY,0)),0),CM58)</f>
        <v>0</v>
      </c>
      <c r="CU58" s="21">
        <f>IF(BL58&lt;&gt;"",IFERROR(INDEX(LMH_STEP,MATCH(BL58,LMH_KEY,0)),0),CN58)</f>
        <v>-1</v>
      </c>
      <c r="CV58" s="21">
        <f>IF(BM58&lt;&gt;"",IFERROR(INDEX(LMH_STEP,MATCH(BM58,LMH_KEY,0)),0),CO58)</f>
        <v>0</v>
      </c>
      <c r="CW58" s="21">
        <f>IF(BN58&lt;&gt;"",IFERROR(INDEX(LMH_STEP,MATCH(BN58,LMH_KEY,0)),0),CP58)</f>
        <v>1</v>
      </c>
      <c r="CX58" s="21">
        <f>IF(BO58&lt;&gt;"",IFERROR(INDEX(LMH_STEP,MATCH(BO58,LMH_KEY,0)),0),CQ58)</f>
        <v>1</v>
      </c>
      <c r="CY58" s="21">
        <f>COUNTA(BI58:BO58)+IF(BP58&lt;&gt;"",1,0)+IFERROR(INDEX(RM_LCNT,MATCH($U58,RM_KEY,0)),0)</f>
        <v>0</v>
      </c>
      <c r="CZ58" s="21">
        <f>IF((BW58+BX58+BY58+BZ58+CA58+CB58+CC58)=0,0,(BW58*CK58+BX58*CL58+BY58*CM58+BZ58*CN58+CA58*CO58+CB58*CP58+CC58*CQ58)/(BW58+BX58+BY58+BZ58+CA58+CB58+CC58))</f>
        <v>-0.105263157894737</v>
      </c>
      <c r="DA58" s="21">
        <f>IF((CD58+CE58+CF58+CG58+CH58+CI58+CJ58)=0,0,(CD58*CR58+CE58*CS58+CF58*CT58+CG58*CU58+CH58*CV58+CI58*CW58+CJ58*CX58)/(CD58+CE58+CF58+CG58+CH58+CI58+CJ58))</f>
        <v>-0.105263157894737</v>
      </c>
    </row>
    <row r="59" ht="70" customHeight="1">
      <c r="A59" s="59" t="inlineStr">
        <is>
          <t>CARBON</t>
        </is>
      </c>
      <c r="B59" s="17" t="inlineStr">
        <is>
          <t>Services</t>
        </is>
      </c>
      <c r="C59" s="17" t="n">
        <v>7</v>
      </c>
      <c r="D59" s="17" t="inlineStr">
        <is>
          <t>IRIS2169</t>
        </is>
      </c>
      <c r="E59" s="17" t="inlineStr">
        <is>
          <t>Chetan Newase</t>
        </is>
      </c>
      <c r="F59" s="17" t="inlineStr">
        <is>
          <t>Senior Financial Analyst</t>
        </is>
      </c>
      <c r="G59" s="17" t="inlineStr">
        <is>
          <t>Jivika Wadhwani</t>
        </is>
      </c>
      <c r="H59" s="17" t="inlineStr">
        <is>
          <t>IRIS0704</t>
        </is>
      </c>
      <c r="I59" s="17" t="n">
        <v>16.1</v>
      </c>
      <c r="J59" s="17" t="inlineStr">
        <is>
          <t>MBA</t>
        </is>
      </c>
      <c r="K59" s="17" t="inlineStr">
        <is>
          <t>L4 – Senior</t>
        </is>
      </c>
      <c r="L59" s="82" t="inlineStr">
        <is>
          <t>18 of 20</t>
        </is>
      </c>
      <c r="M59" s="83" t="inlineStr">
        <is>
          <t>• Role / sub-team: XBRL mapping.</t>
        </is>
      </c>
      <c r="N59" s="83" t="inlineStr">
        <is>
          <t>Annual · set by manager: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59" s="83" t="inlineStr">
        <is>
          <t>Latest rating: 3 · Potential: Medium · 9-box: Core Contributor</t>
        </is>
      </c>
      <c r="P59" s="83" t="inlineStr">
        <is>
          <t>Complexity &amp; Expertise: B1: US XBRL Excel mapping, DQC/duplicate error clearance, quality analysis, mandate-update analysis across regions → moved up 0.5
Autonomy &amp; Decision: A3: Manages own mapping, validation-error clearance and quality analysis work → matches the start
Accountability &amp; Impact: A3: Quality and timeliness of mapping, validation and filing support feeding the tagging team's filings → matches the start
Leadership &amp; Strategy: A2: Supports the tagging team; no standing guidance or allocation duties shown → matches the start</t>
        </is>
      </c>
      <c r="Q59" s="84" t="inlineStr">
        <is>
          <t>Open ▸</t>
        </is>
      </c>
      <c r="R59" s="84" t="inlineStr">
        <is>
          <t>Card ▸</t>
        </is>
      </c>
      <c r="S59" s="85" t="inlineStr">
        <is>
          <t>Consulting &amp; Professional Services</t>
        </is>
      </c>
      <c r="T59" s="86" t="inlineStr">
        <is>
          <t>XBRL Tagging, Conversion &amp; Filing</t>
        </is>
      </c>
      <c r="U59" s="86" t="inlineStr">
        <is>
          <t>R013</t>
        </is>
      </c>
      <c r="V59" s="86" t="inlineStr">
        <is>
          <t>XBRL Tagging, Conversion &amp; Filing · IC</t>
        </is>
      </c>
      <c r="W59" s="101" t="inlineStr">
        <is>
          <t>A3</t>
        </is>
      </c>
      <c r="X59" s="86" t="inlineStr">
        <is>
          <t>Band A · Practitioner</t>
        </is>
      </c>
      <c r="Y59" s="86" t="inlineStr">
        <is>
          <t>Senior Financial Analyst</t>
        </is>
      </c>
      <c r="Z59" s="100" t="inlineStr">
        <is>
          <t>Keeps XBRL Specialist for one cycle · then Senior Financial Analyst</t>
        </is>
      </c>
      <c r="AA59" s="86" t="inlineStr">
        <is>
          <t>Evidence level B1 · moved down to A3 so that no reportee shares a band with their manager, with the fewest moves across IRIS · pay and title protected for one cycle</t>
        </is>
      </c>
      <c r="AB59" s="86" t="n"/>
      <c r="AC59" s="88" t="inlineStr">
        <is>
          <t>B1</t>
        </is>
      </c>
      <c r="AD59" s="21" t="inlineStr">
        <is>
          <t>High · 16.1 yrs vs market 2–5 yrs for A3</t>
        </is>
      </c>
      <c r="AE59" s="21" t="n"/>
      <c r="AF59" s="21" t="inlineStr">
        <is>
          <t>P2 · SFIA 3 Apply</t>
        </is>
      </c>
      <c r="AG59" s="89" t="str">
        <f>IFERROR(IF(INDEX(RM_I_C,MATCH($U59,RM_KEY,0))="","",INDEX(RM_I_C,MATCH($U59,RM_KEY,0))),"")</f>
        <v>H</v>
      </c>
      <c r="AH59" s="90" t="str">
        <f>IFERROR(IF(INDEX(RM_I_Au,MATCH($U59,RM_KEY,0))="","",INDEX(RM_I_Au,MATCH($U59,RM_KEY,0))),"")</f>
        <v>M</v>
      </c>
      <c r="AI59" s="90" t="str">
        <f>IFERROR(IF(INDEX(RM_I_Ac,MATCH($U59,RM_KEY,0))="","",INDEX(RM_I_Ac,MATCH($U59,RM_KEY,0))),"")</f>
        <v>M</v>
      </c>
      <c r="AJ59" s="90" t="str">
        <f>IFERROR(IF(INDEX(RM_I_L,MATCH($U59,RM_KEY,0))="","",INDEX(RM_I_L,MATCH($U59,RM_KEY,0))),"")</f>
        <v>L</v>
      </c>
      <c r="AK59" s="90" t="str">
        <f>IFERROR(IF(INDEX(RM_I_BI,MATCH($U59,RM_KEY,0))="","",INDEX(RM_I_BI,MATCH($U59,RM_KEY,0))),"")</f>
        <v>L</v>
      </c>
      <c r="AL59" s="90" t="str">
        <f>IFERROR(IF(INDEX(RM_I_Exp,MATCH($U59,RM_KEY,0))="","",INDEX(RM_I_Exp,MATCH($U59,RM_KEY,0))),"")</f>
        <v>L</v>
      </c>
      <c r="AM59" s="90" t="str">
        <f>IFERROR(IF(INDEX(RM_I_Edu,MATCH($U59,RM_KEY,0))="","",INDEX(RM_I_Edu,MATCH($U59,RM_KEY,0))),"")</f>
        <v>L</v>
      </c>
      <c r="AN59" s="91" t="str">
        <f>IFERROR(IF(INDEX(RM_M_C,MATCH($U59,RM_KEY,0))="","",INDEX(RM_M_C,MATCH($U59,RM_KEY,0))),"")</f>
        <v>H</v>
      </c>
      <c r="AO59" s="92" t="str">
        <f>IFERROR(IF(INDEX(RM_M_Au,MATCH($U59,RM_KEY,0))="","",INDEX(RM_M_Au,MATCH($U59,RM_KEY,0))),"")</f>
        <v>M</v>
      </c>
      <c r="AP59" s="92" t="str">
        <f>IFERROR(IF(INDEX(RM_M_Ac,MATCH($U59,RM_KEY,0))="","",INDEX(RM_M_Ac,MATCH($U59,RM_KEY,0))),"")</f>
        <v>M</v>
      </c>
      <c r="AQ59" s="92" t="str">
        <f>IFERROR(IF(INDEX(RM_M_L,MATCH($U59,RM_KEY,0))="","",INDEX(RM_M_L,MATCH($U59,RM_KEY,0))),"")</f>
        <v>L</v>
      </c>
      <c r="AR59" s="92" t="str">
        <f>IFERROR(IF(INDEX(RM_M_BI,MATCH($U59,RM_KEY,0))="","",INDEX(RM_M_BI,MATCH($U59,RM_KEY,0))),"")</f>
        <v>L</v>
      </c>
      <c r="AS59" s="92" t="str">
        <f>IFERROR(IF(INDEX(RM_M_Exp,MATCH($U59,RM_KEY,0))="","",INDEX(RM_M_Exp,MATCH($U59,RM_KEY,0))),"")</f>
        <v>L</v>
      </c>
      <c r="AT59" s="92" t="str">
        <f>IFERROR(IF(INDEX(RM_M_Edu,MATCH($U59,RM_KEY,0))="","",INDEX(RM_M_Edu,MATCH($U59,RM_KEY,0))),"")</f>
        <v>L</v>
      </c>
      <c r="AU59" s="93" t="str">
        <f>IFERROR(IF(INDEX(RM_L_C,MATCH($U59,RM_KEY,0))="","",INDEX(RM_L_C,MATCH($U59,RM_KEY,0))),"")</f>
        <v/>
      </c>
      <c r="AV59" s="94" t="str">
        <f>IFERROR(IF(INDEX(RM_L_Au,MATCH($U59,RM_KEY,0))="","",INDEX(RM_L_Au,MATCH($U59,RM_KEY,0))),"")</f>
        <v/>
      </c>
      <c r="AW59" s="94" t="str">
        <f>IFERROR(IF(INDEX(RM_L_Ac,MATCH($U59,RM_KEY,0))="","",INDEX(RM_L_Ac,MATCH($U59,RM_KEY,0))),"")</f>
        <v/>
      </c>
      <c r="AX59" s="94" t="str">
        <f>IFERROR(IF(INDEX(RM_L_L,MATCH($U59,RM_KEY,0))="","",INDEX(RM_L_L,MATCH($U59,RM_KEY,0))),"")</f>
        <v/>
      </c>
      <c r="AY59" s="94" t="str">
        <f>IFERROR(IF(INDEX(RM_L_BI,MATCH($U59,RM_KEY,0))="","",INDEX(RM_L_BI,MATCH($U59,RM_KEY,0))),"")</f>
        <v/>
      </c>
      <c r="AZ59" s="94" t="str">
        <f>IFERROR(IF(INDEX(RM_L_Exp,MATCH($U59,RM_KEY,0))="","",INDEX(RM_L_Exp,MATCH($U59,RM_KEY,0))),"")</f>
        <v/>
      </c>
      <c r="BA59" s="94" t="str">
        <f>IFERROR(IF(INDEX(RM_L_Edu,MATCH($U59,RM_KEY,0))="","",INDEX(RM_L_Edu,MATCH($U59,RM_KEY,0))),"")</f>
        <v/>
      </c>
      <c r="BB59" s="89" t="inlineStr">
        <is>
          <t>M</t>
        </is>
      </c>
      <c r="BC59" s="90" t="inlineStr">
        <is>
          <t>M</t>
        </is>
      </c>
      <c r="BD59" s="90" t="inlineStr">
        <is>
          <t>M</t>
        </is>
      </c>
      <c r="BE59" s="90" t="inlineStr">
        <is>
          <t>L</t>
        </is>
      </c>
      <c r="BF59" s="90" t="inlineStr">
        <is>
          <t>M</t>
        </is>
      </c>
      <c r="BG59" s="90" t="inlineStr">
        <is>
          <t>H</t>
        </is>
      </c>
      <c r="BH59" s="90" t="inlineStr">
        <is>
          <t>H</t>
        </is>
      </c>
      <c r="BI59" s="93" t="n"/>
      <c r="BJ59" s="94" t="n"/>
      <c r="BK59" s="94" t="n"/>
      <c r="BL59" s="94" t="n"/>
      <c r="BM59" s="94" t="n"/>
      <c r="BN59" s="94" t="n"/>
      <c r="BO59" s="94" t="n"/>
      <c r="BP59" s="63" t="n"/>
      <c r="BQ59" s="95" t="str">
        <f>IF(CY59=0,"",IF(BP59&lt;&gt;"",BP59,IF(LEFT(W59,1)="X",W59,IF(OR(W59="B+",W59="C+"),INDEX(LAD_PC,MAX(1,MIN(14,MATCH(W59,LAD_PC,0)+IF((DA59-CZ59)&gt;=0.5,1,IF((DA59-CZ59)&lt;=-0.5,-1,0))))),INDEX(LAD_STD,MAX(1,MIN(12,MATCH(W59,LAD_STD,0)+IF((DA59-CZ59)&gt;=0.5,1,IF((DA59-CZ59)&lt;=-0.5,-1,0)))))))))</f>
        <v/>
      </c>
      <c r="BR59" s="86" t="str">
        <f>IF(BQ59="","",IFERROR(CHOOSE(INDEX(B_RANK,MATCH(BQ59,B_LVL,0)),"Band A · Practitioner","Band B · Specialist / Manager","B+ · Player-Coach","Band C · Principal / Head","C+ · Player-Coach","Band D · Business leadership","Band E · Enterprise leadership"),"Band X · Consultant"))</f>
        <v/>
      </c>
      <c r="BS59" s="86" t="str">
        <f>IF(BQ59="","",IF(BQ59=W59,"• Same",IF(INDEX(B_VAL,MATCH(BQ59,B_LVL,0))&gt;INDEX(B_VAL,MATCH(W59,B_LVL,0)),"▲ Up","▼ Down")))</f>
        <v/>
      </c>
      <c r="BT59" s="95" t="str">
        <f>IF(BQ59&lt;&gt;"",BQ59,W59)</f>
        <v>A3</v>
      </c>
      <c r="BU59" s="86" t="str">
        <f>IFERROR(IF($H59="","—",IF(OR(LEFT(BT59,1)="X",LEFT(INDEX($BT$7:$BT$592,MATCH($H59,$D$7:$D$592,0)),1)="X"),"—",IF(AND(LEFT(BT59,1)="E",LEFT(INDEX($BT$7:$BT$592,MATCH($H59,$D$7:$D$592,0)),1)="E"),"Exception · Band E",IF(INDEX(B_VAL,MATCH(BT59,B_LVL,0))&gt;=INDEX(B_VAL,MATCH(INDEX($BT$7:$BT$592,MATCH($H59,$D$7:$D$592,0)),B_LVL,0)),"⚠ At or above the manager",IF(INDEX(B_RANK,MATCH(BT59,B_LVL,0))=INDEX(B_RANK,MATCH(INDEX($BT$7:$BT$592,MATCH($H59,$D$7:$D$592,0)),B_LVL,0)),"⚠ Same band as the manager","OK"))))),"—")</f>
        <v>OK</v>
      </c>
      <c r="BV59" s="64" t="n"/>
      <c r="BW59" s="20">
        <f>IFERROR(INDEX(LMH_PTS,MATCH(AG59,LMH_KEY,0)),0)</f>
        <v>9</v>
      </c>
      <c r="BX59" s="21">
        <f>IFERROR(INDEX(LMH_PTS,MATCH(AH59,LMH_KEY,0)),0)</f>
        <v>3</v>
      </c>
      <c r="BY59" s="21">
        <f>IFERROR(INDEX(LMH_PTS,MATCH(AI59,LMH_KEY,0)),0)</f>
        <v>3</v>
      </c>
      <c r="BZ59" s="21">
        <f>IFERROR(INDEX(LMH_PTS,MATCH(AJ59,LMH_KEY,0)),0)</f>
        <v>1</v>
      </c>
      <c r="CA59" s="21">
        <f>IFERROR(INDEX(LMH_PTS,MATCH(AK59,LMH_KEY,0)),0)</f>
        <v>1</v>
      </c>
      <c r="CB59" s="21">
        <f>IFERROR(INDEX(LMH_PTS,MATCH(AL59,LMH_KEY,0)),0)</f>
        <v>1</v>
      </c>
      <c r="CC59" s="21">
        <f>IFERROR(INDEX(LMH_PTS,MATCH(AM59,LMH_KEY,0)),0)</f>
        <v>1</v>
      </c>
      <c r="CD59" s="21">
        <f>IFERROR(INDEX(LMH_PTS,MATCH(IF(AU59&lt;&gt;"",AU59,AG59),LMH_KEY,0)),0)</f>
        <v>9</v>
      </c>
      <c r="CE59" s="21">
        <f>IFERROR(INDEX(LMH_PTS,MATCH(IF(AV59&lt;&gt;"",AV59,AH59),LMH_KEY,0)),0)</f>
        <v>3</v>
      </c>
      <c r="CF59" s="21">
        <f>IFERROR(INDEX(LMH_PTS,MATCH(IF(AW59&lt;&gt;"",AW59,AI59),LMH_KEY,0)),0)</f>
        <v>3</v>
      </c>
      <c r="CG59" s="21">
        <f>IFERROR(INDEX(LMH_PTS,MATCH(IF(AX59&lt;&gt;"",AX59,AJ59),LMH_KEY,0)),0)</f>
        <v>1</v>
      </c>
      <c r="CH59" s="21">
        <f>IFERROR(INDEX(LMH_PTS,MATCH(IF(AY59&lt;&gt;"",AY59,AK59),LMH_KEY,0)),0)</f>
        <v>1</v>
      </c>
      <c r="CI59" s="21">
        <f>IFERROR(INDEX(LMH_PTS,MATCH(IF(AZ59&lt;&gt;"",AZ59,AL59),LMH_KEY,0)),0)</f>
        <v>1</v>
      </c>
      <c r="CJ59" s="21">
        <f>IFERROR(INDEX(LMH_PTS,MATCH(IF(BA59&lt;&gt;"",BA59,AM59),LMH_KEY,0)),0)</f>
        <v>1</v>
      </c>
      <c r="CK59" s="21">
        <f>IF(BB59="",0,IFERROR(INDEX(LMH_STEP,MATCH(BB59,LMH_KEY,0)),0))</f>
        <v>0</v>
      </c>
      <c r="CL59" s="21">
        <f>IF(BC59="",0,IFERROR(INDEX(LMH_STEP,MATCH(BC59,LMH_KEY,0)),0))</f>
        <v>0</v>
      </c>
      <c r="CM59" s="21">
        <f>IF(BD59="",0,IFERROR(INDEX(LMH_STEP,MATCH(BD59,LMH_KEY,0)),0))</f>
        <v>0</v>
      </c>
      <c r="CN59" s="21">
        <f>IF(BE59="",0,IFERROR(INDEX(LMH_STEP,MATCH(BE59,LMH_KEY,0)),0))</f>
        <v>-1</v>
      </c>
      <c r="CO59" s="21">
        <f>IF(BF59="",0,IFERROR(INDEX(LMH_STEP,MATCH(BF59,LMH_KEY,0)),0))</f>
        <v>0</v>
      </c>
      <c r="CP59" s="21">
        <f>IF(BG59="",0,IFERROR(INDEX(LMH_STEP,MATCH(BG59,LMH_KEY,0)),0))</f>
        <v>1</v>
      </c>
      <c r="CQ59" s="21">
        <f>IF(BH59="",0,IFERROR(INDEX(LMH_STEP,MATCH(BH59,LMH_KEY,0)),0))</f>
        <v>1</v>
      </c>
      <c r="CR59" s="21">
        <f>IF(BI59&lt;&gt;"",IFERROR(INDEX(LMH_STEP,MATCH(BI59,LMH_KEY,0)),0),CK59)</f>
        <v>0</v>
      </c>
      <c r="CS59" s="21">
        <f>IF(BJ59&lt;&gt;"",IFERROR(INDEX(LMH_STEP,MATCH(BJ59,LMH_KEY,0)),0),CL59)</f>
        <v>0</v>
      </c>
      <c r="CT59" s="21">
        <f>IF(BK59&lt;&gt;"",IFERROR(INDEX(LMH_STEP,MATCH(BK59,LMH_KEY,0)),0),CM59)</f>
        <v>0</v>
      </c>
      <c r="CU59" s="21">
        <f>IF(BL59&lt;&gt;"",IFERROR(INDEX(LMH_STEP,MATCH(BL59,LMH_KEY,0)),0),CN59)</f>
        <v>-1</v>
      </c>
      <c r="CV59" s="21">
        <f>IF(BM59&lt;&gt;"",IFERROR(INDEX(LMH_STEP,MATCH(BM59,LMH_KEY,0)),0),CO59)</f>
        <v>0</v>
      </c>
      <c r="CW59" s="21">
        <f>IF(BN59&lt;&gt;"",IFERROR(INDEX(LMH_STEP,MATCH(BN59,LMH_KEY,0)),0),CP59)</f>
        <v>1</v>
      </c>
      <c r="CX59" s="21">
        <f>IF(BO59&lt;&gt;"",IFERROR(INDEX(LMH_STEP,MATCH(BO59,LMH_KEY,0)),0),CQ59)</f>
        <v>1</v>
      </c>
      <c r="CY59" s="21">
        <f>COUNTA(BI59:BO59)+IF(BP59&lt;&gt;"",1,0)+IFERROR(INDEX(RM_LCNT,MATCH($U59,RM_KEY,0)),0)</f>
        <v>0</v>
      </c>
      <c r="CZ59" s="21">
        <f>IF((BW59+BX59+BY59+BZ59+CA59+CB59+CC59)=0,0,(BW59*CK59+BX59*CL59+BY59*CM59+BZ59*CN59+CA59*CO59+CB59*CP59+CC59*CQ59)/(BW59+BX59+BY59+BZ59+CA59+CB59+CC59))</f>
        <v>0.0526315789473684</v>
      </c>
      <c r="DA59" s="21">
        <f>IF((CD59+CE59+CF59+CG59+CH59+CI59+CJ59)=0,0,(CD59*CR59+CE59*CS59+CF59*CT59+CG59*CU59+CH59*CV59+CI59*CW59+CJ59*CX59)/(CD59+CE59+CF59+CG59+CH59+CI59+CJ59))</f>
        <v>0.0526315789473684</v>
      </c>
    </row>
    <row r="60" ht="70" customHeight="1">
      <c r="A60" s="59" t="inlineStr">
        <is>
          <t>CARBON</t>
        </is>
      </c>
      <c r="B60" s="17" t="inlineStr">
        <is>
          <t>Services</t>
        </is>
      </c>
      <c r="C60" s="17" t="n">
        <v>7</v>
      </c>
      <c r="D60" s="17" t="inlineStr">
        <is>
          <t>IRIS2050</t>
        </is>
      </c>
      <c r="E60" s="17" t="inlineStr">
        <is>
          <t>Ruhee Chita</t>
        </is>
      </c>
      <c r="F60" s="17" t="inlineStr">
        <is>
          <t>Senior Financial Analyst</t>
        </is>
      </c>
      <c r="G60" s="17" t="inlineStr">
        <is>
          <t>Jivika Wadhwani</t>
        </is>
      </c>
      <c r="H60" s="17" t="inlineStr">
        <is>
          <t>IRIS0704</t>
        </is>
      </c>
      <c r="I60" s="17" t="n">
        <v>7.7</v>
      </c>
      <c r="J60" s="17" t="inlineStr">
        <is>
          <t>CMA</t>
        </is>
      </c>
      <c r="K60" s="17" t="inlineStr">
        <is>
          <t>L4 – Senior</t>
        </is>
      </c>
      <c r="L60" s="82" t="inlineStr">
        <is>
          <t>20 of 20</t>
        </is>
      </c>
      <c r="M60" s="83" t="inlineStr">
        <is>
          <t>• Role / sub-team: Service team: Mapping.</t>
        </is>
      </c>
      <c r="N60" s="83" t="inlineStr">
        <is>
          <t>Annual · set by manager: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60" s="83" t="inlineStr">
        <is>
          <t>Latest rating: 3 · Potential: Medium · 9-box: Core Contributor</t>
        </is>
      </c>
      <c r="P60" s="83" t="inlineStr">
        <is>
          <t>Complexity &amp; Expertise: B1: Maps statements to ESEF, Dutch, Nigeria, UK taxonomies; extension decisions; resolves auditor comments; reviews filings → moved up 0.5
Autonomy &amp; Decision: A3: Maps independently, selects taxonomy concepts, incorporates auditor comments, prioritises filings by deadline → matches the start
Accountability &amp; Impact: A3: Mapping accuracy and ESEF/KVK compliance of filings; addresses auditor comments → matches the start
Leadership &amp; Strategy: A1: No guiding or leading of others described → moved down 0.5</t>
        </is>
      </c>
      <c r="Q60" s="84" t="inlineStr">
        <is>
          <t>Open ▸</t>
        </is>
      </c>
      <c r="R60" s="84" t="inlineStr">
        <is>
          <t>Card ▸</t>
        </is>
      </c>
      <c r="S60" s="85" t="inlineStr">
        <is>
          <t>Consulting &amp; Professional Services</t>
        </is>
      </c>
      <c r="T60" s="86" t="inlineStr">
        <is>
          <t>XBRL Tagging, Conversion &amp; Filing</t>
        </is>
      </c>
      <c r="U60" s="86" t="inlineStr">
        <is>
          <t>R013</t>
        </is>
      </c>
      <c r="V60" s="86" t="inlineStr">
        <is>
          <t>XBRL Tagging, Conversion &amp; Filing · IC</t>
        </is>
      </c>
      <c r="W60" s="101" t="inlineStr">
        <is>
          <t>A3</t>
        </is>
      </c>
      <c r="X60" s="86" t="inlineStr">
        <is>
          <t>Band A · Practitioner</t>
        </is>
      </c>
      <c r="Y60" s="86" t="inlineStr">
        <is>
          <t>Senior Financial Analyst</t>
        </is>
      </c>
      <c r="Z60" s="100" t="inlineStr">
        <is>
          <t>XBRL Specialist → Senior Financial Analyst</t>
        </is>
      </c>
      <c r="AA60" s="86" t="inlineStr">
        <is>
          <t>Placed at A3 by the evidence: six ratings × market-derived weights and rules R1–R13 · no move needed for the reporting line</t>
        </is>
      </c>
      <c r="AB60" s="86" t="n"/>
      <c r="AC60" s="88" t="inlineStr">
        <is>
          <t>B1</t>
        </is>
      </c>
      <c r="AD60" s="21" t="inlineStr">
        <is>
          <t>High · 7.7 yrs vs market 2–5 yrs for A3</t>
        </is>
      </c>
      <c r="AE60" s="21" t="n"/>
      <c r="AF60" s="21" t="inlineStr">
        <is>
          <t>P2 · SFIA 3 Apply</t>
        </is>
      </c>
      <c r="AG60" s="89" t="str">
        <f>IFERROR(IF(INDEX(RM_I_C,MATCH($U60,RM_KEY,0))="","",INDEX(RM_I_C,MATCH($U60,RM_KEY,0))),"")</f>
        <v>H</v>
      </c>
      <c r="AH60" s="90" t="str">
        <f>IFERROR(IF(INDEX(RM_I_Au,MATCH($U60,RM_KEY,0))="","",INDEX(RM_I_Au,MATCH($U60,RM_KEY,0))),"")</f>
        <v>M</v>
      </c>
      <c r="AI60" s="90" t="str">
        <f>IFERROR(IF(INDEX(RM_I_Ac,MATCH($U60,RM_KEY,0))="","",INDEX(RM_I_Ac,MATCH($U60,RM_KEY,0))),"")</f>
        <v>M</v>
      </c>
      <c r="AJ60" s="90" t="str">
        <f>IFERROR(IF(INDEX(RM_I_L,MATCH($U60,RM_KEY,0))="","",INDEX(RM_I_L,MATCH($U60,RM_KEY,0))),"")</f>
        <v>L</v>
      </c>
      <c r="AK60" s="90" t="str">
        <f>IFERROR(IF(INDEX(RM_I_BI,MATCH($U60,RM_KEY,0))="","",INDEX(RM_I_BI,MATCH($U60,RM_KEY,0))),"")</f>
        <v>L</v>
      </c>
      <c r="AL60" s="90" t="str">
        <f>IFERROR(IF(INDEX(RM_I_Exp,MATCH($U60,RM_KEY,0))="","",INDEX(RM_I_Exp,MATCH($U60,RM_KEY,0))),"")</f>
        <v>L</v>
      </c>
      <c r="AM60" s="90" t="str">
        <f>IFERROR(IF(INDEX(RM_I_Edu,MATCH($U60,RM_KEY,0))="","",INDEX(RM_I_Edu,MATCH($U60,RM_KEY,0))),"")</f>
        <v>L</v>
      </c>
      <c r="AN60" s="91" t="str">
        <f>IFERROR(IF(INDEX(RM_M_C,MATCH($U60,RM_KEY,0))="","",INDEX(RM_M_C,MATCH($U60,RM_KEY,0))),"")</f>
        <v>H</v>
      </c>
      <c r="AO60" s="92" t="str">
        <f>IFERROR(IF(INDEX(RM_M_Au,MATCH($U60,RM_KEY,0))="","",INDEX(RM_M_Au,MATCH($U60,RM_KEY,0))),"")</f>
        <v>M</v>
      </c>
      <c r="AP60" s="92" t="str">
        <f>IFERROR(IF(INDEX(RM_M_Ac,MATCH($U60,RM_KEY,0))="","",INDEX(RM_M_Ac,MATCH($U60,RM_KEY,0))),"")</f>
        <v>M</v>
      </c>
      <c r="AQ60" s="92" t="str">
        <f>IFERROR(IF(INDEX(RM_M_L,MATCH($U60,RM_KEY,0))="","",INDEX(RM_M_L,MATCH($U60,RM_KEY,0))),"")</f>
        <v>L</v>
      </c>
      <c r="AR60" s="92" t="str">
        <f>IFERROR(IF(INDEX(RM_M_BI,MATCH($U60,RM_KEY,0))="","",INDEX(RM_M_BI,MATCH($U60,RM_KEY,0))),"")</f>
        <v>L</v>
      </c>
      <c r="AS60" s="92" t="str">
        <f>IFERROR(IF(INDEX(RM_M_Exp,MATCH($U60,RM_KEY,0))="","",INDEX(RM_M_Exp,MATCH($U60,RM_KEY,0))),"")</f>
        <v>L</v>
      </c>
      <c r="AT60" s="92" t="str">
        <f>IFERROR(IF(INDEX(RM_M_Edu,MATCH($U60,RM_KEY,0))="","",INDEX(RM_M_Edu,MATCH($U60,RM_KEY,0))),"")</f>
        <v>L</v>
      </c>
      <c r="AU60" s="93" t="str">
        <f>IFERROR(IF(INDEX(RM_L_C,MATCH($U60,RM_KEY,0))="","",INDEX(RM_L_C,MATCH($U60,RM_KEY,0))),"")</f>
        <v/>
      </c>
      <c r="AV60" s="94" t="str">
        <f>IFERROR(IF(INDEX(RM_L_Au,MATCH($U60,RM_KEY,0))="","",INDEX(RM_L_Au,MATCH($U60,RM_KEY,0))),"")</f>
        <v/>
      </c>
      <c r="AW60" s="94" t="str">
        <f>IFERROR(IF(INDEX(RM_L_Ac,MATCH($U60,RM_KEY,0))="","",INDEX(RM_L_Ac,MATCH($U60,RM_KEY,0))),"")</f>
        <v/>
      </c>
      <c r="AX60" s="94" t="str">
        <f>IFERROR(IF(INDEX(RM_L_L,MATCH($U60,RM_KEY,0))="","",INDEX(RM_L_L,MATCH($U60,RM_KEY,0))),"")</f>
        <v/>
      </c>
      <c r="AY60" s="94" t="str">
        <f>IFERROR(IF(INDEX(RM_L_BI,MATCH($U60,RM_KEY,0))="","",INDEX(RM_L_BI,MATCH($U60,RM_KEY,0))),"")</f>
        <v/>
      </c>
      <c r="AZ60" s="94" t="str">
        <f>IFERROR(IF(INDEX(RM_L_Exp,MATCH($U60,RM_KEY,0))="","",INDEX(RM_L_Exp,MATCH($U60,RM_KEY,0))),"")</f>
        <v/>
      </c>
      <c r="BA60" s="94" t="str">
        <f>IFERROR(IF(INDEX(RM_L_Edu,MATCH($U60,RM_KEY,0))="","",INDEX(RM_L_Edu,MATCH($U60,RM_KEY,0))),"")</f>
        <v/>
      </c>
      <c r="BB60" s="89" t="inlineStr">
        <is>
          <t>M</t>
        </is>
      </c>
      <c r="BC60" s="90" t="inlineStr">
        <is>
          <t>M</t>
        </is>
      </c>
      <c r="BD60" s="90" t="inlineStr">
        <is>
          <t>M</t>
        </is>
      </c>
      <c r="BE60" s="90" t="inlineStr">
        <is>
          <t>L</t>
        </is>
      </c>
      <c r="BF60" s="90" t="inlineStr">
        <is>
          <t>M</t>
        </is>
      </c>
      <c r="BG60" s="90" t="inlineStr">
        <is>
          <t>H</t>
        </is>
      </c>
      <c r="BH60" s="90" t="inlineStr">
        <is>
          <t>H</t>
        </is>
      </c>
      <c r="BI60" s="93" t="n"/>
      <c r="BJ60" s="94" t="n"/>
      <c r="BK60" s="94" t="n"/>
      <c r="BL60" s="94" t="n"/>
      <c r="BM60" s="94" t="n"/>
      <c r="BN60" s="94" t="n"/>
      <c r="BO60" s="94" t="n"/>
      <c r="BP60" s="63" t="n"/>
      <c r="BQ60" s="95" t="str">
        <f>IF(CY60=0,"",IF(BP60&lt;&gt;"",BP60,IF(LEFT(W60,1)="X",W60,IF(OR(W60="B+",W60="C+"),INDEX(LAD_PC,MAX(1,MIN(14,MATCH(W60,LAD_PC,0)+IF((DA60-CZ60)&gt;=0.5,1,IF((DA60-CZ60)&lt;=-0.5,-1,0))))),INDEX(LAD_STD,MAX(1,MIN(12,MATCH(W60,LAD_STD,0)+IF((DA60-CZ60)&gt;=0.5,1,IF((DA60-CZ60)&lt;=-0.5,-1,0)))))))))</f>
        <v/>
      </c>
      <c r="BR60" s="86" t="str">
        <f>IF(BQ60="","",IFERROR(CHOOSE(INDEX(B_RANK,MATCH(BQ60,B_LVL,0)),"Band A · Practitioner","Band B · Specialist / Manager","B+ · Player-Coach","Band C · Principal / Head","C+ · Player-Coach","Band D · Business leadership","Band E · Enterprise leadership"),"Band X · Consultant"))</f>
        <v/>
      </c>
      <c r="BS60" s="86" t="str">
        <f>IF(BQ60="","",IF(BQ60=W60,"• Same",IF(INDEX(B_VAL,MATCH(BQ60,B_LVL,0))&gt;INDEX(B_VAL,MATCH(W60,B_LVL,0)),"▲ Up","▼ Down")))</f>
        <v/>
      </c>
      <c r="BT60" s="95" t="str">
        <f>IF(BQ60&lt;&gt;"",BQ60,W60)</f>
        <v>A3</v>
      </c>
      <c r="BU60" s="86" t="str">
        <f>IFERROR(IF($H60="","—",IF(OR(LEFT(BT60,1)="X",LEFT(INDEX($BT$7:$BT$592,MATCH($H60,$D$7:$D$592,0)),1)="X"),"—",IF(AND(LEFT(BT60,1)="E",LEFT(INDEX($BT$7:$BT$592,MATCH($H60,$D$7:$D$592,0)),1)="E"),"Exception · Band E",IF(INDEX(B_VAL,MATCH(BT60,B_LVL,0))&gt;=INDEX(B_VAL,MATCH(INDEX($BT$7:$BT$592,MATCH($H60,$D$7:$D$592,0)),B_LVL,0)),"⚠ At or above the manager",IF(INDEX(B_RANK,MATCH(BT60,B_LVL,0))=INDEX(B_RANK,MATCH(INDEX($BT$7:$BT$592,MATCH($H60,$D$7:$D$592,0)),B_LVL,0)),"⚠ Same band as the manager","OK"))))),"—")</f>
        <v>OK</v>
      </c>
      <c r="BV60" s="64" t="n"/>
      <c r="BW60" s="20">
        <f>IFERROR(INDEX(LMH_PTS,MATCH(AG60,LMH_KEY,0)),0)</f>
        <v>9</v>
      </c>
      <c r="BX60" s="21">
        <f>IFERROR(INDEX(LMH_PTS,MATCH(AH60,LMH_KEY,0)),0)</f>
        <v>3</v>
      </c>
      <c r="BY60" s="21">
        <f>IFERROR(INDEX(LMH_PTS,MATCH(AI60,LMH_KEY,0)),0)</f>
        <v>3</v>
      </c>
      <c r="BZ60" s="21">
        <f>IFERROR(INDEX(LMH_PTS,MATCH(AJ60,LMH_KEY,0)),0)</f>
        <v>1</v>
      </c>
      <c r="CA60" s="21">
        <f>IFERROR(INDEX(LMH_PTS,MATCH(AK60,LMH_KEY,0)),0)</f>
        <v>1</v>
      </c>
      <c r="CB60" s="21">
        <f>IFERROR(INDEX(LMH_PTS,MATCH(AL60,LMH_KEY,0)),0)</f>
        <v>1</v>
      </c>
      <c r="CC60" s="21">
        <f>IFERROR(INDEX(LMH_PTS,MATCH(AM60,LMH_KEY,0)),0)</f>
        <v>1</v>
      </c>
      <c r="CD60" s="21">
        <f>IFERROR(INDEX(LMH_PTS,MATCH(IF(AU60&lt;&gt;"",AU60,AG60),LMH_KEY,0)),0)</f>
        <v>9</v>
      </c>
      <c r="CE60" s="21">
        <f>IFERROR(INDEX(LMH_PTS,MATCH(IF(AV60&lt;&gt;"",AV60,AH60),LMH_KEY,0)),0)</f>
        <v>3</v>
      </c>
      <c r="CF60" s="21">
        <f>IFERROR(INDEX(LMH_PTS,MATCH(IF(AW60&lt;&gt;"",AW60,AI60),LMH_KEY,0)),0)</f>
        <v>3</v>
      </c>
      <c r="CG60" s="21">
        <f>IFERROR(INDEX(LMH_PTS,MATCH(IF(AX60&lt;&gt;"",AX60,AJ60),LMH_KEY,0)),0)</f>
        <v>1</v>
      </c>
      <c r="CH60" s="21">
        <f>IFERROR(INDEX(LMH_PTS,MATCH(IF(AY60&lt;&gt;"",AY60,AK60),LMH_KEY,0)),0)</f>
        <v>1</v>
      </c>
      <c r="CI60" s="21">
        <f>IFERROR(INDEX(LMH_PTS,MATCH(IF(AZ60&lt;&gt;"",AZ60,AL60),LMH_KEY,0)),0)</f>
        <v>1</v>
      </c>
      <c r="CJ60" s="21">
        <f>IFERROR(INDEX(LMH_PTS,MATCH(IF(BA60&lt;&gt;"",BA60,AM60),LMH_KEY,0)),0)</f>
        <v>1</v>
      </c>
      <c r="CK60" s="21">
        <f>IF(BB60="",0,IFERROR(INDEX(LMH_STEP,MATCH(BB60,LMH_KEY,0)),0))</f>
        <v>0</v>
      </c>
      <c r="CL60" s="21">
        <f>IF(BC60="",0,IFERROR(INDEX(LMH_STEP,MATCH(BC60,LMH_KEY,0)),0))</f>
        <v>0</v>
      </c>
      <c r="CM60" s="21">
        <f>IF(BD60="",0,IFERROR(INDEX(LMH_STEP,MATCH(BD60,LMH_KEY,0)),0))</f>
        <v>0</v>
      </c>
      <c r="CN60" s="21">
        <f>IF(BE60="",0,IFERROR(INDEX(LMH_STEP,MATCH(BE60,LMH_KEY,0)),0))</f>
        <v>-1</v>
      </c>
      <c r="CO60" s="21">
        <f>IF(BF60="",0,IFERROR(INDEX(LMH_STEP,MATCH(BF60,LMH_KEY,0)),0))</f>
        <v>0</v>
      </c>
      <c r="CP60" s="21">
        <f>IF(BG60="",0,IFERROR(INDEX(LMH_STEP,MATCH(BG60,LMH_KEY,0)),0))</f>
        <v>1</v>
      </c>
      <c r="CQ60" s="21">
        <f>IF(BH60="",0,IFERROR(INDEX(LMH_STEP,MATCH(BH60,LMH_KEY,0)),0))</f>
        <v>1</v>
      </c>
      <c r="CR60" s="21">
        <f>IF(BI60&lt;&gt;"",IFERROR(INDEX(LMH_STEP,MATCH(BI60,LMH_KEY,0)),0),CK60)</f>
        <v>0</v>
      </c>
      <c r="CS60" s="21">
        <f>IF(BJ60&lt;&gt;"",IFERROR(INDEX(LMH_STEP,MATCH(BJ60,LMH_KEY,0)),0),CL60)</f>
        <v>0</v>
      </c>
      <c r="CT60" s="21">
        <f>IF(BK60&lt;&gt;"",IFERROR(INDEX(LMH_STEP,MATCH(BK60,LMH_KEY,0)),0),CM60)</f>
        <v>0</v>
      </c>
      <c r="CU60" s="21">
        <f>IF(BL60&lt;&gt;"",IFERROR(INDEX(LMH_STEP,MATCH(BL60,LMH_KEY,0)),0),CN60)</f>
        <v>-1</v>
      </c>
      <c r="CV60" s="21">
        <f>IF(BM60&lt;&gt;"",IFERROR(INDEX(LMH_STEP,MATCH(BM60,LMH_KEY,0)),0),CO60)</f>
        <v>0</v>
      </c>
      <c r="CW60" s="21">
        <f>IF(BN60&lt;&gt;"",IFERROR(INDEX(LMH_STEP,MATCH(BN60,LMH_KEY,0)),0),CP60)</f>
        <v>1</v>
      </c>
      <c r="CX60" s="21">
        <f>IF(BO60&lt;&gt;"",IFERROR(INDEX(LMH_STEP,MATCH(BO60,LMH_KEY,0)),0),CQ60)</f>
        <v>1</v>
      </c>
      <c r="CY60" s="21">
        <f>COUNTA(BI60:BO60)+IF(BP60&lt;&gt;"",1,0)+IFERROR(INDEX(RM_LCNT,MATCH($U60,RM_KEY,0)),0)</f>
        <v>0</v>
      </c>
      <c r="CZ60" s="21">
        <f>IF((BW60+BX60+BY60+BZ60+CA60+CB60+CC60)=0,0,(BW60*CK60+BX60*CL60+BY60*CM60+BZ60*CN60+CA60*CO60+CB60*CP60+CC60*CQ60)/(BW60+BX60+BY60+BZ60+CA60+CB60+CC60))</f>
        <v>0.0526315789473684</v>
      </c>
      <c r="DA60" s="21">
        <f>IF((CD60+CE60+CF60+CG60+CH60+CI60+CJ60)=0,0,(CD60*CR60+CE60*CS60+CF60*CT60+CG60*CU60+CH60*CV60+CI60*CW60+CJ60*CX60)/(CD60+CE60+CF60+CG60+CH60+CI60+CJ60))</f>
        <v>0.0526315789473684</v>
      </c>
    </row>
    <row r="61" ht="70" customHeight="1">
      <c r="A61" s="59" t="inlineStr">
        <is>
          <t>CARBON</t>
        </is>
      </c>
      <c r="B61" s="17" t="inlineStr">
        <is>
          <t>Services</t>
        </is>
      </c>
      <c r="C61" s="17" t="n">
        <v>6</v>
      </c>
      <c r="D61" s="17" t="inlineStr">
        <is>
          <t>IRIS0305</t>
        </is>
      </c>
      <c r="E61" s="17" t="inlineStr">
        <is>
          <t>Vivek Patil</t>
        </is>
      </c>
      <c r="F61" s="17" t="inlineStr">
        <is>
          <t>Senior Financial Analyst</t>
        </is>
      </c>
      <c r="G61" s="17" t="inlineStr">
        <is>
          <t>Shashikant Mudaliar</t>
        </is>
      </c>
      <c r="H61" s="17" t="inlineStr">
        <is>
          <t>IRIS0786</t>
        </is>
      </c>
      <c r="I61" s="17" t="n">
        <v>16.6</v>
      </c>
      <c r="J61" s="17" t="inlineStr">
        <is>
          <t>B.Com</t>
        </is>
      </c>
      <c r="K61" s="17" t="inlineStr">
        <is>
          <t>L4 – Senior</t>
        </is>
      </c>
      <c r="L61" s="82" t="inlineStr">
        <is>
          <t>20 of 20</t>
        </is>
      </c>
      <c r="M61" s="83" t="inlineStr">
        <is>
          <t>• Role / sub-team: Quality check analyst and shift leading - US-Service team.</t>
        </is>
      </c>
      <c r="N61"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61" s="83" t="inlineStr">
        <is>
          <t>Latest rating: 3 · Potential: High · 9-box: Core Contributor</t>
        </is>
      </c>
      <c r="P61" s="83" t="inlineStr">
        <is>
          <t>Complexity &amp; Expertise: A3: Covers tagging, QC, validation and SEC filing for US mandate; resolves team members' doubts → matches the start
Autonomy &amp; Decision: B1: Allocates work and shifts, prioritises tasks by deadline, resolves routine operational issues for the shift → moved up 0.5
Accountability &amp; Impact: B1: Shift's tagged documents, QC, validation and timely filing of assigned forms → moved up 0.5
Leadership &amp; Strategy: B1: Allocates shifts and work, guides team members, runs training sessions; manager confirms shift lead → moved up 1</t>
        </is>
      </c>
      <c r="Q61" s="84" t="inlineStr">
        <is>
          <t>Open ▸</t>
        </is>
      </c>
      <c r="R61" s="84" t="inlineStr">
        <is>
          <t>Card ▸</t>
        </is>
      </c>
      <c r="S61" s="85" t="inlineStr">
        <is>
          <t>Consulting &amp; Professional Services</t>
        </is>
      </c>
      <c r="T61" s="86" t="inlineStr">
        <is>
          <t>XBRL Tagging, Conversion &amp; Filing</t>
        </is>
      </c>
      <c r="U61" s="86" t="inlineStr">
        <is>
          <t>R013</t>
        </is>
      </c>
      <c r="V61" s="86" t="inlineStr">
        <is>
          <t>XBRL Tagging, Conversion &amp; Filing · IC</t>
        </is>
      </c>
      <c r="W61" s="99" t="inlineStr">
        <is>
          <t>B1</t>
        </is>
      </c>
      <c r="X61" s="86" t="inlineStr">
        <is>
          <t>Band B · Specialist / Manager</t>
        </is>
      </c>
      <c r="Y61" s="86" t="inlineStr">
        <is>
          <t>XBRL Specialist</t>
        </is>
      </c>
      <c r="Z61" s="86" t="n"/>
      <c r="AA61" s="86" t="inlineStr">
        <is>
          <t>Placed at B1 by the evidence: six ratings × market-derived weights and rules R1–R13 · no move needed for the reporting line</t>
        </is>
      </c>
      <c r="AB61" s="86" t="n"/>
      <c r="AC61" s="88" t="inlineStr">
        <is>
          <t>B1</t>
        </is>
      </c>
      <c r="AD61" s="21" t="inlineStr">
        <is>
          <t>High · 16.6 yrs vs market 4–8 yrs for B1</t>
        </is>
      </c>
      <c r="AE61" s="21" t="n"/>
      <c r="AF61" s="21" t="inlineStr">
        <is>
          <t>P3 / M2 · SFIA 4 Enable</t>
        </is>
      </c>
      <c r="AG61" s="89" t="str">
        <f>IFERROR(IF(INDEX(RM_I_C,MATCH($U61,RM_KEY,0))="","",INDEX(RM_I_C,MATCH($U61,RM_KEY,0))),"")</f>
        <v>H</v>
      </c>
      <c r="AH61" s="90" t="str">
        <f>IFERROR(IF(INDEX(RM_I_Au,MATCH($U61,RM_KEY,0))="","",INDEX(RM_I_Au,MATCH($U61,RM_KEY,0))),"")</f>
        <v>M</v>
      </c>
      <c r="AI61" s="90" t="str">
        <f>IFERROR(IF(INDEX(RM_I_Ac,MATCH($U61,RM_KEY,0))="","",INDEX(RM_I_Ac,MATCH($U61,RM_KEY,0))),"")</f>
        <v>M</v>
      </c>
      <c r="AJ61" s="90" t="str">
        <f>IFERROR(IF(INDEX(RM_I_L,MATCH($U61,RM_KEY,0))="","",INDEX(RM_I_L,MATCH($U61,RM_KEY,0))),"")</f>
        <v>L</v>
      </c>
      <c r="AK61" s="90" t="str">
        <f>IFERROR(IF(INDEX(RM_I_BI,MATCH($U61,RM_KEY,0))="","",INDEX(RM_I_BI,MATCH($U61,RM_KEY,0))),"")</f>
        <v>L</v>
      </c>
      <c r="AL61" s="90" t="str">
        <f>IFERROR(IF(INDEX(RM_I_Exp,MATCH($U61,RM_KEY,0))="","",INDEX(RM_I_Exp,MATCH($U61,RM_KEY,0))),"")</f>
        <v>L</v>
      </c>
      <c r="AM61" s="90" t="str">
        <f>IFERROR(IF(INDEX(RM_I_Edu,MATCH($U61,RM_KEY,0))="","",INDEX(RM_I_Edu,MATCH($U61,RM_KEY,0))),"")</f>
        <v>L</v>
      </c>
      <c r="AN61" s="91" t="str">
        <f>IFERROR(IF(INDEX(RM_M_C,MATCH($U61,RM_KEY,0))="","",INDEX(RM_M_C,MATCH($U61,RM_KEY,0))),"")</f>
        <v>H</v>
      </c>
      <c r="AO61" s="92" t="str">
        <f>IFERROR(IF(INDEX(RM_M_Au,MATCH($U61,RM_KEY,0))="","",INDEX(RM_M_Au,MATCH($U61,RM_KEY,0))),"")</f>
        <v>M</v>
      </c>
      <c r="AP61" s="92" t="str">
        <f>IFERROR(IF(INDEX(RM_M_Ac,MATCH($U61,RM_KEY,0))="","",INDEX(RM_M_Ac,MATCH($U61,RM_KEY,0))),"")</f>
        <v>M</v>
      </c>
      <c r="AQ61" s="92" t="str">
        <f>IFERROR(IF(INDEX(RM_M_L,MATCH($U61,RM_KEY,0))="","",INDEX(RM_M_L,MATCH($U61,RM_KEY,0))),"")</f>
        <v>L</v>
      </c>
      <c r="AR61" s="92" t="str">
        <f>IFERROR(IF(INDEX(RM_M_BI,MATCH($U61,RM_KEY,0))="","",INDEX(RM_M_BI,MATCH($U61,RM_KEY,0))),"")</f>
        <v>L</v>
      </c>
      <c r="AS61" s="92" t="str">
        <f>IFERROR(IF(INDEX(RM_M_Exp,MATCH($U61,RM_KEY,0))="","",INDEX(RM_M_Exp,MATCH($U61,RM_KEY,0))),"")</f>
        <v>L</v>
      </c>
      <c r="AT61" s="92" t="str">
        <f>IFERROR(IF(INDEX(RM_M_Edu,MATCH($U61,RM_KEY,0))="","",INDEX(RM_M_Edu,MATCH($U61,RM_KEY,0))),"")</f>
        <v>L</v>
      </c>
      <c r="AU61" s="93" t="str">
        <f>IFERROR(IF(INDEX(RM_L_C,MATCH($U61,RM_KEY,0))="","",INDEX(RM_L_C,MATCH($U61,RM_KEY,0))),"")</f>
        <v/>
      </c>
      <c r="AV61" s="94" t="str">
        <f>IFERROR(IF(INDEX(RM_L_Au,MATCH($U61,RM_KEY,0))="","",INDEX(RM_L_Au,MATCH($U61,RM_KEY,0))),"")</f>
        <v/>
      </c>
      <c r="AW61" s="94" t="str">
        <f>IFERROR(IF(INDEX(RM_L_Ac,MATCH($U61,RM_KEY,0))="","",INDEX(RM_L_Ac,MATCH($U61,RM_KEY,0))),"")</f>
        <v/>
      </c>
      <c r="AX61" s="94" t="str">
        <f>IFERROR(IF(INDEX(RM_L_L,MATCH($U61,RM_KEY,0))="","",INDEX(RM_L_L,MATCH($U61,RM_KEY,0))),"")</f>
        <v/>
      </c>
      <c r="AY61" s="94" t="str">
        <f>IFERROR(IF(INDEX(RM_L_BI,MATCH($U61,RM_KEY,0))="","",INDEX(RM_L_BI,MATCH($U61,RM_KEY,0))),"")</f>
        <v/>
      </c>
      <c r="AZ61" s="94" t="str">
        <f>IFERROR(IF(INDEX(RM_L_Exp,MATCH($U61,RM_KEY,0))="","",INDEX(RM_L_Exp,MATCH($U61,RM_KEY,0))),"")</f>
        <v/>
      </c>
      <c r="BA61" s="94" t="str">
        <f>IFERROR(IF(INDEX(RM_L_Edu,MATCH($U61,RM_KEY,0))="","",INDEX(RM_L_Edu,MATCH($U61,RM_KEY,0))),"")</f>
        <v/>
      </c>
      <c r="BB61" s="89" t="inlineStr">
        <is>
          <t>L</t>
        </is>
      </c>
      <c r="BC61" s="90" t="inlineStr">
        <is>
          <t>M</t>
        </is>
      </c>
      <c r="BD61" s="90" t="inlineStr">
        <is>
          <t>M</t>
        </is>
      </c>
      <c r="BE61" s="90" t="inlineStr">
        <is>
          <t>L</t>
        </is>
      </c>
      <c r="BF61" s="90" t="inlineStr">
        <is>
          <t>M</t>
        </is>
      </c>
      <c r="BG61" s="90" t="inlineStr">
        <is>
          <t>H</t>
        </is>
      </c>
      <c r="BH61" s="90" t="inlineStr">
        <is>
          <t>M</t>
        </is>
      </c>
      <c r="BI61" s="93" t="n"/>
      <c r="BJ61" s="94" t="n"/>
      <c r="BK61" s="94" t="n"/>
      <c r="BL61" s="94" t="n"/>
      <c r="BM61" s="94" t="n"/>
      <c r="BN61" s="94" t="n"/>
      <c r="BO61" s="94" t="n"/>
      <c r="BP61" s="63" t="n"/>
      <c r="BQ61" s="95" t="str">
        <f>IF(CY61=0,"",IF(BP61&lt;&gt;"",BP61,IF(LEFT(W61,1)="X",W61,IF(OR(W61="B+",W61="C+"),INDEX(LAD_PC,MAX(1,MIN(14,MATCH(W61,LAD_PC,0)+IF((DA61-CZ61)&gt;=0.5,1,IF((DA61-CZ61)&lt;=-0.5,-1,0))))),INDEX(LAD_STD,MAX(1,MIN(12,MATCH(W61,LAD_STD,0)+IF((DA61-CZ61)&gt;=0.5,1,IF((DA61-CZ61)&lt;=-0.5,-1,0)))))))))</f>
        <v/>
      </c>
      <c r="BR61" s="86" t="str">
        <f>IF(BQ61="","",IFERROR(CHOOSE(INDEX(B_RANK,MATCH(BQ61,B_LVL,0)),"Band A · Practitioner","Band B · Specialist / Manager","B+ · Player-Coach","Band C · Principal / Head","C+ · Player-Coach","Band D · Business leadership","Band E · Enterprise leadership"),"Band X · Consultant"))</f>
        <v/>
      </c>
      <c r="BS61" s="86" t="str">
        <f>IF(BQ61="","",IF(BQ61=W61,"• Same",IF(INDEX(B_VAL,MATCH(BQ61,B_LVL,0))&gt;INDEX(B_VAL,MATCH(W61,B_LVL,0)),"▲ Up","▼ Down")))</f>
        <v/>
      </c>
      <c r="BT61" s="95" t="str">
        <f>IF(BQ61&lt;&gt;"",BQ61,W61)</f>
        <v>B1</v>
      </c>
      <c r="BU61" s="86" t="str">
        <f>IFERROR(IF($H61="","—",IF(OR(LEFT(BT61,1)="X",LEFT(INDEX($BT$7:$BT$592,MATCH($H61,$D$7:$D$592,0)),1)="X"),"—",IF(AND(LEFT(BT61,1)="E",LEFT(INDEX($BT$7:$BT$592,MATCH($H61,$D$7:$D$592,0)),1)="E"),"Exception · Band E",IF(INDEX(B_VAL,MATCH(BT61,B_LVL,0))&gt;=INDEX(B_VAL,MATCH(INDEX($BT$7:$BT$592,MATCH($H61,$D$7:$D$592,0)),B_LVL,0)),"⚠ At or above the manager",IF(INDEX(B_RANK,MATCH(BT61,B_LVL,0))=INDEX(B_RANK,MATCH(INDEX($BT$7:$BT$592,MATCH($H61,$D$7:$D$592,0)),B_LVL,0)),"⚠ Same band as the manager","OK"))))),"—")</f>
        <v>OK</v>
      </c>
      <c r="BV61" s="64" t="n"/>
      <c r="BW61" s="20">
        <f>IFERROR(INDEX(LMH_PTS,MATCH(AG61,LMH_KEY,0)),0)</f>
        <v>9</v>
      </c>
      <c r="BX61" s="21">
        <f>IFERROR(INDEX(LMH_PTS,MATCH(AH61,LMH_KEY,0)),0)</f>
        <v>3</v>
      </c>
      <c r="BY61" s="21">
        <f>IFERROR(INDEX(LMH_PTS,MATCH(AI61,LMH_KEY,0)),0)</f>
        <v>3</v>
      </c>
      <c r="BZ61" s="21">
        <f>IFERROR(INDEX(LMH_PTS,MATCH(AJ61,LMH_KEY,0)),0)</f>
        <v>1</v>
      </c>
      <c r="CA61" s="21">
        <f>IFERROR(INDEX(LMH_PTS,MATCH(AK61,LMH_KEY,0)),0)</f>
        <v>1</v>
      </c>
      <c r="CB61" s="21">
        <f>IFERROR(INDEX(LMH_PTS,MATCH(AL61,LMH_KEY,0)),0)</f>
        <v>1</v>
      </c>
      <c r="CC61" s="21">
        <f>IFERROR(INDEX(LMH_PTS,MATCH(AM61,LMH_KEY,0)),0)</f>
        <v>1</v>
      </c>
      <c r="CD61" s="21">
        <f>IFERROR(INDEX(LMH_PTS,MATCH(IF(AU61&lt;&gt;"",AU61,AG61),LMH_KEY,0)),0)</f>
        <v>9</v>
      </c>
      <c r="CE61" s="21">
        <f>IFERROR(INDEX(LMH_PTS,MATCH(IF(AV61&lt;&gt;"",AV61,AH61),LMH_KEY,0)),0)</f>
        <v>3</v>
      </c>
      <c r="CF61" s="21">
        <f>IFERROR(INDEX(LMH_PTS,MATCH(IF(AW61&lt;&gt;"",AW61,AI61),LMH_KEY,0)),0)</f>
        <v>3</v>
      </c>
      <c r="CG61" s="21">
        <f>IFERROR(INDEX(LMH_PTS,MATCH(IF(AX61&lt;&gt;"",AX61,AJ61),LMH_KEY,0)),0)</f>
        <v>1</v>
      </c>
      <c r="CH61" s="21">
        <f>IFERROR(INDEX(LMH_PTS,MATCH(IF(AY61&lt;&gt;"",AY61,AK61),LMH_KEY,0)),0)</f>
        <v>1</v>
      </c>
      <c r="CI61" s="21">
        <f>IFERROR(INDEX(LMH_PTS,MATCH(IF(AZ61&lt;&gt;"",AZ61,AL61),LMH_KEY,0)),0)</f>
        <v>1</v>
      </c>
      <c r="CJ61" s="21">
        <f>IFERROR(INDEX(LMH_PTS,MATCH(IF(BA61&lt;&gt;"",BA61,AM61),LMH_KEY,0)),0)</f>
        <v>1</v>
      </c>
      <c r="CK61" s="21">
        <f>IF(BB61="",0,IFERROR(INDEX(LMH_STEP,MATCH(BB61,LMH_KEY,0)),0))</f>
        <v>-1</v>
      </c>
      <c r="CL61" s="21">
        <f>IF(BC61="",0,IFERROR(INDEX(LMH_STEP,MATCH(BC61,LMH_KEY,0)),0))</f>
        <v>0</v>
      </c>
      <c r="CM61" s="21">
        <f>IF(BD61="",0,IFERROR(INDEX(LMH_STEP,MATCH(BD61,LMH_KEY,0)),0))</f>
        <v>0</v>
      </c>
      <c r="CN61" s="21">
        <f>IF(BE61="",0,IFERROR(INDEX(LMH_STEP,MATCH(BE61,LMH_KEY,0)),0))</f>
        <v>-1</v>
      </c>
      <c r="CO61" s="21">
        <f>IF(BF61="",0,IFERROR(INDEX(LMH_STEP,MATCH(BF61,LMH_KEY,0)),0))</f>
        <v>0</v>
      </c>
      <c r="CP61" s="21">
        <f>IF(BG61="",0,IFERROR(INDEX(LMH_STEP,MATCH(BG61,LMH_KEY,0)),0))</f>
        <v>1</v>
      </c>
      <c r="CQ61" s="21">
        <f>IF(BH61="",0,IFERROR(INDEX(LMH_STEP,MATCH(BH61,LMH_KEY,0)),0))</f>
        <v>0</v>
      </c>
      <c r="CR61" s="21">
        <f>IF(BI61&lt;&gt;"",IFERROR(INDEX(LMH_STEP,MATCH(BI61,LMH_KEY,0)),0),CK61)</f>
        <v>-1</v>
      </c>
      <c r="CS61" s="21">
        <f>IF(BJ61&lt;&gt;"",IFERROR(INDEX(LMH_STEP,MATCH(BJ61,LMH_KEY,0)),0),CL61)</f>
        <v>0</v>
      </c>
      <c r="CT61" s="21">
        <f>IF(BK61&lt;&gt;"",IFERROR(INDEX(LMH_STEP,MATCH(BK61,LMH_KEY,0)),0),CM61)</f>
        <v>0</v>
      </c>
      <c r="CU61" s="21">
        <f>IF(BL61&lt;&gt;"",IFERROR(INDEX(LMH_STEP,MATCH(BL61,LMH_KEY,0)),0),CN61)</f>
        <v>-1</v>
      </c>
      <c r="CV61" s="21">
        <f>IF(BM61&lt;&gt;"",IFERROR(INDEX(LMH_STEP,MATCH(BM61,LMH_KEY,0)),0),CO61)</f>
        <v>0</v>
      </c>
      <c r="CW61" s="21">
        <f>IF(BN61&lt;&gt;"",IFERROR(INDEX(LMH_STEP,MATCH(BN61,LMH_KEY,0)),0),CP61)</f>
        <v>1</v>
      </c>
      <c r="CX61" s="21">
        <f>IF(BO61&lt;&gt;"",IFERROR(INDEX(LMH_STEP,MATCH(BO61,LMH_KEY,0)),0),CQ61)</f>
        <v>0</v>
      </c>
      <c r="CY61" s="21">
        <f>COUNTA(BI61:BO61)+IF(BP61&lt;&gt;"",1,0)+IFERROR(INDEX(RM_LCNT,MATCH($U61,RM_KEY,0)),0)</f>
        <v>0</v>
      </c>
      <c r="CZ61" s="21">
        <f>IF((BW61+BX61+BY61+BZ61+CA61+CB61+CC61)=0,0,(BW61*CK61+BX61*CL61+BY61*CM61+BZ61*CN61+CA61*CO61+CB61*CP61+CC61*CQ61)/(BW61+BX61+BY61+BZ61+CA61+CB61+CC61))</f>
        <v>-0.473684210526316</v>
      </c>
      <c r="DA61" s="21">
        <f>IF((CD61+CE61+CF61+CG61+CH61+CI61+CJ61)=0,0,(CD61*CR61+CE61*CS61+CF61*CT61+CG61*CU61+CH61*CV61+CI61*CW61+CJ61*CX61)/(CD61+CE61+CF61+CG61+CH61+CI61+CJ61))</f>
        <v>-0.473684210526316</v>
      </c>
    </row>
    <row r="62" ht="70" customHeight="1">
      <c r="A62" s="59" t="inlineStr">
        <is>
          <t>CARBON</t>
        </is>
      </c>
      <c r="B62" s="17" t="inlineStr">
        <is>
          <t>Digitizing</t>
        </is>
      </c>
      <c r="C62" s="17" t="n">
        <v>5</v>
      </c>
      <c r="D62" s="17" t="inlineStr">
        <is>
          <t>IRIS0055</t>
        </is>
      </c>
      <c r="E62" s="17" t="inlineStr">
        <is>
          <t>Vijay Parulekar</t>
        </is>
      </c>
      <c r="F62" s="17" t="inlineStr">
        <is>
          <t>Head Image Processing</t>
        </is>
      </c>
      <c r="G62" s="17" t="inlineStr">
        <is>
          <t>K Ashok Kumar</t>
        </is>
      </c>
      <c r="H62" s="17" t="inlineStr">
        <is>
          <t>IRIS0018</t>
        </is>
      </c>
      <c r="I62" s="17" t="n">
        <v>26.4</v>
      </c>
      <c r="J62" s="17" t="inlineStr">
        <is>
          <t>B.Com</t>
        </is>
      </c>
      <c r="K62" s="17" t="inlineStr">
        <is>
          <t>L7 – Head / Sr Director</t>
        </is>
      </c>
      <c r="L62" s="82" t="inlineStr">
        <is>
          <t>20 of 20</t>
        </is>
      </c>
      <c r="M62" s="83" t="inlineStr">
        <is>
          <t>• Role / sub-team: Digitizing Assisted Services.</t>
        </is>
      </c>
      <c r="N62" s="83" t="inlineStr">
        <is>
          <t>Annual · set by manager: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O62" s="83" t="inlineStr">
        <is>
          <t>Latest rating: 4 · Potential: High · 9-box: Core Contributor</t>
        </is>
      </c>
      <c r="P62" s="83" t="inlineStr">
        <is>
          <t>Complexity &amp; Expertise: B1: Plans formatting deliveries across all markets and two teams; process improvement; InDesign demos → moved down 1
Autonomy &amp; Decision: B2: Allocates workload and priority files; operational decisions on routine work → moved down 1
Accountability &amp; Impact: B2: Accountable for all work of the Carbon Formatting and RBI CMS team → moved down 1
Leadership &amp; Strategy: B2: Manages team with 6 reports: allocation, monitoring, guiding and training → moved down 1</t>
        </is>
      </c>
      <c r="Q62" s="84" t="inlineStr">
        <is>
          <t>Open ▸</t>
        </is>
      </c>
      <c r="R62" s="84" t="inlineStr">
        <is>
          <t>Card ▸</t>
        </is>
      </c>
      <c r="S62" s="85" t="inlineStr">
        <is>
          <t>Executive Leadership</t>
        </is>
      </c>
      <c r="T62" s="86" t="inlineStr">
        <is>
          <t>Business Head</t>
        </is>
      </c>
      <c r="U62" s="86" t="inlineStr">
        <is>
          <t>R042</t>
        </is>
      </c>
      <c r="V62" s="86" t="inlineStr">
        <is>
          <t>Business Head · Manager</t>
        </is>
      </c>
      <c r="W62" s="98" t="inlineStr">
        <is>
          <t>C1</t>
        </is>
      </c>
      <c r="X62" s="86" t="inlineStr">
        <is>
          <t>Band C · Principal / Head</t>
        </is>
      </c>
      <c r="Y62" s="86" t="inlineStr">
        <is>
          <t>Associate Head – Digitization</t>
        </is>
      </c>
      <c r="Z62" s="86" t="n"/>
      <c r="AA62" s="86" t="inlineStr">
        <is>
          <t>Placed at C1 by the evidence: six ratings × market-derived weights and rules R1–R13 · no move needed for the reporting line · department head · Executive Leadership · Business Head</t>
        </is>
      </c>
      <c r="AB62" s="97" t="inlineStr">
        <is>
          <t>Deep chain: shares a band with manager K Ashok Kumar · C2 · decide: report to the next manager up, or merge this layer</t>
        </is>
      </c>
      <c r="AC62" s="88" t="inlineStr">
        <is>
          <t>C1</t>
        </is>
      </c>
      <c r="AD62" s="21" t="inlineStr">
        <is>
          <t>High · 26.4 yrs vs market 12–17 yrs for C1</t>
        </is>
      </c>
      <c r="AE62" s="21" t="inlineStr">
        <is>
          <t>6 direct reports · norm 5–8, mostly managers</t>
        </is>
      </c>
      <c r="AF62" s="21" t="inlineStr">
        <is>
          <t>P6 / M5 · SFIA 5–6</t>
        </is>
      </c>
      <c r="AG62" s="89" t="str">
        <f>IFERROR(IF(INDEX(RM_I_C,MATCH($U62,RM_KEY,0))="","",INDEX(RM_I_C,MATCH($U62,RM_KEY,0))),"")</f>
        <v>H</v>
      </c>
      <c r="AH62" s="90" t="str">
        <f>IFERROR(IF(INDEX(RM_I_Au,MATCH($U62,RM_KEY,0))="","",INDEX(RM_I_Au,MATCH($U62,RM_KEY,0))),"")</f>
        <v>M</v>
      </c>
      <c r="AI62" s="90" t="str">
        <f>IFERROR(IF(INDEX(RM_I_Ac,MATCH($U62,RM_KEY,0))="","",INDEX(RM_I_Ac,MATCH($U62,RM_KEY,0))),"")</f>
        <v>M</v>
      </c>
      <c r="AJ62" s="90" t="str">
        <f>IFERROR(IF(INDEX(RM_I_L,MATCH($U62,RM_KEY,0))="","",INDEX(RM_I_L,MATCH($U62,RM_KEY,0))),"")</f>
        <v>M</v>
      </c>
      <c r="AK62" s="90" t="str">
        <f>IFERROR(IF(INDEX(RM_I_BI,MATCH($U62,RM_KEY,0))="","",INDEX(RM_I_BI,MATCH($U62,RM_KEY,0))),"")</f>
        <v>L</v>
      </c>
      <c r="AL62" s="90" t="str">
        <f>IFERROR(IF(INDEX(RM_I_Exp,MATCH($U62,RM_KEY,0))="","",INDEX(RM_I_Exp,MATCH($U62,RM_KEY,0))),"")</f>
        <v>L</v>
      </c>
      <c r="AM62" s="90" t="str">
        <f>IFERROR(IF(INDEX(RM_I_Edu,MATCH($U62,RM_KEY,0))="","",INDEX(RM_I_Edu,MATCH($U62,RM_KEY,0))),"")</f>
        <v>L</v>
      </c>
      <c r="AN62" s="91" t="str">
        <f>IFERROR(IF(INDEX(RM_M_C,MATCH($U62,RM_KEY,0))="","",INDEX(RM_M_C,MATCH($U62,RM_KEY,0))),"")</f>
        <v>H</v>
      </c>
      <c r="AO62" s="92" t="str">
        <f>IFERROR(IF(INDEX(RM_M_Au,MATCH($U62,RM_KEY,0))="","",INDEX(RM_M_Au,MATCH($U62,RM_KEY,0))),"")</f>
        <v>M</v>
      </c>
      <c r="AP62" s="92" t="str">
        <f>IFERROR(IF(INDEX(RM_M_Ac,MATCH($U62,RM_KEY,0))="","",INDEX(RM_M_Ac,MATCH($U62,RM_KEY,0))),"")</f>
        <v>M</v>
      </c>
      <c r="AQ62" s="92" t="str">
        <f>IFERROR(IF(INDEX(RM_M_L,MATCH($U62,RM_KEY,0))="","",INDEX(RM_M_L,MATCH($U62,RM_KEY,0))),"")</f>
        <v>M</v>
      </c>
      <c r="AR62" s="92" t="str">
        <f>IFERROR(IF(INDEX(RM_M_BI,MATCH($U62,RM_KEY,0))="","",INDEX(RM_M_BI,MATCH($U62,RM_KEY,0))),"")</f>
        <v>L</v>
      </c>
      <c r="AS62" s="92" t="str">
        <f>IFERROR(IF(INDEX(RM_M_Exp,MATCH($U62,RM_KEY,0))="","",INDEX(RM_M_Exp,MATCH($U62,RM_KEY,0))),"")</f>
        <v>L</v>
      </c>
      <c r="AT62" s="92" t="str">
        <f>IFERROR(IF(INDEX(RM_M_Edu,MATCH($U62,RM_KEY,0))="","",INDEX(RM_M_Edu,MATCH($U62,RM_KEY,0))),"")</f>
        <v>L</v>
      </c>
      <c r="AU62" s="93" t="str">
        <f>IFERROR(IF(INDEX(RM_L_C,MATCH($U62,RM_KEY,0))="","",INDEX(RM_L_C,MATCH($U62,RM_KEY,0))),"")</f>
        <v/>
      </c>
      <c r="AV62" s="94" t="str">
        <f>IFERROR(IF(INDEX(RM_L_Au,MATCH($U62,RM_KEY,0))="","",INDEX(RM_L_Au,MATCH($U62,RM_KEY,0))),"")</f>
        <v/>
      </c>
      <c r="AW62" s="94" t="str">
        <f>IFERROR(IF(INDEX(RM_L_Ac,MATCH($U62,RM_KEY,0))="","",INDEX(RM_L_Ac,MATCH($U62,RM_KEY,0))),"")</f>
        <v/>
      </c>
      <c r="AX62" s="94" t="str">
        <f>IFERROR(IF(INDEX(RM_L_L,MATCH($U62,RM_KEY,0))="","",INDEX(RM_L_L,MATCH($U62,RM_KEY,0))),"")</f>
        <v/>
      </c>
      <c r="AY62" s="94" t="str">
        <f>IFERROR(IF(INDEX(RM_L_BI,MATCH($U62,RM_KEY,0))="","",INDEX(RM_L_BI,MATCH($U62,RM_KEY,0))),"")</f>
        <v/>
      </c>
      <c r="AZ62" s="94" t="str">
        <f>IFERROR(IF(INDEX(RM_L_Exp,MATCH($U62,RM_KEY,0))="","",INDEX(RM_L_Exp,MATCH($U62,RM_KEY,0))),"")</f>
        <v/>
      </c>
      <c r="BA62" s="94" t="str">
        <f>IFERROR(IF(INDEX(RM_L_Edu,MATCH($U62,RM_KEY,0))="","",INDEX(RM_L_Edu,MATCH($U62,RM_KEY,0))),"")</f>
        <v/>
      </c>
      <c r="BB62" s="89" t="inlineStr">
        <is>
          <t>M</t>
        </is>
      </c>
      <c r="BC62" s="90" t="inlineStr">
        <is>
          <t>M</t>
        </is>
      </c>
      <c r="BD62" s="90" t="inlineStr">
        <is>
          <t>M</t>
        </is>
      </c>
      <c r="BE62" s="90" t="inlineStr">
        <is>
          <t>L</t>
        </is>
      </c>
      <c r="BF62" s="90" t="inlineStr">
        <is>
          <t>M</t>
        </is>
      </c>
      <c r="BG62" s="90" t="inlineStr">
        <is>
          <t>H</t>
        </is>
      </c>
      <c r="BH62" s="90" t="inlineStr">
        <is>
          <t>L</t>
        </is>
      </c>
      <c r="BI62" s="93" t="n"/>
      <c r="BJ62" s="94" t="n"/>
      <c r="BK62" s="94" t="n"/>
      <c r="BL62" s="94" t="n"/>
      <c r="BM62" s="94" t="n"/>
      <c r="BN62" s="94" t="n"/>
      <c r="BO62" s="94" t="n"/>
      <c r="BP62" s="63" t="n"/>
      <c r="BQ62" s="95" t="str">
        <f>IF(CY62=0,"",IF(BP62&lt;&gt;"",BP62,IF(LEFT(W62,1)="X",W62,IF(OR(W62="B+",W62="C+"),INDEX(LAD_PC,MAX(1,MIN(14,MATCH(W62,LAD_PC,0)+IF((DA62-CZ62)&gt;=0.5,1,IF((DA62-CZ62)&lt;=-0.5,-1,0))))),INDEX(LAD_STD,MAX(1,MIN(12,MATCH(W62,LAD_STD,0)+IF((DA62-CZ62)&gt;=0.5,1,IF((DA62-CZ62)&lt;=-0.5,-1,0)))))))))</f>
        <v/>
      </c>
      <c r="BR62" s="86" t="str">
        <f>IF(BQ62="","",IFERROR(CHOOSE(INDEX(B_RANK,MATCH(BQ62,B_LVL,0)),"Band A · Practitioner","Band B · Specialist / Manager","B+ · Player-Coach","Band C · Principal / Head","C+ · Player-Coach","Band D · Business leadership","Band E · Enterprise leadership"),"Band X · Consultant"))</f>
        <v/>
      </c>
      <c r="BS62" s="86" t="str">
        <f>IF(BQ62="","",IF(BQ62=W62,"• Same",IF(INDEX(B_VAL,MATCH(BQ62,B_LVL,0))&gt;INDEX(B_VAL,MATCH(W62,B_LVL,0)),"▲ Up","▼ Down")))</f>
        <v/>
      </c>
      <c r="BT62" s="95" t="str">
        <f>IF(BQ62&lt;&gt;"",BQ62,W62)</f>
        <v>C1</v>
      </c>
      <c r="BU62" s="86" t="str">
        <f>IFERROR(IF($H62="","—",IF(OR(LEFT(BT62,1)="X",LEFT(INDEX($BT$7:$BT$592,MATCH($H62,$D$7:$D$592,0)),1)="X"),"—",IF(AND(LEFT(BT62,1)="E",LEFT(INDEX($BT$7:$BT$592,MATCH($H62,$D$7:$D$592,0)),1)="E"),"Exception · Band E",IF(INDEX(B_VAL,MATCH(BT62,B_LVL,0))&gt;=INDEX(B_VAL,MATCH(INDEX($BT$7:$BT$592,MATCH($H62,$D$7:$D$592,0)),B_LVL,0)),"⚠ At or above the manager",IF(INDEX(B_RANK,MATCH(BT62,B_LVL,0))=INDEX(B_RANK,MATCH(INDEX($BT$7:$BT$592,MATCH($H62,$D$7:$D$592,0)),B_LVL,0)),"⚠ Same band as the manager","OK"))))),"—")</f>
        <v>⚠ Same band as the manager</v>
      </c>
      <c r="BV62" s="64" t="n"/>
      <c r="BW62" s="20">
        <f>IFERROR(INDEX(LMH_PTS,MATCH(AG62,LMH_KEY,0)),0)</f>
        <v>9</v>
      </c>
      <c r="BX62" s="21">
        <f>IFERROR(INDEX(LMH_PTS,MATCH(AH62,LMH_KEY,0)),0)</f>
        <v>3</v>
      </c>
      <c r="BY62" s="21">
        <f>IFERROR(INDEX(LMH_PTS,MATCH(AI62,LMH_KEY,0)),0)</f>
        <v>3</v>
      </c>
      <c r="BZ62" s="21">
        <f>IFERROR(INDEX(LMH_PTS,MATCH(AJ62,LMH_KEY,0)),0)</f>
        <v>3</v>
      </c>
      <c r="CA62" s="21">
        <f>IFERROR(INDEX(LMH_PTS,MATCH(AK62,LMH_KEY,0)),0)</f>
        <v>1</v>
      </c>
      <c r="CB62" s="21">
        <f>IFERROR(INDEX(LMH_PTS,MATCH(AL62,LMH_KEY,0)),0)</f>
        <v>1</v>
      </c>
      <c r="CC62" s="21">
        <f>IFERROR(INDEX(LMH_PTS,MATCH(AM62,LMH_KEY,0)),0)</f>
        <v>1</v>
      </c>
      <c r="CD62" s="21">
        <f>IFERROR(INDEX(LMH_PTS,MATCH(IF(AU62&lt;&gt;"",AU62,AG62),LMH_KEY,0)),0)</f>
        <v>9</v>
      </c>
      <c r="CE62" s="21">
        <f>IFERROR(INDEX(LMH_PTS,MATCH(IF(AV62&lt;&gt;"",AV62,AH62),LMH_KEY,0)),0)</f>
        <v>3</v>
      </c>
      <c r="CF62" s="21">
        <f>IFERROR(INDEX(LMH_PTS,MATCH(IF(AW62&lt;&gt;"",AW62,AI62),LMH_KEY,0)),0)</f>
        <v>3</v>
      </c>
      <c r="CG62" s="21">
        <f>IFERROR(INDEX(LMH_PTS,MATCH(IF(AX62&lt;&gt;"",AX62,AJ62),LMH_KEY,0)),0)</f>
        <v>3</v>
      </c>
      <c r="CH62" s="21">
        <f>IFERROR(INDEX(LMH_PTS,MATCH(IF(AY62&lt;&gt;"",AY62,AK62),LMH_KEY,0)),0)</f>
        <v>1</v>
      </c>
      <c r="CI62" s="21">
        <f>IFERROR(INDEX(LMH_PTS,MATCH(IF(AZ62&lt;&gt;"",AZ62,AL62),LMH_KEY,0)),0)</f>
        <v>1</v>
      </c>
      <c r="CJ62" s="21">
        <f>IFERROR(INDEX(LMH_PTS,MATCH(IF(BA62&lt;&gt;"",BA62,AM62),LMH_KEY,0)),0)</f>
        <v>1</v>
      </c>
      <c r="CK62" s="21">
        <f>IF(BB62="",0,IFERROR(INDEX(LMH_STEP,MATCH(BB62,LMH_KEY,0)),0))</f>
        <v>0</v>
      </c>
      <c r="CL62" s="21">
        <f>IF(BC62="",0,IFERROR(INDEX(LMH_STEP,MATCH(BC62,LMH_KEY,0)),0))</f>
        <v>0</v>
      </c>
      <c r="CM62" s="21">
        <f>IF(BD62="",0,IFERROR(INDEX(LMH_STEP,MATCH(BD62,LMH_KEY,0)),0))</f>
        <v>0</v>
      </c>
      <c r="CN62" s="21">
        <f>IF(BE62="",0,IFERROR(INDEX(LMH_STEP,MATCH(BE62,LMH_KEY,0)),0))</f>
        <v>-1</v>
      </c>
      <c r="CO62" s="21">
        <f>IF(BF62="",0,IFERROR(INDEX(LMH_STEP,MATCH(BF62,LMH_KEY,0)),0))</f>
        <v>0</v>
      </c>
      <c r="CP62" s="21">
        <f>IF(BG62="",0,IFERROR(INDEX(LMH_STEP,MATCH(BG62,LMH_KEY,0)),0))</f>
        <v>1</v>
      </c>
      <c r="CQ62" s="21">
        <f>IF(BH62="",0,IFERROR(INDEX(LMH_STEP,MATCH(BH62,LMH_KEY,0)),0))</f>
        <v>-1</v>
      </c>
      <c r="CR62" s="21">
        <f>IF(BI62&lt;&gt;"",IFERROR(INDEX(LMH_STEP,MATCH(BI62,LMH_KEY,0)),0),CK62)</f>
        <v>0</v>
      </c>
      <c r="CS62" s="21">
        <f>IF(BJ62&lt;&gt;"",IFERROR(INDEX(LMH_STEP,MATCH(BJ62,LMH_KEY,0)),0),CL62)</f>
        <v>0</v>
      </c>
      <c r="CT62" s="21">
        <f>IF(BK62&lt;&gt;"",IFERROR(INDEX(LMH_STEP,MATCH(BK62,LMH_KEY,0)),0),CM62)</f>
        <v>0</v>
      </c>
      <c r="CU62" s="21">
        <f>IF(BL62&lt;&gt;"",IFERROR(INDEX(LMH_STEP,MATCH(BL62,LMH_KEY,0)),0),CN62)</f>
        <v>-1</v>
      </c>
      <c r="CV62" s="21">
        <f>IF(BM62&lt;&gt;"",IFERROR(INDEX(LMH_STEP,MATCH(BM62,LMH_KEY,0)),0),CO62)</f>
        <v>0</v>
      </c>
      <c r="CW62" s="21">
        <f>IF(BN62&lt;&gt;"",IFERROR(INDEX(LMH_STEP,MATCH(BN62,LMH_KEY,0)),0),CP62)</f>
        <v>1</v>
      </c>
      <c r="CX62" s="21">
        <f>IF(BO62&lt;&gt;"",IFERROR(INDEX(LMH_STEP,MATCH(BO62,LMH_KEY,0)),0),CQ62)</f>
        <v>-1</v>
      </c>
      <c r="CY62" s="21">
        <f>COUNTA(BI62:BO62)+IF(BP62&lt;&gt;"",1,0)+IFERROR(INDEX(RM_LCNT,MATCH($U62,RM_KEY,0)),0)</f>
        <v>0</v>
      </c>
      <c r="CZ62" s="21">
        <f>IF((BW62+BX62+BY62+BZ62+CA62+CB62+CC62)=0,0,(BW62*CK62+BX62*CL62+BY62*CM62+BZ62*CN62+CA62*CO62+CB62*CP62+CC62*CQ62)/(BW62+BX62+BY62+BZ62+CA62+CB62+CC62))</f>
        <v>-0.142857142857143</v>
      </c>
      <c r="DA62" s="21">
        <f>IF((CD62+CE62+CF62+CG62+CH62+CI62+CJ62)=0,0,(CD62*CR62+CE62*CS62+CF62*CT62+CG62*CU62+CH62*CV62+CI62*CW62+CJ62*CX62)/(CD62+CE62+CF62+CG62+CH62+CI62+CJ62))</f>
        <v>-0.142857142857143</v>
      </c>
    </row>
    <row r="63" ht="70" customHeight="1">
      <c r="A63" s="59" t="inlineStr">
        <is>
          <t>CARBON</t>
        </is>
      </c>
      <c r="B63" s="17" t="inlineStr">
        <is>
          <t>Digitizing</t>
        </is>
      </c>
      <c r="C63" s="17" t="n">
        <v>6</v>
      </c>
      <c r="D63" s="17" t="inlineStr">
        <is>
          <t>IRIS0470</t>
        </is>
      </c>
      <c r="E63" s="17" t="inlineStr">
        <is>
          <t>Janardan Bale</t>
        </is>
      </c>
      <c r="F63" s="17" t="inlineStr">
        <is>
          <t>Image Processing Specialist</t>
        </is>
      </c>
      <c r="G63" s="17" t="inlineStr">
        <is>
          <t>Vijay Parulekar</t>
        </is>
      </c>
      <c r="H63" s="17" t="inlineStr">
        <is>
          <t>IRIS0055</t>
        </is>
      </c>
      <c r="I63" s="17" t="n">
        <v>18</v>
      </c>
      <c r="J63" s="17" t="inlineStr">
        <is>
          <t>B.Com</t>
        </is>
      </c>
      <c r="K63" s="17" t="inlineStr">
        <is>
          <t>L3 – Professional / Associate</t>
        </is>
      </c>
      <c r="L63" s="82" t="inlineStr">
        <is>
          <t>20 of 20</t>
        </is>
      </c>
      <c r="M63" s="83" t="inlineStr">
        <is>
          <t>• Role / sub-team: Digitalizing Assisted Services Team.</t>
        </is>
      </c>
      <c r="N63"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
        </is>
      </c>
      <c r="O63" s="83" t="inlineStr">
        <is>
          <t>Latest rating: 5 · Potential: High · 9-box: Core Contributor</t>
        </is>
      </c>
      <c r="P63" s="83" t="inlineStr">
        <is>
          <t>Complexity &amp; Expertise: A3: Go-to for US DM / HTML Editor: solves unsolved issues, QCs HMRC, CIPC, MCA → moved down 0.5
Autonomy &amp; Decision: B1: Allocates HMRC and CIPC documents among team members and delivers → moved down 0.5
Accountability &amp; Impact: B1: Leads US formatting team's output as team leader; own answer cites document confidentiality → moved down 1
Leadership &amp; Strategy: B2: Team leader of US formatting team with 6 reports; trains new joiners → moved down 0.5</t>
        </is>
      </c>
      <c r="Q63" s="84" t="inlineStr">
        <is>
          <t>Open ▸</t>
        </is>
      </c>
      <c r="R63" s="84" t="inlineStr">
        <is>
          <t>Card ▸</t>
        </is>
      </c>
      <c r="S63" s="85" t="inlineStr">
        <is>
          <t>Data Operations &amp; Digitization</t>
        </is>
      </c>
      <c r="T63" s="86" t="inlineStr">
        <is>
          <t>Document Conversion, Formatting &amp; Web Publishing</t>
        </is>
      </c>
      <c r="U63" s="86" t="inlineStr">
        <is>
          <t>R024</t>
        </is>
      </c>
      <c r="V63" s="86" t="inlineStr">
        <is>
          <t>Document Conversion, Formatting &amp; Web Publishing · Manager</t>
        </is>
      </c>
      <c r="W63" s="99" t="inlineStr">
        <is>
          <t>B2</t>
        </is>
      </c>
      <c r="X63" s="86" t="inlineStr">
        <is>
          <t>Band B · Specialist / Manager</t>
        </is>
      </c>
      <c r="Y63" s="86" t="inlineStr">
        <is>
          <t>Digitization Manager</t>
        </is>
      </c>
      <c r="Z63" s="86" t="n"/>
      <c r="AA63" s="86" t="inlineStr">
        <is>
          <t>Placed at B2 by the evidence: six ratings × market-derived weights and rules R1–R13 · no move needed for the reporting line</t>
        </is>
      </c>
      <c r="AB63" s="86" t="n"/>
      <c r="AC63" s="88" t="inlineStr">
        <is>
          <t>B2</t>
        </is>
      </c>
      <c r="AD63" s="21" t="inlineStr">
        <is>
          <t>High · 18 yrs vs market 6–10 yrs for B2</t>
        </is>
      </c>
      <c r="AE63" s="21" t="inlineStr">
        <is>
          <t>6 direct reports · norm IC: none · People: 6–8 knowledge work, 8–12 standardised delivery</t>
        </is>
      </c>
      <c r="AF63" s="21" t="inlineStr">
        <is>
          <t>P4 / M3 · SFIA 4–5</t>
        </is>
      </c>
      <c r="AG63" s="89" t="str">
        <f>IFERROR(IF(INDEX(RM_I_C,MATCH($U63,RM_KEY,0))="","",INDEX(RM_I_C,MATCH($U63,RM_KEY,0))),"")</f>
        <v>H</v>
      </c>
      <c r="AH63" s="90" t="str">
        <f>IFERROR(IF(INDEX(RM_I_Au,MATCH($U63,RM_KEY,0))="","",INDEX(RM_I_Au,MATCH($U63,RM_KEY,0))),"")</f>
        <v>M</v>
      </c>
      <c r="AI63" s="90" t="str">
        <f>IFERROR(IF(INDEX(RM_I_Ac,MATCH($U63,RM_KEY,0))="","",INDEX(RM_I_Ac,MATCH($U63,RM_KEY,0))),"")</f>
        <v>M</v>
      </c>
      <c r="AJ63" s="90" t="str">
        <f>IFERROR(IF(INDEX(RM_I_L,MATCH($U63,RM_KEY,0))="","",INDEX(RM_I_L,MATCH($U63,RM_KEY,0))),"")</f>
        <v>M</v>
      </c>
      <c r="AK63" s="90" t="str">
        <f>IFERROR(IF(INDEX(RM_I_BI,MATCH($U63,RM_KEY,0))="","",INDEX(RM_I_BI,MATCH($U63,RM_KEY,0))),"")</f>
        <v>L</v>
      </c>
      <c r="AL63" s="90" t="str">
        <f>IFERROR(IF(INDEX(RM_I_Exp,MATCH($U63,RM_KEY,0))="","",INDEX(RM_I_Exp,MATCH($U63,RM_KEY,0))),"")</f>
        <v>L</v>
      </c>
      <c r="AM63" s="90" t="str">
        <f>IFERROR(IF(INDEX(RM_I_Edu,MATCH($U63,RM_KEY,0))="","",INDEX(RM_I_Edu,MATCH($U63,RM_KEY,0))),"")</f>
        <v>L</v>
      </c>
      <c r="AN63" s="91" t="str">
        <f>IFERROR(IF(INDEX(RM_M_C,MATCH($U63,RM_KEY,0))="","",INDEX(RM_M_C,MATCH($U63,RM_KEY,0))),"")</f>
        <v>H</v>
      </c>
      <c r="AO63" s="92" t="str">
        <f>IFERROR(IF(INDEX(RM_M_Au,MATCH($U63,RM_KEY,0))="","",INDEX(RM_M_Au,MATCH($U63,RM_KEY,0))),"")</f>
        <v>M</v>
      </c>
      <c r="AP63" s="92" t="str">
        <f>IFERROR(IF(INDEX(RM_M_Ac,MATCH($U63,RM_KEY,0))="","",INDEX(RM_M_Ac,MATCH($U63,RM_KEY,0))),"")</f>
        <v>M</v>
      </c>
      <c r="AQ63" s="92" t="str">
        <f>IFERROR(IF(INDEX(RM_M_L,MATCH($U63,RM_KEY,0))="","",INDEX(RM_M_L,MATCH($U63,RM_KEY,0))),"")</f>
        <v>M</v>
      </c>
      <c r="AR63" s="92" t="str">
        <f>IFERROR(IF(INDEX(RM_M_BI,MATCH($U63,RM_KEY,0))="","",INDEX(RM_M_BI,MATCH($U63,RM_KEY,0))),"")</f>
        <v>L</v>
      </c>
      <c r="AS63" s="92" t="str">
        <f>IFERROR(IF(INDEX(RM_M_Exp,MATCH($U63,RM_KEY,0))="","",INDEX(RM_M_Exp,MATCH($U63,RM_KEY,0))),"")</f>
        <v>L</v>
      </c>
      <c r="AT63" s="92" t="str">
        <f>IFERROR(IF(INDEX(RM_M_Edu,MATCH($U63,RM_KEY,0))="","",INDEX(RM_M_Edu,MATCH($U63,RM_KEY,0))),"")</f>
        <v>L</v>
      </c>
      <c r="AU63" s="93" t="str">
        <f>IFERROR(IF(INDEX(RM_L_C,MATCH($U63,RM_KEY,0))="","",INDEX(RM_L_C,MATCH($U63,RM_KEY,0))),"")</f>
        <v/>
      </c>
      <c r="AV63" s="94" t="str">
        <f>IFERROR(IF(INDEX(RM_L_Au,MATCH($U63,RM_KEY,0))="","",INDEX(RM_L_Au,MATCH($U63,RM_KEY,0))),"")</f>
        <v/>
      </c>
      <c r="AW63" s="94" t="str">
        <f>IFERROR(IF(INDEX(RM_L_Ac,MATCH($U63,RM_KEY,0))="","",INDEX(RM_L_Ac,MATCH($U63,RM_KEY,0))),"")</f>
        <v/>
      </c>
      <c r="AX63" s="94" t="str">
        <f>IFERROR(IF(INDEX(RM_L_L,MATCH($U63,RM_KEY,0))="","",INDEX(RM_L_L,MATCH($U63,RM_KEY,0))),"")</f>
        <v/>
      </c>
      <c r="AY63" s="94" t="str">
        <f>IFERROR(IF(INDEX(RM_L_BI,MATCH($U63,RM_KEY,0))="","",INDEX(RM_L_BI,MATCH($U63,RM_KEY,0))),"")</f>
        <v/>
      </c>
      <c r="AZ63" s="94" t="str">
        <f>IFERROR(IF(INDEX(RM_L_Exp,MATCH($U63,RM_KEY,0))="","",INDEX(RM_L_Exp,MATCH($U63,RM_KEY,0))),"")</f>
        <v/>
      </c>
      <c r="BA63" s="94" t="str">
        <f>IFERROR(IF(INDEX(RM_L_Edu,MATCH($U63,RM_KEY,0))="","",INDEX(RM_L_Edu,MATCH($U63,RM_KEY,0))),"")</f>
        <v/>
      </c>
      <c r="BB63" s="89" t="inlineStr">
        <is>
          <t>L</t>
        </is>
      </c>
      <c r="BC63" s="90" t="inlineStr">
        <is>
          <t>M</t>
        </is>
      </c>
      <c r="BD63" s="90" t="inlineStr">
        <is>
          <t>M</t>
        </is>
      </c>
      <c r="BE63" s="90" t="inlineStr">
        <is>
          <t>M</t>
        </is>
      </c>
      <c r="BF63" s="90" t="inlineStr">
        <is>
          <t>M</t>
        </is>
      </c>
      <c r="BG63" s="90" t="inlineStr">
        <is>
          <t>H</t>
        </is>
      </c>
      <c r="BH63" s="90" t="inlineStr">
        <is>
          <t>M</t>
        </is>
      </c>
      <c r="BI63" s="93" t="n"/>
      <c r="BJ63" s="94" t="n"/>
      <c r="BK63" s="94" t="n"/>
      <c r="BL63" s="94" t="n"/>
      <c r="BM63" s="94" t="n"/>
      <c r="BN63" s="94" t="n"/>
      <c r="BO63" s="94" t="n"/>
      <c r="BP63" s="63" t="n"/>
      <c r="BQ63" s="95" t="str">
        <f>IF(CY63=0,"",IF(BP63&lt;&gt;"",BP63,IF(LEFT(W63,1)="X",W63,IF(OR(W63="B+",W63="C+"),INDEX(LAD_PC,MAX(1,MIN(14,MATCH(W63,LAD_PC,0)+IF((DA63-CZ63)&gt;=0.5,1,IF((DA63-CZ63)&lt;=-0.5,-1,0))))),INDEX(LAD_STD,MAX(1,MIN(12,MATCH(W63,LAD_STD,0)+IF((DA63-CZ63)&gt;=0.5,1,IF((DA63-CZ63)&lt;=-0.5,-1,0)))))))))</f>
        <v/>
      </c>
      <c r="BR63" s="86" t="str">
        <f>IF(BQ63="","",IFERROR(CHOOSE(INDEX(B_RANK,MATCH(BQ63,B_LVL,0)),"Band A · Practitioner","Band B · Specialist / Manager","B+ · Player-Coach","Band C · Principal / Head","C+ · Player-Coach","Band D · Business leadership","Band E · Enterprise leadership"),"Band X · Consultant"))</f>
        <v/>
      </c>
      <c r="BS63" s="86" t="str">
        <f>IF(BQ63="","",IF(BQ63=W63,"• Same",IF(INDEX(B_VAL,MATCH(BQ63,B_LVL,0))&gt;INDEX(B_VAL,MATCH(W63,B_LVL,0)),"▲ Up","▼ Down")))</f>
        <v/>
      </c>
      <c r="BT63" s="95" t="str">
        <f>IF(BQ63&lt;&gt;"",BQ63,W63)</f>
        <v>B2</v>
      </c>
      <c r="BU63" s="86" t="str">
        <f>IFERROR(IF($H63="","—",IF(OR(LEFT(BT63,1)="X",LEFT(INDEX($BT$7:$BT$592,MATCH($H63,$D$7:$D$592,0)),1)="X"),"—",IF(AND(LEFT(BT63,1)="E",LEFT(INDEX($BT$7:$BT$592,MATCH($H63,$D$7:$D$592,0)),1)="E"),"Exception · Band E",IF(INDEX(B_VAL,MATCH(BT63,B_LVL,0))&gt;=INDEX(B_VAL,MATCH(INDEX($BT$7:$BT$592,MATCH($H63,$D$7:$D$592,0)),B_LVL,0)),"⚠ At or above the manager",IF(INDEX(B_RANK,MATCH(BT63,B_LVL,0))=INDEX(B_RANK,MATCH(INDEX($BT$7:$BT$592,MATCH($H63,$D$7:$D$592,0)),B_LVL,0)),"⚠ Same band as the manager","OK"))))),"—")</f>
        <v>OK</v>
      </c>
      <c r="BV63" s="64" t="n"/>
      <c r="BW63" s="20">
        <f>IFERROR(INDEX(LMH_PTS,MATCH(AG63,LMH_KEY,0)),0)</f>
        <v>9</v>
      </c>
      <c r="BX63" s="21">
        <f>IFERROR(INDEX(LMH_PTS,MATCH(AH63,LMH_KEY,0)),0)</f>
        <v>3</v>
      </c>
      <c r="BY63" s="21">
        <f>IFERROR(INDEX(LMH_PTS,MATCH(AI63,LMH_KEY,0)),0)</f>
        <v>3</v>
      </c>
      <c r="BZ63" s="21">
        <f>IFERROR(INDEX(LMH_PTS,MATCH(AJ63,LMH_KEY,0)),0)</f>
        <v>3</v>
      </c>
      <c r="CA63" s="21">
        <f>IFERROR(INDEX(LMH_PTS,MATCH(AK63,LMH_KEY,0)),0)</f>
        <v>1</v>
      </c>
      <c r="CB63" s="21">
        <f>IFERROR(INDEX(LMH_PTS,MATCH(AL63,LMH_KEY,0)),0)</f>
        <v>1</v>
      </c>
      <c r="CC63" s="21">
        <f>IFERROR(INDEX(LMH_PTS,MATCH(AM63,LMH_KEY,0)),0)</f>
        <v>1</v>
      </c>
      <c r="CD63" s="21">
        <f>IFERROR(INDEX(LMH_PTS,MATCH(IF(AU63&lt;&gt;"",AU63,AG63),LMH_KEY,0)),0)</f>
        <v>9</v>
      </c>
      <c r="CE63" s="21">
        <f>IFERROR(INDEX(LMH_PTS,MATCH(IF(AV63&lt;&gt;"",AV63,AH63),LMH_KEY,0)),0)</f>
        <v>3</v>
      </c>
      <c r="CF63" s="21">
        <f>IFERROR(INDEX(LMH_PTS,MATCH(IF(AW63&lt;&gt;"",AW63,AI63),LMH_KEY,0)),0)</f>
        <v>3</v>
      </c>
      <c r="CG63" s="21">
        <f>IFERROR(INDEX(LMH_PTS,MATCH(IF(AX63&lt;&gt;"",AX63,AJ63),LMH_KEY,0)),0)</f>
        <v>3</v>
      </c>
      <c r="CH63" s="21">
        <f>IFERROR(INDEX(LMH_PTS,MATCH(IF(AY63&lt;&gt;"",AY63,AK63),LMH_KEY,0)),0)</f>
        <v>1</v>
      </c>
      <c r="CI63" s="21">
        <f>IFERROR(INDEX(LMH_PTS,MATCH(IF(AZ63&lt;&gt;"",AZ63,AL63),LMH_KEY,0)),0)</f>
        <v>1</v>
      </c>
      <c r="CJ63" s="21">
        <f>IFERROR(INDEX(LMH_PTS,MATCH(IF(BA63&lt;&gt;"",BA63,AM63),LMH_KEY,0)),0)</f>
        <v>1</v>
      </c>
      <c r="CK63" s="21">
        <f>IF(BB63="",0,IFERROR(INDEX(LMH_STEP,MATCH(BB63,LMH_KEY,0)),0))</f>
        <v>-1</v>
      </c>
      <c r="CL63" s="21">
        <f>IF(BC63="",0,IFERROR(INDEX(LMH_STEP,MATCH(BC63,LMH_KEY,0)),0))</f>
        <v>0</v>
      </c>
      <c r="CM63" s="21">
        <f>IF(BD63="",0,IFERROR(INDEX(LMH_STEP,MATCH(BD63,LMH_KEY,0)),0))</f>
        <v>0</v>
      </c>
      <c r="CN63" s="21">
        <f>IF(BE63="",0,IFERROR(INDEX(LMH_STEP,MATCH(BE63,LMH_KEY,0)),0))</f>
        <v>0</v>
      </c>
      <c r="CO63" s="21">
        <f>IF(BF63="",0,IFERROR(INDEX(LMH_STEP,MATCH(BF63,LMH_KEY,0)),0))</f>
        <v>0</v>
      </c>
      <c r="CP63" s="21">
        <f>IF(BG63="",0,IFERROR(INDEX(LMH_STEP,MATCH(BG63,LMH_KEY,0)),0))</f>
        <v>1</v>
      </c>
      <c r="CQ63" s="21">
        <f>IF(BH63="",0,IFERROR(INDEX(LMH_STEP,MATCH(BH63,LMH_KEY,0)),0))</f>
        <v>0</v>
      </c>
      <c r="CR63" s="21">
        <f>IF(BI63&lt;&gt;"",IFERROR(INDEX(LMH_STEP,MATCH(BI63,LMH_KEY,0)),0),CK63)</f>
        <v>-1</v>
      </c>
      <c r="CS63" s="21">
        <f>IF(BJ63&lt;&gt;"",IFERROR(INDEX(LMH_STEP,MATCH(BJ63,LMH_KEY,0)),0),CL63)</f>
        <v>0</v>
      </c>
      <c r="CT63" s="21">
        <f>IF(BK63&lt;&gt;"",IFERROR(INDEX(LMH_STEP,MATCH(BK63,LMH_KEY,0)),0),CM63)</f>
        <v>0</v>
      </c>
      <c r="CU63" s="21">
        <f>IF(BL63&lt;&gt;"",IFERROR(INDEX(LMH_STEP,MATCH(BL63,LMH_KEY,0)),0),CN63)</f>
        <v>0</v>
      </c>
      <c r="CV63" s="21">
        <f>IF(BM63&lt;&gt;"",IFERROR(INDEX(LMH_STEP,MATCH(BM63,LMH_KEY,0)),0),CO63)</f>
        <v>0</v>
      </c>
      <c r="CW63" s="21">
        <f>IF(BN63&lt;&gt;"",IFERROR(INDEX(LMH_STEP,MATCH(BN63,LMH_KEY,0)),0),CP63)</f>
        <v>1</v>
      </c>
      <c r="CX63" s="21">
        <f>IF(BO63&lt;&gt;"",IFERROR(INDEX(LMH_STEP,MATCH(BO63,LMH_KEY,0)),0),CQ63)</f>
        <v>0</v>
      </c>
      <c r="CY63" s="21">
        <f>COUNTA(BI63:BO63)+IF(BP63&lt;&gt;"",1,0)+IFERROR(INDEX(RM_LCNT,MATCH($U63,RM_KEY,0)),0)</f>
        <v>0</v>
      </c>
      <c r="CZ63" s="21">
        <f>IF((BW63+BX63+BY63+BZ63+CA63+CB63+CC63)=0,0,(BW63*CK63+BX63*CL63+BY63*CM63+BZ63*CN63+CA63*CO63+CB63*CP63+CC63*CQ63)/(BW63+BX63+BY63+BZ63+CA63+CB63+CC63))</f>
        <v>-0.380952380952381</v>
      </c>
      <c r="DA63" s="21">
        <f>IF((CD63+CE63+CF63+CG63+CH63+CI63+CJ63)=0,0,(CD63*CR63+CE63*CS63+CF63*CT63+CG63*CU63+CH63*CV63+CI63*CW63+CJ63*CX63)/(CD63+CE63+CF63+CG63+CH63+CI63+CJ63))</f>
        <v>-0.380952380952381</v>
      </c>
    </row>
    <row r="64" ht="70" customHeight="1">
      <c r="A64" s="59" t="inlineStr">
        <is>
          <t>CARBON</t>
        </is>
      </c>
      <c r="B64" s="17" t="inlineStr">
        <is>
          <t>Digitizing</t>
        </is>
      </c>
      <c r="C64" s="17" t="n">
        <v>7</v>
      </c>
      <c r="D64" s="17" t="inlineStr">
        <is>
          <t>IRIS1210</t>
        </is>
      </c>
      <c r="E64" s="17" t="inlineStr">
        <is>
          <t>Tejas Kat</t>
        </is>
      </c>
      <c r="F64" s="17" t="inlineStr">
        <is>
          <t>Image Processing Specialist</t>
        </is>
      </c>
      <c r="G64" s="17" t="inlineStr">
        <is>
          <t>Janardan Bale</t>
        </is>
      </c>
      <c r="H64" s="17" t="inlineStr">
        <is>
          <t>IRIS0470</t>
        </is>
      </c>
      <c r="I64" s="17" t="n">
        <v>17.4</v>
      </c>
      <c r="J64" s="17" t="inlineStr">
        <is>
          <t>Undergraduate</t>
        </is>
      </c>
      <c r="K64" s="17" t="inlineStr">
        <is>
          <t>L3 – Professional / Associate</t>
        </is>
      </c>
      <c r="L64" s="82" t="inlineStr">
        <is>
          <t>20 of 20</t>
        </is>
      </c>
      <c r="M64" s="83" t="inlineStr">
        <is>
          <t>• Role / sub-team: Digitizing Associte Service.</t>
        </is>
      </c>
      <c r="N64"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
        </is>
      </c>
      <c r="O64" s="83" t="inlineStr">
        <is>
          <t>Latest rating: 4 · Potential: High · 9-box: Core Contributor</t>
        </is>
      </c>
      <c r="P64" s="83" t="inlineStr">
        <is>
          <t>Complexity &amp; Expertise: A3: Document quality checks, query solving and CIPC/MCA HTML conversion across UK, CIPC, ESMA work → matches the start
Autonomy &amp; Decision: A3: Allocates UK/CIPC/ESMA files; says takes decisions without asking manager when needed → matches the start
Accountability &amp; Impact: A3: Allocation, QC and on-time completion of formatting/conversion files sent on to services teams → moved down 0.5
Leadership &amp; Strategy: A3: Allocates work and solves queries for the team; 2 direct reports → moved down 0.5</t>
        </is>
      </c>
      <c r="Q64" s="84" t="inlineStr">
        <is>
          <t>Open ▸</t>
        </is>
      </c>
      <c r="R64" s="84" t="inlineStr">
        <is>
          <t>Card ▸</t>
        </is>
      </c>
      <c r="S64" s="85" t="inlineStr">
        <is>
          <t>Data Operations &amp; Digitization</t>
        </is>
      </c>
      <c r="T64" s="86" t="inlineStr">
        <is>
          <t>Document Conversion, Formatting &amp; Web Publishing</t>
        </is>
      </c>
      <c r="U64" s="86" t="inlineStr">
        <is>
          <t>R023</t>
        </is>
      </c>
      <c r="V64" s="86" t="inlineStr">
        <is>
          <t>Document Conversion, Formatting &amp; Web Publishing · IC</t>
        </is>
      </c>
      <c r="W64" s="99" t="inlineStr">
        <is>
          <t>B1</t>
        </is>
      </c>
      <c r="X64" s="86" t="inlineStr">
        <is>
          <t>Band B · Specialist / Manager</t>
        </is>
      </c>
      <c r="Y64" s="86" t="inlineStr">
        <is>
          <t>Digitization Specialist – POD Lead</t>
        </is>
      </c>
      <c r="Z64" s="86" t="n"/>
      <c r="AA64" s="86" t="inlineStr">
        <is>
          <t>Placed at B1 by the evidence: six ratings × market-derived weights and rules R1–R13 · no move needed for the reporting line</t>
        </is>
      </c>
      <c r="AB64" s="97" t="inlineStr">
        <is>
          <t>Deep chain: shares a band with manager Janardan Bale · B2 · decide: report to the next manager up, or merge this layer</t>
        </is>
      </c>
      <c r="AC64" s="88" t="inlineStr">
        <is>
          <t>B1</t>
        </is>
      </c>
      <c r="AD64" s="21" t="inlineStr">
        <is>
          <t>High · 17.4 yrs vs market 4–8 yrs for B1</t>
        </is>
      </c>
      <c r="AE64" s="21" t="inlineStr">
        <is>
          <t>2 direct reports · norm IC: none · Team Lead: 3–5</t>
        </is>
      </c>
      <c r="AF64" s="21" t="inlineStr">
        <is>
          <t>P3 / M2 · SFIA 4 Enable</t>
        </is>
      </c>
      <c r="AG64" s="89" t="str">
        <f>IFERROR(IF(INDEX(RM_I_C,MATCH($U64,RM_KEY,0))="","",INDEX(RM_I_C,MATCH($U64,RM_KEY,0))),"")</f>
        <v>H</v>
      </c>
      <c r="AH64" s="90" t="str">
        <f>IFERROR(IF(INDEX(RM_I_Au,MATCH($U64,RM_KEY,0))="","",INDEX(RM_I_Au,MATCH($U64,RM_KEY,0))),"")</f>
        <v>M</v>
      </c>
      <c r="AI64" s="90" t="str">
        <f>IFERROR(IF(INDEX(RM_I_Ac,MATCH($U64,RM_KEY,0))="","",INDEX(RM_I_Ac,MATCH($U64,RM_KEY,0))),"")</f>
        <v>M</v>
      </c>
      <c r="AJ64" s="90" t="str">
        <f>IFERROR(IF(INDEX(RM_I_L,MATCH($U64,RM_KEY,0))="","",INDEX(RM_I_L,MATCH($U64,RM_KEY,0))),"")</f>
        <v>L</v>
      </c>
      <c r="AK64" s="90" t="str">
        <f>IFERROR(IF(INDEX(RM_I_BI,MATCH($U64,RM_KEY,0))="","",INDEX(RM_I_BI,MATCH($U64,RM_KEY,0))),"")</f>
        <v>L</v>
      </c>
      <c r="AL64" s="90" t="str">
        <f>IFERROR(IF(INDEX(RM_I_Exp,MATCH($U64,RM_KEY,0))="","",INDEX(RM_I_Exp,MATCH($U64,RM_KEY,0))),"")</f>
        <v>L</v>
      </c>
      <c r="AM64" s="90" t="str">
        <f>IFERROR(IF(INDEX(RM_I_Edu,MATCH($U64,RM_KEY,0))="","",INDEX(RM_I_Edu,MATCH($U64,RM_KEY,0))),"")</f>
        <v>L</v>
      </c>
      <c r="AN64" s="91" t="str">
        <f>IFERROR(IF(INDEX(RM_M_C,MATCH($U64,RM_KEY,0))="","",INDEX(RM_M_C,MATCH($U64,RM_KEY,0))),"")</f>
        <v>H</v>
      </c>
      <c r="AO64" s="92" t="str">
        <f>IFERROR(IF(INDEX(RM_M_Au,MATCH($U64,RM_KEY,0))="","",INDEX(RM_M_Au,MATCH($U64,RM_KEY,0))),"")</f>
        <v>M</v>
      </c>
      <c r="AP64" s="92" t="str">
        <f>IFERROR(IF(INDEX(RM_M_Ac,MATCH($U64,RM_KEY,0))="","",INDEX(RM_M_Ac,MATCH($U64,RM_KEY,0))),"")</f>
        <v>M</v>
      </c>
      <c r="AQ64" s="92" t="str">
        <f>IFERROR(IF(INDEX(RM_M_L,MATCH($U64,RM_KEY,0))="","",INDEX(RM_M_L,MATCH($U64,RM_KEY,0))),"")</f>
        <v>L</v>
      </c>
      <c r="AR64" s="92" t="str">
        <f>IFERROR(IF(INDEX(RM_M_BI,MATCH($U64,RM_KEY,0))="","",INDEX(RM_M_BI,MATCH($U64,RM_KEY,0))),"")</f>
        <v>L</v>
      </c>
      <c r="AS64" s="92" t="str">
        <f>IFERROR(IF(INDEX(RM_M_Exp,MATCH($U64,RM_KEY,0))="","",INDEX(RM_M_Exp,MATCH($U64,RM_KEY,0))),"")</f>
        <v>L</v>
      </c>
      <c r="AT64" s="92" t="str">
        <f>IFERROR(IF(INDEX(RM_M_Edu,MATCH($U64,RM_KEY,0))="","",INDEX(RM_M_Edu,MATCH($U64,RM_KEY,0))),"")</f>
        <v>L</v>
      </c>
      <c r="AU64" s="93" t="str">
        <f>IFERROR(IF(INDEX(RM_L_C,MATCH($U64,RM_KEY,0))="","",INDEX(RM_L_C,MATCH($U64,RM_KEY,0))),"")</f>
        <v/>
      </c>
      <c r="AV64" s="94" t="str">
        <f>IFERROR(IF(INDEX(RM_L_Au,MATCH($U64,RM_KEY,0))="","",INDEX(RM_L_Au,MATCH($U64,RM_KEY,0))),"")</f>
        <v/>
      </c>
      <c r="AW64" s="94" t="str">
        <f>IFERROR(IF(INDEX(RM_L_Ac,MATCH($U64,RM_KEY,0))="","",INDEX(RM_L_Ac,MATCH($U64,RM_KEY,0))),"")</f>
        <v/>
      </c>
      <c r="AX64" s="94" t="str">
        <f>IFERROR(IF(INDEX(RM_L_L,MATCH($U64,RM_KEY,0))="","",INDEX(RM_L_L,MATCH($U64,RM_KEY,0))),"")</f>
        <v/>
      </c>
      <c r="AY64" s="94" t="str">
        <f>IFERROR(IF(INDEX(RM_L_BI,MATCH($U64,RM_KEY,0))="","",INDEX(RM_L_BI,MATCH($U64,RM_KEY,0))),"")</f>
        <v/>
      </c>
      <c r="AZ64" s="94" t="str">
        <f>IFERROR(IF(INDEX(RM_L_Exp,MATCH($U64,RM_KEY,0))="","",INDEX(RM_L_Exp,MATCH($U64,RM_KEY,0))),"")</f>
        <v/>
      </c>
      <c r="BA64" s="94" t="str">
        <f>IFERROR(IF(INDEX(RM_L_Edu,MATCH($U64,RM_KEY,0))="","",INDEX(RM_L_Edu,MATCH($U64,RM_KEY,0))),"")</f>
        <v/>
      </c>
      <c r="BB64" s="89" t="inlineStr">
        <is>
          <t>L</t>
        </is>
      </c>
      <c r="BC64" s="90" t="inlineStr">
        <is>
          <t>L</t>
        </is>
      </c>
      <c r="BD64" s="90" t="inlineStr">
        <is>
          <t>M</t>
        </is>
      </c>
      <c r="BE64" s="90" t="inlineStr">
        <is>
          <t>M</t>
        </is>
      </c>
      <c r="BF64" s="90" t="inlineStr">
        <is>
          <t>M</t>
        </is>
      </c>
      <c r="BG64" s="90" t="inlineStr">
        <is>
          <t>H</t>
        </is>
      </c>
      <c r="BH64" s="90" t="inlineStr">
        <is>
          <t>L</t>
        </is>
      </c>
      <c r="BI64" s="93" t="n"/>
      <c r="BJ64" s="94" t="n"/>
      <c r="BK64" s="94" t="n"/>
      <c r="BL64" s="94" t="n"/>
      <c r="BM64" s="94" t="n"/>
      <c r="BN64" s="94" t="n"/>
      <c r="BO64" s="94" t="n"/>
      <c r="BP64" s="63" t="n"/>
      <c r="BQ64" s="95" t="str">
        <f>IF(CY64=0,"",IF(BP64&lt;&gt;"",BP64,IF(LEFT(W64,1)="X",W64,IF(OR(W64="B+",W64="C+"),INDEX(LAD_PC,MAX(1,MIN(14,MATCH(W64,LAD_PC,0)+IF((DA64-CZ64)&gt;=0.5,1,IF((DA64-CZ64)&lt;=-0.5,-1,0))))),INDEX(LAD_STD,MAX(1,MIN(12,MATCH(W64,LAD_STD,0)+IF((DA64-CZ64)&gt;=0.5,1,IF((DA64-CZ64)&lt;=-0.5,-1,0)))))))))</f>
        <v/>
      </c>
      <c r="BR64" s="86" t="str">
        <f>IF(BQ64="","",IFERROR(CHOOSE(INDEX(B_RANK,MATCH(BQ64,B_LVL,0)),"Band A · Practitioner","Band B · Specialist / Manager","B+ · Player-Coach","Band C · Principal / Head","C+ · Player-Coach","Band D · Business leadership","Band E · Enterprise leadership"),"Band X · Consultant"))</f>
        <v/>
      </c>
      <c r="BS64" s="86" t="str">
        <f>IF(BQ64="","",IF(BQ64=W64,"• Same",IF(INDEX(B_VAL,MATCH(BQ64,B_LVL,0))&gt;INDEX(B_VAL,MATCH(W64,B_LVL,0)),"▲ Up","▼ Down")))</f>
        <v/>
      </c>
      <c r="BT64" s="95" t="str">
        <f>IF(BQ64&lt;&gt;"",BQ64,W64)</f>
        <v>B1</v>
      </c>
      <c r="BU64" s="86" t="str">
        <f>IFERROR(IF($H64="","—",IF(OR(LEFT(BT64,1)="X",LEFT(INDEX($BT$7:$BT$592,MATCH($H64,$D$7:$D$592,0)),1)="X"),"—",IF(AND(LEFT(BT64,1)="E",LEFT(INDEX($BT$7:$BT$592,MATCH($H64,$D$7:$D$592,0)),1)="E"),"Exception · Band E",IF(INDEX(B_VAL,MATCH(BT64,B_LVL,0))&gt;=INDEX(B_VAL,MATCH(INDEX($BT$7:$BT$592,MATCH($H64,$D$7:$D$592,0)),B_LVL,0)),"⚠ At or above the manager",IF(INDEX(B_RANK,MATCH(BT64,B_LVL,0))=INDEX(B_RANK,MATCH(INDEX($BT$7:$BT$592,MATCH($H64,$D$7:$D$592,0)),B_LVL,0)),"⚠ Same band as the manager","OK"))))),"—")</f>
        <v>⚠ Same band as the manager</v>
      </c>
      <c r="BV64" s="64" t="n"/>
      <c r="BW64" s="20">
        <f>IFERROR(INDEX(LMH_PTS,MATCH(AG64,LMH_KEY,0)),0)</f>
        <v>9</v>
      </c>
      <c r="BX64" s="21">
        <f>IFERROR(INDEX(LMH_PTS,MATCH(AH64,LMH_KEY,0)),0)</f>
        <v>3</v>
      </c>
      <c r="BY64" s="21">
        <f>IFERROR(INDEX(LMH_PTS,MATCH(AI64,LMH_KEY,0)),0)</f>
        <v>3</v>
      </c>
      <c r="BZ64" s="21">
        <f>IFERROR(INDEX(LMH_PTS,MATCH(AJ64,LMH_KEY,0)),0)</f>
        <v>1</v>
      </c>
      <c r="CA64" s="21">
        <f>IFERROR(INDEX(LMH_PTS,MATCH(AK64,LMH_KEY,0)),0)</f>
        <v>1</v>
      </c>
      <c r="CB64" s="21">
        <f>IFERROR(INDEX(LMH_PTS,MATCH(AL64,LMH_KEY,0)),0)</f>
        <v>1</v>
      </c>
      <c r="CC64" s="21">
        <f>IFERROR(INDEX(LMH_PTS,MATCH(AM64,LMH_KEY,0)),0)</f>
        <v>1</v>
      </c>
      <c r="CD64" s="21">
        <f>IFERROR(INDEX(LMH_PTS,MATCH(IF(AU64&lt;&gt;"",AU64,AG64),LMH_KEY,0)),0)</f>
        <v>9</v>
      </c>
      <c r="CE64" s="21">
        <f>IFERROR(INDEX(LMH_PTS,MATCH(IF(AV64&lt;&gt;"",AV64,AH64),LMH_KEY,0)),0)</f>
        <v>3</v>
      </c>
      <c r="CF64" s="21">
        <f>IFERROR(INDEX(LMH_PTS,MATCH(IF(AW64&lt;&gt;"",AW64,AI64),LMH_KEY,0)),0)</f>
        <v>3</v>
      </c>
      <c r="CG64" s="21">
        <f>IFERROR(INDEX(LMH_PTS,MATCH(IF(AX64&lt;&gt;"",AX64,AJ64),LMH_KEY,0)),0)</f>
        <v>1</v>
      </c>
      <c r="CH64" s="21">
        <f>IFERROR(INDEX(LMH_PTS,MATCH(IF(AY64&lt;&gt;"",AY64,AK64),LMH_KEY,0)),0)</f>
        <v>1</v>
      </c>
      <c r="CI64" s="21">
        <f>IFERROR(INDEX(LMH_PTS,MATCH(IF(AZ64&lt;&gt;"",AZ64,AL64),LMH_KEY,0)),0)</f>
        <v>1</v>
      </c>
      <c r="CJ64" s="21">
        <f>IFERROR(INDEX(LMH_PTS,MATCH(IF(BA64&lt;&gt;"",BA64,AM64),LMH_KEY,0)),0)</f>
        <v>1</v>
      </c>
      <c r="CK64" s="21">
        <f>IF(BB64="",0,IFERROR(INDEX(LMH_STEP,MATCH(BB64,LMH_KEY,0)),0))</f>
        <v>-1</v>
      </c>
      <c r="CL64" s="21">
        <f>IF(BC64="",0,IFERROR(INDEX(LMH_STEP,MATCH(BC64,LMH_KEY,0)),0))</f>
        <v>-1</v>
      </c>
      <c r="CM64" s="21">
        <f>IF(BD64="",0,IFERROR(INDEX(LMH_STEP,MATCH(BD64,LMH_KEY,0)),0))</f>
        <v>0</v>
      </c>
      <c r="CN64" s="21">
        <f>IF(BE64="",0,IFERROR(INDEX(LMH_STEP,MATCH(BE64,LMH_KEY,0)),0))</f>
        <v>0</v>
      </c>
      <c r="CO64" s="21">
        <f>IF(BF64="",0,IFERROR(INDEX(LMH_STEP,MATCH(BF64,LMH_KEY,0)),0))</f>
        <v>0</v>
      </c>
      <c r="CP64" s="21">
        <f>IF(BG64="",0,IFERROR(INDEX(LMH_STEP,MATCH(BG64,LMH_KEY,0)),0))</f>
        <v>1</v>
      </c>
      <c r="CQ64" s="21">
        <f>IF(BH64="",0,IFERROR(INDEX(LMH_STEP,MATCH(BH64,LMH_KEY,0)),0))</f>
        <v>-1</v>
      </c>
      <c r="CR64" s="21">
        <f>IF(BI64&lt;&gt;"",IFERROR(INDEX(LMH_STEP,MATCH(BI64,LMH_KEY,0)),0),CK64)</f>
        <v>-1</v>
      </c>
      <c r="CS64" s="21">
        <f>IF(BJ64&lt;&gt;"",IFERROR(INDEX(LMH_STEP,MATCH(BJ64,LMH_KEY,0)),0),CL64)</f>
        <v>-1</v>
      </c>
      <c r="CT64" s="21">
        <f>IF(BK64&lt;&gt;"",IFERROR(INDEX(LMH_STEP,MATCH(BK64,LMH_KEY,0)),0),CM64)</f>
        <v>0</v>
      </c>
      <c r="CU64" s="21">
        <f>IF(BL64&lt;&gt;"",IFERROR(INDEX(LMH_STEP,MATCH(BL64,LMH_KEY,0)),0),CN64)</f>
        <v>0</v>
      </c>
      <c r="CV64" s="21">
        <f>IF(BM64&lt;&gt;"",IFERROR(INDEX(LMH_STEP,MATCH(BM64,LMH_KEY,0)),0),CO64)</f>
        <v>0</v>
      </c>
      <c r="CW64" s="21">
        <f>IF(BN64&lt;&gt;"",IFERROR(INDEX(LMH_STEP,MATCH(BN64,LMH_KEY,0)),0),CP64)</f>
        <v>1</v>
      </c>
      <c r="CX64" s="21">
        <f>IF(BO64&lt;&gt;"",IFERROR(INDEX(LMH_STEP,MATCH(BO64,LMH_KEY,0)),0),CQ64)</f>
        <v>-1</v>
      </c>
      <c r="CY64" s="21">
        <f>COUNTA(BI64:BO64)+IF(BP64&lt;&gt;"",1,0)+IFERROR(INDEX(RM_LCNT,MATCH($U64,RM_KEY,0)),0)</f>
        <v>0</v>
      </c>
      <c r="CZ64" s="21">
        <f>IF((BW64+BX64+BY64+BZ64+CA64+CB64+CC64)=0,0,(BW64*CK64+BX64*CL64+BY64*CM64+BZ64*CN64+CA64*CO64+CB64*CP64+CC64*CQ64)/(BW64+BX64+BY64+BZ64+CA64+CB64+CC64))</f>
        <v>-0.631578947368421</v>
      </c>
      <c r="DA64" s="21">
        <f>IF((CD64+CE64+CF64+CG64+CH64+CI64+CJ64)=0,0,(CD64*CR64+CE64*CS64+CF64*CT64+CG64*CU64+CH64*CV64+CI64*CW64+CJ64*CX64)/(CD64+CE64+CF64+CG64+CH64+CI64+CJ64))</f>
        <v>-0.631578947368421</v>
      </c>
    </row>
    <row r="65" ht="70" customHeight="1">
      <c r="A65" s="59" t="inlineStr">
        <is>
          <t>CARBON</t>
        </is>
      </c>
      <c r="B65" s="17" t="inlineStr">
        <is>
          <t>Digitizing</t>
        </is>
      </c>
      <c r="C65" s="17" t="n">
        <v>8</v>
      </c>
      <c r="D65" s="17" t="inlineStr">
        <is>
          <t>IRISC224</t>
        </is>
      </c>
      <c r="E65" s="17" t="inlineStr">
        <is>
          <t>Dhanraj Patil</t>
        </is>
      </c>
      <c r="F65" s="17" t="inlineStr">
        <is>
          <t>Consultant</t>
        </is>
      </c>
      <c r="G65" s="17" t="inlineStr">
        <is>
          <t>Tejas Kat</t>
        </is>
      </c>
      <c r="H65" s="17" t="inlineStr">
        <is>
          <t>IRIS1210</t>
        </is>
      </c>
      <c r="I65" s="17" t="n">
        <v>13.1</v>
      </c>
      <c r="J65" s="17" t="inlineStr">
        <is>
          <t>B.Com</t>
        </is>
      </c>
      <c r="K65" s="17" t="inlineStr">
        <is>
          <t>L3 – Professional / Associate</t>
        </is>
      </c>
      <c r="L65" s="82" t="inlineStr">
        <is>
          <t>20 of 20</t>
        </is>
      </c>
      <c r="M65" s="83" t="inlineStr">
        <is>
          <t>• Role / sub-team: Digitizing Assited Services.</t>
        </is>
      </c>
      <c r="N65"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65" s="83" t="inlineStr">
        <is>
          <t>Latest rating: 3 · Potential: Medium · 9-box: Core Contributor</t>
        </is>
      </c>
      <c r="P65" s="83" t="inlineStr">
        <is>
          <t>Complexity &amp; Expertise: A2: EU DM formatting plus HMRC, CIPC, MCA conversions using different tools → matches the start
Autonomy &amp; Decision: A1: States 'N A' for independent decisions; follows guidelines → moved down 0.5
Accountability &amp; Impact: A2: Own work; files move on to QC, tagging or service teams → matches the start
Leadership &amp; Strategy: A1: No guidance or leadership of others described → matches the start</t>
        </is>
      </c>
      <c r="Q65" s="84" t="inlineStr">
        <is>
          <t>Open ▸</t>
        </is>
      </c>
      <c r="R65" s="84" t="inlineStr">
        <is>
          <t>Card ▸</t>
        </is>
      </c>
      <c r="S65" s="85" t="inlineStr">
        <is>
          <t>Data Operations &amp; Digitization</t>
        </is>
      </c>
      <c r="T65" s="86" t="inlineStr">
        <is>
          <t>Document Conversion, Formatting &amp; Web Publishing</t>
        </is>
      </c>
      <c r="U65" s="86" t="inlineStr">
        <is>
          <t>R023</t>
        </is>
      </c>
      <c r="V65" s="86" t="inlineStr">
        <is>
          <t>Document Conversion, Formatting &amp; Web Publishing · IC</t>
        </is>
      </c>
      <c r="W65" s="101" t="inlineStr">
        <is>
          <t>A3</t>
        </is>
      </c>
      <c r="X65" s="86" t="inlineStr">
        <is>
          <t>Band A · Practitioner</t>
        </is>
      </c>
      <c r="Y65" s="86" t="inlineStr">
        <is>
          <t>Senior Digitization Associate</t>
        </is>
      </c>
      <c r="Z65" s="86" t="n"/>
      <c r="AA65" s="86" t="inlineStr">
        <is>
          <t>Placed at A3 by the evidence: six ratings × market-derived weights and rules R1–R13 · no move needed for the reporting line</t>
        </is>
      </c>
      <c r="AB65" s="86" t="n"/>
      <c r="AC65" s="88" t="inlineStr">
        <is>
          <t>A3</t>
        </is>
      </c>
      <c r="AD65" s="21" t="inlineStr">
        <is>
          <t>High · 13.1 yrs vs market 2–5 yrs for A3</t>
        </is>
      </c>
      <c r="AE65" s="21" t="n"/>
      <c r="AF65" s="21" t="inlineStr">
        <is>
          <t>P2 · SFIA 3 Apply</t>
        </is>
      </c>
      <c r="AG65" s="89" t="str">
        <f>IFERROR(IF(INDEX(RM_I_C,MATCH($U65,RM_KEY,0))="","",INDEX(RM_I_C,MATCH($U65,RM_KEY,0))),"")</f>
        <v>H</v>
      </c>
      <c r="AH65" s="90" t="str">
        <f>IFERROR(IF(INDEX(RM_I_Au,MATCH($U65,RM_KEY,0))="","",INDEX(RM_I_Au,MATCH($U65,RM_KEY,0))),"")</f>
        <v>M</v>
      </c>
      <c r="AI65" s="90" t="str">
        <f>IFERROR(IF(INDEX(RM_I_Ac,MATCH($U65,RM_KEY,0))="","",INDEX(RM_I_Ac,MATCH($U65,RM_KEY,0))),"")</f>
        <v>M</v>
      </c>
      <c r="AJ65" s="90" t="str">
        <f>IFERROR(IF(INDEX(RM_I_L,MATCH($U65,RM_KEY,0))="","",INDEX(RM_I_L,MATCH($U65,RM_KEY,0))),"")</f>
        <v>L</v>
      </c>
      <c r="AK65" s="90" t="str">
        <f>IFERROR(IF(INDEX(RM_I_BI,MATCH($U65,RM_KEY,0))="","",INDEX(RM_I_BI,MATCH($U65,RM_KEY,0))),"")</f>
        <v>L</v>
      </c>
      <c r="AL65" s="90" t="str">
        <f>IFERROR(IF(INDEX(RM_I_Exp,MATCH($U65,RM_KEY,0))="","",INDEX(RM_I_Exp,MATCH($U65,RM_KEY,0))),"")</f>
        <v>L</v>
      </c>
      <c r="AM65" s="90" t="str">
        <f>IFERROR(IF(INDEX(RM_I_Edu,MATCH($U65,RM_KEY,0))="","",INDEX(RM_I_Edu,MATCH($U65,RM_KEY,0))),"")</f>
        <v>L</v>
      </c>
      <c r="AN65" s="91" t="str">
        <f>IFERROR(IF(INDEX(RM_M_C,MATCH($U65,RM_KEY,0))="","",INDEX(RM_M_C,MATCH($U65,RM_KEY,0))),"")</f>
        <v>H</v>
      </c>
      <c r="AO65" s="92" t="str">
        <f>IFERROR(IF(INDEX(RM_M_Au,MATCH($U65,RM_KEY,0))="","",INDEX(RM_M_Au,MATCH($U65,RM_KEY,0))),"")</f>
        <v>M</v>
      </c>
      <c r="AP65" s="92" t="str">
        <f>IFERROR(IF(INDEX(RM_M_Ac,MATCH($U65,RM_KEY,0))="","",INDEX(RM_M_Ac,MATCH($U65,RM_KEY,0))),"")</f>
        <v>M</v>
      </c>
      <c r="AQ65" s="92" t="str">
        <f>IFERROR(IF(INDEX(RM_M_L,MATCH($U65,RM_KEY,0))="","",INDEX(RM_M_L,MATCH($U65,RM_KEY,0))),"")</f>
        <v>L</v>
      </c>
      <c r="AR65" s="92" t="str">
        <f>IFERROR(IF(INDEX(RM_M_BI,MATCH($U65,RM_KEY,0))="","",INDEX(RM_M_BI,MATCH($U65,RM_KEY,0))),"")</f>
        <v>L</v>
      </c>
      <c r="AS65" s="92" t="str">
        <f>IFERROR(IF(INDEX(RM_M_Exp,MATCH($U65,RM_KEY,0))="","",INDEX(RM_M_Exp,MATCH($U65,RM_KEY,0))),"")</f>
        <v>L</v>
      </c>
      <c r="AT65" s="92" t="str">
        <f>IFERROR(IF(INDEX(RM_M_Edu,MATCH($U65,RM_KEY,0))="","",INDEX(RM_M_Edu,MATCH($U65,RM_KEY,0))),"")</f>
        <v>L</v>
      </c>
      <c r="AU65" s="93" t="str">
        <f>IFERROR(IF(INDEX(RM_L_C,MATCH($U65,RM_KEY,0))="","",INDEX(RM_L_C,MATCH($U65,RM_KEY,0))),"")</f>
        <v/>
      </c>
      <c r="AV65" s="94" t="str">
        <f>IFERROR(IF(INDEX(RM_L_Au,MATCH($U65,RM_KEY,0))="","",INDEX(RM_L_Au,MATCH($U65,RM_KEY,0))),"")</f>
        <v/>
      </c>
      <c r="AW65" s="94" t="str">
        <f>IFERROR(IF(INDEX(RM_L_Ac,MATCH($U65,RM_KEY,0))="","",INDEX(RM_L_Ac,MATCH($U65,RM_KEY,0))),"")</f>
        <v/>
      </c>
      <c r="AX65" s="94" t="str">
        <f>IFERROR(IF(INDEX(RM_L_L,MATCH($U65,RM_KEY,0))="","",INDEX(RM_L_L,MATCH($U65,RM_KEY,0))),"")</f>
        <v/>
      </c>
      <c r="AY65" s="94" t="str">
        <f>IFERROR(IF(INDEX(RM_L_BI,MATCH($U65,RM_KEY,0))="","",INDEX(RM_L_BI,MATCH($U65,RM_KEY,0))),"")</f>
        <v/>
      </c>
      <c r="AZ65" s="94" t="str">
        <f>IFERROR(IF(INDEX(RM_L_Exp,MATCH($U65,RM_KEY,0))="","",INDEX(RM_L_Exp,MATCH($U65,RM_KEY,0))),"")</f>
        <v/>
      </c>
      <c r="BA65" s="94" t="str">
        <f>IFERROR(IF(INDEX(RM_L_Edu,MATCH($U65,RM_KEY,0))="","",INDEX(RM_L_Edu,MATCH($U65,RM_KEY,0))),"")</f>
        <v/>
      </c>
      <c r="BB65" s="89" t="inlineStr">
        <is>
          <t>L</t>
        </is>
      </c>
      <c r="BC65" s="90" t="inlineStr">
        <is>
          <t>L</t>
        </is>
      </c>
      <c r="BD65" s="90" t="inlineStr">
        <is>
          <t>L</t>
        </is>
      </c>
      <c r="BE65" s="90" t="inlineStr">
        <is>
          <t>L</t>
        </is>
      </c>
      <c r="BF65" s="90" t="inlineStr">
        <is>
          <t>M</t>
        </is>
      </c>
      <c r="BG65" s="90" t="inlineStr">
        <is>
          <t>H</t>
        </is>
      </c>
      <c r="BH65" s="90" t="inlineStr">
        <is>
          <t>M</t>
        </is>
      </c>
      <c r="BI65" s="93" t="n"/>
      <c r="BJ65" s="94" t="n"/>
      <c r="BK65" s="94" t="n"/>
      <c r="BL65" s="94" t="n"/>
      <c r="BM65" s="94" t="n"/>
      <c r="BN65" s="94" t="n"/>
      <c r="BO65" s="94" t="n"/>
      <c r="BP65" s="63" t="n"/>
      <c r="BQ65" s="95" t="str">
        <f>IF(CY65=0,"",IF(BP65&lt;&gt;"",BP65,IF(LEFT(W65,1)="X",W65,IF(OR(W65="B+",W65="C+"),INDEX(LAD_PC,MAX(1,MIN(14,MATCH(W65,LAD_PC,0)+IF((DA65-CZ65)&gt;=0.5,1,IF((DA65-CZ65)&lt;=-0.5,-1,0))))),INDEX(LAD_STD,MAX(1,MIN(12,MATCH(W65,LAD_STD,0)+IF((DA65-CZ65)&gt;=0.5,1,IF((DA65-CZ65)&lt;=-0.5,-1,0)))))))))</f>
        <v/>
      </c>
      <c r="BR65" s="86" t="str">
        <f>IF(BQ65="","",IFERROR(CHOOSE(INDEX(B_RANK,MATCH(BQ65,B_LVL,0)),"Band A · Practitioner","Band B · Specialist / Manager","B+ · Player-Coach","Band C · Principal / Head","C+ · Player-Coach","Band D · Business leadership","Band E · Enterprise leadership"),"Band X · Consultant"))</f>
        <v/>
      </c>
      <c r="BS65" s="86" t="str">
        <f>IF(BQ65="","",IF(BQ65=W65,"• Same",IF(INDEX(B_VAL,MATCH(BQ65,B_LVL,0))&gt;INDEX(B_VAL,MATCH(W65,B_LVL,0)),"▲ Up","▼ Down")))</f>
        <v/>
      </c>
      <c r="BT65" s="95" t="str">
        <f>IF(BQ65&lt;&gt;"",BQ65,W65)</f>
        <v>A3</v>
      </c>
      <c r="BU65" s="86" t="str">
        <f>IFERROR(IF($H65="","—",IF(OR(LEFT(BT65,1)="X",LEFT(INDEX($BT$7:$BT$592,MATCH($H65,$D$7:$D$592,0)),1)="X"),"—",IF(AND(LEFT(BT65,1)="E",LEFT(INDEX($BT$7:$BT$592,MATCH($H65,$D$7:$D$592,0)),1)="E"),"Exception · Band E",IF(INDEX(B_VAL,MATCH(BT65,B_LVL,0))&gt;=INDEX(B_VAL,MATCH(INDEX($BT$7:$BT$592,MATCH($H65,$D$7:$D$592,0)),B_LVL,0)),"⚠ At or above the manager",IF(INDEX(B_RANK,MATCH(BT65,B_LVL,0))=INDEX(B_RANK,MATCH(INDEX($BT$7:$BT$592,MATCH($H65,$D$7:$D$592,0)),B_LVL,0)),"⚠ Same band as the manager","OK"))))),"—")</f>
        <v>OK</v>
      </c>
      <c r="BV65" s="64" t="n"/>
      <c r="BW65" s="20">
        <f>IFERROR(INDEX(LMH_PTS,MATCH(AG65,LMH_KEY,0)),0)</f>
        <v>9</v>
      </c>
      <c r="BX65" s="21">
        <f>IFERROR(INDEX(LMH_PTS,MATCH(AH65,LMH_KEY,0)),0)</f>
        <v>3</v>
      </c>
      <c r="BY65" s="21">
        <f>IFERROR(INDEX(LMH_PTS,MATCH(AI65,LMH_KEY,0)),0)</f>
        <v>3</v>
      </c>
      <c r="BZ65" s="21">
        <f>IFERROR(INDEX(LMH_PTS,MATCH(AJ65,LMH_KEY,0)),0)</f>
        <v>1</v>
      </c>
      <c r="CA65" s="21">
        <f>IFERROR(INDEX(LMH_PTS,MATCH(AK65,LMH_KEY,0)),0)</f>
        <v>1</v>
      </c>
      <c r="CB65" s="21">
        <f>IFERROR(INDEX(LMH_PTS,MATCH(AL65,LMH_KEY,0)),0)</f>
        <v>1</v>
      </c>
      <c r="CC65" s="21">
        <f>IFERROR(INDEX(LMH_PTS,MATCH(AM65,LMH_KEY,0)),0)</f>
        <v>1</v>
      </c>
      <c r="CD65" s="21">
        <f>IFERROR(INDEX(LMH_PTS,MATCH(IF(AU65&lt;&gt;"",AU65,AG65),LMH_KEY,0)),0)</f>
        <v>9</v>
      </c>
      <c r="CE65" s="21">
        <f>IFERROR(INDEX(LMH_PTS,MATCH(IF(AV65&lt;&gt;"",AV65,AH65),LMH_KEY,0)),0)</f>
        <v>3</v>
      </c>
      <c r="CF65" s="21">
        <f>IFERROR(INDEX(LMH_PTS,MATCH(IF(AW65&lt;&gt;"",AW65,AI65),LMH_KEY,0)),0)</f>
        <v>3</v>
      </c>
      <c r="CG65" s="21">
        <f>IFERROR(INDEX(LMH_PTS,MATCH(IF(AX65&lt;&gt;"",AX65,AJ65),LMH_KEY,0)),0)</f>
        <v>1</v>
      </c>
      <c r="CH65" s="21">
        <f>IFERROR(INDEX(LMH_PTS,MATCH(IF(AY65&lt;&gt;"",AY65,AK65),LMH_KEY,0)),0)</f>
        <v>1</v>
      </c>
      <c r="CI65" s="21">
        <f>IFERROR(INDEX(LMH_PTS,MATCH(IF(AZ65&lt;&gt;"",AZ65,AL65),LMH_KEY,0)),0)</f>
        <v>1</v>
      </c>
      <c r="CJ65" s="21">
        <f>IFERROR(INDEX(LMH_PTS,MATCH(IF(BA65&lt;&gt;"",BA65,AM65),LMH_KEY,0)),0)</f>
        <v>1</v>
      </c>
      <c r="CK65" s="21">
        <f>IF(BB65="",0,IFERROR(INDEX(LMH_STEP,MATCH(BB65,LMH_KEY,0)),0))</f>
        <v>-1</v>
      </c>
      <c r="CL65" s="21">
        <f>IF(BC65="",0,IFERROR(INDEX(LMH_STEP,MATCH(BC65,LMH_KEY,0)),0))</f>
        <v>-1</v>
      </c>
      <c r="CM65" s="21">
        <f>IF(BD65="",0,IFERROR(INDEX(LMH_STEP,MATCH(BD65,LMH_KEY,0)),0))</f>
        <v>-1</v>
      </c>
      <c r="CN65" s="21">
        <f>IF(BE65="",0,IFERROR(INDEX(LMH_STEP,MATCH(BE65,LMH_KEY,0)),0))</f>
        <v>-1</v>
      </c>
      <c r="CO65" s="21">
        <f>IF(BF65="",0,IFERROR(INDEX(LMH_STEP,MATCH(BF65,LMH_KEY,0)),0))</f>
        <v>0</v>
      </c>
      <c r="CP65" s="21">
        <f>IF(BG65="",0,IFERROR(INDEX(LMH_STEP,MATCH(BG65,LMH_KEY,0)),0))</f>
        <v>1</v>
      </c>
      <c r="CQ65" s="21">
        <f>IF(BH65="",0,IFERROR(INDEX(LMH_STEP,MATCH(BH65,LMH_KEY,0)),0))</f>
        <v>0</v>
      </c>
      <c r="CR65" s="21">
        <f>IF(BI65&lt;&gt;"",IFERROR(INDEX(LMH_STEP,MATCH(BI65,LMH_KEY,0)),0),CK65)</f>
        <v>-1</v>
      </c>
      <c r="CS65" s="21">
        <f>IF(BJ65&lt;&gt;"",IFERROR(INDEX(LMH_STEP,MATCH(BJ65,LMH_KEY,0)),0),CL65)</f>
        <v>-1</v>
      </c>
      <c r="CT65" s="21">
        <f>IF(BK65&lt;&gt;"",IFERROR(INDEX(LMH_STEP,MATCH(BK65,LMH_KEY,0)),0),CM65)</f>
        <v>-1</v>
      </c>
      <c r="CU65" s="21">
        <f>IF(BL65&lt;&gt;"",IFERROR(INDEX(LMH_STEP,MATCH(BL65,LMH_KEY,0)),0),CN65)</f>
        <v>-1</v>
      </c>
      <c r="CV65" s="21">
        <f>IF(BM65&lt;&gt;"",IFERROR(INDEX(LMH_STEP,MATCH(BM65,LMH_KEY,0)),0),CO65)</f>
        <v>0</v>
      </c>
      <c r="CW65" s="21">
        <f>IF(BN65&lt;&gt;"",IFERROR(INDEX(LMH_STEP,MATCH(BN65,LMH_KEY,0)),0),CP65)</f>
        <v>1</v>
      </c>
      <c r="CX65" s="21">
        <f>IF(BO65&lt;&gt;"",IFERROR(INDEX(LMH_STEP,MATCH(BO65,LMH_KEY,0)),0),CQ65)</f>
        <v>0</v>
      </c>
      <c r="CY65" s="21">
        <f>COUNTA(BI65:BO65)+IF(BP65&lt;&gt;"",1,0)+IFERROR(INDEX(RM_LCNT,MATCH($U65,RM_KEY,0)),0)</f>
        <v>0</v>
      </c>
      <c r="CZ65" s="21">
        <f>IF((BW65+BX65+BY65+BZ65+CA65+CB65+CC65)=0,0,(BW65*CK65+BX65*CL65+BY65*CM65+BZ65*CN65+CA65*CO65+CB65*CP65+CC65*CQ65)/(BW65+BX65+BY65+BZ65+CA65+CB65+CC65))</f>
        <v>-0.789473684210526</v>
      </c>
      <c r="DA65" s="21">
        <f>IF((CD65+CE65+CF65+CG65+CH65+CI65+CJ65)=0,0,(CD65*CR65+CE65*CS65+CF65*CT65+CG65*CU65+CH65*CV65+CI65*CW65+CJ65*CX65)/(CD65+CE65+CF65+CG65+CH65+CI65+CJ65))</f>
        <v>-0.789473684210526</v>
      </c>
    </row>
    <row r="66" ht="70" customHeight="1">
      <c r="A66" s="59" t="inlineStr">
        <is>
          <t>CARBON</t>
        </is>
      </c>
      <c r="B66" s="17" t="inlineStr">
        <is>
          <t>Digitizing</t>
        </is>
      </c>
      <c r="C66" s="17" t="n">
        <v>8</v>
      </c>
      <c r="D66" s="17" t="inlineStr">
        <is>
          <t>IRISC173</t>
        </is>
      </c>
      <c r="E66" s="17" t="inlineStr">
        <is>
          <t>Snehal Kardekar</t>
        </is>
      </c>
      <c r="F66" s="17" t="inlineStr">
        <is>
          <t>Consultant</t>
        </is>
      </c>
      <c r="G66" s="17" t="inlineStr">
        <is>
          <t>Tejas Kat</t>
        </is>
      </c>
      <c r="H66" s="17" t="inlineStr">
        <is>
          <t>IRIS1210</t>
        </is>
      </c>
      <c r="I66" s="17" t="n">
        <v>13.2</v>
      </c>
      <c r="J66" s="17" t="inlineStr">
        <is>
          <t>BA</t>
        </is>
      </c>
      <c r="K66" s="17" t="inlineStr">
        <is>
          <t>L3 – Professional / Associate</t>
        </is>
      </c>
      <c r="L66" s="82" t="inlineStr">
        <is>
          <t>19 of 20</t>
        </is>
      </c>
      <c r="M66" s="83" t="inlineStr">
        <is>
          <t>• Role / sub-team: Digitizing Assisted Services.</t>
        </is>
      </c>
      <c r="N66"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66" s="83" t="inlineStr">
        <is>
          <t>Latest rating: 3 · Potential: Medium · 9-box: Core Contributor</t>
        </is>
      </c>
      <c r="P66" s="83" t="inlineStr">
        <is>
          <t>Complexity &amp; Expertise: A3: QC of converted files across Carbon markets, ESMA QC; trains teammates → moved up 0.5
Autonomy &amp; Decision: A2: States 'Not applicable'; QC and corrections are routine calls → matches the start
Accountability &amp; Impact: A2: own survey / KRA answers · summarised by the rater; not quoted → matches the start
Leadership &amp; Strategy: A3: Lists training teammates as a main responsibility → moved up 1</t>
        </is>
      </c>
      <c r="Q66" s="84" t="inlineStr">
        <is>
          <t>Open ▸</t>
        </is>
      </c>
      <c r="R66" s="84" t="inlineStr">
        <is>
          <t>Card ▸</t>
        </is>
      </c>
      <c r="S66" s="85" t="inlineStr">
        <is>
          <t>Data Operations &amp; Digitization</t>
        </is>
      </c>
      <c r="T66" s="86" t="inlineStr">
        <is>
          <t>Document Conversion, Formatting &amp; Web Publishing</t>
        </is>
      </c>
      <c r="U66" s="86" t="inlineStr">
        <is>
          <t>R023</t>
        </is>
      </c>
      <c r="V66" s="86" t="inlineStr">
        <is>
          <t>Document Conversion, Formatting &amp; Web Publishing · IC</t>
        </is>
      </c>
      <c r="W66" s="101" t="inlineStr">
        <is>
          <t>A3</t>
        </is>
      </c>
      <c r="X66" s="86" t="inlineStr">
        <is>
          <t>Band A · Practitioner</t>
        </is>
      </c>
      <c r="Y66" s="86" t="inlineStr">
        <is>
          <t>Senior Digitization Associate</t>
        </is>
      </c>
      <c r="Z66" s="86" t="n"/>
      <c r="AA66" s="86" t="inlineStr">
        <is>
          <t>Placed at A3 by the evidence: six ratings × market-derived weights and rules R1–R13 · no move needed for the reporting line</t>
        </is>
      </c>
      <c r="AB66" s="86" t="n"/>
      <c r="AC66" s="88" t="inlineStr">
        <is>
          <t>A3</t>
        </is>
      </c>
      <c r="AD66" s="21" t="inlineStr">
        <is>
          <t>High · 13.2 yrs vs market 2–5 yrs for A3</t>
        </is>
      </c>
      <c r="AE66" s="21" t="n"/>
      <c r="AF66" s="21" t="inlineStr">
        <is>
          <t>P2 · SFIA 3 Apply</t>
        </is>
      </c>
      <c r="AG66" s="89" t="str">
        <f>IFERROR(IF(INDEX(RM_I_C,MATCH($U66,RM_KEY,0))="","",INDEX(RM_I_C,MATCH($U66,RM_KEY,0))),"")</f>
        <v>H</v>
      </c>
      <c r="AH66" s="90" t="str">
        <f>IFERROR(IF(INDEX(RM_I_Au,MATCH($U66,RM_KEY,0))="","",INDEX(RM_I_Au,MATCH($U66,RM_KEY,0))),"")</f>
        <v>M</v>
      </c>
      <c r="AI66" s="90" t="str">
        <f>IFERROR(IF(INDEX(RM_I_Ac,MATCH($U66,RM_KEY,0))="","",INDEX(RM_I_Ac,MATCH($U66,RM_KEY,0))),"")</f>
        <v>M</v>
      </c>
      <c r="AJ66" s="90" t="str">
        <f>IFERROR(IF(INDEX(RM_I_L,MATCH($U66,RM_KEY,0))="","",INDEX(RM_I_L,MATCH($U66,RM_KEY,0))),"")</f>
        <v>L</v>
      </c>
      <c r="AK66" s="90" t="str">
        <f>IFERROR(IF(INDEX(RM_I_BI,MATCH($U66,RM_KEY,0))="","",INDEX(RM_I_BI,MATCH($U66,RM_KEY,0))),"")</f>
        <v>L</v>
      </c>
      <c r="AL66" s="90" t="str">
        <f>IFERROR(IF(INDEX(RM_I_Exp,MATCH($U66,RM_KEY,0))="","",INDEX(RM_I_Exp,MATCH($U66,RM_KEY,0))),"")</f>
        <v>L</v>
      </c>
      <c r="AM66" s="90" t="str">
        <f>IFERROR(IF(INDEX(RM_I_Edu,MATCH($U66,RM_KEY,0))="","",INDEX(RM_I_Edu,MATCH($U66,RM_KEY,0))),"")</f>
        <v>L</v>
      </c>
      <c r="AN66" s="91" t="str">
        <f>IFERROR(IF(INDEX(RM_M_C,MATCH($U66,RM_KEY,0))="","",INDEX(RM_M_C,MATCH($U66,RM_KEY,0))),"")</f>
        <v>H</v>
      </c>
      <c r="AO66" s="92" t="str">
        <f>IFERROR(IF(INDEX(RM_M_Au,MATCH($U66,RM_KEY,0))="","",INDEX(RM_M_Au,MATCH($U66,RM_KEY,0))),"")</f>
        <v>M</v>
      </c>
      <c r="AP66" s="92" t="str">
        <f>IFERROR(IF(INDEX(RM_M_Ac,MATCH($U66,RM_KEY,0))="","",INDEX(RM_M_Ac,MATCH($U66,RM_KEY,0))),"")</f>
        <v>M</v>
      </c>
      <c r="AQ66" s="92" t="str">
        <f>IFERROR(IF(INDEX(RM_M_L,MATCH($U66,RM_KEY,0))="","",INDEX(RM_M_L,MATCH($U66,RM_KEY,0))),"")</f>
        <v>L</v>
      </c>
      <c r="AR66" s="92" t="str">
        <f>IFERROR(IF(INDEX(RM_M_BI,MATCH($U66,RM_KEY,0))="","",INDEX(RM_M_BI,MATCH($U66,RM_KEY,0))),"")</f>
        <v>L</v>
      </c>
      <c r="AS66" s="92" t="str">
        <f>IFERROR(IF(INDEX(RM_M_Exp,MATCH($U66,RM_KEY,0))="","",INDEX(RM_M_Exp,MATCH($U66,RM_KEY,0))),"")</f>
        <v>L</v>
      </c>
      <c r="AT66" s="92" t="str">
        <f>IFERROR(IF(INDEX(RM_M_Edu,MATCH($U66,RM_KEY,0))="","",INDEX(RM_M_Edu,MATCH($U66,RM_KEY,0))),"")</f>
        <v>L</v>
      </c>
      <c r="AU66" s="93" t="str">
        <f>IFERROR(IF(INDEX(RM_L_C,MATCH($U66,RM_KEY,0))="","",INDEX(RM_L_C,MATCH($U66,RM_KEY,0))),"")</f>
        <v/>
      </c>
      <c r="AV66" s="94" t="str">
        <f>IFERROR(IF(INDEX(RM_L_Au,MATCH($U66,RM_KEY,0))="","",INDEX(RM_L_Au,MATCH($U66,RM_KEY,0))),"")</f>
        <v/>
      </c>
      <c r="AW66" s="94" t="str">
        <f>IFERROR(IF(INDEX(RM_L_Ac,MATCH($U66,RM_KEY,0))="","",INDEX(RM_L_Ac,MATCH($U66,RM_KEY,0))),"")</f>
        <v/>
      </c>
      <c r="AX66" s="94" t="str">
        <f>IFERROR(IF(INDEX(RM_L_L,MATCH($U66,RM_KEY,0))="","",INDEX(RM_L_L,MATCH($U66,RM_KEY,0))),"")</f>
        <v/>
      </c>
      <c r="AY66" s="94" t="str">
        <f>IFERROR(IF(INDEX(RM_L_BI,MATCH($U66,RM_KEY,0))="","",INDEX(RM_L_BI,MATCH($U66,RM_KEY,0))),"")</f>
        <v/>
      </c>
      <c r="AZ66" s="94" t="str">
        <f>IFERROR(IF(INDEX(RM_L_Exp,MATCH($U66,RM_KEY,0))="","",INDEX(RM_L_Exp,MATCH($U66,RM_KEY,0))),"")</f>
        <v/>
      </c>
      <c r="BA66" s="94" t="str">
        <f>IFERROR(IF(INDEX(RM_L_Edu,MATCH($U66,RM_KEY,0))="","",INDEX(RM_L_Edu,MATCH($U66,RM_KEY,0))),"")</f>
        <v/>
      </c>
      <c r="BB66" s="89" t="inlineStr">
        <is>
          <t>M</t>
        </is>
      </c>
      <c r="BC66" s="90" t="inlineStr">
        <is>
          <t>L</t>
        </is>
      </c>
      <c r="BD66" s="90" t="inlineStr">
        <is>
          <t>L</t>
        </is>
      </c>
      <c r="BE66" s="90" t="inlineStr">
        <is>
          <t>L</t>
        </is>
      </c>
      <c r="BF66" s="90" t="inlineStr">
        <is>
          <t>M</t>
        </is>
      </c>
      <c r="BG66" s="90" t="inlineStr">
        <is>
          <t>H</t>
        </is>
      </c>
      <c r="BH66" s="90" t="inlineStr">
        <is>
          <t>M</t>
        </is>
      </c>
      <c r="BI66" s="93" t="n"/>
      <c r="BJ66" s="94" t="n"/>
      <c r="BK66" s="94" t="n"/>
      <c r="BL66" s="94" t="n"/>
      <c r="BM66" s="94" t="n"/>
      <c r="BN66" s="94" t="n"/>
      <c r="BO66" s="94" t="n"/>
      <c r="BP66" s="63" t="n"/>
      <c r="BQ66" s="95" t="str">
        <f>IF(CY66=0,"",IF(BP66&lt;&gt;"",BP66,IF(LEFT(W66,1)="X",W66,IF(OR(W66="B+",W66="C+"),INDEX(LAD_PC,MAX(1,MIN(14,MATCH(W66,LAD_PC,0)+IF((DA66-CZ66)&gt;=0.5,1,IF((DA66-CZ66)&lt;=-0.5,-1,0))))),INDEX(LAD_STD,MAX(1,MIN(12,MATCH(W66,LAD_STD,0)+IF((DA66-CZ66)&gt;=0.5,1,IF((DA66-CZ66)&lt;=-0.5,-1,0)))))))))</f>
        <v/>
      </c>
      <c r="BR66" s="86" t="str">
        <f>IF(BQ66="","",IFERROR(CHOOSE(INDEX(B_RANK,MATCH(BQ66,B_LVL,0)),"Band A · Practitioner","Band B · Specialist / Manager","B+ · Player-Coach","Band C · Principal / Head","C+ · Player-Coach","Band D · Business leadership","Band E · Enterprise leadership"),"Band X · Consultant"))</f>
        <v/>
      </c>
      <c r="BS66" s="86" t="str">
        <f>IF(BQ66="","",IF(BQ66=W66,"• Same",IF(INDEX(B_VAL,MATCH(BQ66,B_LVL,0))&gt;INDEX(B_VAL,MATCH(W66,B_LVL,0)),"▲ Up","▼ Down")))</f>
        <v/>
      </c>
      <c r="BT66" s="95" t="str">
        <f>IF(BQ66&lt;&gt;"",BQ66,W66)</f>
        <v>A3</v>
      </c>
      <c r="BU66" s="86" t="str">
        <f>IFERROR(IF($H66="","—",IF(OR(LEFT(BT66,1)="X",LEFT(INDEX($BT$7:$BT$592,MATCH($H66,$D$7:$D$592,0)),1)="X"),"—",IF(AND(LEFT(BT66,1)="E",LEFT(INDEX($BT$7:$BT$592,MATCH($H66,$D$7:$D$592,0)),1)="E"),"Exception · Band E",IF(INDEX(B_VAL,MATCH(BT66,B_LVL,0))&gt;=INDEX(B_VAL,MATCH(INDEX($BT$7:$BT$592,MATCH($H66,$D$7:$D$592,0)),B_LVL,0)),"⚠ At or above the manager",IF(INDEX(B_RANK,MATCH(BT66,B_LVL,0))=INDEX(B_RANK,MATCH(INDEX($BT$7:$BT$592,MATCH($H66,$D$7:$D$592,0)),B_LVL,0)),"⚠ Same band as the manager","OK"))))),"—")</f>
        <v>OK</v>
      </c>
      <c r="BV66" s="64" t="n"/>
      <c r="BW66" s="20">
        <f>IFERROR(INDEX(LMH_PTS,MATCH(AG66,LMH_KEY,0)),0)</f>
        <v>9</v>
      </c>
      <c r="BX66" s="21">
        <f>IFERROR(INDEX(LMH_PTS,MATCH(AH66,LMH_KEY,0)),0)</f>
        <v>3</v>
      </c>
      <c r="BY66" s="21">
        <f>IFERROR(INDEX(LMH_PTS,MATCH(AI66,LMH_KEY,0)),0)</f>
        <v>3</v>
      </c>
      <c r="BZ66" s="21">
        <f>IFERROR(INDEX(LMH_PTS,MATCH(AJ66,LMH_KEY,0)),0)</f>
        <v>1</v>
      </c>
      <c r="CA66" s="21">
        <f>IFERROR(INDEX(LMH_PTS,MATCH(AK66,LMH_KEY,0)),0)</f>
        <v>1</v>
      </c>
      <c r="CB66" s="21">
        <f>IFERROR(INDEX(LMH_PTS,MATCH(AL66,LMH_KEY,0)),0)</f>
        <v>1</v>
      </c>
      <c r="CC66" s="21">
        <f>IFERROR(INDEX(LMH_PTS,MATCH(AM66,LMH_KEY,0)),0)</f>
        <v>1</v>
      </c>
      <c r="CD66" s="21">
        <f>IFERROR(INDEX(LMH_PTS,MATCH(IF(AU66&lt;&gt;"",AU66,AG66),LMH_KEY,0)),0)</f>
        <v>9</v>
      </c>
      <c r="CE66" s="21">
        <f>IFERROR(INDEX(LMH_PTS,MATCH(IF(AV66&lt;&gt;"",AV66,AH66),LMH_KEY,0)),0)</f>
        <v>3</v>
      </c>
      <c r="CF66" s="21">
        <f>IFERROR(INDEX(LMH_PTS,MATCH(IF(AW66&lt;&gt;"",AW66,AI66),LMH_KEY,0)),0)</f>
        <v>3</v>
      </c>
      <c r="CG66" s="21">
        <f>IFERROR(INDEX(LMH_PTS,MATCH(IF(AX66&lt;&gt;"",AX66,AJ66),LMH_KEY,0)),0)</f>
        <v>1</v>
      </c>
      <c r="CH66" s="21">
        <f>IFERROR(INDEX(LMH_PTS,MATCH(IF(AY66&lt;&gt;"",AY66,AK66),LMH_KEY,0)),0)</f>
        <v>1</v>
      </c>
      <c r="CI66" s="21">
        <f>IFERROR(INDEX(LMH_PTS,MATCH(IF(AZ66&lt;&gt;"",AZ66,AL66),LMH_KEY,0)),0)</f>
        <v>1</v>
      </c>
      <c r="CJ66" s="21">
        <f>IFERROR(INDEX(LMH_PTS,MATCH(IF(BA66&lt;&gt;"",BA66,AM66),LMH_KEY,0)),0)</f>
        <v>1</v>
      </c>
      <c r="CK66" s="21">
        <f>IF(BB66="",0,IFERROR(INDEX(LMH_STEP,MATCH(BB66,LMH_KEY,0)),0))</f>
        <v>0</v>
      </c>
      <c r="CL66" s="21">
        <f>IF(BC66="",0,IFERROR(INDEX(LMH_STEP,MATCH(BC66,LMH_KEY,0)),0))</f>
        <v>-1</v>
      </c>
      <c r="CM66" s="21">
        <f>IF(BD66="",0,IFERROR(INDEX(LMH_STEP,MATCH(BD66,LMH_KEY,0)),0))</f>
        <v>-1</v>
      </c>
      <c r="CN66" s="21">
        <f>IF(BE66="",0,IFERROR(INDEX(LMH_STEP,MATCH(BE66,LMH_KEY,0)),0))</f>
        <v>-1</v>
      </c>
      <c r="CO66" s="21">
        <f>IF(BF66="",0,IFERROR(INDEX(LMH_STEP,MATCH(BF66,LMH_KEY,0)),0))</f>
        <v>0</v>
      </c>
      <c r="CP66" s="21">
        <f>IF(BG66="",0,IFERROR(INDEX(LMH_STEP,MATCH(BG66,LMH_KEY,0)),0))</f>
        <v>1</v>
      </c>
      <c r="CQ66" s="21">
        <f>IF(BH66="",0,IFERROR(INDEX(LMH_STEP,MATCH(BH66,LMH_KEY,0)),0))</f>
        <v>0</v>
      </c>
      <c r="CR66" s="21">
        <f>IF(BI66&lt;&gt;"",IFERROR(INDEX(LMH_STEP,MATCH(BI66,LMH_KEY,0)),0),CK66)</f>
        <v>0</v>
      </c>
      <c r="CS66" s="21">
        <f>IF(BJ66&lt;&gt;"",IFERROR(INDEX(LMH_STEP,MATCH(BJ66,LMH_KEY,0)),0),CL66)</f>
        <v>-1</v>
      </c>
      <c r="CT66" s="21">
        <f>IF(BK66&lt;&gt;"",IFERROR(INDEX(LMH_STEP,MATCH(BK66,LMH_KEY,0)),0),CM66)</f>
        <v>-1</v>
      </c>
      <c r="CU66" s="21">
        <f>IF(BL66&lt;&gt;"",IFERROR(INDEX(LMH_STEP,MATCH(BL66,LMH_KEY,0)),0),CN66)</f>
        <v>-1</v>
      </c>
      <c r="CV66" s="21">
        <f>IF(BM66&lt;&gt;"",IFERROR(INDEX(LMH_STEP,MATCH(BM66,LMH_KEY,0)),0),CO66)</f>
        <v>0</v>
      </c>
      <c r="CW66" s="21">
        <f>IF(BN66&lt;&gt;"",IFERROR(INDEX(LMH_STEP,MATCH(BN66,LMH_KEY,0)),0),CP66)</f>
        <v>1</v>
      </c>
      <c r="CX66" s="21">
        <f>IF(BO66&lt;&gt;"",IFERROR(INDEX(LMH_STEP,MATCH(BO66,LMH_KEY,0)),0),CQ66)</f>
        <v>0</v>
      </c>
      <c r="CY66" s="21">
        <f>COUNTA(BI66:BO66)+IF(BP66&lt;&gt;"",1,0)+IFERROR(INDEX(RM_LCNT,MATCH($U66,RM_KEY,0)),0)</f>
        <v>0</v>
      </c>
      <c r="CZ66" s="21">
        <f>IF((BW66+BX66+BY66+BZ66+CA66+CB66+CC66)=0,0,(BW66*CK66+BX66*CL66+BY66*CM66+BZ66*CN66+CA66*CO66+CB66*CP66+CC66*CQ66)/(BW66+BX66+BY66+BZ66+CA66+CB66+CC66))</f>
        <v>-0.315789473684211</v>
      </c>
      <c r="DA66" s="21">
        <f>IF((CD66+CE66+CF66+CG66+CH66+CI66+CJ66)=0,0,(CD66*CR66+CE66*CS66+CF66*CT66+CG66*CU66+CH66*CV66+CI66*CW66+CJ66*CX66)/(CD66+CE66+CF66+CG66+CH66+CI66+CJ66))</f>
        <v>-0.315789473684211</v>
      </c>
    </row>
    <row r="67" ht="70" customHeight="1">
      <c r="A67" s="59" t="inlineStr">
        <is>
          <t>CARBON</t>
        </is>
      </c>
      <c r="B67" s="17" t="inlineStr">
        <is>
          <t>Digitizing</t>
        </is>
      </c>
      <c r="C67" s="17" t="n">
        <v>7</v>
      </c>
      <c r="D67" s="17" t="inlineStr">
        <is>
          <t>IRISC286</t>
        </is>
      </c>
      <c r="E67" s="17" t="inlineStr">
        <is>
          <t>Bhavesh Gusain</t>
        </is>
      </c>
      <c r="F67" s="17" t="inlineStr">
        <is>
          <t>Consultant</t>
        </is>
      </c>
      <c r="G67" s="17" t="inlineStr">
        <is>
          <t>Janardan Bale</t>
        </is>
      </c>
      <c r="H67" s="17" t="inlineStr">
        <is>
          <t>IRIS0470</t>
        </is>
      </c>
      <c r="I67" s="17" t="n">
        <v>2.6</v>
      </c>
      <c r="J67" s="17" t="inlineStr">
        <is>
          <t>B.Com</t>
        </is>
      </c>
      <c r="K67" s="17" t="inlineStr">
        <is>
          <t>L3 – Professional / Associate</t>
        </is>
      </c>
      <c r="L67" s="82" t="inlineStr">
        <is>
          <t>20 of 20</t>
        </is>
      </c>
      <c r="M67" s="83" t="inlineStr">
        <is>
          <t>• Role / sub-team: Digitizing Assited Services.</t>
        </is>
      </c>
      <c r="N67"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67" s="83" t="inlineStr">
        <is>
          <t>Latest rating: 3 · Potential: Medium · 9-box: Core Contributor</t>
        </is>
      </c>
      <c r="P67" s="83" t="inlineStr">
        <is>
          <t>Complexity &amp; Expertise: A2: Word formatting, HTML / PDF conversion and QC for US SEC, US DM, UK → matches the start
Autonomy &amp; Decision: A2: own survey / KRA answers · summarised by the rater; not quoted → matches the start
Accountability &amp; Impact: A2: Accuracy and on-time delivery of own formatted and converted documents → matches the start
Leadership &amp; Strategy: A1: No guidance or leadership of others described → matches the start</t>
        </is>
      </c>
      <c r="Q67" s="84" t="inlineStr">
        <is>
          <t>Open ▸</t>
        </is>
      </c>
      <c r="R67" s="84" t="inlineStr">
        <is>
          <t>Card ▸</t>
        </is>
      </c>
      <c r="S67" s="85" t="inlineStr">
        <is>
          <t>Data Operations &amp; Digitization</t>
        </is>
      </c>
      <c r="T67" s="86" t="inlineStr">
        <is>
          <t>Document Conversion, Formatting &amp; Web Publishing</t>
        </is>
      </c>
      <c r="U67" s="86" t="inlineStr">
        <is>
          <t>R023</t>
        </is>
      </c>
      <c r="V67" s="86" t="inlineStr">
        <is>
          <t>Document Conversion, Formatting &amp; Web Publishing · IC</t>
        </is>
      </c>
      <c r="W67" s="101" t="inlineStr">
        <is>
          <t>A3</t>
        </is>
      </c>
      <c r="X67" s="86" t="inlineStr">
        <is>
          <t>Band A · Practitioner</t>
        </is>
      </c>
      <c r="Y67" s="86" t="inlineStr">
        <is>
          <t>Senior Digitization Associate</t>
        </is>
      </c>
      <c r="Z67" s="86" t="n"/>
      <c r="AA67" s="86" t="inlineStr">
        <is>
          <t>Placed at A3 by the evidence: six ratings × market-derived weights and rules R1–R13 · no move needed for the reporting line</t>
        </is>
      </c>
      <c r="AB67" s="86" t="n"/>
      <c r="AC67" s="88" t="inlineStr">
        <is>
          <t>A2</t>
        </is>
      </c>
      <c r="AD67" s="21" t="inlineStr">
        <is>
          <t>Medium · 2.6 yrs vs market 2–5 yrs for A3</t>
        </is>
      </c>
      <c r="AE67" s="21" t="n"/>
      <c r="AF67" s="21" t="inlineStr">
        <is>
          <t>P2 · SFIA 3 Apply</t>
        </is>
      </c>
      <c r="AG67" s="89" t="str">
        <f>IFERROR(IF(INDEX(RM_I_C,MATCH($U67,RM_KEY,0))="","",INDEX(RM_I_C,MATCH($U67,RM_KEY,0))),"")</f>
        <v>H</v>
      </c>
      <c r="AH67" s="90" t="str">
        <f>IFERROR(IF(INDEX(RM_I_Au,MATCH($U67,RM_KEY,0))="","",INDEX(RM_I_Au,MATCH($U67,RM_KEY,0))),"")</f>
        <v>M</v>
      </c>
      <c r="AI67" s="90" t="str">
        <f>IFERROR(IF(INDEX(RM_I_Ac,MATCH($U67,RM_KEY,0))="","",INDEX(RM_I_Ac,MATCH($U67,RM_KEY,0))),"")</f>
        <v>M</v>
      </c>
      <c r="AJ67" s="90" t="str">
        <f>IFERROR(IF(INDEX(RM_I_L,MATCH($U67,RM_KEY,0))="","",INDEX(RM_I_L,MATCH($U67,RM_KEY,0))),"")</f>
        <v>L</v>
      </c>
      <c r="AK67" s="90" t="str">
        <f>IFERROR(IF(INDEX(RM_I_BI,MATCH($U67,RM_KEY,0))="","",INDEX(RM_I_BI,MATCH($U67,RM_KEY,0))),"")</f>
        <v>L</v>
      </c>
      <c r="AL67" s="90" t="str">
        <f>IFERROR(IF(INDEX(RM_I_Exp,MATCH($U67,RM_KEY,0))="","",INDEX(RM_I_Exp,MATCH($U67,RM_KEY,0))),"")</f>
        <v>L</v>
      </c>
      <c r="AM67" s="90" t="str">
        <f>IFERROR(IF(INDEX(RM_I_Edu,MATCH($U67,RM_KEY,0))="","",INDEX(RM_I_Edu,MATCH($U67,RM_KEY,0))),"")</f>
        <v>L</v>
      </c>
      <c r="AN67" s="91" t="str">
        <f>IFERROR(IF(INDEX(RM_M_C,MATCH($U67,RM_KEY,0))="","",INDEX(RM_M_C,MATCH($U67,RM_KEY,0))),"")</f>
        <v>H</v>
      </c>
      <c r="AO67" s="92" t="str">
        <f>IFERROR(IF(INDEX(RM_M_Au,MATCH($U67,RM_KEY,0))="","",INDEX(RM_M_Au,MATCH($U67,RM_KEY,0))),"")</f>
        <v>M</v>
      </c>
      <c r="AP67" s="92" t="str">
        <f>IFERROR(IF(INDEX(RM_M_Ac,MATCH($U67,RM_KEY,0))="","",INDEX(RM_M_Ac,MATCH($U67,RM_KEY,0))),"")</f>
        <v>M</v>
      </c>
      <c r="AQ67" s="92" t="str">
        <f>IFERROR(IF(INDEX(RM_M_L,MATCH($U67,RM_KEY,0))="","",INDEX(RM_M_L,MATCH($U67,RM_KEY,0))),"")</f>
        <v>L</v>
      </c>
      <c r="AR67" s="92" t="str">
        <f>IFERROR(IF(INDEX(RM_M_BI,MATCH($U67,RM_KEY,0))="","",INDEX(RM_M_BI,MATCH($U67,RM_KEY,0))),"")</f>
        <v>L</v>
      </c>
      <c r="AS67" s="92" t="str">
        <f>IFERROR(IF(INDEX(RM_M_Exp,MATCH($U67,RM_KEY,0))="","",INDEX(RM_M_Exp,MATCH($U67,RM_KEY,0))),"")</f>
        <v>L</v>
      </c>
      <c r="AT67" s="92" t="str">
        <f>IFERROR(IF(INDEX(RM_M_Edu,MATCH($U67,RM_KEY,0))="","",INDEX(RM_M_Edu,MATCH($U67,RM_KEY,0))),"")</f>
        <v>L</v>
      </c>
      <c r="AU67" s="93" t="str">
        <f>IFERROR(IF(INDEX(RM_L_C,MATCH($U67,RM_KEY,0))="","",INDEX(RM_L_C,MATCH($U67,RM_KEY,0))),"")</f>
        <v/>
      </c>
      <c r="AV67" s="94" t="str">
        <f>IFERROR(IF(INDEX(RM_L_Au,MATCH($U67,RM_KEY,0))="","",INDEX(RM_L_Au,MATCH($U67,RM_KEY,0))),"")</f>
        <v/>
      </c>
      <c r="AW67" s="94" t="str">
        <f>IFERROR(IF(INDEX(RM_L_Ac,MATCH($U67,RM_KEY,0))="","",INDEX(RM_L_Ac,MATCH($U67,RM_KEY,0))),"")</f>
        <v/>
      </c>
      <c r="AX67" s="94" t="str">
        <f>IFERROR(IF(INDEX(RM_L_L,MATCH($U67,RM_KEY,0))="","",INDEX(RM_L_L,MATCH($U67,RM_KEY,0))),"")</f>
        <v/>
      </c>
      <c r="AY67" s="94" t="str">
        <f>IFERROR(IF(INDEX(RM_L_BI,MATCH($U67,RM_KEY,0))="","",INDEX(RM_L_BI,MATCH($U67,RM_KEY,0))),"")</f>
        <v/>
      </c>
      <c r="AZ67" s="94" t="str">
        <f>IFERROR(IF(INDEX(RM_L_Exp,MATCH($U67,RM_KEY,0))="","",INDEX(RM_L_Exp,MATCH($U67,RM_KEY,0))),"")</f>
        <v/>
      </c>
      <c r="BA67" s="94" t="str">
        <f>IFERROR(IF(INDEX(RM_L_Edu,MATCH($U67,RM_KEY,0))="","",INDEX(RM_L_Edu,MATCH($U67,RM_KEY,0))),"")</f>
        <v/>
      </c>
      <c r="BB67" s="89" t="inlineStr">
        <is>
          <t>L</t>
        </is>
      </c>
      <c r="BC67" s="90" t="inlineStr">
        <is>
          <t>L</t>
        </is>
      </c>
      <c r="BD67" s="90" t="inlineStr">
        <is>
          <t>L</t>
        </is>
      </c>
      <c r="BE67" s="90" t="inlineStr">
        <is>
          <t>L</t>
        </is>
      </c>
      <c r="BF67" s="90" t="inlineStr">
        <is>
          <t>M</t>
        </is>
      </c>
      <c r="BG67" s="90" t="inlineStr">
        <is>
          <t>M</t>
        </is>
      </c>
      <c r="BH67" s="90" t="inlineStr">
        <is>
          <t>M</t>
        </is>
      </c>
      <c r="BI67" s="93" t="n"/>
      <c r="BJ67" s="94" t="n"/>
      <c r="BK67" s="94" t="n"/>
      <c r="BL67" s="94" t="n"/>
      <c r="BM67" s="94" t="n"/>
      <c r="BN67" s="94" t="n"/>
      <c r="BO67" s="94" t="n"/>
      <c r="BP67" s="63" t="n"/>
      <c r="BQ67" s="95" t="str">
        <f>IF(CY67=0,"",IF(BP67&lt;&gt;"",BP67,IF(LEFT(W67,1)="X",W67,IF(OR(W67="B+",W67="C+"),INDEX(LAD_PC,MAX(1,MIN(14,MATCH(W67,LAD_PC,0)+IF((DA67-CZ67)&gt;=0.5,1,IF((DA67-CZ67)&lt;=-0.5,-1,0))))),INDEX(LAD_STD,MAX(1,MIN(12,MATCH(W67,LAD_STD,0)+IF((DA67-CZ67)&gt;=0.5,1,IF((DA67-CZ67)&lt;=-0.5,-1,0)))))))))</f>
        <v/>
      </c>
      <c r="BR67" s="86" t="str">
        <f>IF(BQ67="","",IFERROR(CHOOSE(INDEX(B_RANK,MATCH(BQ67,B_LVL,0)),"Band A · Practitioner","Band B · Specialist / Manager","B+ · Player-Coach","Band C · Principal / Head","C+ · Player-Coach","Band D · Business leadership","Band E · Enterprise leadership"),"Band X · Consultant"))</f>
        <v/>
      </c>
      <c r="BS67" s="86" t="str">
        <f>IF(BQ67="","",IF(BQ67=W67,"• Same",IF(INDEX(B_VAL,MATCH(BQ67,B_LVL,0))&gt;INDEX(B_VAL,MATCH(W67,B_LVL,0)),"▲ Up","▼ Down")))</f>
        <v/>
      </c>
      <c r="BT67" s="95" t="str">
        <f>IF(BQ67&lt;&gt;"",BQ67,W67)</f>
        <v>A3</v>
      </c>
      <c r="BU67" s="86" t="str">
        <f>IFERROR(IF($H67="","—",IF(OR(LEFT(BT67,1)="X",LEFT(INDEX($BT$7:$BT$592,MATCH($H67,$D$7:$D$592,0)),1)="X"),"—",IF(AND(LEFT(BT67,1)="E",LEFT(INDEX($BT$7:$BT$592,MATCH($H67,$D$7:$D$592,0)),1)="E"),"Exception · Band E",IF(INDEX(B_VAL,MATCH(BT67,B_LVL,0))&gt;=INDEX(B_VAL,MATCH(INDEX($BT$7:$BT$592,MATCH($H67,$D$7:$D$592,0)),B_LVL,0)),"⚠ At or above the manager",IF(INDEX(B_RANK,MATCH(BT67,B_LVL,0))=INDEX(B_RANK,MATCH(INDEX($BT$7:$BT$592,MATCH($H67,$D$7:$D$592,0)),B_LVL,0)),"⚠ Same band as the manager","OK"))))),"—")</f>
        <v>OK</v>
      </c>
      <c r="BV67" s="64" t="n"/>
      <c r="BW67" s="20">
        <f>IFERROR(INDEX(LMH_PTS,MATCH(AG67,LMH_KEY,0)),0)</f>
        <v>9</v>
      </c>
      <c r="BX67" s="21">
        <f>IFERROR(INDEX(LMH_PTS,MATCH(AH67,LMH_KEY,0)),0)</f>
        <v>3</v>
      </c>
      <c r="BY67" s="21">
        <f>IFERROR(INDEX(LMH_PTS,MATCH(AI67,LMH_KEY,0)),0)</f>
        <v>3</v>
      </c>
      <c r="BZ67" s="21">
        <f>IFERROR(INDEX(LMH_PTS,MATCH(AJ67,LMH_KEY,0)),0)</f>
        <v>1</v>
      </c>
      <c r="CA67" s="21">
        <f>IFERROR(INDEX(LMH_PTS,MATCH(AK67,LMH_KEY,0)),0)</f>
        <v>1</v>
      </c>
      <c r="CB67" s="21">
        <f>IFERROR(INDEX(LMH_PTS,MATCH(AL67,LMH_KEY,0)),0)</f>
        <v>1</v>
      </c>
      <c r="CC67" s="21">
        <f>IFERROR(INDEX(LMH_PTS,MATCH(AM67,LMH_KEY,0)),0)</f>
        <v>1</v>
      </c>
      <c r="CD67" s="21">
        <f>IFERROR(INDEX(LMH_PTS,MATCH(IF(AU67&lt;&gt;"",AU67,AG67),LMH_KEY,0)),0)</f>
        <v>9</v>
      </c>
      <c r="CE67" s="21">
        <f>IFERROR(INDEX(LMH_PTS,MATCH(IF(AV67&lt;&gt;"",AV67,AH67),LMH_KEY,0)),0)</f>
        <v>3</v>
      </c>
      <c r="CF67" s="21">
        <f>IFERROR(INDEX(LMH_PTS,MATCH(IF(AW67&lt;&gt;"",AW67,AI67),LMH_KEY,0)),0)</f>
        <v>3</v>
      </c>
      <c r="CG67" s="21">
        <f>IFERROR(INDEX(LMH_PTS,MATCH(IF(AX67&lt;&gt;"",AX67,AJ67),LMH_KEY,0)),0)</f>
        <v>1</v>
      </c>
      <c r="CH67" s="21">
        <f>IFERROR(INDEX(LMH_PTS,MATCH(IF(AY67&lt;&gt;"",AY67,AK67),LMH_KEY,0)),0)</f>
        <v>1</v>
      </c>
      <c r="CI67" s="21">
        <f>IFERROR(INDEX(LMH_PTS,MATCH(IF(AZ67&lt;&gt;"",AZ67,AL67),LMH_KEY,0)),0)</f>
        <v>1</v>
      </c>
      <c r="CJ67" s="21">
        <f>IFERROR(INDEX(LMH_PTS,MATCH(IF(BA67&lt;&gt;"",BA67,AM67),LMH_KEY,0)),0)</f>
        <v>1</v>
      </c>
      <c r="CK67" s="21">
        <f>IF(BB67="",0,IFERROR(INDEX(LMH_STEP,MATCH(BB67,LMH_KEY,0)),0))</f>
        <v>-1</v>
      </c>
      <c r="CL67" s="21">
        <f>IF(BC67="",0,IFERROR(INDEX(LMH_STEP,MATCH(BC67,LMH_KEY,0)),0))</f>
        <v>-1</v>
      </c>
      <c r="CM67" s="21">
        <f>IF(BD67="",0,IFERROR(INDEX(LMH_STEP,MATCH(BD67,LMH_KEY,0)),0))</f>
        <v>-1</v>
      </c>
      <c r="CN67" s="21">
        <f>IF(BE67="",0,IFERROR(INDEX(LMH_STEP,MATCH(BE67,LMH_KEY,0)),0))</f>
        <v>-1</v>
      </c>
      <c r="CO67" s="21">
        <f>IF(BF67="",0,IFERROR(INDEX(LMH_STEP,MATCH(BF67,LMH_KEY,0)),0))</f>
        <v>0</v>
      </c>
      <c r="CP67" s="21">
        <f>IF(BG67="",0,IFERROR(INDEX(LMH_STEP,MATCH(BG67,LMH_KEY,0)),0))</f>
        <v>0</v>
      </c>
      <c r="CQ67" s="21">
        <f>IF(BH67="",0,IFERROR(INDEX(LMH_STEP,MATCH(BH67,LMH_KEY,0)),0))</f>
        <v>0</v>
      </c>
      <c r="CR67" s="21">
        <f>IF(BI67&lt;&gt;"",IFERROR(INDEX(LMH_STEP,MATCH(BI67,LMH_KEY,0)),0),CK67)</f>
        <v>-1</v>
      </c>
      <c r="CS67" s="21">
        <f>IF(BJ67&lt;&gt;"",IFERROR(INDEX(LMH_STEP,MATCH(BJ67,LMH_KEY,0)),0),CL67)</f>
        <v>-1</v>
      </c>
      <c r="CT67" s="21">
        <f>IF(BK67&lt;&gt;"",IFERROR(INDEX(LMH_STEP,MATCH(BK67,LMH_KEY,0)),0),CM67)</f>
        <v>-1</v>
      </c>
      <c r="CU67" s="21">
        <f>IF(BL67&lt;&gt;"",IFERROR(INDEX(LMH_STEP,MATCH(BL67,LMH_KEY,0)),0),CN67)</f>
        <v>-1</v>
      </c>
      <c r="CV67" s="21">
        <f>IF(BM67&lt;&gt;"",IFERROR(INDEX(LMH_STEP,MATCH(BM67,LMH_KEY,0)),0),CO67)</f>
        <v>0</v>
      </c>
      <c r="CW67" s="21">
        <f>IF(BN67&lt;&gt;"",IFERROR(INDEX(LMH_STEP,MATCH(BN67,LMH_KEY,0)),0),CP67)</f>
        <v>0</v>
      </c>
      <c r="CX67" s="21">
        <f>IF(BO67&lt;&gt;"",IFERROR(INDEX(LMH_STEP,MATCH(BO67,LMH_KEY,0)),0),CQ67)</f>
        <v>0</v>
      </c>
      <c r="CY67" s="21">
        <f>COUNTA(BI67:BO67)+IF(BP67&lt;&gt;"",1,0)+IFERROR(INDEX(RM_LCNT,MATCH($U67,RM_KEY,0)),0)</f>
        <v>0</v>
      </c>
      <c r="CZ67" s="21">
        <f>IF((BW67+BX67+BY67+BZ67+CA67+CB67+CC67)=0,0,(BW67*CK67+BX67*CL67+BY67*CM67+BZ67*CN67+CA67*CO67+CB67*CP67+CC67*CQ67)/(BW67+BX67+BY67+BZ67+CA67+CB67+CC67))</f>
        <v>-0.842105263157895</v>
      </c>
      <c r="DA67" s="21">
        <f>IF((CD67+CE67+CF67+CG67+CH67+CI67+CJ67)=0,0,(CD67*CR67+CE67*CS67+CF67*CT67+CG67*CU67+CH67*CV67+CI67*CW67+CJ67*CX67)/(CD67+CE67+CF67+CG67+CH67+CI67+CJ67))</f>
        <v>-0.842105263157895</v>
      </c>
    </row>
    <row r="68" ht="70" customHeight="1">
      <c r="A68" s="59" t="inlineStr">
        <is>
          <t>CARBON</t>
        </is>
      </c>
      <c r="B68" s="17" t="inlineStr">
        <is>
          <t>Digitizing</t>
        </is>
      </c>
      <c r="C68" s="17" t="n">
        <v>7</v>
      </c>
      <c r="D68" s="17" t="inlineStr">
        <is>
          <t>IRISC237</t>
        </is>
      </c>
      <c r="E68" s="17" t="inlineStr">
        <is>
          <t>Deepak Nirmal</t>
        </is>
      </c>
      <c r="F68" s="17" t="inlineStr">
        <is>
          <t>Consultant</t>
        </is>
      </c>
      <c r="G68" s="17" t="inlineStr">
        <is>
          <t>Janardan Bale</t>
        </is>
      </c>
      <c r="H68" s="17" t="inlineStr">
        <is>
          <t>IRIS0470</t>
        </is>
      </c>
      <c r="I68" s="17" t="n">
        <v>11</v>
      </c>
      <c r="J68" s="17" t="inlineStr">
        <is>
          <t>Undergraduate</t>
        </is>
      </c>
      <c r="K68" s="17" t="inlineStr">
        <is>
          <t>L3 – Professional / Associate</t>
        </is>
      </c>
      <c r="L68" s="82" t="inlineStr">
        <is>
          <t>20 of 20</t>
        </is>
      </c>
      <c r="M68" s="83" t="inlineStr">
        <is>
          <t>• Role / sub-team: Digitizing Assited Services.</t>
        </is>
      </c>
      <c r="N68"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O68" s="83" t="inlineStr">
        <is>
          <t>Latest rating: 3 · Potential: Medium · 9-box: Core Contributor</t>
        </is>
      </c>
      <c r="P68" s="83" t="inlineStr">
        <is>
          <t>Complexity &amp; Expertise: A2: own survey / KRA answers · summarised by the rater; not quoted → matches the start
Autonomy &amp; Decision: A2: Handles US SEC formatting and CIPC conversions independently; follows guidelines → matches the start
Accountability &amp; Impact: A2: Accuracy and quality of own formatting and conversion work → matches the start
Leadership &amp; Strategy: A1: No guidance or leadership of others described → matches the start</t>
        </is>
      </c>
      <c r="Q68" s="84" t="inlineStr">
        <is>
          <t>Open ▸</t>
        </is>
      </c>
      <c r="R68" s="84" t="inlineStr">
        <is>
          <t>Card ▸</t>
        </is>
      </c>
      <c r="S68" s="85" t="inlineStr">
        <is>
          <t>Data Operations &amp; Digitization</t>
        </is>
      </c>
      <c r="T68" s="86" t="inlineStr">
        <is>
          <t>Document Conversion, Formatting &amp; Web Publishing</t>
        </is>
      </c>
      <c r="U68" s="86" t="inlineStr">
        <is>
          <t>R023</t>
        </is>
      </c>
      <c r="V68" s="86" t="inlineStr">
        <is>
          <t>Document Conversion, Formatting &amp; Web Publishing · IC</t>
        </is>
      </c>
      <c r="W68" s="101" t="inlineStr">
        <is>
          <t>A3</t>
        </is>
      </c>
      <c r="X68" s="86" t="inlineStr">
        <is>
          <t>Band A · Practitioner</t>
        </is>
      </c>
      <c r="Y68" s="86" t="inlineStr">
        <is>
          <t>Senior Digitization Associate</t>
        </is>
      </c>
      <c r="Z68" s="86" t="n"/>
      <c r="AA68" s="86" t="inlineStr">
        <is>
          <t>Placed at A3 by the evidence: six ratings × market-derived weights and rules R1–R13 · no move needed for the reporting line</t>
        </is>
      </c>
      <c r="AB68" s="86" t="n"/>
      <c r="AC68" s="88" t="inlineStr">
        <is>
          <t>A2</t>
        </is>
      </c>
      <c r="AD68" s="21" t="inlineStr">
        <is>
          <t>High · 11 yrs vs market 2–5 yrs for A3</t>
        </is>
      </c>
      <c r="AE68" s="21" t="n"/>
      <c r="AF68" s="21" t="inlineStr">
        <is>
          <t>P2 · SFIA 3 Apply</t>
        </is>
      </c>
      <c r="AG68" s="89" t="str">
        <f>IFERROR(IF(INDEX(RM_I_C,MATCH($U68,RM_KEY,0))="","",INDEX(RM_I_C,MATCH($U68,RM_KEY,0))),"")</f>
        <v>H</v>
      </c>
      <c r="AH68" s="90" t="str">
        <f>IFERROR(IF(INDEX(RM_I_Au,MATCH($U68,RM_KEY,0))="","",INDEX(RM_I_Au,MATCH($U68,RM_KEY,0))),"")</f>
        <v>M</v>
      </c>
      <c r="AI68" s="90" t="str">
        <f>IFERROR(IF(INDEX(RM_I_Ac,MATCH($U68,RM_KEY,0))="","",INDEX(RM_I_Ac,MATCH($U68,RM_KEY,0))),"")</f>
        <v>M</v>
      </c>
      <c r="AJ68" s="90" t="str">
        <f>IFERROR(IF(INDEX(RM_I_L,MATCH($U68,RM_KEY,0))="","",INDEX(RM_I_L,MATCH($U68,RM_KEY,0))),"")</f>
        <v>L</v>
      </c>
      <c r="AK68" s="90" t="str">
        <f>IFERROR(IF(INDEX(RM_I_BI,MATCH($U68,RM_KEY,0))="","",INDEX(RM_I_BI,MATCH($U68,RM_KEY,0))),"")</f>
        <v>L</v>
      </c>
      <c r="AL68" s="90" t="str">
        <f>IFERROR(IF(INDEX(RM_I_Exp,MATCH($U68,RM_KEY,0))="","",INDEX(RM_I_Exp,MATCH($U68,RM_KEY,0))),"")</f>
        <v>L</v>
      </c>
      <c r="AM68" s="90" t="str">
        <f>IFERROR(IF(INDEX(RM_I_Edu,MATCH($U68,RM_KEY,0))="","",INDEX(RM_I_Edu,MATCH($U68,RM_KEY,0))),"")</f>
        <v>L</v>
      </c>
      <c r="AN68" s="91" t="str">
        <f>IFERROR(IF(INDEX(RM_M_C,MATCH($U68,RM_KEY,0))="","",INDEX(RM_M_C,MATCH($U68,RM_KEY,0))),"")</f>
        <v>H</v>
      </c>
      <c r="AO68" s="92" t="str">
        <f>IFERROR(IF(INDEX(RM_M_Au,MATCH($U68,RM_KEY,0))="","",INDEX(RM_M_Au,MATCH($U68,RM_KEY,0))),"")</f>
        <v>M</v>
      </c>
      <c r="AP68" s="92" t="str">
        <f>IFERROR(IF(INDEX(RM_M_Ac,MATCH($U68,RM_KEY,0))="","",INDEX(RM_M_Ac,MATCH($U68,RM_KEY,0))),"")</f>
        <v>M</v>
      </c>
      <c r="AQ68" s="92" t="str">
        <f>IFERROR(IF(INDEX(RM_M_L,MATCH($U68,RM_KEY,0))="","",INDEX(RM_M_L,MATCH($U68,RM_KEY,0))),"")</f>
        <v>L</v>
      </c>
      <c r="AR68" s="92" t="str">
        <f>IFERROR(IF(INDEX(RM_M_BI,MATCH($U68,RM_KEY,0))="","",INDEX(RM_M_BI,MATCH($U68,RM_KEY,0))),"")</f>
        <v>L</v>
      </c>
      <c r="AS68" s="92" t="str">
        <f>IFERROR(IF(INDEX(RM_M_Exp,MATCH($U68,RM_KEY,0))="","",INDEX(RM_M_Exp,MATCH($U68,RM_KEY,0))),"")</f>
        <v>L</v>
      </c>
      <c r="AT68" s="92" t="str">
        <f>IFERROR(IF(INDEX(RM_M_Edu,MATCH($U68,RM_KEY,0))="","",INDEX(RM_M_Edu,MATCH($U68,RM_KEY,0))),"")</f>
        <v>L</v>
      </c>
      <c r="AU68" s="93" t="str">
        <f>IFERROR(IF(INDEX(RM_L_C,MATCH($U68,RM_KEY,0))="","",INDEX(RM_L_C,MATCH($U68,RM_KEY,0))),"")</f>
        <v/>
      </c>
      <c r="AV68" s="94" t="str">
        <f>IFERROR(IF(INDEX(RM_L_Au,MATCH($U68,RM_KEY,0))="","",INDEX(RM_L_Au,MATCH($U68,RM_KEY,0))),"")</f>
        <v/>
      </c>
      <c r="AW68" s="94" t="str">
        <f>IFERROR(IF(INDEX(RM_L_Ac,MATCH($U68,RM_KEY,0))="","",INDEX(RM_L_Ac,MATCH($U68,RM_KEY,0))),"")</f>
        <v/>
      </c>
      <c r="AX68" s="94" t="str">
        <f>IFERROR(IF(INDEX(RM_L_L,MATCH($U68,RM_KEY,0))="","",INDEX(RM_L_L,MATCH($U68,RM_KEY,0))),"")</f>
        <v/>
      </c>
      <c r="AY68" s="94" t="str">
        <f>IFERROR(IF(INDEX(RM_L_BI,MATCH($U68,RM_KEY,0))="","",INDEX(RM_L_BI,MATCH($U68,RM_KEY,0))),"")</f>
        <v/>
      </c>
      <c r="AZ68" s="94" t="str">
        <f>IFERROR(IF(INDEX(RM_L_Exp,MATCH($U68,RM_KEY,0))="","",INDEX(RM_L_Exp,MATCH($U68,RM_KEY,0))),"")</f>
        <v/>
      </c>
      <c r="BA68" s="94" t="str">
        <f>IFERROR(IF(INDEX(RM_L_Edu,MATCH($U68,RM_KEY,0))="","",INDEX(RM_L_Edu,MATCH($U68,RM_KEY,0))),"")</f>
        <v/>
      </c>
      <c r="BB68" s="89" t="inlineStr">
        <is>
          <t>L</t>
        </is>
      </c>
      <c r="BC68" s="90" t="inlineStr">
        <is>
          <t>L</t>
        </is>
      </c>
      <c r="BD68" s="90" t="inlineStr">
        <is>
          <t>L</t>
        </is>
      </c>
      <c r="BE68" s="90" t="inlineStr">
        <is>
          <t>L</t>
        </is>
      </c>
      <c r="BF68" s="90" t="inlineStr">
        <is>
          <t>M</t>
        </is>
      </c>
      <c r="BG68" s="90" t="inlineStr">
        <is>
          <t>H</t>
        </is>
      </c>
      <c r="BH68" s="90" t="inlineStr">
        <is>
          <t>L</t>
        </is>
      </c>
      <c r="BI68" s="93" t="n"/>
      <c r="BJ68" s="94" t="n"/>
      <c r="BK68" s="94" t="n"/>
      <c r="BL68" s="94" t="n"/>
      <c r="BM68" s="94" t="n"/>
      <c r="BN68" s="94" t="n"/>
      <c r="BO68" s="94" t="n"/>
      <c r="BP68" s="63" t="n"/>
      <c r="BQ68" s="95" t="str">
        <f>IF(CY68=0,"",IF(BP68&lt;&gt;"",BP68,IF(LEFT(W68,1)="X",W68,IF(OR(W68="B+",W68="C+"),INDEX(LAD_PC,MAX(1,MIN(14,MATCH(W68,LAD_PC,0)+IF((DA68-CZ68)&gt;=0.5,1,IF((DA68-CZ68)&lt;=-0.5,-1,0))))),INDEX(LAD_STD,MAX(1,MIN(12,MATCH(W68,LAD_STD,0)+IF((DA68-CZ68)&gt;=0.5,1,IF((DA68-CZ68)&lt;=-0.5,-1,0)))))))))</f>
        <v/>
      </c>
      <c r="BR68" s="86" t="str">
        <f>IF(BQ68="","",IFERROR(CHOOSE(INDEX(B_RANK,MATCH(BQ68,B_LVL,0)),"Band A · Practitioner","Band B · Specialist / Manager","B+ · Player-Coach","Band C · Principal / Head","C+ · Player-Coach","Band D · Business leadership","Band E · Enterprise leadership"),"Band X · Consultant"))</f>
        <v/>
      </c>
      <c r="BS68" s="86" t="str">
        <f>IF(BQ68="","",IF(BQ68=W68,"• Same",IF(INDEX(B_VAL,MATCH(BQ68,B_LVL,0))&gt;INDEX(B_VAL,MATCH(W68,B_LVL,0)),"▲ Up","▼ Down")))</f>
        <v/>
      </c>
      <c r="BT68" s="95" t="str">
        <f>IF(BQ68&lt;&gt;"",BQ68,W68)</f>
        <v>A3</v>
      </c>
      <c r="BU68" s="86" t="str">
        <f>IFERROR(IF($H68="","—",IF(OR(LEFT(BT68,1)="X",LEFT(INDEX($BT$7:$BT$592,MATCH($H68,$D$7:$D$592,0)),1)="X"),"—",IF(AND(LEFT(BT68,1)="E",LEFT(INDEX($BT$7:$BT$592,MATCH($H68,$D$7:$D$592,0)),1)="E"),"Exception · Band E",IF(INDEX(B_VAL,MATCH(BT68,B_LVL,0))&gt;=INDEX(B_VAL,MATCH(INDEX($BT$7:$BT$592,MATCH($H68,$D$7:$D$592,0)),B_LVL,0)),"⚠ At or above the manager",IF(INDEX(B_RANK,MATCH(BT68,B_LVL,0))=INDEX(B_RANK,MATCH(INDEX($BT$7:$BT$592,MATCH($H68,$D$7:$D$592,0)),B_LVL,0)),"⚠ Same band as the manager","OK"))))),"—")</f>
        <v>OK</v>
      </c>
      <c r="BV68" s="64" t="n"/>
      <c r="BW68" s="20">
        <f>IFERROR(INDEX(LMH_PTS,MATCH(AG68,LMH_KEY,0)),0)</f>
        <v>9</v>
      </c>
      <c r="BX68" s="21">
        <f>IFERROR(INDEX(LMH_PTS,MATCH(AH68,LMH_KEY,0)),0)</f>
        <v>3</v>
      </c>
      <c r="BY68" s="21">
        <f>IFERROR(INDEX(LMH_PTS,MATCH(AI68,LMH_KEY,0)),0)</f>
        <v>3</v>
      </c>
      <c r="BZ68" s="21">
        <f>IFERROR(INDEX(LMH_PTS,MATCH(AJ68,LMH_KEY,0)),0)</f>
        <v>1</v>
      </c>
      <c r="CA68" s="21">
        <f>IFERROR(INDEX(LMH_PTS,MATCH(AK68,LMH_KEY,0)),0)</f>
        <v>1</v>
      </c>
      <c r="CB68" s="21">
        <f>IFERROR(INDEX(LMH_PTS,MATCH(AL68,LMH_KEY,0)),0)</f>
        <v>1</v>
      </c>
      <c r="CC68" s="21">
        <f>IFERROR(INDEX(LMH_PTS,MATCH(AM68,LMH_KEY,0)),0)</f>
        <v>1</v>
      </c>
      <c r="CD68" s="21">
        <f>IFERROR(INDEX(LMH_PTS,MATCH(IF(AU68&lt;&gt;"",AU68,AG68),LMH_KEY,0)),0)</f>
        <v>9</v>
      </c>
      <c r="CE68" s="21">
        <f>IFERROR(INDEX(LMH_PTS,MATCH(IF(AV68&lt;&gt;"",AV68,AH68),LMH_KEY,0)),0)</f>
        <v>3</v>
      </c>
      <c r="CF68" s="21">
        <f>IFERROR(INDEX(LMH_PTS,MATCH(IF(AW68&lt;&gt;"",AW68,AI68),LMH_KEY,0)),0)</f>
        <v>3</v>
      </c>
      <c r="CG68" s="21">
        <f>IFERROR(INDEX(LMH_PTS,MATCH(IF(AX68&lt;&gt;"",AX68,AJ68),LMH_KEY,0)),0)</f>
        <v>1</v>
      </c>
      <c r="CH68" s="21">
        <f>IFERROR(INDEX(LMH_PTS,MATCH(IF(AY68&lt;&gt;"",AY68,AK68),LMH_KEY,0)),0)</f>
        <v>1</v>
      </c>
      <c r="CI68" s="21">
        <f>IFERROR(INDEX(LMH_PTS,MATCH(IF(AZ68&lt;&gt;"",AZ68,AL68),LMH_KEY,0)),0)</f>
        <v>1</v>
      </c>
      <c r="CJ68" s="21">
        <f>IFERROR(INDEX(LMH_PTS,MATCH(IF(BA68&lt;&gt;"",BA68,AM68),LMH_KEY,0)),0)</f>
        <v>1</v>
      </c>
      <c r="CK68" s="21">
        <f>IF(BB68="",0,IFERROR(INDEX(LMH_STEP,MATCH(BB68,LMH_KEY,0)),0))</f>
        <v>-1</v>
      </c>
      <c r="CL68" s="21">
        <f>IF(BC68="",0,IFERROR(INDEX(LMH_STEP,MATCH(BC68,LMH_KEY,0)),0))</f>
        <v>-1</v>
      </c>
      <c r="CM68" s="21">
        <f>IF(BD68="",0,IFERROR(INDEX(LMH_STEP,MATCH(BD68,LMH_KEY,0)),0))</f>
        <v>-1</v>
      </c>
      <c r="CN68" s="21">
        <f>IF(BE68="",0,IFERROR(INDEX(LMH_STEP,MATCH(BE68,LMH_KEY,0)),0))</f>
        <v>-1</v>
      </c>
      <c r="CO68" s="21">
        <f>IF(BF68="",0,IFERROR(INDEX(LMH_STEP,MATCH(BF68,LMH_KEY,0)),0))</f>
        <v>0</v>
      </c>
      <c r="CP68" s="21">
        <f>IF(BG68="",0,IFERROR(INDEX(LMH_STEP,MATCH(BG68,LMH_KEY,0)),0))</f>
        <v>1</v>
      </c>
      <c r="CQ68" s="21">
        <f>IF(BH68="",0,IFERROR(INDEX(LMH_STEP,MATCH(BH68,LMH_KEY,0)),0))</f>
        <v>-1</v>
      </c>
      <c r="CR68" s="21">
        <f>IF(BI68&lt;&gt;"",IFERROR(INDEX(LMH_STEP,MATCH(BI68,LMH_KEY,0)),0),CK68)</f>
        <v>-1</v>
      </c>
      <c r="CS68" s="21">
        <f>IF(BJ68&lt;&gt;"",IFERROR(INDEX(LMH_STEP,MATCH(BJ68,LMH_KEY,0)),0),CL68)</f>
        <v>-1</v>
      </c>
      <c r="CT68" s="21">
        <f>IF(BK68&lt;&gt;"",IFERROR(INDEX(LMH_STEP,MATCH(BK68,LMH_KEY,0)),0),CM68)</f>
        <v>-1</v>
      </c>
      <c r="CU68" s="21">
        <f>IF(BL68&lt;&gt;"",IFERROR(INDEX(LMH_STEP,MATCH(BL68,LMH_KEY,0)),0),CN68)</f>
        <v>-1</v>
      </c>
      <c r="CV68" s="21">
        <f>IF(BM68&lt;&gt;"",IFERROR(INDEX(LMH_STEP,MATCH(BM68,LMH_KEY,0)),0),CO68)</f>
        <v>0</v>
      </c>
      <c r="CW68" s="21">
        <f>IF(BN68&lt;&gt;"",IFERROR(INDEX(LMH_STEP,MATCH(BN68,LMH_KEY,0)),0),CP68)</f>
        <v>1</v>
      </c>
      <c r="CX68" s="21">
        <f>IF(BO68&lt;&gt;"",IFERROR(INDEX(LMH_STEP,MATCH(BO68,LMH_KEY,0)),0),CQ68)</f>
        <v>-1</v>
      </c>
      <c r="CY68" s="21">
        <f>COUNTA(BI68:BO68)+IF(BP68&lt;&gt;"",1,0)+IFERROR(INDEX(RM_LCNT,MATCH($U68,RM_KEY,0)),0)</f>
        <v>0</v>
      </c>
      <c r="CZ68" s="21">
        <f>IF((BW68+BX68+BY68+BZ68+CA68+CB68+CC68)=0,0,(BW68*CK68+BX68*CL68+BY68*CM68+BZ68*CN68+CA68*CO68+CB68*CP68+CC68*CQ68)/(BW68+BX68+BY68+BZ68+CA68+CB68+CC68))</f>
        <v>-0.842105263157895</v>
      </c>
      <c r="DA68" s="21">
        <f>IF((CD68+CE68+CF68+CG68+CH68+CI68+CJ68)=0,0,(CD68*CR68+CE68*CS68+CF68*CT68+CG68*CU68+CH68*CV68+CI68*CW68+CJ68*CX68)/(CD68+CE68+CF68+CG68+CH68+CI68+CJ68))</f>
        <v>-0.842105263157895</v>
      </c>
    </row>
    <row r="69" ht="70" customHeight="1">
      <c r="A69" s="59" t="inlineStr">
        <is>
          <t>CARBON</t>
        </is>
      </c>
      <c r="B69" s="17" t="inlineStr">
        <is>
          <t>Digitizing</t>
        </is>
      </c>
      <c r="C69" s="17" t="n">
        <v>7</v>
      </c>
      <c r="D69" s="17" t="inlineStr">
        <is>
          <t>IRISC325</t>
        </is>
      </c>
      <c r="E69" s="17" t="inlineStr">
        <is>
          <t>Gaurav Yashwant Chaulkar</t>
        </is>
      </c>
      <c r="F69" s="17" t="inlineStr">
        <is>
          <t>Consultant</t>
        </is>
      </c>
      <c r="G69" s="17" t="inlineStr">
        <is>
          <t>Janardan Bale</t>
        </is>
      </c>
      <c r="H69" s="17" t="inlineStr">
        <is>
          <t>IRIS0470</t>
        </is>
      </c>
      <c r="I69" s="17" t="n">
        <v>3</v>
      </c>
      <c r="J69" s="17" t="inlineStr">
        <is>
          <t>Diploma Electronic Mechanic</t>
        </is>
      </c>
      <c r="K69" s="17" t="inlineStr">
        <is>
          <t>L3 – Professional / Associate</t>
        </is>
      </c>
      <c r="L69" s="82" t="inlineStr">
        <is>
          <t>19 of 20</t>
        </is>
      </c>
      <c r="M69" s="83" t="inlineStr">
        <is>
          <t>• Role / sub-team: Digitizing Assisted service.</t>
        </is>
      </c>
      <c r="N69"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O69" s="83" t="inlineStr">
        <is>
          <t>Latest rating: 3 · Potential: Medium · 9-box: Core Contributor</t>
        </is>
      </c>
      <c r="P69" s="83" t="n"/>
      <c r="Q69" s="84" t="inlineStr">
        <is>
          <t>Open ▸</t>
        </is>
      </c>
      <c r="R69" s="84" t="inlineStr">
        <is>
          <t>Card ▸</t>
        </is>
      </c>
      <c r="S69" s="85" t="inlineStr">
        <is>
          <t>Data Operations &amp; Digitization</t>
        </is>
      </c>
      <c r="T69" s="86" t="inlineStr">
        <is>
          <t>Document Conversion, Formatting &amp; Web Publishing</t>
        </is>
      </c>
      <c r="U69" s="86" t="inlineStr">
        <is>
          <t>R023</t>
        </is>
      </c>
      <c r="V69" s="86" t="inlineStr">
        <is>
          <t>Document Conversion, Formatting &amp; Web Publishing · IC</t>
        </is>
      </c>
      <c r="W69" s="101" t="inlineStr">
        <is>
          <t>A3</t>
        </is>
      </c>
      <c r="X69" s="86" t="inlineStr">
        <is>
          <t>Band A · Practitioner</t>
        </is>
      </c>
      <c r="Y69" s="86" t="inlineStr">
        <is>
          <t>Senior Digitization Associate</t>
        </is>
      </c>
      <c r="Z69" s="86" t="n"/>
      <c r="AA69" s="86" t="inlineStr">
        <is>
          <t>Placed at A3 by the evidence: six ratings × market-derived weights and rules R1–R13 · no move needed for the reporting line</t>
        </is>
      </c>
      <c r="AB69" s="86" t="n"/>
      <c r="AC69" s="88" t="inlineStr">
        <is>
          <t>A2</t>
        </is>
      </c>
      <c r="AD69" s="21" t="inlineStr">
        <is>
          <t>Medium · 3 yrs vs market 2–5 yrs for A3</t>
        </is>
      </c>
      <c r="AE69" s="21" t="n"/>
      <c r="AF69" s="21" t="inlineStr">
        <is>
          <t>P2 · SFIA 3 Apply</t>
        </is>
      </c>
      <c r="AG69" s="89" t="str">
        <f>IFERROR(IF(INDEX(RM_I_C,MATCH($U69,RM_KEY,0))="","",INDEX(RM_I_C,MATCH($U69,RM_KEY,0))),"")</f>
        <v>H</v>
      </c>
      <c r="AH69" s="90" t="str">
        <f>IFERROR(IF(INDEX(RM_I_Au,MATCH($U69,RM_KEY,0))="","",INDEX(RM_I_Au,MATCH($U69,RM_KEY,0))),"")</f>
        <v>M</v>
      </c>
      <c r="AI69" s="90" t="str">
        <f>IFERROR(IF(INDEX(RM_I_Ac,MATCH($U69,RM_KEY,0))="","",INDEX(RM_I_Ac,MATCH($U69,RM_KEY,0))),"")</f>
        <v>M</v>
      </c>
      <c r="AJ69" s="90" t="str">
        <f>IFERROR(IF(INDEX(RM_I_L,MATCH($U69,RM_KEY,0))="","",INDEX(RM_I_L,MATCH($U69,RM_KEY,0))),"")</f>
        <v>L</v>
      </c>
      <c r="AK69" s="90" t="str">
        <f>IFERROR(IF(INDEX(RM_I_BI,MATCH($U69,RM_KEY,0))="","",INDEX(RM_I_BI,MATCH($U69,RM_KEY,0))),"")</f>
        <v>L</v>
      </c>
      <c r="AL69" s="90" t="str">
        <f>IFERROR(IF(INDEX(RM_I_Exp,MATCH($U69,RM_KEY,0))="","",INDEX(RM_I_Exp,MATCH($U69,RM_KEY,0))),"")</f>
        <v>L</v>
      </c>
      <c r="AM69" s="90" t="str">
        <f>IFERROR(IF(INDEX(RM_I_Edu,MATCH($U69,RM_KEY,0))="","",INDEX(RM_I_Edu,MATCH($U69,RM_KEY,0))),"")</f>
        <v>L</v>
      </c>
      <c r="AN69" s="91" t="str">
        <f>IFERROR(IF(INDEX(RM_M_C,MATCH($U69,RM_KEY,0))="","",INDEX(RM_M_C,MATCH($U69,RM_KEY,0))),"")</f>
        <v>H</v>
      </c>
      <c r="AO69" s="92" t="str">
        <f>IFERROR(IF(INDEX(RM_M_Au,MATCH($U69,RM_KEY,0))="","",INDEX(RM_M_Au,MATCH($U69,RM_KEY,0))),"")</f>
        <v>M</v>
      </c>
      <c r="AP69" s="92" t="str">
        <f>IFERROR(IF(INDEX(RM_M_Ac,MATCH($U69,RM_KEY,0))="","",INDEX(RM_M_Ac,MATCH($U69,RM_KEY,0))),"")</f>
        <v>M</v>
      </c>
      <c r="AQ69" s="92" t="str">
        <f>IFERROR(IF(INDEX(RM_M_L,MATCH($U69,RM_KEY,0))="","",INDEX(RM_M_L,MATCH($U69,RM_KEY,0))),"")</f>
        <v>L</v>
      </c>
      <c r="AR69" s="92" t="str">
        <f>IFERROR(IF(INDEX(RM_M_BI,MATCH($U69,RM_KEY,0))="","",INDEX(RM_M_BI,MATCH($U69,RM_KEY,0))),"")</f>
        <v>L</v>
      </c>
      <c r="AS69" s="92" t="str">
        <f>IFERROR(IF(INDEX(RM_M_Exp,MATCH($U69,RM_KEY,0))="","",INDEX(RM_M_Exp,MATCH($U69,RM_KEY,0))),"")</f>
        <v>L</v>
      </c>
      <c r="AT69" s="92" t="str">
        <f>IFERROR(IF(INDEX(RM_M_Edu,MATCH($U69,RM_KEY,0))="","",INDEX(RM_M_Edu,MATCH($U69,RM_KEY,0))),"")</f>
        <v>L</v>
      </c>
      <c r="AU69" s="93" t="str">
        <f>IFERROR(IF(INDEX(RM_L_C,MATCH($U69,RM_KEY,0))="","",INDEX(RM_L_C,MATCH($U69,RM_KEY,0))),"")</f>
        <v/>
      </c>
      <c r="AV69" s="94" t="str">
        <f>IFERROR(IF(INDEX(RM_L_Au,MATCH($U69,RM_KEY,0))="","",INDEX(RM_L_Au,MATCH($U69,RM_KEY,0))),"")</f>
        <v/>
      </c>
      <c r="AW69" s="94" t="str">
        <f>IFERROR(IF(INDEX(RM_L_Ac,MATCH($U69,RM_KEY,0))="","",INDEX(RM_L_Ac,MATCH($U69,RM_KEY,0))),"")</f>
        <v/>
      </c>
      <c r="AX69" s="94" t="str">
        <f>IFERROR(IF(INDEX(RM_L_L,MATCH($U69,RM_KEY,0))="","",INDEX(RM_L_L,MATCH($U69,RM_KEY,0))),"")</f>
        <v/>
      </c>
      <c r="AY69" s="94" t="str">
        <f>IFERROR(IF(INDEX(RM_L_BI,MATCH($U69,RM_KEY,0))="","",INDEX(RM_L_BI,MATCH($U69,RM_KEY,0))),"")</f>
        <v/>
      </c>
      <c r="AZ69" s="94" t="str">
        <f>IFERROR(IF(INDEX(RM_L_Exp,MATCH($U69,RM_KEY,0))="","",INDEX(RM_L_Exp,MATCH($U69,RM_KEY,0))),"")</f>
        <v/>
      </c>
      <c r="BA69" s="94" t="str">
        <f>IFERROR(IF(INDEX(RM_L_Edu,MATCH($U69,RM_KEY,0))="","",INDEX(RM_L_Edu,MATCH($U69,RM_KEY,0))),"")</f>
        <v/>
      </c>
      <c r="BB69" s="89" t="n"/>
      <c r="BC69" s="90" t="n"/>
      <c r="BD69" s="90" t="n"/>
      <c r="BE69" s="90" t="n"/>
      <c r="BF69" s="90" t="inlineStr">
        <is>
          <t>M</t>
        </is>
      </c>
      <c r="BG69" s="90" t="inlineStr">
        <is>
          <t>M</t>
        </is>
      </c>
      <c r="BH69" s="90" t="inlineStr">
        <is>
          <t>L</t>
        </is>
      </c>
      <c r="BI69" s="93" t="n"/>
      <c r="BJ69" s="94" t="n"/>
      <c r="BK69" s="94" t="n"/>
      <c r="BL69" s="94" t="n"/>
      <c r="BM69" s="94" t="n"/>
      <c r="BN69" s="94" t="n"/>
      <c r="BO69" s="94" t="n"/>
      <c r="BP69" s="63" t="n"/>
      <c r="BQ69" s="95" t="str">
        <f>IF(CY69=0,"",IF(BP69&lt;&gt;"",BP69,IF(LEFT(W69,1)="X",W69,IF(OR(W69="B+",W69="C+"),INDEX(LAD_PC,MAX(1,MIN(14,MATCH(W69,LAD_PC,0)+IF((DA69-CZ69)&gt;=0.5,1,IF((DA69-CZ69)&lt;=-0.5,-1,0))))),INDEX(LAD_STD,MAX(1,MIN(12,MATCH(W69,LAD_STD,0)+IF((DA69-CZ69)&gt;=0.5,1,IF((DA69-CZ69)&lt;=-0.5,-1,0)))))))))</f>
        <v/>
      </c>
      <c r="BR69" s="86" t="str">
        <f>IF(BQ69="","",IFERROR(CHOOSE(INDEX(B_RANK,MATCH(BQ69,B_LVL,0)),"Band A · Practitioner","Band B · Specialist / Manager","B+ · Player-Coach","Band C · Principal / Head","C+ · Player-Coach","Band D · Business leadership","Band E · Enterprise leadership"),"Band X · Consultant"))</f>
        <v/>
      </c>
      <c r="BS69" s="86" t="str">
        <f>IF(BQ69="","",IF(BQ69=W69,"• Same",IF(INDEX(B_VAL,MATCH(BQ69,B_LVL,0))&gt;INDEX(B_VAL,MATCH(W69,B_LVL,0)),"▲ Up","▼ Down")))</f>
        <v/>
      </c>
      <c r="BT69" s="95" t="str">
        <f>IF(BQ69&lt;&gt;"",BQ69,W69)</f>
        <v>A3</v>
      </c>
      <c r="BU69" s="86" t="str">
        <f>IFERROR(IF($H69="","—",IF(OR(LEFT(BT69,1)="X",LEFT(INDEX($BT$7:$BT$592,MATCH($H69,$D$7:$D$592,0)),1)="X"),"—",IF(AND(LEFT(BT69,1)="E",LEFT(INDEX($BT$7:$BT$592,MATCH($H69,$D$7:$D$592,0)),1)="E"),"Exception · Band E",IF(INDEX(B_VAL,MATCH(BT69,B_LVL,0))&gt;=INDEX(B_VAL,MATCH(INDEX($BT$7:$BT$592,MATCH($H69,$D$7:$D$592,0)),B_LVL,0)),"⚠ At or above the manager",IF(INDEX(B_RANK,MATCH(BT69,B_LVL,0))=INDEX(B_RANK,MATCH(INDEX($BT$7:$BT$592,MATCH($H69,$D$7:$D$592,0)),B_LVL,0)),"⚠ Same band as the manager","OK"))))),"—")</f>
        <v>OK</v>
      </c>
      <c r="BV69" s="64" t="n"/>
      <c r="BW69" s="20">
        <f>IFERROR(INDEX(LMH_PTS,MATCH(AG69,LMH_KEY,0)),0)</f>
        <v>9</v>
      </c>
      <c r="BX69" s="21">
        <f>IFERROR(INDEX(LMH_PTS,MATCH(AH69,LMH_KEY,0)),0)</f>
        <v>3</v>
      </c>
      <c r="BY69" s="21">
        <f>IFERROR(INDEX(LMH_PTS,MATCH(AI69,LMH_KEY,0)),0)</f>
        <v>3</v>
      </c>
      <c r="BZ69" s="21">
        <f>IFERROR(INDEX(LMH_PTS,MATCH(AJ69,LMH_KEY,0)),0)</f>
        <v>1</v>
      </c>
      <c r="CA69" s="21">
        <f>IFERROR(INDEX(LMH_PTS,MATCH(AK69,LMH_KEY,0)),0)</f>
        <v>1</v>
      </c>
      <c r="CB69" s="21">
        <f>IFERROR(INDEX(LMH_PTS,MATCH(AL69,LMH_KEY,0)),0)</f>
        <v>1</v>
      </c>
      <c r="CC69" s="21">
        <f>IFERROR(INDEX(LMH_PTS,MATCH(AM69,LMH_KEY,0)),0)</f>
        <v>1</v>
      </c>
      <c r="CD69" s="21">
        <f>IFERROR(INDEX(LMH_PTS,MATCH(IF(AU69&lt;&gt;"",AU69,AG69),LMH_KEY,0)),0)</f>
        <v>9</v>
      </c>
      <c r="CE69" s="21">
        <f>IFERROR(INDEX(LMH_PTS,MATCH(IF(AV69&lt;&gt;"",AV69,AH69),LMH_KEY,0)),0)</f>
        <v>3</v>
      </c>
      <c r="CF69" s="21">
        <f>IFERROR(INDEX(LMH_PTS,MATCH(IF(AW69&lt;&gt;"",AW69,AI69),LMH_KEY,0)),0)</f>
        <v>3</v>
      </c>
      <c r="CG69" s="21">
        <f>IFERROR(INDEX(LMH_PTS,MATCH(IF(AX69&lt;&gt;"",AX69,AJ69),LMH_KEY,0)),0)</f>
        <v>1</v>
      </c>
      <c r="CH69" s="21">
        <f>IFERROR(INDEX(LMH_PTS,MATCH(IF(AY69&lt;&gt;"",AY69,AK69),LMH_KEY,0)),0)</f>
        <v>1</v>
      </c>
      <c r="CI69" s="21">
        <f>IFERROR(INDEX(LMH_PTS,MATCH(IF(AZ69&lt;&gt;"",AZ69,AL69),LMH_KEY,0)),0)</f>
        <v>1</v>
      </c>
      <c r="CJ69" s="21">
        <f>IFERROR(INDEX(LMH_PTS,MATCH(IF(BA69&lt;&gt;"",BA69,AM69),LMH_KEY,0)),0)</f>
        <v>1</v>
      </c>
      <c r="CK69" s="21">
        <f>IF(BB69="",0,IFERROR(INDEX(LMH_STEP,MATCH(BB69,LMH_KEY,0)),0))</f>
        <v>0</v>
      </c>
      <c r="CL69" s="21">
        <f>IF(BC69="",0,IFERROR(INDEX(LMH_STEP,MATCH(BC69,LMH_KEY,0)),0))</f>
        <v>0</v>
      </c>
      <c r="CM69" s="21">
        <f>IF(BD69="",0,IFERROR(INDEX(LMH_STEP,MATCH(BD69,LMH_KEY,0)),0))</f>
        <v>0</v>
      </c>
      <c r="CN69" s="21">
        <f>IF(BE69="",0,IFERROR(INDEX(LMH_STEP,MATCH(BE69,LMH_KEY,0)),0))</f>
        <v>0</v>
      </c>
      <c r="CO69" s="21">
        <f>IF(BF69="",0,IFERROR(INDEX(LMH_STEP,MATCH(BF69,LMH_KEY,0)),0))</f>
        <v>0</v>
      </c>
      <c r="CP69" s="21">
        <f>IF(BG69="",0,IFERROR(INDEX(LMH_STEP,MATCH(BG69,LMH_KEY,0)),0))</f>
        <v>0</v>
      </c>
      <c r="CQ69" s="21">
        <f>IF(BH69="",0,IFERROR(INDEX(LMH_STEP,MATCH(BH69,LMH_KEY,0)),0))</f>
        <v>-1</v>
      </c>
      <c r="CR69" s="21">
        <f>IF(BI69&lt;&gt;"",IFERROR(INDEX(LMH_STEP,MATCH(BI69,LMH_KEY,0)),0),CK69)</f>
        <v>0</v>
      </c>
      <c r="CS69" s="21">
        <f>IF(BJ69&lt;&gt;"",IFERROR(INDEX(LMH_STEP,MATCH(BJ69,LMH_KEY,0)),0),CL69)</f>
        <v>0</v>
      </c>
      <c r="CT69" s="21">
        <f>IF(BK69&lt;&gt;"",IFERROR(INDEX(LMH_STEP,MATCH(BK69,LMH_KEY,0)),0),CM69)</f>
        <v>0</v>
      </c>
      <c r="CU69" s="21">
        <f>IF(BL69&lt;&gt;"",IFERROR(INDEX(LMH_STEP,MATCH(BL69,LMH_KEY,0)),0),CN69)</f>
        <v>0</v>
      </c>
      <c r="CV69" s="21">
        <f>IF(BM69&lt;&gt;"",IFERROR(INDEX(LMH_STEP,MATCH(BM69,LMH_KEY,0)),0),CO69)</f>
        <v>0</v>
      </c>
      <c r="CW69" s="21">
        <f>IF(BN69&lt;&gt;"",IFERROR(INDEX(LMH_STEP,MATCH(BN69,LMH_KEY,0)),0),CP69)</f>
        <v>0</v>
      </c>
      <c r="CX69" s="21">
        <f>IF(BO69&lt;&gt;"",IFERROR(INDEX(LMH_STEP,MATCH(BO69,LMH_KEY,0)),0),CQ69)</f>
        <v>-1</v>
      </c>
      <c r="CY69" s="21">
        <f>COUNTA(BI69:BO69)+IF(BP69&lt;&gt;"",1,0)+IFERROR(INDEX(RM_LCNT,MATCH($U69,RM_KEY,0)),0)</f>
        <v>0</v>
      </c>
      <c r="CZ69" s="21">
        <f>IF((BW69+BX69+BY69+BZ69+CA69+CB69+CC69)=0,0,(BW69*CK69+BX69*CL69+BY69*CM69+BZ69*CN69+CA69*CO69+CB69*CP69+CC69*CQ69)/(BW69+BX69+BY69+BZ69+CA69+CB69+CC69))</f>
        <v>-0.0526315789473684</v>
      </c>
      <c r="DA69" s="21">
        <f>IF((CD69+CE69+CF69+CG69+CH69+CI69+CJ69)=0,0,(CD69*CR69+CE69*CS69+CF69*CT69+CG69*CU69+CH69*CV69+CI69*CW69+CJ69*CX69)/(CD69+CE69+CF69+CG69+CH69+CI69+CJ69))</f>
        <v>-0.0526315789473684</v>
      </c>
    </row>
    <row r="70" ht="70" customHeight="1">
      <c r="A70" s="59" t="inlineStr">
        <is>
          <t>CARBON</t>
        </is>
      </c>
      <c r="B70" s="17" t="inlineStr">
        <is>
          <t>Digitizing</t>
        </is>
      </c>
      <c r="C70" s="17" t="n">
        <v>7</v>
      </c>
      <c r="D70" s="17" t="inlineStr">
        <is>
          <t>IRISC316</t>
        </is>
      </c>
      <c r="E70" s="17" t="inlineStr">
        <is>
          <t>Samiksha Ramdas Bhabal</t>
        </is>
      </c>
      <c r="F70" s="17" t="inlineStr">
        <is>
          <t>Consultant</t>
        </is>
      </c>
      <c r="G70" s="17" t="inlineStr">
        <is>
          <t>Janardan Bale</t>
        </is>
      </c>
      <c r="H70" s="17" t="inlineStr">
        <is>
          <t>IRIS0470</t>
        </is>
      </c>
      <c r="I70" s="17" t="n">
        <v>3.1</v>
      </c>
      <c r="J70" s="17" t="inlineStr">
        <is>
          <t>B.Com</t>
        </is>
      </c>
      <c r="K70" s="17" t="inlineStr">
        <is>
          <t>L3 – Professional / Associate</t>
        </is>
      </c>
      <c r="L70" s="82" t="inlineStr">
        <is>
          <t>19 of 20</t>
        </is>
      </c>
      <c r="M70" s="83" t="inlineStr">
        <is>
          <t>• Role / sub-team: OCR Team; Digitizing Assisted Service.</t>
        </is>
      </c>
      <c r="N70"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O70" s="83" t="inlineStr">
        <is>
          <t>Latest rating: 3 · Potential: Medium · 9-box: Core Contributor</t>
        </is>
      </c>
      <c r="P70" s="83" t="inlineStr">
        <is>
          <t>Complexity &amp; Expertise: A2: own survey / KRA answers · summarised by the rater; not quoted → matches the start
Autonomy &amp; Decision: A1: States 'not applicable'; work goes to review → moved down 0.5
Accountability &amp; Impact: A2: Accuracy and timely delivery of assigned formatting work → matches the start
Leadership &amp; Strategy: A1: No guidance or leadership of others described → matches the start</t>
        </is>
      </c>
      <c r="Q70" s="84" t="inlineStr">
        <is>
          <t>Open ▸</t>
        </is>
      </c>
      <c r="R70" s="84" t="inlineStr">
        <is>
          <t>Card ▸</t>
        </is>
      </c>
      <c r="S70" s="85" t="inlineStr">
        <is>
          <t>Data Operations &amp; Digitization</t>
        </is>
      </c>
      <c r="T70" s="86" t="inlineStr">
        <is>
          <t>Document Conversion, Formatting &amp; Web Publishing</t>
        </is>
      </c>
      <c r="U70" s="86" t="inlineStr">
        <is>
          <t>R023</t>
        </is>
      </c>
      <c r="V70" s="86" t="inlineStr">
        <is>
          <t>Document Conversion, Formatting &amp; Web Publishing · IC</t>
        </is>
      </c>
      <c r="W70" s="101" t="inlineStr">
        <is>
          <t>A3</t>
        </is>
      </c>
      <c r="X70" s="86" t="inlineStr">
        <is>
          <t>Band A · Practitioner</t>
        </is>
      </c>
      <c r="Y70" s="86" t="inlineStr">
        <is>
          <t>Senior Digitization Associate</t>
        </is>
      </c>
      <c r="Z70" s="86" t="n"/>
      <c r="AA70" s="86" t="inlineStr">
        <is>
          <t>Placed at A3 by the evidence: six ratings × market-derived weights and rules R1–R13 · no move needed for the reporting line</t>
        </is>
      </c>
      <c r="AB70" s="86" t="n"/>
      <c r="AC70" s="88" t="inlineStr">
        <is>
          <t>A2</t>
        </is>
      </c>
      <c r="AD70" s="21" t="inlineStr">
        <is>
          <t>Medium · 3.1 yrs vs market 2–5 yrs for A3</t>
        </is>
      </c>
      <c r="AE70" s="21" t="n"/>
      <c r="AF70" s="21" t="inlineStr">
        <is>
          <t>P2 · SFIA 3 Apply</t>
        </is>
      </c>
      <c r="AG70" s="89" t="str">
        <f>IFERROR(IF(INDEX(RM_I_C,MATCH($U70,RM_KEY,0))="","",INDEX(RM_I_C,MATCH($U70,RM_KEY,0))),"")</f>
        <v>H</v>
      </c>
      <c r="AH70" s="90" t="str">
        <f>IFERROR(IF(INDEX(RM_I_Au,MATCH($U70,RM_KEY,0))="","",INDEX(RM_I_Au,MATCH($U70,RM_KEY,0))),"")</f>
        <v>M</v>
      </c>
      <c r="AI70" s="90" t="str">
        <f>IFERROR(IF(INDEX(RM_I_Ac,MATCH($U70,RM_KEY,0))="","",INDEX(RM_I_Ac,MATCH($U70,RM_KEY,0))),"")</f>
        <v>M</v>
      </c>
      <c r="AJ70" s="90" t="str">
        <f>IFERROR(IF(INDEX(RM_I_L,MATCH($U70,RM_KEY,0))="","",INDEX(RM_I_L,MATCH($U70,RM_KEY,0))),"")</f>
        <v>L</v>
      </c>
      <c r="AK70" s="90" t="str">
        <f>IFERROR(IF(INDEX(RM_I_BI,MATCH($U70,RM_KEY,0))="","",INDEX(RM_I_BI,MATCH($U70,RM_KEY,0))),"")</f>
        <v>L</v>
      </c>
      <c r="AL70" s="90" t="str">
        <f>IFERROR(IF(INDEX(RM_I_Exp,MATCH($U70,RM_KEY,0))="","",INDEX(RM_I_Exp,MATCH($U70,RM_KEY,0))),"")</f>
        <v>L</v>
      </c>
      <c r="AM70" s="90" t="str">
        <f>IFERROR(IF(INDEX(RM_I_Edu,MATCH($U70,RM_KEY,0))="","",INDEX(RM_I_Edu,MATCH($U70,RM_KEY,0))),"")</f>
        <v>L</v>
      </c>
      <c r="AN70" s="91" t="str">
        <f>IFERROR(IF(INDEX(RM_M_C,MATCH($U70,RM_KEY,0))="","",INDEX(RM_M_C,MATCH($U70,RM_KEY,0))),"")</f>
        <v>H</v>
      </c>
      <c r="AO70" s="92" t="str">
        <f>IFERROR(IF(INDEX(RM_M_Au,MATCH($U70,RM_KEY,0))="","",INDEX(RM_M_Au,MATCH($U70,RM_KEY,0))),"")</f>
        <v>M</v>
      </c>
      <c r="AP70" s="92" t="str">
        <f>IFERROR(IF(INDEX(RM_M_Ac,MATCH($U70,RM_KEY,0))="","",INDEX(RM_M_Ac,MATCH($U70,RM_KEY,0))),"")</f>
        <v>M</v>
      </c>
      <c r="AQ70" s="92" t="str">
        <f>IFERROR(IF(INDEX(RM_M_L,MATCH($U70,RM_KEY,0))="","",INDEX(RM_M_L,MATCH($U70,RM_KEY,0))),"")</f>
        <v>L</v>
      </c>
      <c r="AR70" s="92" t="str">
        <f>IFERROR(IF(INDEX(RM_M_BI,MATCH($U70,RM_KEY,0))="","",INDEX(RM_M_BI,MATCH($U70,RM_KEY,0))),"")</f>
        <v>L</v>
      </c>
      <c r="AS70" s="92" t="str">
        <f>IFERROR(IF(INDEX(RM_M_Exp,MATCH($U70,RM_KEY,0))="","",INDEX(RM_M_Exp,MATCH($U70,RM_KEY,0))),"")</f>
        <v>L</v>
      </c>
      <c r="AT70" s="92" t="str">
        <f>IFERROR(IF(INDEX(RM_M_Edu,MATCH($U70,RM_KEY,0))="","",INDEX(RM_M_Edu,MATCH($U70,RM_KEY,0))),"")</f>
        <v>L</v>
      </c>
      <c r="AU70" s="93" t="str">
        <f>IFERROR(IF(INDEX(RM_L_C,MATCH($U70,RM_KEY,0))="","",INDEX(RM_L_C,MATCH($U70,RM_KEY,0))),"")</f>
        <v/>
      </c>
      <c r="AV70" s="94" t="str">
        <f>IFERROR(IF(INDEX(RM_L_Au,MATCH($U70,RM_KEY,0))="","",INDEX(RM_L_Au,MATCH($U70,RM_KEY,0))),"")</f>
        <v/>
      </c>
      <c r="AW70" s="94" t="str">
        <f>IFERROR(IF(INDEX(RM_L_Ac,MATCH($U70,RM_KEY,0))="","",INDEX(RM_L_Ac,MATCH($U70,RM_KEY,0))),"")</f>
        <v/>
      </c>
      <c r="AX70" s="94" t="str">
        <f>IFERROR(IF(INDEX(RM_L_L,MATCH($U70,RM_KEY,0))="","",INDEX(RM_L_L,MATCH($U70,RM_KEY,0))),"")</f>
        <v/>
      </c>
      <c r="AY70" s="94" t="str">
        <f>IFERROR(IF(INDEX(RM_L_BI,MATCH($U70,RM_KEY,0))="","",INDEX(RM_L_BI,MATCH($U70,RM_KEY,0))),"")</f>
        <v/>
      </c>
      <c r="AZ70" s="94" t="str">
        <f>IFERROR(IF(INDEX(RM_L_Exp,MATCH($U70,RM_KEY,0))="","",INDEX(RM_L_Exp,MATCH($U70,RM_KEY,0))),"")</f>
        <v/>
      </c>
      <c r="BA70" s="94" t="str">
        <f>IFERROR(IF(INDEX(RM_L_Edu,MATCH($U70,RM_KEY,0))="","",INDEX(RM_L_Edu,MATCH($U70,RM_KEY,0))),"")</f>
        <v/>
      </c>
      <c r="BB70" s="89" t="inlineStr">
        <is>
          <t>L</t>
        </is>
      </c>
      <c r="BC70" s="90" t="inlineStr">
        <is>
          <t>L</t>
        </is>
      </c>
      <c r="BD70" s="90" t="inlineStr">
        <is>
          <t>L</t>
        </is>
      </c>
      <c r="BE70" s="90" t="inlineStr">
        <is>
          <t>L</t>
        </is>
      </c>
      <c r="BF70" s="90" t="inlineStr">
        <is>
          <t>M</t>
        </is>
      </c>
      <c r="BG70" s="90" t="inlineStr">
        <is>
          <t>M</t>
        </is>
      </c>
      <c r="BH70" s="90" t="inlineStr">
        <is>
          <t>M</t>
        </is>
      </c>
      <c r="BI70" s="93" t="n"/>
      <c r="BJ70" s="94" t="n"/>
      <c r="BK70" s="94" t="n"/>
      <c r="BL70" s="94" t="n"/>
      <c r="BM70" s="94" t="n"/>
      <c r="BN70" s="94" t="n"/>
      <c r="BO70" s="94" t="n"/>
      <c r="BP70" s="63" t="n"/>
      <c r="BQ70" s="95" t="str">
        <f>IF(CY70=0,"",IF(BP70&lt;&gt;"",BP70,IF(LEFT(W70,1)="X",W70,IF(OR(W70="B+",W70="C+"),INDEX(LAD_PC,MAX(1,MIN(14,MATCH(W70,LAD_PC,0)+IF((DA70-CZ70)&gt;=0.5,1,IF((DA70-CZ70)&lt;=-0.5,-1,0))))),INDEX(LAD_STD,MAX(1,MIN(12,MATCH(W70,LAD_STD,0)+IF((DA70-CZ70)&gt;=0.5,1,IF((DA70-CZ70)&lt;=-0.5,-1,0)))))))))</f>
        <v/>
      </c>
      <c r="BR70" s="86" t="str">
        <f>IF(BQ70="","",IFERROR(CHOOSE(INDEX(B_RANK,MATCH(BQ70,B_LVL,0)),"Band A · Practitioner","Band B · Specialist / Manager","B+ · Player-Coach","Band C · Principal / Head","C+ · Player-Coach","Band D · Business leadership","Band E · Enterprise leadership"),"Band X · Consultant"))</f>
        <v/>
      </c>
      <c r="BS70" s="86" t="str">
        <f>IF(BQ70="","",IF(BQ70=W70,"• Same",IF(INDEX(B_VAL,MATCH(BQ70,B_LVL,0))&gt;INDEX(B_VAL,MATCH(W70,B_LVL,0)),"▲ Up","▼ Down")))</f>
        <v/>
      </c>
      <c r="BT70" s="95" t="str">
        <f>IF(BQ70&lt;&gt;"",BQ70,W70)</f>
        <v>A3</v>
      </c>
      <c r="BU70" s="86" t="str">
        <f>IFERROR(IF($H70="","—",IF(OR(LEFT(BT70,1)="X",LEFT(INDEX($BT$7:$BT$592,MATCH($H70,$D$7:$D$592,0)),1)="X"),"—",IF(AND(LEFT(BT70,1)="E",LEFT(INDEX($BT$7:$BT$592,MATCH($H70,$D$7:$D$592,0)),1)="E"),"Exception · Band E",IF(INDEX(B_VAL,MATCH(BT70,B_LVL,0))&gt;=INDEX(B_VAL,MATCH(INDEX($BT$7:$BT$592,MATCH($H70,$D$7:$D$592,0)),B_LVL,0)),"⚠ At or above the manager",IF(INDEX(B_RANK,MATCH(BT70,B_LVL,0))=INDEX(B_RANK,MATCH(INDEX($BT$7:$BT$592,MATCH($H70,$D$7:$D$592,0)),B_LVL,0)),"⚠ Same band as the manager","OK"))))),"—")</f>
        <v>OK</v>
      </c>
      <c r="BV70" s="64" t="n"/>
      <c r="BW70" s="20">
        <f>IFERROR(INDEX(LMH_PTS,MATCH(AG70,LMH_KEY,0)),0)</f>
        <v>9</v>
      </c>
      <c r="BX70" s="21">
        <f>IFERROR(INDEX(LMH_PTS,MATCH(AH70,LMH_KEY,0)),0)</f>
        <v>3</v>
      </c>
      <c r="BY70" s="21">
        <f>IFERROR(INDEX(LMH_PTS,MATCH(AI70,LMH_KEY,0)),0)</f>
        <v>3</v>
      </c>
      <c r="BZ70" s="21">
        <f>IFERROR(INDEX(LMH_PTS,MATCH(AJ70,LMH_KEY,0)),0)</f>
        <v>1</v>
      </c>
      <c r="CA70" s="21">
        <f>IFERROR(INDEX(LMH_PTS,MATCH(AK70,LMH_KEY,0)),0)</f>
        <v>1</v>
      </c>
      <c r="CB70" s="21">
        <f>IFERROR(INDEX(LMH_PTS,MATCH(AL70,LMH_KEY,0)),0)</f>
        <v>1</v>
      </c>
      <c r="CC70" s="21">
        <f>IFERROR(INDEX(LMH_PTS,MATCH(AM70,LMH_KEY,0)),0)</f>
        <v>1</v>
      </c>
      <c r="CD70" s="21">
        <f>IFERROR(INDEX(LMH_PTS,MATCH(IF(AU70&lt;&gt;"",AU70,AG70),LMH_KEY,0)),0)</f>
        <v>9</v>
      </c>
      <c r="CE70" s="21">
        <f>IFERROR(INDEX(LMH_PTS,MATCH(IF(AV70&lt;&gt;"",AV70,AH70),LMH_KEY,0)),0)</f>
        <v>3</v>
      </c>
      <c r="CF70" s="21">
        <f>IFERROR(INDEX(LMH_PTS,MATCH(IF(AW70&lt;&gt;"",AW70,AI70),LMH_KEY,0)),0)</f>
        <v>3</v>
      </c>
      <c r="CG70" s="21">
        <f>IFERROR(INDEX(LMH_PTS,MATCH(IF(AX70&lt;&gt;"",AX70,AJ70),LMH_KEY,0)),0)</f>
        <v>1</v>
      </c>
      <c r="CH70" s="21">
        <f>IFERROR(INDEX(LMH_PTS,MATCH(IF(AY70&lt;&gt;"",AY70,AK70),LMH_KEY,0)),0)</f>
        <v>1</v>
      </c>
      <c r="CI70" s="21">
        <f>IFERROR(INDEX(LMH_PTS,MATCH(IF(AZ70&lt;&gt;"",AZ70,AL70),LMH_KEY,0)),0)</f>
        <v>1</v>
      </c>
      <c r="CJ70" s="21">
        <f>IFERROR(INDEX(LMH_PTS,MATCH(IF(BA70&lt;&gt;"",BA70,AM70),LMH_KEY,0)),0)</f>
        <v>1</v>
      </c>
      <c r="CK70" s="21">
        <f>IF(BB70="",0,IFERROR(INDEX(LMH_STEP,MATCH(BB70,LMH_KEY,0)),0))</f>
        <v>-1</v>
      </c>
      <c r="CL70" s="21">
        <f>IF(BC70="",0,IFERROR(INDEX(LMH_STEP,MATCH(BC70,LMH_KEY,0)),0))</f>
        <v>-1</v>
      </c>
      <c r="CM70" s="21">
        <f>IF(BD70="",0,IFERROR(INDEX(LMH_STEP,MATCH(BD70,LMH_KEY,0)),0))</f>
        <v>-1</v>
      </c>
      <c r="CN70" s="21">
        <f>IF(BE70="",0,IFERROR(INDEX(LMH_STEP,MATCH(BE70,LMH_KEY,0)),0))</f>
        <v>-1</v>
      </c>
      <c r="CO70" s="21">
        <f>IF(BF70="",0,IFERROR(INDEX(LMH_STEP,MATCH(BF70,LMH_KEY,0)),0))</f>
        <v>0</v>
      </c>
      <c r="CP70" s="21">
        <f>IF(BG70="",0,IFERROR(INDEX(LMH_STEP,MATCH(BG70,LMH_KEY,0)),0))</f>
        <v>0</v>
      </c>
      <c r="CQ70" s="21">
        <f>IF(BH70="",0,IFERROR(INDEX(LMH_STEP,MATCH(BH70,LMH_KEY,0)),0))</f>
        <v>0</v>
      </c>
      <c r="CR70" s="21">
        <f>IF(BI70&lt;&gt;"",IFERROR(INDEX(LMH_STEP,MATCH(BI70,LMH_KEY,0)),0),CK70)</f>
        <v>-1</v>
      </c>
      <c r="CS70" s="21">
        <f>IF(BJ70&lt;&gt;"",IFERROR(INDEX(LMH_STEP,MATCH(BJ70,LMH_KEY,0)),0),CL70)</f>
        <v>-1</v>
      </c>
      <c r="CT70" s="21">
        <f>IF(BK70&lt;&gt;"",IFERROR(INDEX(LMH_STEP,MATCH(BK70,LMH_KEY,0)),0),CM70)</f>
        <v>-1</v>
      </c>
      <c r="CU70" s="21">
        <f>IF(BL70&lt;&gt;"",IFERROR(INDEX(LMH_STEP,MATCH(BL70,LMH_KEY,0)),0),CN70)</f>
        <v>-1</v>
      </c>
      <c r="CV70" s="21">
        <f>IF(BM70&lt;&gt;"",IFERROR(INDEX(LMH_STEP,MATCH(BM70,LMH_KEY,0)),0),CO70)</f>
        <v>0</v>
      </c>
      <c r="CW70" s="21">
        <f>IF(BN70&lt;&gt;"",IFERROR(INDEX(LMH_STEP,MATCH(BN70,LMH_KEY,0)),0),CP70)</f>
        <v>0</v>
      </c>
      <c r="CX70" s="21">
        <f>IF(BO70&lt;&gt;"",IFERROR(INDEX(LMH_STEP,MATCH(BO70,LMH_KEY,0)),0),CQ70)</f>
        <v>0</v>
      </c>
      <c r="CY70" s="21">
        <f>COUNTA(BI70:BO70)+IF(BP70&lt;&gt;"",1,0)+IFERROR(INDEX(RM_LCNT,MATCH($U70,RM_KEY,0)),0)</f>
        <v>0</v>
      </c>
      <c r="CZ70" s="21">
        <f>IF((BW70+BX70+BY70+BZ70+CA70+CB70+CC70)=0,0,(BW70*CK70+BX70*CL70+BY70*CM70+BZ70*CN70+CA70*CO70+CB70*CP70+CC70*CQ70)/(BW70+BX70+BY70+BZ70+CA70+CB70+CC70))</f>
        <v>-0.842105263157895</v>
      </c>
      <c r="DA70" s="21">
        <f>IF((CD70+CE70+CF70+CG70+CH70+CI70+CJ70)=0,0,(CD70*CR70+CE70*CS70+CF70*CT70+CG70*CU70+CH70*CV70+CI70*CW70+CJ70*CX70)/(CD70+CE70+CF70+CG70+CH70+CI70+CJ70))</f>
        <v>-0.842105263157895</v>
      </c>
    </row>
    <row r="71" ht="70" customHeight="1">
      <c r="A71" s="59" t="inlineStr">
        <is>
          <t>CARBON</t>
        </is>
      </c>
      <c r="B71" s="17" t="inlineStr">
        <is>
          <t>Digitizing</t>
        </is>
      </c>
      <c r="C71" s="17" t="n">
        <v>7</v>
      </c>
      <c r="D71" s="17" t="inlineStr">
        <is>
          <t>IRISC327</t>
        </is>
      </c>
      <c r="E71" s="17" t="inlineStr">
        <is>
          <t>Satyajeet Patil</t>
        </is>
      </c>
      <c r="F71" s="17" t="inlineStr">
        <is>
          <t>Consultant</t>
        </is>
      </c>
      <c r="G71" s="17" t="inlineStr">
        <is>
          <t>Janardan Bale</t>
        </is>
      </c>
      <c r="H71" s="17" t="inlineStr">
        <is>
          <t>IRIS0470</t>
        </is>
      </c>
      <c r="I71" s="17" t="n">
        <v>0.8</v>
      </c>
      <c r="J71" s="17" t="inlineStr">
        <is>
          <t>BCA</t>
        </is>
      </c>
      <c r="K71" s="17" t="inlineStr">
        <is>
          <t>L3 – Professional / Associate</t>
        </is>
      </c>
      <c r="L71" s="82" t="inlineStr">
        <is>
          <t>20 of 20</t>
        </is>
      </c>
      <c r="M71" s="83" t="inlineStr">
        <is>
          <t>• Role / sub-team: Digitizing Assisted Service.</t>
        </is>
      </c>
      <c r="N71"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O71" s="83" t="inlineStr">
        <is>
          <t>Latest rating: 3 · Potential: Medium · 9-box: Core Contributor</t>
        </is>
      </c>
      <c r="P71" s="83" t="inlineStr">
        <is>
          <t>Complexity &amp; Expertise: A2: US SEC / US DM formatting, data checking, HTML conversion to guidelines → matches the start
Autonomy &amp; Decision: A1: States 'Not applicable'; follows guidelines → moved down 0.5
Accountability &amp; Impact: A2: Own work; self-reviewed before sending to service team → matches the start
Leadership &amp; Strategy: A1: No guidance or leadership of others described → matches the start</t>
        </is>
      </c>
      <c r="Q71" s="84" t="inlineStr">
        <is>
          <t>Open ▸</t>
        </is>
      </c>
      <c r="R71" s="84" t="inlineStr">
        <is>
          <t>Card ▸</t>
        </is>
      </c>
      <c r="S71" s="85" t="inlineStr">
        <is>
          <t>Data Operations &amp; Digitization</t>
        </is>
      </c>
      <c r="T71" s="86" t="inlineStr">
        <is>
          <t>Document Conversion, Formatting &amp; Web Publishing</t>
        </is>
      </c>
      <c r="U71" s="86" t="inlineStr">
        <is>
          <t>R023</t>
        </is>
      </c>
      <c r="V71" s="86" t="inlineStr">
        <is>
          <t>Document Conversion, Formatting &amp; Web Publishing · IC</t>
        </is>
      </c>
      <c r="W71" s="101" t="inlineStr">
        <is>
          <t>A2</t>
        </is>
      </c>
      <c r="X71" s="86" t="inlineStr">
        <is>
          <t>Band A · Practitioner</t>
        </is>
      </c>
      <c r="Y71" s="86" t="inlineStr">
        <is>
          <t>Digitization Associate</t>
        </is>
      </c>
      <c r="Z71" s="86" t="n"/>
      <c r="AA71" s="86" t="inlineStr">
        <is>
          <t>Placed at A2 by the evidence: six ratings × market-derived weights and rules R1–R13 · no move needed for the reporting line</t>
        </is>
      </c>
      <c r="AB71" s="86" t="n"/>
      <c r="AC71" s="88" t="inlineStr">
        <is>
          <t>A2</t>
        </is>
      </c>
      <c r="AD71" s="21" t="inlineStr">
        <is>
          <t>Medium · 0.8 yrs vs market 0–3 yrs for A2</t>
        </is>
      </c>
      <c r="AE71" s="21" t="n"/>
      <c r="AF71" s="21" t="inlineStr">
        <is>
          <t>P1–P2 · SFIA 2 Assist</t>
        </is>
      </c>
      <c r="AG71" s="89" t="str">
        <f>IFERROR(IF(INDEX(RM_I_C,MATCH($U71,RM_KEY,0))="","",INDEX(RM_I_C,MATCH($U71,RM_KEY,0))),"")</f>
        <v>H</v>
      </c>
      <c r="AH71" s="90" t="str">
        <f>IFERROR(IF(INDEX(RM_I_Au,MATCH($U71,RM_KEY,0))="","",INDEX(RM_I_Au,MATCH($U71,RM_KEY,0))),"")</f>
        <v>M</v>
      </c>
      <c r="AI71" s="90" t="str">
        <f>IFERROR(IF(INDEX(RM_I_Ac,MATCH($U71,RM_KEY,0))="","",INDEX(RM_I_Ac,MATCH($U71,RM_KEY,0))),"")</f>
        <v>M</v>
      </c>
      <c r="AJ71" s="90" t="str">
        <f>IFERROR(IF(INDEX(RM_I_L,MATCH($U71,RM_KEY,0))="","",INDEX(RM_I_L,MATCH($U71,RM_KEY,0))),"")</f>
        <v>L</v>
      </c>
      <c r="AK71" s="90" t="str">
        <f>IFERROR(IF(INDEX(RM_I_BI,MATCH($U71,RM_KEY,0))="","",INDEX(RM_I_BI,MATCH($U71,RM_KEY,0))),"")</f>
        <v>L</v>
      </c>
      <c r="AL71" s="90" t="str">
        <f>IFERROR(IF(INDEX(RM_I_Exp,MATCH($U71,RM_KEY,0))="","",INDEX(RM_I_Exp,MATCH($U71,RM_KEY,0))),"")</f>
        <v>L</v>
      </c>
      <c r="AM71" s="90" t="str">
        <f>IFERROR(IF(INDEX(RM_I_Edu,MATCH($U71,RM_KEY,0))="","",INDEX(RM_I_Edu,MATCH($U71,RM_KEY,0))),"")</f>
        <v>L</v>
      </c>
      <c r="AN71" s="91" t="str">
        <f>IFERROR(IF(INDEX(RM_M_C,MATCH($U71,RM_KEY,0))="","",INDEX(RM_M_C,MATCH($U71,RM_KEY,0))),"")</f>
        <v>H</v>
      </c>
      <c r="AO71" s="92" t="str">
        <f>IFERROR(IF(INDEX(RM_M_Au,MATCH($U71,RM_KEY,0))="","",INDEX(RM_M_Au,MATCH($U71,RM_KEY,0))),"")</f>
        <v>M</v>
      </c>
      <c r="AP71" s="92" t="str">
        <f>IFERROR(IF(INDEX(RM_M_Ac,MATCH($U71,RM_KEY,0))="","",INDEX(RM_M_Ac,MATCH($U71,RM_KEY,0))),"")</f>
        <v>M</v>
      </c>
      <c r="AQ71" s="92" t="str">
        <f>IFERROR(IF(INDEX(RM_M_L,MATCH($U71,RM_KEY,0))="","",INDEX(RM_M_L,MATCH($U71,RM_KEY,0))),"")</f>
        <v>L</v>
      </c>
      <c r="AR71" s="92" t="str">
        <f>IFERROR(IF(INDEX(RM_M_BI,MATCH($U71,RM_KEY,0))="","",INDEX(RM_M_BI,MATCH($U71,RM_KEY,0))),"")</f>
        <v>L</v>
      </c>
      <c r="AS71" s="92" t="str">
        <f>IFERROR(IF(INDEX(RM_M_Exp,MATCH($U71,RM_KEY,0))="","",INDEX(RM_M_Exp,MATCH($U71,RM_KEY,0))),"")</f>
        <v>L</v>
      </c>
      <c r="AT71" s="92" t="str">
        <f>IFERROR(IF(INDEX(RM_M_Edu,MATCH($U71,RM_KEY,0))="","",INDEX(RM_M_Edu,MATCH($U71,RM_KEY,0))),"")</f>
        <v>L</v>
      </c>
      <c r="AU71" s="93" t="str">
        <f>IFERROR(IF(INDEX(RM_L_C,MATCH($U71,RM_KEY,0))="","",INDEX(RM_L_C,MATCH($U71,RM_KEY,0))),"")</f>
        <v/>
      </c>
      <c r="AV71" s="94" t="str">
        <f>IFERROR(IF(INDEX(RM_L_Au,MATCH($U71,RM_KEY,0))="","",INDEX(RM_L_Au,MATCH($U71,RM_KEY,0))),"")</f>
        <v/>
      </c>
      <c r="AW71" s="94" t="str">
        <f>IFERROR(IF(INDEX(RM_L_Ac,MATCH($U71,RM_KEY,0))="","",INDEX(RM_L_Ac,MATCH($U71,RM_KEY,0))),"")</f>
        <v/>
      </c>
      <c r="AX71" s="94" t="str">
        <f>IFERROR(IF(INDEX(RM_L_L,MATCH($U71,RM_KEY,0))="","",INDEX(RM_L_L,MATCH($U71,RM_KEY,0))),"")</f>
        <v/>
      </c>
      <c r="AY71" s="94" t="str">
        <f>IFERROR(IF(INDEX(RM_L_BI,MATCH($U71,RM_KEY,0))="","",INDEX(RM_L_BI,MATCH($U71,RM_KEY,0))),"")</f>
        <v/>
      </c>
      <c r="AZ71" s="94" t="str">
        <f>IFERROR(IF(INDEX(RM_L_Exp,MATCH($U71,RM_KEY,0))="","",INDEX(RM_L_Exp,MATCH($U71,RM_KEY,0))),"")</f>
        <v/>
      </c>
      <c r="BA71" s="94" t="str">
        <f>IFERROR(IF(INDEX(RM_L_Edu,MATCH($U71,RM_KEY,0))="","",INDEX(RM_L_Edu,MATCH($U71,RM_KEY,0))),"")</f>
        <v/>
      </c>
      <c r="BB71" s="89" t="inlineStr">
        <is>
          <t>M</t>
        </is>
      </c>
      <c r="BC71" s="90" t="inlineStr">
        <is>
          <t>M</t>
        </is>
      </c>
      <c r="BD71" s="90" t="inlineStr">
        <is>
          <t>M</t>
        </is>
      </c>
      <c r="BE71" s="90" t="inlineStr">
        <is>
          <t>L</t>
        </is>
      </c>
      <c r="BF71" s="90" t="inlineStr">
        <is>
          <t>M</t>
        </is>
      </c>
      <c r="BG71" s="90" t="inlineStr">
        <is>
          <t>M</t>
        </is>
      </c>
      <c r="BH71" s="90" t="inlineStr">
        <is>
          <t>M</t>
        </is>
      </c>
      <c r="BI71" s="93" t="n"/>
      <c r="BJ71" s="94" t="n"/>
      <c r="BK71" s="94" t="n"/>
      <c r="BL71" s="94" t="n"/>
      <c r="BM71" s="94" t="n"/>
      <c r="BN71" s="94" t="n"/>
      <c r="BO71" s="94" t="n"/>
      <c r="BP71" s="63" t="n"/>
      <c r="BQ71" s="95" t="str">
        <f>IF(CY71=0,"",IF(BP71&lt;&gt;"",BP71,IF(LEFT(W71,1)="X",W71,IF(OR(W71="B+",W71="C+"),INDEX(LAD_PC,MAX(1,MIN(14,MATCH(W71,LAD_PC,0)+IF((DA71-CZ71)&gt;=0.5,1,IF((DA71-CZ71)&lt;=-0.5,-1,0))))),INDEX(LAD_STD,MAX(1,MIN(12,MATCH(W71,LAD_STD,0)+IF((DA71-CZ71)&gt;=0.5,1,IF((DA71-CZ71)&lt;=-0.5,-1,0)))))))))</f>
        <v/>
      </c>
      <c r="BR71" s="86" t="str">
        <f>IF(BQ71="","",IFERROR(CHOOSE(INDEX(B_RANK,MATCH(BQ71,B_LVL,0)),"Band A · Practitioner","Band B · Specialist / Manager","B+ · Player-Coach","Band C · Principal / Head","C+ · Player-Coach","Band D · Business leadership","Band E · Enterprise leadership"),"Band X · Consultant"))</f>
        <v/>
      </c>
      <c r="BS71" s="86" t="str">
        <f>IF(BQ71="","",IF(BQ71=W71,"• Same",IF(INDEX(B_VAL,MATCH(BQ71,B_LVL,0))&gt;INDEX(B_VAL,MATCH(W71,B_LVL,0)),"▲ Up","▼ Down")))</f>
        <v/>
      </c>
      <c r="BT71" s="95" t="str">
        <f>IF(BQ71&lt;&gt;"",BQ71,W71)</f>
        <v>A2</v>
      </c>
      <c r="BU71" s="86" t="str">
        <f>IFERROR(IF($H71="","—",IF(OR(LEFT(BT71,1)="X",LEFT(INDEX($BT$7:$BT$592,MATCH($H71,$D$7:$D$592,0)),1)="X"),"—",IF(AND(LEFT(BT71,1)="E",LEFT(INDEX($BT$7:$BT$592,MATCH($H71,$D$7:$D$592,0)),1)="E"),"Exception · Band E",IF(INDEX(B_VAL,MATCH(BT71,B_LVL,0))&gt;=INDEX(B_VAL,MATCH(INDEX($BT$7:$BT$592,MATCH($H71,$D$7:$D$592,0)),B_LVL,0)),"⚠ At or above the manager",IF(INDEX(B_RANK,MATCH(BT71,B_LVL,0))=INDEX(B_RANK,MATCH(INDEX($BT$7:$BT$592,MATCH($H71,$D$7:$D$592,0)),B_LVL,0)),"⚠ Same band as the manager","OK"))))),"—")</f>
        <v>OK</v>
      </c>
      <c r="BV71" s="64" t="n"/>
      <c r="BW71" s="20">
        <f>IFERROR(INDEX(LMH_PTS,MATCH(AG71,LMH_KEY,0)),0)</f>
        <v>9</v>
      </c>
      <c r="BX71" s="21">
        <f>IFERROR(INDEX(LMH_PTS,MATCH(AH71,LMH_KEY,0)),0)</f>
        <v>3</v>
      </c>
      <c r="BY71" s="21">
        <f>IFERROR(INDEX(LMH_PTS,MATCH(AI71,LMH_KEY,0)),0)</f>
        <v>3</v>
      </c>
      <c r="BZ71" s="21">
        <f>IFERROR(INDEX(LMH_PTS,MATCH(AJ71,LMH_KEY,0)),0)</f>
        <v>1</v>
      </c>
      <c r="CA71" s="21">
        <f>IFERROR(INDEX(LMH_PTS,MATCH(AK71,LMH_KEY,0)),0)</f>
        <v>1</v>
      </c>
      <c r="CB71" s="21">
        <f>IFERROR(INDEX(LMH_PTS,MATCH(AL71,LMH_KEY,0)),0)</f>
        <v>1</v>
      </c>
      <c r="CC71" s="21">
        <f>IFERROR(INDEX(LMH_PTS,MATCH(AM71,LMH_KEY,0)),0)</f>
        <v>1</v>
      </c>
      <c r="CD71" s="21">
        <f>IFERROR(INDEX(LMH_PTS,MATCH(IF(AU71&lt;&gt;"",AU71,AG71),LMH_KEY,0)),0)</f>
        <v>9</v>
      </c>
      <c r="CE71" s="21">
        <f>IFERROR(INDEX(LMH_PTS,MATCH(IF(AV71&lt;&gt;"",AV71,AH71),LMH_KEY,0)),0)</f>
        <v>3</v>
      </c>
      <c r="CF71" s="21">
        <f>IFERROR(INDEX(LMH_PTS,MATCH(IF(AW71&lt;&gt;"",AW71,AI71),LMH_KEY,0)),0)</f>
        <v>3</v>
      </c>
      <c r="CG71" s="21">
        <f>IFERROR(INDEX(LMH_PTS,MATCH(IF(AX71&lt;&gt;"",AX71,AJ71),LMH_KEY,0)),0)</f>
        <v>1</v>
      </c>
      <c r="CH71" s="21">
        <f>IFERROR(INDEX(LMH_PTS,MATCH(IF(AY71&lt;&gt;"",AY71,AK71),LMH_KEY,0)),0)</f>
        <v>1</v>
      </c>
      <c r="CI71" s="21">
        <f>IFERROR(INDEX(LMH_PTS,MATCH(IF(AZ71&lt;&gt;"",AZ71,AL71),LMH_KEY,0)),0)</f>
        <v>1</v>
      </c>
      <c r="CJ71" s="21">
        <f>IFERROR(INDEX(LMH_PTS,MATCH(IF(BA71&lt;&gt;"",BA71,AM71),LMH_KEY,0)),0)</f>
        <v>1</v>
      </c>
      <c r="CK71" s="21">
        <f>IF(BB71="",0,IFERROR(INDEX(LMH_STEP,MATCH(BB71,LMH_KEY,0)),0))</f>
        <v>0</v>
      </c>
      <c r="CL71" s="21">
        <f>IF(BC71="",0,IFERROR(INDEX(LMH_STEP,MATCH(BC71,LMH_KEY,0)),0))</f>
        <v>0</v>
      </c>
      <c r="CM71" s="21">
        <f>IF(BD71="",0,IFERROR(INDEX(LMH_STEP,MATCH(BD71,LMH_KEY,0)),0))</f>
        <v>0</v>
      </c>
      <c r="CN71" s="21">
        <f>IF(BE71="",0,IFERROR(INDEX(LMH_STEP,MATCH(BE71,LMH_KEY,0)),0))</f>
        <v>-1</v>
      </c>
      <c r="CO71" s="21">
        <f>IF(BF71="",0,IFERROR(INDEX(LMH_STEP,MATCH(BF71,LMH_KEY,0)),0))</f>
        <v>0</v>
      </c>
      <c r="CP71" s="21">
        <f>IF(BG71="",0,IFERROR(INDEX(LMH_STEP,MATCH(BG71,LMH_KEY,0)),0))</f>
        <v>0</v>
      </c>
      <c r="CQ71" s="21">
        <f>IF(BH71="",0,IFERROR(INDEX(LMH_STEP,MATCH(BH71,LMH_KEY,0)),0))</f>
        <v>0</v>
      </c>
      <c r="CR71" s="21">
        <f>IF(BI71&lt;&gt;"",IFERROR(INDEX(LMH_STEP,MATCH(BI71,LMH_KEY,0)),0),CK71)</f>
        <v>0</v>
      </c>
      <c r="CS71" s="21">
        <f>IF(BJ71&lt;&gt;"",IFERROR(INDEX(LMH_STEP,MATCH(BJ71,LMH_KEY,0)),0),CL71)</f>
        <v>0</v>
      </c>
      <c r="CT71" s="21">
        <f>IF(BK71&lt;&gt;"",IFERROR(INDEX(LMH_STEP,MATCH(BK71,LMH_KEY,0)),0),CM71)</f>
        <v>0</v>
      </c>
      <c r="CU71" s="21">
        <f>IF(BL71&lt;&gt;"",IFERROR(INDEX(LMH_STEP,MATCH(BL71,LMH_KEY,0)),0),CN71)</f>
        <v>-1</v>
      </c>
      <c r="CV71" s="21">
        <f>IF(BM71&lt;&gt;"",IFERROR(INDEX(LMH_STEP,MATCH(BM71,LMH_KEY,0)),0),CO71)</f>
        <v>0</v>
      </c>
      <c r="CW71" s="21">
        <f>IF(BN71&lt;&gt;"",IFERROR(INDEX(LMH_STEP,MATCH(BN71,LMH_KEY,0)),0),CP71)</f>
        <v>0</v>
      </c>
      <c r="CX71" s="21">
        <f>IF(BO71&lt;&gt;"",IFERROR(INDEX(LMH_STEP,MATCH(BO71,LMH_KEY,0)),0),CQ71)</f>
        <v>0</v>
      </c>
      <c r="CY71" s="21">
        <f>COUNTA(BI71:BO71)+IF(BP71&lt;&gt;"",1,0)+IFERROR(INDEX(RM_LCNT,MATCH($U71,RM_KEY,0)),0)</f>
        <v>0</v>
      </c>
      <c r="CZ71" s="21">
        <f>IF((BW71+BX71+BY71+BZ71+CA71+CB71+CC71)=0,0,(BW71*CK71+BX71*CL71+BY71*CM71+BZ71*CN71+CA71*CO71+CB71*CP71+CC71*CQ71)/(BW71+BX71+BY71+BZ71+CA71+CB71+CC71))</f>
        <v>-0.0526315789473684</v>
      </c>
      <c r="DA71" s="21">
        <f>IF((CD71+CE71+CF71+CG71+CH71+CI71+CJ71)=0,0,(CD71*CR71+CE71*CS71+CF71*CT71+CG71*CU71+CH71*CV71+CI71*CW71+CJ71*CX71)/(CD71+CE71+CF71+CG71+CH71+CI71+CJ71))</f>
        <v>-0.0526315789473684</v>
      </c>
    </row>
    <row r="72" ht="70" customHeight="1">
      <c r="A72" s="59" t="inlineStr">
        <is>
          <t>Consume</t>
        </is>
      </c>
      <c r="B72" s="17" t="inlineStr">
        <is>
          <t>Digitizing</t>
        </is>
      </c>
      <c r="C72" s="17" t="n">
        <v>6</v>
      </c>
      <c r="D72" s="17" t="inlineStr">
        <is>
          <t>IRIS0114</t>
        </is>
      </c>
      <c r="E72" s="17" t="inlineStr">
        <is>
          <t>Shraddha Patil</t>
        </is>
      </c>
      <c r="F72" s="17" t="inlineStr">
        <is>
          <t>Image Processing Specialist</t>
        </is>
      </c>
      <c r="G72" s="17" t="inlineStr">
        <is>
          <t>Vijay Parulekar</t>
        </is>
      </c>
      <c r="H72" s="17" t="inlineStr">
        <is>
          <t>IRIS0055</t>
        </is>
      </c>
      <c r="I72" s="17" t="n">
        <v>19.1</v>
      </c>
      <c r="J72" s="17" t="inlineStr">
        <is>
          <t>BA</t>
        </is>
      </c>
      <c r="K72" s="17" t="inlineStr">
        <is>
          <t>L3 – Professional / Associate</t>
        </is>
      </c>
      <c r="L72" s="82" t="inlineStr">
        <is>
          <t>20 of 20</t>
        </is>
      </c>
      <c r="M72" s="83" t="inlineStr">
        <is>
          <t>• Role / sub-team: Digitizing — Image Processing Specialist.
• Core purpose: My core purpose is to align my team, clear away roadblocks, and drive us together".
• Decision-making autonomy: No input received.
• Is this something only they do: No input received.</t>
        </is>
      </c>
      <c r="N72" s="83" t="inlineStr">
        <is>
          <t>Annual · set by manager: 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O72" s="83" t="inlineStr">
        <is>
          <t>Latest rating: 5 · Potential: High · 9-box: Core Contributor</t>
        </is>
      </c>
      <c r="P72" s="83" t="inlineStr">
        <is>
          <t>Complexity &amp; Expertise: B1: Runs RBI website maintenance delivery: client coordination, root-cause analysis, quality management, release plans → moved up 0.5
Autonomy &amp; Decision: B2: Decides team workload and major release plans → moved up 0.5
Accountability &amp; Impact: B2: As team leader, accountable for overall delivery of the Website Maintenance Project → matches the start
Leadership &amp; Strategy: B2: Manages performance and workload of the team; 8 direct reports → matches the start</t>
        </is>
      </c>
      <c r="Q72" s="84" t="inlineStr">
        <is>
          <t>Open ▸</t>
        </is>
      </c>
      <c r="R72" s="84" t="inlineStr">
        <is>
          <t>Card ▸</t>
        </is>
      </c>
      <c r="S72" s="85" t="inlineStr">
        <is>
          <t>Data Operations &amp; Digitization</t>
        </is>
      </c>
      <c r="T72" s="86" t="inlineStr">
        <is>
          <t>Document Conversion, Formatting &amp; Web Publishing</t>
        </is>
      </c>
      <c r="U72" s="86" t="inlineStr">
        <is>
          <t>R024</t>
        </is>
      </c>
      <c r="V72" s="86" t="inlineStr">
        <is>
          <t>Document Conversion, Formatting &amp; Web Publishing · Manager</t>
        </is>
      </c>
      <c r="W72" s="99" t="inlineStr">
        <is>
          <t>B2</t>
        </is>
      </c>
      <c r="X72" s="86" t="inlineStr">
        <is>
          <t>Band B · Specialist / Manager</t>
        </is>
      </c>
      <c r="Y72" s="86" t="inlineStr">
        <is>
          <t>Digitization Manager</t>
        </is>
      </c>
      <c r="Z72" s="86" t="n"/>
      <c r="AA72" s="86" t="inlineStr">
        <is>
          <t>Placed at B2 by the evidence: six ratings × market-derived weights and rules R1–R13 · no move needed for the reporting line</t>
        </is>
      </c>
      <c r="AB72" s="86" t="n"/>
      <c r="AC72" s="88" t="inlineStr">
        <is>
          <t>B2</t>
        </is>
      </c>
      <c r="AD72" s="21" t="inlineStr">
        <is>
          <t>High · 19.1 yrs vs market 6–10 yrs for B2</t>
        </is>
      </c>
      <c r="AE72" s="21" t="inlineStr">
        <is>
          <t>8 direct reports · norm IC: none · People: 6–8 knowledge work, 8–12 standardised delivery</t>
        </is>
      </c>
      <c r="AF72" s="21" t="inlineStr">
        <is>
          <t>P4 / M3 · SFIA 4–5</t>
        </is>
      </c>
      <c r="AG72" s="89" t="str">
        <f>IFERROR(IF(INDEX(RM_I_C,MATCH($U72,RM_KEY,0))="","",INDEX(RM_I_C,MATCH($U72,RM_KEY,0))),"")</f>
        <v>H</v>
      </c>
      <c r="AH72" s="90" t="str">
        <f>IFERROR(IF(INDEX(RM_I_Au,MATCH($U72,RM_KEY,0))="","",INDEX(RM_I_Au,MATCH($U72,RM_KEY,0))),"")</f>
        <v>M</v>
      </c>
      <c r="AI72" s="90" t="str">
        <f>IFERROR(IF(INDEX(RM_I_Ac,MATCH($U72,RM_KEY,0))="","",INDEX(RM_I_Ac,MATCH($U72,RM_KEY,0))),"")</f>
        <v>M</v>
      </c>
      <c r="AJ72" s="90" t="str">
        <f>IFERROR(IF(INDEX(RM_I_L,MATCH($U72,RM_KEY,0))="","",INDEX(RM_I_L,MATCH($U72,RM_KEY,0))),"")</f>
        <v>M</v>
      </c>
      <c r="AK72" s="90" t="str">
        <f>IFERROR(IF(INDEX(RM_I_BI,MATCH($U72,RM_KEY,0))="","",INDEX(RM_I_BI,MATCH($U72,RM_KEY,0))),"")</f>
        <v>L</v>
      </c>
      <c r="AL72" s="90" t="str">
        <f>IFERROR(IF(INDEX(RM_I_Exp,MATCH($U72,RM_KEY,0))="","",INDEX(RM_I_Exp,MATCH($U72,RM_KEY,0))),"")</f>
        <v>L</v>
      </c>
      <c r="AM72" s="90" t="str">
        <f>IFERROR(IF(INDEX(RM_I_Edu,MATCH($U72,RM_KEY,0))="","",INDEX(RM_I_Edu,MATCH($U72,RM_KEY,0))),"")</f>
        <v>L</v>
      </c>
      <c r="AN72" s="91" t="str">
        <f>IFERROR(IF(INDEX(RM_M_C,MATCH($U72,RM_KEY,0))="","",INDEX(RM_M_C,MATCH($U72,RM_KEY,0))),"")</f>
        <v>H</v>
      </c>
      <c r="AO72" s="92" t="str">
        <f>IFERROR(IF(INDEX(RM_M_Au,MATCH($U72,RM_KEY,0))="","",INDEX(RM_M_Au,MATCH($U72,RM_KEY,0))),"")</f>
        <v>M</v>
      </c>
      <c r="AP72" s="92" t="str">
        <f>IFERROR(IF(INDEX(RM_M_Ac,MATCH($U72,RM_KEY,0))="","",INDEX(RM_M_Ac,MATCH($U72,RM_KEY,0))),"")</f>
        <v>M</v>
      </c>
      <c r="AQ72" s="92" t="str">
        <f>IFERROR(IF(INDEX(RM_M_L,MATCH($U72,RM_KEY,0))="","",INDEX(RM_M_L,MATCH($U72,RM_KEY,0))),"")</f>
        <v>M</v>
      </c>
      <c r="AR72" s="92" t="str">
        <f>IFERROR(IF(INDEX(RM_M_BI,MATCH($U72,RM_KEY,0))="","",INDEX(RM_M_BI,MATCH($U72,RM_KEY,0))),"")</f>
        <v>L</v>
      </c>
      <c r="AS72" s="92" t="str">
        <f>IFERROR(IF(INDEX(RM_M_Exp,MATCH($U72,RM_KEY,0))="","",INDEX(RM_M_Exp,MATCH($U72,RM_KEY,0))),"")</f>
        <v>L</v>
      </c>
      <c r="AT72" s="92" t="str">
        <f>IFERROR(IF(INDEX(RM_M_Edu,MATCH($U72,RM_KEY,0))="","",INDEX(RM_M_Edu,MATCH($U72,RM_KEY,0))),"")</f>
        <v>L</v>
      </c>
      <c r="AU72" s="93" t="str">
        <f>IFERROR(IF(INDEX(RM_L_C,MATCH($U72,RM_KEY,0))="","",INDEX(RM_L_C,MATCH($U72,RM_KEY,0))),"")</f>
        <v/>
      </c>
      <c r="AV72" s="94" t="str">
        <f>IFERROR(IF(INDEX(RM_L_Au,MATCH($U72,RM_KEY,0))="","",INDEX(RM_L_Au,MATCH($U72,RM_KEY,0))),"")</f>
        <v/>
      </c>
      <c r="AW72" s="94" t="str">
        <f>IFERROR(IF(INDEX(RM_L_Ac,MATCH($U72,RM_KEY,0))="","",INDEX(RM_L_Ac,MATCH($U72,RM_KEY,0))),"")</f>
        <v/>
      </c>
      <c r="AX72" s="94" t="str">
        <f>IFERROR(IF(INDEX(RM_L_L,MATCH($U72,RM_KEY,0))="","",INDEX(RM_L_L,MATCH($U72,RM_KEY,0))),"")</f>
        <v/>
      </c>
      <c r="AY72" s="94" t="str">
        <f>IFERROR(IF(INDEX(RM_L_BI,MATCH($U72,RM_KEY,0))="","",INDEX(RM_L_BI,MATCH($U72,RM_KEY,0))),"")</f>
        <v/>
      </c>
      <c r="AZ72" s="94" t="str">
        <f>IFERROR(IF(INDEX(RM_L_Exp,MATCH($U72,RM_KEY,0))="","",INDEX(RM_L_Exp,MATCH($U72,RM_KEY,0))),"")</f>
        <v/>
      </c>
      <c r="BA72" s="94" t="str">
        <f>IFERROR(IF(INDEX(RM_L_Edu,MATCH($U72,RM_KEY,0))="","",INDEX(RM_L_Edu,MATCH($U72,RM_KEY,0))),"")</f>
        <v/>
      </c>
      <c r="BB72" s="89" t="inlineStr">
        <is>
          <t>L</t>
        </is>
      </c>
      <c r="BC72" s="90" t="inlineStr">
        <is>
          <t>M</t>
        </is>
      </c>
      <c r="BD72" s="90" t="inlineStr">
        <is>
          <t>M</t>
        </is>
      </c>
      <c r="BE72" s="90" t="inlineStr">
        <is>
          <t>M</t>
        </is>
      </c>
      <c r="BF72" s="90" t="inlineStr">
        <is>
          <t>M</t>
        </is>
      </c>
      <c r="BG72" s="90" t="inlineStr">
        <is>
          <t>H</t>
        </is>
      </c>
      <c r="BH72" s="90" t="inlineStr">
        <is>
          <t>M</t>
        </is>
      </c>
      <c r="BI72" s="93" t="n"/>
      <c r="BJ72" s="94" t="n"/>
      <c r="BK72" s="94" t="n"/>
      <c r="BL72" s="94" t="n"/>
      <c r="BM72" s="94" t="n"/>
      <c r="BN72" s="94" t="n"/>
      <c r="BO72" s="94" t="n"/>
      <c r="BP72" s="63" t="n"/>
      <c r="BQ72" s="95" t="str">
        <f>IF(CY72=0,"",IF(BP72&lt;&gt;"",BP72,IF(LEFT(W72,1)="X",W72,IF(OR(W72="B+",W72="C+"),INDEX(LAD_PC,MAX(1,MIN(14,MATCH(W72,LAD_PC,0)+IF((DA72-CZ72)&gt;=0.5,1,IF((DA72-CZ72)&lt;=-0.5,-1,0))))),INDEX(LAD_STD,MAX(1,MIN(12,MATCH(W72,LAD_STD,0)+IF((DA72-CZ72)&gt;=0.5,1,IF((DA72-CZ72)&lt;=-0.5,-1,0)))))))))</f>
        <v/>
      </c>
      <c r="BR72" s="86" t="str">
        <f>IF(BQ72="","",IFERROR(CHOOSE(INDEX(B_RANK,MATCH(BQ72,B_LVL,0)),"Band A · Practitioner","Band B · Specialist / Manager","B+ · Player-Coach","Band C · Principal / Head","C+ · Player-Coach","Band D · Business leadership","Band E · Enterprise leadership"),"Band X · Consultant"))</f>
        <v/>
      </c>
      <c r="BS72" s="86" t="str">
        <f>IF(BQ72="","",IF(BQ72=W72,"• Same",IF(INDEX(B_VAL,MATCH(BQ72,B_LVL,0))&gt;INDEX(B_VAL,MATCH(W72,B_LVL,0)),"▲ Up","▼ Down")))</f>
        <v/>
      </c>
      <c r="BT72" s="95" t="str">
        <f>IF(BQ72&lt;&gt;"",BQ72,W72)</f>
        <v>B2</v>
      </c>
      <c r="BU72" s="86" t="str">
        <f>IFERROR(IF($H72="","—",IF(OR(LEFT(BT72,1)="X",LEFT(INDEX($BT$7:$BT$592,MATCH($H72,$D$7:$D$592,0)),1)="X"),"—",IF(AND(LEFT(BT72,1)="E",LEFT(INDEX($BT$7:$BT$592,MATCH($H72,$D$7:$D$592,0)),1)="E"),"Exception · Band E",IF(INDEX(B_VAL,MATCH(BT72,B_LVL,0))&gt;=INDEX(B_VAL,MATCH(INDEX($BT$7:$BT$592,MATCH($H72,$D$7:$D$592,0)),B_LVL,0)),"⚠ At or above the manager",IF(INDEX(B_RANK,MATCH(BT72,B_LVL,0))=INDEX(B_RANK,MATCH(INDEX($BT$7:$BT$592,MATCH($H72,$D$7:$D$592,0)),B_LVL,0)),"⚠ Same band as the manager","OK"))))),"—")</f>
        <v>OK</v>
      </c>
      <c r="BV72" s="64" t="n"/>
      <c r="BW72" s="20">
        <f>IFERROR(INDEX(LMH_PTS,MATCH(AG72,LMH_KEY,0)),0)</f>
        <v>9</v>
      </c>
      <c r="BX72" s="21">
        <f>IFERROR(INDEX(LMH_PTS,MATCH(AH72,LMH_KEY,0)),0)</f>
        <v>3</v>
      </c>
      <c r="BY72" s="21">
        <f>IFERROR(INDEX(LMH_PTS,MATCH(AI72,LMH_KEY,0)),0)</f>
        <v>3</v>
      </c>
      <c r="BZ72" s="21">
        <f>IFERROR(INDEX(LMH_PTS,MATCH(AJ72,LMH_KEY,0)),0)</f>
        <v>3</v>
      </c>
      <c r="CA72" s="21">
        <f>IFERROR(INDEX(LMH_PTS,MATCH(AK72,LMH_KEY,0)),0)</f>
        <v>1</v>
      </c>
      <c r="CB72" s="21">
        <f>IFERROR(INDEX(LMH_PTS,MATCH(AL72,LMH_KEY,0)),0)</f>
        <v>1</v>
      </c>
      <c r="CC72" s="21">
        <f>IFERROR(INDEX(LMH_PTS,MATCH(AM72,LMH_KEY,0)),0)</f>
        <v>1</v>
      </c>
      <c r="CD72" s="21">
        <f>IFERROR(INDEX(LMH_PTS,MATCH(IF(AU72&lt;&gt;"",AU72,AG72),LMH_KEY,0)),0)</f>
        <v>9</v>
      </c>
      <c r="CE72" s="21">
        <f>IFERROR(INDEX(LMH_PTS,MATCH(IF(AV72&lt;&gt;"",AV72,AH72),LMH_KEY,0)),0)</f>
        <v>3</v>
      </c>
      <c r="CF72" s="21">
        <f>IFERROR(INDEX(LMH_PTS,MATCH(IF(AW72&lt;&gt;"",AW72,AI72),LMH_KEY,0)),0)</f>
        <v>3</v>
      </c>
      <c r="CG72" s="21">
        <f>IFERROR(INDEX(LMH_PTS,MATCH(IF(AX72&lt;&gt;"",AX72,AJ72),LMH_KEY,0)),0)</f>
        <v>3</v>
      </c>
      <c r="CH72" s="21">
        <f>IFERROR(INDEX(LMH_PTS,MATCH(IF(AY72&lt;&gt;"",AY72,AK72),LMH_KEY,0)),0)</f>
        <v>1</v>
      </c>
      <c r="CI72" s="21">
        <f>IFERROR(INDEX(LMH_PTS,MATCH(IF(AZ72&lt;&gt;"",AZ72,AL72),LMH_KEY,0)),0)</f>
        <v>1</v>
      </c>
      <c r="CJ72" s="21">
        <f>IFERROR(INDEX(LMH_PTS,MATCH(IF(BA72&lt;&gt;"",BA72,AM72),LMH_KEY,0)),0)</f>
        <v>1</v>
      </c>
      <c r="CK72" s="21">
        <f>IF(BB72="",0,IFERROR(INDEX(LMH_STEP,MATCH(BB72,LMH_KEY,0)),0))</f>
        <v>-1</v>
      </c>
      <c r="CL72" s="21">
        <f>IF(BC72="",0,IFERROR(INDEX(LMH_STEP,MATCH(BC72,LMH_KEY,0)),0))</f>
        <v>0</v>
      </c>
      <c r="CM72" s="21">
        <f>IF(BD72="",0,IFERROR(INDEX(LMH_STEP,MATCH(BD72,LMH_KEY,0)),0))</f>
        <v>0</v>
      </c>
      <c r="CN72" s="21">
        <f>IF(BE72="",0,IFERROR(INDEX(LMH_STEP,MATCH(BE72,LMH_KEY,0)),0))</f>
        <v>0</v>
      </c>
      <c r="CO72" s="21">
        <f>IF(BF72="",0,IFERROR(INDEX(LMH_STEP,MATCH(BF72,LMH_KEY,0)),0))</f>
        <v>0</v>
      </c>
      <c r="CP72" s="21">
        <f>IF(BG72="",0,IFERROR(INDEX(LMH_STEP,MATCH(BG72,LMH_KEY,0)),0))</f>
        <v>1</v>
      </c>
      <c r="CQ72" s="21">
        <f>IF(BH72="",0,IFERROR(INDEX(LMH_STEP,MATCH(BH72,LMH_KEY,0)),0))</f>
        <v>0</v>
      </c>
      <c r="CR72" s="21">
        <f>IF(BI72&lt;&gt;"",IFERROR(INDEX(LMH_STEP,MATCH(BI72,LMH_KEY,0)),0),CK72)</f>
        <v>-1</v>
      </c>
      <c r="CS72" s="21">
        <f>IF(BJ72&lt;&gt;"",IFERROR(INDEX(LMH_STEP,MATCH(BJ72,LMH_KEY,0)),0),CL72)</f>
        <v>0</v>
      </c>
      <c r="CT72" s="21">
        <f>IF(BK72&lt;&gt;"",IFERROR(INDEX(LMH_STEP,MATCH(BK72,LMH_KEY,0)),0),CM72)</f>
        <v>0</v>
      </c>
      <c r="CU72" s="21">
        <f>IF(BL72&lt;&gt;"",IFERROR(INDEX(LMH_STEP,MATCH(BL72,LMH_KEY,0)),0),CN72)</f>
        <v>0</v>
      </c>
      <c r="CV72" s="21">
        <f>IF(BM72&lt;&gt;"",IFERROR(INDEX(LMH_STEP,MATCH(BM72,LMH_KEY,0)),0),CO72)</f>
        <v>0</v>
      </c>
      <c r="CW72" s="21">
        <f>IF(BN72&lt;&gt;"",IFERROR(INDEX(LMH_STEP,MATCH(BN72,LMH_KEY,0)),0),CP72)</f>
        <v>1</v>
      </c>
      <c r="CX72" s="21">
        <f>IF(BO72&lt;&gt;"",IFERROR(INDEX(LMH_STEP,MATCH(BO72,LMH_KEY,0)),0),CQ72)</f>
        <v>0</v>
      </c>
      <c r="CY72" s="21">
        <f>COUNTA(BI72:BO72)+IF(BP72&lt;&gt;"",1,0)+IFERROR(INDEX(RM_LCNT,MATCH($U72,RM_KEY,0)),0)</f>
        <v>0</v>
      </c>
      <c r="CZ72" s="21">
        <f>IF((BW72+BX72+BY72+BZ72+CA72+CB72+CC72)=0,0,(BW72*CK72+BX72*CL72+BY72*CM72+BZ72*CN72+CA72*CO72+CB72*CP72+CC72*CQ72)/(BW72+BX72+BY72+BZ72+CA72+CB72+CC72))</f>
        <v>-0.380952380952381</v>
      </c>
      <c r="DA72" s="21">
        <f>IF((CD72+CE72+CF72+CG72+CH72+CI72+CJ72)=0,0,(CD72*CR72+CE72*CS72+CF72*CT72+CG72*CU72+CH72*CV72+CI72*CW72+CJ72*CX72)/(CD72+CE72+CF72+CG72+CH72+CI72+CJ72))</f>
        <v>-0.380952380952381</v>
      </c>
    </row>
    <row r="73" ht="70" customHeight="1">
      <c r="A73" s="59" t="inlineStr">
        <is>
          <t>Consume</t>
        </is>
      </c>
      <c r="B73" s="17" t="inlineStr">
        <is>
          <t>Digitizing</t>
        </is>
      </c>
      <c r="C73" s="17" t="n">
        <v>7</v>
      </c>
      <c r="D73" s="17" t="inlineStr">
        <is>
          <t>IRIS0167</t>
        </is>
      </c>
      <c r="E73" s="17" t="inlineStr">
        <is>
          <t>Nitin Bhoir</t>
        </is>
      </c>
      <c r="F73" s="17" t="inlineStr">
        <is>
          <t>Image Processing Specialist</t>
        </is>
      </c>
      <c r="G73" s="17" t="inlineStr">
        <is>
          <t>Shraddha Patil</t>
        </is>
      </c>
      <c r="H73" s="17" t="inlineStr">
        <is>
          <t>IRIS0114</t>
        </is>
      </c>
      <c r="I73" s="17" t="n">
        <v>18.9</v>
      </c>
      <c r="J73" s="17" t="inlineStr">
        <is>
          <t>BA</t>
        </is>
      </c>
      <c r="K73" s="17" t="inlineStr">
        <is>
          <t>L3 – Professional / Associate</t>
        </is>
      </c>
      <c r="L73" s="82" t="inlineStr">
        <is>
          <t>20 of 20</t>
        </is>
      </c>
      <c r="M73" s="83"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N73"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O73" s="83" t="inlineStr">
        <is>
          <t>Latest rating: 3 · Potential: Medium · 9-box: Core Contributor</t>
        </is>
      </c>
      <c r="P73" s="83" t="inlineStr">
        <is>
          <t>Complexity &amp; Expertise: A3: QCs HTML files, fixes syntax errors in Dreamweaver, resolves team and client RBI queries → matches the start
Autonomy &amp; Decision: A2: Independently corrects document syntax; nothing broader stated → moved down 0.5
Accountability &amp; Impact: A3: Accuracy and timeliness of updates published on RBI's live site before effective dates → matches the start
Leadership &amp; Strategy: A2: Resolves queries from team members; no formal guidance role described → matches the start</t>
        </is>
      </c>
      <c r="Q73" s="84" t="inlineStr">
        <is>
          <t>Open ▸</t>
        </is>
      </c>
      <c r="R73" s="84" t="inlineStr">
        <is>
          <t>Card ▸</t>
        </is>
      </c>
      <c r="S73" s="85" t="inlineStr">
        <is>
          <t>Data Operations &amp; Digitization</t>
        </is>
      </c>
      <c r="T73" s="86" t="inlineStr">
        <is>
          <t>Document Conversion, Formatting &amp; Web Publishing</t>
        </is>
      </c>
      <c r="U73" s="86" t="inlineStr">
        <is>
          <t>R023</t>
        </is>
      </c>
      <c r="V73" s="86" t="inlineStr">
        <is>
          <t>Document Conversion, Formatting &amp; Web Publishing · IC</t>
        </is>
      </c>
      <c r="W73" s="101" t="inlineStr">
        <is>
          <t>A3</t>
        </is>
      </c>
      <c r="X73" s="86" t="inlineStr">
        <is>
          <t>Band A · Practitioner</t>
        </is>
      </c>
      <c r="Y73" s="86" t="inlineStr">
        <is>
          <t>Senior Digitization Associate</t>
        </is>
      </c>
      <c r="Z73" s="100" t="inlineStr">
        <is>
          <t>Keeps Digitization Specialist for one cycle · then Senior Digitization Associate</t>
        </is>
      </c>
      <c r="AA73" s="86" t="inlineStr">
        <is>
          <t>Evidence level B1 · moved down to A3 so that no reportee shares a band with their manager, with the fewest moves across IRIS · pay and title protected for one cycle</t>
        </is>
      </c>
      <c r="AB73" s="86" t="n"/>
      <c r="AC73" s="88" t="inlineStr">
        <is>
          <t>B1</t>
        </is>
      </c>
      <c r="AD73" s="21" t="inlineStr">
        <is>
          <t>High · 18.9 yrs vs market 2–5 yrs for A3</t>
        </is>
      </c>
      <c r="AE73" s="21" t="n"/>
      <c r="AF73" s="21" t="inlineStr">
        <is>
          <t>P2 · SFIA 3 Apply</t>
        </is>
      </c>
      <c r="AG73" s="89" t="str">
        <f>IFERROR(IF(INDEX(RM_I_C,MATCH($U73,RM_KEY,0))="","",INDEX(RM_I_C,MATCH($U73,RM_KEY,0))),"")</f>
        <v>H</v>
      </c>
      <c r="AH73" s="90" t="str">
        <f>IFERROR(IF(INDEX(RM_I_Au,MATCH($U73,RM_KEY,0))="","",INDEX(RM_I_Au,MATCH($U73,RM_KEY,0))),"")</f>
        <v>M</v>
      </c>
      <c r="AI73" s="90" t="str">
        <f>IFERROR(IF(INDEX(RM_I_Ac,MATCH($U73,RM_KEY,0))="","",INDEX(RM_I_Ac,MATCH($U73,RM_KEY,0))),"")</f>
        <v>M</v>
      </c>
      <c r="AJ73" s="90" t="str">
        <f>IFERROR(IF(INDEX(RM_I_L,MATCH($U73,RM_KEY,0))="","",INDEX(RM_I_L,MATCH($U73,RM_KEY,0))),"")</f>
        <v>L</v>
      </c>
      <c r="AK73" s="90" t="str">
        <f>IFERROR(IF(INDEX(RM_I_BI,MATCH($U73,RM_KEY,0))="","",INDEX(RM_I_BI,MATCH($U73,RM_KEY,0))),"")</f>
        <v>L</v>
      </c>
      <c r="AL73" s="90" t="str">
        <f>IFERROR(IF(INDEX(RM_I_Exp,MATCH($U73,RM_KEY,0))="","",INDEX(RM_I_Exp,MATCH($U73,RM_KEY,0))),"")</f>
        <v>L</v>
      </c>
      <c r="AM73" s="90" t="str">
        <f>IFERROR(IF(INDEX(RM_I_Edu,MATCH($U73,RM_KEY,0))="","",INDEX(RM_I_Edu,MATCH($U73,RM_KEY,0))),"")</f>
        <v>L</v>
      </c>
      <c r="AN73" s="91" t="str">
        <f>IFERROR(IF(INDEX(RM_M_C,MATCH($U73,RM_KEY,0))="","",INDEX(RM_M_C,MATCH($U73,RM_KEY,0))),"")</f>
        <v>H</v>
      </c>
      <c r="AO73" s="92" t="str">
        <f>IFERROR(IF(INDEX(RM_M_Au,MATCH($U73,RM_KEY,0))="","",INDEX(RM_M_Au,MATCH($U73,RM_KEY,0))),"")</f>
        <v>M</v>
      </c>
      <c r="AP73" s="92" t="str">
        <f>IFERROR(IF(INDEX(RM_M_Ac,MATCH($U73,RM_KEY,0))="","",INDEX(RM_M_Ac,MATCH($U73,RM_KEY,0))),"")</f>
        <v>M</v>
      </c>
      <c r="AQ73" s="92" t="str">
        <f>IFERROR(IF(INDEX(RM_M_L,MATCH($U73,RM_KEY,0))="","",INDEX(RM_M_L,MATCH($U73,RM_KEY,0))),"")</f>
        <v>L</v>
      </c>
      <c r="AR73" s="92" t="str">
        <f>IFERROR(IF(INDEX(RM_M_BI,MATCH($U73,RM_KEY,0))="","",INDEX(RM_M_BI,MATCH($U73,RM_KEY,0))),"")</f>
        <v>L</v>
      </c>
      <c r="AS73" s="92" t="str">
        <f>IFERROR(IF(INDEX(RM_M_Exp,MATCH($U73,RM_KEY,0))="","",INDEX(RM_M_Exp,MATCH($U73,RM_KEY,0))),"")</f>
        <v>L</v>
      </c>
      <c r="AT73" s="92" t="str">
        <f>IFERROR(IF(INDEX(RM_M_Edu,MATCH($U73,RM_KEY,0))="","",INDEX(RM_M_Edu,MATCH($U73,RM_KEY,0))),"")</f>
        <v>L</v>
      </c>
      <c r="AU73" s="93" t="str">
        <f>IFERROR(IF(INDEX(RM_L_C,MATCH($U73,RM_KEY,0))="","",INDEX(RM_L_C,MATCH($U73,RM_KEY,0))),"")</f>
        <v/>
      </c>
      <c r="AV73" s="94" t="str">
        <f>IFERROR(IF(INDEX(RM_L_Au,MATCH($U73,RM_KEY,0))="","",INDEX(RM_L_Au,MATCH($U73,RM_KEY,0))),"")</f>
        <v/>
      </c>
      <c r="AW73" s="94" t="str">
        <f>IFERROR(IF(INDEX(RM_L_Ac,MATCH($U73,RM_KEY,0))="","",INDEX(RM_L_Ac,MATCH($U73,RM_KEY,0))),"")</f>
        <v/>
      </c>
      <c r="AX73" s="94" t="str">
        <f>IFERROR(IF(INDEX(RM_L_L,MATCH($U73,RM_KEY,0))="","",INDEX(RM_L_L,MATCH($U73,RM_KEY,0))),"")</f>
        <v/>
      </c>
      <c r="AY73" s="94" t="str">
        <f>IFERROR(IF(INDEX(RM_L_BI,MATCH($U73,RM_KEY,0))="","",INDEX(RM_L_BI,MATCH($U73,RM_KEY,0))),"")</f>
        <v/>
      </c>
      <c r="AZ73" s="94" t="str">
        <f>IFERROR(IF(INDEX(RM_L_Exp,MATCH($U73,RM_KEY,0))="","",INDEX(RM_L_Exp,MATCH($U73,RM_KEY,0))),"")</f>
        <v/>
      </c>
      <c r="BA73" s="94" t="str">
        <f>IFERROR(IF(INDEX(RM_L_Edu,MATCH($U73,RM_KEY,0))="","",INDEX(RM_L_Edu,MATCH($U73,RM_KEY,0))),"")</f>
        <v/>
      </c>
      <c r="BB73" s="89" t="inlineStr">
        <is>
          <t>M</t>
        </is>
      </c>
      <c r="BC73" s="90" t="inlineStr">
        <is>
          <t>M</t>
        </is>
      </c>
      <c r="BD73" s="90" t="inlineStr">
        <is>
          <t>M</t>
        </is>
      </c>
      <c r="BE73" s="90" t="inlineStr">
        <is>
          <t>L</t>
        </is>
      </c>
      <c r="BF73" s="90" t="inlineStr">
        <is>
          <t>M</t>
        </is>
      </c>
      <c r="BG73" s="90" t="inlineStr">
        <is>
          <t>H</t>
        </is>
      </c>
      <c r="BH73" s="90" t="inlineStr">
        <is>
          <t>M</t>
        </is>
      </c>
      <c r="BI73" s="93" t="n"/>
      <c r="BJ73" s="94" t="n"/>
      <c r="BK73" s="94" t="n"/>
      <c r="BL73" s="94" t="n"/>
      <c r="BM73" s="94" t="n"/>
      <c r="BN73" s="94" t="n"/>
      <c r="BO73" s="94" t="n"/>
      <c r="BP73" s="63" t="n"/>
      <c r="BQ73" s="95" t="str">
        <f>IF(CY73=0,"",IF(BP73&lt;&gt;"",BP73,IF(LEFT(W73,1)="X",W73,IF(OR(W73="B+",W73="C+"),INDEX(LAD_PC,MAX(1,MIN(14,MATCH(W73,LAD_PC,0)+IF((DA73-CZ73)&gt;=0.5,1,IF((DA73-CZ73)&lt;=-0.5,-1,0))))),INDEX(LAD_STD,MAX(1,MIN(12,MATCH(W73,LAD_STD,0)+IF((DA73-CZ73)&gt;=0.5,1,IF((DA73-CZ73)&lt;=-0.5,-1,0)))))))))</f>
        <v/>
      </c>
      <c r="BR73" s="86" t="str">
        <f>IF(BQ73="","",IFERROR(CHOOSE(INDEX(B_RANK,MATCH(BQ73,B_LVL,0)),"Band A · Practitioner","Band B · Specialist / Manager","B+ · Player-Coach","Band C · Principal / Head","C+ · Player-Coach","Band D · Business leadership","Band E · Enterprise leadership"),"Band X · Consultant"))</f>
        <v/>
      </c>
      <c r="BS73" s="86" t="str">
        <f>IF(BQ73="","",IF(BQ73=W73,"• Same",IF(INDEX(B_VAL,MATCH(BQ73,B_LVL,0))&gt;INDEX(B_VAL,MATCH(W73,B_LVL,0)),"▲ Up","▼ Down")))</f>
        <v/>
      </c>
      <c r="BT73" s="95" t="str">
        <f>IF(BQ73&lt;&gt;"",BQ73,W73)</f>
        <v>A3</v>
      </c>
      <c r="BU73" s="86" t="str">
        <f>IFERROR(IF($H73="","—",IF(OR(LEFT(BT73,1)="X",LEFT(INDEX($BT$7:$BT$592,MATCH($H73,$D$7:$D$592,0)),1)="X"),"—",IF(AND(LEFT(BT73,1)="E",LEFT(INDEX($BT$7:$BT$592,MATCH($H73,$D$7:$D$592,0)),1)="E"),"Exception · Band E",IF(INDEX(B_VAL,MATCH(BT73,B_LVL,0))&gt;=INDEX(B_VAL,MATCH(INDEX($BT$7:$BT$592,MATCH($H73,$D$7:$D$592,0)),B_LVL,0)),"⚠ At or above the manager",IF(INDEX(B_RANK,MATCH(BT73,B_LVL,0))=INDEX(B_RANK,MATCH(INDEX($BT$7:$BT$592,MATCH($H73,$D$7:$D$592,0)),B_LVL,0)),"⚠ Same band as the manager","OK"))))),"—")</f>
        <v>OK</v>
      </c>
      <c r="BV73" s="64" t="n"/>
      <c r="BW73" s="20">
        <f>IFERROR(INDEX(LMH_PTS,MATCH(AG73,LMH_KEY,0)),0)</f>
        <v>9</v>
      </c>
      <c r="BX73" s="21">
        <f>IFERROR(INDEX(LMH_PTS,MATCH(AH73,LMH_KEY,0)),0)</f>
        <v>3</v>
      </c>
      <c r="BY73" s="21">
        <f>IFERROR(INDEX(LMH_PTS,MATCH(AI73,LMH_KEY,0)),0)</f>
        <v>3</v>
      </c>
      <c r="BZ73" s="21">
        <f>IFERROR(INDEX(LMH_PTS,MATCH(AJ73,LMH_KEY,0)),0)</f>
        <v>1</v>
      </c>
      <c r="CA73" s="21">
        <f>IFERROR(INDEX(LMH_PTS,MATCH(AK73,LMH_KEY,0)),0)</f>
        <v>1</v>
      </c>
      <c r="CB73" s="21">
        <f>IFERROR(INDEX(LMH_PTS,MATCH(AL73,LMH_KEY,0)),0)</f>
        <v>1</v>
      </c>
      <c r="CC73" s="21">
        <f>IFERROR(INDEX(LMH_PTS,MATCH(AM73,LMH_KEY,0)),0)</f>
        <v>1</v>
      </c>
      <c r="CD73" s="21">
        <f>IFERROR(INDEX(LMH_PTS,MATCH(IF(AU73&lt;&gt;"",AU73,AG73),LMH_KEY,0)),0)</f>
        <v>9</v>
      </c>
      <c r="CE73" s="21">
        <f>IFERROR(INDEX(LMH_PTS,MATCH(IF(AV73&lt;&gt;"",AV73,AH73),LMH_KEY,0)),0)</f>
        <v>3</v>
      </c>
      <c r="CF73" s="21">
        <f>IFERROR(INDEX(LMH_PTS,MATCH(IF(AW73&lt;&gt;"",AW73,AI73),LMH_KEY,0)),0)</f>
        <v>3</v>
      </c>
      <c r="CG73" s="21">
        <f>IFERROR(INDEX(LMH_PTS,MATCH(IF(AX73&lt;&gt;"",AX73,AJ73),LMH_KEY,0)),0)</f>
        <v>1</v>
      </c>
      <c r="CH73" s="21">
        <f>IFERROR(INDEX(LMH_PTS,MATCH(IF(AY73&lt;&gt;"",AY73,AK73),LMH_KEY,0)),0)</f>
        <v>1</v>
      </c>
      <c r="CI73" s="21">
        <f>IFERROR(INDEX(LMH_PTS,MATCH(IF(AZ73&lt;&gt;"",AZ73,AL73),LMH_KEY,0)),0)</f>
        <v>1</v>
      </c>
      <c r="CJ73" s="21">
        <f>IFERROR(INDEX(LMH_PTS,MATCH(IF(BA73&lt;&gt;"",BA73,AM73),LMH_KEY,0)),0)</f>
        <v>1</v>
      </c>
      <c r="CK73" s="21">
        <f>IF(BB73="",0,IFERROR(INDEX(LMH_STEP,MATCH(BB73,LMH_KEY,0)),0))</f>
        <v>0</v>
      </c>
      <c r="CL73" s="21">
        <f>IF(BC73="",0,IFERROR(INDEX(LMH_STEP,MATCH(BC73,LMH_KEY,0)),0))</f>
        <v>0</v>
      </c>
      <c r="CM73" s="21">
        <f>IF(BD73="",0,IFERROR(INDEX(LMH_STEP,MATCH(BD73,LMH_KEY,0)),0))</f>
        <v>0</v>
      </c>
      <c r="CN73" s="21">
        <f>IF(BE73="",0,IFERROR(INDEX(LMH_STEP,MATCH(BE73,LMH_KEY,0)),0))</f>
        <v>-1</v>
      </c>
      <c r="CO73" s="21">
        <f>IF(BF73="",0,IFERROR(INDEX(LMH_STEP,MATCH(BF73,LMH_KEY,0)),0))</f>
        <v>0</v>
      </c>
      <c r="CP73" s="21">
        <f>IF(BG73="",0,IFERROR(INDEX(LMH_STEP,MATCH(BG73,LMH_KEY,0)),0))</f>
        <v>1</v>
      </c>
      <c r="CQ73" s="21">
        <f>IF(BH73="",0,IFERROR(INDEX(LMH_STEP,MATCH(BH73,LMH_KEY,0)),0))</f>
        <v>0</v>
      </c>
      <c r="CR73" s="21">
        <f>IF(BI73&lt;&gt;"",IFERROR(INDEX(LMH_STEP,MATCH(BI73,LMH_KEY,0)),0),CK73)</f>
        <v>0</v>
      </c>
      <c r="CS73" s="21">
        <f>IF(BJ73&lt;&gt;"",IFERROR(INDEX(LMH_STEP,MATCH(BJ73,LMH_KEY,0)),0),CL73)</f>
        <v>0</v>
      </c>
      <c r="CT73" s="21">
        <f>IF(BK73&lt;&gt;"",IFERROR(INDEX(LMH_STEP,MATCH(BK73,LMH_KEY,0)),0),CM73)</f>
        <v>0</v>
      </c>
      <c r="CU73" s="21">
        <f>IF(BL73&lt;&gt;"",IFERROR(INDEX(LMH_STEP,MATCH(BL73,LMH_KEY,0)),0),CN73)</f>
        <v>-1</v>
      </c>
      <c r="CV73" s="21">
        <f>IF(BM73&lt;&gt;"",IFERROR(INDEX(LMH_STEP,MATCH(BM73,LMH_KEY,0)),0),CO73)</f>
        <v>0</v>
      </c>
      <c r="CW73" s="21">
        <f>IF(BN73&lt;&gt;"",IFERROR(INDEX(LMH_STEP,MATCH(BN73,LMH_KEY,0)),0),CP73)</f>
        <v>1</v>
      </c>
      <c r="CX73" s="21">
        <f>IF(BO73&lt;&gt;"",IFERROR(INDEX(LMH_STEP,MATCH(BO73,LMH_KEY,0)),0),CQ73)</f>
        <v>0</v>
      </c>
      <c r="CY73" s="21">
        <f>COUNTA(BI73:BO73)+IF(BP73&lt;&gt;"",1,0)+IFERROR(INDEX(RM_LCNT,MATCH($U73,RM_KEY,0)),0)</f>
        <v>0</v>
      </c>
      <c r="CZ73" s="21">
        <f>IF((BW73+BX73+BY73+BZ73+CA73+CB73+CC73)=0,0,(BW73*CK73+BX73*CL73+BY73*CM73+BZ73*CN73+CA73*CO73+CB73*CP73+CC73*CQ73)/(BW73+BX73+BY73+BZ73+CA73+CB73+CC73))</f>
        <v>0</v>
      </c>
      <c r="DA73" s="21">
        <f>IF((CD73+CE73+CF73+CG73+CH73+CI73+CJ73)=0,0,(CD73*CR73+CE73*CS73+CF73*CT73+CG73*CU73+CH73*CV73+CI73*CW73+CJ73*CX73)/(CD73+CE73+CF73+CG73+CH73+CI73+CJ73))</f>
        <v>0</v>
      </c>
    </row>
    <row r="74" ht="70" customHeight="1">
      <c r="A74" s="59" t="inlineStr">
        <is>
          <t>Consume</t>
        </is>
      </c>
      <c r="B74" s="17" t="inlineStr">
        <is>
          <t>Digitizing</t>
        </is>
      </c>
      <c r="C74" s="17" t="n">
        <v>7</v>
      </c>
      <c r="D74" s="17" t="inlineStr">
        <is>
          <t>IRIS0110</t>
        </is>
      </c>
      <c r="E74" s="17" t="inlineStr">
        <is>
          <t>Aniket Manval</t>
        </is>
      </c>
      <c r="F74" s="17" t="inlineStr">
        <is>
          <t>Image Processing Specialist</t>
        </is>
      </c>
      <c r="G74" s="17" t="inlineStr">
        <is>
          <t>Shraddha Patil</t>
        </is>
      </c>
      <c r="H74" s="17" t="inlineStr">
        <is>
          <t>IRIS0114</t>
        </is>
      </c>
      <c r="I74" s="17" t="n">
        <v>19.4</v>
      </c>
      <c r="J74" s="17" t="inlineStr">
        <is>
          <t>Undergraduate</t>
        </is>
      </c>
      <c r="K74" s="17" t="inlineStr">
        <is>
          <t>L3 – Professional / Associate</t>
        </is>
      </c>
      <c r="L74" s="82" t="inlineStr">
        <is>
          <t>20 of 20</t>
        </is>
      </c>
      <c r="M74" s="83"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N74"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O74" s="83" t="inlineStr">
        <is>
          <t>Latest rating: 4 · Potential: High · 9-box: Core Contributor</t>
        </is>
      </c>
      <c r="P74" s="83" t="inlineStr">
        <is>
          <t>Complexity &amp; Expertise: A2: Uploads content to RBI website from client site; routine publishing task → moved down 0.5
Autonomy &amp; Decision: A2: Independently uploads content that has already been validated and approved → moved down 0.5
Accountability &amp; Impact: A2: Own uploads; says errors are 'usually easy to fix' by revising → moved down 0.5
Leadership &amp; Strategy: A1: No guidance or leadership of others described → moved down 0.5</t>
        </is>
      </c>
      <c r="Q74" s="84" t="inlineStr">
        <is>
          <t>Open ▸</t>
        </is>
      </c>
      <c r="R74" s="84" t="inlineStr">
        <is>
          <t>Card ▸</t>
        </is>
      </c>
      <c r="S74" s="85" t="inlineStr">
        <is>
          <t>Data Operations &amp; Digitization</t>
        </is>
      </c>
      <c r="T74" s="86" t="inlineStr">
        <is>
          <t>Document Conversion, Formatting &amp; Web Publishing</t>
        </is>
      </c>
      <c r="U74" s="86" t="inlineStr">
        <is>
          <t>R023</t>
        </is>
      </c>
      <c r="V74" s="86" t="inlineStr">
        <is>
          <t>Document Conversion, Formatting &amp; Web Publishing · IC</t>
        </is>
      </c>
      <c r="W74" s="101" t="inlineStr">
        <is>
          <t>A3</t>
        </is>
      </c>
      <c r="X74" s="86" t="inlineStr">
        <is>
          <t>Band A · Practitioner</t>
        </is>
      </c>
      <c r="Y74" s="86" t="inlineStr">
        <is>
          <t>Senior Digitization Associate</t>
        </is>
      </c>
      <c r="Z74" s="86" t="n"/>
      <c r="AA74" s="86" t="inlineStr">
        <is>
          <t>Placed at A3 by the evidence: six ratings × market-derived weights and rules R1–R13 · no move needed for the reporting line</t>
        </is>
      </c>
      <c r="AB74" s="86" t="n"/>
      <c r="AC74" s="88" t="inlineStr">
        <is>
          <t>A3</t>
        </is>
      </c>
      <c r="AD74" s="21" t="inlineStr">
        <is>
          <t>High · 19.4 yrs vs market 2–5 yrs for A3</t>
        </is>
      </c>
      <c r="AE74" s="21" t="n"/>
      <c r="AF74" s="21" t="inlineStr">
        <is>
          <t>P2 · SFIA 3 Apply</t>
        </is>
      </c>
      <c r="AG74" s="89" t="str">
        <f>IFERROR(IF(INDEX(RM_I_C,MATCH($U74,RM_KEY,0))="","",INDEX(RM_I_C,MATCH($U74,RM_KEY,0))),"")</f>
        <v>H</v>
      </c>
      <c r="AH74" s="90" t="str">
        <f>IFERROR(IF(INDEX(RM_I_Au,MATCH($U74,RM_KEY,0))="","",INDEX(RM_I_Au,MATCH($U74,RM_KEY,0))),"")</f>
        <v>M</v>
      </c>
      <c r="AI74" s="90" t="str">
        <f>IFERROR(IF(INDEX(RM_I_Ac,MATCH($U74,RM_KEY,0))="","",INDEX(RM_I_Ac,MATCH($U74,RM_KEY,0))),"")</f>
        <v>M</v>
      </c>
      <c r="AJ74" s="90" t="str">
        <f>IFERROR(IF(INDEX(RM_I_L,MATCH($U74,RM_KEY,0))="","",INDEX(RM_I_L,MATCH($U74,RM_KEY,0))),"")</f>
        <v>L</v>
      </c>
      <c r="AK74" s="90" t="str">
        <f>IFERROR(IF(INDEX(RM_I_BI,MATCH($U74,RM_KEY,0))="","",INDEX(RM_I_BI,MATCH($U74,RM_KEY,0))),"")</f>
        <v>L</v>
      </c>
      <c r="AL74" s="90" t="str">
        <f>IFERROR(IF(INDEX(RM_I_Exp,MATCH($U74,RM_KEY,0))="","",INDEX(RM_I_Exp,MATCH($U74,RM_KEY,0))),"")</f>
        <v>L</v>
      </c>
      <c r="AM74" s="90" t="str">
        <f>IFERROR(IF(INDEX(RM_I_Edu,MATCH($U74,RM_KEY,0))="","",INDEX(RM_I_Edu,MATCH($U74,RM_KEY,0))),"")</f>
        <v>L</v>
      </c>
      <c r="AN74" s="91" t="str">
        <f>IFERROR(IF(INDEX(RM_M_C,MATCH($U74,RM_KEY,0))="","",INDEX(RM_M_C,MATCH($U74,RM_KEY,0))),"")</f>
        <v>H</v>
      </c>
      <c r="AO74" s="92" t="str">
        <f>IFERROR(IF(INDEX(RM_M_Au,MATCH($U74,RM_KEY,0))="","",INDEX(RM_M_Au,MATCH($U74,RM_KEY,0))),"")</f>
        <v>M</v>
      </c>
      <c r="AP74" s="92" t="str">
        <f>IFERROR(IF(INDEX(RM_M_Ac,MATCH($U74,RM_KEY,0))="","",INDEX(RM_M_Ac,MATCH($U74,RM_KEY,0))),"")</f>
        <v>M</v>
      </c>
      <c r="AQ74" s="92" t="str">
        <f>IFERROR(IF(INDEX(RM_M_L,MATCH($U74,RM_KEY,0))="","",INDEX(RM_M_L,MATCH($U74,RM_KEY,0))),"")</f>
        <v>L</v>
      </c>
      <c r="AR74" s="92" t="str">
        <f>IFERROR(IF(INDEX(RM_M_BI,MATCH($U74,RM_KEY,0))="","",INDEX(RM_M_BI,MATCH($U74,RM_KEY,0))),"")</f>
        <v>L</v>
      </c>
      <c r="AS74" s="92" t="str">
        <f>IFERROR(IF(INDEX(RM_M_Exp,MATCH($U74,RM_KEY,0))="","",INDEX(RM_M_Exp,MATCH($U74,RM_KEY,0))),"")</f>
        <v>L</v>
      </c>
      <c r="AT74" s="92" t="str">
        <f>IFERROR(IF(INDEX(RM_M_Edu,MATCH($U74,RM_KEY,0))="","",INDEX(RM_M_Edu,MATCH($U74,RM_KEY,0))),"")</f>
        <v>L</v>
      </c>
      <c r="AU74" s="93" t="str">
        <f>IFERROR(IF(INDEX(RM_L_C,MATCH($U74,RM_KEY,0))="","",INDEX(RM_L_C,MATCH($U74,RM_KEY,0))),"")</f>
        <v/>
      </c>
      <c r="AV74" s="94" t="str">
        <f>IFERROR(IF(INDEX(RM_L_Au,MATCH($U74,RM_KEY,0))="","",INDEX(RM_L_Au,MATCH($U74,RM_KEY,0))),"")</f>
        <v/>
      </c>
      <c r="AW74" s="94" t="str">
        <f>IFERROR(IF(INDEX(RM_L_Ac,MATCH($U74,RM_KEY,0))="","",INDEX(RM_L_Ac,MATCH($U74,RM_KEY,0))),"")</f>
        <v/>
      </c>
      <c r="AX74" s="94" t="str">
        <f>IFERROR(IF(INDEX(RM_L_L,MATCH($U74,RM_KEY,0))="","",INDEX(RM_L_L,MATCH($U74,RM_KEY,0))),"")</f>
        <v/>
      </c>
      <c r="AY74" s="94" t="str">
        <f>IFERROR(IF(INDEX(RM_L_BI,MATCH($U74,RM_KEY,0))="","",INDEX(RM_L_BI,MATCH($U74,RM_KEY,0))),"")</f>
        <v/>
      </c>
      <c r="AZ74" s="94" t="str">
        <f>IFERROR(IF(INDEX(RM_L_Exp,MATCH($U74,RM_KEY,0))="","",INDEX(RM_L_Exp,MATCH($U74,RM_KEY,0))),"")</f>
        <v/>
      </c>
      <c r="BA74" s="94" t="str">
        <f>IFERROR(IF(INDEX(RM_L_Edu,MATCH($U74,RM_KEY,0))="","",INDEX(RM_L_Edu,MATCH($U74,RM_KEY,0))),"")</f>
        <v/>
      </c>
      <c r="BB74" s="89" t="inlineStr">
        <is>
          <t>M</t>
        </is>
      </c>
      <c r="BC74" s="90" t="inlineStr">
        <is>
          <t>M</t>
        </is>
      </c>
      <c r="BD74" s="90" t="inlineStr">
        <is>
          <t>M</t>
        </is>
      </c>
      <c r="BE74" s="90" t="inlineStr">
        <is>
          <t>L</t>
        </is>
      </c>
      <c r="BF74" s="90" t="inlineStr">
        <is>
          <t>M</t>
        </is>
      </c>
      <c r="BG74" s="90" t="inlineStr">
        <is>
          <t>H</t>
        </is>
      </c>
      <c r="BH74" s="90" t="inlineStr">
        <is>
          <t>L</t>
        </is>
      </c>
      <c r="BI74" s="93" t="n"/>
      <c r="BJ74" s="94" t="n"/>
      <c r="BK74" s="94" t="n"/>
      <c r="BL74" s="94" t="n"/>
      <c r="BM74" s="94" t="n"/>
      <c r="BN74" s="94" t="n"/>
      <c r="BO74" s="94" t="n"/>
      <c r="BP74" s="63" t="n"/>
      <c r="BQ74" s="95" t="str">
        <f>IF(CY74=0,"",IF(BP74&lt;&gt;"",BP74,IF(LEFT(W74,1)="X",W74,IF(OR(W74="B+",W74="C+"),INDEX(LAD_PC,MAX(1,MIN(14,MATCH(W74,LAD_PC,0)+IF((DA74-CZ74)&gt;=0.5,1,IF((DA74-CZ74)&lt;=-0.5,-1,0))))),INDEX(LAD_STD,MAX(1,MIN(12,MATCH(W74,LAD_STD,0)+IF((DA74-CZ74)&gt;=0.5,1,IF((DA74-CZ74)&lt;=-0.5,-1,0)))))))))</f>
        <v/>
      </c>
      <c r="BR74" s="86" t="str">
        <f>IF(BQ74="","",IFERROR(CHOOSE(INDEX(B_RANK,MATCH(BQ74,B_LVL,0)),"Band A · Practitioner","Band B · Specialist / Manager","B+ · Player-Coach","Band C · Principal / Head","C+ · Player-Coach","Band D · Business leadership","Band E · Enterprise leadership"),"Band X · Consultant"))</f>
        <v/>
      </c>
      <c r="BS74" s="86" t="str">
        <f>IF(BQ74="","",IF(BQ74=W74,"• Same",IF(INDEX(B_VAL,MATCH(BQ74,B_LVL,0))&gt;INDEX(B_VAL,MATCH(W74,B_LVL,0)),"▲ Up","▼ Down")))</f>
        <v/>
      </c>
      <c r="BT74" s="95" t="str">
        <f>IF(BQ74&lt;&gt;"",BQ74,W74)</f>
        <v>A3</v>
      </c>
      <c r="BU74" s="86" t="str">
        <f>IFERROR(IF($H74="","—",IF(OR(LEFT(BT74,1)="X",LEFT(INDEX($BT$7:$BT$592,MATCH($H74,$D$7:$D$592,0)),1)="X"),"—",IF(AND(LEFT(BT74,1)="E",LEFT(INDEX($BT$7:$BT$592,MATCH($H74,$D$7:$D$592,0)),1)="E"),"Exception · Band E",IF(INDEX(B_VAL,MATCH(BT74,B_LVL,0))&gt;=INDEX(B_VAL,MATCH(INDEX($BT$7:$BT$592,MATCH($H74,$D$7:$D$592,0)),B_LVL,0)),"⚠ At or above the manager",IF(INDEX(B_RANK,MATCH(BT74,B_LVL,0))=INDEX(B_RANK,MATCH(INDEX($BT$7:$BT$592,MATCH($H74,$D$7:$D$592,0)),B_LVL,0)),"⚠ Same band as the manager","OK"))))),"—")</f>
        <v>OK</v>
      </c>
      <c r="BV74" s="64" t="n"/>
      <c r="BW74" s="20">
        <f>IFERROR(INDEX(LMH_PTS,MATCH(AG74,LMH_KEY,0)),0)</f>
        <v>9</v>
      </c>
      <c r="BX74" s="21">
        <f>IFERROR(INDEX(LMH_PTS,MATCH(AH74,LMH_KEY,0)),0)</f>
        <v>3</v>
      </c>
      <c r="BY74" s="21">
        <f>IFERROR(INDEX(LMH_PTS,MATCH(AI74,LMH_KEY,0)),0)</f>
        <v>3</v>
      </c>
      <c r="BZ74" s="21">
        <f>IFERROR(INDEX(LMH_PTS,MATCH(AJ74,LMH_KEY,0)),0)</f>
        <v>1</v>
      </c>
      <c r="CA74" s="21">
        <f>IFERROR(INDEX(LMH_PTS,MATCH(AK74,LMH_KEY,0)),0)</f>
        <v>1</v>
      </c>
      <c r="CB74" s="21">
        <f>IFERROR(INDEX(LMH_PTS,MATCH(AL74,LMH_KEY,0)),0)</f>
        <v>1</v>
      </c>
      <c r="CC74" s="21">
        <f>IFERROR(INDEX(LMH_PTS,MATCH(AM74,LMH_KEY,0)),0)</f>
        <v>1</v>
      </c>
      <c r="CD74" s="21">
        <f>IFERROR(INDEX(LMH_PTS,MATCH(IF(AU74&lt;&gt;"",AU74,AG74),LMH_KEY,0)),0)</f>
        <v>9</v>
      </c>
      <c r="CE74" s="21">
        <f>IFERROR(INDEX(LMH_PTS,MATCH(IF(AV74&lt;&gt;"",AV74,AH74),LMH_KEY,0)),0)</f>
        <v>3</v>
      </c>
      <c r="CF74" s="21">
        <f>IFERROR(INDEX(LMH_PTS,MATCH(IF(AW74&lt;&gt;"",AW74,AI74),LMH_KEY,0)),0)</f>
        <v>3</v>
      </c>
      <c r="CG74" s="21">
        <f>IFERROR(INDEX(LMH_PTS,MATCH(IF(AX74&lt;&gt;"",AX74,AJ74),LMH_KEY,0)),0)</f>
        <v>1</v>
      </c>
      <c r="CH74" s="21">
        <f>IFERROR(INDEX(LMH_PTS,MATCH(IF(AY74&lt;&gt;"",AY74,AK74),LMH_KEY,0)),0)</f>
        <v>1</v>
      </c>
      <c r="CI74" s="21">
        <f>IFERROR(INDEX(LMH_PTS,MATCH(IF(AZ74&lt;&gt;"",AZ74,AL74),LMH_KEY,0)),0)</f>
        <v>1</v>
      </c>
      <c r="CJ74" s="21">
        <f>IFERROR(INDEX(LMH_PTS,MATCH(IF(BA74&lt;&gt;"",BA74,AM74),LMH_KEY,0)),0)</f>
        <v>1</v>
      </c>
      <c r="CK74" s="21">
        <f>IF(BB74="",0,IFERROR(INDEX(LMH_STEP,MATCH(BB74,LMH_KEY,0)),0))</f>
        <v>0</v>
      </c>
      <c r="CL74" s="21">
        <f>IF(BC74="",0,IFERROR(INDEX(LMH_STEP,MATCH(BC74,LMH_KEY,0)),0))</f>
        <v>0</v>
      </c>
      <c r="CM74" s="21">
        <f>IF(BD74="",0,IFERROR(INDEX(LMH_STEP,MATCH(BD74,LMH_KEY,0)),0))</f>
        <v>0</v>
      </c>
      <c r="CN74" s="21">
        <f>IF(BE74="",0,IFERROR(INDEX(LMH_STEP,MATCH(BE74,LMH_KEY,0)),0))</f>
        <v>-1</v>
      </c>
      <c r="CO74" s="21">
        <f>IF(BF74="",0,IFERROR(INDEX(LMH_STEP,MATCH(BF74,LMH_KEY,0)),0))</f>
        <v>0</v>
      </c>
      <c r="CP74" s="21">
        <f>IF(BG74="",0,IFERROR(INDEX(LMH_STEP,MATCH(BG74,LMH_KEY,0)),0))</f>
        <v>1</v>
      </c>
      <c r="CQ74" s="21">
        <f>IF(BH74="",0,IFERROR(INDEX(LMH_STEP,MATCH(BH74,LMH_KEY,0)),0))</f>
        <v>-1</v>
      </c>
      <c r="CR74" s="21">
        <f>IF(BI74&lt;&gt;"",IFERROR(INDEX(LMH_STEP,MATCH(BI74,LMH_KEY,0)),0),CK74)</f>
        <v>0</v>
      </c>
      <c r="CS74" s="21">
        <f>IF(BJ74&lt;&gt;"",IFERROR(INDEX(LMH_STEP,MATCH(BJ74,LMH_KEY,0)),0),CL74)</f>
        <v>0</v>
      </c>
      <c r="CT74" s="21">
        <f>IF(BK74&lt;&gt;"",IFERROR(INDEX(LMH_STEP,MATCH(BK74,LMH_KEY,0)),0),CM74)</f>
        <v>0</v>
      </c>
      <c r="CU74" s="21">
        <f>IF(BL74&lt;&gt;"",IFERROR(INDEX(LMH_STEP,MATCH(BL74,LMH_KEY,0)),0),CN74)</f>
        <v>-1</v>
      </c>
      <c r="CV74" s="21">
        <f>IF(BM74&lt;&gt;"",IFERROR(INDEX(LMH_STEP,MATCH(BM74,LMH_KEY,0)),0),CO74)</f>
        <v>0</v>
      </c>
      <c r="CW74" s="21">
        <f>IF(BN74&lt;&gt;"",IFERROR(INDEX(LMH_STEP,MATCH(BN74,LMH_KEY,0)),0),CP74)</f>
        <v>1</v>
      </c>
      <c r="CX74" s="21">
        <f>IF(BO74&lt;&gt;"",IFERROR(INDEX(LMH_STEP,MATCH(BO74,LMH_KEY,0)),0),CQ74)</f>
        <v>-1</v>
      </c>
      <c r="CY74" s="21">
        <f>COUNTA(BI74:BO74)+IF(BP74&lt;&gt;"",1,0)+IFERROR(INDEX(RM_LCNT,MATCH($U74,RM_KEY,0)),0)</f>
        <v>0</v>
      </c>
      <c r="CZ74" s="21">
        <f>IF((BW74+BX74+BY74+BZ74+CA74+CB74+CC74)=0,0,(BW74*CK74+BX74*CL74+BY74*CM74+BZ74*CN74+CA74*CO74+CB74*CP74+CC74*CQ74)/(BW74+BX74+BY74+BZ74+CA74+CB74+CC74))</f>
        <v>-0.0526315789473684</v>
      </c>
      <c r="DA74" s="21">
        <f>IF((CD74+CE74+CF74+CG74+CH74+CI74+CJ74)=0,0,(CD74*CR74+CE74*CS74+CF74*CT74+CG74*CU74+CH74*CV74+CI74*CW74+CJ74*CX74)/(CD74+CE74+CF74+CG74+CH74+CI74+CJ74))</f>
        <v>-0.0526315789473684</v>
      </c>
    </row>
    <row r="75" ht="70" customHeight="1">
      <c r="A75" s="59" t="inlineStr">
        <is>
          <t>Consume</t>
        </is>
      </c>
      <c r="B75" s="17" t="inlineStr">
        <is>
          <t>Digitizing</t>
        </is>
      </c>
      <c r="C75" s="17" t="n">
        <v>7</v>
      </c>
      <c r="D75" s="17" t="inlineStr">
        <is>
          <t>IRIS0170</t>
        </is>
      </c>
      <c r="E75" s="17" t="inlineStr">
        <is>
          <t>Manish Paithankar</t>
        </is>
      </c>
      <c r="F75" s="17" t="inlineStr">
        <is>
          <t>Image Processing Specialist</t>
        </is>
      </c>
      <c r="G75" s="17" t="inlineStr">
        <is>
          <t>Shraddha Patil</t>
        </is>
      </c>
      <c r="H75" s="17" t="inlineStr">
        <is>
          <t>IRIS0114</t>
        </is>
      </c>
      <c r="I75" s="17" t="n">
        <v>18.7</v>
      </c>
      <c r="J75" s="17" t="inlineStr">
        <is>
          <t>B.Com</t>
        </is>
      </c>
      <c r="K75" s="17" t="inlineStr">
        <is>
          <t>L3 – Professional / Associate</t>
        </is>
      </c>
      <c r="L75" s="82" t="inlineStr">
        <is>
          <t>20 of 20</t>
        </is>
      </c>
      <c r="M75" s="83" t="inlineStr">
        <is>
          <t>• Role / sub-team: Digitizing — Image Processing Specialist.
• Core purpose: Input not given by Participant.
• Decision-making autonomy: Input not given by Participant.
• Is this something only they do: Input not given by Participant.</t>
        </is>
      </c>
      <c r="N75"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O75" s="83" t="inlineStr">
        <is>
          <t>Latest rating: 3 · Potential: Medium · 9-box: Core Contributor</t>
        </is>
      </c>
      <c r="P75" s="83" t="n"/>
      <c r="Q75" s="84" t="inlineStr">
        <is>
          <t>Open ▸</t>
        </is>
      </c>
      <c r="R75" s="84" t="inlineStr">
        <is>
          <t>Card ▸</t>
        </is>
      </c>
      <c r="S75" s="85" t="inlineStr">
        <is>
          <t>Data Operations &amp; Digitization</t>
        </is>
      </c>
      <c r="T75" s="86" t="inlineStr">
        <is>
          <t>Document Conversion, Formatting &amp; Web Publishing</t>
        </is>
      </c>
      <c r="U75" s="86" t="inlineStr">
        <is>
          <t>R023</t>
        </is>
      </c>
      <c r="V75" s="86" t="inlineStr">
        <is>
          <t>Document Conversion, Formatting &amp; Web Publishing · IC</t>
        </is>
      </c>
      <c r="W75" s="101" t="inlineStr">
        <is>
          <t>A3</t>
        </is>
      </c>
      <c r="X75" s="86" t="inlineStr">
        <is>
          <t>Band A · Practitioner</t>
        </is>
      </c>
      <c r="Y75" s="86" t="inlineStr">
        <is>
          <t>Senior Digitization Associate</t>
        </is>
      </c>
      <c r="Z75" s="86" t="n"/>
      <c r="AA75" s="86" t="inlineStr">
        <is>
          <t>Placed at A3 by the evidence: six ratings × market-derived weights and rules R1–R13 · no move needed for the reporting line</t>
        </is>
      </c>
      <c r="AB75" s="86" t="n"/>
      <c r="AC75" s="88" t="inlineStr">
        <is>
          <t>B1</t>
        </is>
      </c>
      <c r="AD75" s="21" t="inlineStr">
        <is>
          <t>High · 18.7 yrs vs market 2–5 yrs for A3</t>
        </is>
      </c>
      <c r="AE75" s="21" t="n"/>
      <c r="AF75" s="21" t="inlineStr">
        <is>
          <t>P2 · SFIA 3 Apply</t>
        </is>
      </c>
      <c r="AG75" s="89" t="str">
        <f>IFERROR(IF(INDEX(RM_I_C,MATCH($U75,RM_KEY,0))="","",INDEX(RM_I_C,MATCH($U75,RM_KEY,0))),"")</f>
        <v>H</v>
      </c>
      <c r="AH75" s="90" t="str">
        <f>IFERROR(IF(INDEX(RM_I_Au,MATCH($U75,RM_KEY,0))="","",INDEX(RM_I_Au,MATCH($U75,RM_KEY,0))),"")</f>
        <v>M</v>
      </c>
      <c r="AI75" s="90" t="str">
        <f>IFERROR(IF(INDEX(RM_I_Ac,MATCH($U75,RM_KEY,0))="","",INDEX(RM_I_Ac,MATCH($U75,RM_KEY,0))),"")</f>
        <v>M</v>
      </c>
      <c r="AJ75" s="90" t="str">
        <f>IFERROR(IF(INDEX(RM_I_L,MATCH($U75,RM_KEY,0))="","",INDEX(RM_I_L,MATCH($U75,RM_KEY,0))),"")</f>
        <v>L</v>
      </c>
      <c r="AK75" s="90" t="str">
        <f>IFERROR(IF(INDEX(RM_I_BI,MATCH($U75,RM_KEY,0))="","",INDEX(RM_I_BI,MATCH($U75,RM_KEY,0))),"")</f>
        <v>L</v>
      </c>
      <c r="AL75" s="90" t="str">
        <f>IFERROR(IF(INDEX(RM_I_Exp,MATCH($U75,RM_KEY,0))="","",INDEX(RM_I_Exp,MATCH($U75,RM_KEY,0))),"")</f>
        <v>L</v>
      </c>
      <c r="AM75" s="90" t="str">
        <f>IFERROR(IF(INDEX(RM_I_Edu,MATCH($U75,RM_KEY,0))="","",INDEX(RM_I_Edu,MATCH($U75,RM_KEY,0))),"")</f>
        <v>L</v>
      </c>
      <c r="AN75" s="91" t="str">
        <f>IFERROR(IF(INDEX(RM_M_C,MATCH($U75,RM_KEY,0))="","",INDEX(RM_M_C,MATCH($U75,RM_KEY,0))),"")</f>
        <v>H</v>
      </c>
      <c r="AO75" s="92" t="str">
        <f>IFERROR(IF(INDEX(RM_M_Au,MATCH($U75,RM_KEY,0))="","",INDEX(RM_M_Au,MATCH($U75,RM_KEY,0))),"")</f>
        <v>M</v>
      </c>
      <c r="AP75" s="92" t="str">
        <f>IFERROR(IF(INDEX(RM_M_Ac,MATCH($U75,RM_KEY,0))="","",INDEX(RM_M_Ac,MATCH($U75,RM_KEY,0))),"")</f>
        <v>M</v>
      </c>
      <c r="AQ75" s="92" t="str">
        <f>IFERROR(IF(INDEX(RM_M_L,MATCH($U75,RM_KEY,0))="","",INDEX(RM_M_L,MATCH($U75,RM_KEY,0))),"")</f>
        <v>L</v>
      </c>
      <c r="AR75" s="92" t="str">
        <f>IFERROR(IF(INDEX(RM_M_BI,MATCH($U75,RM_KEY,0))="","",INDEX(RM_M_BI,MATCH($U75,RM_KEY,0))),"")</f>
        <v>L</v>
      </c>
      <c r="AS75" s="92" t="str">
        <f>IFERROR(IF(INDEX(RM_M_Exp,MATCH($U75,RM_KEY,0))="","",INDEX(RM_M_Exp,MATCH($U75,RM_KEY,0))),"")</f>
        <v>L</v>
      </c>
      <c r="AT75" s="92" t="str">
        <f>IFERROR(IF(INDEX(RM_M_Edu,MATCH($U75,RM_KEY,0))="","",INDEX(RM_M_Edu,MATCH($U75,RM_KEY,0))),"")</f>
        <v>L</v>
      </c>
      <c r="AU75" s="93" t="str">
        <f>IFERROR(IF(INDEX(RM_L_C,MATCH($U75,RM_KEY,0))="","",INDEX(RM_L_C,MATCH($U75,RM_KEY,0))),"")</f>
        <v/>
      </c>
      <c r="AV75" s="94" t="str">
        <f>IFERROR(IF(INDEX(RM_L_Au,MATCH($U75,RM_KEY,0))="","",INDEX(RM_L_Au,MATCH($U75,RM_KEY,0))),"")</f>
        <v/>
      </c>
      <c r="AW75" s="94" t="str">
        <f>IFERROR(IF(INDEX(RM_L_Ac,MATCH($U75,RM_KEY,0))="","",INDEX(RM_L_Ac,MATCH($U75,RM_KEY,0))),"")</f>
        <v/>
      </c>
      <c r="AX75" s="94" t="str">
        <f>IFERROR(IF(INDEX(RM_L_L,MATCH($U75,RM_KEY,0))="","",INDEX(RM_L_L,MATCH($U75,RM_KEY,0))),"")</f>
        <v/>
      </c>
      <c r="AY75" s="94" t="str">
        <f>IFERROR(IF(INDEX(RM_L_BI,MATCH($U75,RM_KEY,0))="","",INDEX(RM_L_BI,MATCH($U75,RM_KEY,0))),"")</f>
        <v/>
      </c>
      <c r="AZ75" s="94" t="str">
        <f>IFERROR(IF(INDEX(RM_L_Exp,MATCH($U75,RM_KEY,0))="","",INDEX(RM_L_Exp,MATCH($U75,RM_KEY,0))),"")</f>
        <v/>
      </c>
      <c r="BA75" s="94" t="str">
        <f>IFERROR(IF(INDEX(RM_L_Edu,MATCH($U75,RM_KEY,0))="","",INDEX(RM_L_Edu,MATCH($U75,RM_KEY,0))),"")</f>
        <v/>
      </c>
      <c r="BB75" s="89" t="n"/>
      <c r="BC75" s="90" t="n"/>
      <c r="BD75" s="90" t="n"/>
      <c r="BE75" s="90" t="n"/>
      <c r="BF75" s="90" t="inlineStr">
        <is>
          <t>M</t>
        </is>
      </c>
      <c r="BG75" s="90" t="inlineStr">
        <is>
          <t>H</t>
        </is>
      </c>
      <c r="BH75" s="90" t="inlineStr">
        <is>
          <t>M</t>
        </is>
      </c>
      <c r="BI75" s="93" t="n"/>
      <c r="BJ75" s="94" t="n"/>
      <c r="BK75" s="94" t="n"/>
      <c r="BL75" s="94" t="n"/>
      <c r="BM75" s="94" t="n"/>
      <c r="BN75" s="94" t="n"/>
      <c r="BO75" s="94" t="n"/>
      <c r="BP75" s="63" t="n"/>
      <c r="BQ75" s="95" t="str">
        <f>IF(CY75=0,"",IF(BP75&lt;&gt;"",BP75,IF(LEFT(W75,1)="X",W75,IF(OR(W75="B+",W75="C+"),INDEX(LAD_PC,MAX(1,MIN(14,MATCH(W75,LAD_PC,0)+IF((DA75-CZ75)&gt;=0.5,1,IF((DA75-CZ75)&lt;=-0.5,-1,0))))),INDEX(LAD_STD,MAX(1,MIN(12,MATCH(W75,LAD_STD,0)+IF((DA75-CZ75)&gt;=0.5,1,IF((DA75-CZ75)&lt;=-0.5,-1,0)))))))))</f>
        <v/>
      </c>
      <c r="BR75" s="86" t="str">
        <f>IF(BQ75="","",IFERROR(CHOOSE(INDEX(B_RANK,MATCH(BQ75,B_LVL,0)),"Band A · Practitioner","Band B · Specialist / Manager","B+ · Player-Coach","Band C · Principal / Head","C+ · Player-Coach","Band D · Business leadership","Band E · Enterprise leadership"),"Band X · Consultant"))</f>
        <v/>
      </c>
      <c r="BS75" s="86" t="str">
        <f>IF(BQ75="","",IF(BQ75=W75,"• Same",IF(INDEX(B_VAL,MATCH(BQ75,B_LVL,0))&gt;INDEX(B_VAL,MATCH(W75,B_LVL,0)),"▲ Up","▼ Down")))</f>
        <v/>
      </c>
      <c r="BT75" s="95" t="str">
        <f>IF(BQ75&lt;&gt;"",BQ75,W75)</f>
        <v>A3</v>
      </c>
      <c r="BU75" s="86" t="str">
        <f>IFERROR(IF($H75="","—",IF(OR(LEFT(BT75,1)="X",LEFT(INDEX($BT$7:$BT$592,MATCH($H75,$D$7:$D$592,0)),1)="X"),"—",IF(AND(LEFT(BT75,1)="E",LEFT(INDEX($BT$7:$BT$592,MATCH($H75,$D$7:$D$592,0)),1)="E"),"Exception · Band E",IF(INDEX(B_VAL,MATCH(BT75,B_LVL,0))&gt;=INDEX(B_VAL,MATCH(INDEX($BT$7:$BT$592,MATCH($H75,$D$7:$D$592,0)),B_LVL,0)),"⚠ At or above the manager",IF(INDEX(B_RANK,MATCH(BT75,B_LVL,0))=INDEX(B_RANK,MATCH(INDEX($BT$7:$BT$592,MATCH($H75,$D$7:$D$592,0)),B_LVL,0)),"⚠ Same band as the manager","OK"))))),"—")</f>
        <v>OK</v>
      </c>
      <c r="BV75" s="64" t="n"/>
      <c r="BW75" s="20">
        <f>IFERROR(INDEX(LMH_PTS,MATCH(AG75,LMH_KEY,0)),0)</f>
        <v>9</v>
      </c>
      <c r="BX75" s="21">
        <f>IFERROR(INDEX(LMH_PTS,MATCH(AH75,LMH_KEY,0)),0)</f>
        <v>3</v>
      </c>
      <c r="BY75" s="21">
        <f>IFERROR(INDEX(LMH_PTS,MATCH(AI75,LMH_KEY,0)),0)</f>
        <v>3</v>
      </c>
      <c r="BZ75" s="21">
        <f>IFERROR(INDEX(LMH_PTS,MATCH(AJ75,LMH_KEY,0)),0)</f>
        <v>1</v>
      </c>
      <c r="CA75" s="21">
        <f>IFERROR(INDEX(LMH_PTS,MATCH(AK75,LMH_KEY,0)),0)</f>
        <v>1</v>
      </c>
      <c r="CB75" s="21">
        <f>IFERROR(INDEX(LMH_PTS,MATCH(AL75,LMH_KEY,0)),0)</f>
        <v>1</v>
      </c>
      <c r="CC75" s="21">
        <f>IFERROR(INDEX(LMH_PTS,MATCH(AM75,LMH_KEY,0)),0)</f>
        <v>1</v>
      </c>
      <c r="CD75" s="21">
        <f>IFERROR(INDEX(LMH_PTS,MATCH(IF(AU75&lt;&gt;"",AU75,AG75),LMH_KEY,0)),0)</f>
        <v>9</v>
      </c>
      <c r="CE75" s="21">
        <f>IFERROR(INDEX(LMH_PTS,MATCH(IF(AV75&lt;&gt;"",AV75,AH75),LMH_KEY,0)),0)</f>
        <v>3</v>
      </c>
      <c r="CF75" s="21">
        <f>IFERROR(INDEX(LMH_PTS,MATCH(IF(AW75&lt;&gt;"",AW75,AI75),LMH_KEY,0)),0)</f>
        <v>3</v>
      </c>
      <c r="CG75" s="21">
        <f>IFERROR(INDEX(LMH_PTS,MATCH(IF(AX75&lt;&gt;"",AX75,AJ75),LMH_KEY,0)),0)</f>
        <v>1</v>
      </c>
      <c r="CH75" s="21">
        <f>IFERROR(INDEX(LMH_PTS,MATCH(IF(AY75&lt;&gt;"",AY75,AK75),LMH_KEY,0)),0)</f>
        <v>1</v>
      </c>
      <c r="CI75" s="21">
        <f>IFERROR(INDEX(LMH_PTS,MATCH(IF(AZ75&lt;&gt;"",AZ75,AL75),LMH_KEY,0)),0)</f>
        <v>1</v>
      </c>
      <c r="CJ75" s="21">
        <f>IFERROR(INDEX(LMH_PTS,MATCH(IF(BA75&lt;&gt;"",BA75,AM75),LMH_KEY,0)),0)</f>
        <v>1</v>
      </c>
      <c r="CK75" s="21">
        <f>IF(BB75="",0,IFERROR(INDEX(LMH_STEP,MATCH(BB75,LMH_KEY,0)),0))</f>
        <v>0</v>
      </c>
      <c r="CL75" s="21">
        <f>IF(BC75="",0,IFERROR(INDEX(LMH_STEP,MATCH(BC75,LMH_KEY,0)),0))</f>
        <v>0</v>
      </c>
      <c r="CM75" s="21">
        <f>IF(BD75="",0,IFERROR(INDEX(LMH_STEP,MATCH(BD75,LMH_KEY,0)),0))</f>
        <v>0</v>
      </c>
      <c r="CN75" s="21">
        <f>IF(BE75="",0,IFERROR(INDEX(LMH_STEP,MATCH(BE75,LMH_KEY,0)),0))</f>
        <v>0</v>
      </c>
      <c r="CO75" s="21">
        <f>IF(BF75="",0,IFERROR(INDEX(LMH_STEP,MATCH(BF75,LMH_KEY,0)),0))</f>
        <v>0</v>
      </c>
      <c r="CP75" s="21">
        <f>IF(BG75="",0,IFERROR(INDEX(LMH_STEP,MATCH(BG75,LMH_KEY,0)),0))</f>
        <v>1</v>
      </c>
      <c r="CQ75" s="21">
        <f>IF(BH75="",0,IFERROR(INDEX(LMH_STEP,MATCH(BH75,LMH_KEY,0)),0))</f>
        <v>0</v>
      </c>
      <c r="CR75" s="21">
        <f>IF(BI75&lt;&gt;"",IFERROR(INDEX(LMH_STEP,MATCH(BI75,LMH_KEY,0)),0),CK75)</f>
        <v>0</v>
      </c>
      <c r="CS75" s="21">
        <f>IF(BJ75&lt;&gt;"",IFERROR(INDEX(LMH_STEP,MATCH(BJ75,LMH_KEY,0)),0),CL75)</f>
        <v>0</v>
      </c>
      <c r="CT75" s="21">
        <f>IF(BK75&lt;&gt;"",IFERROR(INDEX(LMH_STEP,MATCH(BK75,LMH_KEY,0)),0),CM75)</f>
        <v>0</v>
      </c>
      <c r="CU75" s="21">
        <f>IF(BL75&lt;&gt;"",IFERROR(INDEX(LMH_STEP,MATCH(BL75,LMH_KEY,0)),0),CN75)</f>
        <v>0</v>
      </c>
      <c r="CV75" s="21">
        <f>IF(BM75&lt;&gt;"",IFERROR(INDEX(LMH_STEP,MATCH(BM75,LMH_KEY,0)),0),CO75)</f>
        <v>0</v>
      </c>
      <c r="CW75" s="21">
        <f>IF(BN75&lt;&gt;"",IFERROR(INDEX(LMH_STEP,MATCH(BN75,LMH_KEY,0)),0),CP75)</f>
        <v>1</v>
      </c>
      <c r="CX75" s="21">
        <f>IF(BO75&lt;&gt;"",IFERROR(INDEX(LMH_STEP,MATCH(BO75,LMH_KEY,0)),0),CQ75)</f>
        <v>0</v>
      </c>
      <c r="CY75" s="21">
        <f>COUNTA(BI75:BO75)+IF(BP75&lt;&gt;"",1,0)+IFERROR(INDEX(RM_LCNT,MATCH($U75,RM_KEY,0)),0)</f>
        <v>0</v>
      </c>
      <c r="CZ75" s="21">
        <f>IF((BW75+BX75+BY75+BZ75+CA75+CB75+CC75)=0,0,(BW75*CK75+BX75*CL75+BY75*CM75+BZ75*CN75+CA75*CO75+CB75*CP75+CC75*CQ75)/(BW75+BX75+BY75+BZ75+CA75+CB75+CC75))</f>
        <v>0.0526315789473684</v>
      </c>
      <c r="DA75" s="21">
        <f>IF((CD75+CE75+CF75+CG75+CH75+CI75+CJ75)=0,0,(CD75*CR75+CE75*CS75+CF75*CT75+CG75*CU75+CH75*CV75+CI75*CW75+CJ75*CX75)/(CD75+CE75+CF75+CG75+CH75+CI75+CJ75))</f>
        <v>0.0526315789473684</v>
      </c>
    </row>
    <row r="76" ht="70" customHeight="1">
      <c r="A76" s="59" t="inlineStr">
        <is>
          <t>Consume</t>
        </is>
      </c>
      <c r="B76" s="17" t="inlineStr">
        <is>
          <t>Digitizing</t>
        </is>
      </c>
      <c r="C76" s="17" t="n">
        <v>7</v>
      </c>
      <c r="D76" s="17" t="inlineStr">
        <is>
          <t>IRIS1211</t>
        </is>
      </c>
      <c r="E76" s="17" t="inlineStr">
        <is>
          <t>Manoj Ravidas</t>
        </is>
      </c>
      <c r="F76" s="17" t="inlineStr">
        <is>
          <t>Image Processing Specialist</t>
        </is>
      </c>
      <c r="G76" s="17" t="inlineStr">
        <is>
          <t>Shraddha Patil</t>
        </is>
      </c>
      <c r="H76" s="17" t="inlineStr">
        <is>
          <t>IRIS0114</t>
        </is>
      </c>
      <c r="I76" s="17" t="n">
        <v>16.3</v>
      </c>
      <c r="J76" s="17" t="inlineStr">
        <is>
          <t>B.Com</t>
        </is>
      </c>
      <c r="K76" s="17" t="inlineStr">
        <is>
          <t>L3 – Professional / Associate</t>
        </is>
      </c>
      <c r="L76" s="82" t="inlineStr">
        <is>
          <t>20 of 20</t>
        </is>
      </c>
      <c r="M76" s="83"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N76"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O76" s="83" t="inlineStr">
        <is>
          <t>Latest rating: 4 · Potential: High · 9-box: Core Contributor</t>
        </is>
      </c>
      <c r="P76" s="83" t="n"/>
      <c r="Q76" s="84" t="inlineStr">
        <is>
          <t>Open ▸</t>
        </is>
      </c>
      <c r="R76" s="84" t="inlineStr">
        <is>
          <t>Card ▸</t>
        </is>
      </c>
      <c r="S76" s="85" t="inlineStr">
        <is>
          <t>Data Operations &amp; Digitization</t>
        </is>
      </c>
      <c r="T76" s="86" t="inlineStr">
        <is>
          <t>Document Conversion, Formatting &amp; Web Publishing</t>
        </is>
      </c>
      <c r="U76" s="86" t="inlineStr">
        <is>
          <t>R023</t>
        </is>
      </c>
      <c r="V76" s="86" t="inlineStr">
        <is>
          <t>Document Conversion, Formatting &amp; Web Publishing · IC</t>
        </is>
      </c>
      <c r="W76" s="101" t="inlineStr">
        <is>
          <t>A3</t>
        </is>
      </c>
      <c r="X76" s="86" t="inlineStr">
        <is>
          <t>Band A · Practitioner</t>
        </is>
      </c>
      <c r="Y76" s="86" t="inlineStr">
        <is>
          <t>Senior Digitization Associate</t>
        </is>
      </c>
      <c r="Z76" s="86" t="n"/>
      <c r="AA76" s="86" t="inlineStr">
        <is>
          <t>Placed at A3 by the evidence: six ratings × market-derived weights and rules R1–R13 · no move needed for the reporting line</t>
        </is>
      </c>
      <c r="AB76" s="86" t="n"/>
      <c r="AC76" s="88" t="inlineStr">
        <is>
          <t>B1</t>
        </is>
      </c>
      <c r="AD76" s="21" t="inlineStr">
        <is>
          <t>High · 16.3 yrs vs market 2–5 yrs for A3</t>
        </is>
      </c>
      <c r="AE76" s="21" t="n"/>
      <c r="AF76" s="21" t="inlineStr">
        <is>
          <t>P2 · SFIA 3 Apply</t>
        </is>
      </c>
      <c r="AG76" s="89" t="str">
        <f>IFERROR(IF(INDEX(RM_I_C,MATCH($U76,RM_KEY,0))="","",INDEX(RM_I_C,MATCH($U76,RM_KEY,0))),"")</f>
        <v>H</v>
      </c>
      <c r="AH76" s="90" t="str">
        <f>IFERROR(IF(INDEX(RM_I_Au,MATCH($U76,RM_KEY,0))="","",INDEX(RM_I_Au,MATCH($U76,RM_KEY,0))),"")</f>
        <v>M</v>
      </c>
      <c r="AI76" s="90" t="str">
        <f>IFERROR(IF(INDEX(RM_I_Ac,MATCH($U76,RM_KEY,0))="","",INDEX(RM_I_Ac,MATCH($U76,RM_KEY,0))),"")</f>
        <v>M</v>
      </c>
      <c r="AJ76" s="90" t="str">
        <f>IFERROR(IF(INDEX(RM_I_L,MATCH($U76,RM_KEY,0))="","",INDEX(RM_I_L,MATCH($U76,RM_KEY,0))),"")</f>
        <v>L</v>
      </c>
      <c r="AK76" s="90" t="str">
        <f>IFERROR(IF(INDEX(RM_I_BI,MATCH($U76,RM_KEY,0))="","",INDEX(RM_I_BI,MATCH($U76,RM_KEY,0))),"")</f>
        <v>L</v>
      </c>
      <c r="AL76" s="90" t="str">
        <f>IFERROR(IF(INDEX(RM_I_Exp,MATCH($U76,RM_KEY,0))="","",INDEX(RM_I_Exp,MATCH($U76,RM_KEY,0))),"")</f>
        <v>L</v>
      </c>
      <c r="AM76" s="90" t="str">
        <f>IFERROR(IF(INDEX(RM_I_Edu,MATCH($U76,RM_KEY,0))="","",INDEX(RM_I_Edu,MATCH($U76,RM_KEY,0))),"")</f>
        <v>L</v>
      </c>
      <c r="AN76" s="91" t="str">
        <f>IFERROR(IF(INDEX(RM_M_C,MATCH($U76,RM_KEY,0))="","",INDEX(RM_M_C,MATCH($U76,RM_KEY,0))),"")</f>
        <v>H</v>
      </c>
      <c r="AO76" s="92" t="str">
        <f>IFERROR(IF(INDEX(RM_M_Au,MATCH($U76,RM_KEY,0))="","",INDEX(RM_M_Au,MATCH($U76,RM_KEY,0))),"")</f>
        <v>M</v>
      </c>
      <c r="AP76" s="92" t="str">
        <f>IFERROR(IF(INDEX(RM_M_Ac,MATCH($U76,RM_KEY,0))="","",INDEX(RM_M_Ac,MATCH($U76,RM_KEY,0))),"")</f>
        <v>M</v>
      </c>
      <c r="AQ76" s="92" t="str">
        <f>IFERROR(IF(INDEX(RM_M_L,MATCH($U76,RM_KEY,0))="","",INDEX(RM_M_L,MATCH($U76,RM_KEY,0))),"")</f>
        <v>L</v>
      </c>
      <c r="AR76" s="92" t="str">
        <f>IFERROR(IF(INDEX(RM_M_BI,MATCH($U76,RM_KEY,0))="","",INDEX(RM_M_BI,MATCH($U76,RM_KEY,0))),"")</f>
        <v>L</v>
      </c>
      <c r="AS76" s="92" t="str">
        <f>IFERROR(IF(INDEX(RM_M_Exp,MATCH($U76,RM_KEY,0))="","",INDEX(RM_M_Exp,MATCH($U76,RM_KEY,0))),"")</f>
        <v>L</v>
      </c>
      <c r="AT76" s="92" t="str">
        <f>IFERROR(IF(INDEX(RM_M_Edu,MATCH($U76,RM_KEY,0))="","",INDEX(RM_M_Edu,MATCH($U76,RM_KEY,0))),"")</f>
        <v>L</v>
      </c>
      <c r="AU76" s="93" t="str">
        <f>IFERROR(IF(INDEX(RM_L_C,MATCH($U76,RM_KEY,0))="","",INDEX(RM_L_C,MATCH($U76,RM_KEY,0))),"")</f>
        <v/>
      </c>
      <c r="AV76" s="94" t="str">
        <f>IFERROR(IF(INDEX(RM_L_Au,MATCH($U76,RM_KEY,0))="","",INDEX(RM_L_Au,MATCH($U76,RM_KEY,0))),"")</f>
        <v/>
      </c>
      <c r="AW76" s="94" t="str">
        <f>IFERROR(IF(INDEX(RM_L_Ac,MATCH($U76,RM_KEY,0))="","",INDEX(RM_L_Ac,MATCH($U76,RM_KEY,0))),"")</f>
        <v/>
      </c>
      <c r="AX76" s="94" t="str">
        <f>IFERROR(IF(INDEX(RM_L_L,MATCH($U76,RM_KEY,0))="","",INDEX(RM_L_L,MATCH($U76,RM_KEY,0))),"")</f>
        <v/>
      </c>
      <c r="AY76" s="94" t="str">
        <f>IFERROR(IF(INDEX(RM_L_BI,MATCH($U76,RM_KEY,0))="","",INDEX(RM_L_BI,MATCH($U76,RM_KEY,0))),"")</f>
        <v/>
      </c>
      <c r="AZ76" s="94" t="str">
        <f>IFERROR(IF(INDEX(RM_L_Exp,MATCH($U76,RM_KEY,0))="","",INDEX(RM_L_Exp,MATCH($U76,RM_KEY,0))),"")</f>
        <v/>
      </c>
      <c r="BA76" s="94" t="str">
        <f>IFERROR(IF(INDEX(RM_L_Edu,MATCH($U76,RM_KEY,0))="","",INDEX(RM_L_Edu,MATCH($U76,RM_KEY,0))),"")</f>
        <v/>
      </c>
      <c r="BB76" s="89" t="n"/>
      <c r="BC76" s="90" t="n"/>
      <c r="BD76" s="90" t="n"/>
      <c r="BE76" s="90" t="n"/>
      <c r="BF76" s="90" t="inlineStr">
        <is>
          <t>M</t>
        </is>
      </c>
      <c r="BG76" s="90" t="inlineStr">
        <is>
          <t>H</t>
        </is>
      </c>
      <c r="BH76" s="90" t="inlineStr">
        <is>
          <t>M</t>
        </is>
      </c>
      <c r="BI76" s="93" t="n"/>
      <c r="BJ76" s="94" t="n"/>
      <c r="BK76" s="94" t="n"/>
      <c r="BL76" s="94" t="n"/>
      <c r="BM76" s="94" t="n"/>
      <c r="BN76" s="94" t="n"/>
      <c r="BO76" s="94" t="n"/>
      <c r="BP76" s="63" t="n"/>
      <c r="BQ76" s="95" t="str">
        <f>IF(CY76=0,"",IF(BP76&lt;&gt;"",BP76,IF(LEFT(W76,1)="X",W76,IF(OR(W76="B+",W76="C+"),INDEX(LAD_PC,MAX(1,MIN(14,MATCH(W76,LAD_PC,0)+IF((DA76-CZ76)&gt;=0.5,1,IF((DA76-CZ76)&lt;=-0.5,-1,0))))),INDEX(LAD_STD,MAX(1,MIN(12,MATCH(W76,LAD_STD,0)+IF((DA76-CZ76)&gt;=0.5,1,IF((DA76-CZ76)&lt;=-0.5,-1,0)))))))))</f>
        <v/>
      </c>
      <c r="BR76" s="86" t="str">
        <f>IF(BQ76="","",IFERROR(CHOOSE(INDEX(B_RANK,MATCH(BQ76,B_LVL,0)),"Band A · Practitioner","Band B · Specialist / Manager","B+ · Player-Coach","Band C · Principal / Head","C+ · Player-Coach","Band D · Business leadership","Band E · Enterprise leadership"),"Band X · Consultant"))</f>
        <v/>
      </c>
      <c r="BS76" s="86" t="str">
        <f>IF(BQ76="","",IF(BQ76=W76,"• Same",IF(INDEX(B_VAL,MATCH(BQ76,B_LVL,0))&gt;INDEX(B_VAL,MATCH(W76,B_LVL,0)),"▲ Up","▼ Down")))</f>
        <v/>
      </c>
      <c r="BT76" s="95" t="str">
        <f>IF(BQ76&lt;&gt;"",BQ76,W76)</f>
        <v>A3</v>
      </c>
      <c r="BU76" s="86" t="str">
        <f>IFERROR(IF($H76="","—",IF(OR(LEFT(BT76,1)="X",LEFT(INDEX($BT$7:$BT$592,MATCH($H76,$D$7:$D$592,0)),1)="X"),"—",IF(AND(LEFT(BT76,1)="E",LEFT(INDEX($BT$7:$BT$592,MATCH($H76,$D$7:$D$592,0)),1)="E"),"Exception · Band E",IF(INDEX(B_VAL,MATCH(BT76,B_LVL,0))&gt;=INDEX(B_VAL,MATCH(INDEX($BT$7:$BT$592,MATCH($H76,$D$7:$D$592,0)),B_LVL,0)),"⚠ At or above the manager",IF(INDEX(B_RANK,MATCH(BT76,B_LVL,0))=INDEX(B_RANK,MATCH(INDEX($BT$7:$BT$592,MATCH($H76,$D$7:$D$592,0)),B_LVL,0)),"⚠ Same band as the manager","OK"))))),"—")</f>
        <v>OK</v>
      </c>
      <c r="BV76" s="64" t="n"/>
      <c r="BW76" s="20">
        <f>IFERROR(INDEX(LMH_PTS,MATCH(AG76,LMH_KEY,0)),0)</f>
        <v>9</v>
      </c>
      <c r="BX76" s="21">
        <f>IFERROR(INDEX(LMH_PTS,MATCH(AH76,LMH_KEY,0)),0)</f>
        <v>3</v>
      </c>
      <c r="BY76" s="21">
        <f>IFERROR(INDEX(LMH_PTS,MATCH(AI76,LMH_KEY,0)),0)</f>
        <v>3</v>
      </c>
      <c r="BZ76" s="21">
        <f>IFERROR(INDEX(LMH_PTS,MATCH(AJ76,LMH_KEY,0)),0)</f>
        <v>1</v>
      </c>
      <c r="CA76" s="21">
        <f>IFERROR(INDEX(LMH_PTS,MATCH(AK76,LMH_KEY,0)),0)</f>
        <v>1</v>
      </c>
      <c r="CB76" s="21">
        <f>IFERROR(INDEX(LMH_PTS,MATCH(AL76,LMH_KEY,0)),0)</f>
        <v>1</v>
      </c>
      <c r="CC76" s="21">
        <f>IFERROR(INDEX(LMH_PTS,MATCH(AM76,LMH_KEY,0)),0)</f>
        <v>1</v>
      </c>
      <c r="CD76" s="21">
        <f>IFERROR(INDEX(LMH_PTS,MATCH(IF(AU76&lt;&gt;"",AU76,AG76),LMH_KEY,0)),0)</f>
        <v>9</v>
      </c>
      <c r="CE76" s="21">
        <f>IFERROR(INDEX(LMH_PTS,MATCH(IF(AV76&lt;&gt;"",AV76,AH76),LMH_KEY,0)),0)</f>
        <v>3</v>
      </c>
      <c r="CF76" s="21">
        <f>IFERROR(INDEX(LMH_PTS,MATCH(IF(AW76&lt;&gt;"",AW76,AI76),LMH_KEY,0)),0)</f>
        <v>3</v>
      </c>
      <c r="CG76" s="21">
        <f>IFERROR(INDEX(LMH_PTS,MATCH(IF(AX76&lt;&gt;"",AX76,AJ76),LMH_KEY,0)),0)</f>
        <v>1</v>
      </c>
      <c r="CH76" s="21">
        <f>IFERROR(INDEX(LMH_PTS,MATCH(IF(AY76&lt;&gt;"",AY76,AK76),LMH_KEY,0)),0)</f>
        <v>1</v>
      </c>
      <c r="CI76" s="21">
        <f>IFERROR(INDEX(LMH_PTS,MATCH(IF(AZ76&lt;&gt;"",AZ76,AL76),LMH_KEY,0)),0)</f>
        <v>1</v>
      </c>
      <c r="CJ76" s="21">
        <f>IFERROR(INDEX(LMH_PTS,MATCH(IF(BA76&lt;&gt;"",BA76,AM76),LMH_KEY,0)),0)</f>
        <v>1</v>
      </c>
      <c r="CK76" s="21">
        <f>IF(BB76="",0,IFERROR(INDEX(LMH_STEP,MATCH(BB76,LMH_KEY,0)),0))</f>
        <v>0</v>
      </c>
      <c r="CL76" s="21">
        <f>IF(BC76="",0,IFERROR(INDEX(LMH_STEP,MATCH(BC76,LMH_KEY,0)),0))</f>
        <v>0</v>
      </c>
      <c r="CM76" s="21">
        <f>IF(BD76="",0,IFERROR(INDEX(LMH_STEP,MATCH(BD76,LMH_KEY,0)),0))</f>
        <v>0</v>
      </c>
      <c r="CN76" s="21">
        <f>IF(BE76="",0,IFERROR(INDEX(LMH_STEP,MATCH(BE76,LMH_KEY,0)),0))</f>
        <v>0</v>
      </c>
      <c r="CO76" s="21">
        <f>IF(BF76="",0,IFERROR(INDEX(LMH_STEP,MATCH(BF76,LMH_KEY,0)),0))</f>
        <v>0</v>
      </c>
      <c r="CP76" s="21">
        <f>IF(BG76="",0,IFERROR(INDEX(LMH_STEP,MATCH(BG76,LMH_KEY,0)),0))</f>
        <v>1</v>
      </c>
      <c r="CQ76" s="21">
        <f>IF(BH76="",0,IFERROR(INDEX(LMH_STEP,MATCH(BH76,LMH_KEY,0)),0))</f>
        <v>0</v>
      </c>
      <c r="CR76" s="21">
        <f>IF(BI76&lt;&gt;"",IFERROR(INDEX(LMH_STEP,MATCH(BI76,LMH_KEY,0)),0),CK76)</f>
        <v>0</v>
      </c>
      <c r="CS76" s="21">
        <f>IF(BJ76&lt;&gt;"",IFERROR(INDEX(LMH_STEP,MATCH(BJ76,LMH_KEY,0)),0),CL76)</f>
        <v>0</v>
      </c>
      <c r="CT76" s="21">
        <f>IF(BK76&lt;&gt;"",IFERROR(INDEX(LMH_STEP,MATCH(BK76,LMH_KEY,0)),0),CM76)</f>
        <v>0</v>
      </c>
      <c r="CU76" s="21">
        <f>IF(BL76&lt;&gt;"",IFERROR(INDEX(LMH_STEP,MATCH(BL76,LMH_KEY,0)),0),CN76)</f>
        <v>0</v>
      </c>
      <c r="CV76" s="21">
        <f>IF(BM76&lt;&gt;"",IFERROR(INDEX(LMH_STEP,MATCH(BM76,LMH_KEY,0)),0),CO76)</f>
        <v>0</v>
      </c>
      <c r="CW76" s="21">
        <f>IF(BN76&lt;&gt;"",IFERROR(INDEX(LMH_STEP,MATCH(BN76,LMH_KEY,0)),0),CP76)</f>
        <v>1</v>
      </c>
      <c r="CX76" s="21">
        <f>IF(BO76&lt;&gt;"",IFERROR(INDEX(LMH_STEP,MATCH(BO76,LMH_KEY,0)),0),CQ76)</f>
        <v>0</v>
      </c>
      <c r="CY76" s="21">
        <f>COUNTA(BI76:BO76)+IF(BP76&lt;&gt;"",1,0)+IFERROR(INDEX(RM_LCNT,MATCH($U76,RM_KEY,0)),0)</f>
        <v>0</v>
      </c>
      <c r="CZ76" s="21">
        <f>IF((BW76+BX76+BY76+BZ76+CA76+CB76+CC76)=0,0,(BW76*CK76+BX76*CL76+BY76*CM76+BZ76*CN76+CA76*CO76+CB76*CP76+CC76*CQ76)/(BW76+BX76+BY76+BZ76+CA76+CB76+CC76))</f>
        <v>0.0526315789473684</v>
      </c>
      <c r="DA76" s="21">
        <f>IF((CD76+CE76+CF76+CG76+CH76+CI76+CJ76)=0,0,(CD76*CR76+CE76*CS76+CF76*CT76+CG76*CU76+CH76*CV76+CI76*CW76+CJ76*CX76)/(CD76+CE76+CF76+CG76+CH76+CI76+CJ76))</f>
        <v>0.0526315789473684</v>
      </c>
    </row>
    <row r="77" ht="70" customHeight="1">
      <c r="A77" s="59" t="inlineStr">
        <is>
          <t>Consume</t>
        </is>
      </c>
      <c r="B77" s="17" t="inlineStr">
        <is>
          <t>Digitizing</t>
        </is>
      </c>
      <c r="C77" s="17" t="n">
        <v>7</v>
      </c>
      <c r="D77" s="17" t="inlineStr">
        <is>
          <t>IRIS1213</t>
        </is>
      </c>
      <c r="E77" s="17" t="inlineStr">
        <is>
          <t>Manoj Tiwari</t>
        </is>
      </c>
      <c r="F77" s="17" t="inlineStr">
        <is>
          <t>Image Processing Specialist</t>
        </is>
      </c>
      <c r="G77" s="17" t="inlineStr">
        <is>
          <t>Shraddha Patil</t>
        </is>
      </c>
      <c r="H77" s="17" t="inlineStr">
        <is>
          <t>IRIS0114</t>
        </is>
      </c>
      <c r="I77" s="17" t="n">
        <v>16.7</v>
      </c>
      <c r="J77" s="17" t="inlineStr">
        <is>
          <t>B.Com</t>
        </is>
      </c>
      <c r="K77" s="17" t="inlineStr">
        <is>
          <t>L3 – Professional / Associate</t>
        </is>
      </c>
      <c r="L77" s="82" t="inlineStr">
        <is>
          <t>20 of 20</t>
        </is>
      </c>
      <c r="M77" s="83"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t>
        </is>
      </c>
      <c r="N77"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O77" s="83" t="inlineStr">
        <is>
          <t>Latest rating: 4 · Potential: Medium · 9-box: Core Contributor</t>
        </is>
      </c>
      <c r="P77" s="83" t="inlineStr">
        <is>
          <t>Complexity &amp; Expertise: A2: Data QC, HTML validation, upload and post-upload verification to a defined process → moved down 0.5
Autonomy &amp; Decision: A2: Verifies and validates content, then uploads approved data; no wider decisions → moved down 0.5
Accountability &amp; Impact: A3: Own uploads go live on RBI's public website; owns and corrects resulting errors → matches the start
Leadership &amp; Strategy: A1: No guidance or leadership of others described → moved down 0.5</t>
        </is>
      </c>
      <c r="Q77" s="84" t="inlineStr">
        <is>
          <t>Open ▸</t>
        </is>
      </c>
      <c r="R77" s="84" t="inlineStr">
        <is>
          <t>Card ▸</t>
        </is>
      </c>
      <c r="S77" s="85" t="inlineStr">
        <is>
          <t>Data Operations &amp; Digitization</t>
        </is>
      </c>
      <c r="T77" s="86" t="inlineStr">
        <is>
          <t>Document Conversion, Formatting &amp; Web Publishing</t>
        </is>
      </c>
      <c r="U77" s="86" t="inlineStr">
        <is>
          <t>R023</t>
        </is>
      </c>
      <c r="V77" s="86" t="inlineStr">
        <is>
          <t>Document Conversion, Formatting &amp; Web Publishing · IC</t>
        </is>
      </c>
      <c r="W77" s="101" t="inlineStr">
        <is>
          <t>A3</t>
        </is>
      </c>
      <c r="X77" s="86" t="inlineStr">
        <is>
          <t>Band A · Practitioner</t>
        </is>
      </c>
      <c r="Y77" s="86" t="inlineStr">
        <is>
          <t>Senior Digitization Associate</t>
        </is>
      </c>
      <c r="Z77" s="86" t="n"/>
      <c r="AA77" s="86" t="inlineStr">
        <is>
          <t>Placed at A3 by the evidence: six ratings × market-derived weights and rules R1–R13 · no move needed for the reporting line</t>
        </is>
      </c>
      <c r="AB77" s="86" t="n"/>
      <c r="AC77" s="88" t="inlineStr">
        <is>
          <t>A3</t>
        </is>
      </c>
      <c r="AD77" s="21" t="inlineStr">
        <is>
          <t>High · 16.7 yrs vs market 2–5 yrs for A3</t>
        </is>
      </c>
      <c r="AE77" s="21" t="n"/>
      <c r="AF77" s="21" t="inlineStr">
        <is>
          <t>P2 · SFIA 3 Apply</t>
        </is>
      </c>
      <c r="AG77" s="89" t="str">
        <f>IFERROR(IF(INDEX(RM_I_C,MATCH($U77,RM_KEY,0))="","",INDEX(RM_I_C,MATCH($U77,RM_KEY,0))),"")</f>
        <v>H</v>
      </c>
      <c r="AH77" s="90" t="str">
        <f>IFERROR(IF(INDEX(RM_I_Au,MATCH($U77,RM_KEY,0))="","",INDEX(RM_I_Au,MATCH($U77,RM_KEY,0))),"")</f>
        <v>M</v>
      </c>
      <c r="AI77" s="90" t="str">
        <f>IFERROR(IF(INDEX(RM_I_Ac,MATCH($U77,RM_KEY,0))="","",INDEX(RM_I_Ac,MATCH($U77,RM_KEY,0))),"")</f>
        <v>M</v>
      </c>
      <c r="AJ77" s="90" t="str">
        <f>IFERROR(IF(INDEX(RM_I_L,MATCH($U77,RM_KEY,0))="","",INDEX(RM_I_L,MATCH($U77,RM_KEY,0))),"")</f>
        <v>L</v>
      </c>
      <c r="AK77" s="90" t="str">
        <f>IFERROR(IF(INDEX(RM_I_BI,MATCH($U77,RM_KEY,0))="","",INDEX(RM_I_BI,MATCH($U77,RM_KEY,0))),"")</f>
        <v>L</v>
      </c>
      <c r="AL77" s="90" t="str">
        <f>IFERROR(IF(INDEX(RM_I_Exp,MATCH($U77,RM_KEY,0))="","",INDEX(RM_I_Exp,MATCH($U77,RM_KEY,0))),"")</f>
        <v>L</v>
      </c>
      <c r="AM77" s="90" t="str">
        <f>IFERROR(IF(INDEX(RM_I_Edu,MATCH($U77,RM_KEY,0))="","",INDEX(RM_I_Edu,MATCH($U77,RM_KEY,0))),"")</f>
        <v>L</v>
      </c>
      <c r="AN77" s="91" t="str">
        <f>IFERROR(IF(INDEX(RM_M_C,MATCH($U77,RM_KEY,0))="","",INDEX(RM_M_C,MATCH($U77,RM_KEY,0))),"")</f>
        <v>H</v>
      </c>
      <c r="AO77" s="92" t="str">
        <f>IFERROR(IF(INDEX(RM_M_Au,MATCH($U77,RM_KEY,0))="","",INDEX(RM_M_Au,MATCH($U77,RM_KEY,0))),"")</f>
        <v>M</v>
      </c>
      <c r="AP77" s="92" t="str">
        <f>IFERROR(IF(INDEX(RM_M_Ac,MATCH($U77,RM_KEY,0))="","",INDEX(RM_M_Ac,MATCH($U77,RM_KEY,0))),"")</f>
        <v>M</v>
      </c>
      <c r="AQ77" s="92" t="str">
        <f>IFERROR(IF(INDEX(RM_M_L,MATCH($U77,RM_KEY,0))="","",INDEX(RM_M_L,MATCH($U77,RM_KEY,0))),"")</f>
        <v>L</v>
      </c>
      <c r="AR77" s="92" t="str">
        <f>IFERROR(IF(INDEX(RM_M_BI,MATCH($U77,RM_KEY,0))="","",INDEX(RM_M_BI,MATCH($U77,RM_KEY,0))),"")</f>
        <v>L</v>
      </c>
      <c r="AS77" s="92" t="str">
        <f>IFERROR(IF(INDEX(RM_M_Exp,MATCH($U77,RM_KEY,0))="","",INDEX(RM_M_Exp,MATCH($U77,RM_KEY,0))),"")</f>
        <v>L</v>
      </c>
      <c r="AT77" s="92" t="str">
        <f>IFERROR(IF(INDEX(RM_M_Edu,MATCH($U77,RM_KEY,0))="","",INDEX(RM_M_Edu,MATCH($U77,RM_KEY,0))),"")</f>
        <v>L</v>
      </c>
      <c r="AU77" s="93" t="str">
        <f>IFERROR(IF(INDEX(RM_L_C,MATCH($U77,RM_KEY,0))="","",INDEX(RM_L_C,MATCH($U77,RM_KEY,0))),"")</f>
        <v/>
      </c>
      <c r="AV77" s="94" t="str">
        <f>IFERROR(IF(INDEX(RM_L_Au,MATCH($U77,RM_KEY,0))="","",INDEX(RM_L_Au,MATCH($U77,RM_KEY,0))),"")</f>
        <v/>
      </c>
      <c r="AW77" s="94" t="str">
        <f>IFERROR(IF(INDEX(RM_L_Ac,MATCH($U77,RM_KEY,0))="","",INDEX(RM_L_Ac,MATCH($U77,RM_KEY,0))),"")</f>
        <v/>
      </c>
      <c r="AX77" s="94" t="str">
        <f>IFERROR(IF(INDEX(RM_L_L,MATCH($U77,RM_KEY,0))="","",INDEX(RM_L_L,MATCH($U77,RM_KEY,0))),"")</f>
        <v/>
      </c>
      <c r="AY77" s="94" t="str">
        <f>IFERROR(IF(INDEX(RM_L_BI,MATCH($U77,RM_KEY,0))="","",INDEX(RM_L_BI,MATCH($U77,RM_KEY,0))),"")</f>
        <v/>
      </c>
      <c r="AZ77" s="94" t="str">
        <f>IFERROR(IF(INDEX(RM_L_Exp,MATCH($U77,RM_KEY,0))="","",INDEX(RM_L_Exp,MATCH($U77,RM_KEY,0))),"")</f>
        <v/>
      </c>
      <c r="BA77" s="94" t="str">
        <f>IFERROR(IF(INDEX(RM_L_Edu,MATCH($U77,RM_KEY,0))="","",INDEX(RM_L_Edu,MATCH($U77,RM_KEY,0))),"")</f>
        <v/>
      </c>
      <c r="BB77" s="89" t="inlineStr">
        <is>
          <t>M</t>
        </is>
      </c>
      <c r="BC77" s="90" t="inlineStr">
        <is>
          <t>M</t>
        </is>
      </c>
      <c r="BD77" s="90" t="inlineStr">
        <is>
          <t>M</t>
        </is>
      </c>
      <c r="BE77" s="90" t="inlineStr">
        <is>
          <t>L</t>
        </is>
      </c>
      <c r="BF77" s="90" t="inlineStr">
        <is>
          <t>M</t>
        </is>
      </c>
      <c r="BG77" s="90" t="inlineStr">
        <is>
          <t>H</t>
        </is>
      </c>
      <c r="BH77" s="90" t="inlineStr">
        <is>
          <t>M</t>
        </is>
      </c>
      <c r="BI77" s="93" t="n"/>
      <c r="BJ77" s="94" t="n"/>
      <c r="BK77" s="94" t="n"/>
      <c r="BL77" s="94" t="n"/>
      <c r="BM77" s="94" t="n"/>
      <c r="BN77" s="94" t="n"/>
      <c r="BO77" s="94" t="n"/>
      <c r="BP77" s="63" t="n"/>
      <c r="BQ77" s="95" t="str">
        <f>IF(CY77=0,"",IF(BP77&lt;&gt;"",BP77,IF(LEFT(W77,1)="X",W77,IF(OR(W77="B+",W77="C+"),INDEX(LAD_PC,MAX(1,MIN(14,MATCH(W77,LAD_PC,0)+IF((DA77-CZ77)&gt;=0.5,1,IF((DA77-CZ77)&lt;=-0.5,-1,0))))),INDEX(LAD_STD,MAX(1,MIN(12,MATCH(W77,LAD_STD,0)+IF((DA77-CZ77)&gt;=0.5,1,IF((DA77-CZ77)&lt;=-0.5,-1,0)))))))))</f>
        <v/>
      </c>
      <c r="BR77" s="86" t="str">
        <f>IF(BQ77="","",IFERROR(CHOOSE(INDEX(B_RANK,MATCH(BQ77,B_LVL,0)),"Band A · Practitioner","Band B · Specialist / Manager","B+ · Player-Coach","Band C · Principal / Head","C+ · Player-Coach","Band D · Business leadership","Band E · Enterprise leadership"),"Band X · Consultant"))</f>
        <v/>
      </c>
      <c r="BS77" s="86" t="str">
        <f>IF(BQ77="","",IF(BQ77=W77,"• Same",IF(INDEX(B_VAL,MATCH(BQ77,B_LVL,0))&gt;INDEX(B_VAL,MATCH(W77,B_LVL,0)),"▲ Up","▼ Down")))</f>
        <v/>
      </c>
      <c r="BT77" s="95" t="str">
        <f>IF(BQ77&lt;&gt;"",BQ77,W77)</f>
        <v>A3</v>
      </c>
      <c r="BU77" s="86" t="str">
        <f>IFERROR(IF($H77="","—",IF(OR(LEFT(BT77,1)="X",LEFT(INDEX($BT$7:$BT$592,MATCH($H77,$D$7:$D$592,0)),1)="X"),"—",IF(AND(LEFT(BT77,1)="E",LEFT(INDEX($BT$7:$BT$592,MATCH($H77,$D$7:$D$592,0)),1)="E"),"Exception · Band E",IF(INDEX(B_VAL,MATCH(BT77,B_LVL,0))&gt;=INDEX(B_VAL,MATCH(INDEX($BT$7:$BT$592,MATCH($H77,$D$7:$D$592,0)),B_LVL,0)),"⚠ At or above the manager",IF(INDEX(B_RANK,MATCH(BT77,B_LVL,0))=INDEX(B_RANK,MATCH(INDEX($BT$7:$BT$592,MATCH($H77,$D$7:$D$592,0)),B_LVL,0)),"⚠ Same band as the manager","OK"))))),"—")</f>
        <v>OK</v>
      </c>
      <c r="BV77" s="64" t="n"/>
      <c r="BW77" s="20">
        <f>IFERROR(INDEX(LMH_PTS,MATCH(AG77,LMH_KEY,0)),0)</f>
        <v>9</v>
      </c>
      <c r="BX77" s="21">
        <f>IFERROR(INDEX(LMH_PTS,MATCH(AH77,LMH_KEY,0)),0)</f>
        <v>3</v>
      </c>
      <c r="BY77" s="21">
        <f>IFERROR(INDEX(LMH_PTS,MATCH(AI77,LMH_KEY,0)),0)</f>
        <v>3</v>
      </c>
      <c r="BZ77" s="21">
        <f>IFERROR(INDEX(LMH_PTS,MATCH(AJ77,LMH_KEY,0)),0)</f>
        <v>1</v>
      </c>
      <c r="CA77" s="21">
        <f>IFERROR(INDEX(LMH_PTS,MATCH(AK77,LMH_KEY,0)),0)</f>
        <v>1</v>
      </c>
      <c r="CB77" s="21">
        <f>IFERROR(INDEX(LMH_PTS,MATCH(AL77,LMH_KEY,0)),0)</f>
        <v>1</v>
      </c>
      <c r="CC77" s="21">
        <f>IFERROR(INDEX(LMH_PTS,MATCH(AM77,LMH_KEY,0)),0)</f>
        <v>1</v>
      </c>
      <c r="CD77" s="21">
        <f>IFERROR(INDEX(LMH_PTS,MATCH(IF(AU77&lt;&gt;"",AU77,AG77),LMH_KEY,0)),0)</f>
        <v>9</v>
      </c>
      <c r="CE77" s="21">
        <f>IFERROR(INDEX(LMH_PTS,MATCH(IF(AV77&lt;&gt;"",AV77,AH77),LMH_KEY,0)),0)</f>
        <v>3</v>
      </c>
      <c r="CF77" s="21">
        <f>IFERROR(INDEX(LMH_PTS,MATCH(IF(AW77&lt;&gt;"",AW77,AI77),LMH_KEY,0)),0)</f>
        <v>3</v>
      </c>
      <c r="CG77" s="21">
        <f>IFERROR(INDEX(LMH_PTS,MATCH(IF(AX77&lt;&gt;"",AX77,AJ77),LMH_KEY,0)),0)</f>
        <v>1</v>
      </c>
      <c r="CH77" s="21">
        <f>IFERROR(INDEX(LMH_PTS,MATCH(IF(AY77&lt;&gt;"",AY77,AK77),LMH_KEY,0)),0)</f>
        <v>1</v>
      </c>
      <c r="CI77" s="21">
        <f>IFERROR(INDEX(LMH_PTS,MATCH(IF(AZ77&lt;&gt;"",AZ77,AL77),LMH_KEY,0)),0)</f>
        <v>1</v>
      </c>
      <c r="CJ77" s="21">
        <f>IFERROR(INDEX(LMH_PTS,MATCH(IF(BA77&lt;&gt;"",BA77,AM77),LMH_KEY,0)),0)</f>
        <v>1</v>
      </c>
      <c r="CK77" s="21">
        <f>IF(BB77="",0,IFERROR(INDEX(LMH_STEP,MATCH(BB77,LMH_KEY,0)),0))</f>
        <v>0</v>
      </c>
      <c r="CL77" s="21">
        <f>IF(BC77="",0,IFERROR(INDEX(LMH_STEP,MATCH(BC77,LMH_KEY,0)),0))</f>
        <v>0</v>
      </c>
      <c r="CM77" s="21">
        <f>IF(BD77="",0,IFERROR(INDEX(LMH_STEP,MATCH(BD77,LMH_KEY,0)),0))</f>
        <v>0</v>
      </c>
      <c r="CN77" s="21">
        <f>IF(BE77="",0,IFERROR(INDEX(LMH_STEP,MATCH(BE77,LMH_KEY,0)),0))</f>
        <v>-1</v>
      </c>
      <c r="CO77" s="21">
        <f>IF(BF77="",0,IFERROR(INDEX(LMH_STEP,MATCH(BF77,LMH_KEY,0)),0))</f>
        <v>0</v>
      </c>
      <c r="CP77" s="21">
        <f>IF(BG77="",0,IFERROR(INDEX(LMH_STEP,MATCH(BG77,LMH_KEY,0)),0))</f>
        <v>1</v>
      </c>
      <c r="CQ77" s="21">
        <f>IF(BH77="",0,IFERROR(INDEX(LMH_STEP,MATCH(BH77,LMH_KEY,0)),0))</f>
        <v>0</v>
      </c>
      <c r="CR77" s="21">
        <f>IF(BI77&lt;&gt;"",IFERROR(INDEX(LMH_STEP,MATCH(BI77,LMH_KEY,0)),0),CK77)</f>
        <v>0</v>
      </c>
      <c r="CS77" s="21">
        <f>IF(BJ77&lt;&gt;"",IFERROR(INDEX(LMH_STEP,MATCH(BJ77,LMH_KEY,0)),0),CL77)</f>
        <v>0</v>
      </c>
      <c r="CT77" s="21">
        <f>IF(BK77&lt;&gt;"",IFERROR(INDEX(LMH_STEP,MATCH(BK77,LMH_KEY,0)),0),CM77)</f>
        <v>0</v>
      </c>
      <c r="CU77" s="21">
        <f>IF(BL77&lt;&gt;"",IFERROR(INDEX(LMH_STEP,MATCH(BL77,LMH_KEY,0)),0),CN77)</f>
        <v>-1</v>
      </c>
      <c r="CV77" s="21">
        <f>IF(BM77&lt;&gt;"",IFERROR(INDEX(LMH_STEP,MATCH(BM77,LMH_KEY,0)),0),CO77)</f>
        <v>0</v>
      </c>
      <c r="CW77" s="21">
        <f>IF(BN77&lt;&gt;"",IFERROR(INDEX(LMH_STEP,MATCH(BN77,LMH_KEY,0)),0),CP77)</f>
        <v>1</v>
      </c>
      <c r="CX77" s="21">
        <f>IF(BO77&lt;&gt;"",IFERROR(INDEX(LMH_STEP,MATCH(BO77,LMH_KEY,0)),0),CQ77)</f>
        <v>0</v>
      </c>
      <c r="CY77" s="21">
        <f>COUNTA(BI77:BO77)+IF(BP77&lt;&gt;"",1,0)+IFERROR(INDEX(RM_LCNT,MATCH($U77,RM_KEY,0)),0)</f>
        <v>0</v>
      </c>
      <c r="CZ77" s="21">
        <f>IF((BW77+BX77+BY77+BZ77+CA77+CB77+CC77)=0,0,(BW77*CK77+BX77*CL77+BY77*CM77+BZ77*CN77+CA77*CO77+CB77*CP77+CC77*CQ77)/(BW77+BX77+BY77+BZ77+CA77+CB77+CC77))</f>
        <v>0</v>
      </c>
      <c r="DA77" s="21">
        <f>IF((CD77+CE77+CF77+CG77+CH77+CI77+CJ77)=0,0,(CD77*CR77+CE77*CS77+CF77*CT77+CG77*CU77+CH77*CV77+CI77*CW77+CJ77*CX77)/(CD77+CE77+CF77+CG77+CH77+CI77+CJ77))</f>
        <v>0</v>
      </c>
    </row>
    <row r="78" ht="70" customHeight="1">
      <c r="A78" s="59" t="inlineStr">
        <is>
          <t>Consume</t>
        </is>
      </c>
      <c r="B78" s="17" t="inlineStr">
        <is>
          <t>Digitizing</t>
        </is>
      </c>
      <c r="C78" s="17" t="n">
        <v>7</v>
      </c>
      <c r="D78" s="17" t="inlineStr">
        <is>
          <t>IRISC283</t>
        </is>
      </c>
      <c r="E78" s="17" t="inlineStr">
        <is>
          <t>Saurav Kamtekar</t>
        </is>
      </c>
      <c r="F78" s="17" t="inlineStr">
        <is>
          <t>Consultant</t>
        </is>
      </c>
      <c r="G78" s="17" t="inlineStr">
        <is>
          <t>Shraddha Patil</t>
        </is>
      </c>
      <c r="H78" s="17" t="inlineStr">
        <is>
          <t>IRIS0114</t>
        </is>
      </c>
      <c r="I78" s="17" t="n">
        <v>2.6</v>
      </c>
      <c r="J78" s="17" t="inlineStr">
        <is>
          <t>Undergraduate</t>
        </is>
      </c>
      <c r="K78" s="17" t="inlineStr">
        <is>
          <t>L3 – Professional / Associate</t>
        </is>
      </c>
      <c r="L78" s="82" t="inlineStr">
        <is>
          <t>20 of 20</t>
        </is>
      </c>
      <c r="M78" s="83" t="inlineStr">
        <is>
          <t>• Role / sub-team: Digitizing — Consultant.
• Core purpose: Input not given by Participant.
• Decision-making autonomy: Input not given by Participant.
• Is this something only they do: Input not given by Participant.</t>
        </is>
      </c>
      <c r="N78"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O78" s="83" t="inlineStr">
        <is>
          <t>Latest rating: 3 · Potential: Medium · 9-box: Core Contributor</t>
        </is>
      </c>
      <c r="P78" s="83" t="inlineStr">
        <is>
          <t>Complexity &amp; Expertise: A2: Validates RBI website content against sources and flags errors; converts press releases, tenders → matches the start
Autonomy &amp; Decision: A2: Validates and flags errors; no authority beyond flagging → matches the start
Accountability &amp; Impact: A2: Accuracy of own validation; errors affect RBI website credibility → matches the start
Leadership &amp; Strategy: A1: No guidance or leadership of others described → matches the start</t>
        </is>
      </c>
      <c r="Q78" s="84" t="inlineStr">
        <is>
          <t>Open ▸</t>
        </is>
      </c>
      <c r="R78" s="84" t="inlineStr">
        <is>
          <t>Card ▸</t>
        </is>
      </c>
      <c r="S78" s="85" t="inlineStr">
        <is>
          <t>Data Operations &amp; Digitization</t>
        </is>
      </c>
      <c r="T78" s="86" t="inlineStr">
        <is>
          <t>Document Conversion, Formatting &amp; Web Publishing</t>
        </is>
      </c>
      <c r="U78" s="86" t="inlineStr">
        <is>
          <t>R023</t>
        </is>
      </c>
      <c r="V78" s="86" t="inlineStr">
        <is>
          <t>Document Conversion, Formatting &amp; Web Publishing · IC</t>
        </is>
      </c>
      <c r="W78" s="101" t="inlineStr">
        <is>
          <t>A3</t>
        </is>
      </c>
      <c r="X78" s="86" t="inlineStr">
        <is>
          <t>Band A · Practitioner</t>
        </is>
      </c>
      <c r="Y78" s="86" t="inlineStr">
        <is>
          <t>Senior Digitization Associate</t>
        </is>
      </c>
      <c r="Z78" s="86" t="n"/>
      <c r="AA78" s="86" t="inlineStr">
        <is>
          <t>Placed at A3 by the evidence: six ratings × market-derived weights and rules R1–R13 · no move needed for the reporting line</t>
        </is>
      </c>
      <c r="AB78" s="86" t="n"/>
      <c r="AC78" s="88" t="inlineStr">
        <is>
          <t>A2</t>
        </is>
      </c>
      <c r="AD78" s="21" t="inlineStr">
        <is>
          <t>Medium · 2.6 yrs vs market 2–5 yrs for A3</t>
        </is>
      </c>
      <c r="AE78" s="21" t="n"/>
      <c r="AF78" s="21" t="inlineStr">
        <is>
          <t>P2 · SFIA 3 Apply</t>
        </is>
      </c>
      <c r="AG78" s="89" t="str">
        <f>IFERROR(IF(INDEX(RM_I_C,MATCH($U78,RM_KEY,0))="","",INDEX(RM_I_C,MATCH($U78,RM_KEY,0))),"")</f>
        <v>H</v>
      </c>
      <c r="AH78" s="90" t="str">
        <f>IFERROR(IF(INDEX(RM_I_Au,MATCH($U78,RM_KEY,0))="","",INDEX(RM_I_Au,MATCH($U78,RM_KEY,0))),"")</f>
        <v>M</v>
      </c>
      <c r="AI78" s="90" t="str">
        <f>IFERROR(IF(INDEX(RM_I_Ac,MATCH($U78,RM_KEY,0))="","",INDEX(RM_I_Ac,MATCH($U78,RM_KEY,0))),"")</f>
        <v>M</v>
      </c>
      <c r="AJ78" s="90" t="str">
        <f>IFERROR(IF(INDEX(RM_I_L,MATCH($U78,RM_KEY,0))="","",INDEX(RM_I_L,MATCH($U78,RM_KEY,0))),"")</f>
        <v>L</v>
      </c>
      <c r="AK78" s="90" t="str">
        <f>IFERROR(IF(INDEX(RM_I_BI,MATCH($U78,RM_KEY,0))="","",INDEX(RM_I_BI,MATCH($U78,RM_KEY,0))),"")</f>
        <v>L</v>
      </c>
      <c r="AL78" s="90" t="str">
        <f>IFERROR(IF(INDEX(RM_I_Exp,MATCH($U78,RM_KEY,0))="","",INDEX(RM_I_Exp,MATCH($U78,RM_KEY,0))),"")</f>
        <v>L</v>
      </c>
      <c r="AM78" s="90" t="str">
        <f>IFERROR(IF(INDEX(RM_I_Edu,MATCH($U78,RM_KEY,0))="","",INDEX(RM_I_Edu,MATCH($U78,RM_KEY,0))),"")</f>
        <v>L</v>
      </c>
      <c r="AN78" s="91" t="str">
        <f>IFERROR(IF(INDEX(RM_M_C,MATCH($U78,RM_KEY,0))="","",INDEX(RM_M_C,MATCH($U78,RM_KEY,0))),"")</f>
        <v>H</v>
      </c>
      <c r="AO78" s="92" t="str">
        <f>IFERROR(IF(INDEX(RM_M_Au,MATCH($U78,RM_KEY,0))="","",INDEX(RM_M_Au,MATCH($U78,RM_KEY,0))),"")</f>
        <v>M</v>
      </c>
      <c r="AP78" s="92" t="str">
        <f>IFERROR(IF(INDEX(RM_M_Ac,MATCH($U78,RM_KEY,0))="","",INDEX(RM_M_Ac,MATCH($U78,RM_KEY,0))),"")</f>
        <v>M</v>
      </c>
      <c r="AQ78" s="92" t="str">
        <f>IFERROR(IF(INDEX(RM_M_L,MATCH($U78,RM_KEY,0))="","",INDEX(RM_M_L,MATCH($U78,RM_KEY,0))),"")</f>
        <v>L</v>
      </c>
      <c r="AR78" s="92" t="str">
        <f>IFERROR(IF(INDEX(RM_M_BI,MATCH($U78,RM_KEY,0))="","",INDEX(RM_M_BI,MATCH($U78,RM_KEY,0))),"")</f>
        <v>L</v>
      </c>
      <c r="AS78" s="92" t="str">
        <f>IFERROR(IF(INDEX(RM_M_Exp,MATCH($U78,RM_KEY,0))="","",INDEX(RM_M_Exp,MATCH($U78,RM_KEY,0))),"")</f>
        <v>L</v>
      </c>
      <c r="AT78" s="92" t="str">
        <f>IFERROR(IF(INDEX(RM_M_Edu,MATCH($U78,RM_KEY,0))="","",INDEX(RM_M_Edu,MATCH($U78,RM_KEY,0))),"")</f>
        <v>L</v>
      </c>
      <c r="AU78" s="93" t="str">
        <f>IFERROR(IF(INDEX(RM_L_C,MATCH($U78,RM_KEY,0))="","",INDEX(RM_L_C,MATCH($U78,RM_KEY,0))),"")</f>
        <v/>
      </c>
      <c r="AV78" s="94" t="str">
        <f>IFERROR(IF(INDEX(RM_L_Au,MATCH($U78,RM_KEY,0))="","",INDEX(RM_L_Au,MATCH($U78,RM_KEY,0))),"")</f>
        <v/>
      </c>
      <c r="AW78" s="94" t="str">
        <f>IFERROR(IF(INDEX(RM_L_Ac,MATCH($U78,RM_KEY,0))="","",INDEX(RM_L_Ac,MATCH($U78,RM_KEY,0))),"")</f>
        <v/>
      </c>
      <c r="AX78" s="94" t="str">
        <f>IFERROR(IF(INDEX(RM_L_L,MATCH($U78,RM_KEY,0))="","",INDEX(RM_L_L,MATCH($U78,RM_KEY,0))),"")</f>
        <v/>
      </c>
      <c r="AY78" s="94" t="str">
        <f>IFERROR(IF(INDEX(RM_L_BI,MATCH($U78,RM_KEY,0))="","",INDEX(RM_L_BI,MATCH($U78,RM_KEY,0))),"")</f>
        <v/>
      </c>
      <c r="AZ78" s="94" t="str">
        <f>IFERROR(IF(INDEX(RM_L_Exp,MATCH($U78,RM_KEY,0))="","",INDEX(RM_L_Exp,MATCH($U78,RM_KEY,0))),"")</f>
        <v/>
      </c>
      <c r="BA78" s="94" t="str">
        <f>IFERROR(IF(INDEX(RM_L_Edu,MATCH($U78,RM_KEY,0))="","",INDEX(RM_L_Edu,MATCH($U78,RM_KEY,0))),"")</f>
        <v/>
      </c>
      <c r="BB78" s="89" t="inlineStr">
        <is>
          <t>L</t>
        </is>
      </c>
      <c r="BC78" s="90" t="inlineStr">
        <is>
          <t>L</t>
        </is>
      </c>
      <c r="BD78" s="90" t="inlineStr">
        <is>
          <t>L</t>
        </is>
      </c>
      <c r="BE78" s="90" t="inlineStr">
        <is>
          <t>L</t>
        </is>
      </c>
      <c r="BF78" s="90" t="inlineStr">
        <is>
          <t>M</t>
        </is>
      </c>
      <c r="BG78" s="90" t="inlineStr">
        <is>
          <t>M</t>
        </is>
      </c>
      <c r="BH78" s="90" t="inlineStr">
        <is>
          <t>L</t>
        </is>
      </c>
      <c r="BI78" s="93" t="n"/>
      <c r="BJ78" s="94" t="n"/>
      <c r="BK78" s="94" t="n"/>
      <c r="BL78" s="94" t="n"/>
      <c r="BM78" s="94" t="n"/>
      <c r="BN78" s="94" t="n"/>
      <c r="BO78" s="94" t="n"/>
      <c r="BP78" s="63" t="n"/>
      <c r="BQ78" s="95" t="str">
        <f>IF(CY78=0,"",IF(BP78&lt;&gt;"",BP78,IF(LEFT(W78,1)="X",W78,IF(OR(W78="B+",W78="C+"),INDEX(LAD_PC,MAX(1,MIN(14,MATCH(W78,LAD_PC,0)+IF((DA78-CZ78)&gt;=0.5,1,IF((DA78-CZ78)&lt;=-0.5,-1,0))))),INDEX(LAD_STD,MAX(1,MIN(12,MATCH(W78,LAD_STD,0)+IF((DA78-CZ78)&gt;=0.5,1,IF((DA78-CZ78)&lt;=-0.5,-1,0)))))))))</f>
        <v/>
      </c>
      <c r="BR78" s="86" t="str">
        <f>IF(BQ78="","",IFERROR(CHOOSE(INDEX(B_RANK,MATCH(BQ78,B_LVL,0)),"Band A · Practitioner","Band B · Specialist / Manager","B+ · Player-Coach","Band C · Principal / Head","C+ · Player-Coach","Band D · Business leadership","Band E · Enterprise leadership"),"Band X · Consultant"))</f>
        <v/>
      </c>
      <c r="BS78" s="86" t="str">
        <f>IF(BQ78="","",IF(BQ78=W78,"• Same",IF(INDEX(B_VAL,MATCH(BQ78,B_LVL,0))&gt;INDEX(B_VAL,MATCH(W78,B_LVL,0)),"▲ Up","▼ Down")))</f>
        <v/>
      </c>
      <c r="BT78" s="95" t="str">
        <f>IF(BQ78&lt;&gt;"",BQ78,W78)</f>
        <v>A3</v>
      </c>
      <c r="BU78" s="86" t="str">
        <f>IFERROR(IF($H78="","—",IF(OR(LEFT(BT78,1)="X",LEFT(INDEX($BT$7:$BT$592,MATCH($H78,$D$7:$D$592,0)),1)="X"),"—",IF(AND(LEFT(BT78,1)="E",LEFT(INDEX($BT$7:$BT$592,MATCH($H78,$D$7:$D$592,0)),1)="E"),"Exception · Band E",IF(INDEX(B_VAL,MATCH(BT78,B_LVL,0))&gt;=INDEX(B_VAL,MATCH(INDEX($BT$7:$BT$592,MATCH($H78,$D$7:$D$592,0)),B_LVL,0)),"⚠ At or above the manager",IF(INDEX(B_RANK,MATCH(BT78,B_LVL,0))=INDEX(B_RANK,MATCH(INDEX($BT$7:$BT$592,MATCH($H78,$D$7:$D$592,0)),B_LVL,0)),"⚠ Same band as the manager","OK"))))),"—")</f>
        <v>OK</v>
      </c>
      <c r="BV78" s="64" t="n"/>
      <c r="BW78" s="20">
        <f>IFERROR(INDEX(LMH_PTS,MATCH(AG78,LMH_KEY,0)),0)</f>
        <v>9</v>
      </c>
      <c r="BX78" s="21">
        <f>IFERROR(INDEX(LMH_PTS,MATCH(AH78,LMH_KEY,0)),0)</f>
        <v>3</v>
      </c>
      <c r="BY78" s="21">
        <f>IFERROR(INDEX(LMH_PTS,MATCH(AI78,LMH_KEY,0)),0)</f>
        <v>3</v>
      </c>
      <c r="BZ78" s="21">
        <f>IFERROR(INDEX(LMH_PTS,MATCH(AJ78,LMH_KEY,0)),0)</f>
        <v>1</v>
      </c>
      <c r="CA78" s="21">
        <f>IFERROR(INDEX(LMH_PTS,MATCH(AK78,LMH_KEY,0)),0)</f>
        <v>1</v>
      </c>
      <c r="CB78" s="21">
        <f>IFERROR(INDEX(LMH_PTS,MATCH(AL78,LMH_KEY,0)),0)</f>
        <v>1</v>
      </c>
      <c r="CC78" s="21">
        <f>IFERROR(INDEX(LMH_PTS,MATCH(AM78,LMH_KEY,0)),0)</f>
        <v>1</v>
      </c>
      <c r="CD78" s="21">
        <f>IFERROR(INDEX(LMH_PTS,MATCH(IF(AU78&lt;&gt;"",AU78,AG78),LMH_KEY,0)),0)</f>
        <v>9</v>
      </c>
      <c r="CE78" s="21">
        <f>IFERROR(INDEX(LMH_PTS,MATCH(IF(AV78&lt;&gt;"",AV78,AH78),LMH_KEY,0)),0)</f>
        <v>3</v>
      </c>
      <c r="CF78" s="21">
        <f>IFERROR(INDEX(LMH_PTS,MATCH(IF(AW78&lt;&gt;"",AW78,AI78),LMH_KEY,0)),0)</f>
        <v>3</v>
      </c>
      <c r="CG78" s="21">
        <f>IFERROR(INDEX(LMH_PTS,MATCH(IF(AX78&lt;&gt;"",AX78,AJ78),LMH_KEY,0)),0)</f>
        <v>1</v>
      </c>
      <c r="CH78" s="21">
        <f>IFERROR(INDEX(LMH_PTS,MATCH(IF(AY78&lt;&gt;"",AY78,AK78),LMH_KEY,0)),0)</f>
        <v>1</v>
      </c>
      <c r="CI78" s="21">
        <f>IFERROR(INDEX(LMH_PTS,MATCH(IF(AZ78&lt;&gt;"",AZ78,AL78),LMH_KEY,0)),0)</f>
        <v>1</v>
      </c>
      <c r="CJ78" s="21">
        <f>IFERROR(INDEX(LMH_PTS,MATCH(IF(BA78&lt;&gt;"",BA78,AM78),LMH_KEY,0)),0)</f>
        <v>1</v>
      </c>
      <c r="CK78" s="21">
        <f>IF(BB78="",0,IFERROR(INDEX(LMH_STEP,MATCH(BB78,LMH_KEY,0)),0))</f>
        <v>-1</v>
      </c>
      <c r="CL78" s="21">
        <f>IF(BC78="",0,IFERROR(INDEX(LMH_STEP,MATCH(BC78,LMH_KEY,0)),0))</f>
        <v>-1</v>
      </c>
      <c r="CM78" s="21">
        <f>IF(BD78="",0,IFERROR(INDEX(LMH_STEP,MATCH(BD78,LMH_KEY,0)),0))</f>
        <v>-1</v>
      </c>
      <c r="CN78" s="21">
        <f>IF(BE78="",0,IFERROR(INDEX(LMH_STEP,MATCH(BE78,LMH_KEY,0)),0))</f>
        <v>-1</v>
      </c>
      <c r="CO78" s="21">
        <f>IF(BF78="",0,IFERROR(INDEX(LMH_STEP,MATCH(BF78,LMH_KEY,0)),0))</f>
        <v>0</v>
      </c>
      <c r="CP78" s="21">
        <f>IF(BG78="",0,IFERROR(INDEX(LMH_STEP,MATCH(BG78,LMH_KEY,0)),0))</f>
        <v>0</v>
      </c>
      <c r="CQ78" s="21">
        <f>IF(BH78="",0,IFERROR(INDEX(LMH_STEP,MATCH(BH78,LMH_KEY,0)),0))</f>
        <v>-1</v>
      </c>
      <c r="CR78" s="21">
        <f>IF(BI78&lt;&gt;"",IFERROR(INDEX(LMH_STEP,MATCH(BI78,LMH_KEY,0)),0),CK78)</f>
        <v>-1</v>
      </c>
      <c r="CS78" s="21">
        <f>IF(BJ78&lt;&gt;"",IFERROR(INDEX(LMH_STEP,MATCH(BJ78,LMH_KEY,0)),0),CL78)</f>
        <v>-1</v>
      </c>
      <c r="CT78" s="21">
        <f>IF(BK78&lt;&gt;"",IFERROR(INDEX(LMH_STEP,MATCH(BK78,LMH_KEY,0)),0),CM78)</f>
        <v>-1</v>
      </c>
      <c r="CU78" s="21">
        <f>IF(BL78&lt;&gt;"",IFERROR(INDEX(LMH_STEP,MATCH(BL78,LMH_KEY,0)),0),CN78)</f>
        <v>-1</v>
      </c>
      <c r="CV78" s="21">
        <f>IF(BM78&lt;&gt;"",IFERROR(INDEX(LMH_STEP,MATCH(BM78,LMH_KEY,0)),0),CO78)</f>
        <v>0</v>
      </c>
      <c r="CW78" s="21">
        <f>IF(BN78&lt;&gt;"",IFERROR(INDEX(LMH_STEP,MATCH(BN78,LMH_KEY,0)),0),CP78)</f>
        <v>0</v>
      </c>
      <c r="CX78" s="21">
        <f>IF(BO78&lt;&gt;"",IFERROR(INDEX(LMH_STEP,MATCH(BO78,LMH_KEY,0)),0),CQ78)</f>
        <v>-1</v>
      </c>
      <c r="CY78" s="21">
        <f>COUNTA(BI78:BO78)+IF(BP78&lt;&gt;"",1,0)+IFERROR(INDEX(RM_LCNT,MATCH($U78,RM_KEY,0)),0)</f>
        <v>0</v>
      </c>
      <c r="CZ78" s="21">
        <f>IF((BW78+BX78+BY78+BZ78+CA78+CB78+CC78)=0,0,(BW78*CK78+BX78*CL78+BY78*CM78+BZ78*CN78+CA78*CO78+CB78*CP78+CC78*CQ78)/(BW78+BX78+BY78+BZ78+CA78+CB78+CC78))</f>
        <v>-0.894736842105263</v>
      </c>
      <c r="DA78" s="21">
        <f>IF((CD78+CE78+CF78+CG78+CH78+CI78+CJ78)=0,0,(CD78*CR78+CE78*CS78+CF78*CT78+CG78*CU78+CH78*CV78+CI78*CW78+CJ78*CX78)/(CD78+CE78+CF78+CG78+CH78+CI78+CJ78))</f>
        <v>-0.894736842105263</v>
      </c>
    </row>
    <row r="79" ht="70" customHeight="1">
      <c r="A79" s="59" t="inlineStr">
        <is>
          <t>Consume</t>
        </is>
      </c>
      <c r="B79" s="17" t="inlineStr">
        <is>
          <t>Digitizing</t>
        </is>
      </c>
      <c r="C79" s="17" t="n">
        <v>7</v>
      </c>
      <c r="D79" s="17" t="inlineStr">
        <is>
          <t>IRISC338</t>
        </is>
      </c>
      <c r="E79" s="17" t="inlineStr">
        <is>
          <t>Snehal Bhavesh Farad</t>
        </is>
      </c>
      <c r="F79" s="17" t="inlineStr">
        <is>
          <t>Consultant</t>
        </is>
      </c>
      <c r="G79" s="17" t="inlineStr">
        <is>
          <t>Shraddha Patil</t>
        </is>
      </c>
      <c r="H79" s="17" t="inlineStr">
        <is>
          <t>IRIS0114</t>
        </is>
      </c>
      <c r="I79" s="17" t="n">
        <v>5.1</v>
      </c>
      <c r="J79" s="17" t="inlineStr">
        <is>
          <t>BA</t>
        </is>
      </c>
      <c r="K79" s="17" t="inlineStr">
        <is>
          <t>L3 – Professional / Associate</t>
        </is>
      </c>
      <c r="L79" s="82" t="inlineStr">
        <is>
          <t>17 of 20</t>
        </is>
      </c>
      <c r="M79" s="83" t="inlineStr">
        <is>
          <t>• Role / sub-team: Digitizing — Consultant.
• Core purpose: Conversion ms word to html; Daily update excel sheet.
• Decision-making autonomy: No input received.
• Is this something only they do: No input received.</t>
        </is>
      </c>
      <c r="N79"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O79" s="83" t="inlineStr">
        <is>
          <t>Latest rating: 3 · Potential: Medium · 9-box: Core Contributor</t>
        </is>
      </c>
      <c r="P79" s="83" t="inlineStr">
        <is>
          <t>Complexity &amp; Expertise: A2: Daily upload of security rates and HTML conversion of press releases, tenders → matches the start
Autonomy &amp; Decision: A1: Says 'Nothing' is decided independently → moved down 0.5
Accountability &amp; Impact: A2: Own conversions and uploads; manager note cites wrong upload on client site → matches the start
Leadership &amp; Strategy: A1: No guidance or leadership of others described → matches the start</t>
        </is>
      </c>
      <c r="Q79" s="84" t="inlineStr">
        <is>
          <t>Open ▸</t>
        </is>
      </c>
      <c r="R79" s="84" t="inlineStr">
        <is>
          <t>Card ▸</t>
        </is>
      </c>
      <c r="S79" s="85" t="inlineStr">
        <is>
          <t>Data Operations &amp; Digitization</t>
        </is>
      </c>
      <c r="T79" s="86" t="inlineStr">
        <is>
          <t>Document Conversion, Formatting &amp; Web Publishing</t>
        </is>
      </c>
      <c r="U79" s="86" t="inlineStr">
        <is>
          <t>R023</t>
        </is>
      </c>
      <c r="V79" s="86" t="inlineStr">
        <is>
          <t>Document Conversion, Formatting &amp; Web Publishing · IC</t>
        </is>
      </c>
      <c r="W79" s="101" t="inlineStr">
        <is>
          <t>A3</t>
        </is>
      </c>
      <c r="X79" s="86" t="inlineStr">
        <is>
          <t>Band A · Practitioner</t>
        </is>
      </c>
      <c r="Y79" s="86" t="inlineStr">
        <is>
          <t>Senior Digitization Associate</t>
        </is>
      </c>
      <c r="Z79" s="86" t="n"/>
      <c r="AA79" s="86" t="inlineStr">
        <is>
          <t>Placed at A3 by the evidence: six ratings × market-derived weights and rules R1–R13 · no move needed for the reporting line</t>
        </is>
      </c>
      <c r="AB79" s="86" t="n"/>
      <c r="AC79" s="88" t="inlineStr">
        <is>
          <t>A2</t>
        </is>
      </c>
      <c r="AD79" s="21" t="inlineStr">
        <is>
          <t>High · 5.1 yrs vs market 2–5 yrs for A3</t>
        </is>
      </c>
      <c r="AE79" s="21" t="n"/>
      <c r="AF79" s="21" t="inlineStr">
        <is>
          <t>P2 · SFIA 3 Apply</t>
        </is>
      </c>
      <c r="AG79" s="89" t="str">
        <f>IFERROR(IF(INDEX(RM_I_C,MATCH($U79,RM_KEY,0))="","",INDEX(RM_I_C,MATCH($U79,RM_KEY,0))),"")</f>
        <v>H</v>
      </c>
      <c r="AH79" s="90" t="str">
        <f>IFERROR(IF(INDEX(RM_I_Au,MATCH($U79,RM_KEY,0))="","",INDEX(RM_I_Au,MATCH($U79,RM_KEY,0))),"")</f>
        <v>M</v>
      </c>
      <c r="AI79" s="90" t="str">
        <f>IFERROR(IF(INDEX(RM_I_Ac,MATCH($U79,RM_KEY,0))="","",INDEX(RM_I_Ac,MATCH($U79,RM_KEY,0))),"")</f>
        <v>M</v>
      </c>
      <c r="AJ79" s="90" t="str">
        <f>IFERROR(IF(INDEX(RM_I_L,MATCH($U79,RM_KEY,0))="","",INDEX(RM_I_L,MATCH($U79,RM_KEY,0))),"")</f>
        <v>L</v>
      </c>
      <c r="AK79" s="90" t="str">
        <f>IFERROR(IF(INDEX(RM_I_BI,MATCH($U79,RM_KEY,0))="","",INDEX(RM_I_BI,MATCH($U79,RM_KEY,0))),"")</f>
        <v>L</v>
      </c>
      <c r="AL79" s="90" t="str">
        <f>IFERROR(IF(INDEX(RM_I_Exp,MATCH($U79,RM_KEY,0))="","",INDEX(RM_I_Exp,MATCH($U79,RM_KEY,0))),"")</f>
        <v>L</v>
      </c>
      <c r="AM79" s="90" t="str">
        <f>IFERROR(IF(INDEX(RM_I_Edu,MATCH($U79,RM_KEY,0))="","",INDEX(RM_I_Edu,MATCH($U79,RM_KEY,0))),"")</f>
        <v>L</v>
      </c>
      <c r="AN79" s="91" t="str">
        <f>IFERROR(IF(INDEX(RM_M_C,MATCH($U79,RM_KEY,0))="","",INDEX(RM_M_C,MATCH($U79,RM_KEY,0))),"")</f>
        <v>H</v>
      </c>
      <c r="AO79" s="92" t="str">
        <f>IFERROR(IF(INDEX(RM_M_Au,MATCH($U79,RM_KEY,0))="","",INDEX(RM_M_Au,MATCH($U79,RM_KEY,0))),"")</f>
        <v>M</v>
      </c>
      <c r="AP79" s="92" t="str">
        <f>IFERROR(IF(INDEX(RM_M_Ac,MATCH($U79,RM_KEY,0))="","",INDEX(RM_M_Ac,MATCH($U79,RM_KEY,0))),"")</f>
        <v>M</v>
      </c>
      <c r="AQ79" s="92" t="str">
        <f>IFERROR(IF(INDEX(RM_M_L,MATCH($U79,RM_KEY,0))="","",INDEX(RM_M_L,MATCH($U79,RM_KEY,0))),"")</f>
        <v>L</v>
      </c>
      <c r="AR79" s="92" t="str">
        <f>IFERROR(IF(INDEX(RM_M_BI,MATCH($U79,RM_KEY,0))="","",INDEX(RM_M_BI,MATCH($U79,RM_KEY,0))),"")</f>
        <v>L</v>
      </c>
      <c r="AS79" s="92" t="str">
        <f>IFERROR(IF(INDEX(RM_M_Exp,MATCH($U79,RM_KEY,0))="","",INDEX(RM_M_Exp,MATCH($U79,RM_KEY,0))),"")</f>
        <v>L</v>
      </c>
      <c r="AT79" s="92" t="str">
        <f>IFERROR(IF(INDEX(RM_M_Edu,MATCH($U79,RM_KEY,0))="","",INDEX(RM_M_Edu,MATCH($U79,RM_KEY,0))),"")</f>
        <v>L</v>
      </c>
      <c r="AU79" s="93" t="str">
        <f>IFERROR(IF(INDEX(RM_L_C,MATCH($U79,RM_KEY,0))="","",INDEX(RM_L_C,MATCH($U79,RM_KEY,0))),"")</f>
        <v/>
      </c>
      <c r="AV79" s="94" t="str">
        <f>IFERROR(IF(INDEX(RM_L_Au,MATCH($U79,RM_KEY,0))="","",INDEX(RM_L_Au,MATCH($U79,RM_KEY,0))),"")</f>
        <v/>
      </c>
      <c r="AW79" s="94" t="str">
        <f>IFERROR(IF(INDEX(RM_L_Ac,MATCH($U79,RM_KEY,0))="","",INDEX(RM_L_Ac,MATCH($U79,RM_KEY,0))),"")</f>
        <v/>
      </c>
      <c r="AX79" s="94" t="str">
        <f>IFERROR(IF(INDEX(RM_L_L,MATCH($U79,RM_KEY,0))="","",INDEX(RM_L_L,MATCH($U79,RM_KEY,0))),"")</f>
        <v/>
      </c>
      <c r="AY79" s="94" t="str">
        <f>IFERROR(IF(INDEX(RM_L_BI,MATCH($U79,RM_KEY,0))="","",INDEX(RM_L_BI,MATCH($U79,RM_KEY,0))),"")</f>
        <v/>
      </c>
      <c r="AZ79" s="94" t="str">
        <f>IFERROR(IF(INDEX(RM_L_Exp,MATCH($U79,RM_KEY,0))="","",INDEX(RM_L_Exp,MATCH($U79,RM_KEY,0))),"")</f>
        <v/>
      </c>
      <c r="BA79" s="94" t="str">
        <f>IFERROR(IF(INDEX(RM_L_Edu,MATCH($U79,RM_KEY,0))="","",INDEX(RM_L_Edu,MATCH($U79,RM_KEY,0))),"")</f>
        <v/>
      </c>
      <c r="BB79" s="89" t="inlineStr">
        <is>
          <t>L</t>
        </is>
      </c>
      <c r="BC79" s="90" t="inlineStr">
        <is>
          <t>L</t>
        </is>
      </c>
      <c r="BD79" s="90" t="inlineStr">
        <is>
          <t>L</t>
        </is>
      </c>
      <c r="BE79" s="90" t="inlineStr">
        <is>
          <t>L</t>
        </is>
      </c>
      <c r="BF79" s="90" t="inlineStr">
        <is>
          <t>M</t>
        </is>
      </c>
      <c r="BG79" s="90" t="inlineStr">
        <is>
          <t>H</t>
        </is>
      </c>
      <c r="BH79" s="90" t="inlineStr">
        <is>
          <t>M</t>
        </is>
      </c>
      <c r="BI79" s="93" t="n"/>
      <c r="BJ79" s="94" t="n"/>
      <c r="BK79" s="94" t="n"/>
      <c r="BL79" s="94" t="n"/>
      <c r="BM79" s="94" t="n"/>
      <c r="BN79" s="94" t="n"/>
      <c r="BO79" s="94" t="n"/>
      <c r="BP79" s="63" t="n"/>
      <c r="BQ79" s="95" t="str">
        <f>IF(CY79=0,"",IF(BP79&lt;&gt;"",BP79,IF(LEFT(W79,1)="X",W79,IF(OR(W79="B+",W79="C+"),INDEX(LAD_PC,MAX(1,MIN(14,MATCH(W79,LAD_PC,0)+IF((DA79-CZ79)&gt;=0.5,1,IF((DA79-CZ79)&lt;=-0.5,-1,0))))),INDEX(LAD_STD,MAX(1,MIN(12,MATCH(W79,LAD_STD,0)+IF((DA79-CZ79)&gt;=0.5,1,IF((DA79-CZ79)&lt;=-0.5,-1,0)))))))))</f>
        <v/>
      </c>
      <c r="BR79" s="86" t="str">
        <f>IF(BQ79="","",IFERROR(CHOOSE(INDEX(B_RANK,MATCH(BQ79,B_LVL,0)),"Band A · Practitioner","Band B · Specialist / Manager","B+ · Player-Coach","Band C · Principal / Head","C+ · Player-Coach","Band D · Business leadership","Band E · Enterprise leadership"),"Band X · Consultant"))</f>
        <v/>
      </c>
      <c r="BS79" s="86" t="str">
        <f>IF(BQ79="","",IF(BQ79=W79,"• Same",IF(INDEX(B_VAL,MATCH(BQ79,B_LVL,0))&gt;INDEX(B_VAL,MATCH(W79,B_LVL,0)),"▲ Up","▼ Down")))</f>
        <v/>
      </c>
      <c r="BT79" s="95" t="str">
        <f>IF(BQ79&lt;&gt;"",BQ79,W79)</f>
        <v>A3</v>
      </c>
      <c r="BU79" s="86" t="str">
        <f>IFERROR(IF($H79="","—",IF(OR(LEFT(BT79,1)="X",LEFT(INDEX($BT$7:$BT$592,MATCH($H79,$D$7:$D$592,0)),1)="X"),"—",IF(AND(LEFT(BT79,1)="E",LEFT(INDEX($BT$7:$BT$592,MATCH($H79,$D$7:$D$592,0)),1)="E"),"Exception · Band E",IF(INDEX(B_VAL,MATCH(BT79,B_LVL,0))&gt;=INDEX(B_VAL,MATCH(INDEX($BT$7:$BT$592,MATCH($H79,$D$7:$D$592,0)),B_LVL,0)),"⚠ At or above the manager",IF(INDEX(B_RANK,MATCH(BT79,B_LVL,0))=INDEX(B_RANK,MATCH(INDEX($BT$7:$BT$592,MATCH($H79,$D$7:$D$592,0)),B_LVL,0)),"⚠ Same band as the manager","OK"))))),"—")</f>
        <v>OK</v>
      </c>
      <c r="BV79" s="64" t="n"/>
      <c r="BW79" s="20">
        <f>IFERROR(INDEX(LMH_PTS,MATCH(AG79,LMH_KEY,0)),0)</f>
        <v>9</v>
      </c>
      <c r="BX79" s="21">
        <f>IFERROR(INDEX(LMH_PTS,MATCH(AH79,LMH_KEY,0)),0)</f>
        <v>3</v>
      </c>
      <c r="BY79" s="21">
        <f>IFERROR(INDEX(LMH_PTS,MATCH(AI79,LMH_KEY,0)),0)</f>
        <v>3</v>
      </c>
      <c r="BZ79" s="21">
        <f>IFERROR(INDEX(LMH_PTS,MATCH(AJ79,LMH_KEY,0)),0)</f>
        <v>1</v>
      </c>
      <c r="CA79" s="21">
        <f>IFERROR(INDEX(LMH_PTS,MATCH(AK79,LMH_KEY,0)),0)</f>
        <v>1</v>
      </c>
      <c r="CB79" s="21">
        <f>IFERROR(INDEX(LMH_PTS,MATCH(AL79,LMH_KEY,0)),0)</f>
        <v>1</v>
      </c>
      <c r="CC79" s="21">
        <f>IFERROR(INDEX(LMH_PTS,MATCH(AM79,LMH_KEY,0)),0)</f>
        <v>1</v>
      </c>
      <c r="CD79" s="21">
        <f>IFERROR(INDEX(LMH_PTS,MATCH(IF(AU79&lt;&gt;"",AU79,AG79),LMH_KEY,0)),0)</f>
        <v>9</v>
      </c>
      <c r="CE79" s="21">
        <f>IFERROR(INDEX(LMH_PTS,MATCH(IF(AV79&lt;&gt;"",AV79,AH79),LMH_KEY,0)),0)</f>
        <v>3</v>
      </c>
      <c r="CF79" s="21">
        <f>IFERROR(INDEX(LMH_PTS,MATCH(IF(AW79&lt;&gt;"",AW79,AI79),LMH_KEY,0)),0)</f>
        <v>3</v>
      </c>
      <c r="CG79" s="21">
        <f>IFERROR(INDEX(LMH_PTS,MATCH(IF(AX79&lt;&gt;"",AX79,AJ79),LMH_KEY,0)),0)</f>
        <v>1</v>
      </c>
      <c r="CH79" s="21">
        <f>IFERROR(INDEX(LMH_PTS,MATCH(IF(AY79&lt;&gt;"",AY79,AK79),LMH_KEY,0)),0)</f>
        <v>1</v>
      </c>
      <c r="CI79" s="21">
        <f>IFERROR(INDEX(LMH_PTS,MATCH(IF(AZ79&lt;&gt;"",AZ79,AL79),LMH_KEY,0)),0)</f>
        <v>1</v>
      </c>
      <c r="CJ79" s="21">
        <f>IFERROR(INDEX(LMH_PTS,MATCH(IF(BA79&lt;&gt;"",BA79,AM79),LMH_KEY,0)),0)</f>
        <v>1</v>
      </c>
      <c r="CK79" s="21">
        <f>IF(BB79="",0,IFERROR(INDEX(LMH_STEP,MATCH(BB79,LMH_KEY,0)),0))</f>
        <v>-1</v>
      </c>
      <c r="CL79" s="21">
        <f>IF(BC79="",0,IFERROR(INDEX(LMH_STEP,MATCH(BC79,LMH_KEY,0)),0))</f>
        <v>-1</v>
      </c>
      <c r="CM79" s="21">
        <f>IF(BD79="",0,IFERROR(INDEX(LMH_STEP,MATCH(BD79,LMH_KEY,0)),0))</f>
        <v>-1</v>
      </c>
      <c r="CN79" s="21">
        <f>IF(BE79="",0,IFERROR(INDEX(LMH_STEP,MATCH(BE79,LMH_KEY,0)),0))</f>
        <v>-1</v>
      </c>
      <c r="CO79" s="21">
        <f>IF(BF79="",0,IFERROR(INDEX(LMH_STEP,MATCH(BF79,LMH_KEY,0)),0))</f>
        <v>0</v>
      </c>
      <c r="CP79" s="21">
        <f>IF(BG79="",0,IFERROR(INDEX(LMH_STEP,MATCH(BG79,LMH_KEY,0)),0))</f>
        <v>1</v>
      </c>
      <c r="CQ79" s="21">
        <f>IF(BH79="",0,IFERROR(INDEX(LMH_STEP,MATCH(BH79,LMH_KEY,0)),0))</f>
        <v>0</v>
      </c>
      <c r="CR79" s="21">
        <f>IF(BI79&lt;&gt;"",IFERROR(INDEX(LMH_STEP,MATCH(BI79,LMH_KEY,0)),0),CK79)</f>
        <v>-1</v>
      </c>
      <c r="CS79" s="21">
        <f>IF(BJ79&lt;&gt;"",IFERROR(INDEX(LMH_STEP,MATCH(BJ79,LMH_KEY,0)),0),CL79)</f>
        <v>-1</v>
      </c>
      <c r="CT79" s="21">
        <f>IF(BK79&lt;&gt;"",IFERROR(INDEX(LMH_STEP,MATCH(BK79,LMH_KEY,0)),0),CM79)</f>
        <v>-1</v>
      </c>
      <c r="CU79" s="21">
        <f>IF(BL79&lt;&gt;"",IFERROR(INDEX(LMH_STEP,MATCH(BL79,LMH_KEY,0)),0),CN79)</f>
        <v>-1</v>
      </c>
      <c r="CV79" s="21">
        <f>IF(BM79&lt;&gt;"",IFERROR(INDEX(LMH_STEP,MATCH(BM79,LMH_KEY,0)),0),CO79)</f>
        <v>0</v>
      </c>
      <c r="CW79" s="21">
        <f>IF(BN79&lt;&gt;"",IFERROR(INDEX(LMH_STEP,MATCH(BN79,LMH_KEY,0)),0),CP79)</f>
        <v>1</v>
      </c>
      <c r="CX79" s="21">
        <f>IF(BO79&lt;&gt;"",IFERROR(INDEX(LMH_STEP,MATCH(BO79,LMH_KEY,0)),0),CQ79)</f>
        <v>0</v>
      </c>
      <c r="CY79" s="21">
        <f>COUNTA(BI79:BO79)+IF(BP79&lt;&gt;"",1,0)+IFERROR(INDEX(RM_LCNT,MATCH($U79,RM_KEY,0)),0)</f>
        <v>0</v>
      </c>
      <c r="CZ79" s="21">
        <f>IF((BW79+BX79+BY79+BZ79+CA79+CB79+CC79)=0,0,(BW79*CK79+BX79*CL79+BY79*CM79+BZ79*CN79+CA79*CO79+CB79*CP79+CC79*CQ79)/(BW79+BX79+BY79+BZ79+CA79+CB79+CC79))</f>
        <v>-0.789473684210526</v>
      </c>
      <c r="DA79" s="21">
        <f>IF((CD79+CE79+CF79+CG79+CH79+CI79+CJ79)=0,0,(CD79*CR79+CE79*CS79+CF79*CT79+CG79*CU79+CH79*CV79+CI79*CW79+CJ79*CX79)/(CD79+CE79+CF79+CG79+CH79+CI79+CJ79))</f>
        <v>-0.789473684210526</v>
      </c>
    </row>
    <row r="80" ht="70" customHeight="1">
      <c r="A80" s="59" t="inlineStr">
        <is>
          <t>Consume</t>
        </is>
      </c>
      <c r="B80" s="17" t="inlineStr">
        <is>
          <t>Digitizing</t>
        </is>
      </c>
      <c r="C80" s="17" t="n">
        <v>7</v>
      </c>
      <c r="D80" s="17" t="inlineStr">
        <is>
          <t>IRISC337</t>
        </is>
      </c>
      <c r="E80" s="17" t="inlineStr">
        <is>
          <t>Siddhesh Harishchandra Mali</t>
        </is>
      </c>
      <c r="F80" s="17" t="inlineStr">
        <is>
          <t>Consultant</t>
        </is>
      </c>
      <c r="G80" s="17" t="inlineStr">
        <is>
          <t>Shraddha Patil</t>
        </is>
      </c>
      <c r="H80" s="17" t="inlineStr">
        <is>
          <t>IRIS0114</t>
        </is>
      </c>
      <c r="I80" s="17" t="n">
        <v>0.8</v>
      </c>
      <c r="J80" s="17" t="inlineStr">
        <is>
          <t>B.Sc</t>
        </is>
      </c>
      <c r="K80" s="17" t="inlineStr">
        <is>
          <t>L3 – Professional / Associate</t>
        </is>
      </c>
      <c r="L80" s="82" t="inlineStr">
        <is>
          <t>20 of 20</t>
        </is>
      </c>
      <c r="M80" s="83" t="inlineStr">
        <is>
          <t>• Role / sub-team: Digitizing — Consultant.
• Core purpose: My purpose is to convert word/pdf documents data to html that will be published on RBI Website.
• Decision-making autonomy: No input received.
• Is this something only they do: No input received.</t>
        </is>
      </c>
      <c r="N80" s="83" t="inlineStr">
        <is>
          <t>Annual · set by manager: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O80" s="83" t="inlineStr">
        <is>
          <t>Latest rating: 3 · Potential: Medium · 9-box: Core Contributor</t>
        </is>
      </c>
      <c r="P80" s="83" t="inlineStr">
        <is>
          <t>Complexity &amp; Expertise: A2: Converts Word / PDF to HTML in Dreamweaver via a structured process → matches the start
Autonomy &amp; Decision: A2: Decides HTML formatting structure and edits → matches the start
Accountability &amp; Impact: A2: Accurate, complete HTML ready for RBI website publication → matches the start
Leadership &amp; Strategy: A1: No guidance or leadership of others described → matches the start</t>
        </is>
      </c>
      <c r="Q80" s="84" t="inlineStr">
        <is>
          <t>Open ▸</t>
        </is>
      </c>
      <c r="R80" s="84" t="inlineStr">
        <is>
          <t>Card ▸</t>
        </is>
      </c>
      <c r="S80" s="85" t="inlineStr">
        <is>
          <t>Data Operations &amp; Digitization</t>
        </is>
      </c>
      <c r="T80" s="86" t="inlineStr">
        <is>
          <t>Document Conversion, Formatting &amp; Web Publishing</t>
        </is>
      </c>
      <c r="U80" s="86" t="inlineStr">
        <is>
          <t>R023</t>
        </is>
      </c>
      <c r="V80" s="86" t="inlineStr">
        <is>
          <t>Document Conversion, Formatting &amp; Web Publishing · IC</t>
        </is>
      </c>
      <c r="W80" s="101" t="inlineStr">
        <is>
          <t>A2</t>
        </is>
      </c>
      <c r="X80" s="86" t="inlineStr">
        <is>
          <t>Band A · Practitioner</t>
        </is>
      </c>
      <c r="Y80" s="86" t="inlineStr">
        <is>
          <t>Digitization Associate</t>
        </is>
      </c>
      <c r="Z80" s="86" t="n"/>
      <c r="AA80" s="86" t="inlineStr">
        <is>
          <t>Placed at A2 by the evidence: six ratings × market-derived weights and rules R1–R13 · no move needed for the reporting line</t>
        </is>
      </c>
      <c r="AB80" s="86" t="n"/>
      <c r="AC80" s="88" t="inlineStr">
        <is>
          <t>A2</t>
        </is>
      </c>
      <c r="AD80" s="21" t="inlineStr">
        <is>
          <t>Medium · 0.8 yrs vs market 0–3 yrs for A2</t>
        </is>
      </c>
      <c r="AE80" s="21" t="n"/>
      <c r="AF80" s="21" t="inlineStr">
        <is>
          <t>P1–P2 · SFIA 2 Assist</t>
        </is>
      </c>
      <c r="AG80" s="89" t="str">
        <f>IFERROR(IF(INDEX(RM_I_C,MATCH($U80,RM_KEY,0))="","",INDEX(RM_I_C,MATCH($U80,RM_KEY,0))),"")</f>
        <v>H</v>
      </c>
      <c r="AH80" s="90" t="str">
        <f>IFERROR(IF(INDEX(RM_I_Au,MATCH($U80,RM_KEY,0))="","",INDEX(RM_I_Au,MATCH($U80,RM_KEY,0))),"")</f>
        <v>M</v>
      </c>
      <c r="AI80" s="90" t="str">
        <f>IFERROR(IF(INDEX(RM_I_Ac,MATCH($U80,RM_KEY,0))="","",INDEX(RM_I_Ac,MATCH($U80,RM_KEY,0))),"")</f>
        <v>M</v>
      </c>
      <c r="AJ80" s="90" t="str">
        <f>IFERROR(IF(INDEX(RM_I_L,MATCH($U80,RM_KEY,0))="","",INDEX(RM_I_L,MATCH($U80,RM_KEY,0))),"")</f>
        <v>L</v>
      </c>
      <c r="AK80" s="90" t="str">
        <f>IFERROR(IF(INDEX(RM_I_BI,MATCH($U80,RM_KEY,0))="","",INDEX(RM_I_BI,MATCH($U80,RM_KEY,0))),"")</f>
        <v>L</v>
      </c>
      <c r="AL80" s="90" t="str">
        <f>IFERROR(IF(INDEX(RM_I_Exp,MATCH($U80,RM_KEY,0))="","",INDEX(RM_I_Exp,MATCH($U80,RM_KEY,0))),"")</f>
        <v>L</v>
      </c>
      <c r="AM80" s="90" t="str">
        <f>IFERROR(IF(INDEX(RM_I_Edu,MATCH($U80,RM_KEY,0))="","",INDEX(RM_I_Edu,MATCH($U80,RM_KEY,0))),"")</f>
        <v>L</v>
      </c>
      <c r="AN80" s="91" t="str">
        <f>IFERROR(IF(INDEX(RM_M_C,MATCH($U80,RM_KEY,0))="","",INDEX(RM_M_C,MATCH($U80,RM_KEY,0))),"")</f>
        <v>H</v>
      </c>
      <c r="AO80" s="92" t="str">
        <f>IFERROR(IF(INDEX(RM_M_Au,MATCH($U80,RM_KEY,0))="","",INDEX(RM_M_Au,MATCH($U80,RM_KEY,0))),"")</f>
        <v>M</v>
      </c>
      <c r="AP80" s="92" t="str">
        <f>IFERROR(IF(INDEX(RM_M_Ac,MATCH($U80,RM_KEY,0))="","",INDEX(RM_M_Ac,MATCH($U80,RM_KEY,0))),"")</f>
        <v>M</v>
      </c>
      <c r="AQ80" s="92" t="str">
        <f>IFERROR(IF(INDEX(RM_M_L,MATCH($U80,RM_KEY,0))="","",INDEX(RM_M_L,MATCH($U80,RM_KEY,0))),"")</f>
        <v>L</v>
      </c>
      <c r="AR80" s="92" t="str">
        <f>IFERROR(IF(INDEX(RM_M_BI,MATCH($U80,RM_KEY,0))="","",INDEX(RM_M_BI,MATCH($U80,RM_KEY,0))),"")</f>
        <v>L</v>
      </c>
      <c r="AS80" s="92" t="str">
        <f>IFERROR(IF(INDEX(RM_M_Exp,MATCH($U80,RM_KEY,0))="","",INDEX(RM_M_Exp,MATCH($U80,RM_KEY,0))),"")</f>
        <v>L</v>
      </c>
      <c r="AT80" s="92" t="str">
        <f>IFERROR(IF(INDEX(RM_M_Edu,MATCH($U80,RM_KEY,0))="","",INDEX(RM_M_Edu,MATCH($U80,RM_KEY,0))),"")</f>
        <v>L</v>
      </c>
      <c r="AU80" s="93" t="str">
        <f>IFERROR(IF(INDEX(RM_L_C,MATCH($U80,RM_KEY,0))="","",INDEX(RM_L_C,MATCH($U80,RM_KEY,0))),"")</f>
        <v/>
      </c>
      <c r="AV80" s="94" t="str">
        <f>IFERROR(IF(INDEX(RM_L_Au,MATCH($U80,RM_KEY,0))="","",INDEX(RM_L_Au,MATCH($U80,RM_KEY,0))),"")</f>
        <v/>
      </c>
      <c r="AW80" s="94" t="str">
        <f>IFERROR(IF(INDEX(RM_L_Ac,MATCH($U80,RM_KEY,0))="","",INDEX(RM_L_Ac,MATCH($U80,RM_KEY,0))),"")</f>
        <v/>
      </c>
      <c r="AX80" s="94" t="str">
        <f>IFERROR(IF(INDEX(RM_L_L,MATCH($U80,RM_KEY,0))="","",INDEX(RM_L_L,MATCH($U80,RM_KEY,0))),"")</f>
        <v/>
      </c>
      <c r="AY80" s="94" t="str">
        <f>IFERROR(IF(INDEX(RM_L_BI,MATCH($U80,RM_KEY,0))="","",INDEX(RM_L_BI,MATCH($U80,RM_KEY,0))),"")</f>
        <v/>
      </c>
      <c r="AZ80" s="94" t="str">
        <f>IFERROR(IF(INDEX(RM_L_Exp,MATCH($U80,RM_KEY,0))="","",INDEX(RM_L_Exp,MATCH($U80,RM_KEY,0))),"")</f>
        <v/>
      </c>
      <c r="BA80" s="94" t="str">
        <f>IFERROR(IF(INDEX(RM_L_Edu,MATCH($U80,RM_KEY,0))="","",INDEX(RM_L_Edu,MATCH($U80,RM_KEY,0))),"")</f>
        <v/>
      </c>
      <c r="BB80" s="89" t="inlineStr">
        <is>
          <t>M</t>
        </is>
      </c>
      <c r="BC80" s="90" t="inlineStr">
        <is>
          <t>M</t>
        </is>
      </c>
      <c r="BD80" s="90" t="inlineStr">
        <is>
          <t>M</t>
        </is>
      </c>
      <c r="BE80" s="90" t="inlineStr">
        <is>
          <t>L</t>
        </is>
      </c>
      <c r="BF80" s="90" t="inlineStr">
        <is>
          <t>M</t>
        </is>
      </c>
      <c r="BG80" s="90" t="inlineStr">
        <is>
          <t>M</t>
        </is>
      </c>
      <c r="BH80" s="90" t="inlineStr">
        <is>
          <t>M</t>
        </is>
      </c>
      <c r="BI80" s="93" t="n"/>
      <c r="BJ80" s="94" t="n"/>
      <c r="BK80" s="94" t="n"/>
      <c r="BL80" s="94" t="n"/>
      <c r="BM80" s="94" t="n"/>
      <c r="BN80" s="94" t="n"/>
      <c r="BO80" s="94" t="n"/>
      <c r="BP80" s="63" t="n"/>
      <c r="BQ80" s="95" t="str">
        <f>IF(CY80=0,"",IF(BP80&lt;&gt;"",BP80,IF(LEFT(W80,1)="X",W80,IF(OR(W80="B+",W80="C+"),INDEX(LAD_PC,MAX(1,MIN(14,MATCH(W80,LAD_PC,0)+IF((DA80-CZ80)&gt;=0.5,1,IF((DA80-CZ80)&lt;=-0.5,-1,0))))),INDEX(LAD_STD,MAX(1,MIN(12,MATCH(W80,LAD_STD,0)+IF((DA80-CZ80)&gt;=0.5,1,IF((DA80-CZ80)&lt;=-0.5,-1,0)))))))))</f>
        <v/>
      </c>
      <c r="BR80" s="86" t="str">
        <f>IF(BQ80="","",IFERROR(CHOOSE(INDEX(B_RANK,MATCH(BQ80,B_LVL,0)),"Band A · Practitioner","Band B · Specialist / Manager","B+ · Player-Coach","Band C · Principal / Head","C+ · Player-Coach","Band D · Business leadership","Band E · Enterprise leadership"),"Band X · Consultant"))</f>
        <v/>
      </c>
      <c r="BS80" s="86" t="str">
        <f>IF(BQ80="","",IF(BQ80=W80,"• Same",IF(INDEX(B_VAL,MATCH(BQ80,B_LVL,0))&gt;INDEX(B_VAL,MATCH(W80,B_LVL,0)),"▲ Up","▼ Down")))</f>
        <v/>
      </c>
      <c r="BT80" s="95" t="str">
        <f>IF(BQ80&lt;&gt;"",BQ80,W80)</f>
        <v>A2</v>
      </c>
      <c r="BU80" s="86" t="str">
        <f>IFERROR(IF($H80="","—",IF(OR(LEFT(BT80,1)="X",LEFT(INDEX($BT$7:$BT$592,MATCH($H80,$D$7:$D$592,0)),1)="X"),"—",IF(AND(LEFT(BT80,1)="E",LEFT(INDEX($BT$7:$BT$592,MATCH($H80,$D$7:$D$592,0)),1)="E"),"Exception · Band E",IF(INDEX(B_VAL,MATCH(BT80,B_LVL,0))&gt;=INDEX(B_VAL,MATCH(INDEX($BT$7:$BT$592,MATCH($H80,$D$7:$D$592,0)),B_LVL,0)),"⚠ At or above the manager",IF(INDEX(B_RANK,MATCH(BT80,B_LVL,0))=INDEX(B_RANK,MATCH(INDEX($BT$7:$BT$592,MATCH($H80,$D$7:$D$592,0)),B_LVL,0)),"⚠ Same band as the manager","OK"))))),"—")</f>
        <v>OK</v>
      </c>
      <c r="BV80" s="64" t="n"/>
      <c r="BW80" s="20">
        <f>IFERROR(INDEX(LMH_PTS,MATCH(AG80,LMH_KEY,0)),0)</f>
        <v>9</v>
      </c>
      <c r="BX80" s="21">
        <f>IFERROR(INDEX(LMH_PTS,MATCH(AH80,LMH_KEY,0)),0)</f>
        <v>3</v>
      </c>
      <c r="BY80" s="21">
        <f>IFERROR(INDEX(LMH_PTS,MATCH(AI80,LMH_KEY,0)),0)</f>
        <v>3</v>
      </c>
      <c r="BZ80" s="21">
        <f>IFERROR(INDEX(LMH_PTS,MATCH(AJ80,LMH_KEY,0)),0)</f>
        <v>1</v>
      </c>
      <c r="CA80" s="21">
        <f>IFERROR(INDEX(LMH_PTS,MATCH(AK80,LMH_KEY,0)),0)</f>
        <v>1</v>
      </c>
      <c r="CB80" s="21">
        <f>IFERROR(INDEX(LMH_PTS,MATCH(AL80,LMH_KEY,0)),0)</f>
        <v>1</v>
      </c>
      <c r="CC80" s="21">
        <f>IFERROR(INDEX(LMH_PTS,MATCH(AM80,LMH_KEY,0)),0)</f>
        <v>1</v>
      </c>
      <c r="CD80" s="21">
        <f>IFERROR(INDEX(LMH_PTS,MATCH(IF(AU80&lt;&gt;"",AU80,AG80),LMH_KEY,0)),0)</f>
        <v>9</v>
      </c>
      <c r="CE80" s="21">
        <f>IFERROR(INDEX(LMH_PTS,MATCH(IF(AV80&lt;&gt;"",AV80,AH80),LMH_KEY,0)),0)</f>
        <v>3</v>
      </c>
      <c r="CF80" s="21">
        <f>IFERROR(INDEX(LMH_PTS,MATCH(IF(AW80&lt;&gt;"",AW80,AI80),LMH_KEY,0)),0)</f>
        <v>3</v>
      </c>
      <c r="CG80" s="21">
        <f>IFERROR(INDEX(LMH_PTS,MATCH(IF(AX80&lt;&gt;"",AX80,AJ80),LMH_KEY,0)),0)</f>
        <v>1</v>
      </c>
      <c r="CH80" s="21">
        <f>IFERROR(INDEX(LMH_PTS,MATCH(IF(AY80&lt;&gt;"",AY80,AK80),LMH_KEY,0)),0)</f>
        <v>1</v>
      </c>
      <c r="CI80" s="21">
        <f>IFERROR(INDEX(LMH_PTS,MATCH(IF(AZ80&lt;&gt;"",AZ80,AL80),LMH_KEY,0)),0)</f>
        <v>1</v>
      </c>
      <c r="CJ80" s="21">
        <f>IFERROR(INDEX(LMH_PTS,MATCH(IF(BA80&lt;&gt;"",BA80,AM80),LMH_KEY,0)),0)</f>
        <v>1</v>
      </c>
      <c r="CK80" s="21">
        <f>IF(BB80="",0,IFERROR(INDEX(LMH_STEP,MATCH(BB80,LMH_KEY,0)),0))</f>
        <v>0</v>
      </c>
      <c r="CL80" s="21">
        <f>IF(BC80="",0,IFERROR(INDEX(LMH_STEP,MATCH(BC80,LMH_KEY,0)),0))</f>
        <v>0</v>
      </c>
      <c r="CM80" s="21">
        <f>IF(BD80="",0,IFERROR(INDEX(LMH_STEP,MATCH(BD80,LMH_KEY,0)),0))</f>
        <v>0</v>
      </c>
      <c r="CN80" s="21">
        <f>IF(BE80="",0,IFERROR(INDEX(LMH_STEP,MATCH(BE80,LMH_KEY,0)),0))</f>
        <v>-1</v>
      </c>
      <c r="CO80" s="21">
        <f>IF(BF80="",0,IFERROR(INDEX(LMH_STEP,MATCH(BF80,LMH_KEY,0)),0))</f>
        <v>0</v>
      </c>
      <c r="CP80" s="21">
        <f>IF(BG80="",0,IFERROR(INDEX(LMH_STEP,MATCH(BG80,LMH_KEY,0)),0))</f>
        <v>0</v>
      </c>
      <c r="CQ80" s="21">
        <f>IF(BH80="",0,IFERROR(INDEX(LMH_STEP,MATCH(BH80,LMH_KEY,0)),0))</f>
        <v>0</v>
      </c>
      <c r="CR80" s="21">
        <f>IF(BI80&lt;&gt;"",IFERROR(INDEX(LMH_STEP,MATCH(BI80,LMH_KEY,0)),0),CK80)</f>
        <v>0</v>
      </c>
      <c r="CS80" s="21">
        <f>IF(BJ80&lt;&gt;"",IFERROR(INDEX(LMH_STEP,MATCH(BJ80,LMH_KEY,0)),0),CL80)</f>
        <v>0</v>
      </c>
      <c r="CT80" s="21">
        <f>IF(BK80&lt;&gt;"",IFERROR(INDEX(LMH_STEP,MATCH(BK80,LMH_KEY,0)),0),CM80)</f>
        <v>0</v>
      </c>
      <c r="CU80" s="21">
        <f>IF(BL80&lt;&gt;"",IFERROR(INDEX(LMH_STEP,MATCH(BL80,LMH_KEY,0)),0),CN80)</f>
        <v>-1</v>
      </c>
      <c r="CV80" s="21">
        <f>IF(BM80&lt;&gt;"",IFERROR(INDEX(LMH_STEP,MATCH(BM80,LMH_KEY,0)),0),CO80)</f>
        <v>0</v>
      </c>
      <c r="CW80" s="21">
        <f>IF(BN80&lt;&gt;"",IFERROR(INDEX(LMH_STEP,MATCH(BN80,LMH_KEY,0)),0),CP80)</f>
        <v>0</v>
      </c>
      <c r="CX80" s="21">
        <f>IF(BO80&lt;&gt;"",IFERROR(INDEX(LMH_STEP,MATCH(BO80,LMH_KEY,0)),0),CQ80)</f>
        <v>0</v>
      </c>
      <c r="CY80" s="21">
        <f>COUNTA(BI80:BO80)+IF(BP80&lt;&gt;"",1,0)+IFERROR(INDEX(RM_LCNT,MATCH($U80,RM_KEY,0)),0)</f>
        <v>0</v>
      </c>
      <c r="CZ80" s="21">
        <f>IF((BW80+BX80+BY80+BZ80+CA80+CB80+CC80)=0,0,(BW80*CK80+BX80*CL80+BY80*CM80+BZ80*CN80+CA80*CO80+CB80*CP80+CC80*CQ80)/(BW80+BX80+BY80+BZ80+CA80+CB80+CC80))</f>
        <v>-0.0526315789473684</v>
      </c>
      <c r="DA80" s="21">
        <f>IF((CD80+CE80+CF80+CG80+CH80+CI80+CJ80)=0,0,(CD80*CR80+CE80*CS80+CF80*CT80+CG80*CU80+CH80*CV80+CI80*CW80+CJ80*CX80)/(CD80+CE80+CF80+CG80+CH80+CI80+CJ80))</f>
        <v>-0.0526315789473684</v>
      </c>
    </row>
    <row r="81" ht="70" customHeight="1">
      <c r="A81" s="59" t="inlineStr">
        <is>
          <t>CARBON</t>
        </is>
      </c>
      <c r="B81" s="17" t="inlineStr">
        <is>
          <t>Digitizing</t>
        </is>
      </c>
      <c r="C81" s="17" t="n">
        <v>6</v>
      </c>
      <c r="D81" s="17" t="inlineStr">
        <is>
          <t>IRIS1005</t>
        </is>
      </c>
      <c r="E81" s="17" t="inlineStr">
        <is>
          <t>Datta Hatagale</t>
        </is>
      </c>
      <c r="F81" s="17" t="inlineStr">
        <is>
          <t>Image Processing Specialist</t>
        </is>
      </c>
      <c r="G81" s="17" t="inlineStr">
        <is>
          <t>Vijay Parulekar</t>
        </is>
      </c>
      <c r="H81" s="17" t="inlineStr">
        <is>
          <t>IRIS0055</t>
        </is>
      </c>
      <c r="I81" s="17" t="n">
        <v>14.9</v>
      </c>
      <c r="J81" s="17" t="inlineStr">
        <is>
          <t>BA</t>
        </is>
      </c>
      <c r="K81" s="17" t="inlineStr">
        <is>
          <t>L3 – Professional / Associate</t>
        </is>
      </c>
      <c r="L81" s="82" t="inlineStr">
        <is>
          <t>20 of 20</t>
        </is>
      </c>
      <c r="M81" s="83" t="inlineStr">
        <is>
          <t>• Role / sub-team: Digitizing assisted services.</t>
        </is>
      </c>
      <c r="N81"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
        </is>
      </c>
      <c r="O81" s="83" t="inlineStr">
        <is>
          <t>Latest rating: 4 · Potential: High · 9-box: Core Contributor</t>
        </is>
      </c>
      <c r="P81" s="83" t="n"/>
      <c r="Q81" s="84" t="inlineStr">
        <is>
          <t>Open ▸</t>
        </is>
      </c>
      <c r="R81" s="84" t="inlineStr">
        <is>
          <t>Card ▸</t>
        </is>
      </c>
      <c r="S81" s="85" t="inlineStr">
        <is>
          <t>Customer Success &amp; Support</t>
        </is>
      </c>
      <c r="T81" s="86" t="inlineStr">
        <is>
          <t>Customer Training &amp; Enablement</t>
        </is>
      </c>
      <c r="U81" s="86" t="inlineStr">
        <is>
          <t>R019</t>
        </is>
      </c>
      <c r="V81" s="86" t="inlineStr">
        <is>
          <t>Customer Training &amp; Enablement · IC</t>
        </is>
      </c>
      <c r="W81" s="99" t="inlineStr">
        <is>
          <t>B1</t>
        </is>
      </c>
      <c r="X81" s="86" t="inlineStr">
        <is>
          <t>Band B · Specialist / Manager</t>
        </is>
      </c>
      <c r="Y81" s="86" t="inlineStr">
        <is>
          <t>Customer Enablement Specialist – POD Lead</t>
        </is>
      </c>
      <c r="Z81" s="86" t="n"/>
      <c r="AA81" s="86" t="inlineStr">
        <is>
          <t>Placed at B1 by the evidence: six ratings × market-derived weights and rules R1–R13 · no move needed for the reporting line</t>
        </is>
      </c>
      <c r="AB81" s="86" t="n"/>
      <c r="AC81" s="88" t="inlineStr">
        <is>
          <t>B1</t>
        </is>
      </c>
      <c r="AD81" s="21" t="inlineStr">
        <is>
          <t>High · 14.9 yrs vs market 4–8 yrs for B1</t>
        </is>
      </c>
      <c r="AE81" s="21" t="inlineStr">
        <is>
          <t>3 direct reports · norm IC: none · Team Lead: 3–5</t>
        </is>
      </c>
      <c r="AF81" s="21" t="inlineStr">
        <is>
          <t>P3 / M2 · SFIA 4 Enable</t>
        </is>
      </c>
      <c r="AG81" s="89" t="str">
        <f>IFERROR(IF(INDEX(RM_I_C,MATCH($U81,RM_KEY,0))="","",INDEX(RM_I_C,MATCH($U81,RM_KEY,0))),"")</f>
        <v>H</v>
      </c>
      <c r="AH81" s="90" t="str">
        <f>IFERROR(IF(INDEX(RM_I_Au,MATCH($U81,RM_KEY,0))="","",INDEX(RM_I_Au,MATCH($U81,RM_KEY,0))),"")</f>
        <v>M</v>
      </c>
      <c r="AI81" s="90" t="str">
        <f>IFERROR(IF(INDEX(RM_I_Ac,MATCH($U81,RM_KEY,0))="","",INDEX(RM_I_Ac,MATCH($U81,RM_KEY,0))),"")</f>
        <v>M</v>
      </c>
      <c r="AJ81" s="90" t="str">
        <f>IFERROR(IF(INDEX(RM_I_L,MATCH($U81,RM_KEY,0))="","",INDEX(RM_I_L,MATCH($U81,RM_KEY,0))),"")</f>
        <v>L</v>
      </c>
      <c r="AK81" s="90" t="str">
        <f>IFERROR(IF(INDEX(RM_I_BI,MATCH($U81,RM_KEY,0))="","",INDEX(RM_I_BI,MATCH($U81,RM_KEY,0))),"")</f>
        <v>L</v>
      </c>
      <c r="AL81" s="90" t="str">
        <f>IFERROR(IF(INDEX(RM_I_Exp,MATCH($U81,RM_KEY,0))="","",INDEX(RM_I_Exp,MATCH($U81,RM_KEY,0))),"")</f>
        <v>L</v>
      </c>
      <c r="AM81" s="90" t="str">
        <f>IFERROR(IF(INDEX(RM_I_Edu,MATCH($U81,RM_KEY,0))="","",INDEX(RM_I_Edu,MATCH($U81,RM_KEY,0))),"")</f>
        <v>L</v>
      </c>
      <c r="AN81" s="91" t="str">
        <f>IFERROR(IF(INDEX(RM_M_C,MATCH($U81,RM_KEY,0))="","",INDEX(RM_M_C,MATCH($U81,RM_KEY,0))),"")</f>
        <v>H</v>
      </c>
      <c r="AO81" s="92" t="str">
        <f>IFERROR(IF(INDEX(RM_M_Au,MATCH($U81,RM_KEY,0))="","",INDEX(RM_M_Au,MATCH($U81,RM_KEY,0))),"")</f>
        <v>M</v>
      </c>
      <c r="AP81" s="92" t="str">
        <f>IFERROR(IF(INDEX(RM_M_Ac,MATCH($U81,RM_KEY,0))="","",INDEX(RM_M_Ac,MATCH($U81,RM_KEY,0))),"")</f>
        <v>M</v>
      </c>
      <c r="AQ81" s="92" t="str">
        <f>IFERROR(IF(INDEX(RM_M_L,MATCH($U81,RM_KEY,0))="","",INDEX(RM_M_L,MATCH($U81,RM_KEY,0))),"")</f>
        <v>L</v>
      </c>
      <c r="AR81" s="92" t="str">
        <f>IFERROR(IF(INDEX(RM_M_BI,MATCH($U81,RM_KEY,0))="","",INDEX(RM_M_BI,MATCH($U81,RM_KEY,0))),"")</f>
        <v>L</v>
      </c>
      <c r="AS81" s="92" t="str">
        <f>IFERROR(IF(INDEX(RM_M_Exp,MATCH($U81,RM_KEY,0))="","",INDEX(RM_M_Exp,MATCH($U81,RM_KEY,0))),"")</f>
        <v>L</v>
      </c>
      <c r="AT81" s="92" t="str">
        <f>IFERROR(IF(INDEX(RM_M_Edu,MATCH($U81,RM_KEY,0))="","",INDEX(RM_M_Edu,MATCH($U81,RM_KEY,0))),"")</f>
        <v>L</v>
      </c>
      <c r="AU81" s="93" t="str">
        <f>IFERROR(IF(INDEX(RM_L_C,MATCH($U81,RM_KEY,0))="","",INDEX(RM_L_C,MATCH($U81,RM_KEY,0))),"")</f>
        <v/>
      </c>
      <c r="AV81" s="94" t="str">
        <f>IFERROR(IF(INDEX(RM_L_Au,MATCH($U81,RM_KEY,0))="","",INDEX(RM_L_Au,MATCH($U81,RM_KEY,0))),"")</f>
        <v/>
      </c>
      <c r="AW81" s="94" t="str">
        <f>IFERROR(IF(INDEX(RM_L_Ac,MATCH($U81,RM_KEY,0))="","",INDEX(RM_L_Ac,MATCH($U81,RM_KEY,0))),"")</f>
        <v/>
      </c>
      <c r="AX81" s="94" t="str">
        <f>IFERROR(IF(INDEX(RM_L_L,MATCH($U81,RM_KEY,0))="","",INDEX(RM_L_L,MATCH($U81,RM_KEY,0))),"")</f>
        <v/>
      </c>
      <c r="AY81" s="94" t="str">
        <f>IFERROR(IF(INDEX(RM_L_BI,MATCH($U81,RM_KEY,0))="","",INDEX(RM_L_BI,MATCH($U81,RM_KEY,0))),"")</f>
        <v/>
      </c>
      <c r="AZ81" s="94" t="str">
        <f>IFERROR(IF(INDEX(RM_L_Exp,MATCH($U81,RM_KEY,0))="","",INDEX(RM_L_Exp,MATCH($U81,RM_KEY,0))),"")</f>
        <v/>
      </c>
      <c r="BA81" s="94" t="str">
        <f>IFERROR(IF(INDEX(RM_L_Edu,MATCH($U81,RM_KEY,0))="","",INDEX(RM_L_Edu,MATCH($U81,RM_KEY,0))),"")</f>
        <v/>
      </c>
      <c r="BB81" s="89" t="n"/>
      <c r="BC81" s="90" t="n"/>
      <c r="BD81" s="90" t="n"/>
      <c r="BE81" s="90" t="n"/>
      <c r="BF81" s="90" t="inlineStr">
        <is>
          <t>M</t>
        </is>
      </c>
      <c r="BG81" s="90" t="inlineStr">
        <is>
          <t>H</t>
        </is>
      </c>
      <c r="BH81" s="90" t="inlineStr">
        <is>
          <t>M</t>
        </is>
      </c>
      <c r="BI81" s="93" t="n"/>
      <c r="BJ81" s="94" t="n"/>
      <c r="BK81" s="94" t="n"/>
      <c r="BL81" s="94" t="n"/>
      <c r="BM81" s="94" t="n"/>
      <c r="BN81" s="94" t="n"/>
      <c r="BO81" s="94" t="n"/>
      <c r="BP81" s="63" t="n"/>
      <c r="BQ81" s="95" t="str">
        <f>IF(CY81=0,"",IF(BP81&lt;&gt;"",BP81,IF(LEFT(W81,1)="X",W81,IF(OR(W81="B+",W81="C+"),INDEX(LAD_PC,MAX(1,MIN(14,MATCH(W81,LAD_PC,0)+IF((DA81-CZ81)&gt;=0.5,1,IF((DA81-CZ81)&lt;=-0.5,-1,0))))),INDEX(LAD_STD,MAX(1,MIN(12,MATCH(W81,LAD_STD,0)+IF((DA81-CZ81)&gt;=0.5,1,IF((DA81-CZ81)&lt;=-0.5,-1,0)))))))))</f>
        <v/>
      </c>
      <c r="BR81" s="86" t="str">
        <f>IF(BQ81="","",IFERROR(CHOOSE(INDEX(B_RANK,MATCH(BQ81,B_LVL,0)),"Band A · Practitioner","Band B · Specialist / Manager","B+ · Player-Coach","Band C · Principal / Head","C+ · Player-Coach","Band D · Business leadership","Band E · Enterprise leadership"),"Band X · Consultant"))</f>
        <v/>
      </c>
      <c r="BS81" s="86" t="str">
        <f>IF(BQ81="","",IF(BQ81=W81,"• Same",IF(INDEX(B_VAL,MATCH(BQ81,B_LVL,0))&gt;INDEX(B_VAL,MATCH(W81,B_LVL,0)),"▲ Up","▼ Down")))</f>
        <v/>
      </c>
      <c r="BT81" s="95" t="str">
        <f>IF(BQ81&lt;&gt;"",BQ81,W81)</f>
        <v>B1</v>
      </c>
      <c r="BU81" s="86" t="str">
        <f>IFERROR(IF($H81="","—",IF(OR(LEFT(BT81,1)="X",LEFT(INDEX($BT$7:$BT$592,MATCH($H81,$D$7:$D$592,0)),1)="X"),"—",IF(AND(LEFT(BT81,1)="E",LEFT(INDEX($BT$7:$BT$592,MATCH($H81,$D$7:$D$592,0)),1)="E"),"Exception · Band E",IF(INDEX(B_VAL,MATCH(BT81,B_LVL,0))&gt;=INDEX(B_VAL,MATCH(INDEX($BT$7:$BT$592,MATCH($H81,$D$7:$D$592,0)),B_LVL,0)),"⚠ At or above the manager",IF(INDEX(B_RANK,MATCH(BT81,B_LVL,0))=INDEX(B_RANK,MATCH(INDEX($BT$7:$BT$592,MATCH($H81,$D$7:$D$592,0)),B_LVL,0)),"⚠ Same band as the manager","OK"))))),"—")</f>
        <v>OK</v>
      </c>
      <c r="BV81" s="64" t="n"/>
      <c r="BW81" s="20">
        <f>IFERROR(INDEX(LMH_PTS,MATCH(AG81,LMH_KEY,0)),0)</f>
        <v>9</v>
      </c>
      <c r="BX81" s="21">
        <f>IFERROR(INDEX(LMH_PTS,MATCH(AH81,LMH_KEY,0)),0)</f>
        <v>3</v>
      </c>
      <c r="BY81" s="21">
        <f>IFERROR(INDEX(LMH_PTS,MATCH(AI81,LMH_KEY,0)),0)</f>
        <v>3</v>
      </c>
      <c r="BZ81" s="21">
        <f>IFERROR(INDEX(LMH_PTS,MATCH(AJ81,LMH_KEY,0)),0)</f>
        <v>1</v>
      </c>
      <c r="CA81" s="21">
        <f>IFERROR(INDEX(LMH_PTS,MATCH(AK81,LMH_KEY,0)),0)</f>
        <v>1</v>
      </c>
      <c r="CB81" s="21">
        <f>IFERROR(INDEX(LMH_PTS,MATCH(AL81,LMH_KEY,0)),0)</f>
        <v>1</v>
      </c>
      <c r="CC81" s="21">
        <f>IFERROR(INDEX(LMH_PTS,MATCH(AM81,LMH_KEY,0)),0)</f>
        <v>1</v>
      </c>
      <c r="CD81" s="21">
        <f>IFERROR(INDEX(LMH_PTS,MATCH(IF(AU81&lt;&gt;"",AU81,AG81),LMH_KEY,0)),0)</f>
        <v>9</v>
      </c>
      <c r="CE81" s="21">
        <f>IFERROR(INDEX(LMH_PTS,MATCH(IF(AV81&lt;&gt;"",AV81,AH81),LMH_KEY,0)),0)</f>
        <v>3</v>
      </c>
      <c r="CF81" s="21">
        <f>IFERROR(INDEX(LMH_PTS,MATCH(IF(AW81&lt;&gt;"",AW81,AI81),LMH_KEY,0)),0)</f>
        <v>3</v>
      </c>
      <c r="CG81" s="21">
        <f>IFERROR(INDEX(LMH_PTS,MATCH(IF(AX81&lt;&gt;"",AX81,AJ81),LMH_KEY,0)),0)</f>
        <v>1</v>
      </c>
      <c r="CH81" s="21">
        <f>IFERROR(INDEX(LMH_PTS,MATCH(IF(AY81&lt;&gt;"",AY81,AK81),LMH_KEY,0)),0)</f>
        <v>1</v>
      </c>
      <c r="CI81" s="21">
        <f>IFERROR(INDEX(LMH_PTS,MATCH(IF(AZ81&lt;&gt;"",AZ81,AL81),LMH_KEY,0)),0)</f>
        <v>1</v>
      </c>
      <c r="CJ81" s="21">
        <f>IFERROR(INDEX(LMH_PTS,MATCH(IF(BA81&lt;&gt;"",BA81,AM81),LMH_KEY,0)),0)</f>
        <v>1</v>
      </c>
      <c r="CK81" s="21">
        <f>IF(BB81="",0,IFERROR(INDEX(LMH_STEP,MATCH(BB81,LMH_KEY,0)),0))</f>
        <v>0</v>
      </c>
      <c r="CL81" s="21">
        <f>IF(BC81="",0,IFERROR(INDEX(LMH_STEP,MATCH(BC81,LMH_KEY,0)),0))</f>
        <v>0</v>
      </c>
      <c r="CM81" s="21">
        <f>IF(BD81="",0,IFERROR(INDEX(LMH_STEP,MATCH(BD81,LMH_KEY,0)),0))</f>
        <v>0</v>
      </c>
      <c r="CN81" s="21">
        <f>IF(BE81="",0,IFERROR(INDEX(LMH_STEP,MATCH(BE81,LMH_KEY,0)),0))</f>
        <v>0</v>
      </c>
      <c r="CO81" s="21">
        <f>IF(BF81="",0,IFERROR(INDEX(LMH_STEP,MATCH(BF81,LMH_KEY,0)),0))</f>
        <v>0</v>
      </c>
      <c r="CP81" s="21">
        <f>IF(BG81="",0,IFERROR(INDEX(LMH_STEP,MATCH(BG81,LMH_KEY,0)),0))</f>
        <v>1</v>
      </c>
      <c r="CQ81" s="21">
        <f>IF(BH81="",0,IFERROR(INDEX(LMH_STEP,MATCH(BH81,LMH_KEY,0)),0))</f>
        <v>0</v>
      </c>
      <c r="CR81" s="21">
        <f>IF(BI81&lt;&gt;"",IFERROR(INDEX(LMH_STEP,MATCH(BI81,LMH_KEY,0)),0),CK81)</f>
        <v>0</v>
      </c>
      <c r="CS81" s="21">
        <f>IF(BJ81&lt;&gt;"",IFERROR(INDEX(LMH_STEP,MATCH(BJ81,LMH_KEY,0)),0),CL81)</f>
        <v>0</v>
      </c>
      <c r="CT81" s="21">
        <f>IF(BK81&lt;&gt;"",IFERROR(INDEX(LMH_STEP,MATCH(BK81,LMH_KEY,0)),0),CM81)</f>
        <v>0</v>
      </c>
      <c r="CU81" s="21">
        <f>IF(BL81&lt;&gt;"",IFERROR(INDEX(LMH_STEP,MATCH(BL81,LMH_KEY,0)),0),CN81)</f>
        <v>0</v>
      </c>
      <c r="CV81" s="21">
        <f>IF(BM81&lt;&gt;"",IFERROR(INDEX(LMH_STEP,MATCH(BM81,LMH_KEY,0)),0),CO81)</f>
        <v>0</v>
      </c>
      <c r="CW81" s="21">
        <f>IF(BN81&lt;&gt;"",IFERROR(INDEX(LMH_STEP,MATCH(BN81,LMH_KEY,0)),0),CP81)</f>
        <v>1</v>
      </c>
      <c r="CX81" s="21">
        <f>IF(BO81&lt;&gt;"",IFERROR(INDEX(LMH_STEP,MATCH(BO81,LMH_KEY,0)),0),CQ81)</f>
        <v>0</v>
      </c>
      <c r="CY81" s="21">
        <f>COUNTA(BI81:BO81)+IF(BP81&lt;&gt;"",1,0)+IFERROR(INDEX(RM_LCNT,MATCH($U81,RM_KEY,0)),0)</f>
        <v>0</v>
      </c>
      <c r="CZ81" s="21">
        <f>IF((BW81+BX81+BY81+BZ81+CA81+CB81+CC81)=0,0,(BW81*CK81+BX81*CL81+BY81*CM81+BZ81*CN81+CA81*CO81+CB81*CP81+CC81*CQ81)/(BW81+BX81+BY81+BZ81+CA81+CB81+CC81))</f>
        <v>0.0526315789473684</v>
      </c>
      <c r="DA81" s="21">
        <f>IF((CD81+CE81+CF81+CG81+CH81+CI81+CJ81)=0,0,(CD81*CR81+CE81*CS81+CF81*CT81+CG81*CU81+CH81*CV81+CI81*CW81+CJ81*CX81)/(CD81+CE81+CF81+CG81+CH81+CI81+CJ81))</f>
        <v>0.0526315789473684</v>
      </c>
    </row>
    <row r="82" ht="70" customHeight="1">
      <c r="A82" s="59" t="inlineStr">
        <is>
          <t>CARBON</t>
        </is>
      </c>
      <c r="B82" s="17" t="inlineStr">
        <is>
          <t>Digitizing</t>
        </is>
      </c>
      <c r="C82" s="17" t="n">
        <v>7</v>
      </c>
      <c r="D82" s="17" t="inlineStr">
        <is>
          <t>IRISC238</t>
        </is>
      </c>
      <c r="E82" s="17" t="inlineStr">
        <is>
          <t>Aishwarya Chaulkar</t>
        </is>
      </c>
      <c r="F82" s="17" t="inlineStr">
        <is>
          <t>Consultant</t>
        </is>
      </c>
      <c r="G82" s="17" t="inlineStr">
        <is>
          <t>Datta Hatagale</t>
        </is>
      </c>
      <c r="H82" s="17" t="inlineStr">
        <is>
          <t>IRIS1005</t>
        </is>
      </c>
      <c r="I82" s="17" t="n">
        <v>3.9</v>
      </c>
      <c r="J82" s="17" t="inlineStr">
        <is>
          <t>B.Com</t>
        </is>
      </c>
      <c r="K82" s="17" t="inlineStr">
        <is>
          <t>L3 – Professional / Associate</t>
        </is>
      </c>
      <c r="L82" s="82" t="inlineStr">
        <is>
          <t>20 of 20</t>
        </is>
      </c>
      <c r="M82" s="83" t="inlineStr">
        <is>
          <t>• Role / sub-team: Digitizing Assisted Service.</t>
        </is>
      </c>
      <c r="N82"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82" s="83" t="inlineStr">
        <is>
          <t>Latest rating: 3 · Potential: High · 9-box: Core Contributor</t>
        </is>
      </c>
      <c r="P82" s="83" t="inlineStr">
        <is>
          <t>Complexity &amp; Expertise: A3: ESMA allocation, query solving and ESEF QC across EU DM, CIPC, MCA, UK → moved up 0.5
Autonomy &amp; Decision: A3: Takes ESMA edit decisions on own files → moved up 0.5
Accountability &amp; Impact: A2: Accountable for own work; errors cause rework and delays → matches the start
Leadership &amp; Strategy: A3: Allocates ESMA files and solves queries; no formal reports → moved up 1</t>
        </is>
      </c>
      <c r="Q82" s="84" t="inlineStr">
        <is>
          <t>Open ▸</t>
        </is>
      </c>
      <c r="R82" s="84" t="inlineStr">
        <is>
          <t>Card ▸</t>
        </is>
      </c>
      <c r="S82" s="85" t="inlineStr">
        <is>
          <t>Data Operations &amp; Digitization</t>
        </is>
      </c>
      <c r="T82" s="86" t="inlineStr">
        <is>
          <t>Document Conversion, Formatting &amp; Web Publishing</t>
        </is>
      </c>
      <c r="U82" s="86" t="inlineStr">
        <is>
          <t>R023</t>
        </is>
      </c>
      <c r="V82" s="86" t="inlineStr">
        <is>
          <t>Document Conversion, Formatting &amp; Web Publishing · IC</t>
        </is>
      </c>
      <c r="W82" s="101" t="inlineStr">
        <is>
          <t>A3</t>
        </is>
      </c>
      <c r="X82" s="86" t="inlineStr">
        <is>
          <t>Band A · Practitioner</t>
        </is>
      </c>
      <c r="Y82" s="86" t="inlineStr">
        <is>
          <t>Senior Digitization Associate</t>
        </is>
      </c>
      <c r="Z82" s="86" t="n"/>
      <c r="AA82" s="86" t="inlineStr">
        <is>
          <t>Placed at A3 by the evidence: six ratings × market-derived weights and rules R1–R13 · no move needed for the reporting line</t>
        </is>
      </c>
      <c r="AB82" s="86" t="n"/>
      <c r="AC82" s="88" t="inlineStr">
        <is>
          <t>A3</t>
        </is>
      </c>
      <c r="AD82" s="21" t="inlineStr">
        <is>
          <t>Medium · 3.9 yrs vs market 2–5 yrs for A3</t>
        </is>
      </c>
      <c r="AE82" s="21" t="n"/>
      <c r="AF82" s="21" t="inlineStr">
        <is>
          <t>P2 · SFIA 3 Apply</t>
        </is>
      </c>
      <c r="AG82" s="89" t="str">
        <f>IFERROR(IF(INDEX(RM_I_C,MATCH($U82,RM_KEY,0))="","",INDEX(RM_I_C,MATCH($U82,RM_KEY,0))),"")</f>
        <v>H</v>
      </c>
      <c r="AH82" s="90" t="str">
        <f>IFERROR(IF(INDEX(RM_I_Au,MATCH($U82,RM_KEY,0))="","",INDEX(RM_I_Au,MATCH($U82,RM_KEY,0))),"")</f>
        <v>M</v>
      </c>
      <c r="AI82" s="90" t="str">
        <f>IFERROR(IF(INDEX(RM_I_Ac,MATCH($U82,RM_KEY,0))="","",INDEX(RM_I_Ac,MATCH($U82,RM_KEY,0))),"")</f>
        <v>M</v>
      </c>
      <c r="AJ82" s="90" t="str">
        <f>IFERROR(IF(INDEX(RM_I_L,MATCH($U82,RM_KEY,0))="","",INDEX(RM_I_L,MATCH($U82,RM_KEY,0))),"")</f>
        <v>L</v>
      </c>
      <c r="AK82" s="90" t="str">
        <f>IFERROR(IF(INDEX(RM_I_BI,MATCH($U82,RM_KEY,0))="","",INDEX(RM_I_BI,MATCH($U82,RM_KEY,0))),"")</f>
        <v>L</v>
      </c>
      <c r="AL82" s="90" t="str">
        <f>IFERROR(IF(INDEX(RM_I_Exp,MATCH($U82,RM_KEY,0))="","",INDEX(RM_I_Exp,MATCH($U82,RM_KEY,0))),"")</f>
        <v>L</v>
      </c>
      <c r="AM82" s="90" t="str">
        <f>IFERROR(IF(INDEX(RM_I_Edu,MATCH($U82,RM_KEY,0))="","",INDEX(RM_I_Edu,MATCH($U82,RM_KEY,0))),"")</f>
        <v>L</v>
      </c>
      <c r="AN82" s="91" t="str">
        <f>IFERROR(IF(INDEX(RM_M_C,MATCH($U82,RM_KEY,0))="","",INDEX(RM_M_C,MATCH($U82,RM_KEY,0))),"")</f>
        <v>H</v>
      </c>
      <c r="AO82" s="92" t="str">
        <f>IFERROR(IF(INDEX(RM_M_Au,MATCH($U82,RM_KEY,0))="","",INDEX(RM_M_Au,MATCH($U82,RM_KEY,0))),"")</f>
        <v>M</v>
      </c>
      <c r="AP82" s="92" t="str">
        <f>IFERROR(IF(INDEX(RM_M_Ac,MATCH($U82,RM_KEY,0))="","",INDEX(RM_M_Ac,MATCH($U82,RM_KEY,0))),"")</f>
        <v>M</v>
      </c>
      <c r="AQ82" s="92" t="str">
        <f>IFERROR(IF(INDEX(RM_M_L,MATCH($U82,RM_KEY,0))="","",INDEX(RM_M_L,MATCH($U82,RM_KEY,0))),"")</f>
        <v>L</v>
      </c>
      <c r="AR82" s="92" t="str">
        <f>IFERROR(IF(INDEX(RM_M_BI,MATCH($U82,RM_KEY,0))="","",INDEX(RM_M_BI,MATCH($U82,RM_KEY,0))),"")</f>
        <v>L</v>
      </c>
      <c r="AS82" s="92" t="str">
        <f>IFERROR(IF(INDEX(RM_M_Exp,MATCH($U82,RM_KEY,0))="","",INDEX(RM_M_Exp,MATCH($U82,RM_KEY,0))),"")</f>
        <v>L</v>
      </c>
      <c r="AT82" s="92" t="str">
        <f>IFERROR(IF(INDEX(RM_M_Edu,MATCH($U82,RM_KEY,0))="","",INDEX(RM_M_Edu,MATCH($U82,RM_KEY,0))),"")</f>
        <v>L</v>
      </c>
      <c r="AU82" s="93" t="str">
        <f>IFERROR(IF(INDEX(RM_L_C,MATCH($U82,RM_KEY,0))="","",INDEX(RM_L_C,MATCH($U82,RM_KEY,0))),"")</f>
        <v/>
      </c>
      <c r="AV82" s="94" t="str">
        <f>IFERROR(IF(INDEX(RM_L_Au,MATCH($U82,RM_KEY,0))="","",INDEX(RM_L_Au,MATCH($U82,RM_KEY,0))),"")</f>
        <v/>
      </c>
      <c r="AW82" s="94" t="str">
        <f>IFERROR(IF(INDEX(RM_L_Ac,MATCH($U82,RM_KEY,0))="","",INDEX(RM_L_Ac,MATCH($U82,RM_KEY,0))),"")</f>
        <v/>
      </c>
      <c r="AX82" s="94" t="str">
        <f>IFERROR(IF(INDEX(RM_L_L,MATCH($U82,RM_KEY,0))="","",INDEX(RM_L_L,MATCH($U82,RM_KEY,0))),"")</f>
        <v/>
      </c>
      <c r="AY82" s="94" t="str">
        <f>IFERROR(IF(INDEX(RM_L_BI,MATCH($U82,RM_KEY,0))="","",INDEX(RM_L_BI,MATCH($U82,RM_KEY,0))),"")</f>
        <v/>
      </c>
      <c r="AZ82" s="94" t="str">
        <f>IFERROR(IF(INDEX(RM_L_Exp,MATCH($U82,RM_KEY,0))="","",INDEX(RM_L_Exp,MATCH($U82,RM_KEY,0))),"")</f>
        <v/>
      </c>
      <c r="BA82" s="94" t="str">
        <f>IFERROR(IF(INDEX(RM_L_Edu,MATCH($U82,RM_KEY,0))="","",INDEX(RM_L_Edu,MATCH($U82,RM_KEY,0))),"")</f>
        <v/>
      </c>
      <c r="BB82" s="89" t="inlineStr">
        <is>
          <t>M</t>
        </is>
      </c>
      <c r="BC82" s="90" t="inlineStr">
        <is>
          <t>M</t>
        </is>
      </c>
      <c r="BD82" s="90" t="inlineStr">
        <is>
          <t>L</t>
        </is>
      </c>
      <c r="BE82" s="90" t="inlineStr">
        <is>
          <t>L</t>
        </is>
      </c>
      <c r="BF82" s="90" t="inlineStr">
        <is>
          <t>M</t>
        </is>
      </c>
      <c r="BG82" s="90" t="inlineStr">
        <is>
          <t>M</t>
        </is>
      </c>
      <c r="BH82" s="90" t="inlineStr">
        <is>
          <t>M</t>
        </is>
      </c>
      <c r="BI82" s="93" t="n"/>
      <c r="BJ82" s="94" t="n"/>
      <c r="BK82" s="94" t="n"/>
      <c r="BL82" s="94" t="n"/>
      <c r="BM82" s="94" t="n"/>
      <c r="BN82" s="94" t="n"/>
      <c r="BO82" s="94" t="n"/>
      <c r="BP82" s="63" t="n"/>
      <c r="BQ82" s="95" t="str">
        <f>IF(CY82=0,"",IF(BP82&lt;&gt;"",BP82,IF(LEFT(W82,1)="X",W82,IF(OR(W82="B+",W82="C+"),INDEX(LAD_PC,MAX(1,MIN(14,MATCH(W82,LAD_PC,0)+IF((DA82-CZ82)&gt;=0.5,1,IF((DA82-CZ82)&lt;=-0.5,-1,0))))),INDEX(LAD_STD,MAX(1,MIN(12,MATCH(W82,LAD_STD,0)+IF((DA82-CZ82)&gt;=0.5,1,IF((DA82-CZ82)&lt;=-0.5,-1,0)))))))))</f>
        <v/>
      </c>
      <c r="BR82" s="86" t="str">
        <f>IF(BQ82="","",IFERROR(CHOOSE(INDEX(B_RANK,MATCH(BQ82,B_LVL,0)),"Band A · Practitioner","Band B · Specialist / Manager","B+ · Player-Coach","Band C · Principal / Head","C+ · Player-Coach","Band D · Business leadership","Band E · Enterprise leadership"),"Band X · Consultant"))</f>
        <v/>
      </c>
      <c r="BS82" s="86" t="str">
        <f>IF(BQ82="","",IF(BQ82=W82,"• Same",IF(INDEX(B_VAL,MATCH(BQ82,B_LVL,0))&gt;INDEX(B_VAL,MATCH(W82,B_LVL,0)),"▲ Up","▼ Down")))</f>
        <v/>
      </c>
      <c r="BT82" s="95" t="str">
        <f>IF(BQ82&lt;&gt;"",BQ82,W82)</f>
        <v>A3</v>
      </c>
      <c r="BU82" s="86" t="str">
        <f>IFERROR(IF($H82="","—",IF(OR(LEFT(BT82,1)="X",LEFT(INDEX($BT$7:$BT$592,MATCH($H82,$D$7:$D$592,0)),1)="X"),"—",IF(AND(LEFT(BT82,1)="E",LEFT(INDEX($BT$7:$BT$592,MATCH($H82,$D$7:$D$592,0)),1)="E"),"Exception · Band E",IF(INDEX(B_VAL,MATCH(BT82,B_LVL,0))&gt;=INDEX(B_VAL,MATCH(INDEX($BT$7:$BT$592,MATCH($H82,$D$7:$D$592,0)),B_LVL,0)),"⚠ At or above the manager",IF(INDEX(B_RANK,MATCH(BT82,B_LVL,0))=INDEX(B_RANK,MATCH(INDEX($BT$7:$BT$592,MATCH($H82,$D$7:$D$592,0)),B_LVL,0)),"⚠ Same band as the manager","OK"))))),"—")</f>
        <v>OK</v>
      </c>
      <c r="BV82" s="64" t="n"/>
      <c r="BW82" s="20">
        <f>IFERROR(INDEX(LMH_PTS,MATCH(AG82,LMH_KEY,0)),0)</f>
        <v>9</v>
      </c>
      <c r="BX82" s="21">
        <f>IFERROR(INDEX(LMH_PTS,MATCH(AH82,LMH_KEY,0)),0)</f>
        <v>3</v>
      </c>
      <c r="BY82" s="21">
        <f>IFERROR(INDEX(LMH_PTS,MATCH(AI82,LMH_KEY,0)),0)</f>
        <v>3</v>
      </c>
      <c r="BZ82" s="21">
        <f>IFERROR(INDEX(LMH_PTS,MATCH(AJ82,LMH_KEY,0)),0)</f>
        <v>1</v>
      </c>
      <c r="CA82" s="21">
        <f>IFERROR(INDEX(LMH_PTS,MATCH(AK82,LMH_KEY,0)),0)</f>
        <v>1</v>
      </c>
      <c r="CB82" s="21">
        <f>IFERROR(INDEX(LMH_PTS,MATCH(AL82,LMH_KEY,0)),0)</f>
        <v>1</v>
      </c>
      <c r="CC82" s="21">
        <f>IFERROR(INDEX(LMH_PTS,MATCH(AM82,LMH_KEY,0)),0)</f>
        <v>1</v>
      </c>
      <c r="CD82" s="21">
        <f>IFERROR(INDEX(LMH_PTS,MATCH(IF(AU82&lt;&gt;"",AU82,AG82),LMH_KEY,0)),0)</f>
        <v>9</v>
      </c>
      <c r="CE82" s="21">
        <f>IFERROR(INDEX(LMH_PTS,MATCH(IF(AV82&lt;&gt;"",AV82,AH82),LMH_KEY,0)),0)</f>
        <v>3</v>
      </c>
      <c r="CF82" s="21">
        <f>IFERROR(INDEX(LMH_PTS,MATCH(IF(AW82&lt;&gt;"",AW82,AI82),LMH_KEY,0)),0)</f>
        <v>3</v>
      </c>
      <c r="CG82" s="21">
        <f>IFERROR(INDEX(LMH_PTS,MATCH(IF(AX82&lt;&gt;"",AX82,AJ82),LMH_KEY,0)),0)</f>
        <v>1</v>
      </c>
      <c r="CH82" s="21">
        <f>IFERROR(INDEX(LMH_PTS,MATCH(IF(AY82&lt;&gt;"",AY82,AK82),LMH_KEY,0)),0)</f>
        <v>1</v>
      </c>
      <c r="CI82" s="21">
        <f>IFERROR(INDEX(LMH_PTS,MATCH(IF(AZ82&lt;&gt;"",AZ82,AL82),LMH_KEY,0)),0)</f>
        <v>1</v>
      </c>
      <c r="CJ82" s="21">
        <f>IFERROR(INDEX(LMH_PTS,MATCH(IF(BA82&lt;&gt;"",BA82,AM82),LMH_KEY,0)),0)</f>
        <v>1</v>
      </c>
      <c r="CK82" s="21">
        <f>IF(BB82="",0,IFERROR(INDEX(LMH_STEP,MATCH(BB82,LMH_KEY,0)),0))</f>
        <v>0</v>
      </c>
      <c r="CL82" s="21">
        <f>IF(BC82="",0,IFERROR(INDEX(LMH_STEP,MATCH(BC82,LMH_KEY,0)),0))</f>
        <v>0</v>
      </c>
      <c r="CM82" s="21">
        <f>IF(BD82="",0,IFERROR(INDEX(LMH_STEP,MATCH(BD82,LMH_KEY,0)),0))</f>
        <v>-1</v>
      </c>
      <c r="CN82" s="21">
        <f>IF(BE82="",0,IFERROR(INDEX(LMH_STEP,MATCH(BE82,LMH_KEY,0)),0))</f>
        <v>-1</v>
      </c>
      <c r="CO82" s="21">
        <f>IF(BF82="",0,IFERROR(INDEX(LMH_STEP,MATCH(BF82,LMH_KEY,0)),0))</f>
        <v>0</v>
      </c>
      <c r="CP82" s="21">
        <f>IF(BG82="",0,IFERROR(INDEX(LMH_STEP,MATCH(BG82,LMH_KEY,0)),0))</f>
        <v>0</v>
      </c>
      <c r="CQ82" s="21">
        <f>IF(BH82="",0,IFERROR(INDEX(LMH_STEP,MATCH(BH82,LMH_KEY,0)),0))</f>
        <v>0</v>
      </c>
      <c r="CR82" s="21">
        <f>IF(BI82&lt;&gt;"",IFERROR(INDEX(LMH_STEP,MATCH(BI82,LMH_KEY,0)),0),CK82)</f>
        <v>0</v>
      </c>
      <c r="CS82" s="21">
        <f>IF(BJ82&lt;&gt;"",IFERROR(INDEX(LMH_STEP,MATCH(BJ82,LMH_KEY,0)),0),CL82)</f>
        <v>0</v>
      </c>
      <c r="CT82" s="21">
        <f>IF(BK82&lt;&gt;"",IFERROR(INDEX(LMH_STEP,MATCH(BK82,LMH_KEY,0)),0),CM82)</f>
        <v>-1</v>
      </c>
      <c r="CU82" s="21">
        <f>IF(BL82&lt;&gt;"",IFERROR(INDEX(LMH_STEP,MATCH(BL82,LMH_KEY,0)),0),CN82)</f>
        <v>-1</v>
      </c>
      <c r="CV82" s="21">
        <f>IF(BM82&lt;&gt;"",IFERROR(INDEX(LMH_STEP,MATCH(BM82,LMH_KEY,0)),0),CO82)</f>
        <v>0</v>
      </c>
      <c r="CW82" s="21">
        <f>IF(BN82&lt;&gt;"",IFERROR(INDEX(LMH_STEP,MATCH(BN82,LMH_KEY,0)),0),CP82)</f>
        <v>0</v>
      </c>
      <c r="CX82" s="21">
        <f>IF(BO82&lt;&gt;"",IFERROR(INDEX(LMH_STEP,MATCH(BO82,LMH_KEY,0)),0),CQ82)</f>
        <v>0</v>
      </c>
      <c r="CY82" s="21">
        <f>COUNTA(BI82:BO82)+IF(BP82&lt;&gt;"",1,0)+IFERROR(INDEX(RM_LCNT,MATCH($U82,RM_KEY,0)),0)</f>
        <v>0</v>
      </c>
      <c r="CZ82" s="21">
        <f>IF((BW82+BX82+BY82+BZ82+CA82+CB82+CC82)=0,0,(BW82*CK82+BX82*CL82+BY82*CM82+BZ82*CN82+CA82*CO82+CB82*CP82+CC82*CQ82)/(BW82+BX82+BY82+BZ82+CA82+CB82+CC82))</f>
        <v>-0.210526315789474</v>
      </c>
      <c r="DA82" s="21">
        <f>IF((CD82+CE82+CF82+CG82+CH82+CI82+CJ82)=0,0,(CD82*CR82+CE82*CS82+CF82*CT82+CG82*CU82+CH82*CV82+CI82*CW82+CJ82*CX82)/(CD82+CE82+CF82+CG82+CH82+CI82+CJ82))</f>
        <v>-0.210526315789474</v>
      </c>
    </row>
    <row r="83" ht="70" customHeight="1">
      <c r="A83" s="59" t="inlineStr">
        <is>
          <t>CARBON</t>
        </is>
      </c>
      <c r="B83" s="17" t="inlineStr">
        <is>
          <t>Digitizing</t>
        </is>
      </c>
      <c r="C83" s="17" t="n">
        <v>7</v>
      </c>
      <c r="D83" s="17" t="inlineStr">
        <is>
          <t>IRISC225</t>
        </is>
      </c>
      <c r="E83" s="17" t="inlineStr">
        <is>
          <t>Shravan Ghadi</t>
        </is>
      </c>
      <c r="F83" s="17" t="inlineStr">
        <is>
          <t>Consultant</t>
        </is>
      </c>
      <c r="G83" s="17" t="inlineStr">
        <is>
          <t>Datta Hatagale</t>
        </is>
      </c>
      <c r="H83" s="17" t="inlineStr">
        <is>
          <t>IRIS1005</t>
        </is>
      </c>
      <c r="I83" s="17" t="n">
        <v>4.5</v>
      </c>
      <c r="J83" s="17" t="inlineStr">
        <is>
          <t>Undergraduate</t>
        </is>
      </c>
      <c r="K83" s="17" t="inlineStr">
        <is>
          <t>L3 – Professional / Associate</t>
        </is>
      </c>
      <c r="L83" s="82" t="inlineStr">
        <is>
          <t>19 of 20</t>
        </is>
      </c>
      <c r="M83" s="83" t="inlineStr">
        <is>
          <t>• Role / sub-team: Digitising Assited Services.</t>
        </is>
      </c>
      <c r="N83"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83" s="83" t="inlineStr">
        <is>
          <t>Latest rating: 3 · Potential: Medium · 9-box: Core Contributor</t>
        </is>
      </c>
      <c r="P83" s="83" t="n"/>
      <c r="Q83" s="84" t="inlineStr">
        <is>
          <t>Open ▸</t>
        </is>
      </c>
      <c r="R83" s="84" t="inlineStr">
        <is>
          <t>Card ▸</t>
        </is>
      </c>
      <c r="S83" s="85" t="inlineStr">
        <is>
          <t>Data Operations &amp; Digitization</t>
        </is>
      </c>
      <c r="T83" s="86" t="inlineStr">
        <is>
          <t>Document Conversion, Formatting &amp; Web Publishing</t>
        </is>
      </c>
      <c r="U83" s="86" t="inlineStr">
        <is>
          <t>R023</t>
        </is>
      </c>
      <c r="V83" s="86" t="inlineStr">
        <is>
          <t>Document Conversion, Formatting &amp; Web Publishing · IC</t>
        </is>
      </c>
      <c r="W83" s="101" t="inlineStr">
        <is>
          <t>A3</t>
        </is>
      </c>
      <c r="X83" s="86" t="inlineStr">
        <is>
          <t>Band A · Practitioner</t>
        </is>
      </c>
      <c r="Y83" s="86" t="inlineStr">
        <is>
          <t>Senior Digitization Associate</t>
        </is>
      </c>
      <c r="Z83" s="86" t="n"/>
      <c r="AA83" s="86" t="inlineStr">
        <is>
          <t>Placed at A3 by the evidence: six ratings × market-derived weights and rules R1–R13 · no move needed for the reporting line</t>
        </is>
      </c>
      <c r="AB83" s="86" t="n"/>
      <c r="AC83" s="88" t="inlineStr">
        <is>
          <t>A2</t>
        </is>
      </c>
      <c r="AD83" s="21" t="inlineStr">
        <is>
          <t>Medium · 4.5 yrs vs market 2–5 yrs for A3</t>
        </is>
      </c>
      <c r="AE83" s="21" t="n"/>
      <c r="AF83" s="21" t="inlineStr">
        <is>
          <t>P2 · SFIA 3 Apply</t>
        </is>
      </c>
      <c r="AG83" s="89" t="str">
        <f>IFERROR(IF(INDEX(RM_I_C,MATCH($U83,RM_KEY,0))="","",INDEX(RM_I_C,MATCH($U83,RM_KEY,0))),"")</f>
        <v>H</v>
      </c>
      <c r="AH83" s="90" t="str">
        <f>IFERROR(IF(INDEX(RM_I_Au,MATCH($U83,RM_KEY,0))="","",INDEX(RM_I_Au,MATCH($U83,RM_KEY,0))),"")</f>
        <v>M</v>
      </c>
      <c r="AI83" s="90" t="str">
        <f>IFERROR(IF(INDEX(RM_I_Ac,MATCH($U83,RM_KEY,0))="","",INDEX(RM_I_Ac,MATCH($U83,RM_KEY,0))),"")</f>
        <v>M</v>
      </c>
      <c r="AJ83" s="90" t="str">
        <f>IFERROR(IF(INDEX(RM_I_L,MATCH($U83,RM_KEY,0))="","",INDEX(RM_I_L,MATCH($U83,RM_KEY,0))),"")</f>
        <v>L</v>
      </c>
      <c r="AK83" s="90" t="str">
        <f>IFERROR(IF(INDEX(RM_I_BI,MATCH($U83,RM_KEY,0))="","",INDEX(RM_I_BI,MATCH($U83,RM_KEY,0))),"")</f>
        <v>L</v>
      </c>
      <c r="AL83" s="90" t="str">
        <f>IFERROR(IF(INDEX(RM_I_Exp,MATCH($U83,RM_KEY,0))="","",INDEX(RM_I_Exp,MATCH($U83,RM_KEY,0))),"")</f>
        <v>L</v>
      </c>
      <c r="AM83" s="90" t="str">
        <f>IFERROR(IF(INDEX(RM_I_Edu,MATCH($U83,RM_KEY,0))="","",INDEX(RM_I_Edu,MATCH($U83,RM_KEY,0))),"")</f>
        <v>L</v>
      </c>
      <c r="AN83" s="91" t="str">
        <f>IFERROR(IF(INDEX(RM_M_C,MATCH($U83,RM_KEY,0))="","",INDEX(RM_M_C,MATCH($U83,RM_KEY,0))),"")</f>
        <v>H</v>
      </c>
      <c r="AO83" s="92" t="str">
        <f>IFERROR(IF(INDEX(RM_M_Au,MATCH($U83,RM_KEY,0))="","",INDEX(RM_M_Au,MATCH($U83,RM_KEY,0))),"")</f>
        <v>M</v>
      </c>
      <c r="AP83" s="92" t="str">
        <f>IFERROR(IF(INDEX(RM_M_Ac,MATCH($U83,RM_KEY,0))="","",INDEX(RM_M_Ac,MATCH($U83,RM_KEY,0))),"")</f>
        <v>M</v>
      </c>
      <c r="AQ83" s="92" t="str">
        <f>IFERROR(IF(INDEX(RM_M_L,MATCH($U83,RM_KEY,0))="","",INDEX(RM_M_L,MATCH($U83,RM_KEY,0))),"")</f>
        <v>L</v>
      </c>
      <c r="AR83" s="92" t="str">
        <f>IFERROR(IF(INDEX(RM_M_BI,MATCH($U83,RM_KEY,0))="","",INDEX(RM_M_BI,MATCH($U83,RM_KEY,0))),"")</f>
        <v>L</v>
      </c>
      <c r="AS83" s="92" t="str">
        <f>IFERROR(IF(INDEX(RM_M_Exp,MATCH($U83,RM_KEY,0))="","",INDEX(RM_M_Exp,MATCH($U83,RM_KEY,0))),"")</f>
        <v>L</v>
      </c>
      <c r="AT83" s="92" t="str">
        <f>IFERROR(IF(INDEX(RM_M_Edu,MATCH($U83,RM_KEY,0))="","",INDEX(RM_M_Edu,MATCH($U83,RM_KEY,0))),"")</f>
        <v>L</v>
      </c>
      <c r="AU83" s="93" t="str">
        <f>IFERROR(IF(INDEX(RM_L_C,MATCH($U83,RM_KEY,0))="","",INDEX(RM_L_C,MATCH($U83,RM_KEY,0))),"")</f>
        <v/>
      </c>
      <c r="AV83" s="94" t="str">
        <f>IFERROR(IF(INDEX(RM_L_Au,MATCH($U83,RM_KEY,0))="","",INDEX(RM_L_Au,MATCH($U83,RM_KEY,0))),"")</f>
        <v/>
      </c>
      <c r="AW83" s="94" t="str">
        <f>IFERROR(IF(INDEX(RM_L_Ac,MATCH($U83,RM_KEY,0))="","",INDEX(RM_L_Ac,MATCH($U83,RM_KEY,0))),"")</f>
        <v/>
      </c>
      <c r="AX83" s="94" t="str">
        <f>IFERROR(IF(INDEX(RM_L_L,MATCH($U83,RM_KEY,0))="","",INDEX(RM_L_L,MATCH($U83,RM_KEY,0))),"")</f>
        <v/>
      </c>
      <c r="AY83" s="94" t="str">
        <f>IFERROR(IF(INDEX(RM_L_BI,MATCH($U83,RM_KEY,0))="","",INDEX(RM_L_BI,MATCH($U83,RM_KEY,0))),"")</f>
        <v/>
      </c>
      <c r="AZ83" s="94" t="str">
        <f>IFERROR(IF(INDEX(RM_L_Exp,MATCH($U83,RM_KEY,0))="","",INDEX(RM_L_Exp,MATCH($U83,RM_KEY,0))),"")</f>
        <v/>
      </c>
      <c r="BA83" s="94" t="str">
        <f>IFERROR(IF(INDEX(RM_L_Edu,MATCH($U83,RM_KEY,0))="","",INDEX(RM_L_Edu,MATCH($U83,RM_KEY,0))),"")</f>
        <v/>
      </c>
      <c r="BB83" s="89" t="n"/>
      <c r="BC83" s="90" t="n"/>
      <c r="BD83" s="90" t="n"/>
      <c r="BE83" s="90" t="n"/>
      <c r="BF83" s="90" t="inlineStr">
        <is>
          <t>M</t>
        </is>
      </c>
      <c r="BG83" s="90" t="inlineStr">
        <is>
          <t>H</t>
        </is>
      </c>
      <c r="BH83" s="90" t="inlineStr">
        <is>
          <t>L</t>
        </is>
      </c>
      <c r="BI83" s="93" t="n"/>
      <c r="BJ83" s="94" t="n"/>
      <c r="BK83" s="94" t="n"/>
      <c r="BL83" s="94" t="n"/>
      <c r="BM83" s="94" t="n"/>
      <c r="BN83" s="94" t="n"/>
      <c r="BO83" s="94" t="n"/>
      <c r="BP83" s="63" t="n"/>
      <c r="BQ83" s="95" t="str">
        <f>IF(CY83=0,"",IF(BP83&lt;&gt;"",BP83,IF(LEFT(W83,1)="X",W83,IF(OR(W83="B+",W83="C+"),INDEX(LAD_PC,MAX(1,MIN(14,MATCH(W83,LAD_PC,0)+IF((DA83-CZ83)&gt;=0.5,1,IF((DA83-CZ83)&lt;=-0.5,-1,0))))),INDEX(LAD_STD,MAX(1,MIN(12,MATCH(W83,LAD_STD,0)+IF((DA83-CZ83)&gt;=0.5,1,IF((DA83-CZ83)&lt;=-0.5,-1,0)))))))))</f>
        <v/>
      </c>
      <c r="BR83" s="86" t="str">
        <f>IF(BQ83="","",IFERROR(CHOOSE(INDEX(B_RANK,MATCH(BQ83,B_LVL,0)),"Band A · Practitioner","Band B · Specialist / Manager","B+ · Player-Coach","Band C · Principal / Head","C+ · Player-Coach","Band D · Business leadership","Band E · Enterprise leadership"),"Band X · Consultant"))</f>
        <v/>
      </c>
      <c r="BS83" s="86" t="str">
        <f>IF(BQ83="","",IF(BQ83=W83,"• Same",IF(INDEX(B_VAL,MATCH(BQ83,B_LVL,0))&gt;INDEX(B_VAL,MATCH(W83,B_LVL,0)),"▲ Up","▼ Down")))</f>
        <v/>
      </c>
      <c r="BT83" s="95" t="str">
        <f>IF(BQ83&lt;&gt;"",BQ83,W83)</f>
        <v>A3</v>
      </c>
      <c r="BU83" s="86" t="str">
        <f>IFERROR(IF($H83="","—",IF(OR(LEFT(BT83,1)="X",LEFT(INDEX($BT$7:$BT$592,MATCH($H83,$D$7:$D$592,0)),1)="X"),"—",IF(AND(LEFT(BT83,1)="E",LEFT(INDEX($BT$7:$BT$592,MATCH($H83,$D$7:$D$592,0)),1)="E"),"Exception · Band E",IF(INDEX(B_VAL,MATCH(BT83,B_LVL,0))&gt;=INDEX(B_VAL,MATCH(INDEX($BT$7:$BT$592,MATCH($H83,$D$7:$D$592,0)),B_LVL,0)),"⚠ At or above the manager",IF(INDEX(B_RANK,MATCH(BT83,B_LVL,0))=INDEX(B_RANK,MATCH(INDEX($BT$7:$BT$592,MATCH($H83,$D$7:$D$592,0)),B_LVL,0)),"⚠ Same band as the manager","OK"))))),"—")</f>
        <v>OK</v>
      </c>
      <c r="BV83" s="64" t="n"/>
      <c r="BW83" s="20">
        <f>IFERROR(INDEX(LMH_PTS,MATCH(AG83,LMH_KEY,0)),0)</f>
        <v>9</v>
      </c>
      <c r="BX83" s="21">
        <f>IFERROR(INDEX(LMH_PTS,MATCH(AH83,LMH_KEY,0)),0)</f>
        <v>3</v>
      </c>
      <c r="BY83" s="21">
        <f>IFERROR(INDEX(LMH_PTS,MATCH(AI83,LMH_KEY,0)),0)</f>
        <v>3</v>
      </c>
      <c r="BZ83" s="21">
        <f>IFERROR(INDEX(LMH_PTS,MATCH(AJ83,LMH_KEY,0)),0)</f>
        <v>1</v>
      </c>
      <c r="CA83" s="21">
        <f>IFERROR(INDEX(LMH_PTS,MATCH(AK83,LMH_KEY,0)),0)</f>
        <v>1</v>
      </c>
      <c r="CB83" s="21">
        <f>IFERROR(INDEX(LMH_PTS,MATCH(AL83,LMH_KEY,0)),0)</f>
        <v>1</v>
      </c>
      <c r="CC83" s="21">
        <f>IFERROR(INDEX(LMH_PTS,MATCH(AM83,LMH_KEY,0)),0)</f>
        <v>1</v>
      </c>
      <c r="CD83" s="21">
        <f>IFERROR(INDEX(LMH_PTS,MATCH(IF(AU83&lt;&gt;"",AU83,AG83),LMH_KEY,0)),0)</f>
        <v>9</v>
      </c>
      <c r="CE83" s="21">
        <f>IFERROR(INDEX(LMH_PTS,MATCH(IF(AV83&lt;&gt;"",AV83,AH83),LMH_KEY,0)),0)</f>
        <v>3</v>
      </c>
      <c r="CF83" s="21">
        <f>IFERROR(INDEX(LMH_PTS,MATCH(IF(AW83&lt;&gt;"",AW83,AI83),LMH_KEY,0)),0)</f>
        <v>3</v>
      </c>
      <c r="CG83" s="21">
        <f>IFERROR(INDEX(LMH_PTS,MATCH(IF(AX83&lt;&gt;"",AX83,AJ83),LMH_KEY,0)),0)</f>
        <v>1</v>
      </c>
      <c r="CH83" s="21">
        <f>IFERROR(INDEX(LMH_PTS,MATCH(IF(AY83&lt;&gt;"",AY83,AK83),LMH_KEY,0)),0)</f>
        <v>1</v>
      </c>
      <c r="CI83" s="21">
        <f>IFERROR(INDEX(LMH_PTS,MATCH(IF(AZ83&lt;&gt;"",AZ83,AL83),LMH_KEY,0)),0)</f>
        <v>1</v>
      </c>
      <c r="CJ83" s="21">
        <f>IFERROR(INDEX(LMH_PTS,MATCH(IF(BA83&lt;&gt;"",BA83,AM83),LMH_KEY,0)),0)</f>
        <v>1</v>
      </c>
      <c r="CK83" s="21">
        <f>IF(BB83="",0,IFERROR(INDEX(LMH_STEP,MATCH(BB83,LMH_KEY,0)),0))</f>
        <v>0</v>
      </c>
      <c r="CL83" s="21">
        <f>IF(BC83="",0,IFERROR(INDEX(LMH_STEP,MATCH(BC83,LMH_KEY,0)),0))</f>
        <v>0</v>
      </c>
      <c r="CM83" s="21">
        <f>IF(BD83="",0,IFERROR(INDEX(LMH_STEP,MATCH(BD83,LMH_KEY,0)),0))</f>
        <v>0</v>
      </c>
      <c r="CN83" s="21">
        <f>IF(BE83="",0,IFERROR(INDEX(LMH_STEP,MATCH(BE83,LMH_KEY,0)),0))</f>
        <v>0</v>
      </c>
      <c r="CO83" s="21">
        <f>IF(BF83="",0,IFERROR(INDEX(LMH_STEP,MATCH(BF83,LMH_KEY,0)),0))</f>
        <v>0</v>
      </c>
      <c r="CP83" s="21">
        <f>IF(BG83="",0,IFERROR(INDEX(LMH_STEP,MATCH(BG83,LMH_KEY,0)),0))</f>
        <v>1</v>
      </c>
      <c r="CQ83" s="21">
        <f>IF(BH83="",0,IFERROR(INDEX(LMH_STEP,MATCH(BH83,LMH_KEY,0)),0))</f>
        <v>-1</v>
      </c>
      <c r="CR83" s="21">
        <f>IF(BI83&lt;&gt;"",IFERROR(INDEX(LMH_STEP,MATCH(BI83,LMH_KEY,0)),0),CK83)</f>
        <v>0</v>
      </c>
      <c r="CS83" s="21">
        <f>IF(BJ83&lt;&gt;"",IFERROR(INDEX(LMH_STEP,MATCH(BJ83,LMH_KEY,0)),0),CL83)</f>
        <v>0</v>
      </c>
      <c r="CT83" s="21">
        <f>IF(BK83&lt;&gt;"",IFERROR(INDEX(LMH_STEP,MATCH(BK83,LMH_KEY,0)),0),CM83)</f>
        <v>0</v>
      </c>
      <c r="CU83" s="21">
        <f>IF(BL83&lt;&gt;"",IFERROR(INDEX(LMH_STEP,MATCH(BL83,LMH_KEY,0)),0),CN83)</f>
        <v>0</v>
      </c>
      <c r="CV83" s="21">
        <f>IF(BM83&lt;&gt;"",IFERROR(INDEX(LMH_STEP,MATCH(BM83,LMH_KEY,0)),0),CO83)</f>
        <v>0</v>
      </c>
      <c r="CW83" s="21">
        <f>IF(BN83&lt;&gt;"",IFERROR(INDEX(LMH_STEP,MATCH(BN83,LMH_KEY,0)),0),CP83)</f>
        <v>1</v>
      </c>
      <c r="CX83" s="21">
        <f>IF(BO83&lt;&gt;"",IFERROR(INDEX(LMH_STEP,MATCH(BO83,LMH_KEY,0)),0),CQ83)</f>
        <v>-1</v>
      </c>
      <c r="CY83" s="21">
        <f>COUNTA(BI83:BO83)+IF(BP83&lt;&gt;"",1,0)+IFERROR(INDEX(RM_LCNT,MATCH($U83,RM_KEY,0)),0)</f>
        <v>0</v>
      </c>
      <c r="CZ83" s="21">
        <f>IF((BW83+BX83+BY83+BZ83+CA83+CB83+CC83)=0,0,(BW83*CK83+BX83*CL83+BY83*CM83+BZ83*CN83+CA83*CO83+CB83*CP83+CC83*CQ83)/(BW83+BX83+BY83+BZ83+CA83+CB83+CC83))</f>
        <v>0</v>
      </c>
      <c r="DA83" s="21">
        <f>IF((CD83+CE83+CF83+CG83+CH83+CI83+CJ83)=0,0,(CD83*CR83+CE83*CS83+CF83*CT83+CG83*CU83+CH83*CV83+CI83*CW83+CJ83*CX83)/(CD83+CE83+CF83+CG83+CH83+CI83+CJ83))</f>
        <v>0</v>
      </c>
    </row>
    <row r="84" ht="70" customHeight="1">
      <c r="A84" s="59" t="inlineStr">
        <is>
          <t>CARBON</t>
        </is>
      </c>
      <c r="B84" s="17" t="inlineStr">
        <is>
          <t>Digitizing</t>
        </is>
      </c>
      <c r="C84" s="17" t="n">
        <v>7</v>
      </c>
      <c r="D84" s="17" t="inlineStr">
        <is>
          <t>IRISC271</t>
        </is>
      </c>
      <c r="E84" s="17" t="inlineStr">
        <is>
          <t>Siddhesh Manjrekar</t>
        </is>
      </c>
      <c r="F84" s="17" t="inlineStr">
        <is>
          <t>Consultant</t>
        </is>
      </c>
      <c r="G84" s="17" t="inlineStr">
        <is>
          <t>Datta Hatagale</t>
        </is>
      </c>
      <c r="H84" s="17" t="inlineStr">
        <is>
          <t>IRIS1005</t>
        </is>
      </c>
      <c r="I84" s="17" t="n">
        <v>3.5</v>
      </c>
      <c r="J84" s="17" t="inlineStr">
        <is>
          <t>BMS</t>
        </is>
      </c>
      <c r="K84" s="17" t="inlineStr">
        <is>
          <t>L3 – Professional / Associate</t>
        </is>
      </c>
      <c r="L84" s="82" t="inlineStr">
        <is>
          <t>20 of 20</t>
        </is>
      </c>
      <c r="M84" s="83" t="inlineStr">
        <is>
          <t>• Role / sub-team: Digitizing Assisted Services.</t>
        </is>
      </c>
      <c r="N84" s="83" t="inlineStr">
        <is>
          <t>Annual · set by manager: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O84" s="83" t="inlineStr">
        <is>
          <t>Latest rating: 3 · Potential: Medium · 9-box: Core Contributor</t>
        </is>
      </c>
      <c r="P84" s="83" t="n"/>
      <c r="Q84" s="84" t="inlineStr">
        <is>
          <t>Open ▸</t>
        </is>
      </c>
      <c r="R84" s="84" t="inlineStr">
        <is>
          <t>Card ▸</t>
        </is>
      </c>
      <c r="S84" s="85" t="inlineStr">
        <is>
          <t>Data Operations &amp; Digitization</t>
        </is>
      </c>
      <c r="T84" s="86" t="inlineStr">
        <is>
          <t>Document Conversion, Formatting &amp; Web Publishing</t>
        </is>
      </c>
      <c r="U84" s="86" t="inlineStr">
        <is>
          <t>R023</t>
        </is>
      </c>
      <c r="V84" s="86" t="inlineStr">
        <is>
          <t>Document Conversion, Formatting &amp; Web Publishing · IC</t>
        </is>
      </c>
      <c r="W84" s="101" t="inlineStr">
        <is>
          <t>A3</t>
        </is>
      </c>
      <c r="X84" s="86" t="inlineStr">
        <is>
          <t>Band A · Practitioner</t>
        </is>
      </c>
      <c r="Y84" s="86" t="inlineStr">
        <is>
          <t>Senior Digitization Associate</t>
        </is>
      </c>
      <c r="Z84" s="86" t="n"/>
      <c r="AA84" s="86" t="inlineStr">
        <is>
          <t>Placed at A3 by the evidence: six ratings × market-derived weights and rules R1–R13 · no move needed for the reporting line</t>
        </is>
      </c>
      <c r="AB84" s="86" t="n"/>
      <c r="AC84" s="88" t="inlineStr">
        <is>
          <t>A2</t>
        </is>
      </c>
      <c r="AD84" s="21" t="inlineStr">
        <is>
          <t>Medium · 3.5 yrs vs market 2–5 yrs for A3</t>
        </is>
      </c>
      <c r="AE84" s="21" t="n"/>
      <c r="AF84" s="21" t="inlineStr">
        <is>
          <t>P2 · SFIA 3 Apply</t>
        </is>
      </c>
      <c r="AG84" s="89" t="str">
        <f>IFERROR(IF(INDEX(RM_I_C,MATCH($U84,RM_KEY,0))="","",INDEX(RM_I_C,MATCH($U84,RM_KEY,0))),"")</f>
        <v>H</v>
      </c>
      <c r="AH84" s="90" t="str">
        <f>IFERROR(IF(INDEX(RM_I_Au,MATCH($U84,RM_KEY,0))="","",INDEX(RM_I_Au,MATCH($U84,RM_KEY,0))),"")</f>
        <v>M</v>
      </c>
      <c r="AI84" s="90" t="str">
        <f>IFERROR(IF(INDEX(RM_I_Ac,MATCH($U84,RM_KEY,0))="","",INDEX(RM_I_Ac,MATCH($U84,RM_KEY,0))),"")</f>
        <v>M</v>
      </c>
      <c r="AJ84" s="90" t="str">
        <f>IFERROR(IF(INDEX(RM_I_L,MATCH($U84,RM_KEY,0))="","",INDEX(RM_I_L,MATCH($U84,RM_KEY,0))),"")</f>
        <v>L</v>
      </c>
      <c r="AK84" s="90" t="str">
        <f>IFERROR(IF(INDEX(RM_I_BI,MATCH($U84,RM_KEY,0))="","",INDEX(RM_I_BI,MATCH($U84,RM_KEY,0))),"")</f>
        <v>L</v>
      </c>
      <c r="AL84" s="90" t="str">
        <f>IFERROR(IF(INDEX(RM_I_Exp,MATCH($U84,RM_KEY,0))="","",INDEX(RM_I_Exp,MATCH($U84,RM_KEY,0))),"")</f>
        <v>L</v>
      </c>
      <c r="AM84" s="90" t="str">
        <f>IFERROR(IF(INDEX(RM_I_Edu,MATCH($U84,RM_KEY,0))="","",INDEX(RM_I_Edu,MATCH($U84,RM_KEY,0))),"")</f>
        <v>L</v>
      </c>
      <c r="AN84" s="91" t="str">
        <f>IFERROR(IF(INDEX(RM_M_C,MATCH($U84,RM_KEY,0))="","",INDEX(RM_M_C,MATCH($U84,RM_KEY,0))),"")</f>
        <v>H</v>
      </c>
      <c r="AO84" s="92" t="str">
        <f>IFERROR(IF(INDEX(RM_M_Au,MATCH($U84,RM_KEY,0))="","",INDEX(RM_M_Au,MATCH($U84,RM_KEY,0))),"")</f>
        <v>M</v>
      </c>
      <c r="AP84" s="92" t="str">
        <f>IFERROR(IF(INDEX(RM_M_Ac,MATCH($U84,RM_KEY,0))="","",INDEX(RM_M_Ac,MATCH($U84,RM_KEY,0))),"")</f>
        <v>M</v>
      </c>
      <c r="AQ84" s="92" t="str">
        <f>IFERROR(IF(INDEX(RM_M_L,MATCH($U84,RM_KEY,0))="","",INDEX(RM_M_L,MATCH($U84,RM_KEY,0))),"")</f>
        <v>L</v>
      </c>
      <c r="AR84" s="92" t="str">
        <f>IFERROR(IF(INDEX(RM_M_BI,MATCH($U84,RM_KEY,0))="","",INDEX(RM_M_BI,MATCH($U84,RM_KEY,0))),"")</f>
        <v>L</v>
      </c>
      <c r="AS84" s="92" t="str">
        <f>IFERROR(IF(INDEX(RM_M_Exp,MATCH($U84,RM_KEY,0))="","",INDEX(RM_M_Exp,MATCH($U84,RM_KEY,0))),"")</f>
        <v>L</v>
      </c>
      <c r="AT84" s="92" t="str">
        <f>IFERROR(IF(INDEX(RM_M_Edu,MATCH($U84,RM_KEY,0))="","",INDEX(RM_M_Edu,MATCH($U84,RM_KEY,0))),"")</f>
        <v>L</v>
      </c>
      <c r="AU84" s="93" t="str">
        <f>IFERROR(IF(INDEX(RM_L_C,MATCH($U84,RM_KEY,0))="","",INDEX(RM_L_C,MATCH($U84,RM_KEY,0))),"")</f>
        <v/>
      </c>
      <c r="AV84" s="94" t="str">
        <f>IFERROR(IF(INDEX(RM_L_Au,MATCH($U84,RM_KEY,0))="","",INDEX(RM_L_Au,MATCH($U84,RM_KEY,0))),"")</f>
        <v/>
      </c>
      <c r="AW84" s="94" t="str">
        <f>IFERROR(IF(INDEX(RM_L_Ac,MATCH($U84,RM_KEY,0))="","",INDEX(RM_L_Ac,MATCH($U84,RM_KEY,0))),"")</f>
        <v/>
      </c>
      <c r="AX84" s="94" t="str">
        <f>IFERROR(IF(INDEX(RM_L_L,MATCH($U84,RM_KEY,0))="","",INDEX(RM_L_L,MATCH($U84,RM_KEY,0))),"")</f>
        <v/>
      </c>
      <c r="AY84" s="94" t="str">
        <f>IFERROR(IF(INDEX(RM_L_BI,MATCH($U84,RM_KEY,0))="","",INDEX(RM_L_BI,MATCH($U84,RM_KEY,0))),"")</f>
        <v/>
      </c>
      <c r="AZ84" s="94" t="str">
        <f>IFERROR(IF(INDEX(RM_L_Exp,MATCH($U84,RM_KEY,0))="","",INDEX(RM_L_Exp,MATCH($U84,RM_KEY,0))),"")</f>
        <v/>
      </c>
      <c r="BA84" s="94" t="str">
        <f>IFERROR(IF(INDEX(RM_L_Edu,MATCH($U84,RM_KEY,0))="","",INDEX(RM_L_Edu,MATCH($U84,RM_KEY,0))),"")</f>
        <v/>
      </c>
      <c r="BB84" s="89" t="n"/>
      <c r="BC84" s="90" t="n"/>
      <c r="BD84" s="90" t="n"/>
      <c r="BE84" s="90" t="n"/>
      <c r="BF84" s="90" t="inlineStr">
        <is>
          <t>M</t>
        </is>
      </c>
      <c r="BG84" s="90" t="inlineStr">
        <is>
          <t>M</t>
        </is>
      </c>
      <c r="BH84" s="90" t="inlineStr">
        <is>
          <t>M</t>
        </is>
      </c>
      <c r="BI84" s="93" t="n"/>
      <c r="BJ84" s="94" t="n"/>
      <c r="BK84" s="94" t="n"/>
      <c r="BL84" s="94" t="n"/>
      <c r="BM84" s="94" t="n"/>
      <c r="BN84" s="94" t="n"/>
      <c r="BO84" s="94" t="n"/>
      <c r="BP84" s="63" t="n"/>
      <c r="BQ84" s="95" t="str">
        <f>IF(CY84=0,"",IF(BP84&lt;&gt;"",BP84,IF(LEFT(W84,1)="X",W84,IF(OR(W84="B+",W84="C+"),INDEX(LAD_PC,MAX(1,MIN(14,MATCH(W84,LAD_PC,0)+IF((DA84-CZ84)&gt;=0.5,1,IF((DA84-CZ84)&lt;=-0.5,-1,0))))),INDEX(LAD_STD,MAX(1,MIN(12,MATCH(W84,LAD_STD,0)+IF((DA84-CZ84)&gt;=0.5,1,IF((DA84-CZ84)&lt;=-0.5,-1,0)))))))))</f>
        <v/>
      </c>
      <c r="BR84" s="86" t="str">
        <f>IF(BQ84="","",IFERROR(CHOOSE(INDEX(B_RANK,MATCH(BQ84,B_LVL,0)),"Band A · Practitioner","Band B · Specialist / Manager","B+ · Player-Coach","Band C · Principal / Head","C+ · Player-Coach","Band D · Business leadership","Band E · Enterprise leadership"),"Band X · Consultant"))</f>
        <v/>
      </c>
      <c r="BS84" s="86" t="str">
        <f>IF(BQ84="","",IF(BQ84=W84,"• Same",IF(INDEX(B_VAL,MATCH(BQ84,B_LVL,0))&gt;INDEX(B_VAL,MATCH(W84,B_LVL,0)),"▲ Up","▼ Down")))</f>
        <v/>
      </c>
      <c r="BT84" s="95" t="str">
        <f>IF(BQ84&lt;&gt;"",BQ84,W84)</f>
        <v>A3</v>
      </c>
      <c r="BU84" s="86" t="str">
        <f>IFERROR(IF($H84="","—",IF(OR(LEFT(BT84,1)="X",LEFT(INDEX($BT$7:$BT$592,MATCH($H84,$D$7:$D$592,0)),1)="X"),"—",IF(AND(LEFT(BT84,1)="E",LEFT(INDEX($BT$7:$BT$592,MATCH($H84,$D$7:$D$592,0)),1)="E"),"Exception · Band E",IF(INDEX(B_VAL,MATCH(BT84,B_LVL,0))&gt;=INDEX(B_VAL,MATCH(INDEX($BT$7:$BT$592,MATCH($H84,$D$7:$D$592,0)),B_LVL,0)),"⚠ At or above the manager",IF(INDEX(B_RANK,MATCH(BT84,B_LVL,0))=INDEX(B_RANK,MATCH(INDEX($BT$7:$BT$592,MATCH($H84,$D$7:$D$592,0)),B_LVL,0)),"⚠ Same band as the manager","OK"))))),"—")</f>
        <v>OK</v>
      </c>
      <c r="BV84" s="64" t="n"/>
      <c r="BW84" s="20">
        <f>IFERROR(INDEX(LMH_PTS,MATCH(AG84,LMH_KEY,0)),0)</f>
        <v>9</v>
      </c>
      <c r="BX84" s="21">
        <f>IFERROR(INDEX(LMH_PTS,MATCH(AH84,LMH_KEY,0)),0)</f>
        <v>3</v>
      </c>
      <c r="BY84" s="21">
        <f>IFERROR(INDEX(LMH_PTS,MATCH(AI84,LMH_KEY,0)),0)</f>
        <v>3</v>
      </c>
      <c r="BZ84" s="21">
        <f>IFERROR(INDEX(LMH_PTS,MATCH(AJ84,LMH_KEY,0)),0)</f>
        <v>1</v>
      </c>
      <c r="CA84" s="21">
        <f>IFERROR(INDEX(LMH_PTS,MATCH(AK84,LMH_KEY,0)),0)</f>
        <v>1</v>
      </c>
      <c r="CB84" s="21">
        <f>IFERROR(INDEX(LMH_PTS,MATCH(AL84,LMH_KEY,0)),0)</f>
        <v>1</v>
      </c>
      <c r="CC84" s="21">
        <f>IFERROR(INDEX(LMH_PTS,MATCH(AM84,LMH_KEY,0)),0)</f>
        <v>1</v>
      </c>
      <c r="CD84" s="21">
        <f>IFERROR(INDEX(LMH_PTS,MATCH(IF(AU84&lt;&gt;"",AU84,AG84),LMH_KEY,0)),0)</f>
        <v>9</v>
      </c>
      <c r="CE84" s="21">
        <f>IFERROR(INDEX(LMH_PTS,MATCH(IF(AV84&lt;&gt;"",AV84,AH84),LMH_KEY,0)),0)</f>
        <v>3</v>
      </c>
      <c r="CF84" s="21">
        <f>IFERROR(INDEX(LMH_PTS,MATCH(IF(AW84&lt;&gt;"",AW84,AI84),LMH_KEY,0)),0)</f>
        <v>3</v>
      </c>
      <c r="CG84" s="21">
        <f>IFERROR(INDEX(LMH_PTS,MATCH(IF(AX84&lt;&gt;"",AX84,AJ84),LMH_KEY,0)),0)</f>
        <v>1</v>
      </c>
      <c r="CH84" s="21">
        <f>IFERROR(INDEX(LMH_PTS,MATCH(IF(AY84&lt;&gt;"",AY84,AK84),LMH_KEY,0)),0)</f>
        <v>1</v>
      </c>
      <c r="CI84" s="21">
        <f>IFERROR(INDEX(LMH_PTS,MATCH(IF(AZ84&lt;&gt;"",AZ84,AL84),LMH_KEY,0)),0)</f>
        <v>1</v>
      </c>
      <c r="CJ84" s="21">
        <f>IFERROR(INDEX(LMH_PTS,MATCH(IF(BA84&lt;&gt;"",BA84,AM84),LMH_KEY,0)),0)</f>
        <v>1</v>
      </c>
      <c r="CK84" s="21">
        <f>IF(BB84="",0,IFERROR(INDEX(LMH_STEP,MATCH(BB84,LMH_KEY,0)),0))</f>
        <v>0</v>
      </c>
      <c r="CL84" s="21">
        <f>IF(BC84="",0,IFERROR(INDEX(LMH_STEP,MATCH(BC84,LMH_KEY,0)),0))</f>
        <v>0</v>
      </c>
      <c r="CM84" s="21">
        <f>IF(BD84="",0,IFERROR(INDEX(LMH_STEP,MATCH(BD84,LMH_KEY,0)),0))</f>
        <v>0</v>
      </c>
      <c r="CN84" s="21">
        <f>IF(BE84="",0,IFERROR(INDEX(LMH_STEP,MATCH(BE84,LMH_KEY,0)),0))</f>
        <v>0</v>
      </c>
      <c r="CO84" s="21">
        <f>IF(BF84="",0,IFERROR(INDEX(LMH_STEP,MATCH(BF84,LMH_KEY,0)),0))</f>
        <v>0</v>
      </c>
      <c r="CP84" s="21">
        <f>IF(BG84="",0,IFERROR(INDEX(LMH_STEP,MATCH(BG84,LMH_KEY,0)),0))</f>
        <v>0</v>
      </c>
      <c r="CQ84" s="21">
        <f>IF(BH84="",0,IFERROR(INDEX(LMH_STEP,MATCH(BH84,LMH_KEY,0)),0))</f>
        <v>0</v>
      </c>
      <c r="CR84" s="21">
        <f>IF(BI84&lt;&gt;"",IFERROR(INDEX(LMH_STEP,MATCH(BI84,LMH_KEY,0)),0),CK84)</f>
        <v>0</v>
      </c>
      <c r="CS84" s="21">
        <f>IF(BJ84&lt;&gt;"",IFERROR(INDEX(LMH_STEP,MATCH(BJ84,LMH_KEY,0)),0),CL84)</f>
        <v>0</v>
      </c>
      <c r="CT84" s="21">
        <f>IF(BK84&lt;&gt;"",IFERROR(INDEX(LMH_STEP,MATCH(BK84,LMH_KEY,0)),0),CM84)</f>
        <v>0</v>
      </c>
      <c r="CU84" s="21">
        <f>IF(BL84&lt;&gt;"",IFERROR(INDEX(LMH_STEP,MATCH(BL84,LMH_KEY,0)),0),CN84)</f>
        <v>0</v>
      </c>
      <c r="CV84" s="21">
        <f>IF(BM84&lt;&gt;"",IFERROR(INDEX(LMH_STEP,MATCH(BM84,LMH_KEY,0)),0),CO84)</f>
        <v>0</v>
      </c>
      <c r="CW84" s="21">
        <f>IF(BN84&lt;&gt;"",IFERROR(INDEX(LMH_STEP,MATCH(BN84,LMH_KEY,0)),0),CP84)</f>
        <v>0</v>
      </c>
      <c r="CX84" s="21">
        <f>IF(BO84&lt;&gt;"",IFERROR(INDEX(LMH_STEP,MATCH(BO84,LMH_KEY,0)),0),CQ84)</f>
        <v>0</v>
      </c>
      <c r="CY84" s="21">
        <f>COUNTA(BI84:BO84)+IF(BP84&lt;&gt;"",1,0)+IFERROR(INDEX(RM_LCNT,MATCH($U84,RM_KEY,0)),0)</f>
        <v>0</v>
      </c>
      <c r="CZ84" s="21">
        <f>IF((BW84+BX84+BY84+BZ84+CA84+CB84+CC84)=0,0,(BW84*CK84+BX84*CL84+BY84*CM84+BZ84*CN84+CA84*CO84+CB84*CP84+CC84*CQ84)/(BW84+BX84+BY84+BZ84+CA84+CB84+CC84))</f>
        <v>0</v>
      </c>
      <c r="DA84" s="21">
        <f>IF((CD84+CE84+CF84+CG84+CH84+CI84+CJ84)=0,0,(CD84*CR84+CE84*CS84+CF84*CT84+CG84*CU84+CH84*CV84+CI84*CW84+CJ84*CX84)/(CD84+CE84+CF84+CG84+CH84+CI84+CJ84))</f>
        <v>0</v>
      </c>
    </row>
    <row r="85" ht="70" customHeight="1">
      <c r="A85" s="59" t="inlineStr">
        <is>
          <t>CARBON</t>
        </is>
      </c>
      <c r="B85" s="17" t="inlineStr">
        <is>
          <t>Digitizing</t>
        </is>
      </c>
      <c r="C85" s="17" t="n">
        <v>6</v>
      </c>
      <c r="D85" s="17" t="inlineStr">
        <is>
          <t>IRIS1204</t>
        </is>
      </c>
      <c r="E85" s="17" t="inlineStr">
        <is>
          <t>Dinesh Sharma</t>
        </is>
      </c>
      <c r="F85" s="17" t="inlineStr">
        <is>
          <t>Image Processing Specialist</t>
        </is>
      </c>
      <c r="G85" s="17" t="inlineStr">
        <is>
          <t>Vijay Parulekar</t>
        </is>
      </c>
      <c r="H85" s="17" t="inlineStr">
        <is>
          <t>IRIS0055</t>
        </is>
      </c>
      <c r="I85" s="17" t="n">
        <v>18</v>
      </c>
      <c r="J85" s="17" t="inlineStr">
        <is>
          <t>B.Com</t>
        </is>
      </c>
      <c r="K85" s="17" t="inlineStr">
        <is>
          <t>L3 – Professional / Associate</t>
        </is>
      </c>
      <c r="L85" s="82" t="inlineStr">
        <is>
          <t>20 of 20</t>
        </is>
      </c>
      <c r="M85" s="83" t="inlineStr">
        <is>
          <t>• Role / sub-team: Digitizing assited service.</t>
        </is>
      </c>
      <c r="N85"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
        </is>
      </c>
      <c r="O85" s="83" t="inlineStr">
        <is>
          <t>Latest rating: 5 · Potential: High · 9-box: Core Contributor</t>
        </is>
      </c>
      <c r="P85" s="83" t="inlineStr">
        <is>
          <t>Complexity &amp; Expertise: A3: Reviews client edit requests, resolves team doubts, formatting checks across ESEF, KVK, ESRS → matches the start
Autonomy &amp; Decision: B1: Decides to correct or reject client edit requests; manages task allocation → moved up 0.5
Accountability &amp; Impact: A3: States accountability for tasks handled; quality-checked files delivered to clients on time → moved down 0.5
Leadership &amp; Strategy: B1: Team leadership, task allocation, doubt resolution; 4 reports → matches the start</t>
        </is>
      </c>
      <c r="Q85" s="84" t="inlineStr">
        <is>
          <t>Open ▸</t>
        </is>
      </c>
      <c r="R85" s="84" t="inlineStr">
        <is>
          <t>Card ▸</t>
        </is>
      </c>
      <c r="S85" s="85" t="inlineStr">
        <is>
          <t>Data Operations &amp; Digitization</t>
        </is>
      </c>
      <c r="T85" s="86" t="inlineStr">
        <is>
          <t>Document Conversion, Formatting &amp; Web Publishing</t>
        </is>
      </c>
      <c r="U85" s="86" t="inlineStr">
        <is>
          <t>R024</t>
        </is>
      </c>
      <c r="V85" s="86" t="inlineStr">
        <is>
          <t>Document Conversion, Formatting &amp; Web Publishing · Manager</t>
        </is>
      </c>
      <c r="W85" s="99" t="inlineStr">
        <is>
          <t>B2</t>
        </is>
      </c>
      <c r="X85" s="86" t="inlineStr">
        <is>
          <t>Band B · Specialist / Manager</t>
        </is>
      </c>
      <c r="Y85" s="86" t="inlineStr">
        <is>
          <t>Digitization Manager</t>
        </is>
      </c>
      <c r="Z85" s="100" t="inlineStr">
        <is>
          <t>Team Lead – Digitization → Digitization Manager</t>
        </is>
      </c>
      <c r="AA85" s="86" t="inlineStr">
        <is>
          <t>Evidence level B1 · moved up to B2 so that no reportee shares a band with their manager, with the fewest moves across IRIS</t>
        </is>
      </c>
      <c r="AB85" s="86" t="n"/>
      <c r="AC85" s="88" t="inlineStr">
        <is>
          <t>B1</t>
        </is>
      </c>
      <c r="AD85" s="21" t="inlineStr">
        <is>
          <t>High · 18 yrs vs market 6–10 yrs for B2</t>
        </is>
      </c>
      <c r="AE85" s="21" t="inlineStr">
        <is>
          <t>4 direct reports · norm IC: none · People: 6–8 knowledge work, 8–12 standardised delivery</t>
        </is>
      </c>
      <c r="AF85" s="21" t="inlineStr">
        <is>
          <t>P4 / M3 · SFIA 4–5</t>
        </is>
      </c>
      <c r="AG85" s="89" t="str">
        <f>IFERROR(IF(INDEX(RM_I_C,MATCH($U85,RM_KEY,0))="","",INDEX(RM_I_C,MATCH($U85,RM_KEY,0))),"")</f>
        <v>H</v>
      </c>
      <c r="AH85" s="90" t="str">
        <f>IFERROR(IF(INDEX(RM_I_Au,MATCH($U85,RM_KEY,0))="","",INDEX(RM_I_Au,MATCH($U85,RM_KEY,0))),"")</f>
        <v>M</v>
      </c>
      <c r="AI85" s="90" t="str">
        <f>IFERROR(IF(INDEX(RM_I_Ac,MATCH($U85,RM_KEY,0))="","",INDEX(RM_I_Ac,MATCH($U85,RM_KEY,0))),"")</f>
        <v>M</v>
      </c>
      <c r="AJ85" s="90" t="str">
        <f>IFERROR(IF(INDEX(RM_I_L,MATCH($U85,RM_KEY,0))="","",INDEX(RM_I_L,MATCH($U85,RM_KEY,0))),"")</f>
        <v>M</v>
      </c>
      <c r="AK85" s="90" t="str">
        <f>IFERROR(IF(INDEX(RM_I_BI,MATCH($U85,RM_KEY,0))="","",INDEX(RM_I_BI,MATCH($U85,RM_KEY,0))),"")</f>
        <v>L</v>
      </c>
      <c r="AL85" s="90" t="str">
        <f>IFERROR(IF(INDEX(RM_I_Exp,MATCH($U85,RM_KEY,0))="","",INDEX(RM_I_Exp,MATCH($U85,RM_KEY,0))),"")</f>
        <v>L</v>
      </c>
      <c r="AM85" s="90" t="str">
        <f>IFERROR(IF(INDEX(RM_I_Edu,MATCH($U85,RM_KEY,0))="","",INDEX(RM_I_Edu,MATCH($U85,RM_KEY,0))),"")</f>
        <v>L</v>
      </c>
      <c r="AN85" s="91" t="str">
        <f>IFERROR(IF(INDEX(RM_M_C,MATCH($U85,RM_KEY,0))="","",INDEX(RM_M_C,MATCH($U85,RM_KEY,0))),"")</f>
        <v>H</v>
      </c>
      <c r="AO85" s="92" t="str">
        <f>IFERROR(IF(INDEX(RM_M_Au,MATCH($U85,RM_KEY,0))="","",INDEX(RM_M_Au,MATCH($U85,RM_KEY,0))),"")</f>
        <v>M</v>
      </c>
      <c r="AP85" s="92" t="str">
        <f>IFERROR(IF(INDEX(RM_M_Ac,MATCH($U85,RM_KEY,0))="","",INDEX(RM_M_Ac,MATCH($U85,RM_KEY,0))),"")</f>
        <v>M</v>
      </c>
      <c r="AQ85" s="92" t="str">
        <f>IFERROR(IF(INDEX(RM_M_L,MATCH($U85,RM_KEY,0))="","",INDEX(RM_M_L,MATCH($U85,RM_KEY,0))),"")</f>
        <v>M</v>
      </c>
      <c r="AR85" s="92" t="str">
        <f>IFERROR(IF(INDEX(RM_M_BI,MATCH($U85,RM_KEY,0))="","",INDEX(RM_M_BI,MATCH($U85,RM_KEY,0))),"")</f>
        <v>L</v>
      </c>
      <c r="AS85" s="92" t="str">
        <f>IFERROR(IF(INDEX(RM_M_Exp,MATCH($U85,RM_KEY,0))="","",INDEX(RM_M_Exp,MATCH($U85,RM_KEY,0))),"")</f>
        <v>L</v>
      </c>
      <c r="AT85" s="92" t="str">
        <f>IFERROR(IF(INDEX(RM_M_Edu,MATCH($U85,RM_KEY,0))="","",INDEX(RM_M_Edu,MATCH($U85,RM_KEY,0))),"")</f>
        <v>L</v>
      </c>
      <c r="AU85" s="93" t="str">
        <f>IFERROR(IF(INDEX(RM_L_C,MATCH($U85,RM_KEY,0))="","",INDEX(RM_L_C,MATCH($U85,RM_KEY,0))),"")</f>
        <v/>
      </c>
      <c r="AV85" s="94" t="str">
        <f>IFERROR(IF(INDEX(RM_L_Au,MATCH($U85,RM_KEY,0))="","",INDEX(RM_L_Au,MATCH($U85,RM_KEY,0))),"")</f>
        <v/>
      </c>
      <c r="AW85" s="94" t="str">
        <f>IFERROR(IF(INDEX(RM_L_Ac,MATCH($U85,RM_KEY,0))="","",INDEX(RM_L_Ac,MATCH($U85,RM_KEY,0))),"")</f>
        <v/>
      </c>
      <c r="AX85" s="94" t="str">
        <f>IFERROR(IF(INDEX(RM_L_L,MATCH($U85,RM_KEY,0))="","",INDEX(RM_L_L,MATCH($U85,RM_KEY,0))),"")</f>
        <v/>
      </c>
      <c r="AY85" s="94" t="str">
        <f>IFERROR(IF(INDEX(RM_L_BI,MATCH($U85,RM_KEY,0))="","",INDEX(RM_L_BI,MATCH($U85,RM_KEY,0))),"")</f>
        <v/>
      </c>
      <c r="AZ85" s="94" t="str">
        <f>IFERROR(IF(INDEX(RM_L_Exp,MATCH($U85,RM_KEY,0))="","",INDEX(RM_L_Exp,MATCH($U85,RM_KEY,0))),"")</f>
        <v/>
      </c>
      <c r="BA85" s="94" t="str">
        <f>IFERROR(IF(INDEX(RM_L_Edu,MATCH($U85,RM_KEY,0))="","",INDEX(RM_L_Edu,MATCH($U85,RM_KEY,0))),"")</f>
        <v/>
      </c>
      <c r="BB85" s="89" t="inlineStr">
        <is>
          <t>L</t>
        </is>
      </c>
      <c r="BC85" s="90" t="inlineStr">
        <is>
          <t>L</t>
        </is>
      </c>
      <c r="BD85" s="90" t="inlineStr">
        <is>
          <t>L</t>
        </is>
      </c>
      <c r="BE85" s="90" t="inlineStr">
        <is>
          <t>L</t>
        </is>
      </c>
      <c r="BF85" s="90" t="inlineStr">
        <is>
          <t>L</t>
        </is>
      </c>
      <c r="BG85" s="90" t="inlineStr">
        <is>
          <t>H</t>
        </is>
      </c>
      <c r="BH85" s="90" t="inlineStr">
        <is>
          <t>M</t>
        </is>
      </c>
      <c r="BI85" s="93" t="n"/>
      <c r="BJ85" s="94" t="n"/>
      <c r="BK85" s="94" t="n"/>
      <c r="BL85" s="94" t="n"/>
      <c r="BM85" s="94" t="n"/>
      <c r="BN85" s="94" t="n"/>
      <c r="BO85" s="94" t="n"/>
      <c r="BP85" s="63" t="n"/>
      <c r="BQ85" s="95" t="str">
        <f>IF(CY85=0,"",IF(BP85&lt;&gt;"",BP85,IF(LEFT(W85,1)="X",W85,IF(OR(W85="B+",W85="C+"),INDEX(LAD_PC,MAX(1,MIN(14,MATCH(W85,LAD_PC,0)+IF((DA85-CZ85)&gt;=0.5,1,IF((DA85-CZ85)&lt;=-0.5,-1,0))))),INDEX(LAD_STD,MAX(1,MIN(12,MATCH(W85,LAD_STD,0)+IF((DA85-CZ85)&gt;=0.5,1,IF((DA85-CZ85)&lt;=-0.5,-1,0)))))))))</f>
        <v/>
      </c>
      <c r="BR85" s="86" t="str">
        <f>IF(BQ85="","",IFERROR(CHOOSE(INDEX(B_RANK,MATCH(BQ85,B_LVL,0)),"Band A · Practitioner","Band B · Specialist / Manager","B+ · Player-Coach","Band C · Principal / Head","C+ · Player-Coach","Band D · Business leadership","Band E · Enterprise leadership"),"Band X · Consultant"))</f>
        <v/>
      </c>
      <c r="BS85" s="86" t="str">
        <f>IF(BQ85="","",IF(BQ85=W85,"• Same",IF(INDEX(B_VAL,MATCH(BQ85,B_LVL,0))&gt;INDEX(B_VAL,MATCH(W85,B_LVL,0)),"▲ Up","▼ Down")))</f>
        <v/>
      </c>
      <c r="BT85" s="95" t="str">
        <f>IF(BQ85&lt;&gt;"",BQ85,W85)</f>
        <v>B2</v>
      </c>
      <c r="BU85" s="86" t="str">
        <f>IFERROR(IF($H85="","—",IF(OR(LEFT(BT85,1)="X",LEFT(INDEX($BT$7:$BT$592,MATCH($H85,$D$7:$D$592,0)),1)="X"),"—",IF(AND(LEFT(BT85,1)="E",LEFT(INDEX($BT$7:$BT$592,MATCH($H85,$D$7:$D$592,0)),1)="E"),"Exception · Band E",IF(INDEX(B_VAL,MATCH(BT85,B_LVL,0))&gt;=INDEX(B_VAL,MATCH(INDEX($BT$7:$BT$592,MATCH($H85,$D$7:$D$592,0)),B_LVL,0)),"⚠ At or above the manager",IF(INDEX(B_RANK,MATCH(BT85,B_LVL,0))=INDEX(B_RANK,MATCH(INDEX($BT$7:$BT$592,MATCH($H85,$D$7:$D$592,0)),B_LVL,0)),"⚠ Same band as the manager","OK"))))),"—")</f>
        <v>OK</v>
      </c>
      <c r="BV85" s="64" t="n"/>
      <c r="BW85" s="20">
        <f>IFERROR(INDEX(LMH_PTS,MATCH(AG85,LMH_KEY,0)),0)</f>
        <v>9</v>
      </c>
      <c r="BX85" s="21">
        <f>IFERROR(INDEX(LMH_PTS,MATCH(AH85,LMH_KEY,0)),0)</f>
        <v>3</v>
      </c>
      <c r="BY85" s="21">
        <f>IFERROR(INDEX(LMH_PTS,MATCH(AI85,LMH_KEY,0)),0)</f>
        <v>3</v>
      </c>
      <c r="BZ85" s="21">
        <f>IFERROR(INDEX(LMH_PTS,MATCH(AJ85,LMH_KEY,0)),0)</f>
        <v>3</v>
      </c>
      <c r="CA85" s="21">
        <f>IFERROR(INDEX(LMH_PTS,MATCH(AK85,LMH_KEY,0)),0)</f>
        <v>1</v>
      </c>
      <c r="CB85" s="21">
        <f>IFERROR(INDEX(LMH_PTS,MATCH(AL85,LMH_KEY,0)),0)</f>
        <v>1</v>
      </c>
      <c r="CC85" s="21">
        <f>IFERROR(INDEX(LMH_PTS,MATCH(AM85,LMH_KEY,0)),0)</f>
        <v>1</v>
      </c>
      <c r="CD85" s="21">
        <f>IFERROR(INDEX(LMH_PTS,MATCH(IF(AU85&lt;&gt;"",AU85,AG85),LMH_KEY,0)),0)</f>
        <v>9</v>
      </c>
      <c r="CE85" s="21">
        <f>IFERROR(INDEX(LMH_PTS,MATCH(IF(AV85&lt;&gt;"",AV85,AH85),LMH_KEY,0)),0)</f>
        <v>3</v>
      </c>
      <c r="CF85" s="21">
        <f>IFERROR(INDEX(LMH_PTS,MATCH(IF(AW85&lt;&gt;"",AW85,AI85),LMH_KEY,0)),0)</f>
        <v>3</v>
      </c>
      <c r="CG85" s="21">
        <f>IFERROR(INDEX(LMH_PTS,MATCH(IF(AX85&lt;&gt;"",AX85,AJ85),LMH_KEY,0)),0)</f>
        <v>3</v>
      </c>
      <c r="CH85" s="21">
        <f>IFERROR(INDEX(LMH_PTS,MATCH(IF(AY85&lt;&gt;"",AY85,AK85),LMH_KEY,0)),0)</f>
        <v>1</v>
      </c>
      <c r="CI85" s="21">
        <f>IFERROR(INDEX(LMH_PTS,MATCH(IF(AZ85&lt;&gt;"",AZ85,AL85),LMH_KEY,0)),0)</f>
        <v>1</v>
      </c>
      <c r="CJ85" s="21">
        <f>IFERROR(INDEX(LMH_PTS,MATCH(IF(BA85&lt;&gt;"",BA85,AM85),LMH_KEY,0)),0)</f>
        <v>1</v>
      </c>
      <c r="CK85" s="21">
        <f>IF(BB85="",0,IFERROR(INDEX(LMH_STEP,MATCH(BB85,LMH_KEY,0)),0))</f>
        <v>-1</v>
      </c>
      <c r="CL85" s="21">
        <f>IF(BC85="",0,IFERROR(INDEX(LMH_STEP,MATCH(BC85,LMH_KEY,0)),0))</f>
        <v>-1</v>
      </c>
      <c r="CM85" s="21">
        <f>IF(BD85="",0,IFERROR(INDEX(LMH_STEP,MATCH(BD85,LMH_KEY,0)),0))</f>
        <v>-1</v>
      </c>
      <c r="CN85" s="21">
        <f>IF(BE85="",0,IFERROR(INDEX(LMH_STEP,MATCH(BE85,LMH_KEY,0)),0))</f>
        <v>-1</v>
      </c>
      <c r="CO85" s="21">
        <f>IF(BF85="",0,IFERROR(INDEX(LMH_STEP,MATCH(BF85,LMH_KEY,0)),0))</f>
        <v>-1</v>
      </c>
      <c r="CP85" s="21">
        <f>IF(BG85="",0,IFERROR(INDEX(LMH_STEP,MATCH(BG85,LMH_KEY,0)),0))</f>
        <v>1</v>
      </c>
      <c r="CQ85" s="21">
        <f>IF(BH85="",0,IFERROR(INDEX(LMH_STEP,MATCH(BH85,LMH_KEY,0)),0))</f>
        <v>0</v>
      </c>
      <c r="CR85" s="21">
        <f>IF(BI85&lt;&gt;"",IFERROR(INDEX(LMH_STEP,MATCH(BI85,LMH_KEY,0)),0),CK85)</f>
        <v>-1</v>
      </c>
      <c r="CS85" s="21">
        <f>IF(BJ85&lt;&gt;"",IFERROR(INDEX(LMH_STEP,MATCH(BJ85,LMH_KEY,0)),0),CL85)</f>
        <v>-1</v>
      </c>
      <c r="CT85" s="21">
        <f>IF(BK85&lt;&gt;"",IFERROR(INDEX(LMH_STEP,MATCH(BK85,LMH_KEY,0)),0),CM85)</f>
        <v>-1</v>
      </c>
      <c r="CU85" s="21">
        <f>IF(BL85&lt;&gt;"",IFERROR(INDEX(LMH_STEP,MATCH(BL85,LMH_KEY,0)),0),CN85)</f>
        <v>-1</v>
      </c>
      <c r="CV85" s="21">
        <f>IF(BM85&lt;&gt;"",IFERROR(INDEX(LMH_STEP,MATCH(BM85,LMH_KEY,0)),0),CO85)</f>
        <v>-1</v>
      </c>
      <c r="CW85" s="21">
        <f>IF(BN85&lt;&gt;"",IFERROR(INDEX(LMH_STEP,MATCH(BN85,LMH_KEY,0)),0),CP85)</f>
        <v>1</v>
      </c>
      <c r="CX85" s="21">
        <f>IF(BO85&lt;&gt;"",IFERROR(INDEX(LMH_STEP,MATCH(BO85,LMH_KEY,0)),0),CQ85)</f>
        <v>0</v>
      </c>
      <c r="CY85" s="21">
        <f>COUNTA(BI85:BO85)+IF(BP85&lt;&gt;"",1,0)+IFERROR(INDEX(RM_LCNT,MATCH($U85,RM_KEY,0)),0)</f>
        <v>0</v>
      </c>
      <c r="CZ85" s="21">
        <f>IF((BW85+BX85+BY85+BZ85+CA85+CB85+CC85)=0,0,(BW85*CK85+BX85*CL85+BY85*CM85+BZ85*CN85+CA85*CO85+CB85*CP85+CC85*CQ85)/(BW85+BX85+BY85+BZ85+CA85+CB85+CC85))</f>
        <v>-0.857142857142857</v>
      </c>
      <c r="DA85" s="21">
        <f>IF((CD85+CE85+CF85+CG85+CH85+CI85+CJ85)=0,0,(CD85*CR85+CE85*CS85+CF85*CT85+CG85*CU85+CH85*CV85+CI85*CW85+CJ85*CX85)/(CD85+CE85+CF85+CG85+CH85+CI85+CJ85))</f>
        <v>-0.857142857142857</v>
      </c>
    </row>
    <row r="86" ht="70" customHeight="1">
      <c r="A86" s="59" t="inlineStr">
        <is>
          <t>CARBON</t>
        </is>
      </c>
      <c r="B86" s="17" t="inlineStr">
        <is>
          <t>Digitizing</t>
        </is>
      </c>
      <c r="C86" s="17" t="n">
        <v>7</v>
      </c>
      <c r="D86" s="17" t="inlineStr">
        <is>
          <t>IRIS0171</t>
        </is>
      </c>
      <c r="E86" s="17" t="inlineStr">
        <is>
          <t>Ritesh Yeram</t>
        </is>
      </c>
      <c r="F86" s="17" t="inlineStr">
        <is>
          <t>Image Processing Specialist</t>
        </is>
      </c>
      <c r="G86" s="17" t="inlineStr">
        <is>
          <t>Dinesh Sharma</t>
        </is>
      </c>
      <c r="H86" s="17" t="inlineStr">
        <is>
          <t>IRIS1204</t>
        </is>
      </c>
      <c r="I86" s="17" t="n">
        <v>20.7</v>
      </c>
      <c r="J86" s="17" t="inlineStr">
        <is>
          <t>Undergraduate</t>
        </is>
      </c>
      <c r="K86" s="17" t="inlineStr">
        <is>
          <t>L3 – Professional / Associate</t>
        </is>
      </c>
      <c r="L86" s="82" t="inlineStr">
        <is>
          <t>19 of 20</t>
        </is>
      </c>
      <c r="M86" s="83" t="inlineStr">
        <is>
          <t>• Role / sub-team: Digitizing Assited service.</t>
        </is>
      </c>
      <c r="N86"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86" s="83" t="inlineStr">
        <is>
          <t>Latest rating: 4 · Potential: High · 9-box: Core Contributor</t>
        </is>
      </c>
      <c r="P86" s="83" t="inlineStr">
        <is>
          <t>Complexity &amp; Expertise: A3: QCs received files, solves formatting queries, HTML conversion and HTML QC across HMRC/CIPC/MCA/ESMA jobs → matches the start
Autonomy &amp; Decision: A2: States 'Not applicable' for independent decisions; only routine file allocation shown → moved down 0.5
Accountability &amp; Impact: A3: Assigns files, ensures timely delivery and QC of conversions before handover to services team → moved down 0.5
Leadership &amp; Strategy: A3: Allocates files and resolves formatting queries for others; 2 direct reports → moved down 0.5</t>
        </is>
      </c>
      <c r="Q86" s="84" t="inlineStr">
        <is>
          <t>Open ▸</t>
        </is>
      </c>
      <c r="R86" s="84" t="inlineStr">
        <is>
          <t>Card ▸</t>
        </is>
      </c>
      <c r="S86" s="85" t="inlineStr">
        <is>
          <t>Data Operations &amp; Digitization</t>
        </is>
      </c>
      <c r="T86" s="86" t="inlineStr">
        <is>
          <t>Document Conversion, Formatting &amp; Web Publishing</t>
        </is>
      </c>
      <c r="U86" s="86" t="inlineStr">
        <is>
          <t>R023</t>
        </is>
      </c>
      <c r="V86" s="86" t="inlineStr">
        <is>
          <t>Document Conversion, Formatting &amp; Web Publishing · IC</t>
        </is>
      </c>
      <c r="W86" s="99" t="inlineStr">
        <is>
          <t>B1</t>
        </is>
      </c>
      <c r="X86" s="86" t="inlineStr">
        <is>
          <t>Band B · Specialist / Manager</t>
        </is>
      </c>
      <c r="Y86" s="86" t="inlineStr">
        <is>
          <t>Digitization Specialist – POD Lead</t>
        </is>
      </c>
      <c r="Z86" s="86" t="n"/>
      <c r="AA86" s="86" t="inlineStr">
        <is>
          <t>Placed at B1 by the evidence: six ratings × market-derived weights and rules R1–R13 · no move needed for the reporting line</t>
        </is>
      </c>
      <c r="AB86" s="97" t="inlineStr">
        <is>
          <t>Deep chain: shares a band with manager Dinesh Sharma · B2 · decide: report to the next manager up, or merge this layer</t>
        </is>
      </c>
      <c r="AC86" s="88" t="inlineStr">
        <is>
          <t>B1</t>
        </is>
      </c>
      <c r="AD86" s="21" t="inlineStr">
        <is>
          <t>High · 20.7 yrs vs market 4–8 yrs for B1</t>
        </is>
      </c>
      <c r="AE86" s="21" t="inlineStr">
        <is>
          <t>2 direct reports · norm IC: none · Team Lead: 3–5</t>
        </is>
      </c>
      <c r="AF86" s="21" t="inlineStr">
        <is>
          <t>P3 / M2 · SFIA 4 Enable</t>
        </is>
      </c>
      <c r="AG86" s="89" t="str">
        <f>IFERROR(IF(INDEX(RM_I_C,MATCH($U86,RM_KEY,0))="","",INDEX(RM_I_C,MATCH($U86,RM_KEY,0))),"")</f>
        <v>H</v>
      </c>
      <c r="AH86" s="90" t="str">
        <f>IFERROR(IF(INDEX(RM_I_Au,MATCH($U86,RM_KEY,0))="","",INDEX(RM_I_Au,MATCH($U86,RM_KEY,0))),"")</f>
        <v>M</v>
      </c>
      <c r="AI86" s="90" t="str">
        <f>IFERROR(IF(INDEX(RM_I_Ac,MATCH($U86,RM_KEY,0))="","",INDEX(RM_I_Ac,MATCH($U86,RM_KEY,0))),"")</f>
        <v>M</v>
      </c>
      <c r="AJ86" s="90" t="str">
        <f>IFERROR(IF(INDEX(RM_I_L,MATCH($U86,RM_KEY,0))="","",INDEX(RM_I_L,MATCH($U86,RM_KEY,0))),"")</f>
        <v>L</v>
      </c>
      <c r="AK86" s="90" t="str">
        <f>IFERROR(IF(INDEX(RM_I_BI,MATCH($U86,RM_KEY,0))="","",INDEX(RM_I_BI,MATCH($U86,RM_KEY,0))),"")</f>
        <v>L</v>
      </c>
      <c r="AL86" s="90" t="str">
        <f>IFERROR(IF(INDEX(RM_I_Exp,MATCH($U86,RM_KEY,0))="","",INDEX(RM_I_Exp,MATCH($U86,RM_KEY,0))),"")</f>
        <v>L</v>
      </c>
      <c r="AM86" s="90" t="str">
        <f>IFERROR(IF(INDEX(RM_I_Edu,MATCH($U86,RM_KEY,0))="","",INDEX(RM_I_Edu,MATCH($U86,RM_KEY,0))),"")</f>
        <v>L</v>
      </c>
      <c r="AN86" s="91" t="str">
        <f>IFERROR(IF(INDEX(RM_M_C,MATCH($U86,RM_KEY,0))="","",INDEX(RM_M_C,MATCH($U86,RM_KEY,0))),"")</f>
        <v>H</v>
      </c>
      <c r="AO86" s="92" t="str">
        <f>IFERROR(IF(INDEX(RM_M_Au,MATCH($U86,RM_KEY,0))="","",INDEX(RM_M_Au,MATCH($U86,RM_KEY,0))),"")</f>
        <v>M</v>
      </c>
      <c r="AP86" s="92" t="str">
        <f>IFERROR(IF(INDEX(RM_M_Ac,MATCH($U86,RM_KEY,0))="","",INDEX(RM_M_Ac,MATCH($U86,RM_KEY,0))),"")</f>
        <v>M</v>
      </c>
      <c r="AQ86" s="92" t="str">
        <f>IFERROR(IF(INDEX(RM_M_L,MATCH($U86,RM_KEY,0))="","",INDEX(RM_M_L,MATCH($U86,RM_KEY,0))),"")</f>
        <v>L</v>
      </c>
      <c r="AR86" s="92" t="str">
        <f>IFERROR(IF(INDEX(RM_M_BI,MATCH($U86,RM_KEY,0))="","",INDEX(RM_M_BI,MATCH($U86,RM_KEY,0))),"")</f>
        <v>L</v>
      </c>
      <c r="AS86" s="92" t="str">
        <f>IFERROR(IF(INDEX(RM_M_Exp,MATCH($U86,RM_KEY,0))="","",INDEX(RM_M_Exp,MATCH($U86,RM_KEY,0))),"")</f>
        <v>L</v>
      </c>
      <c r="AT86" s="92" t="str">
        <f>IFERROR(IF(INDEX(RM_M_Edu,MATCH($U86,RM_KEY,0))="","",INDEX(RM_M_Edu,MATCH($U86,RM_KEY,0))),"")</f>
        <v>L</v>
      </c>
      <c r="AU86" s="93" t="str">
        <f>IFERROR(IF(INDEX(RM_L_C,MATCH($U86,RM_KEY,0))="","",INDEX(RM_L_C,MATCH($U86,RM_KEY,0))),"")</f>
        <v/>
      </c>
      <c r="AV86" s="94" t="str">
        <f>IFERROR(IF(INDEX(RM_L_Au,MATCH($U86,RM_KEY,0))="","",INDEX(RM_L_Au,MATCH($U86,RM_KEY,0))),"")</f>
        <v/>
      </c>
      <c r="AW86" s="94" t="str">
        <f>IFERROR(IF(INDEX(RM_L_Ac,MATCH($U86,RM_KEY,0))="","",INDEX(RM_L_Ac,MATCH($U86,RM_KEY,0))),"")</f>
        <v/>
      </c>
      <c r="AX86" s="94" t="str">
        <f>IFERROR(IF(INDEX(RM_L_L,MATCH($U86,RM_KEY,0))="","",INDEX(RM_L_L,MATCH($U86,RM_KEY,0))),"")</f>
        <v/>
      </c>
      <c r="AY86" s="94" t="str">
        <f>IFERROR(IF(INDEX(RM_L_BI,MATCH($U86,RM_KEY,0))="","",INDEX(RM_L_BI,MATCH($U86,RM_KEY,0))),"")</f>
        <v/>
      </c>
      <c r="AZ86" s="94" t="str">
        <f>IFERROR(IF(INDEX(RM_L_Exp,MATCH($U86,RM_KEY,0))="","",INDEX(RM_L_Exp,MATCH($U86,RM_KEY,0))),"")</f>
        <v/>
      </c>
      <c r="BA86" s="94" t="str">
        <f>IFERROR(IF(INDEX(RM_L_Edu,MATCH($U86,RM_KEY,0))="","",INDEX(RM_L_Edu,MATCH($U86,RM_KEY,0))),"")</f>
        <v/>
      </c>
      <c r="BB86" s="89" t="inlineStr">
        <is>
          <t>L</t>
        </is>
      </c>
      <c r="BC86" s="90" t="inlineStr">
        <is>
          <t>L</t>
        </is>
      </c>
      <c r="BD86" s="90" t="inlineStr">
        <is>
          <t>M</t>
        </is>
      </c>
      <c r="BE86" s="90" t="inlineStr">
        <is>
          <t>M</t>
        </is>
      </c>
      <c r="BF86" s="90" t="inlineStr">
        <is>
          <t>M</t>
        </is>
      </c>
      <c r="BG86" s="90" t="inlineStr">
        <is>
          <t>H</t>
        </is>
      </c>
      <c r="BH86" s="90" t="inlineStr">
        <is>
          <t>L</t>
        </is>
      </c>
      <c r="BI86" s="93" t="n"/>
      <c r="BJ86" s="94" t="n"/>
      <c r="BK86" s="94" t="n"/>
      <c r="BL86" s="94" t="n"/>
      <c r="BM86" s="94" t="n"/>
      <c r="BN86" s="94" t="n"/>
      <c r="BO86" s="94" t="n"/>
      <c r="BP86" s="63" t="n"/>
      <c r="BQ86" s="95" t="str">
        <f>IF(CY86=0,"",IF(BP86&lt;&gt;"",BP86,IF(LEFT(W86,1)="X",W86,IF(OR(W86="B+",W86="C+"),INDEX(LAD_PC,MAX(1,MIN(14,MATCH(W86,LAD_PC,0)+IF((DA86-CZ86)&gt;=0.5,1,IF((DA86-CZ86)&lt;=-0.5,-1,0))))),INDEX(LAD_STD,MAX(1,MIN(12,MATCH(W86,LAD_STD,0)+IF((DA86-CZ86)&gt;=0.5,1,IF((DA86-CZ86)&lt;=-0.5,-1,0)))))))))</f>
        <v/>
      </c>
      <c r="BR86" s="86" t="str">
        <f>IF(BQ86="","",IFERROR(CHOOSE(INDEX(B_RANK,MATCH(BQ86,B_LVL,0)),"Band A · Practitioner","Band B · Specialist / Manager","B+ · Player-Coach","Band C · Principal / Head","C+ · Player-Coach","Band D · Business leadership","Band E · Enterprise leadership"),"Band X · Consultant"))</f>
        <v/>
      </c>
      <c r="BS86" s="86" t="str">
        <f>IF(BQ86="","",IF(BQ86=W86,"• Same",IF(INDEX(B_VAL,MATCH(BQ86,B_LVL,0))&gt;INDEX(B_VAL,MATCH(W86,B_LVL,0)),"▲ Up","▼ Down")))</f>
        <v/>
      </c>
      <c r="BT86" s="95" t="str">
        <f>IF(BQ86&lt;&gt;"",BQ86,W86)</f>
        <v>B1</v>
      </c>
      <c r="BU86" s="86" t="str">
        <f>IFERROR(IF($H86="","—",IF(OR(LEFT(BT86,1)="X",LEFT(INDEX($BT$7:$BT$592,MATCH($H86,$D$7:$D$592,0)),1)="X"),"—",IF(AND(LEFT(BT86,1)="E",LEFT(INDEX($BT$7:$BT$592,MATCH($H86,$D$7:$D$592,0)),1)="E"),"Exception · Band E",IF(INDEX(B_VAL,MATCH(BT86,B_LVL,0))&gt;=INDEX(B_VAL,MATCH(INDEX($BT$7:$BT$592,MATCH($H86,$D$7:$D$592,0)),B_LVL,0)),"⚠ At or above the manager",IF(INDEX(B_RANK,MATCH(BT86,B_LVL,0))=INDEX(B_RANK,MATCH(INDEX($BT$7:$BT$592,MATCH($H86,$D$7:$D$592,0)),B_LVL,0)),"⚠ Same band as the manager","OK"))))),"—")</f>
        <v>⚠ Same band as the manager</v>
      </c>
      <c r="BV86" s="64" t="n"/>
      <c r="BW86" s="20">
        <f>IFERROR(INDEX(LMH_PTS,MATCH(AG86,LMH_KEY,0)),0)</f>
        <v>9</v>
      </c>
      <c r="BX86" s="21">
        <f>IFERROR(INDEX(LMH_PTS,MATCH(AH86,LMH_KEY,0)),0)</f>
        <v>3</v>
      </c>
      <c r="BY86" s="21">
        <f>IFERROR(INDEX(LMH_PTS,MATCH(AI86,LMH_KEY,0)),0)</f>
        <v>3</v>
      </c>
      <c r="BZ86" s="21">
        <f>IFERROR(INDEX(LMH_PTS,MATCH(AJ86,LMH_KEY,0)),0)</f>
        <v>1</v>
      </c>
      <c r="CA86" s="21">
        <f>IFERROR(INDEX(LMH_PTS,MATCH(AK86,LMH_KEY,0)),0)</f>
        <v>1</v>
      </c>
      <c r="CB86" s="21">
        <f>IFERROR(INDEX(LMH_PTS,MATCH(AL86,LMH_KEY,0)),0)</f>
        <v>1</v>
      </c>
      <c r="CC86" s="21">
        <f>IFERROR(INDEX(LMH_PTS,MATCH(AM86,LMH_KEY,0)),0)</f>
        <v>1</v>
      </c>
      <c r="CD86" s="21">
        <f>IFERROR(INDEX(LMH_PTS,MATCH(IF(AU86&lt;&gt;"",AU86,AG86),LMH_KEY,0)),0)</f>
        <v>9</v>
      </c>
      <c r="CE86" s="21">
        <f>IFERROR(INDEX(LMH_PTS,MATCH(IF(AV86&lt;&gt;"",AV86,AH86),LMH_KEY,0)),0)</f>
        <v>3</v>
      </c>
      <c r="CF86" s="21">
        <f>IFERROR(INDEX(LMH_PTS,MATCH(IF(AW86&lt;&gt;"",AW86,AI86),LMH_KEY,0)),0)</f>
        <v>3</v>
      </c>
      <c r="CG86" s="21">
        <f>IFERROR(INDEX(LMH_PTS,MATCH(IF(AX86&lt;&gt;"",AX86,AJ86),LMH_KEY,0)),0)</f>
        <v>1</v>
      </c>
      <c r="CH86" s="21">
        <f>IFERROR(INDEX(LMH_PTS,MATCH(IF(AY86&lt;&gt;"",AY86,AK86),LMH_KEY,0)),0)</f>
        <v>1</v>
      </c>
      <c r="CI86" s="21">
        <f>IFERROR(INDEX(LMH_PTS,MATCH(IF(AZ86&lt;&gt;"",AZ86,AL86),LMH_KEY,0)),0)</f>
        <v>1</v>
      </c>
      <c r="CJ86" s="21">
        <f>IFERROR(INDEX(LMH_PTS,MATCH(IF(BA86&lt;&gt;"",BA86,AM86),LMH_KEY,0)),0)</f>
        <v>1</v>
      </c>
      <c r="CK86" s="21">
        <f>IF(BB86="",0,IFERROR(INDEX(LMH_STEP,MATCH(BB86,LMH_KEY,0)),0))</f>
        <v>-1</v>
      </c>
      <c r="CL86" s="21">
        <f>IF(BC86="",0,IFERROR(INDEX(LMH_STEP,MATCH(BC86,LMH_KEY,0)),0))</f>
        <v>-1</v>
      </c>
      <c r="CM86" s="21">
        <f>IF(BD86="",0,IFERROR(INDEX(LMH_STEP,MATCH(BD86,LMH_KEY,0)),0))</f>
        <v>0</v>
      </c>
      <c r="CN86" s="21">
        <f>IF(BE86="",0,IFERROR(INDEX(LMH_STEP,MATCH(BE86,LMH_KEY,0)),0))</f>
        <v>0</v>
      </c>
      <c r="CO86" s="21">
        <f>IF(BF86="",0,IFERROR(INDEX(LMH_STEP,MATCH(BF86,LMH_KEY,0)),0))</f>
        <v>0</v>
      </c>
      <c r="CP86" s="21">
        <f>IF(BG86="",0,IFERROR(INDEX(LMH_STEP,MATCH(BG86,LMH_KEY,0)),0))</f>
        <v>1</v>
      </c>
      <c r="CQ86" s="21">
        <f>IF(BH86="",0,IFERROR(INDEX(LMH_STEP,MATCH(BH86,LMH_KEY,0)),0))</f>
        <v>-1</v>
      </c>
      <c r="CR86" s="21">
        <f>IF(BI86&lt;&gt;"",IFERROR(INDEX(LMH_STEP,MATCH(BI86,LMH_KEY,0)),0),CK86)</f>
        <v>-1</v>
      </c>
      <c r="CS86" s="21">
        <f>IF(BJ86&lt;&gt;"",IFERROR(INDEX(LMH_STEP,MATCH(BJ86,LMH_KEY,0)),0),CL86)</f>
        <v>-1</v>
      </c>
      <c r="CT86" s="21">
        <f>IF(BK86&lt;&gt;"",IFERROR(INDEX(LMH_STEP,MATCH(BK86,LMH_KEY,0)),0),CM86)</f>
        <v>0</v>
      </c>
      <c r="CU86" s="21">
        <f>IF(BL86&lt;&gt;"",IFERROR(INDEX(LMH_STEP,MATCH(BL86,LMH_KEY,0)),0),CN86)</f>
        <v>0</v>
      </c>
      <c r="CV86" s="21">
        <f>IF(BM86&lt;&gt;"",IFERROR(INDEX(LMH_STEP,MATCH(BM86,LMH_KEY,0)),0),CO86)</f>
        <v>0</v>
      </c>
      <c r="CW86" s="21">
        <f>IF(BN86&lt;&gt;"",IFERROR(INDEX(LMH_STEP,MATCH(BN86,LMH_KEY,0)),0),CP86)</f>
        <v>1</v>
      </c>
      <c r="CX86" s="21">
        <f>IF(BO86&lt;&gt;"",IFERROR(INDEX(LMH_STEP,MATCH(BO86,LMH_KEY,0)),0),CQ86)</f>
        <v>-1</v>
      </c>
      <c r="CY86" s="21">
        <f>COUNTA(BI86:BO86)+IF(BP86&lt;&gt;"",1,0)+IFERROR(INDEX(RM_LCNT,MATCH($U86,RM_KEY,0)),0)</f>
        <v>0</v>
      </c>
      <c r="CZ86" s="21">
        <f>IF((BW86+BX86+BY86+BZ86+CA86+CB86+CC86)=0,0,(BW86*CK86+BX86*CL86+BY86*CM86+BZ86*CN86+CA86*CO86+CB86*CP86+CC86*CQ86)/(BW86+BX86+BY86+BZ86+CA86+CB86+CC86))</f>
        <v>-0.631578947368421</v>
      </c>
      <c r="DA86" s="21">
        <f>IF((CD86+CE86+CF86+CG86+CH86+CI86+CJ86)=0,0,(CD86*CR86+CE86*CS86+CF86*CT86+CG86*CU86+CH86*CV86+CI86*CW86+CJ86*CX86)/(CD86+CE86+CF86+CG86+CH86+CI86+CJ86))</f>
        <v>-0.631578947368421</v>
      </c>
    </row>
    <row r="87" ht="70" customHeight="1">
      <c r="A87" s="59" t="inlineStr">
        <is>
          <t>CARBON</t>
        </is>
      </c>
      <c r="B87" s="17" t="inlineStr">
        <is>
          <t>Digitizing</t>
        </is>
      </c>
      <c r="C87" s="17" t="n">
        <v>8</v>
      </c>
      <c r="D87" s="17" t="inlineStr">
        <is>
          <t>IRIS1205</t>
        </is>
      </c>
      <c r="E87" s="17" t="inlineStr">
        <is>
          <t>Justeen Koola</t>
        </is>
      </c>
      <c r="F87" s="17" t="inlineStr">
        <is>
          <t>Image Processing Specialist</t>
        </is>
      </c>
      <c r="G87" s="17" t="inlineStr">
        <is>
          <t>Ritesh Yeram</t>
        </is>
      </c>
      <c r="H87" s="17" t="inlineStr">
        <is>
          <t>IRIS0171</t>
        </is>
      </c>
      <c r="I87" s="17" t="n">
        <v>18.9</v>
      </c>
      <c r="J87" s="17" t="inlineStr">
        <is>
          <t>Undergraduate</t>
        </is>
      </c>
      <c r="K87" s="17" t="inlineStr">
        <is>
          <t>L3 – Professional / Associate</t>
        </is>
      </c>
      <c r="L87" s="82" t="inlineStr">
        <is>
          <t>19 of 20</t>
        </is>
      </c>
      <c r="M87" s="83" t="inlineStr">
        <is>
          <t>• Role / sub-team: Digitizing Assited Services.</t>
        </is>
      </c>
      <c r="N87"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87" s="83" t="inlineStr">
        <is>
          <t>Latest rating: 3 · Potential: Medium · 9-box: Core Contributor</t>
        </is>
      </c>
      <c r="P87" s="83" t="inlineStr">
        <is>
          <t>Complexity &amp; Expertise: A2: HMRC and CIPC HTML conversion, DM / ESEF formatting and review → moved down 0.5
Autonomy &amp; Decision: A1: States 'Not Applicable' for independent decisions → moved down 0.5
Accountability &amp; Impact: A2: Own files delivered on the given date → moved down 0.5
Leadership &amp; Strategy: A1: Mentions team collaboration only; no guidance of others → moved down 0.5</t>
        </is>
      </c>
      <c r="Q87" s="84" t="inlineStr">
        <is>
          <t>Open ▸</t>
        </is>
      </c>
      <c r="R87" s="84" t="inlineStr">
        <is>
          <t>Card ▸</t>
        </is>
      </c>
      <c r="S87" s="85" t="inlineStr">
        <is>
          <t>Data Operations &amp; Digitization</t>
        </is>
      </c>
      <c r="T87" s="86" t="inlineStr">
        <is>
          <t>Document Conversion, Formatting &amp; Web Publishing</t>
        </is>
      </c>
      <c r="U87" s="86" t="inlineStr">
        <is>
          <t>R023</t>
        </is>
      </c>
      <c r="V87" s="86" t="inlineStr">
        <is>
          <t>Document Conversion, Formatting &amp; Web Publishing · IC</t>
        </is>
      </c>
      <c r="W87" s="101" t="inlineStr">
        <is>
          <t>A3</t>
        </is>
      </c>
      <c r="X87" s="86" t="inlineStr">
        <is>
          <t>Band A · Practitioner</t>
        </is>
      </c>
      <c r="Y87" s="86" t="inlineStr">
        <is>
          <t>Senior Digitization Associate</t>
        </is>
      </c>
      <c r="Z87" s="86" t="n"/>
      <c r="AA87" s="86" t="inlineStr">
        <is>
          <t>Placed at A3 by the evidence: six ratings × market-derived weights and rules R1–R13 · no move needed for the reporting line</t>
        </is>
      </c>
      <c r="AB87" s="86" t="n"/>
      <c r="AC87" s="88" t="inlineStr">
        <is>
          <t>A3</t>
        </is>
      </c>
      <c r="AD87" s="21" t="inlineStr">
        <is>
          <t>High · 18.9 yrs vs market 2–5 yrs for A3</t>
        </is>
      </c>
      <c r="AE87" s="21" t="n"/>
      <c r="AF87" s="21" t="inlineStr">
        <is>
          <t>P2 · SFIA 3 Apply</t>
        </is>
      </c>
      <c r="AG87" s="89" t="str">
        <f>IFERROR(IF(INDEX(RM_I_C,MATCH($U87,RM_KEY,0))="","",INDEX(RM_I_C,MATCH($U87,RM_KEY,0))),"")</f>
        <v>H</v>
      </c>
      <c r="AH87" s="90" t="str">
        <f>IFERROR(IF(INDEX(RM_I_Au,MATCH($U87,RM_KEY,0))="","",INDEX(RM_I_Au,MATCH($U87,RM_KEY,0))),"")</f>
        <v>M</v>
      </c>
      <c r="AI87" s="90" t="str">
        <f>IFERROR(IF(INDEX(RM_I_Ac,MATCH($U87,RM_KEY,0))="","",INDEX(RM_I_Ac,MATCH($U87,RM_KEY,0))),"")</f>
        <v>M</v>
      </c>
      <c r="AJ87" s="90" t="str">
        <f>IFERROR(IF(INDEX(RM_I_L,MATCH($U87,RM_KEY,0))="","",INDEX(RM_I_L,MATCH($U87,RM_KEY,0))),"")</f>
        <v>L</v>
      </c>
      <c r="AK87" s="90" t="str">
        <f>IFERROR(IF(INDEX(RM_I_BI,MATCH($U87,RM_KEY,0))="","",INDEX(RM_I_BI,MATCH($U87,RM_KEY,0))),"")</f>
        <v>L</v>
      </c>
      <c r="AL87" s="90" t="str">
        <f>IFERROR(IF(INDEX(RM_I_Exp,MATCH($U87,RM_KEY,0))="","",INDEX(RM_I_Exp,MATCH($U87,RM_KEY,0))),"")</f>
        <v>L</v>
      </c>
      <c r="AM87" s="90" t="str">
        <f>IFERROR(IF(INDEX(RM_I_Edu,MATCH($U87,RM_KEY,0))="","",INDEX(RM_I_Edu,MATCH($U87,RM_KEY,0))),"")</f>
        <v>L</v>
      </c>
      <c r="AN87" s="91" t="str">
        <f>IFERROR(IF(INDEX(RM_M_C,MATCH($U87,RM_KEY,0))="","",INDEX(RM_M_C,MATCH($U87,RM_KEY,0))),"")</f>
        <v>H</v>
      </c>
      <c r="AO87" s="92" t="str">
        <f>IFERROR(IF(INDEX(RM_M_Au,MATCH($U87,RM_KEY,0))="","",INDEX(RM_M_Au,MATCH($U87,RM_KEY,0))),"")</f>
        <v>M</v>
      </c>
      <c r="AP87" s="92" t="str">
        <f>IFERROR(IF(INDEX(RM_M_Ac,MATCH($U87,RM_KEY,0))="","",INDEX(RM_M_Ac,MATCH($U87,RM_KEY,0))),"")</f>
        <v>M</v>
      </c>
      <c r="AQ87" s="92" t="str">
        <f>IFERROR(IF(INDEX(RM_M_L,MATCH($U87,RM_KEY,0))="","",INDEX(RM_M_L,MATCH($U87,RM_KEY,0))),"")</f>
        <v>L</v>
      </c>
      <c r="AR87" s="92" t="str">
        <f>IFERROR(IF(INDEX(RM_M_BI,MATCH($U87,RM_KEY,0))="","",INDEX(RM_M_BI,MATCH($U87,RM_KEY,0))),"")</f>
        <v>L</v>
      </c>
      <c r="AS87" s="92" t="str">
        <f>IFERROR(IF(INDEX(RM_M_Exp,MATCH($U87,RM_KEY,0))="","",INDEX(RM_M_Exp,MATCH($U87,RM_KEY,0))),"")</f>
        <v>L</v>
      </c>
      <c r="AT87" s="92" t="str">
        <f>IFERROR(IF(INDEX(RM_M_Edu,MATCH($U87,RM_KEY,0))="","",INDEX(RM_M_Edu,MATCH($U87,RM_KEY,0))),"")</f>
        <v>L</v>
      </c>
      <c r="AU87" s="93" t="str">
        <f>IFERROR(IF(INDEX(RM_L_C,MATCH($U87,RM_KEY,0))="","",INDEX(RM_L_C,MATCH($U87,RM_KEY,0))),"")</f>
        <v/>
      </c>
      <c r="AV87" s="94" t="str">
        <f>IFERROR(IF(INDEX(RM_L_Au,MATCH($U87,RM_KEY,0))="","",INDEX(RM_L_Au,MATCH($U87,RM_KEY,0))),"")</f>
        <v/>
      </c>
      <c r="AW87" s="94" t="str">
        <f>IFERROR(IF(INDEX(RM_L_Ac,MATCH($U87,RM_KEY,0))="","",INDEX(RM_L_Ac,MATCH($U87,RM_KEY,0))),"")</f>
        <v/>
      </c>
      <c r="AX87" s="94" t="str">
        <f>IFERROR(IF(INDEX(RM_L_L,MATCH($U87,RM_KEY,0))="","",INDEX(RM_L_L,MATCH($U87,RM_KEY,0))),"")</f>
        <v/>
      </c>
      <c r="AY87" s="94" t="str">
        <f>IFERROR(IF(INDEX(RM_L_BI,MATCH($U87,RM_KEY,0))="","",INDEX(RM_L_BI,MATCH($U87,RM_KEY,0))),"")</f>
        <v/>
      </c>
      <c r="AZ87" s="94" t="str">
        <f>IFERROR(IF(INDEX(RM_L_Exp,MATCH($U87,RM_KEY,0))="","",INDEX(RM_L_Exp,MATCH($U87,RM_KEY,0))),"")</f>
        <v/>
      </c>
      <c r="BA87" s="94" t="str">
        <f>IFERROR(IF(INDEX(RM_L_Edu,MATCH($U87,RM_KEY,0))="","",INDEX(RM_L_Edu,MATCH($U87,RM_KEY,0))),"")</f>
        <v/>
      </c>
      <c r="BB87" s="89" t="inlineStr">
        <is>
          <t>M</t>
        </is>
      </c>
      <c r="BC87" s="90" t="inlineStr">
        <is>
          <t>M</t>
        </is>
      </c>
      <c r="BD87" s="90" t="inlineStr">
        <is>
          <t>M</t>
        </is>
      </c>
      <c r="BE87" s="90" t="inlineStr">
        <is>
          <t>L</t>
        </is>
      </c>
      <c r="BF87" s="90" t="inlineStr">
        <is>
          <t>M</t>
        </is>
      </c>
      <c r="BG87" s="90" t="inlineStr">
        <is>
          <t>H</t>
        </is>
      </c>
      <c r="BH87" s="90" t="inlineStr">
        <is>
          <t>L</t>
        </is>
      </c>
      <c r="BI87" s="93" t="n"/>
      <c r="BJ87" s="94" t="n"/>
      <c r="BK87" s="94" t="n"/>
      <c r="BL87" s="94" t="n"/>
      <c r="BM87" s="94" t="n"/>
      <c r="BN87" s="94" t="n"/>
      <c r="BO87" s="94" t="n"/>
      <c r="BP87" s="63" t="n"/>
      <c r="BQ87" s="95" t="str">
        <f>IF(CY87=0,"",IF(BP87&lt;&gt;"",BP87,IF(LEFT(W87,1)="X",W87,IF(OR(W87="B+",W87="C+"),INDEX(LAD_PC,MAX(1,MIN(14,MATCH(W87,LAD_PC,0)+IF((DA87-CZ87)&gt;=0.5,1,IF((DA87-CZ87)&lt;=-0.5,-1,0))))),INDEX(LAD_STD,MAX(1,MIN(12,MATCH(W87,LAD_STD,0)+IF((DA87-CZ87)&gt;=0.5,1,IF((DA87-CZ87)&lt;=-0.5,-1,0)))))))))</f>
        <v/>
      </c>
      <c r="BR87" s="86" t="str">
        <f>IF(BQ87="","",IFERROR(CHOOSE(INDEX(B_RANK,MATCH(BQ87,B_LVL,0)),"Band A · Practitioner","Band B · Specialist / Manager","B+ · Player-Coach","Band C · Principal / Head","C+ · Player-Coach","Band D · Business leadership","Band E · Enterprise leadership"),"Band X · Consultant"))</f>
        <v/>
      </c>
      <c r="BS87" s="86" t="str">
        <f>IF(BQ87="","",IF(BQ87=W87,"• Same",IF(INDEX(B_VAL,MATCH(BQ87,B_LVL,0))&gt;INDEX(B_VAL,MATCH(W87,B_LVL,0)),"▲ Up","▼ Down")))</f>
        <v/>
      </c>
      <c r="BT87" s="95" t="str">
        <f>IF(BQ87&lt;&gt;"",BQ87,W87)</f>
        <v>A3</v>
      </c>
      <c r="BU87" s="86" t="str">
        <f>IFERROR(IF($H87="","—",IF(OR(LEFT(BT87,1)="X",LEFT(INDEX($BT$7:$BT$592,MATCH($H87,$D$7:$D$592,0)),1)="X"),"—",IF(AND(LEFT(BT87,1)="E",LEFT(INDEX($BT$7:$BT$592,MATCH($H87,$D$7:$D$592,0)),1)="E"),"Exception · Band E",IF(INDEX(B_VAL,MATCH(BT87,B_LVL,0))&gt;=INDEX(B_VAL,MATCH(INDEX($BT$7:$BT$592,MATCH($H87,$D$7:$D$592,0)),B_LVL,0)),"⚠ At or above the manager",IF(INDEX(B_RANK,MATCH(BT87,B_LVL,0))=INDEX(B_RANK,MATCH(INDEX($BT$7:$BT$592,MATCH($H87,$D$7:$D$592,0)),B_LVL,0)),"⚠ Same band as the manager","OK"))))),"—")</f>
        <v>OK</v>
      </c>
      <c r="BV87" s="64" t="n"/>
      <c r="BW87" s="20">
        <f>IFERROR(INDEX(LMH_PTS,MATCH(AG87,LMH_KEY,0)),0)</f>
        <v>9</v>
      </c>
      <c r="BX87" s="21">
        <f>IFERROR(INDEX(LMH_PTS,MATCH(AH87,LMH_KEY,0)),0)</f>
        <v>3</v>
      </c>
      <c r="BY87" s="21">
        <f>IFERROR(INDEX(LMH_PTS,MATCH(AI87,LMH_KEY,0)),0)</f>
        <v>3</v>
      </c>
      <c r="BZ87" s="21">
        <f>IFERROR(INDEX(LMH_PTS,MATCH(AJ87,LMH_KEY,0)),0)</f>
        <v>1</v>
      </c>
      <c r="CA87" s="21">
        <f>IFERROR(INDEX(LMH_PTS,MATCH(AK87,LMH_KEY,0)),0)</f>
        <v>1</v>
      </c>
      <c r="CB87" s="21">
        <f>IFERROR(INDEX(LMH_PTS,MATCH(AL87,LMH_KEY,0)),0)</f>
        <v>1</v>
      </c>
      <c r="CC87" s="21">
        <f>IFERROR(INDEX(LMH_PTS,MATCH(AM87,LMH_KEY,0)),0)</f>
        <v>1</v>
      </c>
      <c r="CD87" s="21">
        <f>IFERROR(INDEX(LMH_PTS,MATCH(IF(AU87&lt;&gt;"",AU87,AG87),LMH_KEY,0)),0)</f>
        <v>9</v>
      </c>
      <c r="CE87" s="21">
        <f>IFERROR(INDEX(LMH_PTS,MATCH(IF(AV87&lt;&gt;"",AV87,AH87),LMH_KEY,0)),0)</f>
        <v>3</v>
      </c>
      <c r="CF87" s="21">
        <f>IFERROR(INDEX(LMH_PTS,MATCH(IF(AW87&lt;&gt;"",AW87,AI87),LMH_KEY,0)),0)</f>
        <v>3</v>
      </c>
      <c r="CG87" s="21">
        <f>IFERROR(INDEX(LMH_PTS,MATCH(IF(AX87&lt;&gt;"",AX87,AJ87),LMH_KEY,0)),0)</f>
        <v>1</v>
      </c>
      <c r="CH87" s="21">
        <f>IFERROR(INDEX(LMH_PTS,MATCH(IF(AY87&lt;&gt;"",AY87,AK87),LMH_KEY,0)),0)</f>
        <v>1</v>
      </c>
      <c r="CI87" s="21">
        <f>IFERROR(INDEX(LMH_PTS,MATCH(IF(AZ87&lt;&gt;"",AZ87,AL87),LMH_KEY,0)),0)</f>
        <v>1</v>
      </c>
      <c r="CJ87" s="21">
        <f>IFERROR(INDEX(LMH_PTS,MATCH(IF(BA87&lt;&gt;"",BA87,AM87),LMH_KEY,0)),0)</f>
        <v>1</v>
      </c>
      <c r="CK87" s="21">
        <f>IF(BB87="",0,IFERROR(INDEX(LMH_STEP,MATCH(BB87,LMH_KEY,0)),0))</f>
        <v>0</v>
      </c>
      <c r="CL87" s="21">
        <f>IF(BC87="",0,IFERROR(INDEX(LMH_STEP,MATCH(BC87,LMH_KEY,0)),0))</f>
        <v>0</v>
      </c>
      <c r="CM87" s="21">
        <f>IF(BD87="",0,IFERROR(INDEX(LMH_STEP,MATCH(BD87,LMH_KEY,0)),0))</f>
        <v>0</v>
      </c>
      <c r="CN87" s="21">
        <f>IF(BE87="",0,IFERROR(INDEX(LMH_STEP,MATCH(BE87,LMH_KEY,0)),0))</f>
        <v>-1</v>
      </c>
      <c r="CO87" s="21">
        <f>IF(BF87="",0,IFERROR(INDEX(LMH_STEP,MATCH(BF87,LMH_KEY,0)),0))</f>
        <v>0</v>
      </c>
      <c r="CP87" s="21">
        <f>IF(BG87="",0,IFERROR(INDEX(LMH_STEP,MATCH(BG87,LMH_KEY,0)),0))</f>
        <v>1</v>
      </c>
      <c r="CQ87" s="21">
        <f>IF(BH87="",0,IFERROR(INDEX(LMH_STEP,MATCH(BH87,LMH_KEY,0)),0))</f>
        <v>-1</v>
      </c>
      <c r="CR87" s="21">
        <f>IF(BI87&lt;&gt;"",IFERROR(INDEX(LMH_STEP,MATCH(BI87,LMH_KEY,0)),0),CK87)</f>
        <v>0</v>
      </c>
      <c r="CS87" s="21">
        <f>IF(BJ87&lt;&gt;"",IFERROR(INDEX(LMH_STEP,MATCH(BJ87,LMH_KEY,0)),0),CL87)</f>
        <v>0</v>
      </c>
      <c r="CT87" s="21">
        <f>IF(BK87&lt;&gt;"",IFERROR(INDEX(LMH_STEP,MATCH(BK87,LMH_KEY,0)),0),CM87)</f>
        <v>0</v>
      </c>
      <c r="CU87" s="21">
        <f>IF(BL87&lt;&gt;"",IFERROR(INDEX(LMH_STEP,MATCH(BL87,LMH_KEY,0)),0),CN87)</f>
        <v>-1</v>
      </c>
      <c r="CV87" s="21">
        <f>IF(BM87&lt;&gt;"",IFERROR(INDEX(LMH_STEP,MATCH(BM87,LMH_KEY,0)),0),CO87)</f>
        <v>0</v>
      </c>
      <c r="CW87" s="21">
        <f>IF(BN87&lt;&gt;"",IFERROR(INDEX(LMH_STEP,MATCH(BN87,LMH_KEY,0)),0),CP87)</f>
        <v>1</v>
      </c>
      <c r="CX87" s="21">
        <f>IF(BO87&lt;&gt;"",IFERROR(INDEX(LMH_STEP,MATCH(BO87,LMH_KEY,0)),0),CQ87)</f>
        <v>-1</v>
      </c>
      <c r="CY87" s="21">
        <f>COUNTA(BI87:BO87)+IF(BP87&lt;&gt;"",1,0)+IFERROR(INDEX(RM_LCNT,MATCH($U87,RM_KEY,0)),0)</f>
        <v>0</v>
      </c>
      <c r="CZ87" s="21">
        <f>IF((BW87+BX87+BY87+BZ87+CA87+CB87+CC87)=0,0,(BW87*CK87+BX87*CL87+BY87*CM87+BZ87*CN87+CA87*CO87+CB87*CP87+CC87*CQ87)/(BW87+BX87+BY87+BZ87+CA87+CB87+CC87))</f>
        <v>-0.0526315789473684</v>
      </c>
      <c r="DA87" s="21">
        <f>IF((CD87+CE87+CF87+CG87+CH87+CI87+CJ87)=0,0,(CD87*CR87+CE87*CS87+CF87*CT87+CG87*CU87+CH87*CV87+CI87*CW87+CJ87*CX87)/(CD87+CE87+CF87+CG87+CH87+CI87+CJ87))</f>
        <v>-0.0526315789473684</v>
      </c>
    </row>
    <row r="88" ht="70" customHeight="1">
      <c r="A88" s="59" t="inlineStr">
        <is>
          <t>CARBON</t>
        </is>
      </c>
      <c r="B88" s="17" t="inlineStr">
        <is>
          <t>Digitizing</t>
        </is>
      </c>
      <c r="C88" s="17" t="n">
        <v>8</v>
      </c>
      <c r="D88" s="17" t="inlineStr">
        <is>
          <t>IRIS1774</t>
        </is>
      </c>
      <c r="E88" s="17" t="inlineStr">
        <is>
          <t>Tabassum Ali</t>
        </is>
      </c>
      <c r="F88" s="17" t="inlineStr">
        <is>
          <t>Image Processing Specialist</t>
        </is>
      </c>
      <c r="G88" s="17" t="inlineStr">
        <is>
          <t>Ritesh Yeram</t>
        </is>
      </c>
      <c r="H88" s="17" t="inlineStr">
        <is>
          <t>IRIS0171</t>
        </is>
      </c>
      <c r="I88" s="17" t="n">
        <v>9.4</v>
      </c>
      <c r="J88" s="17" t="inlineStr">
        <is>
          <t>B.Com</t>
        </is>
      </c>
      <c r="K88" s="17" t="inlineStr">
        <is>
          <t>L3 – Professional / Associate</t>
        </is>
      </c>
      <c r="L88" s="82" t="n"/>
      <c r="M88" s="83" t="n"/>
      <c r="N88"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O88" s="83" t="inlineStr">
        <is>
          <t>Latest rating: 3 · Potential: Medium · 9-box: Core Contributor</t>
        </is>
      </c>
      <c r="P88" s="83" t="n"/>
      <c r="Q88" s="84" t="inlineStr">
        <is>
          <t>Open ▸</t>
        </is>
      </c>
      <c r="R88" s="84" t="inlineStr">
        <is>
          <t>Card ▸</t>
        </is>
      </c>
      <c r="S88" s="85" t="inlineStr">
        <is>
          <t>Data Operations &amp; Digitization</t>
        </is>
      </c>
      <c r="T88" s="86" t="inlineStr">
        <is>
          <t>Document Conversion, Formatting &amp; Web Publishing</t>
        </is>
      </c>
      <c r="U88" s="86" t="inlineStr">
        <is>
          <t>R023</t>
        </is>
      </c>
      <c r="V88" s="86" t="inlineStr">
        <is>
          <t>Document Conversion, Formatting &amp; Web Publishing · IC</t>
        </is>
      </c>
      <c r="W88" s="101" t="inlineStr">
        <is>
          <t>A3</t>
        </is>
      </c>
      <c r="X88" s="86" t="inlineStr">
        <is>
          <t>Band A · Practitioner</t>
        </is>
      </c>
      <c r="Y88" s="86" t="inlineStr">
        <is>
          <t>Senior Digitization Associate</t>
        </is>
      </c>
      <c r="Z88" s="86" t="n"/>
      <c r="AA88" s="86" t="inlineStr">
        <is>
          <t>Placed at A3 by the evidence: six ratings × market-derived weights and rules R1–R13 · no move needed for the reporting line</t>
        </is>
      </c>
      <c r="AB88" s="86" t="n"/>
      <c r="AC88" s="88" t="inlineStr">
        <is>
          <t>A3</t>
        </is>
      </c>
      <c r="AD88" s="21" t="inlineStr">
        <is>
          <t>High · 9.4 yrs vs market 2–5 yrs for A3</t>
        </is>
      </c>
      <c r="AE88" s="21" t="n"/>
      <c r="AF88" s="21" t="inlineStr">
        <is>
          <t>P2 · SFIA 3 Apply</t>
        </is>
      </c>
      <c r="AG88" s="89" t="str">
        <f>IFERROR(IF(INDEX(RM_I_C,MATCH($U88,RM_KEY,0))="","",INDEX(RM_I_C,MATCH($U88,RM_KEY,0))),"")</f>
        <v>H</v>
      </c>
      <c r="AH88" s="90" t="str">
        <f>IFERROR(IF(INDEX(RM_I_Au,MATCH($U88,RM_KEY,0))="","",INDEX(RM_I_Au,MATCH($U88,RM_KEY,0))),"")</f>
        <v>M</v>
      </c>
      <c r="AI88" s="90" t="str">
        <f>IFERROR(IF(INDEX(RM_I_Ac,MATCH($U88,RM_KEY,0))="","",INDEX(RM_I_Ac,MATCH($U88,RM_KEY,0))),"")</f>
        <v>M</v>
      </c>
      <c r="AJ88" s="90" t="str">
        <f>IFERROR(IF(INDEX(RM_I_L,MATCH($U88,RM_KEY,0))="","",INDEX(RM_I_L,MATCH($U88,RM_KEY,0))),"")</f>
        <v>L</v>
      </c>
      <c r="AK88" s="90" t="str">
        <f>IFERROR(IF(INDEX(RM_I_BI,MATCH($U88,RM_KEY,0))="","",INDEX(RM_I_BI,MATCH($U88,RM_KEY,0))),"")</f>
        <v>L</v>
      </c>
      <c r="AL88" s="90" t="str">
        <f>IFERROR(IF(INDEX(RM_I_Exp,MATCH($U88,RM_KEY,0))="","",INDEX(RM_I_Exp,MATCH($U88,RM_KEY,0))),"")</f>
        <v>L</v>
      </c>
      <c r="AM88" s="90" t="str">
        <f>IFERROR(IF(INDEX(RM_I_Edu,MATCH($U88,RM_KEY,0))="","",INDEX(RM_I_Edu,MATCH($U88,RM_KEY,0))),"")</f>
        <v>L</v>
      </c>
      <c r="AN88" s="91" t="str">
        <f>IFERROR(IF(INDEX(RM_M_C,MATCH($U88,RM_KEY,0))="","",INDEX(RM_M_C,MATCH($U88,RM_KEY,0))),"")</f>
        <v>H</v>
      </c>
      <c r="AO88" s="92" t="str">
        <f>IFERROR(IF(INDEX(RM_M_Au,MATCH($U88,RM_KEY,0))="","",INDEX(RM_M_Au,MATCH($U88,RM_KEY,0))),"")</f>
        <v>M</v>
      </c>
      <c r="AP88" s="92" t="str">
        <f>IFERROR(IF(INDEX(RM_M_Ac,MATCH($U88,RM_KEY,0))="","",INDEX(RM_M_Ac,MATCH($U88,RM_KEY,0))),"")</f>
        <v>M</v>
      </c>
      <c r="AQ88" s="92" t="str">
        <f>IFERROR(IF(INDEX(RM_M_L,MATCH($U88,RM_KEY,0))="","",INDEX(RM_M_L,MATCH($U88,RM_KEY,0))),"")</f>
        <v>L</v>
      </c>
      <c r="AR88" s="92" t="str">
        <f>IFERROR(IF(INDEX(RM_M_BI,MATCH($U88,RM_KEY,0))="","",INDEX(RM_M_BI,MATCH($U88,RM_KEY,0))),"")</f>
        <v>L</v>
      </c>
      <c r="AS88" s="92" t="str">
        <f>IFERROR(IF(INDEX(RM_M_Exp,MATCH($U88,RM_KEY,0))="","",INDEX(RM_M_Exp,MATCH($U88,RM_KEY,0))),"")</f>
        <v>L</v>
      </c>
      <c r="AT88" s="92" t="str">
        <f>IFERROR(IF(INDEX(RM_M_Edu,MATCH($U88,RM_KEY,0))="","",INDEX(RM_M_Edu,MATCH($U88,RM_KEY,0))),"")</f>
        <v>L</v>
      </c>
      <c r="AU88" s="93" t="str">
        <f>IFERROR(IF(INDEX(RM_L_C,MATCH($U88,RM_KEY,0))="","",INDEX(RM_L_C,MATCH($U88,RM_KEY,0))),"")</f>
        <v/>
      </c>
      <c r="AV88" s="94" t="str">
        <f>IFERROR(IF(INDEX(RM_L_Au,MATCH($U88,RM_KEY,0))="","",INDEX(RM_L_Au,MATCH($U88,RM_KEY,0))),"")</f>
        <v/>
      </c>
      <c r="AW88" s="94" t="str">
        <f>IFERROR(IF(INDEX(RM_L_Ac,MATCH($U88,RM_KEY,0))="","",INDEX(RM_L_Ac,MATCH($U88,RM_KEY,0))),"")</f>
        <v/>
      </c>
      <c r="AX88" s="94" t="str">
        <f>IFERROR(IF(INDEX(RM_L_L,MATCH($U88,RM_KEY,0))="","",INDEX(RM_L_L,MATCH($U88,RM_KEY,0))),"")</f>
        <v/>
      </c>
      <c r="AY88" s="94" t="str">
        <f>IFERROR(IF(INDEX(RM_L_BI,MATCH($U88,RM_KEY,0))="","",INDEX(RM_L_BI,MATCH($U88,RM_KEY,0))),"")</f>
        <v/>
      </c>
      <c r="AZ88" s="94" t="str">
        <f>IFERROR(IF(INDEX(RM_L_Exp,MATCH($U88,RM_KEY,0))="","",INDEX(RM_L_Exp,MATCH($U88,RM_KEY,0))),"")</f>
        <v/>
      </c>
      <c r="BA88" s="94" t="str">
        <f>IFERROR(IF(INDEX(RM_L_Edu,MATCH($U88,RM_KEY,0))="","",INDEX(RM_L_Edu,MATCH($U88,RM_KEY,0))),"")</f>
        <v/>
      </c>
      <c r="BB88" s="89" t="n"/>
      <c r="BC88" s="90" t="n"/>
      <c r="BD88" s="90" t="n"/>
      <c r="BE88" s="90" t="n"/>
      <c r="BF88" s="90" t="inlineStr">
        <is>
          <t>M</t>
        </is>
      </c>
      <c r="BG88" s="90" t="inlineStr">
        <is>
          <t>H</t>
        </is>
      </c>
      <c r="BH88" s="90" t="inlineStr">
        <is>
          <t>M</t>
        </is>
      </c>
      <c r="BI88" s="93" t="n"/>
      <c r="BJ88" s="94" t="n"/>
      <c r="BK88" s="94" t="n"/>
      <c r="BL88" s="94" t="n"/>
      <c r="BM88" s="94" t="n"/>
      <c r="BN88" s="94" t="n"/>
      <c r="BO88" s="94" t="n"/>
      <c r="BP88" s="63" t="n"/>
      <c r="BQ88" s="95" t="str">
        <f>IF(CY88=0,"",IF(BP88&lt;&gt;"",BP88,IF(LEFT(W88,1)="X",W88,IF(OR(W88="B+",W88="C+"),INDEX(LAD_PC,MAX(1,MIN(14,MATCH(W88,LAD_PC,0)+IF((DA88-CZ88)&gt;=0.5,1,IF((DA88-CZ88)&lt;=-0.5,-1,0))))),INDEX(LAD_STD,MAX(1,MIN(12,MATCH(W88,LAD_STD,0)+IF((DA88-CZ88)&gt;=0.5,1,IF((DA88-CZ88)&lt;=-0.5,-1,0)))))))))</f>
        <v/>
      </c>
      <c r="BR88" s="86" t="str">
        <f>IF(BQ88="","",IFERROR(CHOOSE(INDEX(B_RANK,MATCH(BQ88,B_LVL,0)),"Band A · Practitioner","Band B · Specialist / Manager","B+ · Player-Coach","Band C · Principal / Head","C+ · Player-Coach","Band D · Business leadership","Band E · Enterprise leadership"),"Band X · Consultant"))</f>
        <v/>
      </c>
      <c r="BS88" s="86" t="str">
        <f>IF(BQ88="","",IF(BQ88=W88,"• Same",IF(INDEX(B_VAL,MATCH(BQ88,B_LVL,0))&gt;INDEX(B_VAL,MATCH(W88,B_LVL,0)),"▲ Up","▼ Down")))</f>
        <v/>
      </c>
      <c r="BT88" s="95" t="str">
        <f>IF(BQ88&lt;&gt;"",BQ88,W88)</f>
        <v>A3</v>
      </c>
      <c r="BU88" s="86" t="str">
        <f>IFERROR(IF($H88="","—",IF(OR(LEFT(BT88,1)="X",LEFT(INDEX($BT$7:$BT$592,MATCH($H88,$D$7:$D$592,0)),1)="X"),"—",IF(AND(LEFT(BT88,1)="E",LEFT(INDEX($BT$7:$BT$592,MATCH($H88,$D$7:$D$592,0)),1)="E"),"Exception · Band E",IF(INDEX(B_VAL,MATCH(BT88,B_LVL,0))&gt;=INDEX(B_VAL,MATCH(INDEX($BT$7:$BT$592,MATCH($H88,$D$7:$D$592,0)),B_LVL,0)),"⚠ At or above the manager",IF(INDEX(B_RANK,MATCH(BT88,B_LVL,0))=INDEX(B_RANK,MATCH(INDEX($BT$7:$BT$592,MATCH($H88,$D$7:$D$592,0)),B_LVL,0)),"⚠ Same band as the manager","OK"))))),"—")</f>
        <v>OK</v>
      </c>
      <c r="BV88" s="64" t="n"/>
      <c r="BW88" s="20">
        <f>IFERROR(INDEX(LMH_PTS,MATCH(AG88,LMH_KEY,0)),0)</f>
        <v>9</v>
      </c>
      <c r="BX88" s="21">
        <f>IFERROR(INDEX(LMH_PTS,MATCH(AH88,LMH_KEY,0)),0)</f>
        <v>3</v>
      </c>
      <c r="BY88" s="21">
        <f>IFERROR(INDEX(LMH_PTS,MATCH(AI88,LMH_KEY,0)),0)</f>
        <v>3</v>
      </c>
      <c r="BZ88" s="21">
        <f>IFERROR(INDEX(LMH_PTS,MATCH(AJ88,LMH_KEY,0)),0)</f>
        <v>1</v>
      </c>
      <c r="CA88" s="21">
        <f>IFERROR(INDEX(LMH_PTS,MATCH(AK88,LMH_KEY,0)),0)</f>
        <v>1</v>
      </c>
      <c r="CB88" s="21">
        <f>IFERROR(INDEX(LMH_PTS,MATCH(AL88,LMH_KEY,0)),0)</f>
        <v>1</v>
      </c>
      <c r="CC88" s="21">
        <f>IFERROR(INDEX(LMH_PTS,MATCH(AM88,LMH_KEY,0)),0)</f>
        <v>1</v>
      </c>
      <c r="CD88" s="21">
        <f>IFERROR(INDEX(LMH_PTS,MATCH(IF(AU88&lt;&gt;"",AU88,AG88),LMH_KEY,0)),0)</f>
        <v>9</v>
      </c>
      <c r="CE88" s="21">
        <f>IFERROR(INDEX(LMH_PTS,MATCH(IF(AV88&lt;&gt;"",AV88,AH88),LMH_KEY,0)),0)</f>
        <v>3</v>
      </c>
      <c r="CF88" s="21">
        <f>IFERROR(INDEX(LMH_PTS,MATCH(IF(AW88&lt;&gt;"",AW88,AI88),LMH_KEY,0)),0)</f>
        <v>3</v>
      </c>
      <c r="CG88" s="21">
        <f>IFERROR(INDEX(LMH_PTS,MATCH(IF(AX88&lt;&gt;"",AX88,AJ88),LMH_KEY,0)),0)</f>
        <v>1</v>
      </c>
      <c r="CH88" s="21">
        <f>IFERROR(INDEX(LMH_PTS,MATCH(IF(AY88&lt;&gt;"",AY88,AK88),LMH_KEY,0)),0)</f>
        <v>1</v>
      </c>
      <c r="CI88" s="21">
        <f>IFERROR(INDEX(LMH_PTS,MATCH(IF(AZ88&lt;&gt;"",AZ88,AL88),LMH_KEY,0)),0)</f>
        <v>1</v>
      </c>
      <c r="CJ88" s="21">
        <f>IFERROR(INDEX(LMH_PTS,MATCH(IF(BA88&lt;&gt;"",BA88,AM88),LMH_KEY,0)),0)</f>
        <v>1</v>
      </c>
      <c r="CK88" s="21">
        <f>IF(BB88="",0,IFERROR(INDEX(LMH_STEP,MATCH(BB88,LMH_KEY,0)),0))</f>
        <v>0</v>
      </c>
      <c r="CL88" s="21">
        <f>IF(BC88="",0,IFERROR(INDEX(LMH_STEP,MATCH(BC88,LMH_KEY,0)),0))</f>
        <v>0</v>
      </c>
      <c r="CM88" s="21">
        <f>IF(BD88="",0,IFERROR(INDEX(LMH_STEP,MATCH(BD88,LMH_KEY,0)),0))</f>
        <v>0</v>
      </c>
      <c r="CN88" s="21">
        <f>IF(BE88="",0,IFERROR(INDEX(LMH_STEP,MATCH(BE88,LMH_KEY,0)),0))</f>
        <v>0</v>
      </c>
      <c r="CO88" s="21">
        <f>IF(BF88="",0,IFERROR(INDEX(LMH_STEP,MATCH(BF88,LMH_KEY,0)),0))</f>
        <v>0</v>
      </c>
      <c r="CP88" s="21">
        <f>IF(BG88="",0,IFERROR(INDEX(LMH_STEP,MATCH(BG88,LMH_KEY,0)),0))</f>
        <v>1</v>
      </c>
      <c r="CQ88" s="21">
        <f>IF(BH88="",0,IFERROR(INDEX(LMH_STEP,MATCH(BH88,LMH_KEY,0)),0))</f>
        <v>0</v>
      </c>
      <c r="CR88" s="21">
        <f>IF(BI88&lt;&gt;"",IFERROR(INDEX(LMH_STEP,MATCH(BI88,LMH_KEY,0)),0),CK88)</f>
        <v>0</v>
      </c>
      <c r="CS88" s="21">
        <f>IF(BJ88&lt;&gt;"",IFERROR(INDEX(LMH_STEP,MATCH(BJ88,LMH_KEY,0)),0),CL88)</f>
        <v>0</v>
      </c>
      <c r="CT88" s="21">
        <f>IF(BK88&lt;&gt;"",IFERROR(INDEX(LMH_STEP,MATCH(BK88,LMH_KEY,0)),0),CM88)</f>
        <v>0</v>
      </c>
      <c r="CU88" s="21">
        <f>IF(BL88&lt;&gt;"",IFERROR(INDEX(LMH_STEP,MATCH(BL88,LMH_KEY,0)),0),CN88)</f>
        <v>0</v>
      </c>
      <c r="CV88" s="21">
        <f>IF(BM88&lt;&gt;"",IFERROR(INDEX(LMH_STEP,MATCH(BM88,LMH_KEY,0)),0),CO88)</f>
        <v>0</v>
      </c>
      <c r="CW88" s="21">
        <f>IF(BN88&lt;&gt;"",IFERROR(INDEX(LMH_STEP,MATCH(BN88,LMH_KEY,0)),0),CP88)</f>
        <v>1</v>
      </c>
      <c r="CX88" s="21">
        <f>IF(BO88&lt;&gt;"",IFERROR(INDEX(LMH_STEP,MATCH(BO88,LMH_KEY,0)),0),CQ88)</f>
        <v>0</v>
      </c>
      <c r="CY88" s="21">
        <f>COUNTA(BI88:BO88)+IF(BP88&lt;&gt;"",1,0)+IFERROR(INDEX(RM_LCNT,MATCH($U88,RM_KEY,0)),0)</f>
        <v>0</v>
      </c>
      <c r="CZ88" s="21">
        <f>IF((BW88+BX88+BY88+BZ88+CA88+CB88+CC88)=0,0,(BW88*CK88+BX88*CL88+BY88*CM88+BZ88*CN88+CA88*CO88+CB88*CP88+CC88*CQ88)/(BW88+BX88+BY88+BZ88+CA88+CB88+CC88))</f>
        <v>0.0526315789473684</v>
      </c>
      <c r="DA88" s="21">
        <f>IF((CD88+CE88+CF88+CG88+CH88+CI88+CJ88)=0,0,(CD88*CR88+CE88*CS88+CF88*CT88+CG88*CU88+CH88*CV88+CI88*CW88+CJ88*CX88)/(CD88+CE88+CF88+CG88+CH88+CI88+CJ88))</f>
        <v>0.0526315789473684</v>
      </c>
    </row>
    <row r="89" ht="70" customHeight="1">
      <c r="A89" s="59" t="inlineStr">
        <is>
          <t>CARBON</t>
        </is>
      </c>
      <c r="B89" s="17" t="inlineStr">
        <is>
          <t>Digitizing</t>
        </is>
      </c>
      <c r="C89" s="17" t="n">
        <v>7</v>
      </c>
      <c r="D89" s="17" t="inlineStr">
        <is>
          <t>IRISC287</t>
        </is>
      </c>
      <c r="E89" s="17" t="inlineStr">
        <is>
          <t>Farina Pathan</t>
        </is>
      </c>
      <c r="F89" s="17" t="inlineStr">
        <is>
          <t>Consultant</t>
        </is>
      </c>
      <c r="G89" s="17" t="inlineStr">
        <is>
          <t>Dinesh Sharma</t>
        </is>
      </c>
      <c r="H89" s="17" t="inlineStr">
        <is>
          <t>IRIS1204</t>
        </is>
      </c>
      <c r="I89" s="17" t="n">
        <v>2.6</v>
      </c>
      <c r="J89" s="17" t="inlineStr">
        <is>
          <t>B.Com</t>
        </is>
      </c>
      <c r="K89" s="17" t="inlineStr">
        <is>
          <t>L3 – Professional / Associate</t>
        </is>
      </c>
      <c r="L89" s="82" t="inlineStr">
        <is>
          <t>19 of 20</t>
        </is>
      </c>
      <c r="M89" s="83" t="inlineStr">
        <is>
          <t>• Role / sub-team: Digitizing Assited Services.</t>
        </is>
      </c>
      <c r="N89" s="83" t="inlineStr">
        <is>
          <t>Annual · set by manager: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O89" s="83" t="inlineStr">
        <is>
          <t>Latest rating: 3 · Potential: Medium · 9-box: Core Contributor</t>
        </is>
      </c>
      <c r="P89" s="83" t="inlineStr">
        <is>
          <t>Complexity &amp; Expertise: A2: Formatting checks, OCR and HTML conversion for ESEF, EU DM, KVK, CIPC, MCA, HMRC → matches the start
Autonomy &amp; Decision: A1: States 'Not applicable'; completed work handed to a senior → moved down 0.5
Accountability &amp; Impact: A2: Accuracy, QC and timely delivery of documents personally processed → matches the start
Leadership &amp; Strategy: A1: No guidance or leadership of others described → matches the start</t>
        </is>
      </c>
      <c r="Q89" s="84" t="inlineStr">
        <is>
          <t>Open ▸</t>
        </is>
      </c>
      <c r="R89" s="84" t="inlineStr">
        <is>
          <t>Card ▸</t>
        </is>
      </c>
      <c r="S89" s="85" t="inlineStr">
        <is>
          <t>Data Operations &amp; Digitization</t>
        </is>
      </c>
      <c r="T89" s="86" t="inlineStr">
        <is>
          <t>Document Conversion, Formatting &amp; Web Publishing</t>
        </is>
      </c>
      <c r="U89" s="86" t="inlineStr">
        <is>
          <t>R023</t>
        </is>
      </c>
      <c r="V89" s="86" t="inlineStr">
        <is>
          <t>Document Conversion, Formatting &amp; Web Publishing · IC</t>
        </is>
      </c>
      <c r="W89" s="101" t="inlineStr">
        <is>
          <t>A3</t>
        </is>
      </c>
      <c r="X89" s="86" t="inlineStr">
        <is>
          <t>Band A · Practitioner</t>
        </is>
      </c>
      <c r="Y89" s="86" t="inlineStr">
        <is>
          <t>Senior Digitization Associate</t>
        </is>
      </c>
      <c r="Z89" s="86" t="n"/>
      <c r="AA89" s="86" t="inlineStr">
        <is>
          <t>Placed at A3 by the evidence: six ratings × market-derived weights and rules R1–R13 · no move needed for the reporting line</t>
        </is>
      </c>
      <c r="AB89" s="86" t="n"/>
      <c r="AC89" s="88" t="inlineStr">
        <is>
          <t>A2</t>
        </is>
      </c>
      <c r="AD89" s="21" t="inlineStr">
        <is>
          <t>Medium · 2.6 yrs vs market 2–5 yrs for A3</t>
        </is>
      </c>
      <c r="AE89" s="21" t="n"/>
      <c r="AF89" s="21" t="inlineStr">
        <is>
          <t>P2 · SFIA 3 Apply</t>
        </is>
      </c>
      <c r="AG89" s="89" t="str">
        <f>IFERROR(IF(INDEX(RM_I_C,MATCH($U89,RM_KEY,0))="","",INDEX(RM_I_C,MATCH($U89,RM_KEY,0))),"")</f>
        <v>H</v>
      </c>
      <c r="AH89" s="90" t="str">
        <f>IFERROR(IF(INDEX(RM_I_Au,MATCH($U89,RM_KEY,0))="","",INDEX(RM_I_Au,MATCH($U89,RM_KEY,0))),"")</f>
        <v>M</v>
      </c>
      <c r="AI89" s="90" t="str">
        <f>IFERROR(IF(INDEX(RM_I_Ac,MATCH($U89,RM_KEY,0))="","",INDEX(RM_I_Ac,MATCH($U89,RM_KEY,0))),"")</f>
        <v>M</v>
      </c>
      <c r="AJ89" s="90" t="str">
        <f>IFERROR(IF(INDEX(RM_I_L,MATCH($U89,RM_KEY,0))="","",INDEX(RM_I_L,MATCH($U89,RM_KEY,0))),"")</f>
        <v>L</v>
      </c>
      <c r="AK89" s="90" t="str">
        <f>IFERROR(IF(INDEX(RM_I_BI,MATCH($U89,RM_KEY,0))="","",INDEX(RM_I_BI,MATCH($U89,RM_KEY,0))),"")</f>
        <v>L</v>
      </c>
      <c r="AL89" s="90" t="str">
        <f>IFERROR(IF(INDEX(RM_I_Exp,MATCH($U89,RM_KEY,0))="","",INDEX(RM_I_Exp,MATCH($U89,RM_KEY,0))),"")</f>
        <v>L</v>
      </c>
      <c r="AM89" s="90" t="str">
        <f>IFERROR(IF(INDEX(RM_I_Edu,MATCH($U89,RM_KEY,0))="","",INDEX(RM_I_Edu,MATCH($U89,RM_KEY,0))),"")</f>
        <v>L</v>
      </c>
      <c r="AN89" s="91" t="str">
        <f>IFERROR(IF(INDEX(RM_M_C,MATCH($U89,RM_KEY,0))="","",INDEX(RM_M_C,MATCH($U89,RM_KEY,0))),"")</f>
        <v>H</v>
      </c>
      <c r="AO89" s="92" t="str">
        <f>IFERROR(IF(INDEX(RM_M_Au,MATCH($U89,RM_KEY,0))="","",INDEX(RM_M_Au,MATCH($U89,RM_KEY,0))),"")</f>
        <v>M</v>
      </c>
      <c r="AP89" s="92" t="str">
        <f>IFERROR(IF(INDEX(RM_M_Ac,MATCH($U89,RM_KEY,0))="","",INDEX(RM_M_Ac,MATCH($U89,RM_KEY,0))),"")</f>
        <v>M</v>
      </c>
      <c r="AQ89" s="92" t="str">
        <f>IFERROR(IF(INDEX(RM_M_L,MATCH($U89,RM_KEY,0))="","",INDEX(RM_M_L,MATCH($U89,RM_KEY,0))),"")</f>
        <v>L</v>
      </c>
      <c r="AR89" s="92" t="str">
        <f>IFERROR(IF(INDEX(RM_M_BI,MATCH($U89,RM_KEY,0))="","",INDEX(RM_M_BI,MATCH($U89,RM_KEY,0))),"")</f>
        <v>L</v>
      </c>
      <c r="AS89" s="92" t="str">
        <f>IFERROR(IF(INDEX(RM_M_Exp,MATCH($U89,RM_KEY,0))="","",INDEX(RM_M_Exp,MATCH($U89,RM_KEY,0))),"")</f>
        <v>L</v>
      </c>
      <c r="AT89" s="92" t="str">
        <f>IFERROR(IF(INDEX(RM_M_Edu,MATCH($U89,RM_KEY,0))="","",INDEX(RM_M_Edu,MATCH($U89,RM_KEY,0))),"")</f>
        <v>L</v>
      </c>
      <c r="AU89" s="93" t="str">
        <f>IFERROR(IF(INDEX(RM_L_C,MATCH($U89,RM_KEY,0))="","",INDEX(RM_L_C,MATCH($U89,RM_KEY,0))),"")</f>
        <v/>
      </c>
      <c r="AV89" s="94" t="str">
        <f>IFERROR(IF(INDEX(RM_L_Au,MATCH($U89,RM_KEY,0))="","",INDEX(RM_L_Au,MATCH($U89,RM_KEY,0))),"")</f>
        <v/>
      </c>
      <c r="AW89" s="94" t="str">
        <f>IFERROR(IF(INDEX(RM_L_Ac,MATCH($U89,RM_KEY,0))="","",INDEX(RM_L_Ac,MATCH($U89,RM_KEY,0))),"")</f>
        <v/>
      </c>
      <c r="AX89" s="94" t="str">
        <f>IFERROR(IF(INDEX(RM_L_L,MATCH($U89,RM_KEY,0))="","",INDEX(RM_L_L,MATCH($U89,RM_KEY,0))),"")</f>
        <v/>
      </c>
      <c r="AY89" s="94" t="str">
        <f>IFERROR(IF(INDEX(RM_L_BI,MATCH($U89,RM_KEY,0))="","",INDEX(RM_L_BI,MATCH($U89,RM_KEY,0))),"")</f>
        <v/>
      </c>
      <c r="AZ89" s="94" t="str">
        <f>IFERROR(IF(INDEX(RM_L_Exp,MATCH($U89,RM_KEY,0))="","",INDEX(RM_L_Exp,MATCH($U89,RM_KEY,0))),"")</f>
        <v/>
      </c>
      <c r="BA89" s="94" t="str">
        <f>IFERROR(IF(INDEX(RM_L_Edu,MATCH($U89,RM_KEY,0))="","",INDEX(RM_L_Edu,MATCH($U89,RM_KEY,0))),"")</f>
        <v/>
      </c>
      <c r="BB89" s="89" t="inlineStr">
        <is>
          <t>L</t>
        </is>
      </c>
      <c r="BC89" s="90" t="inlineStr">
        <is>
          <t>L</t>
        </is>
      </c>
      <c r="BD89" s="90" t="inlineStr">
        <is>
          <t>L</t>
        </is>
      </c>
      <c r="BE89" s="90" t="inlineStr">
        <is>
          <t>L</t>
        </is>
      </c>
      <c r="BF89" s="90" t="inlineStr">
        <is>
          <t>M</t>
        </is>
      </c>
      <c r="BG89" s="90" t="inlineStr">
        <is>
          <t>M</t>
        </is>
      </c>
      <c r="BH89" s="90" t="inlineStr">
        <is>
          <t>M</t>
        </is>
      </c>
      <c r="BI89" s="93" t="n"/>
      <c r="BJ89" s="94" t="n"/>
      <c r="BK89" s="94" t="n"/>
      <c r="BL89" s="94" t="n"/>
      <c r="BM89" s="94" t="n"/>
      <c r="BN89" s="94" t="n"/>
      <c r="BO89" s="94" t="n"/>
      <c r="BP89" s="63" t="n"/>
      <c r="BQ89" s="95" t="str">
        <f>IF(CY89=0,"",IF(BP89&lt;&gt;"",BP89,IF(LEFT(W89,1)="X",W89,IF(OR(W89="B+",W89="C+"),INDEX(LAD_PC,MAX(1,MIN(14,MATCH(W89,LAD_PC,0)+IF((DA89-CZ89)&gt;=0.5,1,IF((DA89-CZ89)&lt;=-0.5,-1,0))))),INDEX(LAD_STD,MAX(1,MIN(12,MATCH(W89,LAD_STD,0)+IF((DA89-CZ89)&gt;=0.5,1,IF((DA89-CZ89)&lt;=-0.5,-1,0)))))))))</f>
        <v/>
      </c>
      <c r="BR89" s="86" t="str">
        <f>IF(BQ89="","",IFERROR(CHOOSE(INDEX(B_RANK,MATCH(BQ89,B_LVL,0)),"Band A · Practitioner","Band B · Specialist / Manager","B+ · Player-Coach","Band C · Principal / Head","C+ · Player-Coach","Band D · Business leadership","Band E · Enterprise leadership"),"Band X · Consultant"))</f>
        <v/>
      </c>
      <c r="BS89" s="86" t="str">
        <f>IF(BQ89="","",IF(BQ89=W89,"• Same",IF(INDEX(B_VAL,MATCH(BQ89,B_LVL,0))&gt;INDEX(B_VAL,MATCH(W89,B_LVL,0)),"▲ Up","▼ Down")))</f>
        <v/>
      </c>
      <c r="BT89" s="95" t="str">
        <f>IF(BQ89&lt;&gt;"",BQ89,W89)</f>
        <v>A3</v>
      </c>
      <c r="BU89" s="86" t="str">
        <f>IFERROR(IF($H89="","—",IF(OR(LEFT(BT89,1)="X",LEFT(INDEX($BT$7:$BT$592,MATCH($H89,$D$7:$D$592,0)),1)="X"),"—",IF(AND(LEFT(BT89,1)="E",LEFT(INDEX($BT$7:$BT$592,MATCH($H89,$D$7:$D$592,0)),1)="E"),"Exception · Band E",IF(INDEX(B_VAL,MATCH(BT89,B_LVL,0))&gt;=INDEX(B_VAL,MATCH(INDEX($BT$7:$BT$592,MATCH($H89,$D$7:$D$592,0)),B_LVL,0)),"⚠ At or above the manager",IF(INDEX(B_RANK,MATCH(BT89,B_LVL,0))=INDEX(B_RANK,MATCH(INDEX($BT$7:$BT$592,MATCH($H89,$D$7:$D$592,0)),B_LVL,0)),"⚠ Same band as the manager","OK"))))),"—")</f>
        <v>OK</v>
      </c>
      <c r="BV89" s="64" t="n"/>
      <c r="BW89" s="20">
        <f>IFERROR(INDEX(LMH_PTS,MATCH(AG89,LMH_KEY,0)),0)</f>
        <v>9</v>
      </c>
      <c r="BX89" s="21">
        <f>IFERROR(INDEX(LMH_PTS,MATCH(AH89,LMH_KEY,0)),0)</f>
        <v>3</v>
      </c>
      <c r="BY89" s="21">
        <f>IFERROR(INDEX(LMH_PTS,MATCH(AI89,LMH_KEY,0)),0)</f>
        <v>3</v>
      </c>
      <c r="BZ89" s="21">
        <f>IFERROR(INDEX(LMH_PTS,MATCH(AJ89,LMH_KEY,0)),0)</f>
        <v>1</v>
      </c>
      <c r="CA89" s="21">
        <f>IFERROR(INDEX(LMH_PTS,MATCH(AK89,LMH_KEY,0)),0)</f>
        <v>1</v>
      </c>
      <c r="CB89" s="21">
        <f>IFERROR(INDEX(LMH_PTS,MATCH(AL89,LMH_KEY,0)),0)</f>
        <v>1</v>
      </c>
      <c r="CC89" s="21">
        <f>IFERROR(INDEX(LMH_PTS,MATCH(AM89,LMH_KEY,0)),0)</f>
        <v>1</v>
      </c>
      <c r="CD89" s="21">
        <f>IFERROR(INDEX(LMH_PTS,MATCH(IF(AU89&lt;&gt;"",AU89,AG89),LMH_KEY,0)),0)</f>
        <v>9</v>
      </c>
      <c r="CE89" s="21">
        <f>IFERROR(INDEX(LMH_PTS,MATCH(IF(AV89&lt;&gt;"",AV89,AH89),LMH_KEY,0)),0)</f>
        <v>3</v>
      </c>
      <c r="CF89" s="21">
        <f>IFERROR(INDEX(LMH_PTS,MATCH(IF(AW89&lt;&gt;"",AW89,AI89),LMH_KEY,0)),0)</f>
        <v>3</v>
      </c>
      <c r="CG89" s="21">
        <f>IFERROR(INDEX(LMH_PTS,MATCH(IF(AX89&lt;&gt;"",AX89,AJ89),LMH_KEY,0)),0)</f>
        <v>1</v>
      </c>
      <c r="CH89" s="21">
        <f>IFERROR(INDEX(LMH_PTS,MATCH(IF(AY89&lt;&gt;"",AY89,AK89),LMH_KEY,0)),0)</f>
        <v>1</v>
      </c>
      <c r="CI89" s="21">
        <f>IFERROR(INDEX(LMH_PTS,MATCH(IF(AZ89&lt;&gt;"",AZ89,AL89),LMH_KEY,0)),0)</f>
        <v>1</v>
      </c>
      <c r="CJ89" s="21">
        <f>IFERROR(INDEX(LMH_PTS,MATCH(IF(BA89&lt;&gt;"",BA89,AM89),LMH_KEY,0)),0)</f>
        <v>1</v>
      </c>
      <c r="CK89" s="21">
        <f>IF(BB89="",0,IFERROR(INDEX(LMH_STEP,MATCH(BB89,LMH_KEY,0)),0))</f>
        <v>-1</v>
      </c>
      <c r="CL89" s="21">
        <f>IF(BC89="",0,IFERROR(INDEX(LMH_STEP,MATCH(BC89,LMH_KEY,0)),0))</f>
        <v>-1</v>
      </c>
      <c r="CM89" s="21">
        <f>IF(BD89="",0,IFERROR(INDEX(LMH_STEP,MATCH(BD89,LMH_KEY,0)),0))</f>
        <v>-1</v>
      </c>
      <c r="CN89" s="21">
        <f>IF(BE89="",0,IFERROR(INDEX(LMH_STEP,MATCH(BE89,LMH_KEY,0)),0))</f>
        <v>-1</v>
      </c>
      <c r="CO89" s="21">
        <f>IF(BF89="",0,IFERROR(INDEX(LMH_STEP,MATCH(BF89,LMH_KEY,0)),0))</f>
        <v>0</v>
      </c>
      <c r="CP89" s="21">
        <f>IF(BG89="",0,IFERROR(INDEX(LMH_STEP,MATCH(BG89,LMH_KEY,0)),0))</f>
        <v>0</v>
      </c>
      <c r="CQ89" s="21">
        <f>IF(BH89="",0,IFERROR(INDEX(LMH_STEP,MATCH(BH89,LMH_KEY,0)),0))</f>
        <v>0</v>
      </c>
      <c r="CR89" s="21">
        <f>IF(BI89&lt;&gt;"",IFERROR(INDEX(LMH_STEP,MATCH(BI89,LMH_KEY,0)),0),CK89)</f>
        <v>-1</v>
      </c>
      <c r="CS89" s="21">
        <f>IF(BJ89&lt;&gt;"",IFERROR(INDEX(LMH_STEP,MATCH(BJ89,LMH_KEY,0)),0),CL89)</f>
        <v>-1</v>
      </c>
      <c r="CT89" s="21">
        <f>IF(BK89&lt;&gt;"",IFERROR(INDEX(LMH_STEP,MATCH(BK89,LMH_KEY,0)),0),CM89)</f>
        <v>-1</v>
      </c>
      <c r="CU89" s="21">
        <f>IF(BL89&lt;&gt;"",IFERROR(INDEX(LMH_STEP,MATCH(BL89,LMH_KEY,0)),0),CN89)</f>
        <v>-1</v>
      </c>
      <c r="CV89" s="21">
        <f>IF(BM89&lt;&gt;"",IFERROR(INDEX(LMH_STEP,MATCH(BM89,LMH_KEY,0)),0),CO89)</f>
        <v>0</v>
      </c>
      <c r="CW89" s="21">
        <f>IF(BN89&lt;&gt;"",IFERROR(INDEX(LMH_STEP,MATCH(BN89,LMH_KEY,0)),0),CP89)</f>
        <v>0</v>
      </c>
      <c r="CX89" s="21">
        <f>IF(BO89&lt;&gt;"",IFERROR(INDEX(LMH_STEP,MATCH(BO89,LMH_KEY,0)),0),CQ89)</f>
        <v>0</v>
      </c>
      <c r="CY89" s="21">
        <f>COUNTA(BI89:BO89)+IF(BP89&lt;&gt;"",1,0)+IFERROR(INDEX(RM_LCNT,MATCH($U89,RM_KEY,0)),0)</f>
        <v>0</v>
      </c>
      <c r="CZ89" s="21">
        <f>IF((BW89+BX89+BY89+BZ89+CA89+CB89+CC89)=0,0,(BW89*CK89+BX89*CL89+BY89*CM89+BZ89*CN89+CA89*CO89+CB89*CP89+CC89*CQ89)/(BW89+BX89+BY89+BZ89+CA89+CB89+CC89))</f>
        <v>-0.842105263157895</v>
      </c>
      <c r="DA89" s="21">
        <f>IF((CD89+CE89+CF89+CG89+CH89+CI89+CJ89)=0,0,(CD89*CR89+CE89*CS89+CF89*CT89+CG89*CU89+CH89*CV89+CI89*CW89+CJ89*CX89)/(CD89+CE89+CF89+CG89+CH89+CI89+CJ89))</f>
        <v>-0.842105263157895</v>
      </c>
    </row>
    <row r="90" ht="70" customHeight="1">
      <c r="A90" s="59" t="inlineStr">
        <is>
          <t>CARBON</t>
        </is>
      </c>
      <c r="B90" s="17" t="inlineStr">
        <is>
          <t>Digitizing</t>
        </is>
      </c>
      <c r="C90" s="17" t="n">
        <v>7</v>
      </c>
      <c r="D90" s="17" t="inlineStr">
        <is>
          <t>IRISC332</t>
        </is>
      </c>
      <c r="E90" s="17" t="inlineStr">
        <is>
          <t>Aditya Kumar Diwakar</t>
        </is>
      </c>
      <c r="F90" s="17" t="inlineStr">
        <is>
          <t>Consultant</t>
        </is>
      </c>
      <c r="G90" s="17" t="inlineStr">
        <is>
          <t>Dinesh Sharma</t>
        </is>
      </c>
      <c r="H90" s="17" t="inlineStr">
        <is>
          <t>IRIS1204</t>
        </is>
      </c>
      <c r="I90" s="17" t="n">
        <v>0.7</v>
      </c>
      <c r="J90" s="17" t="inlineStr">
        <is>
          <t>Undergraduate</t>
        </is>
      </c>
      <c r="K90" s="17" t="inlineStr">
        <is>
          <t>L3 – Professional / Associate</t>
        </is>
      </c>
      <c r="L90" s="82" t="inlineStr">
        <is>
          <t>18 of 20</t>
        </is>
      </c>
      <c r="M90" s="83" t="inlineStr">
        <is>
          <t>• Role / sub-team: Digitizing Assisted service.</t>
        </is>
      </c>
      <c r="N90"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O90" s="83" t="inlineStr">
        <is>
          <t>Latest rating: 3 · Potential: Medium · 9-box: Core Contributor</t>
        </is>
      </c>
      <c r="P90" s="83" t="n"/>
      <c r="Q90" s="84" t="inlineStr">
        <is>
          <t>Open ▸</t>
        </is>
      </c>
      <c r="R90" s="84" t="inlineStr">
        <is>
          <t>Card ▸</t>
        </is>
      </c>
      <c r="S90" s="85" t="inlineStr">
        <is>
          <t>Data Operations &amp; Digitization</t>
        </is>
      </c>
      <c r="T90" s="86" t="inlineStr">
        <is>
          <t>Document Conversion, Formatting &amp; Web Publishing</t>
        </is>
      </c>
      <c r="U90" s="86" t="inlineStr">
        <is>
          <t>R023</t>
        </is>
      </c>
      <c r="V90" s="86" t="inlineStr">
        <is>
          <t>Document Conversion, Formatting &amp; Web Publishing · IC</t>
        </is>
      </c>
      <c r="W90" s="101" t="inlineStr">
        <is>
          <t>A2</t>
        </is>
      </c>
      <c r="X90" s="86" t="inlineStr">
        <is>
          <t>Band A · Practitioner</t>
        </is>
      </c>
      <c r="Y90" s="86" t="inlineStr">
        <is>
          <t>Digitization Associate</t>
        </is>
      </c>
      <c r="Z90" s="86" t="n"/>
      <c r="AA90" s="86" t="inlineStr">
        <is>
          <t>Placed at A2 by the evidence: six ratings × market-derived weights and rules R1–R13 · no move needed for the reporting line</t>
        </is>
      </c>
      <c r="AB90" s="86" t="n"/>
      <c r="AC90" s="88" t="inlineStr">
        <is>
          <t>A2</t>
        </is>
      </c>
      <c r="AD90" s="21" t="inlineStr">
        <is>
          <t>Medium · 0.7 yrs vs market 0–3 yrs for A2</t>
        </is>
      </c>
      <c r="AE90" s="21" t="n"/>
      <c r="AF90" s="21" t="inlineStr">
        <is>
          <t>P1–P2 · SFIA 2 Assist</t>
        </is>
      </c>
      <c r="AG90" s="89" t="str">
        <f>IFERROR(IF(INDEX(RM_I_C,MATCH($U90,RM_KEY,0))="","",INDEX(RM_I_C,MATCH($U90,RM_KEY,0))),"")</f>
        <v>H</v>
      </c>
      <c r="AH90" s="90" t="str">
        <f>IFERROR(IF(INDEX(RM_I_Au,MATCH($U90,RM_KEY,0))="","",INDEX(RM_I_Au,MATCH($U90,RM_KEY,0))),"")</f>
        <v>M</v>
      </c>
      <c r="AI90" s="90" t="str">
        <f>IFERROR(IF(INDEX(RM_I_Ac,MATCH($U90,RM_KEY,0))="","",INDEX(RM_I_Ac,MATCH($U90,RM_KEY,0))),"")</f>
        <v>M</v>
      </c>
      <c r="AJ90" s="90" t="str">
        <f>IFERROR(IF(INDEX(RM_I_L,MATCH($U90,RM_KEY,0))="","",INDEX(RM_I_L,MATCH($U90,RM_KEY,0))),"")</f>
        <v>L</v>
      </c>
      <c r="AK90" s="90" t="str">
        <f>IFERROR(IF(INDEX(RM_I_BI,MATCH($U90,RM_KEY,0))="","",INDEX(RM_I_BI,MATCH($U90,RM_KEY,0))),"")</f>
        <v>L</v>
      </c>
      <c r="AL90" s="90" t="str">
        <f>IFERROR(IF(INDEX(RM_I_Exp,MATCH($U90,RM_KEY,0))="","",INDEX(RM_I_Exp,MATCH($U90,RM_KEY,0))),"")</f>
        <v>L</v>
      </c>
      <c r="AM90" s="90" t="str">
        <f>IFERROR(IF(INDEX(RM_I_Edu,MATCH($U90,RM_KEY,0))="","",INDEX(RM_I_Edu,MATCH($U90,RM_KEY,0))),"")</f>
        <v>L</v>
      </c>
      <c r="AN90" s="91" t="str">
        <f>IFERROR(IF(INDEX(RM_M_C,MATCH($U90,RM_KEY,0))="","",INDEX(RM_M_C,MATCH($U90,RM_KEY,0))),"")</f>
        <v>H</v>
      </c>
      <c r="AO90" s="92" t="str">
        <f>IFERROR(IF(INDEX(RM_M_Au,MATCH($U90,RM_KEY,0))="","",INDEX(RM_M_Au,MATCH($U90,RM_KEY,0))),"")</f>
        <v>M</v>
      </c>
      <c r="AP90" s="92" t="str">
        <f>IFERROR(IF(INDEX(RM_M_Ac,MATCH($U90,RM_KEY,0))="","",INDEX(RM_M_Ac,MATCH($U90,RM_KEY,0))),"")</f>
        <v>M</v>
      </c>
      <c r="AQ90" s="92" t="str">
        <f>IFERROR(IF(INDEX(RM_M_L,MATCH($U90,RM_KEY,0))="","",INDEX(RM_M_L,MATCH($U90,RM_KEY,0))),"")</f>
        <v>L</v>
      </c>
      <c r="AR90" s="92" t="str">
        <f>IFERROR(IF(INDEX(RM_M_BI,MATCH($U90,RM_KEY,0))="","",INDEX(RM_M_BI,MATCH($U90,RM_KEY,0))),"")</f>
        <v>L</v>
      </c>
      <c r="AS90" s="92" t="str">
        <f>IFERROR(IF(INDEX(RM_M_Exp,MATCH($U90,RM_KEY,0))="","",INDEX(RM_M_Exp,MATCH($U90,RM_KEY,0))),"")</f>
        <v>L</v>
      </c>
      <c r="AT90" s="92" t="str">
        <f>IFERROR(IF(INDEX(RM_M_Edu,MATCH($U90,RM_KEY,0))="","",INDEX(RM_M_Edu,MATCH($U90,RM_KEY,0))),"")</f>
        <v>L</v>
      </c>
      <c r="AU90" s="93" t="str">
        <f>IFERROR(IF(INDEX(RM_L_C,MATCH($U90,RM_KEY,0))="","",INDEX(RM_L_C,MATCH($U90,RM_KEY,0))),"")</f>
        <v/>
      </c>
      <c r="AV90" s="94" t="str">
        <f>IFERROR(IF(INDEX(RM_L_Au,MATCH($U90,RM_KEY,0))="","",INDEX(RM_L_Au,MATCH($U90,RM_KEY,0))),"")</f>
        <v/>
      </c>
      <c r="AW90" s="94" t="str">
        <f>IFERROR(IF(INDEX(RM_L_Ac,MATCH($U90,RM_KEY,0))="","",INDEX(RM_L_Ac,MATCH($U90,RM_KEY,0))),"")</f>
        <v/>
      </c>
      <c r="AX90" s="94" t="str">
        <f>IFERROR(IF(INDEX(RM_L_L,MATCH($U90,RM_KEY,0))="","",INDEX(RM_L_L,MATCH($U90,RM_KEY,0))),"")</f>
        <v/>
      </c>
      <c r="AY90" s="94" t="str">
        <f>IFERROR(IF(INDEX(RM_L_BI,MATCH($U90,RM_KEY,0))="","",INDEX(RM_L_BI,MATCH($U90,RM_KEY,0))),"")</f>
        <v/>
      </c>
      <c r="AZ90" s="94" t="str">
        <f>IFERROR(IF(INDEX(RM_L_Exp,MATCH($U90,RM_KEY,0))="","",INDEX(RM_L_Exp,MATCH($U90,RM_KEY,0))),"")</f>
        <v/>
      </c>
      <c r="BA90" s="94" t="str">
        <f>IFERROR(IF(INDEX(RM_L_Edu,MATCH($U90,RM_KEY,0))="","",INDEX(RM_L_Edu,MATCH($U90,RM_KEY,0))),"")</f>
        <v/>
      </c>
      <c r="BB90" s="89" t="n"/>
      <c r="BC90" s="90" t="n"/>
      <c r="BD90" s="90" t="n"/>
      <c r="BE90" s="90" t="n"/>
      <c r="BF90" s="90" t="inlineStr">
        <is>
          <t>M</t>
        </is>
      </c>
      <c r="BG90" s="90" t="inlineStr">
        <is>
          <t>M</t>
        </is>
      </c>
      <c r="BH90" s="90" t="inlineStr">
        <is>
          <t>L</t>
        </is>
      </c>
      <c r="BI90" s="93" t="n"/>
      <c r="BJ90" s="94" t="n"/>
      <c r="BK90" s="94" t="n"/>
      <c r="BL90" s="94" t="n"/>
      <c r="BM90" s="94" t="n"/>
      <c r="BN90" s="94" t="n"/>
      <c r="BO90" s="94" t="n"/>
      <c r="BP90" s="63" t="n"/>
      <c r="BQ90" s="95" t="str">
        <f>IF(CY90=0,"",IF(BP90&lt;&gt;"",BP90,IF(LEFT(W90,1)="X",W90,IF(OR(W90="B+",W90="C+"),INDEX(LAD_PC,MAX(1,MIN(14,MATCH(W90,LAD_PC,0)+IF((DA90-CZ90)&gt;=0.5,1,IF((DA90-CZ90)&lt;=-0.5,-1,0))))),INDEX(LAD_STD,MAX(1,MIN(12,MATCH(W90,LAD_STD,0)+IF((DA90-CZ90)&gt;=0.5,1,IF((DA90-CZ90)&lt;=-0.5,-1,0)))))))))</f>
        <v/>
      </c>
      <c r="BR90" s="86" t="str">
        <f>IF(BQ90="","",IFERROR(CHOOSE(INDEX(B_RANK,MATCH(BQ90,B_LVL,0)),"Band A · Practitioner","Band B · Specialist / Manager","B+ · Player-Coach","Band C · Principal / Head","C+ · Player-Coach","Band D · Business leadership","Band E · Enterprise leadership"),"Band X · Consultant"))</f>
        <v/>
      </c>
      <c r="BS90" s="86" t="str">
        <f>IF(BQ90="","",IF(BQ90=W90,"• Same",IF(INDEX(B_VAL,MATCH(BQ90,B_LVL,0))&gt;INDEX(B_VAL,MATCH(W90,B_LVL,0)),"▲ Up","▼ Down")))</f>
        <v/>
      </c>
      <c r="BT90" s="95" t="str">
        <f>IF(BQ90&lt;&gt;"",BQ90,W90)</f>
        <v>A2</v>
      </c>
      <c r="BU90" s="86" t="str">
        <f>IFERROR(IF($H90="","—",IF(OR(LEFT(BT90,1)="X",LEFT(INDEX($BT$7:$BT$592,MATCH($H90,$D$7:$D$592,0)),1)="X"),"—",IF(AND(LEFT(BT90,1)="E",LEFT(INDEX($BT$7:$BT$592,MATCH($H90,$D$7:$D$592,0)),1)="E"),"Exception · Band E",IF(INDEX(B_VAL,MATCH(BT90,B_LVL,0))&gt;=INDEX(B_VAL,MATCH(INDEX($BT$7:$BT$592,MATCH($H90,$D$7:$D$592,0)),B_LVL,0)),"⚠ At or above the manager",IF(INDEX(B_RANK,MATCH(BT90,B_LVL,0))=INDEX(B_RANK,MATCH(INDEX($BT$7:$BT$592,MATCH($H90,$D$7:$D$592,0)),B_LVL,0)),"⚠ Same band as the manager","OK"))))),"—")</f>
        <v>OK</v>
      </c>
      <c r="BV90" s="64" t="n"/>
      <c r="BW90" s="20">
        <f>IFERROR(INDEX(LMH_PTS,MATCH(AG90,LMH_KEY,0)),0)</f>
        <v>9</v>
      </c>
      <c r="BX90" s="21">
        <f>IFERROR(INDEX(LMH_PTS,MATCH(AH90,LMH_KEY,0)),0)</f>
        <v>3</v>
      </c>
      <c r="BY90" s="21">
        <f>IFERROR(INDEX(LMH_PTS,MATCH(AI90,LMH_KEY,0)),0)</f>
        <v>3</v>
      </c>
      <c r="BZ90" s="21">
        <f>IFERROR(INDEX(LMH_PTS,MATCH(AJ90,LMH_KEY,0)),0)</f>
        <v>1</v>
      </c>
      <c r="CA90" s="21">
        <f>IFERROR(INDEX(LMH_PTS,MATCH(AK90,LMH_KEY,0)),0)</f>
        <v>1</v>
      </c>
      <c r="CB90" s="21">
        <f>IFERROR(INDEX(LMH_PTS,MATCH(AL90,LMH_KEY,0)),0)</f>
        <v>1</v>
      </c>
      <c r="CC90" s="21">
        <f>IFERROR(INDEX(LMH_PTS,MATCH(AM90,LMH_KEY,0)),0)</f>
        <v>1</v>
      </c>
      <c r="CD90" s="21">
        <f>IFERROR(INDEX(LMH_PTS,MATCH(IF(AU90&lt;&gt;"",AU90,AG90),LMH_KEY,0)),0)</f>
        <v>9</v>
      </c>
      <c r="CE90" s="21">
        <f>IFERROR(INDEX(LMH_PTS,MATCH(IF(AV90&lt;&gt;"",AV90,AH90),LMH_KEY,0)),0)</f>
        <v>3</v>
      </c>
      <c r="CF90" s="21">
        <f>IFERROR(INDEX(LMH_PTS,MATCH(IF(AW90&lt;&gt;"",AW90,AI90),LMH_KEY,0)),0)</f>
        <v>3</v>
      </c>
      <c r="CG90" s="21">
        <f>IFERROR(INDEX(LMH_PTS,MATCH(IF(AX90&lt;&gt;"",AX90,AJ90),LMH_KEY,0)),0)</f>
        <v>1</v>
      </c>
      <c r="CH90" s="21">
        <f>IFERROR(INDEX(LMH_PTS,MATCH(IF(AY90&lt;&gt;"",AY90,AK90),LMH_KEY,0)),0)</f>
        <v>1</v>
      </c>
      <c r="CI90" s="21">
        <f>IFERROR(INDEX(LMH_PTS,MATCH(IF(AZ90&lt;&gt;"",AZ90,AL90),LMH_KEY,0)),0)</f>
        <v>1</v>
      </c>
      <c r="CJ90" s="21">
        <f>IFERROR(INDEX(LMH_PTS,MATCH(IF(BA90&lt;&gt;"",BA90,AM90),LMH_KEY,0)),0)</f>
        <v>1</v>
      </c>
      <c r="CK90" s="21">
        <f>IF(BB90="",0,IFERROR(INDEX(LMH_STEP,MATCH(BB90,LMH_KEY,0)),0))</f>
        <v>0</v>
      </c>
      <c r="CL90" s="21">
        <f>IF(BC90="",0,IFERROR(INDEX(LMH_STEP,MATCH(BC90,LMH_KEY,0)),0))</f>
        <v>0</v>
      </c>
      <c r="CM90" s="21">
        <f>IF(BD90="",0,IFERROR(INDEX(LMH_STEP,MATCH(BD90,LMH_KEY,0)),0))</f>
        <v>0</v>
      </c>
      <c r="CN90" s="21">
        <f>IF(BE90="",0,IFERROR(INDEX(LMH_STEP,MATCH(BE90,LMH_KEY,0)),0))</f>
        <v>0</v>
      </c>
      <c r="CO90" s="21">
        <f>IF(BF90="",0,IFERROR(INDEX(LMH_STEP,MATCH(BF90,LMH_KEY,0)),0))</f>
        <v>0</v>
      </c>
      <c r="CP90" s="21">
        <f>IF(BG90="",0,IFERROR(INDEX(LMH_STEP,MATCH(BG90,LMH_KEY,0)),0))</f>
        <v>0</v>
      </c>
      <c r="CQ90" s="21">
        <f>IF(BH90="",0,IFERROR(INDEX(LMH_STEP,MATCH(BH90,LMH_KEY,0)),0))</f>
        <v>-1</v>
      </c>
      <c r="CR90" s="21">
        <f>IF(BI90&lt;&gt;"",IFERROR(INDEX(LMH_STEP,MATCH(BI90,LMH_KEY,0)),0),CK90)</f>
        <v>0</v>
      </c>
      <c r="CS90" s="21">
        <f>IF(BJ90&lt;&gt;"",IFERROR(INDEX(LMH_STEP,MATCH(BJ90,LMH_KEY,0)),0),CL90)</f>
        <v>0</v>
      </c>
      <c r="CT90" s="21">
        <f>IF(BK90&lt;&gt;"",IFERROR(INDEX(LMH_STEP,MATCH(BK90,LMH_KEY,0)),0),CM90)</f>
        <v>0</v>
      </c>
      <c r="CU90" s="21">
        <f>IF(BL90&lt;&gt;"",IFERROR(INDEX(LMH_STEP,MATCH(BL90,LMH_KEY,0)),0),CN90)</f>
        <v>0</v>
      </c>
      <c r="CV90" s="21">
        <f>IF(BM90&lt;&gt;"",IFERROR(INDEX(LMH_STEP,MATCH(BM90,LMH_KEY,0)),0),CO90)</f>
        <v>0</v>
      </c>
      <c r="CW90" s="21">
        <f>IF(BN90&lt;&gt;"",IFERROR(INDEX(LMH_STEP,MATCH(BN90,LMH_KEY,0)),0),CP90)</f>
        <v>0</v>
      </c>
      <c r="CX90" s="21">
        <f>IF(BO90&lt;&gt;"",IFERROR(INDEX(LMH_STEP,MATCH(BO90,LMH_KEY,0)),0),CQ90)</f>
        <v>-1</v>
      </c>
      <c r="CY90" s="21">
        <f>COUNTA(BI90:BO90)+IF(BP90&lt;&gt;"",1,0)+IFERROR(INDEX(RM_LCNT,MATCH($U90,RM_KEY,0)),0)</f>
        <v>0</v>
      </c>
      <c r="CZ90" s="21">
        <f>IF((BW90+BX90+BY90+BZ90+CA90+CB90+CC90)=0,0,(BW90*CK90+BX90*CL90+BY90*CM90+BZ90*CN90+CA90*CO90+CB90*CP90+CC90*CQ90)/(BW90+BX90+BY90+BZ90+CA90+CB90+CC90))</f>
        <v>-0.0526315789473684</v>
      </c>
      <c r="DA90" s="21">
        <f>IF((CD90+CE90+CF90+CG90+CH90+CI90+CJ90)=0,0,(CD90*CR90+CE90*CS90+CF90*CT90+CG90*CU90+CH90*CV90+CI90*CW90+CJ90*CX90)/(CD90+CE90+CF90+CG90+CH90+CI90+CJ90))</f>
        <v>-0.0526315789473684</v>
      </c>
    </row>
    <row r="91" ht="70" customHeight="1">
      <c r="A91" s="59" t="inlineStr">
        <is>
          <t>CARBON</t>
        </is>
      </c>
      <c r="B91" s="17" t="inlineStr">
        <is>
          <t>Digitizing</t>
        </is>
      </c>
      <c r="C91" s="17" t="n">
        <v>7</v>
      </c>
      <c r="D91" s="17" t="inlineStr">
        <is>
          <t>IRISC324</t>
        </is>
      </c>
      <c r="E91" s="17" t="inlineStr">
        <is>
          <t>Kajal Srivastava</t>
        </is>
      </c>
      <c r="F91" s="17" t="inlineStr">
        <is>
          <t>Consultant</t>
        </is>
      </c>
      <c r="G91" s="17" t="inlineStr">
        <is>
          <t>Dinesh Sharma</t>
        </is>
      </c>
      <c r="H91" s="17" t="inlineStr">
        <is>
          <t>IRIS1204</t>
        </is>
      </c>
      <c r="I91" s="17" t="n">
        <v>1.3</v>
      </c>
      <c r="J91" s="17" t="inlineStr">
        <is>
          <t>B.Com</t>
        </is>
      </c>
      <c r="K91" s="17" t="inlineStr">
        <is>
          <t>L3 – Professional / Associate</t>
        </is>
      </c>
      <c r="L91" s="82" t="inlineStr">
        <is>
          <t>19 of 20</t>
        </is>
      </c>
      <c r="M91" s="83" t="inlineStr">
        <is>
          <t>• Role / sub-team: Digitizing Assited Services.</t>
        </is>
      </c>
      <c r="N91"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O91" s="83" t="inlineStr">
        <is>
          <t>Latest rating: 3 · Potential: Medium · 9-box: Core Contributor</t>
        </is>
      </c>
      <c r="P91" s="83" t="n"/>
      <c r="Q91" s="84" t="inlineStr">
        <is>
          <t>Open ▸</t>
        </is>
      </c>
      <c r="R91" s="84" t="inlineStr">
        <is>
          <t>Card ▸</t>
        </is>
      </c>
      <c r="S91" s="85" t="inlineStr">
        <is>
          <t>Data Operations &amp; Digitization</t>
        </is>
      </c>
      <c r="T91" s="86" t="inlineStr">
        <is>
          <t>Document Conversion, Formatting &amp; Web Publishing</t>
        </is>
      </c>
      <c r="U91" s="86" t="inlineStr">
        <is>
          <t>R023</t>
        </is>
      </c>
      <c r="V91" s="86" t="inlineStr">
        <is>
          <t>Document Conversion, Formatting &amp; Web Publishing · IC</t>
        </is>
      </c>
      <c r="W91" s="101" t="inlineStr">
        <is>
          <t>A2</t>
        </is>
      </c>
      <c r="X91" s="86" t="inlineStr">
        <is>
          <t>Band A · Practitioner</t>
        </is>
      </c>
      <c r="Y91" s="86" t="inlineStr">
        <is>
          <t>Digitization Associate</t>
        </is>
      </c>
      <c r="Z91" s="86" t="n"/>
      <c r="AA91" s="86" t="inlineStr">
        <is>
          <t>Placed at A2 by the evidence: six ratings × market-derived weights and rules R1–R13 · no move needed for the reporting line</t>
        </is>
      </c>
      <c r="AB91" s="86" t="n"/>
      <c r="AC91" s="88" t="inlineStr">
        <is>
          <t>A2</t>
        </is>
      </c>
      <c r="AD91" s="21" t="inlineStr">
        <is>
          <t>Medium · 1.3 yrs vs market 0–3 yrs for A2</t>
        </is>
      </c>
      <c r="AE91" s="21" t="n"/>
      <c r="AF91" s="21" t="inlineStr">
        <is>
          <t>P1–P2 · SFIA 2 Assist</t>
        </is>
      </c>
      <c r="AG91" s="89" t="str">
        <f>IFERROR(IF(INDEX(RM_I_C,MATCH($U91,RM_KEY,0))="","",INDEX(RM_I_C,MATCH($U91,RM_KEY,0))),"")</f>
        <v>H</v>
      </c>
      <c r="AH91" s="90" t="str">
        <f>IFERROR(IF(INDEX(RM_I_Au,MATCH($U91,RM_KEY,0))="","",INDEX(RM_I_Au,MATCH($U91,RM_KEY,0))),"")</f>
        <v>M</v>
      </c>
      <c r="AI91" s="90" t="str">
        <f>IFERROR(IF(INDEX(RM_I_Ac,MATCH($U91,RM_KEY,0))="","",INDEX(RM_I_Ac,MATCH($U91,RM_KEY,0))),"")</f>
        <v>M</v>
      </c>
      <c r="AJ91" s="90" t="str">
        <f>IFERROR(IF(INDEX(RM_I_L,MATCH($U91,RM_KEY,0))="","",INDEX(RM_I_L,MATCH($U91,RM_KEY,0))),"")</f>
        <v>L</v>
      </c>
      <c r="AK91" s="90" t="str">
        <f>IFERROR(IF(INDEX(RM_I_BI,MATCH($U91,RM_KEY,0))="","",INDEX(RM_I_BI,MATCH($U91,RM_KEY,0))),"")</f>
        <v>L</v>
      </c>
      <c r="AL91" s="90" t="str">
        <f>IFERROR(IF(INDEX(RM_I_Exp,MATCH($U91,RM_KEY,0))="","",INDEX(RM_I_Exp,MATCH($U91,RM_KEY,0))),"")</f>
        <v>L</v>
      </c>
      <c r="AM91" s="90" t="str">
        <f>IFERROR(IF(INDEX(RM_I_Edu,MATCH($U91,RM_KEY,0))="","",INDEX(RM_I_Edu,MATCH($U91,RM_KEY,0))),"")</f>
        <v>L</v>
      </c>
      <c r="AN91" s="91" t="str">
        <f>IFERROR(IF(INDEX(RM_M_C,MATCH($U91,RM_KEY,0))="","",INDEX(RM_M_C,MATCH($U91,RM_KEY,0))),"")</f>
        <v>H</v>
      </c>
      <c r="AO91" s="92" t="str">
        <f>IFERROR(IF(INDEX(RM_M_Au,MATCH($U91,RM_KEY,0))="","",INDEX(RM_M_Au,MATCH($U91,RM_KEY,0))),"")</f>
        <v>M</v>
      </c>
      <c r="AP91" s="92" t="str">
        <f>IFERROR(IF(INDEX(RM_M_Ac,MATCH($U91,RM_KEY,0))="","",INDEX(RM_M_Ac,MATCH($U91,RM_KEY,0))),"")</f>
        <v>M</v>
      </c>
      <c r="AQ91" s="92" t="str">
        <f>IFERROR(IF(INDEX(RM_M_L,MATCH($U91,RM_KEY,0))="","",INDEX(RM_M_L,MATCH($U91,RM_KEY,0))),"")</f>
        <v>L</v>
      </c>
      <c r="AR91" s="92" t="str">
        <f>IFERROR(IF(INDEX(RM_M_BI,MATCH($U91,RM_KEY,0))="","",INDEX(RM_M_BI,MATCH($U91,RM_KEY,0))),"")</f>
        <v>L</v>
      </c>
      <c r="AS91" s="92" t="str">
        <f>IFERROR(IF(INDEX(RM_M_Exp,MATCH($U91,RM_KEY,0))="","",INDEX(RM_M_Exp,MATCH($U91,RM_KEY,0))),"")</f>
        <v>L</v>
      </c>
      <c r="AT91" s="92" t="str">
        <f>IFERROR(IF(INDEX(RM_M_Edu,MATCH($U91,RM_KEY,0))="","",INDEX(RM_M_Edu,MATCH($U91,RM_KEY,0))),"")</f>
        <v>L</v>
      </c>
      <c r="AU91" s="93" t="str">
        <f>IFERROR(IF(INDEX(RM_L_C,MATCH($U91,RM_KEY,0))="","",INDEX(RM_L_C,MATCH($U91,RM_KEY,0))),"")</f>
        <v/>
      </c>
      <c r="AV91" s="94" t="str">
        <f>IFERROR(IF(INDEX(RM_L_Au,MATCH($U91,RM_KEY,0))="","",INDEX(RM_L_Au,MATCH($U91,RM_KEY,0))),"")</f>
        <v/>
      </c>
      <c r="AW91" s="94" t="str">
        <f>IFERROR(IF(INDEX(RM_L_Ac,MATCH($U91,RM_KEY,0))="","",INDEX(RM_L_Ac,MATCH($U91,RM_KEY,0))),"")</f>
        <v/>
      </c>
      <c r="AX91" s="94" t="str">
        <f>IFERROR(IF(INDEX(RM_L_L,MATCH($U91,RM_KEY,0))="","",INDEX(RM_L_L,MATCH($U91,RM_KEY,0))),"")</f>
        <v/>
      </c>
      <c r="AY91" s="94" t="str">
        <f>IFERROR(IF(INDEX(RM_L_BI,MATCH($U91,RM_KEY,0))="","",INDEX(RM_L_BI,MATCH($U91,RM_KEY,0))),"")</f>
        <v/>
      </c>
      <c r="AZ91" s="94" t="str">
        <f>IFERROR(IF(INDEX(RM_L_Exp,MATCH($U91,RM_KEY,0))="","",INDEX(RM_L_Exp,MATCH($U91,RM_KEY,0))),"")</f>
        <v/>
      </c>
      <c r="BA91" s="94" t="str">
        <f>IFERROR(IF(INDEX(RM_L_Edu,MATCH($U91,RM_KEY,0))="","",INDEX(RM_L_Edu,MATCH($U91,RM_KEY,0))),"")</f>
        <v/>
      </c>
      <c r="BB91" s="89" t="n"/>
      <c r="BC91" s="90" t="n"/>
      <c r="BD91" s="90" t="n"/>
      <c r="BE91" s="90" t="n"/>
      <c r="BF91" s="90" t="inlineStr">
        <is>
          <t>M</t>
        </is>
      </c>
      <c r="BG91" s="90" t="inlineStr">
        <is>
          <t>M</t>
        </is>
      </c>
      <c r="BH91" s="90" t="inlineStr">
        <is>
          <t>M</t>
        </is>
      </c>
      <c r="BI91" s="93" t="n"/>
      <c r="BJ91" s="94" t="n"/>
      <c r="BK91" s="94" t="n"/>
      <c r="BL91" s="94" t="n"/>
      <c r="BM91" s="94" t="n"/>
      <c r="BN91" s="94" t="n"/>
      <c r="BO91" s="94" t="n"/>
      <c r="BP91" s="63" t="n"/>
      <c r="BQ91" s="95" t="str">
        <f>IF(CY91=0,"",IF(BP91&lt;&gt;"",BP91,IF(LEFT(W91,1)="X",W91,IF(OR(W91="B+",W91="C+"),INDEX(LAD_PC,MAX(1,MIN(14,MATCH(W91,LAD_PC,0)+IF((DA91-CZ91)&gt;=0.5,1,IF((DA91-CZ91)&lt;=-0.5,-1,0))))),INDEX(LAD_STD,MAX(1,MIN(12,MATCH(W91,LAD_STD,0)+IF((DA91-CZ91)&gt;=0.5,1,IF((DA91-CZ91)&lt;=-0.5,-1,0)))))))))</f>
        <v/>
      </c>
      <c r="BR91" s="86" t="str">
        <f>IF(BQ91="","",IFERROR(CHOOSE(INDEX(B_RANK,MATCH(BQ91,B_LVL,0)),"Band A · Practitioner","Band B · Specialist / Manager","B+ · Player-Coach","Band C · Principal / Head","C+ · Player-Coach","Band D · Business leadership","Band E · Enterprise leadership"),"Band X · Consultant"))</f>
        <v/>
      </c>
      <c r="BS91" s="86" t="str">
        <f>IF(BQ91="","",IF(BQ91=W91,"• Same",IF(INDEX(B_VAL,MATCH(BQ91,B_LVL,0))&gt;INDEX(B_VAL,MATCH(W91,B_LVL,0)),"▲ Up","▼ Down")))</f>
        <v/>
      </c>
      <c r="BT91" s="95" t="str">
        <f>IF(BQ91&lt;&gt;"",BQ91,W91)</f>
        <v>A2</v>
      </c>
      <c r="BU91" s="86" t="str">
        <f>IFERROR(IF($H91="","—",IF(OR(LEFT(BT91,1)="X",LEFT(INDEX($BT$7:$BT$592,MATCH($H91,$D$7:$D$592,0)),1)="X"),"—",IF(AND(LEFT(BT91,1)="E",LEFT(INDEX($BT$7:$BT$592,MATCH($H91,$D$7:$D$592,0)),1)="E"),"Exception · Band E",IF(INDEX(B_VAL,MATCH(BT91,B_LVL,0))&gt;=INDEX(B_VAL,MATCH(INDEX($BT$7:$BT$592,MATCH($H91,$D$7:$D$592,0)),B_LVL,0)),"⚠ At or above the manager",IF(INDEX(B_RANK,MATCH(BT91,B_LVL,0))=INDEX(B_RANK,MATCH(INDEX($BT$7:$BT$592,MATCH($H91,$D$7:$D$592,0)),B_LVL,0)),"⚠ Same band as the manager","OK"))))),"—")</f>
        <v>OK</v>
      </c>
      <c r="BV91" s="64" t="n"/>
      <c r="BW91" s="20">
        <f>IFERROR(INDEX(LMH_PTS,MATCH(AG91,LMH_KEY,0)),0)</f>
        <v>9</v>
      </c>
      <c r="BX91" s="21">
        <f>IFERROR(INDEX(LMH_PTS,MATCH(AH91,LMH_KEY,0)),0)</f>
        <v>3</v>
      </c>
      <c r="BY91" s="21">
        <f>IFERROR(INDEX(LMH_PTS,MATCH(AI91,LMH_KEY,0)),0)</f>
        <v>3</v>
      </c>
      <c r="BZ91" s="21">
        <f>IFERROR(INDEX(LMH_PTS,MATCH(AJ91,LMH_KEY,0)),0)</f>
        <v>1</v>
      </c>
      <c r="CA91" s="21">
        <f>IFERROR(INDEX(LMH_PTS,MATCH(AK91,LMH_KEY,0)),0)</f>
        <v>1</v>
      </c>
      <c r="CB91" s="21">
        <f>IFERROR(INDEX(LMH_PTS,MATCH(AL91,LMH_KEY,0)),0)</f>
        <v>1</v>
      </c>
      <c r="CC91" s="21">
        <f>IFERROR(INDEX(LMH_PTS,MATCH(AM91,LMH_KEY,0)),0)</f>
        <v>1</v>
      </c>
      <c r="CD91" s="21">
        <f>IFERROR(INDEX(LMH_PTS,MATCH(IF(AU91&lt;&gt;"",AU91,AG91),LMH_KEY,0)),0)</f>
        <v>9</v>
      </c>
      <c r="CE91" s="21">
        <f>IFERROR(INDEX(LMH_PTS,MATCH(IF(AV91&lt;&gt;"",AV91,AH91),LMH_KEY,0)),0)</f>
        <v>3</v>
      </c>
      <c r="CF91" s="21">
        <f>IFERROR(INDEX(LMH_PTS,MATCH(IF(AW91&lt;&gt;"",AW91,AI91),LMH_KEY,0)),0)</f>
        <v>3</v>
      </c>
      <c r="CG91" s="21">
        <f>IFERROR(INDEX(LMH_PTS,MATCH(IF(AX91&lt;&gt;"",AX91,AJ91),LMH_KEY,0)),0)</f>
        <v>1</v>
      </c>
      <c r="CH91" s="21">
        <f>IFERROR(INDEX(LMH_PTS,MATCH(IF(AY91&lt;&gt;"",AY91,AK91),LMH_KEY,0)),0)</f>
        <v>1</v>
      </c>
      <c r="CI91" s="21">
        <f>IFERROR(INDEX(LMH_PTS,MATCH(IF(AZ91&lt;&gt;"",AZ91,AL91),LMH_KEY,0)),0)</f>
        <v>1</v>
      </c>
      <c r="CJ91" s="21">
        <f>IFERROR(INDEX(LMH_PTS,MATCH(IF(BA91&lt;&gt;"",BA91,AM91),LMH_KEY,0)),0)</f>
        <v>1</v>
      </c>
      <c r="CK91" s="21">
        <f>IF(BB91="",0,IFERROR(INDEX(LMH_STEP,MATCH(BB91,LMH_KEY,0)),0))</f>
        <v>0</v>
      </c>
      <c r="CL91" s="21">
        <f>IF(BC91="",0,IFERROR(INDEX(LMH_STEP,MATCH(BC91,LMH_KEY,0)),0))</f>
        <v>0</v>
      </c>
      <c r="CM91" s="21">
        <f>IF(BD91="",0,IFERROR(INDEX(LMH_STEP,MATCH(BD91,LMH_KEY,0)),0))</f>
        <v>0</v>
      </c>
      <c r="CN91" s="21">
        <f>IF(BE91="",0,IFERROR(INDEX(LMH_STEP,MATCH(BE91,LMH_KEY,0)),0))</f>
        <v>0</v>
      </c>
      <c r="CO91" s="21">
        <f>IF(BF91="",0,IFERROR(INDEX(LMH_STEP,MATCH(BF91,LMH_KEY,0)),0))</f>
        <v>0</v>
      </c>
      <c r="CP91" s="21">
        <f>IF(BG91="",0,IFERROR(INDEX(LMH_STEP,MATCH(BG91,LMH_KEY,0)),0))</f>
        <v>0</v>
      </c>
      <c r="CQ91" s="21">
        <f>IF(BH91="",0,IFERROR(INDEX(LMH_STEP,MATCH(BH91,LMH_KEY,0)),0))</f>
        <v>0</v>
      </c>
      <c r="CR91" s="21">
        <f>IF(BI91&lt;&gt;"",IFERROR(INDEX(LMH_STEP,MATCH(BI91,LMH_KEY,0)),0),CK91)</f>
        <v>0</v>
      </c>
      <c r="CS91" s="21">
        <f>IF(BJ91&lt;&gt;"",IFERROR(INDEX(LMH_STEP,MATCH(BJ91,LMH_KEY,0)),0),CL91)</f>
        <v>0</v>
      </c>
      <c r="CT91" s="21">
        <f>IF(BK91&lt;&gt;"",IFERROR(INDEX(LMH_STEP,MATCH(BK91,LMH_KEY,0)),0),CM91)</f>
        <v>0</v>
      </c>
      <c r="CU91" s="21">
        <f>IF(BL91&lt;&gt;"",IFERROR(INDEX(LMH_STEP,MATCH(BL91,LMH_KEY,0)),0),CN91)</f>
        <v>0</v>
      </c>
      <c r="CV91" s="21">
        <f>IF(BM91&lt;&gt;"",IFERROR(INDEX(LMH_STEP,MATCH(BM91,LMH_KEY,0)),0),CO91)</f>
        <v>0</v>
      </c>
      <c r="CW91" s="21">
        <f>IF(BN91&lt;&gt;"",IFERROR(INDEX(LMH_STEP,MATCH(BN91,LMH_KEY,0)),0),CP91)</f>
        <v>0</v>
      </c>
      <c r="CX91" s="21">
        <f>IF(BO91&lt;&gt;"",IFERROR(INDEX(LMH_STEP,MATCH(BO91,LMH_KEY,0)),0),CQ91)</f>
        <v>0</v>
      </c>
      <c r="CY91" s="21">
        <f>COUNTA(BI91:BO91)+IF(BP91&lt;&gt;"",1,0)+IFERROR(INDEX(RM_LCNT,MATCH($U91,RM_KEY,0)),0)</f>
        <v>0</v>
      </c>
      <c r="CZ91" s="21">
        <f>IF((BW91+BX91+BY91+BZ91+CA91+CB91+CC91)=0,0,(BW91*CK91+BX91*CL91+BY91*CM91+BZ91*CN91+CA91*CO91+CB91*CP91+CC91*CQ91)/(BW91+BX91+BY91+BZ91+CA91+CB91+CC91))</f>
        <v>0</v>
      </c>
      <c r="DA91" s="21">
        <f>IF((CD91+CE91+CF91+CG91+CH91+CI91+CJ91)=0,0,(CD91*CR91+CE91*CS91+CF91*CT91+CG91*CU91+CH91*CV91+CI91*CW91+CJ91*CX91)/(CD91+CE91+CF91+CG91+CH91+CI91+CJ91))</f>
        <v>0</v>
      </c>
    </row>
    <row r="92" ht="70" customHeight="1">
      <c r="A92" s="59" t="inlineStr">
        <is>
          <t>CARBON</t>
        </is>
      </c>
      <c r="B92" s="17" t="inlineStr">
        <is>
          <t>Digitizing</t>
        </is>
      </c>
      <c r="C92" s="17" t="n">
        <v>6</v>
      </c>
      <c r="D92" s="17" t="inlineStr">
        <is>
          <t>IRIS0117</t>
        </is>
      </c>
      <c r="E92" s="17" t="inlineStr">
        <is>
          <t>Prajakta Mokal</t>
        </is>
      </c>
      <c r="F92" s="17" t="inlineStr">
        <is>
          <t>Image Processing Specialist</t>
        </is>
      </c>
      <c r="G92" s="17" t="inlineStr">
        <is>
          <t>Vijay Parulekar</t>
        </is>
      </c>
      <c r="H92" s="17" t="inlineStr">
        <is>
          <t>IRIS0055</t>
        </is>
      </c>
      <c r="I92" s="17" t="n">
        <v>19.5</v>
      </c>
      <c r="J92" s="17" t="inlineStr">
        <is>
          <t>BA</t>
        </is>
      </c>
      <c r="K92" s="17" t="inlineStr">
        <is>
          <t>L3 – Professional / Associate</t>
        </is>
      </c>
      <c r="L92" s="82" t="inlineStr">
        <is>
          <t>20 of 20</t>
        </is>
      </c>
      <c r="M92" s="83" t="inlineStr">
        <is>
          <t>• Role / sub-team: Digitizing Assisted Services.</t>
        </is>
      </c>
      <c r="N92" s="83" t="inlineStr">
        <is>
          <t>Annual · set by manager: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
        </is>
      </c>
      <c r="O92" s="83" t="inlineStr">
        <is>
          <t>Latest rating: 4 · Potential: High · 9-box: Core Contributor</t>
        </is>
      </c>
      <c r="P92" s="83" t="inlineStr">
        <is>
          <t>Complexity &amp; Expertise: A3: Checks received files, allocates by skill, OCR with AI app, QC, query solving → matches the start
Autonomy &amp; Decision: A3: Independent file allocation only in urgent or peak situations → matches the start
Accountability &amp; Impact: A3: File allocation and on-time conversion and delivery process → moved down 0.5
Leadership &amp; Strategy: A3: Assigns files to team members and solves queries; 1 report → moved down 0.5</t>
        </is>
      </c>
      <c r="Q92" s="84" t="inlineStr">
        <is>
          <t>Open ▸</t>
        </is>
      </c>
      <c r="R92" s="84" t="inlineStr">
        <is>
          <t>Card ▸</t>
        </is>
      </c>
      <c r="S92" s="85" t="inlineStr">
        <is>
          <t>Data Operations &amp; Digitization</t>
        </is>
      </c>
      <c r="T92" s="86" t="inlineStr">
        <is>
          <t>Document Conversion, Formatting &amp; Web Publishing</t>
        </is>
      </c>
      <c r="U92" s="86" t="inlineStr">
        <is>
          <t>R023</t>
        </is>
      </c>
      <c r="V92" s="86" t="inlineStr">
        <is>
          <t>Document Conversion, Formatting &amp; Web Publishing · IC</t>
        </is>
      </c>
      <c r="W92" s="99" t="inlineStr">
        <is>
          <t>B1</t>
        </is>
      </c>
      <c r="X92" s="86" t="inlineStr">
        <is>
          <t>Band B · Specialist / Manager</t>
        </is>
      </c>
      <c r="Y92" s="86" t="inlineStr">
        <is>
          <t>Digitization Specialist – POD Lead</t>
        </is>
      </c>
      <c r="Z92" s="86" t="n"/>
      <c r="AA92" s="86" t="inlineStr">
        <is>
          <t>Placed at B1 by the evidence: six ratings × market-derived weights and rules R1–R13 · no move needed for the reporting line</t>
        </is>
      </c>
      <c r="AB92" s="86" t="n"/>
      <c r="AC92" s="88" t="inlineStr">
        <is>
          <t>B1</t>
        </is>
      </c>
      <c r="AD92" s="21" t="inlineStr">
        <is>
          <t>High · 19.5 yrs vs market 4–8 yrs for B1</t>
        </is>
      </c>
      <c r="AE92" s="21" t="inlineStr">
        <is>
          <t>1 direct reports · norm IC: none · Team Lead: 3–5</t>
        </is>
      </c>
      <c r="AF92" s="21" t="inlineStr">
        <is>
          <t>P3 / M2 · SFIA 4 Enable</t>
        </is>
      </c>
      <c r="AG92" s="89" t="str">
        <f>IFERROR(IF(INDEX(RM_I_C,MATCH($U92,RM_KEY,0))="","",INDEX(RM_I_C,MATCH($U92,RM_KEY,0))),"")</f>
        <v>H</v>
      </c>
      <c r="AH92" s="90" t="str">
        <f>IFERROR(IF(INDEX(RM_I_Au,MATCH($U92,RM_KEY,0))="","",INDEX(RM_I_Au,MATCH($U92,RM_KEY,0))),"")</f>
        <v>M</v>
      </c>
      <c r="AI92" s="90" t="str">
        <f>IFERROR(IF(INDEX(RM_I_Ac,MATCH($U92,RM_KEY,0))="","",INDEX(RM_I_Ac,MATCH($U92,RM_KEY,0))),"")</f>
        <v>M</v>
      </c>
      <c r="AJ92" s="90" t="str">
        <f>IFERROR(IF(INDEX(RM_I_L,MATCH($U92,RM_KEY,0))="","",INDEX(RM_I_L,MATCH($U92,RM_KEY,0))),"")</f>
        <v>L</v>
      </c>
      <c r="AK92" s="90" t="str">
        <f>IFERROR(IF(INDEX(RM_I_BI,MATCH($U92,RM_KEY,0))="","",INDEX(RM_I_BI,MATCH($U92,RM_KEY,0))),"")</f>
        <v>L</v>
      </c>
      <c r="AL92" s="90" t="str">
        <f>IFERROR(IF(INDEX(RM_I_Exp,MATCH($U92,RM_KEY,0))="","",INDEX(RM_I_Exp,MATCH($U92,RM_KEY,0))),"")</f>
        <v>L</v>
      </c>
      <c r="AM92" s="90" t="str">
        <f>IFERROR(IF(INDEX(RM_I_Edu,MATCH($U92,RM_KEY,0))="","",INDEX(RM_I_Edu,MATCH($U92,RM_KEY,0))),"")</f>
        <v>L</v>
      </c>
      <c r="AN92" s="91" t="str">
        <f>IFERROR(IF(INDEX(RM_M_C,MATCH($U92,RM_KEY,0))="","",INDEX(RM_M_C,MATCH($U92,RM_KEY,0))),"")</f>
        <v>H</v>
      </c>
      <c r="AO92" s="92" t="str">
        <f>IFERROR(IF(INDEX(RM_M_Au,MATCH($U92,RM_KEY,0))="","",INDEX(RM_M_Au,MATCH($U92,RM_KEY,0))),"")</f>
        <v>M</v>
      </c>
      <c r="AP92" s="92" t="str">
        <f>IFERROR(IF(INDEX(RM_M_Ac,MATCH($U92,RM_KEY,0))="","",INDEX(RM_M_Ac,MATCH($U92,RM_KEY,0))),"")</f>
        <v>M</v>
      </c>
      <c r="AQ92" s="92" t="str">
        <f>IFERROR(IF(INDEX(RM_M_L,MATCH($U92,RM_KEY,0))="","",INDEX(RM_M_L,MATCH($U92,RM_KEY,0))),"")</f>
        <v>L</v>
      </c>
      <c r="AR92" s="92" t="str">
        <f>IFERROR(IF(INDEX(RM_M_BI,MATCH($U92,RM_KEY,0))="","",INDEX(RM_M_BI,MATCH($U92,RM_KEY,0))),"")</f>
        <v>L</v>
      </c>
      <c r="AS92" s="92" t="str">
        <f>IFERROR(IF(INDEX(RM_M_Exp,MATCH($U92,RM_KEY,0))="","",INDEX(RM_M_Exp,MATCH($U92,RM_KEY,0))),"")</f>
        <v>L</v>
      </c>
      <c r="AT92" s="92" t="str">
        <f>IFERROR(IF(INDEX(RM_M_Edu,MATCH($U92,RM_KEY,0))="","",INDEX(RM_M_Edu,MATCH($U92,RM_KEY,0))),"")</f>
        <v>L</v>
      </c>
      <c r="AU92" s="93" t="str">
        <f>IFERROR(IF(INDEX(RM_L_C,MATCH($U92,RM_KEY,0))="","",INDEX(RM_L_C,MATCH($U92,RM_KEY,0))),"")</f>
        <v/>
      </c>
      <c r="AV92" s="94" t="str">
        <f>IFERROR(IF(INDEX(RM_L_Au,MATCH($U92,RM_KEY,0))="","",INDEX(RM_L_Au,MATCH($U92,RM_KEY,0))),"")</f>
        <v/>
      </c>
      <c r="AW92" s="94" t="str">
        <f>IFERROR(IF(INDEX(RM_L_Ac,MATCH($U92,RM_KEY,0))="","",INDEX(RM_L_Ac,MATCH($U92,RM_KEY,0))),"")</f>
        <v/>
      </c>
      <c r="AX92" s="94" t="str">
        <f>IFERROR(IF(INDEX(RM_L_L,MATCH($U92,RM_KEY,0))="","",INDEX(RM_L_L,MATCH($U92,RM_KEY,0))),"")</f>
        <v/>
      </c>
      <c r="AY92" s="94" t="str">
        <f>IFERROR(IF(INDEX(RM_L_BI,MATCH($U92,RM_KEY,0))="","",INDEX(RM_L_BI,MATCH($U92,RM_KEY,0))),"")</f>
        <v/>
      </c>
      <c r="AZ92" s="94" t="str">
        <f>IFERROR(IF(INDEX(RM_L_Exp,MATCH($U92,RM_KEY,0))="","",INDEX(RM_L_Exp,MATCH($U92,RM_KEY,0))),"")</f>
        <v/>
      </c>
      <c r="BA92" s="94" t="str">
        <f>IFERROR(IF(INDEX(RM_L_Edu,MATCH($U92,RM_KEY,0))="","",INDEX(RM_L_Edu,MATCH($U92,RM_KEY,0))),"")</f>
        <v/>
      </c>
      <c r="BB92" s="89" t="inlineStr">
        <is>
          <t>L</t>
        </is>
      </c>
      <c r="BC92" s="90" t="inlineStr">
        <is>
          <t>L</t>
        </is>
      </c>
      <c r="BD92" s="90" t="inlineStr">
        <is>
          <t>L</t>
        </is>
      </c>
      <c r="BE92" s="90" t="inlineStr">
        <is>
          <t>L</t>
        </is>
      </c>
      <c r="BF92" s="90" t="inlineStr">
        <is>
          <t>M</t>
        </is>
      </c>
      <c r="BG92" s="90" t="inlineStr">
        <is>
          <t>H</t>
        </is>
      </c>
      <c r="BH92" s="90" t="inlineStr">
        <is>
          <t>M</t>
        </is>
      </c>
      <c r="BI92" s="93" t="n"/>
      <c r="BJ92" s="94" t="n"/>
      <c r="BK92" s="94" t="n"/>
      <c r="BL92" s="94" t="n"/>
      <c r="BM92" s="94" t="n"/>
      <c r="BN92" s="94" t="n"/>
      <c r="BO92" s="94" t="n"/>
      <c r="BP92" s="63" t="n"/>
      <c r="BQ92" s="95" t="str">
        <f>IF(CY92=0,"",IF(BP92&lt;&gt;"",BP92,IF(LEFT(W92,1)="X",W92,IF(OR(W92="B+",W92="C+"),INDEX(LAD_PC,MAX(1,MIN(14,MATCH(W92,LAD_PC,0)+IF((DA92-CZ92)&gt;=0.5,1,IF((DA92-CZ92)&lt;=-0.5,-1,0))))),INDEX(LAD_STD,MAX(1,MIN(12,MATCH(W92,LAD_STD,0)+IF((DA92-CZ92)&gt;=0.5,1,IF((DA92-CZ92)&lt;=-0.5,-1,0)))))))))</f>
        <v/>
      </c>
      <c r="BR92" s="86" t="str">
        <f>IF(BQ92="","",IFERROR(CHOOSE(INDEX(B_RANK,MATCH(BQ92,B_LVL,0)),"Band A · Practitioner","Band B · Specialist / Manager","B+ · Player-Coach","Band C · Principal / Head","C+ · Player-Coach","Band D · Business leadership","Band E · Enterprise leadership"),"Band X · Consultant"))</f>
        <v/>
      </c>
      <c r="BS92" s="86" t="str">
        <f>IF(BQ92="","",IF(BQ92=W92,"• Same",IF(INDEX(B_VAL,MATCH(BQ92,B_LVL,0))&gt;INDEX(B_VAL,MATCH(W92,B_LVL,0)),"▲ Up","▼ Down")))</f>
        <v/>
      </c>
      <c r="BT92" s="95" t="str">
        <f>IF(BQ92&lt;&gt;"",BQ92,W92)</f>
        <v>B1</v>
      </c>
      <c r="BU92" s="86" t="str">
        <f>IFERROR(IF($H92="","—",IF(OR(LEFT(BT92,1)="X",LEFT(INDEX($BT$7:$BT$592,MATCH($H92,$D$7:$D$592,0)),1)="X"),"—",IF(AND(LEFT(BT92,1)="E",LEFT(INDEX($BT$7:$BT$592,MATCH($H92,$D$7:$D$592,0)),1)="E"),"Exception · Band E",IF(INDEX(B_VAL,MATCH(BT92,B_LVL,0))&gt;=INDEX(B_VAL,MATCH(INDEX($BT$7:$BT$592,MATCH($H92,$D$7:$D$592,0)),B_LVL,0)),"⚠ At or above the manager",IF(INDEX(B_RANK,MATCH(BT92,B_LVL,0))=INDEX(B_RANK,MATCH(INDEX($BT$7:$BT$592,MATCH($H92,$D$7:$D$592,0)),B_LVL,0)),"⚠ Same band as the manager","OK"))))),"—")</f>
        <v>OK</v>
      </c>
      <c r="BV92" s="64" t="n"/>
      <c r="BW92" s="20">
        <f>IFERROR(INDEX(LMH_PTS,MATCH(AG92,LMH_KEY,0)),0)</f>
        <v>9</v>
      </c>
      <c r="BX92" s="21">
        <f>IFERROR(INDEX(LMH_PTS,MATCH(AH92,LMH_KEY,0)),0)</f>
        <v>3</v>
      </c>
      <c r="BY92" s="21">
        <f>IFERROR(INDEX(LMH_PTS,MATCH(AI92,LMH_KEY,0)),0)</f>
        <v>3</v>
      </c>
      <c r="BZ92" s="21">
        <f>IFERROR(INDEX(LMH_PTS,MATCH(AJ92,LMH_KEY,0)),0)</f>
        <v>1</v>
      </c>
      <c r="CA92" s="21">
        <f>IFERROR(INDEX(LMH_PTS,MATCH(AK92,LMH_KEY,0)),0)</f>
        <v>1</v>
      </c>
      <c r="CB92" s="21">
        <f>IFERROR(INDEX(LMH_PTS,MATCH(AL92,LMH_KEY,0)),0)</f>
        <v>1</v>
      </c>
      <c r="CC92" s="21">
        <f>IFERROR(INDEX(LMH_PTS,MATCH(AM92,LMH_KEY,0)),0)</f>
        <v>1</v>
      </c>
      <c r="CD92" s="21">
        <f>IFERROR(INDEX(LMH_PTS,MATCH(IF(AU92&lt;&gt;"",AU92,AG92),LMH_KEY,0)),0)</f>
        <v>9</v>
      </c>
      <c r="CE92" s="21">
        <f>IFERROR(INDEX(LMH_PTS,MATCH(IF(AV92&lt;&gt;"",AV92,AH92),LMH_KEY,0)),0)</f>
        <v>3</v>
      </c>
      <c r="CF92" s="21">
        <f>IFERROR(INDEX(LMH_PTS,MATCH(IF(AW92&lt;&gt;"",AW92,AI92),LMH_KEY,0)),0)</f>
        <v>3</v>
      </c>
      <c r="CG92" s="21">
        <f>IFERROR(INDEX(LMH_PTS,MATCH(IF(AX92&lt;&gt;"",AX92,AJ92),LMH_KEY,0)),0)</f>
        <v>1</v>
      </c>
      <c r="CH92" s="21">
        <f>IFERROR(INDEX(LMH_PTS,MATCH(IF(AY92&lt;&gt;"",AY92,AK92),LMH_KEY,0)),0)</f>
        <v>1</v>
      </c>
      <c r="CI92" s="21">
        <f>IFERROR(INDEX(LMH_PTS,MATCH(IF(AZ92&lt;&gt;"",AZ92,AL92),LMH_KEY,0)),0)</f>
        <v>1</v>
      </c>
      <c r="CJ92" s="21">
        <f>IFERROR(INDEX(LMH_PTS,MATCH(IF(BA92&lt;&gt;"",BA92,AM92),LMH_KEY,0)),0)</f>
        <v>1</v>
      </c>
      <c r="CK92" s="21">
        <f>IF(BB92="",0,IFERROR(INDEX(LMH_STEP,MATCH(BB92,LMH_KEY,0)),0))</f>
        <v>-1</v>
      </c>
      <c r="CL92" s="21">
        <f>IF(BC92="",0,IFERROR(INDEX(LMH_STEP,MATCH(BC92,LMH_KEY,0)),0))</f>
        <v>-1</v>
      </c>
      <c r="CM92" s="21">
        <f>IF(BD92="",0,IFERROR(INDEX(LMH_STEP,MATCH(BD92,LMH_KEY,0)),0))</f>
        <v>-1</v>
      </c>
      <c r="CN92" s="21">
        <f>IF(BE92="",0,IFERROR(INDEX(LMH_STEP,MATCH(BE92,LMH_KEY,0)),0))</f>
        <v>-1</v>
      </c>
      <c r="CO92" s="21">
        <f>IF(BF92="",0,IFERROR(INDEX(LMH_STEP,MATCH(BF92,LMH_KEY,0)),0))</f>
        <v>0</v>
      </c>
      <c r="CP92" s="21">
        <f>IF(BG92="",0,IFERROR(INDEX(LMH_STEP,MATCH(BG92,LMH_KEY,0)),0))</f>
        <v>1</v>
      </c>
      <c r="CQ92" s="21">
        <f>IF(BH92="",0,IFERROR(INDEX(LMH_STEP,MATCH(BH92,LMH_KEY,0)),0))</f>
        <v>0</v>
      </c>
      <c r="CR92" s="21">
        <f>IF(BI92&lt;&gt;"",IFERROR(INDEX(LMH_STEP,MATCH(BI92,LMH_KEY,0)),0),CK92)</f>
        <v>-1</v>
      </c>
      <c r="CS92" s="21">
        <f>IF(BJ92&lt;&gt;"",IFERROR(INDEX(LMH_STEP,MATCH(BJ92,LMH_KEY,0)),0),CL92)</f>
        <v>-1</v>
      </c>
      <c r="CT92" s="21">
        <f>IF(BK92&lt;&gt;"",IFERROR(INDEX(LMH_STEP,MATCH(BK92,LMH_KEY,0)),0),CM92)</f>
        <v>-1</v>
      </c>
      <c r="CU92" s="21">
        <f>IF(BL92&lt;&gt;"",IFERROR(INDEX(LMH_STEP,MATCH(BL92,LMH_KEY,0)),0),CN92)</f>
        <v>-1</v>
      </c>
      <c r="CV92" s="21">
        <f>IF(BM92&lt;&gt;"",IFERROR(INDEX(LMH_STEP,MATCH(BM92,LMH_KEY,0)),0),CO92)</f>
        <v>0</v>
      </c>
      <c r="CW92" s="21">
        <f>IF(BN92&lt;&gt;"",IFERROR(INDEX(LMH_STEP,MATCH(BN92,LMH_KEY,0)),0),CP92)</f>
        <v>1</v>
      </c>
      <c r="CX92" s="21">
        <f>IF(BO92&lt;&gt;"",IFERROR(INDEX(LMH_STEP,MATCH(BO92,LMH_KEY,0)),0),CQ92)</f>
        <v>0</v>
      </c>
      <c r="CY92" s="21">
        <f>COUNTA(BI92:BO92)+IF(BP92&lt;&gt;"",1,0)+IFERROR(INDEX(RM_LCNT,MATCH($U92,RM_KEY,0)),0)</f>
        <v>0</v>
      </c>
      <c r="CZ92" s="21">
        <f>IF((BW92+BX92+BY92+BZ92+CA92+CB92+CC92)=0,0,(BW92*CK92+BX92*CL92+BY92*CM92+BZ92*CN92+CA92*CO92+CB92*CP92+CC92*CQ92)/(BW92+BX92+BY92+BZ92+CA92+CB92+CC92))</f>
        <v>-0.789473684210526</v>
      </c>
      <c r="DA92" s="21">
        <f>IF((CD92+CE92+CF92+CG92+CH92+CI92+CJ92)=0,0,(CD92*CR92+CE92*CS92+CF92*CT92+CG92*CU92+CH92*CV92+CI92*CW92+CJ92*CX92)/(CD92+CE92+CF92+CG92+CH92+CI92+CJ92))</f>
        <v>-0.789473684210526</v>
      </c>
    </row>
    <row r="93" ht="70" customHeight="1">
      <c r="A93" s="59" t="inlineStr">
        <is>
          <t>CARBON</t>
        </is>
      </c>
      <c r="B93" s="17" t="inlineStr">
        <is>
          <t>Digitizing</t>
        </is>
      </c>
      <c r="C93" s="17" t="n">
        <v>7</v>
      </c>
      <c r="D93" s="17" t="inlineStr">
        <is>
          <t>IRISC131</t>
        </is>
      </c>
      <c r="E93" s="17" t="inlineStr">
        <is>
          <t>Vanita Gaikwad</t>
        </is>
      </c>
      <c r="F93" s="17" t="inlineStr">
        <is>
          <t>Consultant</t>
        </is>
      </c>
      <c r="G93" s="17" t="inlineStr">
        <is>
          <t>Prajakta Mokal</t>
        </is>
      </c>
      <c r="H93" s="17" t="inlineStr">
        <is>
          <t>IRIS0117</t>
        </is>
      </c>
      <c r="I93" s="17" t="n">
        <v>7.9</v>
      </c>
      <c r="J93" s="17" t="inlineStr">
        <is>
          <t>BA</t>
        </is>
      </c>
      <c r="K93" s="17" t="inlineStr">
        <is>
          <t>L3 – Professional / Associate</t>
        </is>
      </c>
      <c r="L93" s="82" t="inlineStr">
        <is>
          <t>19 of 20</t>
        </is>
      </c>
      <c r="M93" s="83" t="inlineStr">
        <is>
          <t>• Role / sub-team: Digitizing Assisted services.</t>
        </is>
      </c>
      <c r="N93" s="83" t="inlineStr">
        <is>
          <t>Annual · set by manager: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O93" s="83" t="inlineStr">
        <is>
          <t>Latest rating: 3 · Potential: Medium · 9-box: Core Contributor</t>
        </is>
      </c>
      <c r="P93" s="83" t="n"/>
      <c r="Q93" s="84" t="inlineStr">
        <is>
          <t>Open ▸</t>
        </is>
      </c>
      <c r="R93" s="84" t="inlineStr">
        <is>
          <t>Card ▸</t>
        </is>
      </c>
      <c r="S93" s="85" t="inlineStr">
        <is>
          <t>Data Operations &amp; Digitization</t>
        </is>
      </c>
      <c r="T93" s="86" t="inlineStr">
        <is>
          <t>Document Conversion, Formatting &amp; Web Publishing</t>
        </is>
      </c>
      <c r="U93" s="86" t="inlineStr">
        <is>
          <t>R023</t>
        </is>
      </c>
      <c r="V93" s="86" t="inlineStr">
        <is>
          <t>Document Conversion, Formatting &amp; Web Publishing · IC</t>
        </is>
      </c>
      <c r="W93" s="101" t="inlineStr">
        <is>
          <t>A3</t>
        </is>
      </c>
      <c r="X93" s="86" t="inlineStr">
        <is>
          <t>Band A · Practitioner</t>
        </is>
      </c>
      <c r="Y93" s="86" t="inlineStr">
        <is>
          <t>Senior Digitization Associate</t>
        </is>
      </c>
      <c r="Z93" s="86" t="n"/>
      <c r="AA93" s="86" t="inlineStr">
        <is>
          <t>Placed at A3 by the evidence: six ratings × market-derived weights and rules R1–R13 · no move needed for the reporting line</t>
        </is>
      </c>
      <c r="AB93" s="86" t="n"/>
      <c r="AC93" s="88" t="inlineStr">
        <is>
          <t>A2</t>
        </is>
      </c>
      <c r="AD93" s="21" t="inlineStr">
        <is>
          <t>High · 7.9 yrs vs market 2–5 yrs for A3</t>
        </is>
      </c>
      <c r="AE93" s="21" t="n"/>
      <c r="AF93" s="21" t="inlineStr">
        <is>
          <t>P2 · SFIA 3 Apply</t>
        </is>
      </c>
      <c r="AG93" s="89" t="str">
        <f>IFERROR(IF(INDEX(RM_I_C,MATCH($U93,RM_KEY,0))="","",INDEX(RM_I_C,MATCH($U93,RM_KEY,0))),"")</f>
        <v>H</v>
      </c>
      <c r="AH93" s="90" t="str">
        <f>IFERROR(IF(INDEX(RM_I_Au,MATCH($U93,RM_KEY,0))="","",INDEX(RM_I_Au,MATCH($U93,RM_KEY,0))),"")</f>
        <v>M</v>
      </c>
      <c r="AI93" s="90" t="str">
        <f>IFERROR(IF(INDEX(RM_I_Ac,MATCH($U93,RM_KEY,0))="","",INDEX(RM_I_Ac,MATCH($U93,RM_KEY,0))),"")</f>
        <v>M</v>
      </c>
      <c r="AJ93" s="90" t="str">
        <f>IFERROR(IF(INDEX(RM_I_L,MATCH($U93,RM_KEY,0))="","",INDEX(RM_I_L,MATCH($U93,RM_KEY,0))),"")</f>
        <v>L</v>
      </c>
      <c r="AK93" s="90" t="str">
        <f>IFERROR(IF(INDEX(RM_I_BI,MATCH($U93,RM_KEY,0))="","",INDEX(RM_I_BI,MATCH($U93,RM_KEY,0))),"")</f>
        <v>L</v>
      </c>
      <c r="AL93" s="90" t="str">
        <f>IFERROR(IF(INDEX(RM_I_Exp,MATCH($U93,RM_KEY,0))="","",INDEX(RM_I_Exp,MATCH($U93,RM_KEY,0))),"")</f>
        <v>L</v>
      </c>
      <c r="AM93" s="90" t="str">
        <f>IFERROR(IF(INDEX(RM_I_Edu,MATCH($U93,RM_KEY,0))="","",INDEX(RM_I_Edu,MATCH($U93,RM_KEY,0))),"")</f>
        <v>L</v>
      </c>
      <c r="AN93" s="91" t="str">
        <f>IFERROR(IF(INDEX(RM_M_C,MATCH($U93,RM_KEY,0))="","",INDEX(RM_M_C,MATCH($U93,RM_KEY,0))),"")</f>
        <v>H</v>
      </c>
      <c r="AO93" s="92" t="str">
        <f>IFERROR(IF(INDEX(RM_M_Au,MATCH($U93,RM_KEY,0))="","",INDEX(RM_M_Au,MATCH($U93,RM_KEY,0))),"")</f>
        <v>M</v>
      </c>
      <c r="AP93" s="92" t="str">
        <f>IFERROR(IF(INDEX(RM_M_Ac,MATCH($U93,RM_KEY,0))="","",INDEX(RM_M_Ac,MATCH($U93,RM_KEY,0))),"")</f>
        <v>M</v>
      </c>
      <c r="AQ93" s="92" t="str">
        <f>IFERROR(IF(INDEX(RM_M_L,MATCH($U93,RM_KEY,0))="","",INDEX(RM_M_L,MATCH($U93,RM_KEY,0))),"")</f>
        <v>L</v>
      </c>
      <c r="AR93" s="92" t="str">
        <f>IFERROR(IF(INDEX(RM_M_BI,MATCH($U93,RM_KEY,0))="","",INDEX(RM_M_BI,MATCH($U93,RM_KEY,0))),"")</f>
        <v>L</v>
      </c>
      <c r="AS93" s="92" t="str">
        <f>IFERROR(IF(INDEX(RM_M_Exp,MATCH($U93,RM_KEY,0))="","",INDEX(RM_M_Exp,MATCH($U93,RM_KEY,0))),"")</f>
        <v>L</v>
      </c>
      <c r="AT93" s="92" t="str">
        <f>IFERROR(IF(INDEX(RM_M_Edu,MATCH($U93,RM_KEY,0))="","",INDEX(RM_M_Edu,MATCH($U93,RM_KEY,0))),"")</f>
        <v>L</v>
      </c>
      <c r="AU93" s="93" t="str">
        <f>IFERROR(IF(INDEX(RM_L_C,MATCH($U93,RM_KEY,0))="","",INDEX(RM_L_C,MATCH($U93,RM_KEY,0))),"")</f>
        <v/>
      </c>
      <c r="AV93" s="94" t="str">
        <f>IFERROR(IF(INDEX(RM_L_Au,MATCH($U93,RM_KEY,0))="","",INDEX(RM_L_Au,MATCH($U93,RM_KEY,0))),"")</f>
        <v/>
      </c>
      <c r="AW93" s="94" t="str">
        <f>IFERROR(IF(INDEX(RM_L_Ac,MATCH($U93,RM_KEY,0))="","",INDEX(RM_L_Ac,MATCH($U93,RM_KEY,0))),"")</f>
        <v/>
      </c>
      <c r="AX93" s="94" t="str">
        <f>IFERROR(IF(INDEX(RM_L_L,MATCH($U93,RM_KEY,0))="","",INDEX(RM_L_L,MATCH($U93,RM_KEY,0))),"")</f>
        <v/>
      </c>
      <c r="AY93" s="94" t="str">
        <f>IFERROR(IF(INDEX(RM_L_BI,MATCH($U93,RM_KEY,0))="","",INDEX(RM_L_BI,MATCH($U93,RM_KEY,0))),"")</f>
        <v/>
      </c>
      <c r="AZ93" s="94" t="str">
        <f>IFERROR(IF(INDEX(RM_L_Exp,MATCH($U93,RM_KEY,0))="","",INDEX(RM_L_Exp,MATCH($U93,RM_KEY,0))),"")</f>
        <v/>
      </c>
      <c r="BA93" s="94" t="str">
        <f>IFERROR(IF(INDEX(RM_L_Edu,MATCH($U93,RM_KEY,0))="","",INDEX(RM_L_Edu,MATCH($U93,RM_KEY,0))),"")</f>
        <v/>
      </c>
      <c r="BB93" s="89" t="n"/>
      <c r="BC93" s="90" t="n"/>
      <c r="BD93" s="90" t="n"/>
      <c r="BE93" s="90" t="n"/>
      <c r="BF93" s="90" t="inlineStr">
        <is>
          <t>M</t>
        </is>
      </c>
      <c r="BG93" s="90" t="inlineStr">
        <is>
          <t>H</t>
        </is>
      </c>
      <c r="BH93" s="90" t="inlineStr">
        <is>
          <t>M</t>
        </is>
      </c>
      <c r="BI93" s="93" t="n"/>
      <c r="BJ93" s="94" t="n"/>
      <c r="BK93" s="94" t="n"/>
      <c r="BL93" s="94" t="n"/>
      <c r="BM93" s="94" t="n"/>
      <c r="BN93" s="94" t="n"/>
      <c r="BO93" s="94" t="n"/>
      <c r="BP93" s="63" t="n"/>
      <c r="BQ93" s="95" t="str">
        <f>IF(CY93=0,"",IF(BP93&lt;&gt;"",BP93,IF(LEFT(W93,1)="X",W93,IF(OR(W93="B+",W93="C+"),INDEX(LAD_PC,MAX(1,MIN(14,MATCH(W93,LAD_PC,0)+IF((DA93-CZ93)&gt;=0.5,1,IF((DA93-CZ93)&lt;=-0.5,-1,0))))),INDEX(LAD_STD,MAX(1,MIN(12,MATCH(W93,LAD_STD,0)+IF((DA93-CZ93)&gt;=0.5,1,IF((DA93-CZ93)&lt;=-0.5,-1,0)))))))))</f>
        <v/>
      </c>
      <c r="BR93" s="86" t="str">
        <f>IF(BQ93="","",IFERROR(CHOOSE(INDEX(B_RANK,MATCH(BQ93,B_LVL,0)),"Band A · Practitioner","Band B · Specialist / Manager","B+ · Player-Coach","Band C · Principal / Head","C+ · Player-Coach","Band D · Business leadership","Band E · Enterprise leadership"),"Band X · Consultant"))</f>
        <v/>
      </c>
      <c r="BS93" s="86" t="str">
        <f>IF(BQ93="","",IF(BQ93=W93,"• Same",IF(INDEX(B_VAL,MATCH(BQ93,B_LVL,0))&gt;INDEX(B_VAL,MATCH(W93,B_LVL,0)),"▲ Up","▼ Down")))</f>
        <v/>
      </c>
      <c r="BT93" s="95" t="str">
        <f>IF(BQ93&lt;&gt;"",BQ93,W93)</f>
        <v>A3</v>
      </c>
      <c r="BU93" s="86" t="str">
        <f>IFERROR(IF($H93="","—",IF(OR(LEFT(BT93,1)="X",LEFT(INDEX($BT$7:$BT$592,MATCH($H93,$D$7:$D$592,0)),1)="X"),"—",IF(AND(LEFT(BT93,1)="E",LEFT(INDEX($BT$7:$BT$592,MATCH($H93,$D$7:$D$592,0)),1)="E"),"Exception · Band E",IF(INDEX(B_VAL,MATCH(BT93,B_LVL,0))&gt;=INDEX(B_VAL,MATCH(INDEX($BT$7:$BT$592,MATCH($H93,$D$7:$D$592,0)),B_LVL,0)),"⚠ At or above the manager",IF(INDEX(B_RANK,MATCH(BT93,B_LVL,0))=INDEX(B_RANK,MATCH(INDEX($BT$7:$BT$592,MATCH($H93,$D$7:$D$592,0)),B_LVL,0)),"⚠ Same band as the manager","OK"))))),"—")</f>
        <v>OK</v>
      </c>
      <c r="BV93" s="64" t="n"/>
      <c r="BW93" s="20">
        <f>IFERROR(INDEX(LMH_PTS,MATCH(AG93,LMH_KEY,0)),0)</f>
        <v>9</v>
      </c>
      <c r="BX93" s="21">
        <f>IFERROR(INDEX(LMH_PTS,MATCH(AH93,LMH_KEY,0)),0)</f>
        <v>3</v>
      </c>
      <c r="BY93" s="21">
        <f>IFERROR(INDEX(LMH_PTS,MATCH(AI93,LMH_KEY,0)),0)</f>
        <v>3</v>
      </c>
      <c r="BZ93" s="21">
        <f>IFERROR(INDEX(LMH_PTS,MATCH(AJ93,LMH_KEY,0)),0)</f>
        <v>1</v>
      </c>
      <c r="CA93" s="21">
        <f>IFERROR(INDEX(LMH_PTS,MATCH(AK93,LMH_KEY,0)),0)</f>
        <v>1</v>
      </c>
      <c r="CB93" s="21">
        <f>IFERROR(INDEX(LMH_PTS,MATCH(AL93,LMH_KEY,0)),0)</f>
        <v>1</v>
      </c>
      <c r="CC93" s="21">
        <f>IFERROR(INDEX(LMH_PTS,MATCH(AM93,LMH_KEY,0)),0)</f>
        <v>1</v>
      </c>
      <c r="CD93" s="21">
        <f>IFERROR(INDEX(LMH_PTS,MATCH(IF(AU93&lt;&gt;"",AU93,AG93),LMH_KEY,0)),0)</f>
        <v>9</v>
      </c>
      <c r="CE93" s="21">
        <f>IFERROR(INDEX(LMH_PTS,MATCH(IF(AV93&lt;&gt;"",AV93,AH93),LMH_KEY,0)),0)</f>
        <v>3</v>
      </c>
      <c r="CF93" s="21">
        <f>IFERROR(INDEX(LMH_PTS,MATCH(IF(AW93&lt;&gt;"",AW93,AI93),LMH_KEY,0)),0)</f>
        <v>3</v>
      </c>
      <c r="CG93" s="21">
        <f>IFERROR(INDEX(LMH_PTS,MATCH(IF(AX93&lt;&gt;"",AX93,AJ93),LMH_KEY,0)),0)</f>
        <v>1</v>
      </c>
      <c r="CH93" s="21">
        <f>IFERROR(INDEX(LMH_PTS,MATCH(IF(AY93&lt;&gt;"",AY93,AK93),LMH_KEY,0)),0)</f>
        <v>1</v>
      </c>
      <c r="CI93" s="21">
        <f>IFERROR(INDEX(LMH_PTS,MATCH(IF(AZ93&lt;&gt;"",AZ93,AL93),LMH_KEY,0)),0)</f>
        <v>1</v>
      </c>
      <c r="CJ93" s="21">
        <f>IFERROR(INDEX(LMH_PTS,MATCH(IF(BA93&lt;&gt;"",BA93,AM93),LMH_KEY,0)),0)</f>
        <v>1</v>
      </c>
      <c r="CK93" s="21">
        <f>IF(BB93="",0,IFERROR(INDEX(LMH_STEP,MATCH(BB93,LMH_KEY,0)),0))</f>
        <v>0</v>
      </c>
      <c r="CL93" s="21">
        <f>IF(BC93="",0,IFERROR(INDEX(LMH_STEP,MATCH(BC93,LMH_KEY,0)),0))</f>
        <v>0</v>
      </c>
      <c r="CM93" s="21">
        <f>IF(BD93="",0,IFERROR(INDEX(LMH_STEP,MATCH(BD93,LMH_KEY,0)),0))</f>
        <v>0</v>
      </c>
      <c r="CN93" s="21">
        <f>IF(BE93="",0,IFERROR(INDEX(LMH_STEP,MATCH(BE93,LMH_KEY,0)),0))</f>
        <v>0</v>
      </c>
      <c r="CO93" s="21">
        <f>IF(BF93="",0,IFERROR(INDEX(LMH_STEP,MATCH(BF93,LMH_KEY,0)),0))</f>
        <v>0</v>
      </c>
      <c r="CP93" s="21">
        <f>IF(BG93="",0,IFERROR(INDEX(LMH_STEP,MATCH(BG93,LMH_KEY,0)),0))</f>
        <v>1</v>
      </c>
      <c r="CQ93" s="21">
        <f>IF(BH93="",0,IFERROR(INDEX(LMH_STEP,MATCH(BH93,LMH_KEY,0)),0))</f>
        <v>0</v>
      </c>
      <c r="CR93" s="21">
        <f>IF(BI93&lt;&gt;"",IFERROR(INDEX(LMH_STEP,MATCH(BI93,LMH_KEY,0)),0),CK93)</f>
        <v>0</v>
      </c>
      <c r="CS93" s="21">
        <f>IF(BJ93&lt;&gt;"",IFERROR(INDEX(LMH_STEP,MATCH(BJ93,LMH_KEY,0)),0),CL93)</f>
        <v>0</v>
      </c>
      <c r="CT93" s="21">
        <f>IF(BK93&lt;&gt;"",IFERROR(INDEX(LMH_STEP,MATCH(BK93,LMH_KEY,0)),0),CM93)</f>
        <v>0</v>
      </c>
      <c r="CU93" s="21">
        <f>IF(BL93&lt;&gt;"",IFERROR(INDEX(LMH_STEP,MATCH(BL93,LMH_KEY,0)),0),CN93)</f>
        <v>0</v>
      </c>
      <c r="CV93" s="21">
        <f>IF(BM93&lt;&gt;"",IFERROR(INDEX(LMH_STEP,MATCH(BM93,LMH_KEY,0)),0),CO93)</f>
        <v>0</v>
      </c>
      <c r="CW93" s="21">
        <f>IF(BN93&lt;&gt;"",IFERROR(INDEX(LMH_STEP,MATCH(BN93,LMH_KEY,0)),0),CP93)</f>
        <v>1</v>
      </c>
      <c r="CX93" s="21">
        <f>IF(BO93&lt;&gt;"",IFERROR(INDEX(LMH_STEP,MATCH(BO93,LMH_KEY,0)),0),CQ93)</f>
        <v>0</v>
      </c>
      <c r="CY93" s="21">
        <f>COUNTA(BI93:BO93)+IF(BP93&lt;&gt;"",1,0)+IFERROR(INDEX(RM_LCNT,MATCH($U93,RM_KEY,0)),0)</f>
        <v>0</v>
      </c>
      <c r="CZ93" s="21">
        <f>IF((BW93+BX93+BY93+BZ93+CA93+CB93+CC93)=0,0,(BW93*CK93+BX93*CL93+BY93*CM93+BZ93*CN93+CA93*CO93+CB93*CP93+CC93*CQ93)/(BW93+BX93+BY93+BZ93+CA93+CB93+CC93))</f>
        <v>0.0526315789473684</v>
      </c>
      <c r="DA93" s="21">
        <f>IF((CD93+CE93+CF93+CG93+CH93+CI93+CJ93)=0,0,(CD93*CR93+CE93*CS93+CF93*CT93+CG93*CU93+CH93*CV93+CI93*CW93+CJ93*CX93)/(CD93+CE93+CF93+CG93+CH93+CI93+CJ93))</f>
        <v>0.0526315789473684</v>
      </c>
    </row>
    <row r="94" ht="70" customHeight="1">
      <c r="A94" s="59" t="inlineStr">
        <is>
          <t>CARBON</t>
        </is>
      </c>
      <c r="B94" s="17" t="inlineStr">
        <is>
          <t>Digitizing</t>
        </is>
      </c>
      <c r="C94" s="17" t="n">
        <v>6</v>
      </c>
      <c r="D94" s="17" t="inlineStr">
        <is>
          <t>IRISC301</t>
        </is>
      </c>
      <c r="E94" s="17" t="inlineStr">
        <is>
          <t>Saurav Nirmal</t>
        </is>
      </c>
      <c r="F94" s="17" t="inlineStr">
        <is>
          <t>Consultant</t>
        </is>
      </c>
      <c r="G94" s="17" t="inlineStr">
        <is>
          <t>Vijay Parulekar</t>
        </is>
      </c>
      <c r="H94" s="17" t="inlineStr">
        <is>
          <t>IRIS0055</t>
        </is>
      </c>
      <c r="I94" s="17" t="n">
        <v>2.7</v>
      </c>
      <c r="J94" s="17" t="inlineStr">
        <is>
          <t>B.Com</t>
        </is>
      </c>
      <c r="K94" s="17" t="inlineStr">
        <is>
          <t>L3 – Professional / Associate</t>
        </is>
      </c>
      <c r="L94" s="82" t="inlineStr">
        <is>
          <t>20 of 20</t>
        </is>
      </c>
      <c r="M94" s="83" t="inlineStr">
        <is>
          <t>• Role / sub-team: Digitizing Assisted Services.</t>
        </is>
      </c>
      <c r="N94" s="83" t="inlineStr">
        <is>
          <t>Annual · set by manager: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O94" s="83" t="inlineStr">
        <is>
          <t>Latest rating: 3 · Potential: Medium · 9-box: Core Contributor</t>
        </is>
      </c>
      <c r="P94" s="83" t="n"/>
      <c r="Q94" s="84" t="inlineStr">
        <is>
          <t>Open ▸</t>
        </is>
      </c>
      <c r="R94" s="84" t="inlineStr">
        <is>
          <t>Card ▸</t>
        </is>
      </c>
      <c r="S94" s="85" t="inlineStr">
        <is>
          <t>Data Operations &amp; Digitization</t>
        </is>
      </c>
      <c r="T94" s="86" t="inlineStr">
        <is>
          <t>Document Conversion, Formatting &amp; Web Publishing</t>
        </is>
      </c>
      <c r="U94" s="86" t="inlineStr">
        <is>
          <t>R023</t>
        </is>
      </c>
      <c r="V94" s="86" t="inlineStr">
        <is>
          <t>Document Conversion, Formatting &amp; Web Publishing · IC</t>
        </is>
      </c>
      <c r="W94" s="101" t="inlineStr">
        <is>
          <t>A3</t>
        </is>
      </c>
      <c r="X94" s="86" t="inlineStr">
        <is>
          <t>Band A · Practitioner</t>
        </is>
      </c>
      <c r="Y94" s="86" t="inlineStr">
        <is>
          <t>Senior Digitization Associate</t>
        </is>
      </c>
      <c r="Z94" s="86" t="n"/>
      <c r="AA94" s="86" t="inlineStr">
        <is>
          <t>Placed at A3 by the evidence: six ratings × market-derived weights and rules R1–R13 · no move needed for the reporting line</t>
        </is>
      </c>
      <c r="AB94" s="86" t="n"/>
      <c r="AC94" s="88" t="inlineStr">
        <is>
          <t>A2</t>
        </is>
      </c>
      <c r="AD94" s="21" t="inlineStr">
        <is>
          <t>Medium · 2.7 yrs vs market 2–5 yrs for A3</t>
        </is>
      </c>
      <c r="AE94" s="21" t="n"/>
      <c r="AF94" s="21" t="inlineStr">
        <is>
          <t>P2 · SFIA 3 Apply</t>
        </is>
      </c>
      <c r="AG94" s="89" t="str">
        <f>IFERROR(IF(INDEX(RM_I_C,MATCH($U94,RM_KEY,0))="","",INDEX(RM_I_C,MATCH($U94,RM_KEY,0))),"")</f>
        <v>H</v>
      </c>
      <c r="AH94" s="90" t="str">
        <f>IFERROR(IF(INDEX(RM_I_Au,MATCH($U94,RM_KEY,0))="","",INDEX(RM_I_Au,MATCH($U94,RM_KEY,0))),"")</f>
        <v>M</v>
      </c>
      <c r="AI94" s="90" t="str">
        <f>IFERROR(IF(INDEX(RM_I_Ac,MATCH($U94,RM_KEY,0))="","",INDEX(RM_I_Ac,MATCH($U94,RM_KEY,0))),"")</f>
        <v>M</v>
      </c>
      <c r="AJ94" s="90" t="str">
        <f>IFERROR(IF(INDEX(RM_I_L,MATCH($U94,RM_KEY,0))="","",INDEX(RM_I_L,MATCH($U94,RM_KEY,0))),"")</f>
        <v>L</v>
      </c>
      <c r="AK94" s="90" t="str">
        <f>IFERROR(IF(INDEX(RM_I_BI,MATCH($U94,RM_KEY,0))="","",INDEX(RM_I_BI,MATCH($U94,RM_KEY,0))),"")</f>
        <v>L</v>
      </c>
      <c r="AL94" s="90" t="str">
        <f>IFERROR(IF(INDEX(RM_I_Exp,MATCH($U94,RM_KEY,0))="","",INDEX(RM_I_Exp,MATCH($U94,RM_KEY,0))),"")</f>
        <v>L</v>
      </c>
      <c r="AM94" s="90" t="str">
        <f>IFERROR(IF(INDEX(RM_I_Edu,MATCH($U94,RM_KEY,0))="","",INDEX(RM_I_Edu,MATCH($U94,RM_KEY,0))),"")</f>
        <v>L</v>
      </c>
      <c r="AN94" s="91" t="str">
        <f>IFERROR(IF(INDEX(RM_M_C,MATCH($U94,RM_KEY,0))="","",INDEX(RM_M_C,MATCH($U94,RM_KEY,0))),"")</f>
        <v>H</v>
      </c>
      <c r="AO94" s="92" t="str">
        <f>IFERROR(IF(INDEX(RM_M_Au,MATCH($U94,RM_KEY,0))="","",INDEX(RM_M_Au,MATCH($U94,RM_KEY,0))),"")</f>
        <v>M</v>
      </c>
      <c r="AP94" s="92" t="str">
        <f>IFERROR(IF(INDEX(RM_M_Ac,MATCH($U94,RM_KEY,0))="","",INDEX(RM_M_Ac,MATCH($U94,RM_KEY,0))),"")</f>
        <v>M</v>
      </c>
      <c r="AQ94" s="92" t="str">
        <f>IFERROR(IF(INDEX(RM_M_L,MATCH($U94,RM_KEY,0))="","",INDEX(RM_M_L,MATCH($U94,RM_KEY,0))),"")</f>
        <v>L</v>
      </c>
      <c r="AR94" s="92" t="str">
        <f>IFERROR(IF(INDEX(RM_M_BI,MATCH($U94,RM_KEY,0))="","",INDEX(RM_M_BI,MATCH($U94,RM_KEY,0))),"")</f>
        <v>L</v>
      </c>
      <c r="AS94" s="92" t="str">
        <f>IFERROR(IF(INDEX(RM_M_Exp,MATCH($U94,RM_KEY,0))="","",INDEX(RM_M_Exp,MATCH($U94,RM_KEY,0))),"")</f>
        <v>L</v>
      </c>
      <c r="AT94" s="92" t="str">
        <f>IFERROR(IF(INDEX(RM_M_Edu,MATCH($U94,RM_KEY,0))="","",INDEX(RM_M_Edu,MATCH($U94,RM_KEY,0))),"")</f>
        <v>L</v>
      </c>
      <c r="AU94" s="93" t="str">
        <f>IFERROR(IF(INDEX(RM_L_C,MATCH($U94,RM_KEY,0))="","",INDEX(RM_L_C,MATCH($U94,RM_KEY,0))),"")</f>
        <v/>
      </c>
      <c r="AV94" s="94" t="str">
        <f>IFERROR(IF(INDEX(RM_L_Au,MATCH($U94,RM_KEY,0))="","",INDEX(RM_L_Au,MATCH($U94,RM_KEY,0))),"")</f>
        <v/>
      </c>
      <c r="AW94" s="94" t="str">
        <f>IFERROR(IF(INDEX(RM_L_Ac,MATCH($U94,RM_KEY,0))="","",INDEX(RM_L_Ac,MATCH($U94,RM_KEY,0))),"")</f>
        <v/>
      </c>
      <c r="AX94" s="94" t="str">
        <f>IFERROR(IF(INDEX(RM_L_L,MATCH($U94,RM_KEY,0))="","",INDEX(RM_L_L,MATCH($U94,RM_KEY,0))),"")</f>
        <v/>
      </c>
      <c r="AY94" s="94" t="str">
        <f>IFERROR(IF(INDEX(RM_L_BI,MATCH($U94,RM_KEY,0))="","",INDEX(RM_L_BI,MATCH($U94,RM_KEY,0))),"")</f>
        <v/>
      </c>
      <c r="AZ94" s="94" t="str">
        <f>IFERROR(IF(INDEX(RM_L_Exp,MATCH($U94,RM_KEY,0))="","",INDEX(RM_L_Exp,MATCH($U94,RM_KEY,0))),"")</f>
        <v/>
      </c>
      <c r="BA94" s="94" t="str">
        <f>IFERROR(IF(INDEX(RM_L_Edu,MATCH($U94,RM_KEY,0))="","",INDEX(RM_L_Edu,MATCH($U94,RM_KEY,0))),"")</f>
        <v/>
      </c>
      <c r="BB94" s="89" t="n"/>
      <c r="BC94" s="90" t="n"/>
      <c r="BD94" s="90" t="n"/>
      <c r="BE94" s="90" t="n"/>
      <c r="BF94" s="90" t="inlineStr">
        <is>
          <t>M</t>
        </is>
      </c>
      <c r="BG94" s="90" t="inlineStr">
        <is>
          <t>M</t>
        </is>
      </c>
      <c r="BH94" s="90" t="inlineStr">
        <is>
          <t>M</t>
        </is>
      </c>
      <c r="BI94" s="93" t="n"/>
      <c r="BJ94" s="94" t="n"/>
      <c r="BK94" s="94" t="n"/>
      <c r="BL94" s="94" t="n"/>
      <c r="BM94" s="94" t="n"/>
      <c r="BN94" s="94" t="n"/>
      <c r="BO94" s="94" t="n"/>
      <c r="BP94" s="63" t="n"/>
      <c r="BQ94" s="95" t="str">
        <f>IF(CY94=0,"",IF(BP94&lt;&gt;"",BP94,IF(LEFT(W94,1)="X",W94,IF(OR(W94="B+",W94="C+"),INDEX(LAD_PC,MAX(1,MIN(14,MATCH(W94,LAD_PC,0)+IF((DA94-CZ94)&gt;=0.5,1,IF((DA94-CZ94)&lt;=-0.5,-1,0))))),INDEX(LAD_STD,MAX(1,MIN(12,MATCH(W94,LAD_STD,0)+IF((DA94-CZ94)&gt;=0.5,1,IF((DA94-CZ94)&lt;=-0.5,-1,0)))))))))</f>
        <v/>
      </c>
      <c r="BR94" s="86" t="str">
        <f>IF(BQ94="","",IFERROR(CHOOSE(INDEX(B_RANK,MATCH(BQ94,B_LVL,0)),"Band A · Practitioner","Band B · Specialist / Manager","B+ · Player-Coach","Band C · Principal / Head","C+ · Player-Coach","Band D · Business leadership","Band E · Enterprise leadership"),"Band X · Consultant"))</f>
        <v/>
      </c>
      <c r="BS94" s="86" t="str">
        <f>IF(BQ94="","",IF(BQ94=W94,"• Same",IF(INDEX(B_VAL,MATCH(BQ94,B_LVL,0))&gt;INDEX(B_VAL,MATCH(W94,B_LVL,0)),"▲ Up","▼ Down")))</f>
        <v/>
      </c>
      <c r="BT94" s="95" t="str">
        <f>IF(BQ94&lt;&gt;"",BQ94,W94)</f>
        <v>A3</v>
      </c>
      <c r="BU94" s="86" t="str">
        <f>IFERROR(IF($H94="","—",IF(OR(LEFT(BT94,1)="X",LEFT(INDEX($BT$7:$BT$592,MATCH($H94,$D$7:$D$592,0)),1)="X"),"—",IF(AND(LEFT(BT94,1)="E",LEFT(INDEX($BT$7:$BT$592,MATCH($H94,$D$7:$D$592,0)),1)="E"),"Exception · Band E",IF(INDEX(B_VAL,MATCH(BT94,B_LVL,0))&gt;=INDEX(B_VAL,MATCH(INDEX($BT$7:$BT$592,MATCH($H94,$D$7:$D$592,0)),B_LVL,0)),"⚠ At or above the manager",IF(INDEX(B_RANK,MATCH(BT94,B_LVL,0))=INDEX(B_RANK,MATCH(INDEX($BT$7:$BT$592,MATCH($H94,$D$7:$D$592,0)),B_LVL,0)),"⚠ Same band as the manager","OK"))))),"—")</f>
        <v>OK</v>
      </c>
      <c r="BV94" s="64" t="n"/>
      <c r="BW94" s="20">
        <f>IFERROR(INDEX(LMH_PTS,MATCH(AG94,LMH_KEY,0)),0)</f>
        <v>9</v>
      </c>
      <c r="BX94" s="21">
        <f>IFERROR(INDEX(LMH_PTS,MATCH(AH94,LMH_KEY,0)),0)</f>
        <v>3</v>
      </c>
      <c r="BY94" s="21">
        <f>IFERROR(INDEX(LMH_PTS,MATCH(AI94,LMH_KEY,0)),0)</f>
        <v>3</v>
      </c>
      <c r="BZ94" s="21">
        <f>IFERROR(INDEX(LMH_PTS,MATCH(AJ94,LMH_KEY,0)),0)</f>
        <v>1</v>
      </c>
      <c r="CA94" s="21">
        <f>IFERROR(INDEX(LMH_PTS,MATCH(AK94,LMH_KEY,0)),0)</f>
        <v>1</v>
      </c>
      <c r="CB94" s="21">
        <f>IFERROR(INDEX(LMH_PTS,MATCH(AL94,LMH_KEY,0)),0)</f>
        <v>1</v>
      </c>
      <c r="CC94" s="21">
        <f>IFERROR(INDEX(LMH_PTS,MATCH(AM94,LMH_KEY,0)),0)</f>
        <v>1</v>
      </c>
      <c r="CD94" s="21">
        <f>IFERROR(INDEX(LMH_PTS,MATCH(IF(AU94&lt;&gt;"",AU94,AG94),LMH_KEY,0)),0)</f>
        <v>9</v>
      </c>
      <c r="CE94" s="21">
        <f>IFERROR(INDEX(LMH_PTS,MATCH(IF(AV94&lt;&gt;"",AV94,AH94),LMH_KEY,0)),0)</f>
        <v>3</v>
      </c>
      <c r="CF94" s="21">
        <f>IFERROR(INDEX(LMH_PTS,MATCH(IF(AW94&lt;&gt;"",AW94,AI94),LMH_KEY,0)),0)</f>
        <v>3</v>
      </c>
      <c r="CG94" s="21">
        <f>IFERROR(INDEX(LMH_PTS,MATCH(IF(AX94&lt;&gt;"",AX94,AJ94),LMH_KEY,0)),0)</f>
        <v>1</v>
      </c>
      <c r="CH94" s="21">
        <f>IFERROR(INDEX(LMH_PTS,MATCH(IF(AY94&lt;&gt;"",AY94,AK94),LMH_KEY,0)),0)</f>
        <v>1</v>
      </c>
      <c r="CI94" s="21">
        <f>IFERROR(INDEX(LMH_PTS,MATCH(IF(AZ94&lt;&gt;"",AZ94,AL94),LMH_KEY,0)),0)</f>
        <v>1</v>
      </c>
      <c r="CJ94" s="21">
        <f>IFERROR(INDEX(LMH_PTS,MATCH(IF(BA94&lt;&gt;"",BA94,AM94),LMH_KEY,0)),0)</f>
        <v>1</v>
      </c>
      <c r="CK94" s="21">
        <f>IF(BB94="",0,IFERROR(INDEX(LMH_STEP,MATCH(BB94,LMH_KEY,0)),0))</f>
        <v>0</v>
      </c>
      <c r="CL94" s="21">
        <f>IF(BC94="",0,IFERROR(INDEX(LMH_STEP,MATCH(BC94,LMH_KEY,0)),0))</f>
        <v>0</v>
      </c>
      <c r="CM94" s="21">
        <f>IF(BD94="",0,IFERROR(INDEX(LMH_STEP,MATCH(BD94,LMH_KEY,0)),0))</f>
        <v>0</v>
      </c>
      <c r="CN94" s="21">
        <f>IF(BE94="",0,IFERROR(INDEX(LMH_STEP,MATCH(BE94,LMH_KEY,0)),0))</f>
        <v>0</v>
      </c>
      <c r="CO94" s="21">
        <f>IF(BF94="",0,IFERROR(INDEX(LMH_STEP,MATCH(BF94,LMH_KEY,0)),0))</f>
        <v>0</v>
      </c>
      <c r="CP94" s="21">
        <f>IF(BG94="",0,IFERROR(INDEX(LMH_STEP,MATCH(BG94,LMH_KEY,0)),0))</f>
        <v>0</v>
      </c>
      <c r="CQ94" s="21">
        <f>IF(BH94="",0,IFERROR(INDEX(LMH_STEP,MATCH(BH94,LMH_KEY,0)),0))</f>
        <v>0</v>
      </c>
      <c r="CR94" s="21">
        <f>IF(BI94&lt;&gt;"",IFERROR(INDEX(LMH_STEP,MATCH(BI94,LMH_KEY,0)),0),CK94)</f>
        <v>0</v>
      </c>
      <c r="CS94" s="21">
        <f>IF(BJ94&lt;&gt;"",IFERROR(INDEX(LMH_STEP,MATCH(BJ94,LMH_KEY,0)),0),CL94)</f>
        <v>0</v>
      </c>
      <c r="CT94" s="21">
        <f>IF(BK94&lt;&gt;"",IFERROR(INDEX(LMH_STEP,MATCH(BK94,LMH_KEY,0)),0),CM94)</f>
        <v>0</v>
      </c>
      <c r="CU94" s="21">
        <f>IF(BL94&lt;&gt;"",IFERROR(INDEX(LMH_STEP,MATCH(BL94,LMH_KEY,0)),0),CN94)</f>
        <v>0</v>
      </c>
      <c r="CV94" s="21">
        <f>IF(BM94&lt;&gt;"",IFERROR(INDEX(LMH_STEP,MATCH(BM94,LMH_KEY,0)),0),CO94)</f>
        <v>0</v>
      </c>
      <c r="CW94" s="21">
        <f>IF(BN94&lt;&gt;"",IFERROR(INDEX(LMH_STEP,MATCH(BN94,LMH_KEY,0)),0),CP94)</f>
        <v>0</v>
      </c>
      <c r="CX94" s="21">
        <f>IF(BO94&lt;&gt;"",IFERROR(INDEX(LMH_STEP,MATCH(BO94,LMH_KEY,0)),0),CQ94)</f>
        <v>0</v>
      </c>
      <c r="CY94" s="21">
        <f>COUNTA(BI94:BO94)+IF(BP94&lt;&gt;"",1,0)+IFERROR(INDEX(RM_LCNT,MATCH($U94,RM_KEY,0)),0)</f>
        <v>0</v>
      </c>
      <c r="CZ94" s="21">
        <f>IF((BW94+BX94+BY94+BZ94+CA94+CB94+CC94)=0,0,(BW94*CK94+BX94*CL94+BY94*CM94+BZ94*CN94+CA94*CO94+CB94*CP94+CC94*CQ94)/(BW94+BX94+BY94+BZ94+CA94+CB94+CC94))</f>
        <v>0</v>
      </c>
      <c r="DA94" s="21">
        <f>IF((CD94+CE94+CF94+CG94+CH94+CI94+CJ94)=0,0,(CD94*CR94+CE94*CS94+CF94*CT94+CG94*CU94+CH94*CV94+CI94*CW94+CJ94*CX94)/(CD94+CE94+CF94+CG94+CH94+CI94+CJ94))</f>
        <v>0</v>
      </c>
    </row>
    <row r="95" ht="70" customHeight="1">
      <c r="A95" s="59" t="inlineStr">
        <is>
          <t>CARBON</t>
        </is>
      </c>
      <c r="B95" s="17" t="inlineStr">
        <is>
          <t>Services</t>
        </is>
      </c>
      <c r="C95" s="17" t="n">
        <v>5</v>
      </c>
      <c r="D95" s="17" t="inlineStr">
        <is>
          <t>IRIS0393</t>
        </is>
      </c>
      <c r="E95" s="17" t="inlineStr">
        <is>
          <t>Mayur Zope</t>
        </is>
      </c>
      <c r="F95" s="17" t="inlineStr">
        <is>
          <t>Lead Financial Analyst</t>
        </is>
      </c>
      <c r="G95" s="17" t="inlineStr">
        <is>
          <t>K Ashok Kumar</t>
        </is>
      </c>
      <c r="H95" s="17" t="inlineStr">
        <is>
          <t>IRIS0018</t>
        </is>
      </c>
      <c r="I95" s="17" t="n">
        <v>19.4</v>
      </c>
      <c r="J95" s="17" t="inlineStr">
        <is>
          <t>CA</t>
        </is>
      </c>
      <c r="K95" s="17" t="inlineStr">
        <is>
          <t>L5 – Lead · IC</t>
        </is>
      </c>
      <c r="L95" s="82" t="inlineStr">
        <is>
          <t>20 of 20</t>
        </is>
      </c>
      <c r="M95" s="83" t="inlineStr">
        <is>
          <t>• Role / sub-team: XBRL conversion team handling.</t>
        </is>
      </c>
      <c r="N95" s="83" t="inlineStr">
        <is>
          <t>Annual · set by manager: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O95" s="83" t="inlineStr">
        <is>
          <t>Latest rating: 4 · Potential: High · 9-box: Core Contributor</t>
        </is>
      </c>
      <c r="P95" s="83" t="inlineStr">
        <is>
          <t>Complexity &amp; Expertise: B1: XBRL conversion for South Africa, India, Malaysia; billing, reports, process/product suggestions, AI training data testing → matches the start
Autonomy &amp; Decision: B2: Decides invoicing and all work-related matters for the team; allocates work → matches the start
Accountability &amp; Impact: B1: Timely, quality delivery of a four-person team's regulator filings, invoices and monthly reports → moved down 1
Leadership &amp; Strategy: B1: Four direct reports; allocates work and acts as backup for team members → moved down 1</t>
        </is>
      </c>
      <c r="Q95" s="84" t="inlineStr">
        <is>
          <t>Open ▸</t>
        </is>
      </c>
      <c r="R95" s="84" t="inlineStr">
        <is>
          <t>Card ▸</t>
        </is>
      </c>
      <c r="S95" s="85" t="inlineStr">
        <is>
          <t>Consulting &amp; Professional Services</t>
        </is>
      </c>
      <c r="T95" s="86" t="inlineStr">
        <is>
          <t>XBRL Tagging, Conversion &amp; Filing</t>
        </is>
      </c>
      <c r="U95" s="86" t="inlineStr">
        <is>
          <t>R014</t>
        </is>
      </c>
      <c r="V95" s="86" t="inlineStr">
        <is>
          <t>XBRL Tagging, Conversion &amp; Filing · Manager</t>
        </is>
      </c>
      <c r="W95" s="98" t="inlineStr">
        <is>
          <t>C1</t>
        </is>
      </c>
      <c r="X95" s="86" t="inlineStr">
        <is>
          <t>Band C · Principal / Head</t>
        </is>
      </c>
      <c r="Y95" s="86" t="inlineStr">
        <is>
          <t>Associate Head – XBRL Tagging, Conversion &amp; Filing</t>
        </is>
      </c>
      <c r="Z95" s="100" t="inlineStr">
        <is>
          <t>Senior Manager – Assisted Services → Associate Head – XBRL Tagging, Conversion &amp; Filing</t>
        </is>
      </c>
      <c r="AA95" s="86" t="inlineStr">
        <is>
          <t>Evidence level B2 · moved up to C1 so that no reportee shares a band with their manager, with the fewest moves across IRIS</t>
        </is>
      </c>
      <c r="AB95" s="97" t="inlineStr">
        <is>
          <t>Deep chain: shares a band with manager K Ashok Kumar · C2 · decide: report to the next manager up, or merge this layer</t>
        </is>
      </c>
      <c r="AC95" s="88" t="inlineStr">
        <is>
          <t>B2</t>
        </is>
      </c>
      <c r="AD95" s="21" t="inlineStr">
        <is>
          <t>High · 19.4 yrs vs market 12–17 yrs for C1</t>
        </is>
      </c>
      <c r="AE95" s="21" t="inlineStr">
        <is>
          <t>4 direct reports · norm 5–8, mostly managers</t>
        </is>
      </c>
      <c r="AF95" s="21" t="inlineStr">
        <is>
          <t>P6 / M5 · SFIA 5–6</t>
        </is>
      </c>
      <c r="AG95" s="89" t="str">
        <f>IFERROR(IF(INDEX(RM_I_C,MATCH($U95,RM_KEY,0))="","",INDEX(RM_I_C,MATCH($U95,RM_KEY,0))),"")</f>
        <v>H</v>
      </c>
      <c r="AH95" s="90" t="str">
        <f>IFERROR(IF(INDEX(RM_I_Au,MATCH($U95,RM_KEY,0))="","",INDEX(RM_I_Au,MATCH($U95,RM_KEY,0))),"")</f>
        <v>M</v>
      </c>
      <c r="AI95" s="90" t="str">
        <f>IFERROR(IF(INDEX(RM_I_Ac,MATCH($U95,RM_KEY,0))="","",INDEX(RM_I_Ac,MATCH($U95,RM_KEY,0))),"")</f>
        <v>M</v>
      </c>
      <c r="AJ95" s="90" t="str">
        <f>IFERROR(IF(INDEX(RM_I_L,MATCH($U95,RM_KEY,0))="","",INDEX(RM_I_L,MATCH($U95,RM_KEY,0))),"")</f>
        <v>M</v>
      </c>
      <c r="AK95" s="90" t="str">
        <f>IFERROR(IF(INDEX(RM_I_BI,MATCH($U95,RM_KEY,0))="","",INDEX(RM_I_BI,MATCH($U95,RM_KEY,0))),"")</f>
        <v>L</v>
      </c>
      <c r="AL95" s="90" t="str">
        <f>IFERROR(IF(INDEX(RM_I_Exp,MATCH($U95,RM_KEY,0))="","",INDEX(RM_I_Exp,MATCH($U95,RM_KEY,0))),"")</f>
        <v>L</v>
      </c>
      <c r="AM95" s="90" t="str">
        <f>IFERROR(IF(INDEX(RM_I_Edu,MATCH($U95,RM_KEY,0))="","",INDEX(RM_I_Edu,MATCH($U95,RM_KEY,0))),"")</f>
        <v>L</v>
      </c>
      <c r="AN95" s="91" t="str">
        <f>IFERROR(IF(INDEX(RM_M_C,MATCH($U95,RM_KEY,0))="","",INDEX(RM_M_C,MATCH($U95,RM_KEY,0))),"")</f>
        <v>H</v>
      </c>
      <c r="AO95" s="92" t="str">
        <f>IFERROR(IF(INDEX(RM_M_Au,MATCH($U95,RM_KEY,0))="","",INDEX(RM_M_Au,MATCH($U95,RM_KEY,0))),"")</f>
        <v>M</v>
      </c>
      <c r="AP95" s="92" t="str">
        <f>IFERROR(IF(INDEX(RM_M_Ac,MATCH($U95,RM_KEY,0))="","",INDEX(RM_M_Ac,MATCH($U95,RM_KEY,0))),"")</f>
        <v>M</v>
      </c>
      <c r="AQ95" s="92" t="str">
        <f>IFERROR(IF(INDEX(RM_M_L,MATCH($U95,RM_KEY,0))="","",INDEX(RM_M_L,MATCH($U95,RM_KEY,0))),"")</f>
        <v>M</v>
      </c>
      <c r="AR95" s="92" t="str">
        <f>IFERROR(IF(INDEX(RM_M_BI,MATCH($U95,RM_KEY,0))="","",INDEX(RM_M_BI,MATCH($U95,RM_KEY,0))),"")</f>
        <v>L</v>
      </c>
      <c r="AS95" s="92" t="str">
        <f>IFERROR(IF(INDEX(RM_M_Exp,MATCH($U95,RM_KEY,0))="","",INDEX(RM_M_Exp,MATCH($U95,RM_KEY,0))),"")</f>
        <v>L</v>
      </c>
      <c r="AT95" s="92" t="str">
        <f>IFERROR(IF(INDEX(RM_M_Edu,MATCH($U95,RM_KEY,0))="","",INDEX(RM_M_Edu,MATCH($U95,RM_KEY,0))),"")</f>
        <v>L</v>
      </c>
      <c r="AU95" s="93" t="str">
        <f>IFERROR(IF(INDEX(RM_L_C,MATCH($U95,RM_KEY,0))="","",INDEX(RM_L_C,MATCH($U95,RM_KEY,0))),"")</f>
        <v/>
      </c>
      <c r="AV95" s="94" t="str">
        <f>IFERROR(IF(INDEX(RM_L_Au,MATCH($U95,RM_KEY,0))="","",INDEX(RM_L_Au,MATCH($U95,RM_KEY,0))),"")</f>
        <v/>
      </c>
      <c r="AW95" s="94" t="str">
        <f>IFERROR(IF(INDEX(RM_L_Ac,MATCH($U95,RM_KEY,0))="","",INDEX(RM_L_Ac,MATCH($U95,RM_KEY,0))),"")</f>
        <v/>
      </c>
      <c r="AX95" s="94" t="str">
        <f>IFERROR(IF(INDEX(RM_L_L,MATCH($U95,RM_KEY,0))="","",INDEX(RM_L_L,MATCH($U95,RM_KEY,0))),"")</f>
        <v/>
      </c>
      <c r="AY95" s="94" t="str">
        <f>IFERROR(IF(INDEX(RM_L_BI,MATCH($U95,RM_KEY,0))="","",INDEX(RM_L_BI,MATCH($U95,RM_KEY,0))),"")</f>
        <v/>
      </c>
      <c r="AZ95" s="94" t="str">
        <f>IFERROR(IF(INDEX(RM_L_Exp,MATCH($U95,RM_KEY,0))="","",INDEX(RM_L_Exp,MATCH($U95,RM_KEY,0))),"")</f>
        <v/>
      </c>
      <c r="BA95" s="94" t="str">
        <f>IFERROR(IF(INDEX(RM_L_Edu,MATCH($U95,RM_KEY,0))="","",INDEX(RM_L_Edu,MATCH($U95,RM_KEY,0))),"")</f>
        <v/>
      </c>
      <c r="BB95" s="89" t="inlineStr">
        <is>
          <t>L</t>
        </is>
      </c>
      <c r="BC95" s="90" t="inlineStr">
        <is>
          <t>L</t>
        </is>
      </c>
      <c r="BD95" s="90" t="inlineStr">
        <is>
          <t>L</t>
        </is>
      </c>
      <c r="BE95" s="90" t="inlineStr">
        <is>
          <t>L</t>
        </is>
      </c>
      <c r="BF95" s="90" t="inlineStr">
        <is>
          <t>L</t>
        </is>
      </c>
      <c r="BG95" s="90" t="inlineStr">
        <is>
          <t>H</t>
        </is>
      </c>
      <c r="BH95" s="90" t="inlineStr">
        <is>
          <t>H</t>
        </is>
      </c>
      <c r="BI95" s="93" t="n"/>
      <c r="BJ95" s="94" t="n"/>
      <c r="BK95" s="94" t="n"/>
      <c r="BL95" s="94" t="n"/>
      <c r="BM95" s="94" t="n"/>
      <c r="BN95" s="94" t="n"/>
      <c r="BO95" s="94" t="n"/>
      <c r="BP95" s="63" t="n"/>
      <c r="BQ95" s="95" t="str">
        <f>IF(CY95=0,"",IF(BP95&lt;&gt;"",BP95,IF(LEFT(W95,1)="X",W95,IF(OR(W95="B+",W95="C+"),INDEX(LAD_PC,MAX(1,MIN(14,MATCH(W95,LAD_PC,0)+IF((DA95-CZ95)&gt;=0.5,1,IF((DA95-CZ95)&lt;=-0.5,-1,0))))),INDEX(LAD_STD,MAX(1,MIN(12,MATCH(W95,LAD_STD,0)+IF((DA95-CZ95)&gt;=0.5,1,IF((DA95-CZ95)&lt;=-0.5,-1,0)))))))))</f>
        <v/>
      </c>
      <c r="BR95" s="86" t="str">
        <f>IF(BQ95="","",IFERROR(CHOOSE(INDEX(B_RANK,MATCH(BQ95,B_LVL,0)),"Band A · Practitioner","Band B · Specialist / Manager","B+ · Player-Coach","Band C · Principal / Head","C+ · Player-Coach","Band D · Business leadership","Band E · Enterprise leadership"),"Band X · Consultant"))</f>
        <v/>
      </c>
      <c r="BS95" s="86" t="str">
        <f>IF(BQ95="","",IF(BQ95=W95,"• Same",IF(INDEX(B_VAL,MATCH(BQ95,B_LVL,0))&gt;INDEX(B_VAL,MATCH(W95,B_LVL,0)),"▲ Up","▼ Down")))</f>
        <v/>
      </c>
      <c r="BT95" s="95" t="str">
        <f>IF(BQ95&lt;&gt;"",BQ95,W95)</f>
        <v>C1</v>
      </c>
      <c r="BU95" s="86" t="str">
        <f>IFERROR(IF($H95="","—",IF(OR(LEFT(BT95,1)="X",LEFT(INDEX($BT$7:$BT$592,MATCH($H95,$D$7:$D$592,0)),1)="X"),"—",IF(AND(LEFT(BT95,1)="E",LEFT(INDEX($BT$7:$BT$592,MATCH($H95,$D$7:$D$592,0)),1)="E"),"Exception · Band E",IF(INDEX(B_VAL,MATCH(BT95,B_LVL,0))&gt;=INDEX(B_VAL,MATCH(INDEX($BT$7:$BT$592,MATCH($H95,$D$7:$D$592,0)),B_LVL,0)),"⚠ At or above the manager",IF(INDEX(B_RANK,MATCH(BT95,B_LVL,0))=INDEX(B_RANK,MATCH(INDEX($BT$7:$BT$592,MATCH($H95,$D$7:$D$592,0)),B_LVL,0)),"⚠ Same band as the manager","OK"))))),"—")</f>
        <v>⚠ Same band as the manager</v>
      </c>
      <c r="BV95" s="64" t="n"/>
      <c r="BW95" s="20">
        <f>IFERROR(INDEX(LMH_PTS,MATCH(AG95,LMH_KEY,0)),0)</f>
        <v>9</v>
      </c>
      <c r="BX95" s="21">
        <f>IFERROR(INDEX(LMH_PTS,MATCH(AH95,LMH_KEY,0)),0)</f>
        <v>3</v>
      </c>
      <c r="BY95" s="21">
        <f>IFERROR(INDEX(LMH_PTS,MATCH(AI95,LMH_KEY,0)),0)</f>
        <v>3</v>
      </c>
      <c r="BZ95" s="21">
        <f>IFERROR(INDEX(LMH_PTS,MATCH(AJ95,LMH_KEY,0)),0)</f>
        <v>3</v>
      </c>
      <c r="CA95" s="21">
        <f>IFERROR(INDEX(LMH_PTS,MATCH(AK95,LMH_KEY,0)),0)</f>
        <v>1</v>
      </c>
      <c r="CB95" s="21">
        <f>IFERROR(INDEX(LMH_PTS,MATCH(AL95,LMH_KEY,0)),0)</f>
        <v>1</v>
      </c>
      <c r="CC95" s="21">
        <f>IFERROR(INDEX(LMH_PTS,MATCH(AM95,LMH_KEY,0)),0)</f>
        <v>1</v>
      </c>
      <c r="CD95" s="21">
        <f>IFERROR(INDEX(LMH_PTS,MATCH(IF(AU95&lt;&gt;"",AU95,AG95),LMH_KEY,0)),0)</f>
        <v>9</v>
      </c>
      <c r="CE95" s="21">
        <f>IFERROR(INDEX(LMH_PTS,MATCH(IF(AV95&lt;&gt;"",AV95,AH95),LMH_KEY,0)),0)</f>
        <v>3</v>
      </c>
      <c r="CF95" s="21">
        <f>IFERROR(INDEX(LMH_PTS,MATCH(IF(AW95&lt;&gt;"",AW95,AI95),LMH_KEY,0)),0)</f>
        <v>3</v>
      </c>
      <c r="CG95" s="21">
        <f>IFERROR(INDEX(LMH_PTS,MATCH(IF(AX95&lt;&gt;"",AX95,AJ95),LMH_KEY,0)),0)</f>
        <v>3</v>
      </c>
      <c r="CH95" s="21">
        <f>IFERROR(INDEX(LMH_PTS,MATCH(IF(AY95&lt;&gt;"",AY95,AK95),LMH_KEY,0)),0)</f>
        <v>1</v>
      </c>
      <c r="CI95" s="21">
        <f>IFERROR(INDEX(LMH_PTS,MATCH(IF(AZ95&lt;&gt;"",AZ95,AL95),LMH_KEY,0)),0)</f>
        <v>1</v>
      </c>
      <c r="CJ95" s="21">
        <f>IFERROR(INDEX(LMH_PTS,MATCH(IF(BA95&lt;&gt;"",BA95,AM95),LMH_KEY,0)),0)</f>
        <v>1</v>
      </c>
      <c r="CK95" s="21">
        <f>IF(BB95="",0,IFERROR(INDEX(LMH_STEP,MATCH(BB95,LMH_KEY,0)),0))</f>
        <v>-1</v>
      </c>
      <c r="CL95" s="21">
        <f>IF(BC95="",0,IFERROR(INDEX(LMH_STEP,MATCH(BC95,LMH_KEY,0)),0))</f>
        <v>-1</v>
      </c>
      <c r="CM95" s="21">
        <f>IF(BD95="",0,IFERROR(INDEX(LMH_STEP,MATCH(BD95,LMH_KEY,0)),0))</f>
        <v>-1</v>
      </c>
      <c r="CN95" s="21">
        <f>IF(BE95="",0,IFERROR(INDEX(LMH_STEP,MATCH(BE95,LMH_KEY,0)),0))</f>
        <v>-1</v>
      </c>
      <c r="CO95" s="21">
        <f>IF(BF95="",0,IFERROR(INDEX(LMH_STEP,MATCH(BF95,LMH_KEY,0)),0))</f>
        <v>-1</v>
      </c>
      <c r="CP95" s="21">
        <f>IF(BG95="",0,IFERROR(INDEX(LMH_STEP,MATCH(BG95,LMH_KEY,0)),0))</f>
        <v>1</v>
      </c>
      <c r="CQ95" s="21">
        <f>IF(BH95="",0,IFERROR(INDEX(LMH_STEP,MATCH(BH95,LMH_KEY,0)),0))</f>
        <v>1</v>
      </c>
      <c r="CR95" s="21">
        <f>IF(BI95&lt;&gt;"",IFERROR(INDEX(LMH_STEP,MATCH(BI95,LMH_KEY,0)),0),CK95)</f>
        <v>-1</v>
      </c>
      <c r="CS95" s="21">
        <f>IF(BJ95&lt;&gt;"",IFERROR(INDEX(LMH_STEP,MATCH(BJ95,LMH_KEY,0)),0),CL95)</f>
        <v>-1</v>
      </c>
      <c r="CT95" s="21">
        <f>IF(BK95&lt;&gt;"",IFERROR(INDEX(LMH_STEP,MATCH(BK95,LMH_KEY,0)),0),CM95)</f>
        <v>-1</v>
      </c>
      <c r="CU95" s="21">
        <f>IF(BL95&lt;&gt;"",IFERROR(INDEX(LMH_STEP,MATCH(BL95,LMH_KEY,0)),0),CN95)</f>
        <v>-1</v>
      </c>
      <c r="CV95" s="21">
        <f>IF(BM95&lt;&gt;"",IFERROR(INDEX(LMH_STEP,MATCH(BM95,LMH_KEY,0)),0),CO95)</f>
        <v>-1</v>
      </c>
      <c r="CW95" s="21">
        <f>IF(BN95&lt;&gt;"",IFERROR(INDEX(LMH_STEP,MATCH(BN95,LMH_KEY,0)),0),CP95)</f>
        <v>1</v>
      </c>
      <c r="CX95" s="21">
        <f>IF(BO95&lt;&gt;"",IFERROR(INDEX(LMH_STEP,MATCH(BO95,LMH_KEY,0)),0),CQ95)</f>
        <v>1</v>
      </c>
      <c r="CY95" s="21">
        <f>COUNTA(BI95:BO95)+IF(BP95&lt;&gt;"",1,0)+IFERROR(INDEX(RM_LCNT,MATCH($U95,RM_KEY,0)),0)</f>
        <v>0</v>
      </c>
      <c r="CZ95" s="21">
        <f>IF((BW95+BX95+BY95+BZ95+CA95+CB95+CC95)=0,0,(BW95*CK95+BX95*CL95+BY95*CM95+BZ95*CN95+CA95*CO95+CB95*CP95+CC95*CQ95)/(BW95+BX95+BY95+BZ95+CA95+CB95+CC95))</f>
        <v>-0.80952380952381</v>
      </c>
      <c r="DA95" s="21">
        <f>IF((CD95+CE95+CF95+CG95+CH95+CI95+CJ95)=0,0,(CD95*CR95+CE95*CS95+CF95*CT95+CG95*CU95+CH95*CV95+CI95*CW95+CJ95*CX95)/(CD95+CE95+CF95+CG95+CH95+CI95+CJ95))</f>
        <v>-0.80952380952381</v>
      </c>
    </row>
    <row r="96" ht="70" customHeight="1">
      <c r="A96" s="59" t="inlineStr">
        <is>
          <t>CARBON</t>
        </is>
      </c>
      <c r="B96" s="17" t="inlineStr">
        <is>
          <t>Services</t>
        </is>
      </c>
      <c r="C96" s="17" t="n">
        <v>6</v>
      </c>
      <c r="D96" s="17" t="inlineStr">
        <is>
          <t>IRIS2071</t>
        </is>
      </c>
      <c r="E96" s="17" t="inlineStr">
        <is>
          <t>Priyanka Mehra</t>
        </is>
      </c>
      <c r="F96" s="17" t="inlineStr">
        <is>
          <t>Project Manager Officer</t>
        </is>
      </c>
      <c r="G96" s="17" t="inlineStr">
        <is>
          <t>Mayur Zope</t>
        </is>
      </c>
      <c r="H96" s="17" t="inlineStr">
        <is>
          <t>IRIS0393</t>
        </is>
      </c>
      <c r="I96" s="17" t="n">
        <v>17</v>
      </c>
      <c r="J96" s="17" t="inlineStr">
        <is>
          <t>B.Com</t>
        </is>
      </c>
      <c r="K96" s="17" t="inlineStr">
        <is>
          <t>L5 – Manager</t>
        </is>
      </c>
      <c r="L96" s="82" t="inlineStr">
        <is>
          <t>20 of 20</t>
        </is>
      </c>
      <c r="M96" s="83" t="inlineStr">
        <is>
          <t>• Role / sub-team: PMO.</t>
        </is>
      </c>
      <c r="N96" s="83" t="inlineStr">
        <is>
          <t>Annual · set by manager: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O96" s="83" t="inlineStr">
        <is>
          <t>Latest rating: 4 · Potential: High · 9-box: Core Contributor</t>
        </is>
      </c>
      <c r="P96" s="83" t="inlineStr">
        <is>
          <t>Complexity &amp; Expertise: A3: own survey / KRA answers · summarised by the rater; not quoted → moved down 0.5
Autonomy &amp; Decision: A2: Updates working-level process documents and follows up with clients; escalates bigger issues → moved down 0.5
Accountability &amp; Impact: A3: Accuracy of process documentation and client data; client mailing and file flow → moved down 0.5
Leadership &amp; Strategy: A2: Seven reports in HR, but text only mentions understanding team problems and resolving queries → moved down 0.5</t>
        </is>
      </c>
      <c r="Q96" s="84" t="inlineStr">
        <is>
          <t>Open ▸</t>
        </is>
      </c>
      <c r="R96" s="84" t="inlineStr">
        <is>
          <t>Card ▸</t>
        </is>
      </c>
      <c r="S96" s="85" t="inlineStr">
        <is>
          <t>Project &amp; Program Management</t>
        </is>
      </c>
      <c r="T96" s="86" t="inlineStr">
        <is>
          <t>PMO &amp; Delivery Excellence</t>
        </is>
      </c>
      <c r="U96" s="86" t="inlineStr">
        <is>
          <t>R067</t>
        </is>
      </c>
      <c r="V96" s="86" t="inlineStr">
        <is>
          <t>PMO &amp; Delivery Excellence · Manager</t>
        </is>
      </c>
      <c r="W96" s="99" t="inlineStr">
        <is>
          <t>B2</t>
        </is>
      </c>
      <c r="X96" s="86" t="inlineStr">
        <is>
          <t>Band B · Specialist / Manager</t>
        </is>
      </c>
      <c r="Y96" s="86" t="inlineStr">
        <is>
          <t>PMO Manager</t>
        </is>
      </c>
      <c r="Z96" s="86" t="n"/>
      <c r="AA96" s="86" t="inlineStr">
        <is>
          <t>Placed at B2 by the evidence: six ratings × market-derived weights and rules R1–R13 · no move needed for the reporting line</t>
        </is>
      </c>
      <c r="AB96" s="86" t="n"/>
      <c r="AC96" s="88" t="inlineStr">
        <is>
          <t>B2</t>
        </is>
      </c>
      <c r="AD96" s="21" t="inlineStr">
        <is>
          <t>High · 17 yrs vs market 6–10 yrs for B2</t>
        </is>
      </c>
      <c r="AE96" s="21" t="inlineStr">
        <is>
          <t>7 direct reports · norm IC: none · People: 6–8 knowledge work, 8–12 standardised delivery</t>
        </is>
      </c>
      <c r="AF96" s="21" t="inlineStr">
        <is>
          <t>P4 / M3 · SFIA 4–5</t>
        </is>
      </c>
      <c r="AG96" s="89" t="str">
        <f>IFERROR(IF(INDEX(RM_I_C,MATCH($U96,RM_KEY,0))="","",INDEX(RM_I_C,MATCH($U96,RM_KEY,0))),"")</f>
        <v>H</v>
      </c>
      <c r="AH96" s="90" t="str">
        <f>IFERROR(IF(INDEX(RM_I_Au,MATCH($U96,RM_KEY,0))="","",INDEX(RM_I_Au,MATCH($U96,RM_KEY,0))),"")</f>
        <v>M</v>
      </c>
      <c r="AI96" s="90" t="str">
        <f>IFERROR(IF(INDEX(RM_I_Ac,MATCH($U96,RM_KEY,0))="","",INDEX(RM_I_Ac,MATCH($U96,RM_KEY,0))),"")</f>
        <v>M</v>
      </c>
      <c r="AJ96" s="90" t="str">
        <f>IFERROR(IF(INDEX(RM_I_L,MATCH($U96,RM_KEY,0))="","",INDEX(RM_I_L,MATCH($U96,RM_KEY,0))),"")</f>
        <v>M</v>
      </c>
      <c r="AK96" s="90" t="str">
        <f>IFERROR(IF(INDEX(RM_I_BI,MATCH($U96,RM_KEY,0))="","",INDEX(RM_I_BI,MATCH($U96,RM_KEY,0))),"")</f>
        <v>L</v>
      </c>
      <c r="AL96" s="90" t="str">
        <f>IFERROR(IF(INDEX(RM_I_Exp,MATCH($U96,RM_KEY,0))="","",INDEX(RM_I_Exp,MATCH($U96,RM_KEY,0))),"")</f>
        <v>L</v>
      </c>
      <c r="AM96" s="90" t="str">
        <f>IFERROR(IF(INDEX(RM_I_Edu,MATCH($U96,RM_KEY,0))="","",INDEX(RM_I_Edu,MATCH($U96,RM_KEY,0))),"")</f>
        <v>L</v>
      </c>
      <c r="AN96" s="91" t="str">
        <f>IFERROR(IF(INDEX(RM_M_C,MATCH($U96,RM_KEY,0))="","",INDEX(RM_M_C,MATCH($U96,RM_KEY,0))),"")</f>
        <v>H</v>
      </c>
      <c r="AO96" s="92" t="str">
        <f>IFERROR(IF(INDEX(RM_M_Au,MATCH($U96,RM_KEY,0))="","",INDEX(RM_M_Au,MATCH($U96,RM_KEY,0))),"")</f>
        <v>M</v>
      </c>
      <c r="AP96" s="92" t="str">
        <f>IFERROR(IF(INDEX(RM_M_Ac,MATCH($U96,RM_KEY,0))="","",INDEX(RM_M_Ac,MATCH($U96,RM_KEY,0))),"")</f>
        <v>M</v>
      </c>
      <c r="AQ96" s="92" t="str">
        <f>IFERROR(IF(INDEX(RM_M_L,MATCH($U96,RM_KEY,0))="","",INDEX(RM_M_L,MATCH($U96,RM_KEY,0))),"")</f>
        <v>M</v>
      </c>
      <c r="AR96" s="92" t="str">
        <f>IFERROR(IF(INDEX(RM_M_BI,MATCH($U96,RM_KEY,0))="","",INDEX(RM_M_BI,MATCH($U96,RM_KEY,0))),"")</f>
        <v>L</v>
      </c>
      <c r="AS96" s="92" t="str">
        <f>IFERROR(IF(INDEX(RM_M_Exp,MATCH($U96,RM_KEY,0))="","",INDEX(RM_M_Exp,MATCH($U96,RM_KEY,0))),"")</f>
        <v>L</v>
      </c>
      <c r="AT96" s="92" t="str">
        <f>IFERROR(IF(INDEX(RM_M_Edu,MATCH($U96,RM_KEY,0))="","",INDEX(RM_M_Edu,MATCH($U96,RM_KEY,0))),"")</f>
        <v>L</v>
      </c>
      <c r="AU96" s="93" t="str">
        <f>IFERROR(IF(INDEX(RM_L_C,MATCH($U96,RM_KEY,0))="","",INDEX(RM_L_C,MATCH($U96,RM_KEY,0))),"")</f>
        <v/>
      </c>
      <c r="AV96" s="94" t="str">
        <f>IFERROR(IF(INDEX(RM_L_Au,MATCH($U96,RM_KEY,0))="","",INDEX(RM_L_Au,MATCH($U96,RM_KEY,0))),"")</f>
        <v/>
      </c>
      <c r="AW96" s="94" t="str">
        <f>IFERROR(IF(INDEX(RM_L_Ac,MATCH($U96,RM_KEY,0))="","",INDEX(RM_L_Ac,MATCH($U96,RM_KEY,0))),"")</f>
        <v/>
      </c>
      <c r="AX96" s="94" t="str">
        <f>IFERROR(IF(INDEX(RM_L_L,MATCH($U96,RM_KEY,0))="","",INDEX(RM_L_L,MATCH($U96,RM_KEY,0))),"")</f>
        <v/>
      </c>
      <c r="AY96" s="94" t="str">
        <f>IFERROR(IF(INDEX(RM_L_BI,MATCH($U96,RM_KEY,0))="","",INDEX(RM_L_BI,MATCH($U96,RM_KEY,0))),"")</f>
        <v/>
      </c>
      <c r="AZ96" s="94" t="str">
        <f>IFERROR(IF(INDEX(RM_L_Exp,MATCH($U96,RM_KEY,0))="","",INDEX(RM_L_Exp,MATCH($U96,RM_KEY,0))),"")</f>
        <v/>
      </c>
      <c r="BA96" s="94" t="str">
        <f>IFERROR(IF(INDEX(RM_L_Edu,MATCH($U96,RM_KEY,0))="","",INDEX(RM_L_Edu,MATCH($U96,RM_KEY,0))),"")</f>
        <v/>
      </c>
      <c r="BB96" s="89" t="inlineStr">
        <is>
          <t>M</t>
        </is>
      </c>
      <c r="BC96" s="90" t="inlineStr">
        <is>
          <t>M</t>
        </is>
      </c>
      <c r="BD96" s="90" t="inlineStr">
        <is>
          <t>M</t>
        </is>
      </c>
      <c r="BE96" s="90" t="inlineStr">
        <is>
          <t>M</t>
        </is>
      </c>
      <c r="BF96" s="90" t="inlineStr">
        <is>
          <t>M</t>
        </is>
      </c>
      <c r="BG96" s="90" t="inlineStr">
        <is>
          <t>H</t>
        </is>
      </c>
      <c r="BH96" s="90" t="inlineStr">
        <is>
          <t>M</t>
        </is>
      </c>
      <c r="BI96" s="93" t="n"/>
      <c r="BJ96" s="94" t="n"/>
      <c r="BK96" s="94" t="n"/>
      <c r="BL96" s="94" t="n"/>
      <c r="BM96" s="94" t="n"/>
      <c r="BN96" s="94" t="n"/>
      <c r="BO96" s="94" t="n"/>
      <c r="BP96" s="63" t="n"/>
      <c r="BQ96" s="95" t="str">
        <f>IF(CY96=0,"",IF(BP96&lt;&gt;"",BP96,IF(LEFT(W96,1)="X",W96,IF(OR(W96="B+",W96="C+"),INDEX(LAD_PC,MAX(1,MIN(14,MATCH(W96,LAD_PC,0)+IF((DA96-CZ96)&gt;=0.5,1,IF((DA96-CZ96)&lt;=-0.5,-1,0))))),INDEX(LAD_STD,MAX(1,MIN(12,MATCH(W96,LAD_STD,0)+IF((DA96-CZ96)&gt;=0.5,1,IF((DA96-CZ96)&lt;=-0.5,-1,0)))))))))</f>
        <v/>
      </c>
      <c r="BR96" s="86" t="str">
        <f>IF(BQ96="","",IFERROR(CHOOSE(INDEX(B_RANK,MATCH(BQ96,B_LVL,0)),"Band A · Practitioner","Band B · Specialist / Manager","B+ · Player-Coach","Band C · Principal / Head","C+ · Player-Coach","Band D · Business leadership","Band E · Enterprise leadership"),"Band X · Consultant"))</f>
        <v/>
      </c>
      <c r="BS96" s="86" t="str">
        <f>IF(BQ96="","",IF(BQ96=W96,"• Same",IF(INDEX(B_VAL,MATCH(BQ96,B_LVL,0))&gt;INDEX(B_VAL,MATCH(W96,B_LVL,0)),"▲ Up","▼ Down")))</f>
        <v/>
      </c>
      <c r="BT96" s="95" t="str">
        <f>IF(BQ96&lt;&gt;"",BQ96,W96)</f>
        <v>B2</v>
      </c>
      <c r="BU96" s="86" t="str">
        <f>IFERROR(IF($H96="","—",IF(OR(LEFT(BT96,1)="X",LEFT(INDEX($BT$7:$BT$592,MATCH($H96,$D$7:$D$592,0)),1)="X"),"—",IF(AND(LEFT(BT96,1)="E",LEFT(INDEX($BT$7:$BT$592,MATCH($H96,$D$7:$D$592,0)),1)="E"),"Exception · Band E",IF(INDEX(B_VAL,MATCH(BT96,B_LVL,0))&gt;=INDEX(B_VAL,MATCH(INDEX($BT$7:$BT$592,MATCH($H96,$D$7:$D$592,0)),B_LVL,0)),"⚠ At or above the manager",IF(INDEX(B_RANK,MATCH(BT96,B_LVL,0))=INDEX(B_RANK,MATCH(INDEX($BT$7:$BT$592,MATCH($H96,$D$7:$D$592,0)),B_LVL,0)),"⚠ Same band as the manager","OK"))))),"—")</f>
        <v>OK</v>
      </c>
      <c r="BV96" s="64" t="n"/>
      <c r="BW96" s="20">
        <f>IFERROR(INDEX(LMH_PTS,MATCH(AG96,LMH_KEY,0)),0)</f>
        <v>9</v>
      </c>
      <c r="BX96" s="21">
        <f>IFERROR(INDEX(LMH_PTS,MATCH(AH96,LMH_KEY,0)),0)</f>
        <v>3</v>
      </c>
      <c r="BY96" s="21">
        <f>IFERROR(INDEX(LMH_PTS,MATCH(AI96,LMH_KEY,0)),0)</f>
        <v>3</v>
      </c>
      <c r="BZ96" s="21">
        <f>IFERROR(INDEX(LMH_PTS,MATCH(AJ96,LMH_KEY,0)),0)</f>
        <v>3</v>
      </c>
      <c r="CA96" s="21">
        <f>IFERROR(INDEX(LMH_PTS,MATCH(AK96,LMH_KEY,0)),0)</f>
        <v>1</v>
      </c>
      <c r="CB96" s="21">
        <f>IFERROR(INDEX(LMH_PTS,MATCH(AL96,LMH_KEY,0)),0)</f>
        <v>1</v>
      </c>
      <c r="CC96" s="21">
        <f>IFERROR(INDEX(LMH_PTS,MATCH(AM96,LMH_KEY,0)),0)</f>
        <v>1</v>
      </c>
      <c r="CD96" s="21">
        <f>IFERROR(INDEX(LMH_PTS,MATCH(IF(AU96&lt;&gt;"",AU96,AG96),LMH_KEY,0)),0)</f>
        <v>9</v>
      </c>
      <c r="CE96" s="21">
        <f>IFERROR(INDEX(LMH_PTS,MATCH(IF(AV96&lt;&gt;"",AV96,AH96),LMH_KEY,0)),0)</f>
        <v>3</v>
      </c>
      <c r="CF96" s="21">
        <f>IFERROR(INDEX(LMH_PTS,MATCH(IF(AW96&lt;&gt;"",AW96,AI96),LMH_KEY,0)),0)</f>
        <v>3</v>
      </c>
      <c r="CG96" s="21">
        <f>IFERROR(INDEX(LMH_PTS,MATCH(IF(AX96&lt;&gt;"",AX96,AJ96),LMH_KEY,0)),0)</f>
        <v>3</v>
      </c>
      <c r="CH96" s="21">
        <f>IFERROR(INDEX(LMH_PTS,MATCH(IF(AY96&lt;&gt;"",AY96,AK96),LMH_KEY,0)),0)</f>
        <v>1</v>
      </c>
      <c r="CI96" s="21">
        <f>IFERROR(INDEX(LMH_PTS,MATCH(IF(AZ96&lt;&gt;"",AZ96,AL96),LMH_KEY,0)),0)</f>
        <v>1</v>
      </c>
      <c r="CJ96" s="21">
        <f>IFERROR(INDEX(LMH_PTS,MATCH(IF(BA96&lt;&gt;"",BA96,AM96),LMH_KEY,0)),0)</f>
        <v>1</v>
      </c>
      <c r="CK96" s="21">
        <f>IF(BB96="",0,IFERROR(INDEX(LMH_STEP,MATCH(BB96,LMH_KEY,0)),0))</f>
        <v>0</v>
      </c>
      <c r="CL96" s="21">
        <f>IF(BC96="",0,IFERROR(INDEX(LMH_STEP,MATCH(BC96,LMH_KEY,0)),0))</f>
        <v>0</v>
      </c>
      <c r="CM96" s="21">
        <f>IF(BD96="",0,IFERROR(INDEX(LMH_STEP,MATCH(BD96,LMH_KEY,0)),0))</f>
        <v>0</v>
      </c>
      <c r="CN96" s="21">
        <f>IF(BE96="",0,IFERROR(INDEX(LMH_STEP,MATCH(BE96,LMH_KEY,0)),0))</f>
        <v>0</v>
      </c>
      <c r="CO96" s="21">
        <f>IF(BF96="",0,IFERROR(INDEX(LMH_STEP,MATCH(BF96,LMH_KEY,0)),0))</f>
        <v>0</v>
      </c>
      <c r="CP96" s="21">
        <f>IF(BG96="",0,IFERROR(INDEX(LMH_STEP,MATCH(BG96,LMH_KEY,0)),0))</f>
        <v>1</v>
      </c>
      <c r="CQ96" s="21">
        <f>IF(BH96="",0,IFERROR(INDEX(LMH_STEP,MATCH(BH96,LMH_KEY,0)),0))</f>
        <v>0</v>
      </c>
      <c r="CR96" s="21">
        <f>IF(BI96&lt;&gt;"",IFERROR(INDEX(LMH_STEP,MATCH(BI96,LMH_KEY,0)),0),CK96)</f>
        <v>0</v>
      </c>
      <c r="CS96" s="21">
        <f>IF(BJ96&lt;&gt;"",IFERROR(INDEX(LMH_STEP,MATCH(BJ96,LMH_KEY,0)),0),CL96)</f>
        <v>0</v>
      </c>
      <c r="CT96" s="21">
        <f>IF(BK96&lt;&gt;"",IFERROR(INDEX(LMH_STEP,MATCH(BK96,LMH_KEY,0)),0),CM96)</f>
        <v>0</v>
      </c>
      <c r="CU96" s="21">
        <f>IF(BL96&lt;&gt;"",IFERROR(INDEX(LMH_STEP,MATCH(BL96,LMH_KEY,0)),0),CN96)</f>
        <v>0</v>
      </c>
      <c r="CV96" s="21">
        <f>IF(BM96&lt;&gt;"",IFERROR(INDEX(LMH_STEP,MATCH(BM96,LMH_KEY,0)),0),CO96)</f>
        <v>0</v>
      </c>
      <c r="CW96" s="21">
        <f>IF(BN96&lt;&gt;"",IFERROR(INDEX(LMH_STEP,MATCH(BN96,LMH_KEY,0)),0),CP96)</f>
        <v>1</v>
      </c>
      <c r="CX96" s="21">
        <f>IF(BO96&lt;&gt;"",IFERROR(INDEX(LMH_STEP,MATCH(BO96,LMH_KEY,0)),0),CQ96)</f>
        <v>0</v>
      </c>
      <c r="CY96" s="21">
        <f>COUNTA(BI96:BO96)+IF(BP96&lt;&gt;"",1,0)+IFERROR(INDEX(RM_LCNT,MATCH($U96,RM_KEY,0)),0)</f>
        <v>0</v>
      </c>
      <c r="CZ96" s="21">
        <f>IF((BW96+BX96+BY96+BZ96+CA96+CB96+CC96)=0,0,(BW96*CK96+BX96*CL96+BY96*CM96+BZ96*CN96+CA96*CO96+CB96*CP96+CC96*CQ96)/(BW96+BX96+BY96+BZ96+CA96+CB96+CC96))</f>
        <v>0.0476190476190476</v>
      </c>
      <c r="DA96" s="21">
        <f>IF((CD96+CE96+CF96+CG96+CH96+CI96+CJ96)=0,0,(CD96*CR96+CE96*CS96+CF96*CT96+CG96*CU96+CH96*CV96+CI96*CW96+CJ96*CX96)/(CD96+CE96+CF96+CG96+CH96+CI96+CJ96))</f>
        <v>0.0476190476190476</v>
      </c>
    </row>
    <row r="97" ht="70" customHeight="1">
      <c r="A97" s="59" t="inlineStr">
        <is>
          <t>CARBON</t>
        </is>
      </c>
      <c r="B97" s="17" t="inlineStr">
        <is>
          <t>Services</t>
        </is>
      </c>
      <c r="C97" s="17" t="n">
        <v>7</v>
      </c>
      <c r="D97" s="17" t="inlineStr">
        <is>
          <t>IRIS0143</t>
        </is>
      </c>
      <c r="E97" s="17" t="inlineStr">
        <is>
          <t>Ajinkya Dhumal</t>
        </is>
      </c>
      <c r="F97" s="17" t="inlineStr">
        <is>
          <t>Senior Financial Analyst</t>
        </is>
      </c>
      <c r="G97" s="17" t="inlineStr">
        <is>
          <t>Priyanka Mehra</t>
        </is>
      </c>
      <c r="H97" s="17" t="inlineStr">
        <is>
          <t>IRIS2071</t>
        </is>
      </c>
      <c r="I97" s="17" t="n">
        <v>18.8</v>
      </c>
      <c r="J97" s="17" t="inlineStr">
        <is>
          <t>B.Com</t>
        </is>
      </c>
      <c r="K97" s="17" t="inlineStr">
        <is>
          <t>L4 – Senior</t>
        </is>
      </c>
      <c r="L97" s="82" t="inlineStr">
        <is>
          <t>20 of 20</t>
        </is>
      </c>
      <c r="M97" s="83" t="inlineStr">
        <is>
          <t>• Role / sub-team: Cipc · carbon service department.</t>
        </is>
      </c>
      <c r="N97"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97" s="83" t="inlineStr">
        <is>
          <t>Latest rating: 4 · Potential: High · 9-box: Core Contributor</t>
        </is>
      </c>
      <c r="P97" s="83" t="inlineStr">
        <is>
          <t>Complexity &amp; Expertise: A3: CIPC iXBRL tagging, quality checking, validation-error investigation and doubt solving → matches the start
Autonomy &amp; Decision: A2: Selects tags from the taxonomy, investigates common validation errors, prioritises assigned work → moved down 0.5
Accountability &amp; Impact: A2: Accuracy and completeness of own tagging; final file mailed to SA PMO → moved down 0.5
Leadership &amp; Strategy: A2: Manager note lists training and solving tagging doubts; survey gives no detail → matches the start</t>
        </is>
      </c>
      <c r="Q97" s="84" t="inlineStr">
        <is>
          <t>Open ▸</t>
        </is>
      </c>
      <c r="R97" s="84" t="inlineStr">
        <is>
          <t>Card ▸</t>
        </is>
      </c>
      <c r="S97" s="85" t="inlineStr">
        <is>
          <t>Consulting &amp; Professional Services</t>
        </is>
      </c>
      <c r="T97" s="86" t="inlineStr">
        <is>
          <t>XBRL Tagging, Conversion &amp; Filing</t>
        </is>
      </c>
      <c r="U97" s="86" t="inlineStr">
        <is>
          <t>R013</t>
        </is>
      </c>
      <c r="V97" s="86" t="inlineStr">
        <is>
          <t>XBRL Tagging, Conversion &amp; Filing · IC</t>
        </is>
      </c>
      <c r="W97" s="101" t="inlineStr">
        <is>
          <t>A3</t>
        </is>
      </c>
      <c r="X97" s="86" t="inlineStr">
        <is>
          <t>Band A · Practitioner</t>
        </is>
      </c>
      <c r="Y97" s="86" t="inlineStr">
        <is>
          <t>Senior Financial Analyst</t>
        </is>
      </c>
      <c r="Z97" s="86" t="n"/>
      <c r="AA97" s="86" t="inlineStr">
        <is>
          <t>Placed at A3 by the evidence: six ratings × market-derived weights and rules R1–R13 · no move needed for the reporting line</t>
        </is>
      </c>
      <c r="AB97" s="86" t="n"/>
      <c r="AC97" s="88" t="inlineStr">
        <is>
          <t>B1</t>
        </is>
      </c>
      <c r="AD97" s="21" t="inlineStr">
        <is>
          <t>High · 18.8 yrs vs market 2–5 yrs for A3</t>
        </is>
      </c>
      <c r="AE97" s="21" t="n"/>
      <c r="AF97" s="21" t="inlineStr">
        <is>
          <t>P2 · SFIA 3 Apply</t>
        </is>
      </c>
      <c r="AG97" s="89" t="str">
        <f>IFERROR(IF(INDEX(RM_I_C,MATCH($U97,RM_KEY,0))="","",INDEX(RM_I_C,MATCH($U97,RM_KEY,0))),"")</f>
        <v>H</v>
      </c>
      <c r="AH97" s="90" t="str">
        <f>IFERROR(IF(INDEX(RM_I_Au,MATCH($U97,RM_KEY,0))="","",INDEX(RM_I_Au,MATCH($U97,RM_KEY,0))),"")</f>
        <v>M</v>
      </c>
      <c r="AI97" s="90" t="str">
        <f>IFERROR(IF(INDEX(RM_I_Ac,MATCH($U97,RM_KEY,0))="","",INDEX(RM_I_Ac,MATCH($U97,RM_KEY,0))),"")</f>
        <v>M</v>
      </c>
      <c r="AJ97" s="90" t="str">
        <f>IFERROR(IF(INDEX(RM_I_L,MATCH($U97,RM_KEY,0))="","",INDEX(RM_I_L,MATCH($U97,RM_KEY,0))),"")</f>
        <v>L</v>
      </c>
      <c r="AK97" s="90" t="str">
        <f>IFERROR(IF(INDEX(RM_I_BI,MATCH($U97,RM_KEY,0))="","",INDEX(RM_I_BI,MATCH($U97,RM_KEY,0))),"")</f>
        <v>L</v>
      </c>
      <c r="AL97" s="90" t="str">
        <f>IFERROR(IF(INDEX(RM_I_Exp,MATCH($U97,RM_KEY,0))="","",INDEX(RM_I_Exp,MATCH($U97,RM_KEY,0))),"")</f>
        <v>L</v>
      </c>
      <c r="AM97" s="90" t="str">
        <f>IFERROR(IF(INDEX(RM_I_Edu,MATCH($U97,RM_KEY,0))="","",INDEX(RM_I_Edu,MATCH($U97,RM_KEY,0))),"")</f>
        <v>L</v>
      </c>
      <c r="AN97" s="91" t="str">
        <f>IFERROR(IF(INDEX(RM_M_C,MATCH($U97,RM_KEY,0))="","",INDEX(RM_M_C,MATCH($U97,RM_KEY,0))),"")</f>
        <v>H</v>
      </c>
      <c r="AO97" s="92" t="str">
        <f>IFERROR(IF(INDEX(RM_M_Au,MATCH($U97,RM_KEY,0))="","",INDEX(RM_M_Au,MATCH($U97,RM_KEY,0))),"")</f>
        <v>M</v>
      </c>
      <c r="AP97" s="92" t="str">
        <f>IFERROR(IF(INDEX(RM_M_Ac,MATCH($U97,RM_KEY,0))="","",INDEX(RM_M_Ac,MATCH($U97,RM_KEY,0))),"")</f>
        <v>M</v>
      </c>
      <c r="AQ97" s="92" t="str">
        <f>IFERROR(IF(INDEX(RM_M_L,MATCH($U97,RM_KEY,0))="","",INDEX(RM_M_L,MATCH($U97,RM_KEY,0))),"")</f>
        <v>L</v>
      </c>
      <c r="AR97" s="92" t="str">
        <f>IFERROR(IF(INDEX(RM_M_BI,MATCH($U97,RM_KEY,0))="","",INDEX(RM_M_BI,MATCH($U97,RM_KEY,0))),"")</f>
        <v>L</v>
      </c>
      <c r="AS97" s="92" t="str">
        <f>IFERROR(IF(INDEX(RM_M_Exp,MATCH($U97,RM_KEY,0))="","",INDEX(RM_M_Exp,MATCH($U97,RM_KEY,0))),"")</f>
        <v>L</v>
      </c>
      <c r="AT97" s="92" t="str">
        <f>IFERROR(IF(INDEX(RM_M_Edu,MATCH($U97,RM_KEY,0))="","",INDEX(RM_M_Edu,MATCH($U97,RM_KEY,0))),"")</f>
        <v>L</v>
      </c>
      <c r="AU97" s="93" t="str">
        <f>IFERROR(IF(INDEX(RM_L_C,MATCH($U97,RM_KEY,0))="","",INDEX(RM_L_C,MATCH($U97,RM_KEY,0))),"")</f>
        <v/>
      </c>
      <c r="AV97" s="94" t="str">
        <f>IFERROR(IF(INDEX(RM_L_Au,MATCH($U97,RM_KEY,0))="","",INDEX(RM_L_Au,MATCH($U97,RM_KEY,0))),"")</f>
        <v/>
      </c>
      <c r="AW97" s="94" t="str">
        <f>IFERROR(IF(INDEX(RM_L_Ac,MATCH($U97,RM_KEY,0))="","",INDEX(RM_L_Ac,MATCH($U97,RM_KEY,0))),"")</f>
        <v/>
      </c>
      <c r="AX97" s="94" t="str">
        <f>IFERROR(IF(INDEX(RM_L_L,MATCH($U97,RM_KEY,0))="","",INDEX(RM_L_L,MATCH($U97,RM_KEY,0))),"")</f>
        <v/>
      </c>
      <c r="AY97" s="94" t="str">
        <f>IFERROR(IF(INDEX(RM_L_BI,MATCH($U97,RM_KEY,0))="","",INDEX(RM_L_BI,MATCH($U97,RM_KEY,0))),"")</f>
        <v/>
      </c>
      <c r="AZ97" s="94" t="str">
        <f>IFERROR(IF(INDEX(RM_L_Exp,MATCH($U97,RM_KEY,0))="","",INDEX(RM_L_Exp,MATCH($U97,RM_KEY,0))),"")</f>
        <v/>
      </c>
      <c r="BA97" s="94" t="str">
        <f>IFERROR(IF(INDEX(RM_L_Edu,MATCH($U97,RM_KEY,0))="","",INDEX(RM_L_Edu,MATCH($U97,RM_KEY,0))),"")</f>
        <v/>
      </c>
      <c r="BB97" s="89" t="inlineStr">
        <is>
          <t>M</t>
        </is>
      </c>
      <c r="BC97" s="90" t="inlineStr">
        <is>
          <t>M</t>
        </is>
      </c>
      <c r="BD97" s="90" t="inlineStr">
        <is>
          <t>M</t>
        </is>
      </c>
      <c r="BE97" s="90" t="inlineStr">
        <is>
          <t>L</t>
        </is>
      </c>
      <c r="BF97" s="90" t="inlineStr">
        <is>
          <t>M</t>
        </is>
      </c>
      <c r="BG97" s="90" t="inlineStr">
        <is>
          <t>H</t>
        </is>
      </c>
      <c r="BH97" s="90" t="inlineStr">
        <is>
          <t>M</t>
        </is>
      </c>
      <c r="BI97" s="93" t="n"/>
      <c r="BJ97" s="94" t="n"/>
      <c r="BK97" s="94" t="n"/>
      <c r="BL97" s="94" t="n"/>
      <c r="BM97" s="94" t="n"/>
      <c r="BN97" s="94" t="n"/>
      <c r="BO97" s="94" t="n"/>
      <c r="BP97" s="63" t="n"/>
      <c r="BQ97" s="95" t="str">
        <f>IF(CY97=0,"",IF(BP97&lt;&gt;"",BP97,IF(LEFT(W97,1)="X",W97,IF(OR(W97="B+",W97="C+"),INDEX(LAD_PC,MAX(1,MIN(14,MATCH(W97,LAD_PC,0)+IF((DA97-CZ97)&gt;=0.5,1,IF((DA97-CZ97)&lt;=-0.5,-1,0))))),INDEX(LAD_STD,MAX(1,MIN(12,MATCH(W97,LAD_STD,0)+IF((DA97-CZ97)&gt;=0.5,1,IF((DA97-CZ97)&lt;=-0.5,-1,0)))))))))</f>
        <v/>
      </c>
      <c r="BR97" s="86" t="str">
        <f>IF(BQ97="","",IFERROR(CHOOSE(INDEX(B_RANK,MATCH(BQ97,B_LVL,0)),"Band A · Practitioner","Band B · Specialist / Manager","B+ · Player-Coach","Band C · Principal / Head","C+ · Player-Coach","Band D · Business leadership","Band E · Enterprise leadership"),"Band X · Consultant"))</f>
        <v/>
      </c>
      <c r="BS97" s="86" t="str">
        <f>IF(BQ97="","",IF(BQ97=W97,"• Same",IF(INDEX(B_VAL,MATCH(BQ97,B_LVL,0))&gt;INDEX(B_VAL,MATCH(W97,B_LVL,0)),"▲ Up","▼ Down")))</f>
        <v/>
      </c>
      <c r="BT97" s="95" t="str">
        <f>IF(BQ97&lt;&gt;"",BQ97,W97)</f>
        <v>A3</v>
      </c>
      <c r="BU97" s="86" t="str">
        <f>IFERROR(IF($H97="","—",IF(OR(LEFT(BT97,1)="X",LEFT(INDEX($BT$7:$BT$592,MATCH($H97,$D$7:$D$592,0)),1)="X"),"—",IF(AND(LEFT(BT97,1)="E",LEFT(INDEX($BT$7:$BT$592,MATCH($H97,$D$7:$D$592,0)),1)="E"),"Exception · Band E",IF(INDEX(B_VAL,MATCH(BT97,B_LVL,0))&gt;=INDEX(B_VAL,MATCH(INDEX($BT$7:$BT$592,MATCH($H97,$D$7:$D$592,0)),B_LVL,0)),"⚠ At or above the manager",IF(INDEX(B_RANK,MATCH(BT97,B_LVL,0))=INDEX(B_RANK,MATCH(INDEX($BT$7:$BT$592,MATCH($H97,$D$7:$D$592,0)),B_LVL,0)),"⚠ Same band as the manager","OK"))))),"—")</f>
        <v>OK</v>
      </c>
      <c r="BV97" s="64" t="n"/>
      <c r="BW97" s="20">
        <f>IFERROR(INDEX(LMH_PTS,MATCH(AG97,LMH_KEY,0)),0)</f>
        <v>9</v>
      </c>
      <c r="BX97" s="21">
        <f>IFERROR(INDEX(LMH_PTS,MATCH(AH97,LMH_KEY,0)),0)</f>
        <v>3</v>
      </c>
      <c r="BY97" s="21">
        <f>IFERROR(INDEX(LMH_PTS,MATCH(AI97,LMH_KEY,0)),0)</f>
        <v>3</v>
      </c>
      <c r="BZ97" s="21">
        <f>IFERROR(INDEX(LMH_PTS,MATCH(AJ97,LMH_KEY,0)),0)</f>
        <v>1</v>
      </c>
      <c r="CA97" s="21">
        <f>IFERROR(INDEX(LMH_PTS,MATCH(AK97,LMH_KEY,0)),0)</f>
        <v>1</v>
      </c>
      <c r="CB97" s="21">
        <f>IFERROR(INDEX(LMH_PTS,MATCH(AL97,LMH_KEY,0)),0)</f>
        <v>1</v>
      </c>
      <c r="CC97" s="21">
        <f>IFERROR(INDEX(LMH_PTS,MATCH(AM97,LMH_KEY,0)),0)</f>
        <v>1</v>
      </c>
      <c r="CD97" s="21">
        <f>IFERROR(INDEX(LMH_PTS,MATCH(IF(AU97&lt;&gt;"",AU97,AG97),LMH_KEY,0)),0)</f>
        <v>9</v>
      </c>
      <c r="CE97" s="21">
        <f>IFERROR(INDEX(LMH_PTS,MATCH(IF(AV97&lt;&gt;"",AV97,AH97),LMH_KEY,0)),0)</f>
        <v>3</v>
      </c>
      <c r="CF97" s="21">
        <f>IFERROR(INDEX(LMH_PTS,MATCH(IF(AW97&lt;&gt;"",AW97,AI97),LMH_KEY,0)),0)</f>
        <v>3</v>
      </c>
      <c r="CG97" s="21">
        <f>IFERROR(INDEX(LMH_PTS,MATCH(IF(AX97&lt;&gt;"",AX97,AJ97),LMH_KEY,0)),0)</f>
        <v>1</v>
      </c>
      <c r="CH97" s="21">
        <f>IFERROR(INDEX(LMH_PTS,MATCH(IF(AY97&lt;&gt;"",AY97,AK97),LMH_KEY,0)),0)</f>
        <v>1</v>
      </c>
      <c r="CI97" s="21">
        <f>IFERROR(INDEX(LMH_PTS,MATCH(IF(AZ97&lt;&gt;"",AZ97,AL97),LMH_KEY,0)),0)</f>
        <v>1</v>
      </c>
      <c r="CJ97" s="21">
        <f>IFERROR(INDEX(LMH_PTS,MATCH(IF(BA97&lt;&gt;"",BA97,AM97),LMH_KEY,0)),0)</f>
        <v>1</v>
      </c>
      <c r="CK97" s="21">
        <f>IF(BB97="",0,IFERROR(INDEX(LMH_STEP,MATCH(BB97,LMH_KEY,0)),0))</f>
        <v>0</v>
      </c>
      <c r="CL97" s="21">
        <f>IF(BC97="",0,IFERROR(INDEX(LMH_STEP,MATCH(BC97,LMH_KEY,0)),0))</f>
        <v>0</v>
      </c>
      <c r="CM97" s="21">
        <f>IF(BD97="",0,IFERROR(INDEX(LMH_STEP,MATCH(BD97,LMH_KEY,0)),0))</f>
        <v>0</v>
      </c>
      <c r="CN97" s="21">
        <f>IF(BE97="",0,IFERROR(INDEX(LMH_STEP,MATCH(BE97,LMH_KEY,0)),0))</f>
        <v>-1</v>
      </c>
      <c r="CO97" s="21">
        <f>IF(BF97="",0,IFERROR(INDEX(LMH_STEP,MATCH(BF97,LMH_KEY,0)),0))</f>
        <v>0</v>
      </c>
      <c r="CP97" s="21">
        <f>IF(BG97="",0,IFERROR(INDEX(LMH_STEP,MATCH(BG97,LMH_KEY,0)),0))</f>
        <v>1</v>
      </c>
      <c r="CQ97" s="21">
        <f>IF(BH97="",0,IFERROR(INDEX(LMH_STEP,MATCH(BH97,LMH_KEY,0)),0))</f>
        <v>0</v>
      </c>
      <c r="CR97" s="21">
        <f>IF(BI97&lt;&gt;"",IFERROR(INDEX(LMH_STEP,MATCH(BI97,LMH_KEY,0)),0),CK97)</f>
        <v>0</v>
      </c>
      <c r="CS97" s="21">
        <f>IF(BJ97&lt;&gt;"",IFERROR(INDEX(LMH_STEP,MATCH(BJ97,LMH_KEY,0)),0),CL97)</f>
        <v>0</v>
      </c>
      <c r="CT97" s="21">
        <f>IF(BK97&lt;&gt;"",IFERROR(INDEX(LMH_STEP,MATCH(BK97,LMH_KEY,0)),0),CM97)</f>
        <v>0</v>
      </c>
      <c r="CU97" s="21">
        <f>IF(BL97&lt;&gt;"",IFERROR(INDEX(LMH_STEP,MATCH(BL97,LMH_KEY,0)),0),CN97)</f>
        <v>-1</v>
      </c>
      <c r="CV97" s="21">
        <f>IF(BM97&lt;&gt;"",IFERROR(INDEX(LMH_STEP,MATCH(BM97,LMH_KEY,0)),0),CO97)</f>
        <v>0</v>
      </c>
      <c r="CW97" s="21">
        <f>IF(BN97&lt;&gt;"",IFERROR(INDEX(LMH_STEP,MATCH(BN97,LMH_KEY,0)),0),CP97)</f>
        <v>1</v>
      </c>
      <c r="CX97" s="21">
        <f>IF(BO97&lt;&gt;"",IFERROR(INDEX(LMH_STEP,MATCH(BO97,LMH_KEY,0)),0),CQ97)</f>
        <v>0</v>
      </c>
      <c r="CY97" s="21">
        <f>COUNTA(BI97:BO97)+IF(BP97&lt;&gt;"",1,0)+IFERROR(INDEX(RM_LCNT,MATCH($U97,RM_KEY,0)),0)</f>
        <v>0</v>
      </c>
      <c r="CZ97" s="21">
        <f>IF((BW97+BX97+BY97+BZ97+CA97+CB97+CC97)=0,0,(BW97*CK97+BX97*CL97+BY97*CM97+BZ97*CN97+CA97*CO97+CB97*CP97+CC97*CQ97)/(BW97+BX97+BY97+BZ97+CA97+CB97+CC97))</f>
        <v>0</v>
      </c>
      <c r="DA97" s="21">
        <f>IF((CD97+CE97+CF97+CG97+CH97+CI97+CJ97)=0,0,(CD97*CR97+CE97*CS97+CF97*CT97+CG97*CU97+CH97*CV97+CI97*CW97+CJ97*CX97)/(CD97+CE97+CF97+CG97+CH97+CI97+CJ97))</f>
        <v>0</v>
      </c>
    </row>
    <row r="98" ht="70" customHeight="1">
      <c r="A98" s="59" t="inlineStr">
        <is>
          <t>CARBON</t>
        </is>
      </c>
      <c r="B98" s="17" t="inlineStr">
        <is>
          <t>Services</t>
        </is>
      </c>
      <c r="C98" s="17" t="n">
        <v>7</v>
      </c>
      <c r="D98" s="17" t="inlineStr">
        <is>
          <t>IRIS2230</t>
        </is>
      </c>
      <c r="E98" s="17" t="inlineStr">
        <is>
          <t>Palak Verma</t>
        </is>
      </c>
      <c r="F98" s="17" t="inlineStr">
        <is>
          <t>Financial Analyst</t>
        </is>
      </c>
      <c r="G98" s="17" t="inlineStr">
        <is>
          <t>Priyanka Mehra</t>
        </is>
      </c>
      <c r="H98" s="17" t="inlineStr">
        <is>
          <t>IRIS2071</t>
        </is>
      </c>
      <c r="I98" s="17" t="n">
        <v>5.5</v>
      </c>
      <c r="J98" s="17" t="inlineStr">
        <is>
          <t>B.Com</t>
        </is>
      </c>
      <c r="K98" s="17" t="inlineStr">
        <is>
          <t>L3 – Professional / Associate</t>
        </is>
      </c>
      <c r="L98" s="82" t="n"/>
      <c r="M98" s="83" t="inlineStr">
        <is>
          <t>• Role / sub-team: CIPC tagging.</t>
        </is>
      </c>
      <c r="N98"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98" s="83" t="inlineStr">
        <is>
          <t>Latest rating: 3 · Potential: Medium · 9-box: Core Contributor</t>
        </is>
      </c>
      <c r="P98" s="83" t="inlineStr">
        <is>
          <t>Complexity &amp; Expertise: A2: Manager note only: CIPC tagging, QC, validations and sending the final mail → matches the start
Accountability &amp; Impact: A2: Own completed CIPC files emailed to the PMO → matches the start
Leadership &amp; Strategy: A1: Manager note mentions no guidance of others → matches the start</t>
        </is>
      </c>
      <c r="Q98" s="84" t="inlineStr">
        <is>
          <t>Open ▸</t>
        </is>
      </c>
      <c r="R98" s="84" t="inlineStr">
        <is>
          <t>Card ▸</t>
        </is>
      </c>
      <c r="S98" s="85" t="inlineStr">
        <is>
          <t>Consulting &amp; Professional Services</t>
        </is>
      </c>
      <c r="T98" s="86" t="inlineStr">
        <is>
          <t>XBRL Tagging, Conversion &amp; Filing</t>
        </is>
      </c>
      <c r="U98" s="86" t="inlineStr">
        <is>
          <t>R013</t>
        </is>
      </c>
      <c r="V98" s="86" t="inlineStr">
        <is>
          <t>XBRL Tagging, Conversion &amp; Filing · IC</t>
        </is>
      </c>
      <c r="W98" s="101" t="inlineStr">
        <is>
          <t>A3</t>
        </is>
      </c>
      <c r="X98" s="86" t="inlineStr">
        <is>
          <t>Band A · Practitioner</t>
        </is>
      </c>
      <c r="Y98" s="86" t="inlineStr">
        <is>
          <t>Senior Financial Analyst</t>
        </is>
      </c>
      <c r="Z98" s="86" t="n"/>
      <c r="AA98" s="86" t="inlineStr">
        <is>
          <t>Placed at A3 by the evidence: six ratings × market-derived weights and rules R1–R13 · no move needed for the reporting line</t>
        </is>
      </c>
      <c r="AB98" s="86" t="n"/>
      <c r="AC98" s="88" t="inlineStr">
        <is>
          <t>A2</t>
        </is>
      </c>
      <c r="AD98" s="21" t="inlineStr">
        <is>
          <t>High · 5.5 yrs vs market 2–5 yrs for A3</t>
        </is>
      </c>
      <c r="AE98" s="21" t="n"/>
      <c r="AF98" s="21" t="inlineStr">
        <is>
          <t>P2 · SFIA 3 Apply</t>
        </is>
      </c>
      <c r="AG98" s="89" t="str">
        <f>IFERROR(IF(INDEX(RM_I_C,MATCH($U98,RM_KEY,0))="","",INDEX(RM_I_C,MATCH($U98,RM_KEY,0))),"")</f>
        <v>H</v>
      </c>
      <c r="AH98" s="90" t="str">
        <f>IFERROR(IF(INDEX(RM_I_Au,MATCH($U98,RM_KEY,0))="","",INDEX(RM_I_Au,MATCH($U98,RM_KEY,0))),"")</f>
        <v>M</v>
      </c>
      <c r="AI98" s="90" t="str">
        <f>IFERROR(IF(INDEX(RM_I_Ac,MATCH($U98,RM_KEY,0))="","",INDEX(RM_I_Ac,MATCH($U98,RM_KEY,0))),"")</f>
        <v>M</v>
      </c>
      <c r="AJ98" s="90" t="str">
        <f>IFERROR(IF(INDEX(RM_I_L,MATCH($U98,RM_KEY,0))="","",INDEX(RM_I_L,MATCH($U98,RM_KEY,0))),"")</f>
        <v>L</v>
      </c>
      <c r="AK98" s="90" t="str">
        <f>IFERROR(IF(INDEX(RM_I_BI,MATCH($U98,RM_KEY,0))="","",INDEX(RM_I_BI,MATCH($U98,RM_KEY,0))),"")</f>
        <v>L</v>
      </c>
      <c r="AL98" s="90" t="str">
        <f>IFERROR(IF(INDEX(RM_I_Exp,MATCH($U98,RM_KEY,0))="","",INDEX(RM_I_Exp,MATCH($U98,RM_KEY,0))),"")</f>
        <v>L</v>
      </c>
      <c r="AM98" s="90" t="str">
        <f>IFERROR(IF(INDEX(RM_I_Edu,MATCH($U98,RM_KEY,0))="","",INDEX(RM_I_Edu,MATCH($U98,RM_KEY,0))),"")</f>
        <v>L</v>
      </c>
      <c r="AN98" s="91" t="str">
        <f>IFERROR(IF(INDEX(RM_M_C,MATCH($U98,RM_KEY,0))="","",INDEX(RM_M_C,MATCH($U98,RM_KEY,0))),"")</f>
        <v>H</v>
      </c>
      <c r="AO98" s="92" t="str">
        <f>IFERROR(IF(INDEX(RM_M_Au,MATCH($U98,RM_KEY,0))="","",INDEX(RM_M_Au,MATCH($U98,RM_KEY,0))),"")</f>
        <v>M</v>
      </c>
      <c r="AP98" s="92" t="str">
        <f>IFERROR(IF(INDEX(RM_M_Ac,MATCH($U98,RM_KEY,0))="","",INDEX(RM_M_Ac,MATCH($U98,RM_KEY,0))),"")</f>
        <v>M</v>
      </c>
      <c r="AQ98" s="92" t="str">
        <f>IFERROR(IF(INDEX(RM_M_L,MATCH($U98,RM_KEY,0))="","",INDEX(RM_M_L,MATCH($U98,RM_KEY,0))),"")</f>
        <v>L</v>
      </c>
      <c r="AR98" s="92" t="str">
        <f>IFERROR(IF(INDEX(RM_M_BI,MATCH($U98,RM_KEY,0))="","",INDEX(RM_M_BI,MATCH($U98,RM_KEY,0))),"")</f>
        <v>L</v>
      </c>
      <c r="AS98" s="92" t="str">
        <f>IFERROR(IF(INDEX(RM_M_Exp,MATCH($U98,RM_KEY,0))="","",INDEX(RM_M_Exp,MATCH($U98,RM_KEY,0))),"")</f>
        <v>L</v>
      </c>
      <c r="AT98" s="92" t="str">
        <f>IFERROR(IF(INDEX(RM_M_Edu,MATCH($U98,RM_KEY,0))="","",INDEX(RM_M_Edu,MATCH($U98,RM_KEY,0))),"")</f>
        <v>L</v>
      </c>
      <c r="AU98" s="93" t="str">
        <f>IFERROR(IF(INDEX(RM_L_C,MATCH($U98,RM_KEY,0))="","",INDEX(RM_L_C,MATCH($U98,RM_KEY,0))),"")</f>
        <v/>
      </c>
      <c r="AV98" s="94" t="str">
        <f>IFERROR(IF(INDEX(RM_L_Au,MATCH($U98,RM_KEY,0))="","",INDEX(RM_L_Au,MATCH($U98,RM_KEY,0))),"")</f>
        <v/>
      </c>
      <c r="AW98" s="94" t="str">
        <f>IFERROR(IF(INDEX(RM_L_Ac,MATCH($U98,RM_KEY,0))="","",INDEX(RM_L_Ac,MATCH($U98,RM_KEY,0))),"")</f>
        <v/>
      </c>
      <c r="AX98" s="94" t="str">
        <f>IFERROR(IF(INDEX(RM_L_L,MATCH($U98,RM_KEY,0))="","",INDEX(RM_L_L,MATCH($U98,RM_KEY,0))),"")</f>
        <v/>
      </c>
      <c r="AY98" s="94" t="str">
        <f>IFERROR(IF(INDEX(RM_L_BI,MATCH($U98,RM_KEY,0))="","",INDEX(RM_L_BI,MATCH($U98,RM_KEY,0))),"")</f>
        <v/>
      </c>
      <c r="AZ98" s="94" t="str">
        <f>IFERROR(IF(INDEX(RM_L_Exp,MATCH($U98,RM_KEY,0))="","",INDEX(RM_L_Exp,MATCH($U98,RM_KEY,0))),"")</f>
        <v/>
      </c>
      <c r="BA98" s="94" t="str">
        <f>IFERROR(IF(INDEX(RM_L_Edu,MATCH($U98,RM_KEY,0))="","",INDEX(RM_L_Edu,MATCH($U98,RM_KEY,0))),"")</f>
        <v/>
      </c>
      <c r="BB98" s="89" t="inlineStr">
        <is>
          <t>L</t>
        </is>
      </c>
      <c r="BC98" s="90" t="n"/>
      <c r="BD98" s="90" t="inlineStr">
        <is>
          <t>L</t>
        </is>
      </c>
      <c r="BE98" s="90" t="inlineStr">
        <is>
          <t>L</t>
        </is>
      </c>
      <c r="BF98" s="90" t="inlineStr">
        <is>
          <t>M</t>
        </is>
      </c>
      <c r="BG98" s="90" t="inlineStr">
        <is>
          <t>H</t>
        </is>
      </c>
      <c r="BH98" s="90" t="inlineStr">
        <is>
          <t>M</t>
        </is>
      </c>
      <c r="BI98" s="93" t="n"/>
      <c r="BJ98" s="94" t="n"/>
      <c r="BK98" s="94" t="n"/>
      <c r="BL98" s="94" t="n"/>
      <c r="BM98" s="94" t="n"/>
      <c r="BN98" s="94" t="n"/>
      <c r="BO98" s="94" t="n"/>
      <c r="BP98" s="63" t="n"/>
      <c r="BQ98" s="95" t="str">
        <f>IF(CY98=0,"",IF(BP98&lt;&gt;"",BP98,IF(LEFT(W98,1)="X",W98,IF(OR(W98="B+",W98="C+"),INDEX(LAD_PC,MAX(1,MIN(14,MATCH(W98,LAD_PC,0)+IF((DA98-CZ98)&gt;=0.5,1,IF((DA98-CZ98)&lt;=-0.5,-1,0))))),INDEX(LAD_STD,MAX(1,MIN(12,MATCH(W98,LAD_STD,0)+IF((DA98-CZ98)&gt;=0.5,1,IF((DA98-CZ98)&lt;=-0.5,-1,0)))))))))</f>
        <v/>
      </c>
      <c r="BR98" s="86" t="str">
        <f>IF(BQ98="","",IFERROR(CHOOSE(INDEX(B_RANK,MATCH(BQ98,B_LVL,0)),"Band A · Practitioner","Band B · Specialist / Manager","B+ · Player-Coach","Band C · Principal / Head","C+ · Player-Coach","Band D · Business leadership","Band E · Enterprise leadership"),"Band X · Consultant"))</f>
        <v/>
      </c>
      <c r="BS98" s="86" t="str">
        <f>IF(BQ98="","",IF(BQ98=W98,"• Same",IF(INDEX(B_VAL,MATCH(BQ98,B_LVL,0))&gt;INDEX(B_VAL,MATCH(W98,B_LVL,0)),"▲ Up","▼ Down")))</f>
        <v/>
      </c>
      <c r="BT98" s="95" t="str">
        <f>IF(BQ98&lt;&gt;"",BQ98,W98)</f>
        <v>A3</v>
      </c>
      <c r="BU98" s="86" t="str">
        <f>IFERROR(IF($H98="","—",IF(OR(LEFT(BT98,1)="X",LEFT(INDEX($BT$7:$BT$592,MATCH($H98,$D$7:$D$592,0)),1)="X"),"—",IF(AND(LEFT(BT98,1)="E",LEFT(INDEX($BT$7:$BT$592,MATCH($H98,$D$7:$D$592,0)),1)="E"),"Exception · Band E",IF(INDEX(B_VAL,MATCH(BT98,B_LVL,0))&gt;=INDEX(B_VAL,MATCH(INDEX($BT$7:$BT$592,MATCH($H98,$D$7:$D$592,0)),B_LVL,0)),"⚠ At or above the manager",IF(INDEX(B_RANK,MATCH(BT98,B_LVL,0))=INDEX(B_RANK,MATCH(INDEX($BT$7:$BT$592,MATCH($H98,$D$7:$D$592,0)),B_LVL,0)),"⚠ Same band as the manager","OK"))))),"—")</f>
        <v>OK</v>
      </c>
      <c r="BV98" s="64" t="n"/>
      <c r="BW98" s="20">
        <f>IFERROR(INDEX(LMH_PTS,MATCH(AG98,LMH_KEY,0)),0)</f>
        <v>9</v>
      </c>
      <c r="BX98" s="21">
        <f>IFERROR(INDEX(LMH_PTS,MATCH(AH98,LMH_KEY,0)),0)</f>
        <v>3</v>
      </c>
      <c r="BY98" s="21">
        <f>IFERROR(INDEX(LMH_PTS,MATCH(AI98,LMH_KEY,0)),0)</f>
        <v>3</v>
      </c>
      <c r="BZ98" s="21">
        <f>IFERROR(INDEX(LMH_PTS,MATCH(AJ98,LMH_KEY,0)),0)</f>
        <v>1</v>
      </c>
      <c r="CA98" s="21">
        <f>IFERROR(INDEX(LMH_PTS,MATCH(AK98,LMH_KEY,0)),0)</f>
        <v>1</v>
      </c>
      <c r="CB98" s="21">
        <f>IFERROR(INDEX(LMH_PTS,MATCH(AL98,LMH_KEY,0)),0)</f>
        <v>1</v>
      </c>
      <c r="CC98" s="21">
        <f>IFERROR(INDEX(LMH_PTS,MATCH(AM98,LMH_KEY,0)),0)</f>
        <v>1</v>
      </c>
      <c r="CD98" s="21">
        <f>IFERROR(INDEX(LMH_PTS,MATCH(IF(AU98&lt;&gt;"",AU98,AG98),LMH_KEY,0)),0)</f>
        <v>9</v>
      </c>
      <c r="CE98" s="21">
        <f>IFERROR(INDEX(LMH_PTS,MATCH(IF(AV98&lt;&gt;"",AV98,AH98),LMH_KEY,0)),0)</f>
        <v>3</v>
      </c>
      <c r="CF98" s="21">
        <f>IFERROR(INDEX(LMH_PTS,MATCH(IF(AW98&lt;&gt;"",AW98,AI98),LMH_KEY,0)),0)</f>
        <v>3</v>
      </c>
      <c r="CG98" s="21">
        <f>IFERROR(INDEX(LMH_PTS,MATCH(IF(AX98&lt;&gt;"",AX98,AJ98),LMH_KEY,0)),0)</f>
        <v>1</v>
      </c>
      <c r="CH98" s="21">
        <f>IFERROR(INDEX(LMH_PTS,MATCH(IF(AY98&lt;&gt;"",AY98,AK98),LMH_KEY,0)),0)</f>
        <v>1</v>
      </c>
      <c r="CI98" s="21">
        <f>IFERROR(INDEX(LMH_PTS,MATCH(IF(AZ98&lt;&gt;"",AZ98,AL98),LMH_KEY,0)),0)</f>
        <v>1</v>
      </c>
      <c r="CJ98" s="21">
        <f>IFERROR(INDEX(LMH_PTS,MATCH(IF(BA98&lt;&gt;"",BA98,AM98),LMH_KEY,0)),0)</f>
        <v>1</v>
      </c>
      <c r="CK98" s="21">
        <f>IF(BB98="",0,IFERROR(INDEX(LMH_STEP,MATCH(BB98,LMH_KEY,0)),0))</f>
        <v>-1</v>
      </c>
      <c r="CL98" s="21">
        <f>IF(BC98="",0,IFERROR(INDEX(LMH_STEP,MATCH(BC98,LMH_KEY,0)),0))</f>
        <v>0</v>
      </c>
      <c r="CM98" s="21">
        <f>IF(BD98="",0,IFERROR(INDEX(LMH_STEP,MATCH(BD98,LMH_KEY,0)),0))</f>
        <v>-1</v>
      </c>
      <c r="CN98" s="21">
        <f>IF(BE98="",0,IFERROR(INDEX(LMH_STEP,MATCH(BE98,LMH_KEY,0)),0))</f>
        <v>-1</v>
      </c>
      <c r="CO98" s="21">
        <f>IF(BF98="",0,IFERROR(INDEX(LMH_STEP,MATCH(BF98,LMH_KEY,0)),0))</f>
        <v>0</v>
      </c>
      <c r="CP98" s="21">
        <f>IF(BG98="",0,IFERROR(INDEX(LMH_STEP,MATCH(BG98,LMH_KEY,0)),0))</f>
        <v>1</v>
      </c>
      <c r="CQ98" s="21">
        <f>IF(BH98="",0,IFERROR(INDEX(LMH_STEP,MATCH(BH98,LMH_KEY,0)),0))</f>
        <v>0</v>
      </c>
      <c r="CR98" s="21">
        <f>IF(BI98&lt;&gt;"",IFERROR(INDEX(LMH_STEP,MATCH(BI98,LMH_KEY,0)),0),CK98)</f>
        <v>-1</v>
      </c>
      <c r="CS98" s="21">
        <f>IF(BJ98&lt;&gt;"",IFERROR(INDEX(LMH_STEP,MATCH(BJ98,LMH_KEY,0)),0),CL98)</f>
        <v>0</v>
      </c>
      <c r="CT98" s="21">
        <f>IF(BK98&lt;&gt;"",IFERROR(INDEX(LMH_STEP,MATCH(BK98,LMH_KEY,0)),0),CM98)</f>
        <v>-1</v>
      </c>
      <c r="CU98" s="21">
        <f>IF(BL98&lt;&gt;"",IFERROR(INDEX(LMH_STEP,MATCH(BL98,LMH_KEY,0)),0),CN98)</f>
        <v>-1</v>
      </c>
      <c r="CV98" s="21">
        <f>IF(BM98&lt;&gt;"",IFERROR(INDEX(LMH_STEP,MATCH(BM98,LMH_KEY,0)),0),CO98)</f>
        <v>0</v>
      </c>
      <c r="CW98" s="21">
        <f>IF(BN98&lt;&gt;"",IFERROR(INDEX(LMH_STEP,MATCH(BN98,LMH_KEY,0)),0),CP98)</f>
        <v>1</v>
      </c>
      <c r="CX98" s="21">
        <f>IF(BO98&lt;&gt;"",IFERROR(INDEX(LMH_STEP,MATCH(BO98,LMH_KEY,0)),0),CQ98)</f>
        <v>0</v>
      </c>
      <c r="CY98" s="21">
        <f>COUNTA(BI98:BO98)+IF(BP98&lt;&gt;"",1,0)+IFERROR(INDEX(RM_LCNT,MATCH($U98,RM_KEY,0)),0)</f>
        <v>0</v>
      </c>
      <c r="CZ98" s="21">
        <f>IF((BW98+BX98+BY98+BZ98+CA98+CB98+CC98)=0,0,(BW98*CK98+BX98*CL98+BY98*CM98+BZ98*CN98+CA98*CO98+CB98*CP98+CC98*CQ98)/(BW98+BX98+BY98+BZ98+CA98+CB98+CC98))</f>
        <v>-0.631578947368421</v>
      </c>
      <c r="DA98" s="21">
        <f>IF((CD98+CE98+CF98+CG98+CH98+CI98+CJ98)=0,0,(CD98*CR98+CE98*CS98+CF98*CT98+CG98*CU98+CH98*CV98+CI98*CW98+CJ98*CX98)/(CD98+CE98+CF98+CG98+CH98+CI98+CJ98))</f>
        <v>-0.631578947368421</v>
      </c>
    </row>
    <row r="99" ht="70" customHeight="1">
      <c r="A99" s="59" t="inlineStr">
        <is>
          <t>CARBON</t>
        </is>
      </c>
      <c r="B99" s="17" t="inlineStr">
        <is>
          <t>Services</t>
        </is>
      </c>
      <c r="C99" s="17" t="n">
        <v>7</v>
      </c>
      <c r="D99" s="17" t="inlineStr">
        <is>
          <t>IRIS1340</t>
        </is>
      </c>
      <c r="E99" s="17" t="inlineStr">
        <is>
          <t>Rajendra Gupta</t>
        </is>
      </c>
      <c r="F99" s="17" t="inlineStr">
        <is>
          <t>Financial Analyst</t>
        </is>
      </c>
      <c r="G99" s="17" t="inlineStr">
        <is>
          <t>Priyanka Mehra</t>
        </is>
      </c>
      <c r="H99" s="17" t="inlineStr">
        <is>
          <t>IRIS2071</t>
        </is>
      </c>
      <c r="I99" s="17" t="n">
        <v>14.3</v>
      </c>
      <c r="J99" s="17" t="inlineStr">
        <is>
          <t>MBA</t>
        </is>
      </c>
      <c r="K99" s="17" t="inlineStr">
        <is>
          <t>L3 – Professional / Associate</t>
        </is>
      </c>
      <c r="L99" s="82" t="inlineStr">
        <is>
          <t>20 of 20</t>
        </is>
      </c>
      <c r="M99" s="83" t="inlineStr">
        <is>
          <t>• Role / sub-team: Tagging.</t>
        </is>
      </c>
      <c r="N99"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O99" s="83" t="inlineStr">
        <is>
          <t>Latest rating: 3 · Potential: Medium · 9-box: Core Contributor</t>
        </is>
      </c>
      <c r="P99" s="83" t="inlineStr">
        <is>
          <t>Complexity &amp; Expertise: A3: MCA and CIPC conversion: data mapping, XML generation, validation errors, client calls; IFRS, Ind AS → moved up 0.5
Autonomy &amp; Decision: A3: Maps, corrects and quality-checks without prior approval; refers interpretation changes to team or client → moved up 0.5
Accountability &amp; Impact: A3: Complete XBRL file start to finish; MCA files sent directly to client → moved up 0.5
Leadership &amp; Strategy: A1: No guidance or leadership of colleagues described → matches the start</t>
        </is>
      </c>
      <c r="Q99" s="84" t="inlineStr">
        <is>
          <t>Open ▸</t>
        </is>
      </c>
      <c r="R99" s="84" t="inlineStr">
        <is>
          <t>Card ▸</t>
        </is>
      </c>
      <c r="S99" s="85" t="inlineStr">
        <is>
          <t>Consulting &amp; Professional Services</t>
        </is>
      </c>
      <c r="T99" s="86" t="inlineStr">
        <is>
          <t>XBRL Tagging, Conversion &amp; Filing</t>
        </is>
      </c>
      <c r="U99" s="86" t="inlineStr">
        <is>
          <t>R013</t>
        </is>
      </c>
      <c r="V99" s="86" t="inlineStr">
        <is>
          <t>XBRL Tagging, Conversion &amp; Filing · IC</t>
        </is>
      </c>
      <c r="W99" s="101" t="inlineStr">
        <is>
          <t>A3</t>
        </is>
      </c>
      <c r="X99" s="86" t="inlineStr">
        <is>
          <t>Band A · Practitioner</t>
        </is>
      </c>
      <c r="Y99" s="86" t="inlineStr">
        <is>
          <t>Senior Financial Analyst</t>
        </is>
      </c>
      <c r="Z99" s="86" t="n"/>
      <c r="AA99" s="86" t="inlineStr">
        <is>
          <t>Placed at A3 by the evidence: six ratings × market-derived weights and rules R1–R13 · no move needed for the reporting line</t>
        </is>
      </c>
      <c r="AB99" s="86" t="n"/>
      <c r="AC99" s="88" t="inlineStr">
        <is>
          <t>A3</t>
        </is>
      </c>
      <c r="AD99" s="21" t="inlineStr">
        <is>
          <t>High · 14.3 yrs vs market 2–5 yrs for A3</t>
        </is>
      </c>
      <c r="AE99" s="21" t="n"/>
      <c r="AF99" s="21" t="inlineStr">
        <is>
          <t>P2 · SFIA 3 Apply</t>
        </is>
      </c>
      <c r="AG99" s="89" t="str">
        <f>IFERROR(IF(INDEX(RM_I_C,MATCH($U99,RM_KEY,0))="","",INDEX(RM_I_C,MATCH($U99,RM_KEY,0))),"")</f>
        <v>H</v>
      </c>
      <c r="AH99" s="90" t="str">
        <f>IFERROR(IF(INDEX(RM_I_Au,MATCH($U99,RM_KEY,0))="","",INDEX(RM_I_Au,MATCH($U99,RM_KEY,0))),"")</f>
        <v>M</v>
      </c>
      <c r="AI99" s="90" t="str">
        <f>IFERROR(IF(INDEX(RM_I_Ac,MATCH($U99,RM_KEY,0))="","",INDEX(RM_I_Ac,MATCH($U99,RM_KEY,0))),"")</f>
        <v>M</v>
      </c>
      <c r="AJ99" s="90" t="str">
        <f>IFERROR(IF(INDEX(RM_I_L,MATCH($U99,RM_KEY,0))="","",INDEX(RM_I_L,MATCH($U99,RM_KEY,0))),"")</f>
        <v>L</v>
      </c>
      <c r="AK99" s="90" t="str">
        <f>IFERROR(IF(INDEX(RM_I_BI,MATCH($U99,RM_KEY,0))="","",INDEX(RM_I_BI,MATCH($U99,RM_KEY,0))),"")</f>
        <v>L</v>
      </c>
      <c r="AL99" s="90" t="str">
        <f>IFERROR(IF(INDEX(RM_I_Exp,MATCH($U99,RM_KEY,0))="","",INDEX(RM_I_Exp,MATCH($U99,RM_KEY,0))),"")</f>
        <v>L</v>
      </c>
      <c r="AM99" s="90" t="str">
        <f>IFERROR(IF(INDEX(RM_I_Edu,MATCH($U99,RM_KEY,0))="","",INDEX(RM_I_Edu,MATCH($U99,RM_KEY,0))),"")</f>
        <v>L</v>
      </c>
      <c r="AN99" s="91" t="str">
        <f>IFERROR(IF(INDEX(RM_M_C,MATCH($U99,RM_KEY,0))="","",INDEX(RM_M_C,MATCH($U99,RM_KEY,0))),"")</f>
        <v>H</v>
      </c>
      <c r="AO99" s="92" t="str">
        <f>IFERROR(IF(INDEX(RM_M_Au,MATCH($U99,RM_KEY,0))="","",INDEX(RM_M_Au,MATCH($U99,RM_KEY,0))),"")</f>
        <v>M</v>
      </c>
      <c r="AP99" s="92" t="str">
        <f>IFERROR(IF(INDEX(RM_M_Ac,MATCH($U99,RM_KEY,0))="","",INDEX(RM_M_Ac,MATCH($U99,RM_KEY,0))),"")</f>
        <v>M</v>
      </c>
      <c r="AQ99" s="92" t="str">
        <f>IFERROR(IF(INDEX(RM_M_L,MATCH($U99,RM_KEY,0))="","",INDEX(RM_M_L,MATCH($U99,RM_KEY,0))),"")</f>
        <v>L</v>
      </c>
      <c r="AR99" s="92" t="str">
        <f>IFERROR(IF(INDEX(RM_M_BI,MATCH($U99,RM_KEY,0))="","",INDEX(RM_M_BI,MATCH($U99,RM_KEY,0))),"")</f>
        <v>L</v>
      </c>
      <c r="AS99" s="92" t="str">
        <f>IFERROR(IF(INDEX(RM_M_Exp,MATCH($U99,RM_KEY,0))="","",INDEX(RM_M_Exp,MATCH($U99,RM_KEY,0))),"")</f>
        <v>L</v>
      </c>
      <c r="AT99" s="92" t="str">
        <f>IFERROR(IF(INDEX(RM_M_Edu,MATCH($U99,RM_KEY,0))="","",INDEX(RM_M_Edu,MATCH($U99,RM_KEY,0))),"")</f>
        <v>L</v>
      </c>
      <c r="AU99" s="93" t="str">
        <f>IFERROR(IF(INDEX(RM_L_C,MATCH($U99,RM_KEY,0))="","",INDEX(RM_L_C,MATCH($U99,RM_KEY,0))),"")</f>
        <v/>
      </c>
      <c r="AV99" s="94" t="str">
        <f>IFERROR(IF(INDEX(RM_L_Au,MATCH($U99,RM_KEY,0))="","",INDEX(RM_L_Au,MATCH($U99,RM_KEY,0))),"")</f>
        <v/>
      </c>
      <c r="AW99" s="94" t="str">
        <f>IFERROR(IF(INDEX(RM_L_Ac,MATCH($U99,RM_KEY,0))="","",INDEX(RM_L_Ac,MATCH($U99,RM_KEY,0))),"")</f>
        <v/>
      </c>
      <c r="AX99" s="94" t="str">
        <f>IFERROR(IF(INDEX(RM_L_L,MATCH($U99,RM_KEY,0))="","",INDEX(RM_L_L,MATCH($U99,RM_KEY,0))),"")</f>
        <v/>
      </c>
      <c r="AY99" s="94" t="str">
        <f>IFERROR(IF(INDEX(RM_L_BI,MATCH($U99,RM_KEY,0))="","",INDEX(RM_L_BI,MATCH($U99,RM_KEY,0))),"")</f>
        <v/>
      </c>
      <c r="AZ99" s="94" t="str">
        <f>IFERROR(IF(INDEX(RM_L_Exp,MATCH($U99,RM_KEY,0))="","",INDEX(RM_L_Exp,MATCH($U99,RM_KEY,0))),"")</f>
        <v/>
      </c>
      <c r="BA99" s="94" t="str">
        <f>IFERROR(IF(INDEX(RM_L_Edu,MATCH($U99,RM_KEY,0))="","",INDEX(RM_L_Edu,MATCH($U99,RM_KEY,0))),"")</f>
        <v/>
      </c>
      <c r="BB99" s="89" t="inlineStr">
        <is>
          <t>M</t>
        </is>
      </c>
      <c r="BC99" s="90" t="inlineStr">
        <is>
          <t>M</t>
        </is>
      </c>
      <c r="BD99" s="90" t="inlineStr">
        <is>
          <t>M</t>
        </is>
      </c>
      <c r="BE99" s="90" t="inlineStr">
        <is>
          <t>L</t>
        </is>
      </c>
      <c r="BF99" s="90" t="inlineStr">
        <is>
          <t>M</t>
        </is>
      </c>
      <c r="BG99" s="90" t="inlineStr">
        <is>
          <t>H</t>
        </is>
      </c>
      <c r="BH99" s="90" t="inlineStr">
        <is>
          <t>H</t>
        </is>
      </c>
      <c r="BI99" s="93" t="n"/>
      <c r="BJ99" s="94" t="n"/>
      <c r="BK99" s="94" t="n"/>
      <c r="BL99" s="94" t="n"/>
      <c r="BM99" s="94" t="n"/>
      <c r="BN99" s="94" t="n"/>
      <c r="BO99" s="94" t="n"/>
      <c r="BP99" s="63" t="n"/>
      <c r="BQ99" s="95" t="str">
        <f>IF(CY99=0,"",IF(BP99&lt;&gt;"",BP99,IF(LEFT(W99,1)="X",W99,IF(OR(W99="B+",W99="C+"),INDEX(LAD_PC,MAX(1,MIN(14,MATCH(W99,LAD_PC,0)+IF((DA99-CZ99)&gt;=0.5,1,IF((DA99-CZ99)&lt;=-0.5,-1,0))))),INDEX(LAD_STD,MAX(1,MIN(12,MATCH(W99,LAD_STD,0)+IF((DA99-CZ99)&gt;=0.5,1,IF((DA99-CZ99)&lt;=-0.5,-1,0)))))))))</f>
        <v/>
      </c>
      <c r="BR99" s="86" t="str">
        <f>IF(BQ99="","",IFERROR(CHOOSE(INDEX(B_RANK,MATCH(BQ99,B_LVL,0)),"Band A · Practitioner","Band B · Specialist / Manager","B+ · Player-Coach","Band C · Principal / Head","C+ · Player-Coach","Band D · Business leadership","Band E · Enterprise leadership"),"Band X · Consultant"))</f>
        <v/>
      </c>
      <c r="BS99" s="86" t="str">
        <f>IF(BQ99="","",IF(BQ99=W99,"• Same",IF(INDEX(B_VAL,MATCH(BQ99,B_LVL,0))&gt;INDEX(B_VAL,MATCH(W99,B_LVL,0)),"▲ Up","▼ Down")))</f>
        <v/>
      </c>
      <c r="BT99" s="95" t="str">
        <f>IF(BQ99&lt;&gt;"",BQ99,W99)</f>
        <v>A3</v>
      </c>
      <c r="BU99" s="86" t="str">
        <f>IFERROR(IF($H99="","—",IF(OR(LEFT(BT99,1)="X",LEFT(INDEX($BT$7:$BT$592,MATCH($H99,$D$7:$D$592,0)),1)="X"),"—",IF(AND(LEFT(BT99,1)="E",LEFT(INDEX($BT$7:$BT$592,MATCH($H99,$D$7:$D$592,0)),1)="E"),"Exception · Band E",IF(INDEX(B_VAL,MATCH(BT99,B_LVL,0))&gt;=INDEX(B_VAL,MATCH(INDEX($BT$7:$BT$592,MATCH($H99,$D$7:$D$592,0)),B_LVL,0)),"⚠ At or above the manager",IF(INDEX(B_RANK,MATCH(BT99,B_LVL,0))=INDEX(B_RANK,MATCH(INDEX($BT$7:$BT$592,MATCH($H99,$D$7:$D$592,0)),B_LVL,0)),"⚠ Same band as the manager","OK"))))),"—")</f>
        <v>OK</v>
      </c>
      <c r="BV99" s="64" t="n"/>
      <c r="BW99" s="20">
        <f>IFERROR(INDEX(LMH_PTS,MATCH(AG99,LMH_KEY,0)),0)</f>
        <v>9</v>
      </c>
      <c r="BX99" s="21">
        <f>IFERROR(INDEX(LMH_PTS,MATCH(AH99,LMH_KEY,0)),0)</f>
        <v>3</v>
      </c>
      <c r="BY99" s="21">
        <f>IFERROR(INDEX(LMH_PTS,MATCH(AI99,LMH_KEY,0)),0)</f>
        <v>3</v>
      </c>
      <c r="BZ99" s="21">
        <f>IFERROR(INDEX(LMH_PTS,MATCH(AJ99,LMH_KEY,0)),0)</f>
        <v>1</v>
      </c>
      <c r="CA99" s="21">
        <f>IFERROR(INDEX(LMH_PTS,MATCH(AK99,LMH_KEY,0)),0)</f>
        <v>1</v>
      </c>
      <c r="CB99" s="21">
        <f>IFERROR(INDEX(LMH_PTS,MATCH(AL99,LMH_KEY,0)),0)</f>
        <v>1</v>
      </c>
      <c r="CC99" s="21">
        <f>IFERROR(INDEX(LMH_PTS,MATCH(AM99,LMH_KEY,0)),0)</f>
        <v>1</v>
      </c>
      <c r="CD99" s="21">
        <f>IFERROR(INDEX(LMH_PTS,MATCH(IF(AU99&lt;&gt;"",AU99,AG99),LMH_KEY,0)),0)</f>
        <v>9</v>
      </c>
      <c r="CE99" s="21">
        <f>IFERROR(INDEX(LMH_PTS,MATCH(IF(AV99&lt;&gt;"",AV99,AH99),LMH_KEY,0)),0)</f>
        <v>3</v>
      </c>
      <c r="CF99" s="21">
        <f>IFERROR(INDEX(LMH_PTS,MATCH(IF(AW99&lt;&gt;"",AW99,AI99),LMH_KEY,0)),0)</f>
        <v>3</v>
      </c>
      <c r="CG99" s="21">
        <f>IFERROR(INDEX(LMH_PTS,MATCH(IF(AX99&lt;&gt;"",AX99,AJ99),LMH_KEY,0)),0)</f>
        <v>1</v>
      </c>
      <c r="CH99" s="21">
        <f>IFERROR(INDEX(LMH_PTS,MATCH(IF(AY99&lt;&gt;"",AY99,AK99),LMH_KEY,0)),0)</f>
        <v>1</v>
      </c>
      <c r="CI99" s="21">
        <f>IFERROR(INDEX(LMH_PTS,MATCH(IF(AZ99&lt;&gt;"",AZ99,AL99),LMH_KEY,0)),0)</f>
        <v>1</v>
      </c>
      <c r="CJ99" s="21">
        <f>IFERROR(INDEX(LMH_PTS,MATCH(IF(BA99&lt;&gt;"",BA99,AM99),LMH_KEY,0)),0)</f>
        <v>1</v>
      </c>
      <c r="CK99" s="21">
        <f>IF(BB99="",0,IFERROR(INDEX(LMH_STEP,MATCH(BB99,LMH_KEY,0)),0))</f>
        <v>0</v>
      </c>
      <c r="CL99" s="21">
        <f>IF(BC99="",0,IFERROR(INDEX(LMH_STEP,MATCH(BC99,LMH_KEY,0)),0))</f>
        <v>0</v>
      </c>
      <c r="CM99" s="21">
        <f>IF(BD99="",0,IFERROR(INDEX(LMH_STEP,MATCH(BD99,LMH_KEY,0)),0))</f>
        <v>0</v>
      </c>
      <c r="CN99" s="21">
        <f>IF(BE99="",0,IFERROR(INDEX(LMH_STEP,MATCH(BE99,LMH_KEY,0)),0))</f>
        <v>-1</v>
      </c>
      <c r="CO99" s="21">
        <f>IF(BF99="",0,IFERROR(INDEX(LMH_STEP,MATCH(BF99,LMH_KEY,0)),0))</f>
        <v>0</v>
      </c>
      <c r="CP99" s="21">
        <f>IF(BG99="",0,IFERROR(INDEX(LMH_STEP,MATCH(BG99,LMH_KEY,0)),0))</f>
        <v>1</v>
      </c>
      <c r="CQ99" s="21">
        <f>IF(BH99="",0,IFERROR(INDEX(LMH_STEP,MATCH(BH99,LMH_KEY,0)),0))</f>
        <v>1</v>
      </c>
      <c r="CR99" s="21">
        <f>IF(BI99&lt;&gt;"",IFERROR(INDEX(LMH_STEP,MATCH(BI99,LMH_KEY,0)),0),CK99)</f>
        <v>0</v>
      </c>
      <c r="CS99" s="21">
        <f>IF(BJ99&lt;&gt;"",IFERROR(INDEX(LMH_STEP,MATCH(BJ99,LMH_KEY,0)),0),CL99)</f>
        <v>0</v>
      </c>
      <c r="CT99" s="21">
        <f>IF(BK99&lt;&gt;"",IFERROR(INDEX(LMH_STEP,MATCH(BK99,LMH_KEY,0)),0),CM99)</f>
        <v>0</v>
      </c>
      <c r="CU99" s="21">
        <f>IF(BL99&lt;&gt;"",IFERROR(INDEX(LMH_STEP,MATCH(BL99,LMH_KEY,0)),0),CN99)</f>
        <v>-1</v>
      </c>
      <c r="CV99" s="21">
        <f>IF(BM99&lt;&gt;"",IFERROR(INDEX(LMH_STEP,MATCH(BM99,LMH_KEY,0)),0),CO99)</f>
        <v>0</v>
      </c>
      <c r="CW99" s="21">
        <f>IF(BN99&lt;&gt;"",IFERROR(INDEX(LMH_STEP,MATCH(BN99,LMH_KEY,0)),0),CP99)</f>
        <v>1</v>
      </c>
      <c r="CX99" s="21">
        <f>IF(BO99&lt;&gt;"",IFERROR(INDEX(LMH_STEP,MATCH(BO99,LMH_KEY,0)),0),CQ99)</f>
        <v>1</v>
      </c>
      <c r="CY99" s="21">
        <f>COUNTA(BI99:BO99)+IF(BP99&lt;&gt;"",1,0)+IFERROR(INDEX(RM_LCNT,MATCH($U99,RM_KEY,0)),0)</f>
        <v>0</v>
      </c>
      <c r="CZ99" s="21">
        <f>IF((BW99+BX99+BY99+BZ99+CA99+CB99+CC99)=0,0,(BW99*CK99+BX99*CL99+BY99*CM99+BZ99*CN99+CA99*CO99+CB99*CP99+CC99*CQ99)/(BW99+BX99+BY99+BZ99+CA99+CB99+CC99))</f>
        <v>0.0526315789473684</v>
      </c>
      <c r="DA99" s="21">
        <f>IF((CD99+CE99+CF99+CG99+CH99+CI99+CJ99)=0,0,(CD99*CR99+CE99*CS99+CF99*CT99+CG99*CU99+CH99*CV99+CI99*CW99+CJ99*CX99)/(CD99+CE99+CF99+CG99+CH99+CI99+CJ99))</f>
        <v>0.0526315789473684</v>
      </c>
    </row>
    <row r="100" ht="70" customHeight="1">
      <c r="A100" s="59" t="inlineStr">
        <is>
          <t>CARBON</t>
        </is>
      </c>
      <c r="B100" s="17" t="inlineStr">
        <is>
          <t>Services</t>
        </is>
      </c>
      <c r="C100" s="17" t="n">
        <v>7</v>
      </c>
      <c r="D100" s="17" t="inlineStr">
        <is>
          <t>IRIS0075</t>
        </is>
      </c>
      <c r="E100" s="17" t="inlineStr">
        <is>
          <t>Sudarshan Vichare</t>
        </is>
      </c>
      <c r="F100" s="17" t="inlineStr">
        <is>
          <t>Junior Financial Analyst</t>
        </is>
      </c>
      <c r="G100" s="17" t="inlineStr">
        <is>
          <t>Priyanka Mehra</t>
        </is>
      </c>
      <c r="H100" s="17" t="inlineStr">
        <is>
          <t>IRIS2071</t>
        </is>
      </c>
      <c r="I100" s="17" t="n">
        <v>19.6</v>
      </c>
      <c r="J100" s="17" t="inlineStr">
        <is>
          <t>B.Com</t>
        </is>
      </c>
      <c r="K100" s="17" t="inlineStr">
        <is>
          <t>L3 – Professional / Associate</t>
        </is>
      </c>
      <c r="L100" s="82" t="inlineStr">
        <is>
          <t>20 of 20</t>
        </is>
      </c>
      <c r="M100" s="83" t="inlineStr">
        <is>
          <t>• Role / sub-team: CIPC Conversion Team and CIPC Tagging [Teams chat].</t>
        </is>
      </c>
      <c r="N100"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0" s="83" t="inlineStr">
        <is>
          <t>Latest rating: 3 · Potential: Medium · 9-box: Core Contributor</t>
        </is>
      </c>
      <c r="P100" s="83" t="inlineStr">
        <is>
          <t>Complexity &amp; Expertise: A2: Routine CIPC HTML tagging, client file uploads and follow-up coordination → matches the start
Autonomy &amp; Decision: A2: Only stated independent decision is managing client file uploads → matches the start
Accountability &amp; Impact: A2: Own tagged client files and on-time completion; files mailed to PMO for upload → matches the start
Leadership &amp; Strategy: A1: Coordinates and follows up with team members; no guiding or leading described → matches the start</t>
        </is>
      </c>
      <c r="Q100" s="84" t="inlineStr">
        <is>
          <t>Open ▸</t>
        </is>
      </c>
      <c r="R100" s="84" t="inlineStr">
        <is>
          <t>Card ▸</t>
        </is>
      </c>
      <c r="S100" s="85" t="inlineStr">
        <is>
          <t>Consulting &amp; Professional Services</t>
        </is>
      </c>
      <c r="T100" s="86" t="inlineStr">
        <is>
          <t>XBRL Tagging, Conversion &amp; Filing</t>
        </is>
      </c>
      <c r="U100" s="86" t="inlineStr">
        <is>
          <t>R013</t>
        </is>
      </c>
      <c r="V100" s="86" t="inlineStr">
        <is>
          <t>XBRL Tagging, Conversion &amp; Filing · IC</t>
        </is>
      </c>
      <c r="W100" s="101" t="inlineStr">
        <is>
          <t>A3</t>
        </is>
      </c>
      <c r="X100" s="86" t="inlineStr">
        <is>
          <t>Band A · Practitioner</t>
        </is>
      </c>
      <c r="Y100" s="86" t="inlineStr">
        <is>
          <t>Senior Financial Analyst</t>
        </is>
      </c>
      <c r="Z100" s="86" t="n"/>
      <c r="AA100" s="86" t="inlineStr">
        <is>
          <t>Placed at A3 by the evidence: six ratings × market-derived weights and rules R1–R13 · no move needed for the reporting line</t>
        </is>
      </c>
      <c r="AB100" s="86" t="n"/>
      <c r="AC100" s="88" t="inlineStr">
        <is>
          <t>A3</t>
        </is>
      </c>
      <c r="AD100" s="21" t="inlineStr">
        <is>
          <t>High · 19.6 yrs vs market 2–5 yrs for A3</t>
        </is>
      </c>
      <c r="AE100" s="21" t="n"/>
      <c r="AF100" s="21" t="inlineStr">
        <is>
          <t>P2 · SFIA 3 Apply</t>
        </is>
      </c>
      <c r="AG100" s="89" t="str">
        <f>IFERROR(IF(INDEX(RM_I_C,MATCH($U100,RM_KEY,0))="","",INDEX(RM_I_C,MATCH($U100,RM_KEY,0))),"")</f>
        <v>H</v>
      </c>
      <c r="AH100" s="90" t="str">
        <f>IFERROR(IF(INDEX(RM_I_Au,MATCH($U100,RM_KEY,0))="","",INDEX(RM_I_Au,MATCH($U100,RM_KEY,0))),"")</f>
        <v>M</v>
      </c>
      <c r="AI100" s="90" t="str">
        <f>IFERROR(IF(INDEX(RM_I_Ac,MATCH($U100,RM_KEY,0))="","",INDEX(RM_I_Ac,MATCH($U100,RM_KEY,0))),"")</f>
        <v>M</v>
      </c>
      <c r="AJ100" s="90" t="str">
        <f>IFERROR(IF(INDEX(RM_I_L,MATCH($U100,RM_KEY,0))="","",INDEX(RM_I_L,MATCH($U100,RM_KEY,0))),"")</f>
        <v>L</v>
      </c>
      <c r="AK100" s="90" t="str">
        <f>IFERROR(IF(INDEX(RM_I_BI,MATCH($U100,RM_KEY,0))="","",INDEX(RM_I_BI,MATCH($U100,RM_KEY,0))),"")</f>
        <v>L</v>
      </c>
      <c r="AL100" s="90" t="str">
        <f>IFERROR(IF(INDEX(RM_I_Exp,MATCH($U100,RM_KEY,0))="","",INDEX(RM_I_Exp,MATCH($U100,RM_KEY,0))),"")</f>
        <v>L</v>
      </c>
      <c r="AM100" s="90" t="str">
        <f>IFERROR(IF(INDEX(RM_I_Edu,MATCH($U100,RM_KEY,0))="","",INDEX(RM_I_Edu,MATCH($U100,RM_KEY,0))),"")</f>
        <v>L</v>
      </c>
      <c r="AN100" s="91" t="str">
        <f>IFERROR(IF(INDEX(RM_M_C,MATCH($U100,RM_KEY,0))="","",INDEX(RM_M_C,MATCH($U100,RM_KEY,0))),"")</f>
        <v>H</v>
      </c>
      <c r="AO100" s="92" t="str">
        <f>IFERROR(IF(INDEX(RM_M_Au,MATCH($U100,RM_KEY,0))="","",INDEX(RM_M_Au,MATCH($U100,RM_KEY,0))),"")</f>
        <v>M</v>
      </c>
      <c r="AP100" s="92" t="str">
        <f>IFERROR(IF(INDEX(RM_M_Ac,MATCH($U100,RM_KEY,0))="","",INDEX(RM_M_Ac,MATCH($U100,RM_KEY,0))),"")</f>
        <v>M</v>
      </c>
      <c r="AQ100" s="92" t="str">
        <f>IFERROR(IF(INDEX(RM_M_L,MATCH($U100,RM_KEY,0))="","",INDEX(RM_M_L,MATCH($U100,RM_KEY,0))),"")</f>
        <v>L</v>
      </c>
      <c r="AR100" s="92" t="str">
        <f>IFERROR(IF(INDEX(RM_M_BI,MATCH($U100,RM_KEY,0))="","",INDEX(RM_M_BI,MATCH($U100,RM_KEY,0))),"")</f>
        <v>L</v>
      </c>
      <c r="AS100" s="92" t="str">
        <f>IFERROR(IF(INDEX(RM_M_Exp,MATCH($U100,RM_KEY,0))="","",INDEX(RM_M_Exp,MATCH($U100,RM_KEY,0))),"")</f>
        <v>L</v>
      </c>
      <c r="AT100" s="92" t="str">
        <f>IFERROR(IF(INDEX(RM_M_Edu,MATCH($U100,RM_KEY,0))="","",INDEX(RM_M_Edu,MATCH($U100,RM_KEY,0))),"")</f>
        <v>L</v>
      </c>
      <c r="AU100" s="93" t="str">
        <f>IFERROR(IF(INDEX(RM_L_C,MATCH($U100,RM_KEY,0))="","",INDEX(RM_L_C,MATCH($U100,RM_KEY,0))),"")</f>
        <v/>
      </c>
      <c r="AV100" s="94" t="str">
        <f>IFERROR(IF(INDEX(RM_L_Au,MATCH($U100,RM_KEY,0))="","",INDEX(RM_L_Au,MATCH($U100,RM_KEY,0))),"")</f>
        <v/>
      </c>
      <c r="AW100" s="94" t="str">
        <f>IFERROR(IF(INDEX(RM_L_Ac,MATCH($U100,RM_KEY,0))="","",INDEX(RM_L_Ac,MATCH($U100,RM_KEY,0))),"")</f>
        <v/>
      </c>
      <c r="AX100" s="94" t="str">
        <f>IFERROR(IF(INDEX(RM_L_L,MATCH($U100,RM_KEY,0))="","",INDEX(RM_L_L,MATCH($U100,RM_KEY,0))),"")</f>
        <v/>
      </c>
      <c r="AY100" s="94" t="str">
        <f>IFERROR(IF(INDEX(RM_L_BI,MATCH($U100,RM_KEY,0))="","",INDEX(RM_L_BI,MATCH($U100,RM_KEY,0))),"")</f>
        <v/>
      </c>
      <c r="AZ100" s="94" t="str">
        <f>IFERROR(IF(INDEX(RM_L_Exp,MATCH($U100,RM_KEY,0))="","",INDEX(RM_L_Exp,MATCH($U100,RM_KEY,0))),"")</f>
        <v/>
      </c>
      <c r="BA100" s="94" t="str">
        <f>IFERROR(IF(INDEX(RM_L_Edu,MATCH($U100,RM_KEY,0))="","",INDEX(RM_L_Edu,MATCH($U100,RM_KEY,0))),"")</f>
        <v/>
      </c>
      <c r="BB100" s="89" t="inlineStr">
        <is>
          <t>L</t>
        </is>
      </c>
      <c r="BC100" s="90" t="inlineStr">
        <is>
          <t>L</t>
        </is>
      </c>
      <c r="BD100" s="90" t="inlineStr">
        <is>
          <t>L</t>
        </is>
      </c>
      <c r="BE100" s="90" t="inlineStr">
        <is>
          <t>L</t>
        </is>
      </c>
      <c r="BF100" s="90" t="inlineStr">
        <is>
          <t>M</t>
        </is>
      </c>
      <c r="BG100" s="90" t="inlineStr">
        <is>
          <t>H</t>
        </is>
      </c>
      <c r="BH100" s="90" t="inlineStr">
        <is>
          <t>M</t>
        </is>
      </c>
      <c r="BI100" s="93" t="n"/>
      <c r="BJ100" s="94" t="n"/>
      <c r="BK100" s="94" t="n"/>
      <c r="BL100" s="94" t="n"/>
      <c r="BM100" s="94" t="n"/>
      <c r="BN100" s="94" t="n"/>
      <c r="BO100" s="94" t="n"/>
      <c r="BP100" s="63" t="n"/>
      <c r="BQ100" s="95" t="str">
        <f>IF(CY100=0,"",IF(BP100&lt;&gt;"",BP100,IF(LEFT(W100,1)="X",W100,IF(OR(W100="B+",W100="C+"),INDEX(LAD_PC,MAX(1,MIN(14,MATCH(W100,LAD_PC,0)+IF((DA100-CZ100)&gt;=0.5,1,IF((DA100-CZ100)&lt;=-0.5,-1,0))))),INDEX(LAD_STD,MAX(1,MIN(12,MATCH(W100,LAD_STD,0)+IF((DA100-CZ100)&gt;=0.5,1,IF((DA100-CZ100)&lt;=-0.5,-1,0)))))))))</f>
        <v/>
      </c>
      <c r="BR100" s="86" t="str">
        <f>IF(BQ100="","",IFERROR(CHOOSE(INDEX(B_RANK,MATCH(BQ100,B_LVL,0)),"Band A · Practitioner","Band B · Specialist / Manager","B+ · Player-Coach","Band C · Principal / Head","C+ · Player-Coach","Band D · Business leadership","Band E · Enterprise leadership"),"Band X · Consultant"))</f>
        <v/>
      </c>
      <c r="BS100" s="86" t="str">
        <f>IF(BQ100="","",IF(BQ100=W100,"• Same",IF(INDEX(B_VAL,MATCH(BQ100,B_LVL,0))&gt;INDEX(B_VAL,MATCH(W100,B_LVL,0)),"▲ Up","▼ Down")))</f>
        <v/>
      </c>
      <c r="BT100" s="95" t="str">
        <f>IF(BQ100&lt;&gt;"",BQ100,W100)</f>
        <v>A3</v>
      </c>
      <c r="BU100" s="86" t="str">
        <f>IFERROR(IF($H100="","—",IF(OR(LEFT(BT100,1)="X",LEFT(INDEX($BT$7:$BT$592,MATCH($H100,$D$7:$D$592,0)),1)="X"),"—",IF(AND(LEFT(BT100,1)="E",LEFT(INDEX($BT$7:$BT$592,MATCH($H100,$D$7:$D$592,0)),1)="E"),"Exception · Band E",IF(INDEX(B_VAL,MATCH(BT100,B_LVL,0))&gt;=INDEX(B_VAL,MATCH(INDEX($BT$7:$BT$592,MATCH($H100,$D$7:$D$592,0)),B_LVL,0)),"⚠ At or above the manager",IF(INDEX(B_RANK,MATCH(BT100,B_LVL,0))=INDEX(B_RANK,MATCH(INDEX($BT$7:$BT$592,MATCH($H100,$D$7:$D$592,0)),B_LVL,0)),"⚠ Same band as the manager","OK"))))),"—")</f>
        <v>OK</v>
      </c>
      <c r="BV100" s="64" t="n"/>
      <c r="BW100" s="20">
        <f>IFERROR(INDEX(LMH_PTS,MATCH(AG100,LMH_KEY,0)),0)</f>
        <v>9</v>
      </c>
      <c r="BX100" s="21">
        <f>IFERROR(INDEX(LMH_PTS,MATCH(AH100,LMH_KEY,0)),0)</f>
        <v>3</v>
      </c>
      <c r="BY100" s="21">
        <f>IFERROR(INDEX(LMH_PTS,MATCH(AI100,LMH_KEY,0)),0)</f>
        <v>3</v>
      </c>
      <c r="BZ100" s="21">
        <f>IFERROR(INDEX(LMH_PTS,MATCH(AJ100,LMH_KEY,0)),0)</f>
        <v>1</v>
      </c>
      <c r="CA100" s="21">
        <f>IFERROR(INDEX(LMH_PTS,MATCH(AK100,LMH_KEY,0)),0)</f>
        <v>1</v>
      </c>
      <c r="CB100" s="21">
        <f>IFERROR(INDEX(LMH_PTS,MATCH(AL100,LMH_KEY,0)),0)</f>
        <v>1</v>
      </c>
      <c r="CC100" s="21">
        <f>IFERROR(INDEX(LMH_PTS,MATCH(AM100,LMH_KEY,0)),0)</f>
        <v>1</v>
      </c>
      <c r="CD100" s="21">
        <f>IFERROR(INDEX(LMH_PTS,MATCH(IF(AU100&lt;&gt;"",AU100,AG100),LMH_KEY,0)),0)</f>
        <v>9</v>
      </c>
      <c r="CE100" s="21">
        <f>IFERROR(INDEX(LMH_PTS,MATCH(IF(AV100&lt;&gt;"",AV100,AH100),LMH_KEY,0)),0)</f>
        <v>3</v>
      </c>
      <c r="CF100" s="21">
        <f>IFERROR(INDEX(LMH_PTS,MATCH(IF(AW100&lt;&gt;"",AW100,AI100),LMH_KEY,0)),0)</f>
        <v>3</v>
      </c>
      <c r="CG100" s="21">
        <f>IFERROR(INDEX(LMH_PTS,MATCH(IF(AX100&lt;&gt;"",AX100,AJ100),LMH_KEY,0)),0)</f>
        <v>1</v>
      </c>
      <c r="CH100" s="21">
        <f>IFERROR(INDEX(LMH_PTS,MATCH(IF(AY100&lt;&gt;"",AY100,AK100),LMH_KEY,0)),0)</f>
        <v>1</v>
      </c>
      <c r="CI100" s="21">
        <f>IFERROR(INDEX(LMH_PTS,MATCH(IF(AZ100&lt;&gt;"",AZ100,AL100),LMH_KEY,0)),0)</f>
        <v>1</v>
      </c>
      <c r="CJ100" s="21">
        <f>IFERROR(INDEX(LMH_PTS,MATCH(IF(BA100&lt;&gt;"",BA100,AM100),LMH_KEY,0)),0)</f>
        <v>1</v>
      </c>
      <c r="CK100" s="21">
        <f>IF(BB100="",0,IFERROR(INDEX(LMH_STEP,MATCH(BB100,LMH_KEY,0)),0))</f>
        <v>-1</v>
      </c>
      <c r="CL100" s="21">
        <f>IF(BC100="",0,IFERROR(INDEX(LMH_STEP,MATCH(BC100,LMH_KEY,0)),0))</f>
        <v>-1</v>
      </c>
      <c r="CM100" s="21">
        <f>IF(BD100="",0,IFERROR(INDEX(LMH_STEP,MATCH(BD100,LMH_KEY,0)),0))</f>
        <v>-1</v>
      </c>
      <c r="CN100" s="21">
        <f>IF(BE100="",0,IFERROR(INDEX(LMH_STEP,MATCH(BE100,LMH_KEY,0)),0))</f>
        <v>-1</v>
      </c>
      <c r="CO100" s="21">
        <f>IF(BF100="",0,IFERROR(INDEX(LMH_STEP,MATCH(BF100,LMH_KEY,0)),0))</f>
        <v>0</v>
      </c>
      <c r="CP100" s="21">
        <f>IF(BG100="",0,IFERROR(INDEX(LMH_STEP,MATCH(BG100,LMH_KEY,0)),0))</f>
        <v>1</v>
      </c>
      <c r="CQ100" s="21">
        <f>IF(BH100="",0,IFERROR(INDEX(LMH_STEP,MATCH(BH100,LMH_KEY,0)),0))</f>
        <v>0</v>
      </c>
      <c r="CR100" s="21">
        <f>IF(BI100&lt;&gt;"",IFERROR(INDEX(LMH_STEP,MATCH(BI100,LMH_KEY,0)),0),CK100)</f>
        <v>-1</v>
      </c>
      <c r="CS100" s="21">
        <f>IF(BJ100&lt;&gt;"",IFERROR(INDEX(LMH_STEP,MATCH(BJ100,LMH_KEY,0)),0),CL100)</f>
        <v>-1</v>
      </c>
      <c r="CT100" s="21">
        <f>IF(BK100&lt;&gt;"",IFERROR(INDEX(LMH_STEP,MATCH(BK100,LMH_KEY,0)),0),CM100)</f>
        <v>-1</v>
      </c>
      <c r="CU100" s="21">
        <f>IF(BL100&lt;&gt;"",IFERROR(INDEX(LMH_STEP,MATCH(BL100,LMH_KEY,0)),0),CN100)</f>
        <v>-1</v>
      </c>
      <c r="CV100" s="21">
        <f>IF(BM100&lt;&gt;"",IFERROR(INDEX(LMH_STEP,MATCH(BM100,LMH_KEY,0)),0),CO100)</f>
        <v>0</v>
      </c>
      <c r="CW100" s="21">
        <f>IF(BN100&lt;&gt;"",IFERROR(INDEX(LMH_STEP,MATCH(BN100,LMH_KEY,0)),0),CP100)</f>
        <v>1</v>
      </c>
      <c r="CX100" s="21">
        <f>IF(BO100&lt;&gt;"",IFERROR(INDEX(LMH_STEP,MATCH(BO100,LMH_KEY,0)),0),CQ100)</f>
        <v>0</v>
      </c>
      <c r="CY100" s="21">
        <f>COUNTA(BI100:BO100)+IF(BP100&lt;&gt;"",1,0)+IFERROR(INDEX(RM_LCNT,MATCH($U100,RM_KEY,0)),0)</f>
        <v>0</v>
      </c>
      <c r="CZ100" s="21">
        <f>IF((BW100+BX100+BY100+BZ100+CA100+CB100+CC100)=0,0,(BW100*CK100+BX100*CL100+BY100*CM100+BZ100*CN100+CA100*CO100+CB100*CP100+CC100*CQ100)/(BW100+BX100+BY100+BZ100+CA100+CB100+CC100))</f>
        <v>-0.789473684210526</v>
      </c>
      <c r="DA100" s="21">
        <f>IF((CD100+CE100+CF100+CG100+CH100+CI100+CJ100)=0,0,(CD100*CR100+CE100*CS100+CF100*CT100+CG100*CU100+CH100*CV100+CI100*CW100+CJ100*CX100)/(CD100+CE100+CF100+CG100+CH100+CI100+CJ100))</f>
        <v>-0.789473684210526</v>
      </c>
    </row>
    <row r="101" ht="70" customHeight="1">
      <c r="A101" s="59" t="inlineStr">
        <is>
          <t>CARBON</t>
        </is>
      </c>
      <c r="B101" s="17" t="inlineStr">
        <is>
          <t>Services</t>
        </is>
      </c>
      <c r="C101" s="17" t="n">
        <v>7</v>
      </c>
      <c r="D101" s="17" t="inlineStr">
        <is>
          <t>IRIS1897</t>
        </is>
      </c>
      <c r="E101" s="17" t="inlineStr">
        <is>
          <t>Sunil Bist</t>
        </is>
      </c>
      <c r="F101" s="17" t="inlineStr">
        <is>
          <t>Financial Analyst</t>
        </is>
      </c>
      <c r="G101" s="17" t="inlineStr">
        <is>
          <t>Priyanka Mehra</t>
        </is>
      </c>
      <c r="H101" s="17" t="inlineStr">
        <is>
          <t>IRIS2071</t>
        </is>
      </c>
      <c r="I101" s="17" t="n">
        <v>14</v>
      </c>
      <c r="J101" s="17" t="inlineStr">
        <is>
          <t>B.Com</t>
        </is>
      </c>
      <c r="K101" s="17" t="inlineStr">
        <is>
          <t>L3 – Professional / Associate</t>
        </is>
      </c>
      <c r="L101" s="82" t="inlineStr">
        <is>
          <t>20 of 20</t>
        </is>
      </c>
      <c r="M101" s="83" t="inlineStr">
        <is>
          <t>• Role / sub-team: CIPC · Carbon Service Department.</t>
        </is>
      </c>
      <c r="N101"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1" s="83" t="inlineStr">
        <is>
          <t>Latest rating: 4 · Potential: High · 9-box: Core Contributor</t>
        </is>
      </c>
      <c r="P101" s="83" t="inlineStr">
        <is>
          <t>Complexity &amp; Expertise: A3: CIPC iXBRL tagging plus quality checking, validation and solving tagging doubts and client queries → moved up 0.5
Autonomy &amp; Decision: A2: Selects tags from the taxonomy and prioritises assigned files by deadline; nothing wider described → matches the start
Accountability &amp; Impact: A2: Accuracy and completeness of own tagging; final file goes to the PMO → matches the start
Leadership &amp; Strategy: A2: Solves colleagues' tagging doubts per manager note; no team responsibility → moved up 0.5</t>
        </is>
      </c>
      <c r="Q101" s="84" t="inlineStr">
        <is>
          <t>Open ▸</t>
        </is>
      </c>
      <c r="R101" s="84" t="inlineStr">
        <is>
          <t>Card ▸</t>
        </is>
      </c>
      <c r="S101" s="85" t="inlineStr">
        <is>
          <t>Consulting &amp; Professional Services</t>
        </is>
      </c>
      <c r="T101" s="86" t="inlineStr">
        <is>
          <t>XBRL Tagging, Conversion &amp; Filing</t>
        </is>
      </c>
      <c r="U101" s="86" t="inlineStr">
        <is>
          <t>R013</t>
        </is>
      </c>
      <c r="V101" s="86" t="inlineStr">
        <is>
          <t>XBRL Tagging, Conversion &amp; Filing · IC</t>
        </is>
      </c>
      <c r="W101" s="101" t="inlineStr">
        <is>
          <t>A3</t>
        </is>
      </c>
      <c r="X101" s="86" t="inlineStr">
        <is>
          <t>Band A · Practitioner</t>
        </is>
      </c>
      <c r="Y101" s="86" t="inlineStr">
        <is>
          <t>Senior Financial Analyst</t>
        </is>
      </c>
      <c r="Z101" s="86" t="n"/>
      <c r="AA101" s="86" t="inlineStr">
        <is>
          <t>Placed at A3 by the evidence: six ratings × market-derived weights and rules R1–R13 · no move needed for the reporting line</t>
        </is>
      </c>
      <c r="AB101" s="86" t="n"/>
      <c r="AC101" s="88" t="inlineStr">
        <is>
          <t>A3</t>
        </is>
      </c>
      <c r="AD101" s="21" t="inlineStr">
        <is>
          <t>High · 14 yrs vs market 2–5 yrs for A3</t>
        </is>
      </c>
      <c r="AE101" s="21" t="n"/>
      <c r="AF101" s="21" t="inlineStr">
        <is>
          <t>P2 · SFIA 3 Apply</t>
        </is>
      </c>
      <c r="AG101" s="89" t="str">
        <f>IFERROR(IF(INDEX(RM_I_C,MATCH($U101,RM_KEY,0))="","",INDEX(RM_I_C,MATCH($U101,RM_KEY,0))),"")</f>
        <v>H</v>
      </c>
      <c r="AH101" s="90" t="str">
        <f>IFERROR(IF(INDEX(RM_I_Au,MATCH($U101,RM_KEY,0))="","",INDEX(RM_I_Au,MATCH($U101,RM_KEY,0))),"")</f>
        <v>M</v>
      </c>
      <c r="AI101" s="90" t="str">
        <f>IFERROR(IF(INDEX(RM_I_Ac,MATCH($U101,RM_KEY,0))="","",INDEX(RM_I_Ac,MATCH($U101,RM_KEY,0))),"")</f>
        <v>M</v>
      </c>
      <c r="AJ101" s="90" t="str">
        <f>IFERROR(IF(INDEX(RM_I_L,MATCH($U101,RM_KEY,0))="","",INDEX(RM_I_L,MATCH($U101,RM_KEY,0))),"")</f>
        <v>L</v>
      </c>
      <c r="AK101" s="90" t="str">
        <f>IFERROR(IF(INDEX(RM_I_BI,MATCH($U101,RM_KEY,0))="","",INDEX(RM_I_BI,MATCH($U101,RM_KEY,0))),"")</f>
        <v>L</v>
      </c>
      <c r="AL101" s="90" t="str">
        <f>IFERROR(IF(INDEX(RM_I_Exp,MATCH($U101,RM_KEY,0))="","",INDEX(RM_I_Exp,MATCH($U101,RM_KEY,0))),"")</f>
        <v>L</v>
      </c>
      <c r="AM101" s="90" t="str">
        <f>IFERROR(IF(INDEX(RM_I_Edu,MATCH($U101,RM_KEY,0))="","",INDEX(RM_I_Edu,MATCH($U101,RM_KEY,0))),"")</f>
        <v>L</v>
      </c>
      <c r="AN101" s="91" t="str">
        <f>IFERROR(IF(INDEX(RM_M_C,MATCH($U101,RM_KEY,0))="","",INDEX(RM_M_C,MATCH($U101,RM_KEY,0))),"")</f>
        <v>H</v>
      </c>
      <c r="AO101" s="92" t="str">
        <f>IFERROR(IF(INDEX(RM_M_Au,MATCH($U101,RM_KEY,0))="","",INDEX(RM_M_Au,MATCH($U101,RM_KEY,0))),"")</f>
        <v>M</v>
      </c>
      <c r="AP101" s="92" t="str">
        <f>IFERROR(IF(INDEX(RM_M_Ac,MATCH($U101,RM_KEY,0))="","",INDEX(RM_M_Ac,MATCH($U101,RM_KEY,0))),"")</f>
        <v>M</v>
      </c>
      <c r="AQ101" s="92" t="str">
        <f>IFERROR(IF(INDEX(RM_M_L,MATCH($U101,RM_KEY,0))="","",INDEX(RM_M_L,MATCH($U101,RM_KEY,0))),"")</f>
        <v>L</v>
      </c>
      <c r="AR101" s="92" t="str">
        <f>IFERROR(IF(INDEX(RM_M_BI,MATCH($U101,RM_KEY,0))="","",INDEX(RM_M_BI,MATCH($U101,RM_KEY,0))),"")</f>
        <v>L</v>
      </c>
      <c r="AS101" s="92" t="str">
        <f>IFERROR(IF(INDEX(RM_M_Exp,MATCH($U101,RM_KEY,0))="","",INDEX(RM_M_Exp,MATCH($U101,RM_KEY,0))),"")</f>
        <v>L</v>
      </c>
      <c r="AT101" s="92" t="str">
        <f>IFERROR(IF(INDEX(RM_M_Edu,MATCH($U101,RM_KEY,0))="","",INDEX(RM_M_Edu,MATCH($U101,RM_KEY,0))),"")</f>
        <v>L</v>
      </c>
      <c r="AU101" s="93" t="str">
        <f>IFERROR(IF(INDEX(RM_L_C,MATCH($U101,RM_KEY,0))="","",INDEX(RM_L_C,MATCH($U101,RM_KEY,0))),"")</f>
        <v/>
      </c>
      <c r="AV101" s="94" t="str">
        <f>IFERROR(IF(INDEX(RM_L_Au,MATCH($U101,RM_KEY,0))="","",INDEX(RM_L_Au,MATCH($U101,RM_KEY,0))),"")</f>
        <v/>
      </c>
      <c r="AW101" s="94" t="str">
        <f>IFERROR(IF(INDEX(RM_L_Ac,MATCH($U101,RM_KEY,0))="","",INDEX(RM_L_Ac,MATCH($U101,RM_KEY,0))),"")</f>
        <v/>
      </c>
      <c r="AX101" s="94" t="str">
        <f>IFERROR(IF(INDEX(RM_L_L,MATCH($U101,RM_KEY,0))="","",INDEX(RM_L_L,MATCH($U101,RM_KEY,0))),"")</f>
        <v/>
      </c>
      <c r="AY101" s="94" t="str">
        <f>IFERROR(IF(INDEX(RM_L_BI,MATCH($U101,RM_KEY,0))="","",INDEX(RM_L_BI,MATCH($U101,RM_KEY,0))),"")</f>
        <v/>
      </c>
      <c r="AZ101" s="94" t="str">
        <f>IFERROR(IF(INDEX(RM_L_Exp,MATCH($U101,RM_KEY,0))="","",INDEX(RM_L_Exp,MATCH($U101,RM_KEY,0))),"")</f>
        <v/>
      </c>
      <c r="BA101" s="94" t="str">
        <f>IFERROR(IF(INDEX(RM_L_Edu,MATCH($U101,RM_KEY,0))="","",INDEX(RM_L_Edu,MATCH($U101,RM_KEY,0))),"")</f>
        <v/>
      </c>
      <c r="BB101" s="89" t="inlineStr">
        <is>
          <t>M</t>
        </is>
      </c>
      <c r="BC101" s="90" t="inlineStr">
        <is>
          <t>L</t>
        </is>
      </c>
      <c r="BD101" s="90" t="inlineStr">
        <is>
          <t>L</t>
        </is>
      </c>
      <c r="BE101" s="90" t="inlineStr">
        <is>
          <t>L</t>
        </is>
      </c>
      <c r="BF101" s="90" t="inlineStr">
        <is>
          <t>M</t>
        </is>
      </c>
      <c r="BG101" s="90" t="inlineStr">
        <is>
          <t>H</t>
        </is>
      </c>
      <c r="BH101" s="90" t="inlineStr">
        <is>
          <t>M</t>
        </is>
      </c>
      <c r="BI101" s="93" t="n"/>
      <c r="BJ101" s="94" t="n"/>
      <c r="BK101" s="94" t="n"/>
      <c r="BL101" s="94" t="n"/>
      <c r="BM101" s="94" t="n"/>
      <c r="BN101" s="94" t="n"/>
      <c r="BO101" s="94" t="n"/>
      <c r="BP101" s="63" t="n"/>
      <c r="BQ101" s="95" t="str">
        <f>IF(CY101=0,"",IF(BP101&lt;&gt;"",BP101,IF(LEFT(W101,1)="X",W101,IF(OR(W101="B+",W101="C+"),INDEX(LAD_PC,MAX(1,MIN(14,MATCH(W101,LAD_PC,0)+IF((DA101-CZ101)&gt;=0.5,1,IF((DA101-CZ101)&lt;=-0.5,-1,0))))),INDEX(LAD_STD,MAX(1,MIN(12,MATCH(W101,LAD_STD,0)+IF((DA101-CZ101)&gt;=0.5,1,IF((DA101-CZ101)&lt;=-0.5,-1,0)))))))))</f>
        <v/>
      </c>
      <c r="BR101" s="86" t="str">
        <f>IF(BQ101="","",IFERROR(CHOOSE(INDEX(B_RANK,MATCH(BQ101,B_LVL,0)),"Band A · Practitioner","Band B · Specialist / Manager","B+ · Player-Coach","Band C · Principal / Head","C+ · Player-Coach","Band D · Business leadership","Band E · Enterprise leadership"),"Band X · Consultant"))</f>
        <v/>
      </c>
      <c r="BS101" s="86" t="str">
        <f>IF(BQ101="","",IF(BQ101=W101,"• Same",IF(INDEX(B_VAL,MATCH(BQ101,B_LVL,0))&gt;INDEX(B_VAL,MATCH(W101,B_LVL,0)),"▲ Up","▼ Down")))</f>
        <v/>
      </c>
      <c r="BT101" s="95" t="str">
        <f>IF(BQ101&lt;&gt;"",BQ101,W101)</f>
        <v>A3</v>
      </c>
      <c r="BU101" s="86" t="str">
        <f>IFERROR(IF($H101="","—",IF(OR(LEFT(BT101,1)="X",LEFT(INDEX($BT$7:$BT$592,MATCH($H101,$D$7:$D$592,0)),1)="X"),"—",IF(AND(LEFT(BT101,1)="E",LEFT(INDEX($BT$7:$BT$592,MATCH($H101,$D$7:$D$592,0)),1)="E"),"Exception · Band E",IF(INDEX(B_VAL,MATCH(BT101,B_LVL,0))&gt;=INDEX(B_VAL,MATCH(INDEX($BT$7:$BT$592,MATCH($H101,$D$7:$D$592,0)),B_LVL,0)),"⚠ At or above the manager",IF(INDEX(B_RANK,MATCH(BT101,B_LVL,0))=INDEX(B_RANK,MATCH(INDEX($BT$7:$BT$592,MATCH($H101,$D$7:$D$592,0)),B_LVL,0)),"⚠ Same band as the manager","OK"))))),"—")</f>
        <v>OK</v>
      </c>
      <c r="BV101" s="64" t="n"/>
      <c r="BW101" s="20">
        <f>IFERROR(INDEX(LMH_PTS,MATCH(AG101,LMH_KEY,0)),0)</f>
        <v>9</v>
      </c>
      <c r="BX101" s="21">
        <f>IFERROR(INDEX(LMH_PTS,MATCH(AH101,LMH_KEY,0)),0)</f>
        <v>3</v>
      </c>
      <c r="BY101" s="21">
        <f>IFERROR(INDEX(LMH_PTS,MATCH(AI101,LMH_KEY,0)),0)</f>
        <v>3</v>
      </c>
      <c r="BZ101" s="21">
        <f>IFERROR(INDEX(LMH_PTS,MATCH(AJ101,LMH_KEY,0)),0)</f>
        <v>1</v>
      </c>
      <c r="CA101" s="21">
        <f>IFERROR(INDEX(LMH_PTS,MATCH(AK101,LMH_KEY,0)),0)</f>
        <v>1</v>
      </c>
      <c r="CB101" s="21">
        <f>IFERROR(INDEX(LMH_PTS,MATCH(AL101,LMH_KEY,0)),0)</f>
        <v>1</v>
      </c>
      <c r="CC101" s="21">
        <f>IFERROR(INDEX(LMH_PTS,MATCH(AM101,LMH_KEY,0)),0)</f>
        <v>1</v>
      </c>
      <c r="CD101" s="21">
        <f>IFERROR(INDEX(LMH_PTS,MATCH(IF(AU101&lt;&gt;"",AU101,AG101),LMH_KEY,0)),0)</f>
        <v>9</v>
      </c>
      <c r="CE101" s="21">
        <f>IFERROR(INDEX(LMH_PTS,MATCH(IF(AV101&lt;&gt;"",AV101,AH101),LMH_KEY,0)),0)</f>
        <v>3</v>
      </c>
      <c r="CF101" s="21">
        <f>IFERROR(INDEX(LMH_PTS,MATCH(IF(AW101&lt;&gt;"",AW101,AI101),LMH_KEY,0)),0)</f>
        <v>3</v>
      </c>
      <c r="CG101" s="21">
        <f>IFERROR(INDEX(LMH_PTS,MATCH(IF(AX101&lt;&gt;"",AX101,AJ101),LMH_KEY,0)),0)</f>
        <v>1</v>
      </c>
      <c r="CH101" s="21">
        <f>IFERROR(INDEX(LMH_PTS,MATCH(IF(AY101&lt;&gt;"",AY101,AK101),LMH_KEY,0)),0)</f>
        <v>1</v>
      </c>
      <c r="CI101" s="21">
        <f>IFERROR(INDEX(LMH_PTS,MATCH(IF(AZ101&lt;&gt;"",AZ101,AL101),LMH_KEY,0)),0)</f>
        <v>1</v>
      </c>
      <c r="CJ101" s="21">
        <f>IFERROR(INDEX(LMH_PTS,MATCH(IF(BA101&lt;&gt;"",BA101,AM101),LMH_KEY,0)),0)</f>
        <v>1</v>
      </c>
      <c r="CK101" s="21">
        <f>IF(BB101="",0,IFERROR(INDEX(LMH_STEP,MATCH(BB101,LMH_KEY,0)),0))</f>
        <v>0</v>
      </c>
      <c r="CL101" s="21">
        <f>IF(BC101="",0,IFERROR(INDEX(LMH_STEP,MATCH(BC101,LMH_KEY,0)),0))</f>
        <v>-1</v>
      </c>
      <c r="CM101" s="21">
        <f>IF(BD101="",0,IFERROR(INDEX(LMH_STEP,MATCH(BD101,LMH_KEY,0)),0))</f>
        <v>-1</v>
      </c>
      <c r="CN101" s="21">
        <f>IF(BE101="",0,IFERROR(INDEX(LMH_STEP,MATCH(BE101,LMH_KEY,0)),0))</f>
        <v>-1</v>
      </c>
      <c r="CO101" s="21">
        <f>IF(BF101="",0,IFERROR(INDEX(LMH_STEP,MATCH(BF101,LMH_KEY,0)),0))</f>
        <v>0</v>
      </c>
      <c r="CP101" s="21">
        <f>IF(BG101="",0,IFERROR(INDEX(LMH_STEP,MATCH(BG101,LMH_KEY,0)),0))</f>
        <v>1</v>
      </c>
      <c r="CQ101" s="21">
        <f>IF(BH101="",0,IFERROR(INDEX(LMH_STEP,MATCH(BH101,LMH_KEY,0)),0))</f>
        <v>0</v>
      </c>
      <c r="CR101" s="21">
        <f>IF(BI101&lt;&gt;"",IFERROR(INDEX(LMH_STEP,MATCH(BI101,LMH_KEY,0)),0),CK101)</f>
        <v>0</v>
      </c>
      <c r="CS101" s="21">
        <f>IF(BJ101&lt;&gt;"",IFERROR(INDEX(LMH_STEP,MATCH(BJ101,LMH_KEY,0)),0),CL101)</f>
        <v>-1</v>
      </c>
      <c r="CT101" s="21">
        <f>IF(BK101&lt;&gt;"",IFERROR(INDEX(LMH_STEP,MATCH(BK101,LMH_KEY,0)),0),CM101)</f>
        <v>-1</v>
      </c>
      <c r="CU101" s="21">
        <f>IF(BL101&lt;&gt;"",IFERROR(INDEX(LMH_STEP,MATCH(BL101,LMH_KEY,0)),0),CN101)</f>
        <v>-1</v>
      </c>
      <c r="CV101" s="21">
        <f>IF(BM101&lt;&gt;"",IFERROR(INDEX(LMH_STEP,MATCH(BM101,LMH_KEY,0)),0),CO101)</f>
        <v>0</v>
      </c>
      <c r="CW101" s="21">
        <f>IF(BN101&lt;&gt;"",IFERROR(INDEX(LMH_STEP,MATCH(BN101,LMH_KEY,0)),0),CP101)</f>
        <v>1</v>
      </c>
      <c r="CX101" s="21">
        <f>IF(BO101&lt;&gt;"",IFERROR(INDEX(LMH_STEP,MATCH(BO101,LMH_KEY,0)),0),CQ101)</f>
        <v>0</v>
      </c>
      <c r="CY101" s="21">
        <f>COUNTA(BI101:BO101)+IF(BP101&lt;&gt;"",1,0)+IFERROR(INDEX(RM_LCNT,MATCH($U101,RM_KEY,0)),0)</f>
        <v>0</v>
      </c>
      <c r="CZ101" s="21">
        <f>IF((BW101+BX101+BY101+BZ101+CA101+CB101+CC101)=0,0,(BW101*CK101+BX101*CL101+BY101*CM101+BZ101*CN101+CA101*CO101+CB101*CP101+CC101*CQ101)/(BW101+BX101+BY101+BZ101+CA101+CB101+CC101))</f>
        <v>-0.315789473684211</v>
      </c>
      <c r="DA101" s="21">
        <f>IF((CD101+CE101+CF101+CG101+CH101+CI101+CJ101)=0,0,(CD101*CR101+CE101*CS101+CF101*CT101+CG101*CU101+CH101*CV101+CI101*CW101+CJ101*CX101)/(CD101+CE101+CF101+CG101+CH101+CI101+CJ101))</f>
        <v>-0.315789473684211</v>
      </c>
    </row>
    <row r="102" ht="70" customHeight="1">
      <c r="A102" s="59" t="inlineStr">
        <is>
          <t>CARBON</t>
        </is>
      </c>
      <c r="B102" s="17" t="inlineStr">
        <is>
          <t>Services</t>
        </is>
      </c>
      <c r="C102" s="17" t="n">
        <v>7</v>
      </c>
      <c r="D102" s="17" t="inlineStr">
        <is>
          <t>IRISC212</t>
        </is>
      </c>
      <c r="E102" s="17" t="inlineStr">
        <is>
          <t>Vishakha Vitmal</t>
        </is>
      </c>
      <c r="F102" s="17" t="inlineStr">
        <is>
          <t>Consultant</t>
        </is>
      </c>
      <c r="G102" s="17" t="inlineStr">
        <is>
          <t>Priyanka Mehra</t>
        </is>
      </c>
      <c r="H102" s="17" t="inlineStr">
        <is>
          <t>IRIS2071</t>
        </is>
      </c>
      <c r="I102" s="17" t="n">
        <v>5.2</v>
      </c>
      <c r="J102" s="17" t="inlineStr">
        <is>
          <t>B.Com</t>
        </is>
      </c>
      <c r="K102" s="17" t="inlineStr">
        <is>
          <t>L3 – Professional / Associate</t>
        </is>
      </c>
      <c r="L102" s="82" t="inlineStr">
        <is>
          <t>19 of 20</t>
        </is>
      </c>
      <c r="M102" s="83" t="inlineStr">
        <is>
          <t>• Role / sub-team: Tagging.</t>
        </is>
      </c>
      <c r="N102"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2" s="83" t="inlineStr">
        <is>
          <t>Latest rating: 3 · Potential: Medium · 9-box: Core Contributor</t>
        </is>
      </c>
      <c r="P102" s="83" t="inlineStr">
        <is>
          <t>Complexity &amp; Expertise: A3: MCA taxonomy tagging, QA, troubleshooting validation errors, advising clients on taxonomy rules → moved up 0.5
Autonomy &amp; Decision: A3: Selects tags, resolves validation errors, finalises files for upload; MCA files go straight to client → moved up 0.5
Accountability &amp; Impact: A3: Own files sent directly to clients; wrong guidance or late filing means client penalties → moved up 0.5
Leadership &amp; Strategy: A1: No guidance or leadership of others described → matches the start</t>
        </is>
      </c>
      <c r="Q102" s="84" t="inlineStr">
        <is>
          <t>Open ▸</t>
        </is>
      </c>
      <c r="R102" s="84" t="inlineStr">
        <is>
          <t>Card ▸</t>
        </is>
      </c>
      <c r="S102" s="85" t="inlineStr">
        <is>
          <t>Consulting &amp; Professional Services</t>
        </is>
      </c>
      <c r="T102" s="86" t="inlineStr">
        <is>
          <t>XBRL Tagging, Conversion &amp; Filing</t>
        </is>
      </c>
      <c r="U102" s="86" t="inlineStr">
        <is>
          <t>R013</t>
        </is>
      </c>
      <c r="V102" s="86" t="inlineStr">
        <is>
          <t>XBRL Tagging, Conversion &amp; Filing · IC</t>
        </is>
      </c>
      <c r="W102" s="101" t="inlineStr">
        <is>
          <t>A3</t>
        </is>
      </c>
      <c r="X102" s="86" t="inlineStr">
        <is>
          <t>Band A · Practitioner</t>
        </is>
      </c>
      <c r="Y102" s="86" t="inlineStr">
        <is>
          <t>Senior Financial Analyst</t>
        </is>
      </c>
      <c r="Z102" s="86" t="n"/>
      <c r="AA102" s="86" t="inlineStr">
        <is>
          <t>Placed at A3 by the evidence: six ratings × market-derived weights and rules R1–R13 · no move needed for the reporting line</t>
        </is>
      </c>
      <c r="AB102" s="86" t="n"/>
      <c r="AC102" s="88" t="inlineStr">
        <is>
          <t>A3</t>
        </is>
      </c>
      <c r="AD102" s="21" t="inlineStr">
        <is>
          <t>High · 5.2 yrs vs market 2–5 yrs for A3</t>
        </is>
      </c>
      <c r="AE102" s="21" t="n"/>
      <c r="AF102" s="21" t="inlineStr">
        <is>
          <t>P2 · SFIA 3 Apply</t>
        </is>
      </c>
      <c r="AG102" s="89" t="str">
        <f>IFERROR(IF(INDEX(RM_I_C,MATCH($U102,RM_KEY,0))="","",INDEX(RM_I_C,MATCH($U102,RM_KEY,0))),"")</f>
        <v>H</v>
      </c>
      <c r="AH102" s="90" t="str">
        <f>IFERROR(IF(INDEX(RM_I_Au,MATCH($U102,RM_KEY,0))="","",INDEX(RM_I_Au,MATCH($U102,RM_KEY,0))),"")</f>
        <v>M</v>
      </c>
      <c r="AI102" s="90" t="str">
        <f>IFERROR(IF(INDEX(RM_I_Ac,MATCH($U102,RM_KEY,0))="","",INDEX(RM_I_Ac,MATCH($U102,RM_KEY,0))),"")</f>
        <v>M</v>
      </c>
      <c r="AJ102" s="90" t="str">
        <f>IFERROR(IF(INDEX(RM_I_L,MATCH($U102,RM_KEY,0))="","",INDEX(RM_I_L,MATCH($U102,RM_KEY,0))),"")</f>
        <v>L</v>
      </c>
      <c r="AK102" s="90" t="str">
        <f>IFERROR(IF(INDEX(RM_I_BI,MATCH($U102,RM_KEY,0))="","",INDEX(RM_I_BI,MATCH($U102,RM_KEY,0))),"")</f>
        <v>L</v>
      </c>
      <c r="AL102" s="90" t="str">
        <f>IFERROR(IF(INDEX(RM_I_Exp,MATCH($U102,RM_KEY,0))="","",INDEX(RM_I_Exp,MATCH($U102,RM_KEY,0))),"")</f>
        <v>L</v>
      </c>
      <c r="AM102" s="90" t="str">
        <f>IFERROR(IF(INDEX(RM_I_Edu,MATCH($U102,RM_KEY,0))="","",INDEX(RM_I_Edu,MATCH($U102,RM_KEY,0))),"")</f>
        <v>L</v>
      </c>
      <c r="AN102" s="91" t="str">
        <f>IFERROR(IF(INDEX(RM_M_C,MATCH($U102,RM_KEY,0))="","",INDEX(RM_M_C,MATCH($U102,RM_KEY,0))),"")</f>
        <v>H</v>
      </c>
      <c r="AO102" s="92" t="str">
        <f>IFERROR(IF(INDEX(RM_M_Au,MATCH($U102,RM_KEY,0))="","",INDEX(RM_M_Au,MATCH($U102,RM_KEY,0))),"")</f>
        <v>M</v>
      </c>
      <c r="AP102" s="92" t="str">
        <f>IFERROR(IF(INDEX(RM_M_Ac,MATCH($U102,RM_KEY,0))="","",INDEX(RM_M_Ac,MATCH($U102,RM_KEY,0))),"")</f>
        <v>M</v>
      </c>
      <c r="AQ102" s="92" t="str">
        <f>IFERROR(IF(INDEX(RM_M_L,MATCH($U102,RM_KEY,0))="","",INDEX(RM_M_L,MATCH($U102,RM_KEY,0))),"")</f>
        <v>L</v>
      </c>
      <c r="AR102" s="92" t="str">
        <f>IFERROR(IF(INDEX(RM_M_BI,MATCH($U102,RM_KEY,0))="","",INDEX(RM_M_BI,MATCH($U102,RM_KEY,0))),"")</f>
        <v>L</v>
      </c>
      <c r="AS102" s="92" t="str">
        <f>IFERROR(IF(INDEX(RM_M_Exp,MATCH($U102,RM_KEY,0))="","",INDEX(RM_M_Exp,MATCH($U102,RM_KEY,0))),"")</f>
        <v>L</v>
      </c>
      <c r="AT102" s="92" t="str">
        <f>IFERROR(IF(INDEX(RM_M_Edu,MATCH($U102,RM_KEY,0))="","",INDEX(RM_M_Edu,MATCH($U102,RM_KEY,0))),"")</f>
        <v>L</v>
      </c>
      <c r="AU102" s="93" t="str">
        <f>IFERROR(IF(INDEX(RM_L_C,MATCH($U102,RM_KEY,0))="","",INDEX(RM_L_C,MATCH($U102,RM_KEY,0))),"")</f>
        <v/>
      </c>
      <c r="AV102" s="94" t="str">
        <f>IFERROR(IF(INDEX(RM_L_Au,MATCH($U102,RM_KEY,0))="","",INDEX(RM_L_Au,MATCH($U102,RM_KEY,0))),"")</f>
        <v/>
      </c>
      <c r="AW102" s="94" t="str">
        <f>IFERROR(IF(INDEX(RM_L_Ac,MATCH($U102,RM_KEY,0))="","",INDEX(RM_L_Ac,MATCH($U102,RM_KEY,0))),"")</f>
        <v/>
      </c>
      <c r="AX102" s="94" t="str">
        <f>IFERROR(IF(INDEX(RM_L_L,MATCH($U102,RM_KEY,0))="","",INDEX(RM_L_L,MATCH($U102,RM_KEY,0))),"")</f>
        <v/>
      </c>
      <c r="AY102" s="94" t="str">
        <f>IFERROR(IF(INDEX(RM_L_BI,MATCH($U102,RM_KEY,0))="","",INDEX(RM_L_BI,MATCH($U102,RM_KEY,0))),"")</f>
        <v/>
      </c>
      <c r="AZ102" s="94" t="str">
        <f>IFERROR(IF(INDEX(RM_L_Exp,MATCH($U102,RM_KEY,0))="","",INDEX(RM_L_Exp,MATCH($U102,RM_KEY,0))),"")</f>
        <v/>
      </c>
      <c r="BA102" s="94" t="str">
        <f>IFERROR(IF(INDEX(RM_L_Edu,MATCH($U102,RM_KEY,0))="","",INDEX(RM_L_Edu,MATCH($U102,RM_KEY,0))),"")</f>
        <v/>
      </c>
      <c r="BB102" s="89" t="inlineStr">
        <is>
          <t>M</t>
        </is>
      </c>
      <c r="BC102" s="90" t="inlineStr">
        <is>
          <t>M</t>
        </is>
      </c>
      <c r="BD102" s="90" t="inlineStr">
        <is>
          <t>M</t>
        </is>
      </c>
      <c r="BE102" s="90" t="inlineStr">
        <is>
          <t>L</t>
        </is>
      </c>
      <c r="BF102" s="90" t="inlineStr">
        <is>
          <t>M</t>
        </is>
      </c>
      <c r="BG102" s="90" t="inlineStr">
        <is>
          <t>H</t>
        </is>
      </c>
      <c r="BH102" s="90" t="inlineStr">
        <is>
          <t>M</t>
        </is>
      </c>
      <c r="BI102" s="93" t="n"/>
      <c r="BJ102" s="94" t="n"/>
      <c r="BK102" s="94" t="n"/>
      <c r="BL102" s="94" t="n"/>
      <c r="BM102" s="94" t="n"/>
      <c r="BN102" s="94" t="n"/>
      <c r="BO102" s="94" t="n"/>
      <c r="BP102" s="63" t="n"/>
      <c r="BQ102" s="95" t="str">
        <f>IF(CY102=0,"",IF(BP102&lt;&gt;"",BP102,IF(LEFT(W102,1)="X",W102,IF(OR(W102="B+",W102="C+"),INDEX(LAD_PC,MAX(1,MIN(14,MATCH(W102,LAD_PC,0)+IF((DA102-CZ102)&gt;=0.5,1,IF((DA102-CZ102)&lt;=-0.5,-1,0))))),INDEX(LAD_STD,MAX(1,MIN(12,MATCH(W102,LAD_STD,0)+IF((DA102-CZ102)&gt;=0.5,1,IF((DA102-CZ102)&lt;=-0.5,-1,0)))))))))</f>
        <v/>
      </c>
      <c r="BR102" s="86" t="str">
        <f>IF(BQ102="","",IFERROR(CHOOSE(INDEX(B_RANK,MATCH(BQ102,B_LVL,0)),"Band A · Practitioner","Band B · Specialist / Manager","B+ · Player-Coach","Band C · Principal / Head","C+ · Player-Coach","Band D · Business leadership","Band E · Enterprise leadership"),"Band X · Consultant"))</f>
        <v/>
      </c>
      <c r="BS102" s="86" t="str">
        <f>IF(BQ102="","",IF(BQ102=W102,"• Same",IF(INDEX(B_VAL,MATCH(BQ102,B_LVL,0))&gt;INDEX(B_VAL,MATCH(W102,B_LVL,0)),"▲ Up","▼ Down")))</f>
        <v/>
      </c>
      <c r="BT102" s="95" t="str">
        <f>IF(BQ102&lt;&gt;"",BQ102,W102)</f>
        <v>A3</v>
      </c>
      <c r="BU102" s="86" t="str">
        <f>IFERROR(IF($H102="","—",IF(OR(LEFT(BT102,1)="X",LEFT(INDEX($BT$7:$BT$592,MATCH($H102,$D$7:$D$592,0)),1)="X"),"—",IF(AND(LEFT(BT102,1)="E",LEFT(INDEX($BT$7:$BT$592,MATCH($H102,$D$7:$D$592,0)),1)="E"),"Exception · Band E",IF(INDEX(B_VAL,MATCH(BT102,B_LVL,0))&gt;=INDEX(B_VAL,MATCH(INDEX($BT$7:$BT$592,MATCH($H102,$D$7:$D$592,0)),B_LVL,0)),"⚠ At or above the manager",IF(INDEX(B_RANK,MATCH(BT102,B_LVL,0))=INDEX(B_RANK,MATCH(INDEX($BT$7:$BT$592,MATCH($H102,$D$7:$D$592,0)),B_LVL,0)),"⚠ Same band as the manager","OK"))))),"—")</f>
        <v>OK</v>
      </c>
      <c r="BV102" s="64" t="n"/>
      <c r="BW102" s="20">
        <f>IFERROR(INDEX(LMH_PTS,MATCH(AG102,LMH_KEY,0)),0)</f>
        <v>9</v>
      </c>
      <c r="BX102" s="21">
        <f>IFERROR(INDEX(LMH_PTS,MATCH(AH102,LMH_KEY,0)),0)</f>
        <v>3</v>
      </c>
      <c r="BY102" s="21">
        <f>IFERROR(INDEX(LMH_PTS,MATCH(AI102,LMH_KEY,0)),0)</f>
        <v>3</v>
      </c>
      <c r="BZ102" s="21">
        <f>IFERROR(INDEX(LMH_PTS,MATCH(AJ102,LMH_KEY,0)),0)</f>
        <v>1</v>
      </c>
      <c r="CA102" s="21">
        <f>IFERROR(INDEX(LMH_PTS,MATCH(AK102,LMH_KEY,0)),0)</f>
        <v>1</v>
      </c>
      <c r="CB102" s="21">
        <f>IFERROR(INDEX(LMH_PTS,MATCH(AL102,LMH_KEY,0)),0)</f>
        <v>1</v>
      </c>
      <c r="CC102" s="21">
        <f>IFERROR(INDEX(LMH_PTS,MATCH(AM102,LMH_KEY,0)),0)</f>
        <v>1</v>
      </c>
      <c r="CD102" s="21">
        <f>IFERROR(INDEX(LMH_PTS,MATCH(IF(AU102&lt;&gt;"",AU102,AG102),LMH_KEY,0)),0)</f>
        <v>9</v>
      </c>
      <c r="CE102" s="21">
        <f>IFERROR(INDEX(LMH_PTS,MATCH(IF(AV102&lt;&gt;"",AV102,AH102),LMH_KEY,0)),0)</f>
        <v>3</v>
      </c>
      <c r="CF102" s="21">
        <f>IFERROR(INDEX(LMH_PTS,MATCH(IF(AW102&lt;&gt;"",AW102,AI102),LMH_KEY,0)),0)</f>
        <v>3</v>
      </c>
      <c r="CG102" s="21">
        <f>IFERROR(INDEX(LMH_PTS,MATCH(IF(AX102&lt;&gt;"",AX102,AJ102),LMH_KEY,0)),0)</f>
        <v>1</v>
      </c>
      <c r="CH102" s="21">
        <f>IFERROR(INDEX(LMH_PTS,MATCH(IF(AY102&lt;&gt;"",AY102,AK102),LMH_KEY,0)),0)</f>
        <v>1</v>
      </c>
      <c r="CI102" s="21">
        <f>IFERROR(INDEX(LMH_PTS,MATCH(IF(AZ102&lt;&gt;"",AZ102,AL102),LMH_KEY,0)),0)</f>
        <v>1</v>
      </c>
      <c r="CJ102" s="21">
        <f>IFERROR(INDEX(LMH_PTS,MATCH(IF(BA102&lt;&gt;"",BA102,AM102),LMH_KEY,0)),0)</f>
        <v>1</v>
      </c>
      <c r="CK102" s="21">
        <f>IF(BB102="",0,IFERROR(INDEX(LMH_STEP,MATCH(BB102,LMH_KEY,0)),0))</f>
        <v>0</v>
      </c>
      <c r="CL102" s="21">
        <f>IF(BC102="",0,IFERROR(INDEX(LMH_STEP,MATCH(BC102,LMH_KEY,0)),0))</f>
        <v>0</v>
      </c>
      <c r="CM102" s="21">
        <f>IF(BD102="",0,IFERROR(INDEX(LMH_STEP,MATCH(BD102,LMH_KEY,0)),0))</f>
        <v>0</v>
      </c>
      <c r="CN102" s="21">
        <f>IF(BE102="",0,IFERROR(INDEX(LMH_STEP,MATCH(BE102,LMH_KEY,0)),0))</f>
        <v>-1</v>
      </c>
      <c r="CO102" s="21">
        <f>IF(BF102="",0,IFERROR(INDEX(LMH_STEP,MATCH(BF102,LMH_KEY,0)),0))</f>
        <v>0</v>
      </c>
      <c r="CP102" s="21">
        <f>IF(BG102="",0,IFERROR(INDEX(LMH_STEP,MATCH(BG102,LMH_KEY,0)),0))</f>
        <v>1</v>
      </c>
      <c r="CQ102" s="21">
        <f>IF(BH102="",0,IFERROR(INDEX(LMH_STEP,MATCH(BH102,LMH_KEY,0)),0))</f>
        <v>0</v>
      </c>
      <c r="CR102" s="21">
        <f>IF(BI102&lt;&gt;"",IFERROR(INDEX(LMH_STEP,MATCH(BI102,LMH_KEY,0)),0),CK102)</f>
        <v>0</v>
      </c>
      <c r="CS102" s="21">
        <f>IF(BJ102&lt;&gt;"",IFERROR(INDEX(LMH_STEP,MATCH(BJ102,LMH_KEY,0)),0),CL102)</f>
        <v>0</v>
      </c>
      <c r="CT102" s="21">
        <f>IF(BK102&lt;&gt;"",IFERROR(INDEX(LMH_STEP,MATCH(BK102,LMH_KEY,0)),0),CM102)</f>
        <v>0</v>
      </c>
      <c r="CU102" s="21">
        <f>IF(BL102&lt;&gt;"",IFERROR(INDEX(LMH_STEP,MATCH(BL102,LMH_KEY,0)),0),CN102)</f>
        <v>-1</v>
      </c>
      <c r="CV102" s="21">
        <f>IF(BM102&lt;&gt;"",IFERROR(INDEX(LMH_STEP,MATCH(BM102,LMH_KEY,0)),0),CO102)</f>
        <v>0</v>
      </c>
      <c r="CW102" s="21">
        <f>IF(BN102&lt;&gt;"",IFERROR(INDEX(LMH_STEP,MATCH(BN102,LMH_KEY,0)),0),CP102)</f>
        <v>1</v>
      </c>
      <c r="CX102" s="21">
        <f>IF(BO102&lt;&gt;"",IFERROR(INDEX(LMH_STEP,MATCH(BO102,LMH_KEY,0)),0),CQ102)</f>
        <v>0</v>
      </c>
      <c r="CY102" s="21">
        <f>COUNTA(BI102:BO102)+IF(BP102&lt;&gt;"",1,0)+IFERROR(INDEX(RM_LCNT,MATCH($U102,RM_KEY,0)),0)</f>
        <v>0</v>
      </c>
      <c r="CZ102" s="21">
        <f>IF((BW102+BX102+BY102+BZ102+CA102+CB102+CC102)=0,0,(BW102*CK102+BX102*CL102+BY102*CM102+BZ102*CN102+CA102*CO102+CB102*CP102+CC102*CQ102)/(BW102+BX102+BY102+BZ102+CA102+CB102+CC102))</f>
        <v>0</v>
      </c>
      <c r="DA102" s="21">
        <f>IF((CD102+CE102+CF102+CG102+CH102+CI102+CJ102)=0,0,(CD102*CR102+CE102*CS102+CF102*CT102+CG102*CU102+CH102*CV102+CI102*CW102+CJ102*CX102)/(CD102+CE102+CF102+CG102+CH102+CI102+CJ102))</f>
        <v>0</v>
      </c>
    </row>
    <row r="103" ht="70" customHeight="1">
      <c r="A103" s="59" t="inlineStr">
        <is>
          <t>CARBON</t>
        </is>
      </c>
      <c r="B103" s="17" t="inlineStr">
        <is>
          <t>Services</t>
        </is>
      </c>
      <c r="C103" s="17" t="n">
        <v>7</v>
      </c>
      <c r="D103" s="17" t="inlineStr">
        <is>
          <t>IRISC341</t>
        </is>
      </c>
      <c r="E103" s="17" t="inlineStr">
        <is>
          <t>Anjali Singh</t>
        </is>
      </c>
      <c r="F103" s="17" t="inlineStr">
        <is>
          <t>Consultant</t>
        </is>
      </c>
      <c r="G103" s="17" t="inlineStr">
        <is>
          <t>Priyanka Mehra</t>
        </is>
      </c>
      <c r="H103" s="17" t="inlineStr">
        <is>
          <t>IRIS2071</t>
        </is>
      </c>
      <c r="I103" s="17" t="n">
        <v>1.3</v>
      </c>
      <c r="J103" s="17" t="inlineStr">
        <is>
          <t>M.Com</t>
        </is>
      </c>
      <c r="K103" s="17" t="inlineStr">
        <is>
          <t>L3 – Professional / Associate</t>
        </is>
      </c>
      <c r="L103" s="82" t="inlineStr">
        <is>
          <t>20 of 20</t>
        </is>
      </c>
      <c r="M103" s="83" t="inlineStr">
        <is>
          <t>• Role / sub-team: CIPC.</t>
        </is>
      </c>
      <c r="N103"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3" s="83" t="inlineStr">
        <is>
          <t>Latest rating: 2 · Potential: Low · 9-box: Reliable Specialist</t>
        </is>
      </c>
      <c r="P103" s="83" t="inlineStr">
        <is>
          <t>Complexity &amp; Expertise: A2: Data mapping, XBRL tagging and validation of CIPC files to a defined process → matches the start
Autonomy &amp; Decision: A2: Does tagging and checks basic errors on own → matches the start
Accountability &amp; Impact: A2: Accurate tagging and mapping; errors cause validation failures and team rework → matches the start
Leadership &amp; Strategy: A1: No guidance or leadership of others described → matches the start</t>
        </is>
      </c>
      <c r="Q103" s="84" t="inlineStr">
        <is>
          <t>Open ▸</t>
        </is>
      </c>
      <c r="R103" s="84" t="inlineStr">
        <is>
          <t>Card ▸</t>
        </is>
      </c>
      <c r="S103" s="85" t="inlineStr">
        <is>
          <t>Consulting &amp; Professional Services</t>
        </is>
      </c>
      <c r="T103" s="86" t="inlineStr">
        <is>
          <t>XBRL Tagging, Conversion &amp; Filing</t>
        </is>
      </c>
      <c r="U103" s="86" t="inlineStr">
        <is>
          <t>R013</t>
        </is>
      </c>
      <c r="V103" s="86" t="inlineStr">
        <is>
          <t>XBRL Tagging, Conversion &amp; Filing · IC</t>
        </is>
      </c>
      <c r="W103" s="101" t="inlineStr">
        <is>
          <t>A2</t>
        </is>
      </c>
      <c r="X103" s="86" t="inlineStr">
        <is>
          <t>Band A · Practitioner</t>
        </is>
      </c>
      <c r="Y103" s="86" t="inlineStr">
        <is>
          <t>Financial Analyst</t>
        </is>
      </c>
      <c r="Z103" s="86" t="n"/>
      <c r="AA103" s="86" t="inlineStr">
        <is>
          <t>Placed at A2 by the evidence: six ratings × market-derived weights and rules R1–R13 · no move needed for the reporting line</t>
        </is>
      </c>
      <c r="AB103" s="86" t="n"/>
      <c r="AC103" s="88" t="inlineStr">
        <is>
          <t>A2</t>
        </is>
      </c>
      <c r="AD103" s="21" t="inlineStr">
        <is>
          <t>Medium · 1.3 yrs vs market 0–3 yrs for A2</t>
        </is>
      </c>
      <c r="AE103" s="21" t="n"/>
      <c r="AF103" s="21" t="inlineStr">
        <is>
          <t>P1–P2 · SFIA 2 Assist</t>
        </is>
      </c>
      <c r="AG103" s="89" t="str">
        <f>IFERROR(IF(INDEX(RM_I_C,MATCH($U103,RM_KEY,0))="","",INDEX(RM_I_C,MATCH($U103,RM_KEY,0))),"")</f>
        <v>H</v>
      </c>
      <c r="AH103" s="90" t="str">
        <f>IFERROR(IF(INDEX(RM_I_Au,MATCH($U103,RM_KEY,0))="","",INDEX(RM_I_Au,MATCH($U103,RM_KEY,0))),"")</f>
        <v>M</v>
      </c>
      <c r="AI103" s="90" t="str">
        <f>IFERROR(IF(INDEX(RM_I_Ac,MATCH($U103,RM_KEY,0))="","",INDEX(RM_I_Ac,MATCH($U103,RM_KEY,0))),"")</f>
        <v>M</v>
      </c>
      <c r="AJ103" s="90" t="str">
        <f>IFERROR(IF(INDEX(RM_I_L,MATCH($U103,RM_KEY,0))="","",INDEX(RM_I_L,MATCH($U103,RM_KEY,0))),"")</f>
        <v>L</v>
      </c>
      <c r="AK103" s="90" t="str">
        <f>IFERROR(IF(INDEX(RM_I_BI,MATCH($U103,RM_KEY,0))="","",INDEX(RM_I_BI,MATCH($U103,RM_KEY,0))),"")</f>
        <v>L</v>
      </c>
      <c r="AL103" s="90" t="str">
        <f>IFERROR(IF(INDEX(RM_I_Exp,MATCH($U103,RM_KEY,0))="","",INDEX(RM_I_Exp,MATCH($U103,RM_KEY,0))),"")</f>
        <v>L</v>
      </c>
      <c r="AM103" s="90" t="str">
        <f>IFERROR(IF(INDEX(RM_I_Edu,MATCH($U103,RM_KEY,0))="","",INDEX(RM_I_Edu,MATCH($U103,RM_KEY,0))),"")</f>
        <v>L</v>
      </c>
      <c r="AN103" s="91" t="str">
        <f>IFERROR(IF(INDEX(RM_M_C,MATCH($U103,RM_KEY,0))="","",INDEX(RM_M_C,MATCH($U103,RM_KEY,0))),"")</f>
        <v>H</v>
      </c>
      <c r="AO103" s="92" t="str">
        <f>IFERROR(IF(INDEX(RM_M_Au,MATCH($U103,RM_KEY,0))="","",INDEX(RM_M_Au,MATCH($U103,RM_KEY,0))),"")</f>
        <v>M</v>
      </c>
      <c r="AP103" s="92" t="str">
        <f>IFERROR(IF(INDEX(RM_M_Ac,MATCH($U103,RM_KEY,0))="","",INDEX(RM_M_Ac,MATCH($U103,RM_KEY,0))),"")</f>
        <v>M</v>
      </c>
      <c r="AQ103" s="92" t="str">
        <f>IFERROR(IF(INDEX(RM_M_L,MATCH($U103,RM_KEY,0))="","",INDEX(RM_M_L,MATCH($U103,RM_KEY,0))),"")</f>
        <v>L</v>
      </c>
      <c r="AR103" s="92" t="str">
        <f>IFERROR(IF(INDEX(RM_M_BI,MATCH($U103,RM_KEY,0))="","",INDEX(RM_M_BI,MATCH($U103,RM_KEY,0))),"")</f>
        <v>L</v>
      </c>
      <c r="AS103" s="92" t="str">
        <f>IFERROR(IF(INDEX(RM_M_Exp,MATCH($U103,RM_KEY,0))="","",INDEX(RM_M_Exp,MATCH($U103,RM_KEY,0))),"")</f>
        <v>L</v>
      </c>
      <c r="AT103" s="92" t="str">
        <f>IFERROR(IF(INDEX(RM_M_Edu,MATCH($U103,RM_KEY,0))="","",INDEX(RM_M_Edu,MATCH($U103,RM_KEY,0))),"")</f>
        <v>L</v>
      </c>
      <c r="AU103" s="93" t="str">
        <f>IFERROR(IF(INDEX(RM_L_C,MATCH($U103,RM_KEY,0))="","",INDEX(RM_L_C,MATCH($U103,RM_KEY,0))),"")</f>
        <v/>
      </c>
      <c r="AV103" s="94" t="str">
        <f>IFERROR(IF(INDEX(RM_L_Au,MATCH($U103,RM_KEY,0))="","",INDEX(RM_L_Au,MATCH($U103,RM_KEY,0))),"")</f>
        <v/>
      </c>
      <c r="AW103" s="94" t="str">
        <f>IFERROR(IF(INDEX(RM_L_Ac,MATCH($U103,RM_KEY,0))="","",INDEX(RM_L_Ac,MATCH($U103,RM_KEY,0))),"")</f>
        <v/>
      </c>
      <c r="AX103" s="94" t="str">
        <f>IFERROR(IF(INDEX(RM_L_L,MATCH($U103,RM_KEY,0))="","",INDEX(RM_L_L,MATCH($U103,RM_KEY,0))),"")</f>
        <v/>
      </c>
      <c r="AY103" s="94" t="str">
        <f>IFERROR(IF(INDEX(RM_L_BI,MATCH($U103,RM_KEY,0))="","",INDEX(RM_L_BI,MATCH($U103,RM_KEY,0))),"")</f>
        <v/>
      </c>
      <c r="AZ103" s="94" t="str">
        <f>IFERROR(IF(INDEX(RM_L_Exp,MATCH($U103,RM_KEY,0))="","",INDEX(RM_L_Exp,MATCH($U103,RM_KEY,0))),"")</f>
        <v/>
      </c>
      <c r="BA103" s="94" t="str">
        <f>IFERROR(IF(INDEX(RM_L_Edu,MATCH($U103,RM_KEY,0))="","",INDEX(RM_L_Edu,MATCH($U103,RM_KEY,0))),"")</f>
        <v/>
      </c>
      <c r="BB103" s="89" t="inlineStr">
        <is>
          <t>M</t>
        </is>
      </c>
      <c r="BC103" s="90" t="inlineStr">
        <is>
          <t>M</t>
        </is>
      </c>
      <c r="BD103" s="90" t="inlineStr">
        <is>
          <t>M</t>
        </is>
      </c>
      <c r="BE103" s="90" t="inlineStr">
        <is>
          <t>L</t>
        </is>
      </c>
      <c r="BF103" s="90" t="inlineStr">
        <is>
          <t>M</t>
        </is>
      </c>
      <c r="BG103" s="90" t="inlineStr">
        <is>
          <t>M</t>
        </is>
      </c>
      <c r="BH103" s="90" t="inlineStr">
        <is>
          <t>H</t>
        </is>
      </c>
      <c r="BI103" s="93" t="n"/>
      <c r="BJ103" s="94" t="n"/>
      <c r="BK103" s="94" t="n"/>
      <c r="BL103" s="94" t="n"/>
      <c r="BM103" s="94" t="n"/>
      <c r="BN103" s="94" t="n"/>
      <c r="BO103" s="94" t="n"/>
      <c r="BP103" s="63" t="n"/>
      <c r="BQ103" s="95" t="str">
        <f>IF(CY103=0,"",IF(BP103&lt;&gt;"",BP103,IF(LEFT(W103,1)="X",W103,IF(OR(W103="B+",W103="C+"),INDEX(LAD_PC,MAX(1,MIN(14,MATCH(W103,LAD_PC,0)+IF((DA103-CZ103)&gt;=0.5,1,IF((DA103-CZ103)&lt;=-0.5,-1,0))))),INDEX(LAD_STD,MAX(1,MIN(12,MATCH(W103,LAD_STD,0)+IF((DA103-CZ103)&gt;=0.5,1,IF((DA103-CZ103)&lt;=-0.5,-1,0)))))))))</f>
        <v/>
      </c>
      <c r="BR103" s="86" t="str">
        <f>IF(BQ103="","",IFERROR(CHOOSE(INDEX(B_RANK,MATCH(BQ103,B_LVL,0)),"Band A · Practitioner","Band B · Specialist / Manager","B+ · Player-Coach","Band C · Principal / Head","C+ · Player-Coach","Band D · Business leadership","Band E · Enterprise leadership"),"Band X · Consultant"))</f>
        <v/>
      </c>
      <c r="BS103" s="86" t="str">
        <f>IF(BQ103="","",IF(BQ103=W103,"• Same",IF(INDEX(B_VAL,MATCH(BQ103,B_LVL,0))&gt;INDEX(B_VAL,MATCH(W103,B_LVL,0)),"▲ Up","▼ Down")))</f>
        <v/>
      </c>
      <c r="BT103" s="95" t="str">
        <f>IF(BQ103&lt;&gt;"",BQ103,W103)</f>
        <v>A2</v>
      </c>
      <c r="BU103" s="86" t="str">
        <f>IFERROR(IF($H103="","—",IF(OR(LEFT(BT103,1)="X",LEFT(INDEX($BT$7:$BT$592,MATCH($H103,$D$7:$D$592,0)),1)="X"),"—",IF(AND(LEFT(BT103,1)="E",LEFT(INDEX($BT$7:$BT$592,MATCH($H103,$D$7:$D$592,0)),1)="E"),"Exception · Band E",IF(INDEX(B_VAL,MATCH(BT103,B_LVL,0))&gt;=INDEX(B_VAL,MATCH(INDEX($BT$7:$BT$592,MATCH($H103,$D$7:$D$592,0)),B_LVL,0)),"⚠ At or above the manager",IF(INDEX(B_RANK,MATCH(BT103,B_LVL,0))=INDEX(B_RANK,MATCH(INDEX($BT$7:$BT$592,MATCH($H103,$D$7:$D$592,0)),B_LVL,0)),"⚠ Same band as the manager","OK"))))),"—")</f>
        <v>OK</v>
      </c>
      <c r="BV103" s="64" t="n"/>
      <c r="BW103" s="20">
        <f>IFERROR(INDEX(LMH_PTS,MATCH(AG103,LMH_KEY,0)),0)</f>
        <v>9</v>
      </c>
      <c r="BX103" s="21">
        <f>IFERROR(INDEX(LMH_PTS,MATCH(AH103,LMH_KEY,0)),0)</f>
        <v>3</v>
      </c>
      <c r="BY103" s="21">
        <f>IFERROR(INDEX(LMH_PTS,MATCH(AI103,LMH_KEY,0)),0)</f>
        <v>3</v>
      </c>
      <c r="BZ103" s="21">
        <f>IFERROR(INDEX(LMH_PTS,MATCH(AJ103,LMH_KEY,0)),0)</f>
        <v>1</v>
      </c>
      <c r="CA103" s="21">
        <f>IFERROR(INDEX(LMH_PTS,MATCH(AK103,LMH_KEY,0)),0)</f>
        <v>1</v>
      </c>
      <c r="CB103" s="21">
        <f>IFERROR(INDEX(LMH_PTS,MATCH(AL103,LMH_KEY,0)),0)</f>
        <v>1</v>
      </c>
      <c r="CC103" s="21">
        <f>IFERROR(INDEX(LMH_PTS,MATCH(AM103,LMH_KEY,0)),0)</f>
        <v>1</v>
      </c>
      <c r="CD103" s="21">
        <f>IFERROR(INDEX(LMH_PTS,MATCH(IF(AU103&lt;&gt;"",AU103,AG103),LMH_KEY,0)),0)</f>
        <v>9</v>
      </c>
      <c r="CE103" s="21">
        <f>IFERROR(INDEX(LMH_PTS,MATCH(IF(AV103&lt;&gt;"",AV103,AH103),LMH_KEY,0)),0)</f>
        <v>3</v>
      </c>
      <c r="CF103" s="21">
        <f>IFERROR(INDEX(LMH_PTS,MATCH(IF(AW103&lt;&gt;"",AW103,AI103),LMH_KEY,0)),0)</f>
        <v>3</v>
      </c>
      <c r="CG103" s="21">
        <f>IFERROR(INDEX(LMH_PTS,MATCH(IF(AX103&lt;&gt;"",AX103,AJ103),LMH_KEY,0)),0)</f>
        <v>1</v>
      </c>
      <c r="CH103" s="21">
        <f>IFERROR(INDEX(LMH_PTS,MATCH(IF(AY103&lt;&gt;"",AY103,AK103),LMH_KEY,0)),0)</f>
        <v>1</v>
      </c>
      <c r="CI103" s="21">
        <f>IFERROR(INDEX(LMH_PTS,MATCH(IF(AZ103&lt;&gt;"",AZ103,AL103),LMH_KEY,0)),0)</f>
        <v>1</v>
      </c>
      <c r="CJ103" s="21">
        <f>IFERROR(INDEX(LMH_PTS,MATCH(IF(BA103&lt;&gt;"",BA103,AM103),LMH_KEY,0)),0)</f>
        <v>1</v>
      </c>
      <c r="CK103" s="21">
        <f>IF(BB103="",0,IFERROR(INDEX(LMH_STEP,MATCH(BB103,LMH_KEY,0)),0))</f>
        <v>0</v>
      </c>
      <c r="CL103" s="21">
        <f>IF(BC103="",0,IFERROR(INDEX(LMH_STEP,MATCH(BC103,LMH_KEY,0)),0))</f>
        <v>0</v>
      </c>
      <c r="CM103" s="21">
        <f>IF(BD103="",0,IFERROR(INDEX(LMH_STEP,MATCH(BD103,LMH_KEY,0)),0))</f>
        <v>0</v>
      </c>
      <c r="CN103" s="21">
        <f>IF(BE103="",0,IFERROR(INDEX(LMH_STEP,MATCH(BE103,LMH_KEY,0)),0))</f>
        <v>-1</v>
      </c>
      <c r="CO103" s="21">
        <f>IF(BF103="",0,IFERROR(INDEX(LMH_STEP,MATCH(BF103,LMH_KEY,0)),0))</f>
        <v>0</v>
      </c>
      <c r="CP103" s="21">
        <f>IF(BG103="",0,IFERROR(INDEX(LMH_STEP,MATCH(BG103,LMH_KEY,0)),0))</f>
        <v>0</v>
      </c>
      <c r="CQ103" s="21">
        <f>IF(BH103="",0,IFERROR(INDEX(LMH_STEP,MATCH(BH103,LMH_KEY,0)),0))</f>
        <v>1</v>
      </c>
      <c r="CR103" s="21">
        <f>IF(BI103&lt;&gt;"",IFERROR(INDEX(LMH_STEP,MATCH(BI103,LMH_KEY,0)),0),CK103)</f>
        <v>0</v>
      </c>
      <c r="CS103" s="21">
        <f>IF(BJ103&lt;&gt;"",IFERROR(INDEX(LMH_STEP,MATCH(BJ103,LMH_KEY,0)),0),CL103)</f>
        <v>0</v>
      </c>
      <c r="CT103" s="21">
        <f>IF(BK103&lt;&gt;"",IFERROR(INDEX(LMH_STEP,MATCH(BK103,LMH_KEY,0)),0),CM103)</f>
        <v>0</v>
      </c>
      <c r="CU103" s="21">
        <f>IF(BL103&lt;&gt;"",IFERROR(INDEX(LMH_STEP,MATCH(BL103,LMH_KEY,0)),0),CN103)</f>
        <v>-1</v>
      </c>
      <c r="CV103" s="21">
        <f>IF(BM103&lt;&gt;"",IFERROR(INDEX(LMH_STEP,MATCH(BM103,LMH_KEY,0)),0),CO103)</f>
        <v>0</v>
      </c>
      <c r="CW103" s="21">
        <f>IF(BN103&lt;&gt;"",IFERROR(INDEX(LMH_STEP,MATCH(BN103,LMH_KEY,0)),0),CP103)</f>
        <v>0</v>
      </c>
      <c r="CX103" s="21">
        <f>IF(BO103&lt;&gt;"",IFERROR(INDEX(LMH_STEP,MATCH(BO103,LMH_KEY,0)),0),CQ103)</f>
        <v>1</v>
      </c>
      <c r="CY103" s="21">
        <f>COUNTA(BI103:BO103)+IF(BP103&lt;&gt;"",1,0)+IFERROR(INDEX(RM_LCNT,MATCH($U103,RM_KEY,0)),0)</f>
        <v>0</v>
      </c>
      <c r="CZ103" s="21">
        <f>IF((BW103+BX103+BY103+BZ103+CA103+CB103+CC103)=0,0,(BW103*CK103+BX103*CL103+BY103*CM103+BZ103*CN103+CA103*CO103+CB103*CP103+CC103*CQ103)/(BW103+BX103+BY103+BZ103+CA103+CB103+CC103))</f>
        <v>0</v>
      </c>
      <c r="DA103" s="21">
        <f>IF((CD103+CE103+CF103+CG103+CH103+CI103+CJ103)=0,0,(CD103*CR103+CE103*CS103+CF103*CT103+CG103*CU103+CH103*CV103+CI103*CW103+CJ103*CX103)/(CD103+CE103+CF103+CG103+CH103+CI103+CJ103))</f>
        <v>0</v>
      </c>
    </row>
    <row r="104" ht="70" customHeight="1">
      <c r="A104" s="59" t="inlineStr">
        <is>
          <t>CARBON</t>
        </is>
      </c>
      <c r="B104" s="17" t="inlineStr">
        <is>
          <t>Services</t>
        </is>
      </c>
      <c r="C104" s="17" t="n">
        <v>6</v>
      </c>
      <c r="D104" s="17" t="inlineStr">
        <is>
          <t>IRIS1705</t>
        </is>
      </c>
      <c r="E104" s="17" t="inlineStr">
        <is>
          <t>Lalita Waghmare</t>
        </is>
      </c>
      <c r="F104" s="17" t="inlineStr">
        <is>
          <t>Financial Analyst</t>
        </is>
      </c>
      <c r="G104" s="17" t="inlineStr">
        <is>
          <t>Mayur Zope</t>
        </is>
      </c>
      <c r="H104" s="17" t="inlineStr">
        <is>
          <t>IRIS0393</t>
        </is>
      </c>
      <c r="I104" s="17" t="n">
        <v>18.3</v>
      </c>
      <c r="J104" s="17" t="inlineStr">
        <is>
          <t>B.Com</t>
        </is>
      </c>
      <c r="K104" s="17" t="inlineStr">
        <is>
          <t>L3 – Professional / Associate</t>
        </is>
      </c>
      <c r="L104" s="82" t="inlineStr">
        <is>
          <t>20 of 20</t>
        </is>
      </c>
      <c r="M104" s="83" t="inlineStr">
        <is>
          <t>• Role / sub-team: MCA and ESMA.</t>
        </is>
      </c>
      <c r="N104"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4" s="83" t="inlineStr">
        <is>
          <t>Latest rating: 3 · Potential: Medium · 9-box: Core Contributor</t>
        </is>
      </c>
      <c r="P104" s="83" t="inlineStr">
        <is>
          <t>Complexity &amp; Expertise: A3: Tagging, QC, client queries and delivery for multiple MCA projects, about 150 files a month → moved up 0.5
Autonomy &amp; Decision: A3: Finalises MCA files alone, with client communication and no handover → matches the start
Accountability &amp; Impact: A3: File from start to end, delivered to clients for MCA portal filing → moved down 0.5
Leadership &amp; Strategy: A2: Four direct reports in HR data, but no leading or guiding described → moved down 1</t>
        </is>
      </c>
      <c r="Q104" s="84" t="inlineStr">
        <is>
          <t>Open ▸</t>
        </is>
      </c>
      <c r="R104" s="84" t="inlineStr">
        <is>
          <t>Card ▸</t>
        </is>
      </c>
      <c r="S104" s="85" t="inlineStr">
        <is>
          <t>Consulting &amp; Professional Services</t>
        </is>
      </c>
      <c r="T104" s="86" t="inlineStr">
        <is>
          <t>XBRL Tagging, Conversion &amp; Filing</t>
        </is>
      </c>
      <c r="U104" s="86" t="inlineStr">
        <is>
          <t>R014</t>
        </is>
      </c>
      <c r="V104" s="86" t="inlineStr">
        <is>
          <t>XBRL Tagging, Conversion &amp; Filing · Manager</t>
        </is>
      </c>
      <c r="W104" s="99" t="inlineStr">
        <is>
          <t>B1</t>
        </is>
      </c>
      <c r="X104" s="86" t="inlineStr">
        <is>
          <t>Band B · Specialist / Manager</t>
        </is>
      </c>
      <c r="Y104" s="86" t="inlineStr">
        <is>
          <t>Team Lead – Assisted Services</t>
        </is>
      </c>
      <c r="Z104" s="86" t="n"/>
      <c r="AA104" s="86" t="inlineStr">
        <is>
          <t>Placed at B1 by the evidence: six ratings × market-derived weights and rules R1–R13 · no move needed for the reporting line</t>
        </is>
      </c>
      <c r="AB104" s="86" t="n"/>
      <c r="AC104" s="88" t="inlineStr">
        <is>
          <t>B1</t>
        </is>
      </c>
      <c r="AD104" s="21" t="inlineStr">
        <is>
          <t>High · 18.3 yrs vs market 4–8 yrs for B1</t>
        </is>
      </c>
      <c r="AE104" s="21" t="inlineStr">
        <is>
          <t>4 direct reports · norm IC: none · Team Lead: 3–5</t>
        </is>
      </c>
      <c r="AF104" s="21" t="inlineStr">
        <is>
          <t>P3 / M2 · SFIA 4 Enable</t>
        </is>
      </c>
      <c r="AG104" s="89" t="str">
        <f>IFERROR(IF(INDEX(RM_I_C,MATCH($U104,RM_KEY,0))="","",INDEX(RM_I_C,MATCH($U104,RM_KEY,0))),"")</f>
        <v>H</v>
      </c>
      <c r="AH104" s="90" t="str">
        <f>IFERROR(IF(INDEX(RM_I_Au,MATCH($U104,RM_KEY,0))="","",INDEX(RM_I_Au,MATCH($U104,RM_KEY,0))),"")</f>
        <v>M</v>
      </c>
      <c r="AI104" s="90" t="str">
        <f>IFERROR(IF(INDEX(RM_I_Ac,MATCH($U104,RM_KEY,0))="","",INDEX(RM_I_Ac,MATCH($U104,RM_KEY,0))),"")</f>
        <v>M</v>
      </c>
      <c r="AJ104" s="90" t="str">
        <f>IFERROR(IF(INDEX(RM_I_L,MATCH($U104,RM_KEY,0))="","",INDEX(RM_I_L,MATCH($U104,RM_KEY,0))),"")</f>
        <v>M</v>
      </c>
      <c r="AK104" s="90" t="str">
        <f>IFERROR(IF(INDEX(RM_I_BI,MATCH($U104,RM_KEY,0))="","",INDEX(RM_I_BI,MATCH($U104,RM_KEY,0))),"")</f>
        <v>L</v>
      </c>
      <c r="AL104" s="90" t="str">
        <f>IFERROR(IF(INDEX(RM_I_Exp,MATCH($U104,RM_KEY,0))="","",INDEX(RM_I_Exp,MATCH($U104,RM_KEY,0))),"")</f>
        <v>L</v>
      </c>
      <c r="AM104" s="90" t="str">
        <f>IFERROR(IF(INDEX(RM_I_Edu,MATCH($U104,RM_KEY,0))="","",INDEX(RM_I_Edu,MATCH($U104,RM_KEY,0))),"")</f>
        <v>L</v>
      </c>
      <c r="AN104" s="91" t="str">
        <f>IFERROR(IF(INDEX(RM_M_C,MATCH($U104,RM_KEY,0))="","",INDEX(RM_M_C,MATCH($U104,RM_KEY,0))),"")</f>
        <v>H</v>
      </c>
      <c r="AO104" s="92" t="str">
        <f>IFERROR(IF(INDEX(RM_M_Au,MATCH($U104,RM_KEY,0))="","",INDEX(RM_M_Au,MATCH($U104,RM_KEY,0))),"")</f>
        <v>M</v>
      </c>
      <c r="AP104" s="92" t="str">
        <f>IFERROR(IF(INDEX(RM_M_Ac,MATCH($U104,RM_KEY,0))="","",INDEX(RM_M_Ac,MATCH($U104,RM_KEY,0))),"")</f>
        <v>M</v>
      </c>
      <c r="AQ104" s="92" t="str">
        <f>IFERROR(IF(INDEX(RM_M_L,MATCH($U104,RM_KEY,0))="","",INDEX(RM_M_L,MATCH($U104,RM_KEY,0))),"")</f>
        <v>M</v>
      </c>
      <c r="AR104" s="92" t="str">
        <f>IFERROR(IF(INDEX(RM_M_BI,MATCH($U104,RM_KEY,0))="","",INDEX(RM_M_BI,MATCH($U104,RM_KEY,0))),"")</f>
        <v>L</v>
      </c>
      <c r="AS104" s="92" t="str">
        <f>IFERROR(IF(INDEX(RM_M_Exp,MATCH($U104,RM_KEY,0))="","",INDEX(RM_M_Exp,MATCH($U104,RM_KEY,0))),"")</f>
        <v>L</v>
      </c>
      <c r="AT104" s="92" t="str">
        <f>IFERROR(IF(INDEX(RM_M_Edu,MATCH($U104,RM_KEY,0))="","",INDEX(RM_M_Edu,MATCH($U104,RM_KEY,0))),"")</f>
        <v>L</v>
      </c>
      <c r="AU104" s="93" t="str">
        <f>IFERROR(IF(INDEX(RM_L_C,MATCH($U104,RM_KEY,0))="","",INDEX(RM_L_C,MATCH($U104,RM_KEY,0))),"")</f>
        <v/>
      </c>
      <c r="AV104" s="94" t="str">
        <f>IFERROR(IF(INDEX(RM_L_Au,MATCH($U104,RM_KEY,0))="","",INDEX(RM_L_Au,MATCH($U104,RM_KEY,0))),"")</f>
        <v/>
      </c>
      <c r="AW104" s="94" t="str">
        <f>IFERROR(IF(INDEX(RM_L_Ac,MATCH($U104,RM_KEY,0))="","",INDEX(RM_L_Ac,MATCH($U104,RM_KEY,0))),"")</f>
        <v/>
      </c>
      <c r="AX104" s="94" t="str">
        <f>IFERROR(IF(INDEX(RM_L_L,MATCH($U104,RM_KEY,0))="","",INDEX(RM_L_L,MATCH($U104,RM_KEY,0))),"")</f>
        <v/>
      </c>
      <c r="AY104" s="94" t="str">
        <f>IFERROR(IF(INDEX(RM_L_BI,MATCH($U104,RM_KEY,0))="","",INDEX(RM_L_BI,MATCH($U104,RM_KEY,0))),"")</f>
        <v/>
      </c>
      <c r="AZ104" s="94" t="str">
        <f>IFERROR(IF(INDEX(RM_L_Exp,MATCH($U104,RM_KEY,0))="","",INDEX(RM_L_Exp,MATCH($U104,RM_KEY,0))),"")</f>
        <v/>
      </c>
      <c r="BA104" s="94" t="str">
        <f>IFERROR(IF(INDEX(RM_L_Edu,MATCH($U104,RM_KEY,0))="","",INDEX(RM_L_Edu,MATCH($U104,RM_KEY,0))),"")</f>
        <v/>
      </c>
      <c r="BB104" s="89" t="inlineStr">
        <is>
          <t>L</t>
        </is>
      </c>
      <c r="BC104" s="90" t="inlineStr">
        <is>
          <t>L</t>
        </is>
      </c>
      <c r="BD104" s="90" t="inlineStr">
        <is>
          <t>M</t>
        </is>
      </c>
      <c r="BE104" s="90" t="inlineStr">
        <is>
          <t>L</t>
        </is>
      </c>
      <c r="BF104" s="90" t="inlineStr">
        <is>
          <t>M</t>
        </is>
      </c>
      <c r="BG104" s="90" t="inlineStr">
        <is>
          <t>H</t>
        </is>
      </c>
      <c r="BH104" s="90" t="inlineStr">
        <is>
          <t>M</t>
        </is>
      </c>
      <c r="BI104" s="93" t="n"/>
      <c r="BJ104" s="94" t="n"/>
      <c r="BK104" s="94" t="n"/>
      <c r="BL104" s="94" t="n"/>
      <c r="BM104" s="94" t="n"/>
      <c r="BN104" s="94" t="n"/>
      <c r="BO104" s="94" t="n"/>
      <c r="BP104" s="63" t="n"/>
      <c r="BQ104" s="95" t="str">
        <f>IF(CY104=0,"",IF(BP104&lt;&gt;"",BP104,IF(LEFT(W104,1)="X",W104,IF(OR(W104="B+",W104="C+"),INDEX(LAD_PC,MAX(1,MIN(14,MATCH(W104,LAD_PC,0)+IF((DA104-CZ104)&gt;=0.5,1,IF((DA104-CZ104)&lt;=-0.5,-1,0))))),INDEX(LAD_STD,MAX(1,MIN(12,MATCH(W104,LAD_STD,0)+IF((DA104-CZ104)&gt;=0.5,1,IF((DA104-CZ104)&lt;=-0.5,-1,0)))))))))</f>
        <v/>
      </c>
      <c r="BR104" s="86" t="str">
        <f>IF(BQ104="","",IFERROR(CHOOSE(INDEX(B_RANK,MATCH(BQ104,B_LVL,0)),"Band A · Practitioner","Band B · Specialist / Manager","B+ · Player-Coach","Band C · Principal / Head","C+ · Player-Coach","Band D · Business leadership","Band E · Enterprise leadership"),"Band X · Consultant"))</f>
        <v/>
      </c>
      <c r="BS104" s="86" t="str">
        <f>IF(BQ104="","",IF(BQ104=W104,"• Same",IF(INDEX(B_VAL,MATCH(BQ104,B_LVL,0))&gt;INDEX(B_VAL,MATCH(W104,B_LVL,0)),"▲ Up","▼ Down")))</f>
        <v/>
      </c>
      <c r="BT104" s="95" t="str">
        <f>IF(BQ104&lt;&gt;"",BQ104,W104)</f>
        <v>B1</v>
      </c>
      <c r="BU104" s="86" t="str">
        <f>IFERROR(IF($H104="","—",IF(OR(LEFT(BT104,1)="X",LEFT(INDEX($BT$7:$BT$592,MATCH($H104,$D$7:$D$592,0)),1)="X"),"—",IF(AND(LEFT(BT104,1)="E",LEFT(INDEX($BT$7:$BT$592,MATCH($H104,$D$7:$D$592,0)),1)="E"),"Exception · Band E",IF(INDEX(B_VAL,MATCH(BT104,B_LVL,0))&gt;=INDEX(B_VAL,MATCH(INDEX($BT$7:$BT$592,MATCH($H104,$D$7:$D$592,0)),B_LVL,0)),"⚠ At or above the manager",IF(INDEX(B_RANK,MATCH(BT104,B_LVL,0))=INDEX(B_RANK,MATCH(INDEX($BT$7:$BT$592,MATCH($H104,$D$7:$D$592,0)),B_LVL,0)),"⚠ Same band as the manager","OK"))))),"—")</f>
        <v>OK</v>
      </c>
      <c r="BV104" s="64" t="n"/>
      <c r="BW104" s="20">
        <f>IFERROR(INDEX(LMH_PTS,MATCH(AG104,LMH_KEY,0)),0)</f>
        <v>9</v>
      </c>
      <c r="BX104" s="21">
        <f>IFERROR(INDEX(LMH_PTS,MATCH(AH104,LMH_KEY,0)),0)</f>
        <v>3</v>
      </c>
      <c r="BY104" s="21">
        <f>IFERROR(INDEX(LMH_PTS,MATCH(AI104,LMH_KEY,0)),0)</f>
        <v>3</v>
      </c>
      <c r="BZ104" s="21">
        <f>IFERROR(INDEX(LMH_PTS,MATCH(AJ104,LMH_KEY,0)),0)</f>
        <v>3</v>
      </c>
      <c r="CA104" s="21">
        <f>IFERROR(INDEX(LMH_PTS,MATCH(AK104,LMH_KEY,0)),0)</f>
        <v>1</v>
      </c>
      <c r="CB104" s="21">
        <f>IFERROR(INDEX(LMH_PTS,MATCH(AL104,LMH_KEY,0)),0)</f>
        <v>1</v>
      </c>
      <c r="CC104" s="21">
        <f>IFERROR(INDEX(LMH_PTS,MATCH(AM104,LMH_KEY,0)),0)</f>
        <v>1</v>
      </c>
      <c r="CD104" s="21">
        <f>IFERROR(INDEX(LMH_PTS,MATCH(IF(AU104&lt;&gt;"",AU104,AG104),LMH_KEY,0)),0)</f>
        <v>9</v>
      </c>
      <c r="CE104" s="21">
        <f>IFERROR(INDEX(LMH_PTS,MATCH(IF(AV104&lt;&gt;"",AV104,AH104),LMH_KEY,0)),0)</f>
        <v>3</v>
      </c>
      <c r="CF104" s="21">
        <f>IFERROR(INDEX(LMH_PTS,MATCH(IF(AW104&lt;&gt;"",AW104,AI104),LMH_KEY,0)),0)</f>
        <v>3</v>
      </c>
      <c r="CG104" s="21">
        <f>IFERROR(INDEX(LMH_PTS,MATCH(IF(AX104&lt;&gt;"",AX104,AJ104),LMH_KEY,0)),0)</f>
        <v>3</v>
      </c>
      <c r="CH104" s="21">
        <f>IFERROR(INDEX(LMH_PTS,MATCH(IF(AY104&lt;&gt;"",AY104,AK104),LMH_KEY,0)),0)</f>
        <v>1</v>
      </c>
      <c r="CI104" s="21">
        <f>IFERROR(INDEX(LMH_PTS,MATCH(IF(AZ104&lt;&gt;"",AZ104,AL104),LMH_KEY,0)),0)</f>
        <v>1</v>
      </c>
      <c r="CJ104" s="21">
        <f>IFERROR(INDEX(LMH_PTS,MATCH(IF(BA104&lt;&gt;"",BA104,AM104),LMH_KEY,0)),0)</f>
        <v>1</v>
      </c>
      <c r="CK104" s="21">
        <f>IF(BB104="",0,IFERROR(INDEX(LMH_STEP,MATCH(BB104,LMH_KEY,0)),0))</f>
        <v>-1</v>
      </c>
      <c r="CL104" s="21">
        <f>IF(BC104="",0,IFERROR(INDEX(LMH_STEP,MATCH(BC104,LMH_KEY,0)),0))</f>
        <v>-1</v>
      </c>
      <c r="CM104" s="21">
        <f>IF(BD104="",0,IFERROR(INDEX(LMH_STEP,MATCH(BD104,LMH_KEY,0)),0))</f>
        <v>0</v>
      </c>
      <c r="CN104" s="21">
        <f>IF(BE104="",0,IFERROR(INDEX(LMH_STEP,MATCH(BE104,LMH_KEY,0)),0))</f>
        <v>-1</v>
      </c>
      <c r="CO104" s="21">
        <f>IF(BF104="",0,IFERROR(INDEX(LMH_STEP,MATCH(BF104,LMH_KEY,0)),0))</f>
        <v>0</v>
      </c>
      <c r="CP104" s="21">
        <f>IF(BG104="",0,IFERROR(INDEX(LMH_STEP,MATCH(BG104,LMH_KEY,0)),0))</f>
        <v>1</v>
      </c>
      <c r="CQ104" s="21">
        <f>IF(BH104="",0,IFERROR(INDEX(LMH_STEP,MATCH(BH104,LMH_KEY,0)),0))</f>
        <v>0</v>
      </c>
      <c r="CR104" s="21">
        <f>IF(BI104&lt;&gt;"",IFERROR(INDEX(LMH_STEP,MATCH(BI104,LMH_KEY,0)),0),CK104)</f>
        <v>-1</v>
      </c>
      <c r="CS104" s="21">
        <f>IF(BJ104&lt;&gt;"",IFERROR(INDEX(LMH_STEP,MATCH(BJ104,LMH_KEY,0)),0),CL104)</f>
        <v>-1</v>
      </c>
      <c r="CT104" s="21">
        <f>IF(BK104&lt;&gt;"",IFERROR(INDEX(LMH_STEP,MATCH(BK104,LMH_KEY,0)),0),CM104)</f>
        <v>0</v>
      </c>
      <c r="CU104" s="21">
        <f>IF(BL104&lt;&gt;"",IFERROR(INDEX(LMH_STEP,MATCH(BL104,LMH_KEY,0)),0),CN104)</f>
        <v>-1</v>
      </c>
      <c r="CV104" s="21">
        <f>IF(BM104&lt;&gt;"",IFERROR(INDEX(LMH_STEP,MATCH(BM104,LMH_KEY,0)),0),CO104)</f>
        <v>0</v>
      </c>
      <c r="CW104" s="21">
        <f>IF(BN104&lt;&gt;"",IFERROR(INDEX(LMH_STEP,MATCH(BN104,LMH_KEY,0)),0),CP104)</f>
        <v>1</v>
      </c>
      <c r="CX104" s="21">
        <f>IF(BO104&lt;&gt;"",IFERROR(INDEX(LMH_STEP,MATCH(BO104,LMH_KEY,0)),0),CQ104)</f>
        <v>0</v>
      </c>
      <c r="CY104" s="21">
        <f>COUNTA(BI104:BO104)+IF(BP104&lt;&gt;"",1,0)+IFERROR(INDEX(RM_LCNT,MATCH($U104,RM_KEY,0)),0)</f>
        <v>0</v>
      </c>
      <c r="CZ104" s="21">
        <f>IF((BW104+BX104+BY104+BZ104+CA104+CB104+CC104)=0,0,(BW104*CK104+BX104*CL104+BY104*CM104+BZ104*CN104+CA104*CO104+CB104*CP104+CC104*CQ104)/(BW104+BX104+BY104+BZ104+CA104+CB104+CC104))</f>
        <v>-0.666666666666667</v>
      </c>
      <c r="DA104" s="21">
        <f>IF((CD104+CE104+CF104+CG104+CH104+CI104+CJ104)=0,0,(CD104*CR104+CE104*CS104+CF104*CT104+CG104*CU104+CH104*CV104+CI104*CW104+CJ104*CX104)/(CD104+CE104+CF104+CG104+CH104+CI104+CJ104))</f>
        <v>-0.666666666666667</v>
      </c>
    </row>
    <row r="105" ht="70" customHeight="1">
      <c r="A105" s="59" t="inlineStr">
        <is>
          <t>CARBON</t>
        </is>
      </c>
      <c r="B105" s="17" t="inlineStr">
        <is>
          <t>Services</t>
        </is>
      </c>
      <c r="C105" s="17" t="n">
        <v>7</v>
      </c>
      <c r="D105" s="17" t="inlineStr">
        <is>
          <t>IRIS0574</t>
        </is>
      </c>
      <c r="E105" s="17" t="inlineStr">
        <is>
          <t>Sandeep Dhere</t>
        </is>
      </c>
      <c r="F105" s="17" t="inlineStr">
        <is>
          <t>Senior Financial Analyst</t>
        </is>
      </c>
      <c r="G105" s="17" t="inlineStr">
        <is>
          <t>Lalita Waghmare</t>
        </is>
      </c>
      <c r="H105" s="17" t="inlineStr">
        <is>
          <t>IRIS1705</t>
        </is>
      </c>
      <c r="I105" s="17" t="n">
        <v>15.5</v>
      </c>
      <c r="J105" s="17" t="inlineStr">
        <is>
          <t>B.Com</t>
        </is>
      </c>
      <c r="K105" s="17" t="inlineStr">
        <is>
          <t>L4 – Senior</t>
        </is>
      </c>
      <c r="L105" s="82" t="inlineStr">
        <is>
          <t>20 of 20</t>
        </is>
      </c>
      <c r="M105" s="83" t="inlineStr">
        <is>
          <t>• Role / sub-team: Xbrl tagging in EU and MCA.</t>
        </is>
      </c>
      <c r="N105"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5" s="83" t="inlineStr">
        <is>
          <t>Latest rating: 3 · Potential: Medium · 9-box: Core Contributor</t>
        </is>
      </c>
      <c r="P105" s="83" t="inlineStr">
        <is>
          <t>Complexity &amp; Expertise: A3: MCA and ESMA tagging, HTML/XBRL conversion for several countries, client issue resolution, tool testing → matches the start
Autonomy &amp; Decision: A3: Prioritises own work by client deadlines; resolves routine client issues without approval → matches the start
Accountability &amp; Impact: A3: Accuracy and on-time delivery of own conversions sent directly to clients; resolves client concerns → matches the start
Leadership &amp; Strategy: A1: No guiding or leading of others described → moved down 0.5</t>
        </is>
      </c>
      <c r="Q105" s="84" t="inlineStr">
        <is>
          <t>Open ▸</t>
        </is>
      </c>
      <c r="R105" s="84" t="inlineStr">
        <is>
          <t>Card ▸</t>
        </is>
      </c>
      <c r="S105" s="85" t="inlineStr">
        <is>
          <t>Consulting &amp; Professional Services</t>
        </is>
      </c>
      <c r="T105" s="86" t="inlineStr">
        <is>
          <t>XBRL Tagging, Conversion &amp; Filing</t>
        </is>
      </c>
      <c r="U105" s="86" t="inlineStr">
        <is>
          <t>R013</t>
        </is>
      </c>
      <c r="V105" s="86" t="inlineStr">
        <is>
          <t>XBRL Tagging, Conversion &amp; Filing · IC</t>
        </is>
      </c>
      <c r="W105" s="101" t="inlineStr">
        <is>
          <t>A3</t>
        </is>
      </c>
      <c r="X105" s="86" t="inlineStr">
        <is>
          <t>Band A · Practitioner</t>
        </is>
      </c>
      <c r="Y105" s="86" t="inlineStr">
        <is>
          <t>Senior Financial Analyst</t>
        </is>
      </c>
      <c r="Z105" s="100" t="inlineStr">
        <is>
          <t>Keeps XBRL Specialist for one cycle · then Senior Financial Analyst</t>
        </is>
      </c>
      <c r="AA105" s="86" t="inlineStr">
        <is>
          <t>Evidence level B1 · moved down to A3 so that no reportee shares a band with their manager, with the fewest moves across IRIS · pay and title protected for one cycle</t>
        </is>
      </c>
      <c r="AB105" s="86" t="n"/>
      <c r="AC105" s="88" t="inlineStr">
        <is>
          <t>B1</t>
        </is>
      </c>
      <c r="AD105" s="21" t="inlineStr">
        <is>
          <t>High · 15.5 yrs vs market 2–5 yrs for A3</t>
        </is>
      </c>
      <c r="AE105" s="21" t="n"/>
      <c r="AF105" s="21" t="inlineStr">
        <is>
          <t>P2 · SFIA 3 Apply</t>
        </is>
      </c>
      <c r="AG105" s="89" t="str">
        <f>IFERROR(IF(INDEX(RM_I_C,MATCH($U105,RM_KEY,0))="","",INDEX(RM_I_C,MATCH($U105,RM_KEY,0))),"")</f>
        <v>H</v>
      </c>
      <c r="AH105" s="90" t="str">
        <f>IFERROR(IF(INDEX(RM_I_Au,MATCH($U105,RM_KEY,0))="","",INDEX(RM_I_Au,MATCH($U105,RM_KEY,0))),"")</f>
        <v>M</v>
      </c>
      <c r="AI105" s="90" t="str">
        <f>IFERROR(IF(INDEX(RM_I_Ac,MATCH($U105,RM_KEY,0))="","",INDEX(RM_I_Ac,MATCH($U105,RM_KEY,0))),"")</f>
        <v>M</v>
      </c>
      <c r="AJ105" s="90" t="str">
        <f>IFERROR(IF(INDEX(RM_I_L,MATCH($U105,RM_KEY,0))="","",INDEX(RM_I_L,MATCH($U105,RM_KEY,0))),"")</f>
        <v>L</v>
      </c>
      <c r="AK105" s="90" t="str">
        <f>IFERROR(IF(INDEX(RM_I_BI,MATCH($U105,RM_KEY,0))="","",INDEX(RM_I_BI,MATCH($U105,RM_KEY,0))),"")</f>
        <v>L</v>
      </c>
      <c r="AL105" s="90" t="str">
        <f>IFERROR(IF(INDEX(RM_I_Exp,MATCH($U105,RM_KEY,0))="","",INDEX(RM_I_Exp,MATCH($U105,RM_KEY,0))),"")</f>
        <v>L</v>
      </c>
      <c r="AM105" s="90" t="str">
        <f>IFERROR(IF(INDEX(RM_I_Edu,MATCH($U105,RM_KEY,0))="","",INDEX(RM_I_Edu,MATCH($U105,RM_KEY,0))),"")</f>
        <v>L</v>
      </c>
      <c r="AN105" s="91" t="str">
        <f>IFERROR(IF(INDEX(RM_M_C,MATCH($U105,RM_KEY,0))="","",INDEX(RM_M_C,MATCH($U105,RM_KEY,0))),"")</f>
        <v>H</v>
      </c>
      <c r="AO105" s="92" t="str">
        <f>IFERROR(IF(INDEX(RM_M_Au,MATCH($U105,RM_KEY,0))="","",INDEX(RM_M_Au,MATCH($U105,RM_KEY,0))),"")</f>
        <v>M</v>
      </c>
      <c r="AP105" s="92" t="str">
        <f>IFERROR(IF(INDEX(RM_M_Ac,MATCH($U105,RM_KEY,0))="","",INDEX(RM_M_Ac,MATCH($U105,RM_KEY,0))),"")</f>
        <v>M</v>
      </c>
      <c r="AQ105" s="92" t="str">
        <f>IFERROR(IF(INDEX(RM_M_L,MATCH($U105,RM_KEY,0))="","",INDEX(RM_M_L,MATCH($U105,RM_KEY,0))),"")</f>
        <v>L</v>
      </c>
      <c r="AR105" s="92" t="str">
        <f>IFERROR(IF(INDEX(RM_M_BI,MATCH($U105,RM_KEY,0))="","",INDEX(RM_M_BI,MATCH($U105,RM_KEY,0))),"")</f>
        <v>L</v>
      </c>
      <c r="AS105" s="92" t="str">
        <f>IFERROR(IF(INDEX(RM_M_Exp,MATCH($U105,RM_KEY,0))="","",INDEX(RM_M_Exp,MATCH($U105,RM_KEY,0))),"")</f>
        <v>L</v>
      </c>
      <c r="AT105" s="92" t="str">
        <f>IFERROR(IF(INDEX(RM_M_Edu,MATCH($U105,RM_KEY,0))="","",INDEX(RM_M_Edu,MATCH($U105,RM_KEY,0))),"")</f>
        <v>L</v>
      </c>
      <c r="AU105" s="93" t="str">
        <f>IFERROR(IF(INDEX(RM_L_C,MATCH($U105,RM_KEY,0))="","",INDEX(RM_L_C,MATCH($U105,RM_KEY,0))),"")</f>
        <v/>
      </c>
      <c r="AV105" s="94" t="str">
        <f>IFERROR(IF(INDEX(RM_L_Au,MATCH($U105,RM_KEY,0))="","",INDEX(RM_L_Au,MATCH($U105,RM_KEY,0))),"")</f>
        <v/>
      </c>
      <c r="AW105" s="94" t="str">
        <f>IFERROR(IF(INDEX(RM_L_Ac,MATCH($U105,RM_KEY,0))="","",INDEX(RM_L_Ac,MATCH($U105,RM_KEY,0))),"")</f>
        <v/>
      </c>
      <c r="AX105" s="94" t="str">
        <f>IFERROR(IF(INDEX(RM_L_L,MATCH($U105,RM_KEY,0))="","",INDEX(RM_L_L,MATCH($U105,RM_KEY,0))),"")</f>
        <v/>
      </c>
      <c r="AY105" s="94" t="str">
        <f>IFERROR(IF(INDEX(RM_L_BI,MATCH($U105,RM_KEY,0))="","",INDEX(RM_L_BI,MATCH($U105,RM_KEY,0))),"")</f>
        <v/>
      </c>
      <c r="AZ105" s="94" t="str">
        <f>IFERROR(IF(INDEX(RM_L_Exp,MATCH($U105,RM_KEY,0))="","",INDEX(RM_L_Exp,MATCH($U105,RM_KEY,0))),"")</f>
        <v/>
      </c>
      <c r="BA105" s="94" t="str">
        <f>IFERROR(IF(INDEX(RM_L_Edu,MATCH($U105,RM_KEY,0))="","",INDEX(RM_L_Edu,MATCH($U105,RM_KEY,0))),"")</f>
        <v/>
      </c>
      <c r="BB105" s="89" t="inlineStr">
        <is>
          <t>M</t>
        </is>
      </c>
      <c r="BC105" s="90" t="inlineStr">
        <is>
          <t>M</t>
        </is>
      </c>
      <c r="BD105" s="90" t="inlineStr">
        <is>
          <t>M</t>
        </is>
      </c>
      <c r="BE105" s="90" t="inlineStr">
        <is>
          <t>L</t>
        </is>
      </c>
      <c r="BF105" s="90" t="inlineStr">
        <is>
          <t>M</t>
        </is>
      </c>
      <c r="BG105" s="90" t="inlineStr">
        <is>
          <t>H</t>
        </is>
      </c>
      <c r="BH105" s="90" t="inlineStr">
        <is>
          <t>M</t>
        </is>
      </c>
      <c r="BI105" s="93" t="n"/>
      <c r="BJ105" s="94" t="n"/>
      <c r="BK105" s="94" t="n"/>
      <c r="BL105" s="94" t="n"/>
      <c r="BM105" s="94" t="n"/>
      <c r="BN105" s="94" t="n"/>
      <c r="BO105" s="94" t="n"/>
      <c r="BP105" s="63" t="n"/>
      <c r="BQ105" s="95" t="str">
        <f>IF(CY105=0,"",IF(BP105&lt;&gt;"",BP105,IF(LEFT(W105,1)="X",W105,IF(OR(W105="B+",W105="C+"),INDEX(LAD_PC,MAX(1,MIN(14,MATCH(W105,LAD_PC,0)+IF((DA105-CZ105)&gt;=0.5,1,IF((DA105-CZ105)&lt;=-0.5,-1,0))))),INDEX(LAD_STD,MAX(1,MIN(12,MATCH(W105,LAD_STD,0)+IF((DA105-CZ105)&gt;=0.5,1,IF((DA105-CZ105)&lt;=-0.5,-1,0)))))))))</f>
        <v/>
      </c>
      <c r="BR105" s="86" t="str">
        <f>IF(BQ105="","",IFERROR(CHOOSE(INDEX(B_RANK,MATCH(BQ105,B_LVL,0)),"Band A · Practitioner","Band B · Specialist / Manager","B+ · Player-Coach","Band C · Principal / Head","C+ · Player-Coach","Band D · Business leadership","Band E · Enterprise leadership"),"Band X · Consultant"))</f>
        <v/>
      </c>
      <c r="BS105" s="86" t="str">
        <f>IF(BQ105="","",IF(BQ105=W105,"• Same",IF(INDEX(B_VAL,MATCH(BQ105,B_LVL,0))&gt;INDEX(B_VAL,MATCH(W105,B_LVL,0)),"▲ Up","▼ Down")))</f>
        <v/>
      </c>
      <c r="BT105" s="95" t="str">
        <f>IF(BQ105&lt;&gt;"",BQ105,W105)</f>
        <v>A3</v>
      </c>
      <c r="BU105" s="86" t="str">
        <f>IFERROR(IF($H105="","—",IF(OR(LEFT(BT105,1)="X",LEFT(INDEX($BT$7:$BT$592,MATCH($H105,$D$7:$D$592,0)),1)="X"),"—",IF(AND(LEFT(BT105,1)="E",LEFT(INDEX($BT$7:$BT$592,MATCH($H105,$D$7:$D$592,0)),1)="E"),"Exception · Band E",IF(INDEX(B_VAL,MATCH(BT105,B_LVL,0))&gt;=INDEX(B_VAL,MATCH(INDEX($BT$7:$BT$592,MATCH($H105,$D$7:$D$592,0)),B_LVL,0)),"⚠ At or above the manager",IF(INDEX(B_RANK,MATCH(BT105,B_LVL,0))=INDEX(B_RANK,MATCH(INDEX($BT$7:$BT$592,MATCH($H105,$D$7:$D$592,0)),B_LVL,0)),"⚠ Same band as the manager","OK"))))),"—")</f>
        <v>OK</v>
      </c>
      <c r="BV105" s="64" t="n"/>
      <c r="BW105" s="20">
        <f>IFERROR(INDEX(LMH_PTS,MATCH(AG105,LMH_KEY,0)),0)</f>
        <v>9</v>
      </c>
      <c r="BX105" s="21">
        <f>IFERROR(INDEX(LMH_PTS,MATCH(AH105,LMH_KEY,0)),0)</f>
        <v>3</v>
      </c>
      <c r="BY105" s="21">
        <f>IFERROR(INDEX(LMH_PTS,MATCH(AI105,LMH_KEY,0)),0)</f>
        <v>3</v>
      </c>
      <c r="BZ105" s="21">
        <f>IFERROR(INDEX(LMH_PTS,MATCH(AJ105,LMH_KEY,0)),0)</f>
        <v>1</v>
      </c>
      <c r="CA105" s="21">
        <f>IFERROR(INDEX(LMH_PTS,MATCH(AK105,LMH_KEY,0)),0)</f>
        <v>1</v>
      </c>
      <c r="CB105" s="21">
        <f>IFERROR(INDEX(LMH_PTS,MATCH(AL105,LMH_KEY,0)),0)</f>
        <v>1</v>
      </c>
      <c r="CC105" s="21">
        <f>IFERROR(INDEX(LMH_PTS,MATCH(AM105,LMH_KEY,0)),0)</f>
        <v>1</v>
      </c>
      <c r="CD105" s="21">
        <f>IFERROR(INDEX(LMH_PTS,MATCH(IF(AU105&lt;&gt;"",AU105,AG105),LMH_KEY,0)),0)</f>
        <v>9</v>
      </c>
      <c r="CE105" s="21">
        <f>IFERROR(INDEX(LMH_PTS,MATCH(IF(AV105&lt;&gt;"",AV105,AH105),LMH_KEY,0)),0)</f>
        <v>3</v>
      </c>
      <c r="CF105" s="21">
        <f>IFERROR(INDEX(LMH_PTS,MATCH(IF(AW105&lt;&gt;"",AW105,AI105),LMH_KEY,0)),0)</f>
        <v>3</v>
      </c>
      <c r="CG105" s="21">
        <f>IFERROR(INDEX(LMH_PTS,MATCH(IF(AX105&lt;&gt;"",AX105,AJ105),LMH_KEY,0)),0)</f>
        <v>1</v>
      </c>
      <c r="CH105" s="21">
        <f>IFERROR(INDEX(LMH_PTS,MATCH(IF(AY105&lt;&gt;"",AY105,AK105),LMH_KEY,0)),0)</f>
        <v>1</v>
      </c>
      <c r="CI105" s="21">
        <f>IFERROR(INDEX(LMH_PTS,MATCH(IF(AZ105&lt;&gt;"",AZ105,AL105),LMH_KEY,0)),0)</f>
        <v>1</v>
      </c>
      <c r="CJ105" s="21">
        <f>IFERROR(INDEX(LMH_PTS,MATCH(IF(BA105&lt;&gt;"",BA105,AM105),LMH_KEY,0)),0)</f>
        <v>1</v>
      </c>
      <c r="CK105" s="21">
        <f>IF(BB105="",0,IFERROR(INDEX(LMH_STEP,MATCH(BB105,LMH_KEY,0)),0))</f>
        <v>0</v>
      </c>
      <c r="CL105" s="21">
        <f>IF(BC105="",0,IFERROR(INDEX(LMH_STEP,MATCH(BC105,LMH_KEY,0)),0))</f>
        <v>0</v>
      </c>
      <c r="CM105" s="21">
        <f>IF(BD105="",0,IFERROR(INDEX(LMH_STEP,MATCH(BD105,LMH_KEY,0)),0))</f>
        <v>0</v>
      </c>
      <c r="CN105" s="21">
        <f>IF(BE105="",0,IFERROR(INDEX(LMH_STEP,MATCH(BE105,LMH_KEY,0)),0))</f>
        <v>-1</v>
      </c>
      <c r="CO105" s="21">
        <f>IF(BF105="",0,IFERROR(INDEX(LMH_STEP,MATCH(BF105,LMH_KEY,0)),0))</f>
        <v>0</v>
      </c>
      <c r="CP105" s="21">
        <f>IF(BG105="",0,IFERROR(INDEX(LMH_STEP,MATCH(BG105,LMH_KEY,0)),0))</f>
        <v>1</v>
      </c>
      <c r="CQ105" s="21">
        <f>IF(BH105="",0,IFERROR(INDEX(LMH_STEP,MATCH(BH105,LMH_KEY,0)),0))</f>
        <v>0</v>
      </c>
      <c r="CR105" s="21">
        <f>IF(BI105&lt;&gt;"",IFERROR(INDEX(LMH_STEP,MATCH(BI105,LMH_KEY,0)),0),CK105)</f>
        <v>0</v>
      </c>
      <c r="CS105" s="21">
        <f>IF(BJ105&lt;&gt;"",IFERROR(INDEX(LMH_STEP,MATCH(BJ105,LMH_KEY,0)),0),CL105)</f>
        <v>0</v>
      </c>
      <c r="CT105" s="21">
        <f>IF(BK105&lt;&gt;"",IFERROR(INDEX(LMH_STEP,MATCH(BK105,LMH_KEY,0)),0),CM105)</f>
        <v>0</v>
      </c>
      <c r="CU105" s="21">
        <f>IF(BL105&lt;&gt;"",IFERROR(INDEX(LMH_STEP,MATCH(BL105,LMH_KEY,0)),0),CN105)</f>
        <v>-1</v>
      </c>
      <c r="CV105" s="21">
        <f>IF(BM105&lt;&gt;"",IFERROR(INDEX(LMH_STEP,MATCH(BM105,LMH_KEY,0)),0),CO105)</f>
        <v>0</v>
      </c>
      <c r="CW105" s="21">
        <f>IF(BN105&lt;&gt;"",IFERROR(INDEX(LMH_STEP,MATCH(BN105,LMH_KEY,0)),0),CP105)</f>
        <v>1</v>
      </c>
      <c r="CX105" s="21">
        <f>IF(BO105&lt;&gt;"",IFERROR(INDEX(LMH_STEP,MATCH(BO105,LMH_KEY,0)),0),CQ105)</f>
        <v>0</v>
      </c>
      <c r="CY105" s="21">
        <f>COUNTA(BI105:BO105)+IF(BP105&lt;&gt;"",1,0)+IFERROR(INDEX(RM_LCNT,MATCH($U105,RM_KEY,0)),0)</f>
        <v>0</v>
      </c>
      <c r="CZ105" s="21">
        <f>IF((BW105+BX105+BY105+BZ105+CA105+CB105+CC105)=0,0,(BW105*CK105+BX105*CL105+BY105*CM105+BZ105*CN105+CA105*CO105+CB105*CP105+CC105*CQ105)/(BW105+BX105+BY105+BZ105+CA105+CB105+CC105))</f>
        <v>0</v>
      </c>
      <c r="DA105" s="21">
        <f>IF((CD105+CE105+CF105+CG105+CH105+CI105+CJ105)=0,0,(CD105*CR105+CE105*CS105+CF105*CT105+CG105*CU105+CH105*CV105+CI105*CW105+CJ105*CX105)/(CD105+CE105+CF105+CG105+CH105+CI105+CJ105))</f>
        <v>0</v>
      </c>
    </row>
    <row r="106" ht="70" customHeight="1">
      <c r="A106" s="59" t="inlineStr">
        <is>
          <t>CARBON</t>
        </is>
      </c>
      <c r="B106" s="17" t="inlineStr">
        <is>
          <t>Services</t>
        </is>
      </c>
      <c r="C106" s="17" t="n">
        <v>7</v>
      </c>
      <c r="D106" s="17" t="inlineStr">
        <is>
          <t>IRIS1703</t>
        </is>
      </c>
      <c r="E106" s="17" t="inlineStr">
        <is>
          <t>Atul Paradkar</t>
        </is>
      </c>
      <c r="F106" s="17" t="inlineStr">
        <is>
          <t>Financial Analyst</t>
        </is>
      </c>
      <c r="G106" s="17" t="inlineStr">
        <is>
          <t>Lalita Waghmare</t>
        </is>
      </c>
      <c r="H106" s="17" t="inlineStr">
        <is>
          <t>IRIS1705</t>
        </is>
      </c>
      <c r="I106" s="17" t="n">
        <v>17.3</v>
      </c>
      <c r="J106" s="17" t="inlineStr">
        <is>
          <t>PGDM</t>
        </is>
      </c>
      <c r="K106" s="17" t="inlineStr">
        <is>
          <t>L3 – Professional / Associate</t>
        </is>
      </c>
      <c r="L106" s="82" t="inlineStr">
        <is>
          <t>19 of 20</t>
        </is>
      </c>
      <c r="M106" s="83" t="inlineStr">
        <is>
          <t>• Role / sub-team: Xbrl conversion service.</t>
        </is>
      </c>
      <c r="N106"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6" s="83" t="inlineStr">
        <is>
          <t>Latest rating: 3 · Potential: Medium · 9-box: Core Contributor</t>
        </is>
      </c>
      <c r="P106" s="83" t="inlineStr">
        <is>
          <t>Complexity &amp; Expertise: A3: End-to-end MCA and ESMA filings with QC, validation, client queries; KVK; Carbon tool testing → moved up 0.5
Autonomy &amp; Decision: A2: No decisions stated; manages filings end to end within the process → matches the start
Accountability &amp; Impact: A3: Timely, accurate files shared with clients for MCA and ESMA filing → moved up 0.5
Leadership &amp; Strategy: A1: No guidance or leadership of others described → matches the start</t>
        </is>
      </c>
      <c r="Q106" s="84" t="inlineStr">
        <is>
          <t>Open ▸</t>
        </is>
      </c>
      <c r="R106" s="84" t="inlineStr">
        <is>
          <t>Card ▸</t>
        </is>
      </c>
      <c r="S106" s="85" t="inlineStr">
        <is>
          <t>Consulting &amp; Professional Services</t>
        </is>
      </c>
      <c r="T106" s="86" t="inlineStr">
        <is>
          <t>XBRL Tagging, Conversion &amp; Filing</t>
        </is>
      </c>
      <c r="U106" s="86" t="inlineStr">
        <is>
          <t>R013</t>
        </is>
      </c>
      <c r="V106" s="86" t="inlineStr">
        <is>
          <t>XBRL Tagging, Conversion &amp; Filing · IC</t>
        </is>
      </c>
      <c r="W106" s="101" t="inlineStr">
        <is>
          <t>A3</t>
        </is>
      </c>
      <c r="X106" s="86" t="inlineStr">
        <is>
          <t>Band A · Practitioner</t>
        </is>
      </c>
      <c r="Y106" s="86" t="inlineStr">
        <is>
          <t>Senior Financial Analyst</t>
        </is>
      </c>
      <c r="Z106" s="86" t="n"/>
      <c r="AA106" s="86" t="inlineStr">
        <is>
          <t>Placed at A3 by the evidence: six ratings × market-derived weights and rules R1–R13 · no move needed for the reporting line</t>
        </is>
      </c>
      <c r="AB106" s="86" t="n"/>
      <c r="AC106" s="88" t="inlineStr">
        <is>
          <t>A3</t>
        </is>
      </c>
      <c r="AD106" s="21" t="inlineStr">
        <is>
          <t>High · 17.3 yrs vs market 2–5 yrs for A3</t>
        </is>
      </c>
      <c r="AE106" s="21" t="n"/>
      <c r="AF106" s="21" t="inlineStr">
        <is>
          <t>P2 · SFIA 3 Apply</t>
        </is>
      </c>
      <c r="AG106" s="89" t="str">
        <f>IFERROR(IF(INDEX(RM_I_C,MATCH($U106,RM_KEY,0))="","",INDEX(RM_I_C,MATCH($U106,RM_KEY,0))),"")</f>
        <v>H</v>
      </c>
      <c r="AH106" s="90" t="str">
        <f>IFERROR(IF(INDEX(RM_I_Au,MATCH($U106,RM_KEY,0))="","",INDEX(RM_I_Au,MATCH($U106,RM_KEY,0))),"")</f>
        <v>M</v>
      </c>
      <c r="AI106" s="90" t="str">
        <f>IFERROR(IF(INDEX(RM_I_Ac,MATCH($U106,RM_KEY,0))="","",INDEX(RM_I_Ac,MATCH($U106,RM_KEY,0))),"")</f>
        <v>M</v>
      </c>
      <c r="AJ106" s="90" t="str">
        <f>IFERROR(IF(INDEX(RM_I_L,MATCH($U106,RM_KEY,0))="","",INDEX(RM_I_L,MATCH($U106,RM_KEY,0))),"")</f>
        <v>L</v>
      </c>
      <c r="AK106" s="90" t="str">
        <f>IFERROR(IF(INDEX(RM_I_BI,MATCH($U106,RM_KEY,0))="","",INDEX(RM_I_BI,MATCH($U106,RM_KEY,0))),"")</f>
        <v>L</v>
      </c>
      <c r="AL106" s="90" t="str">
        <f>IFERROR(IF(INDEX(RM_I_Exp,MATCH($U106,RM_KEY,0))="","",INDEX(RM_I_Exp,MATCH($U106,RM_KEY,0))),"")</f>
        <v>L</v>
      </c>
      <c r="AM106" s="90" t="str">
        <f>IFERROR(IF(INDEX(RM_I_Edu,MATCH($U106,RM_KEY,0))="","",INDEX(RM_I_Edu,MATCH($U106,RM_KEY,0))),"")</f>
        <v>L</v>
      </c>
      <c r="AN106" s="91" t="str">
        <f>IFERROR(IF(INDEX(RM_M_C,MATCH($U106,RM_KEY,0))="","",INDEX(RM_M_C,MATCH($U106,RM_KEY,0))),"")</f>
        <v>H</v>
      </c>
      <c r="AO106" s="92" t="str">
        <f>IFERROR(IF(INDEX(RM_M_Au,MATCH($U106,RM_KEY,0))="","",INDEX(RM_M_Au,MATCH($U106,RM_KEY,0))),"")</f>
        <v>M</v>
      </c>
      <c r="AP106" s="92" t="str">
        <f>IFERROR(IF(INDEX(RM_M_Ac,MATCH($U106,RM_KEY,0))="","",INDEX(RM_M_Ac,MATCH($U106,RM_KEY,0))),"")</f>
        <v>M</v>
      </c>
      <c r="AQ106" s="92" t="str">
        <f>IFERROR(IF(INDEX(RM_M_L,MATCH($U106,RM_KEY,0))="","",INDEX(RM_M_L,MATCH($U106,RM_KEY,0))),"")</f>
        <v>L</v>
      </c>
      <c r="AR106" s="92" t="str">
        <f>IFERROR(IF(INDEX(RM_M_BI,MATCH($U106,RM_KEY,0))="","",INDEX(RM_M_BI,MATCH($U106,RM_KEY,0))),"")</f>
        <v>L</v>
      </c>
      <c r="AS106" s="92" t="str">
        <f>IFERROR(IF(INDEX(RM_M_Exp,MATCH($U106,RM_KEY,0))="","",INDEX(RM_M_Exp,MATCH($U106,RM_KEY,0))),"")</f>
        <v>L</v>
      </c>
      <c r="AT106" s="92" t="str">
        <f>IFERROR(IF(INDEX(RM_M_Edu,MATCH($U106,RM_KEY,0))="","",INDEX(RM_M_Edu,MATCH($U106,RM_KEY,0))),"")</f>
        <v>L</v>
      </c>
      <c r="AU106" s="93" t="str">
        <f>IFERROR(IF(INDEX(RM_L_C,MATCH($U106,RM_KEY,0))="","",INDEX(RM_L_C,MATCH($U106,RM_KEY,0))),"")</f>
        <v/>
      </c>
      <c r="AV106" s="94" t="str">
        <f>IFERROR(IF(INDEX(RM_L_Au,MATCH($U106,RM_KEY,0))="","",INDEX(RM_L_Au,MATCH($U106,RM_KEY,0))),"")</f>
        <v/>
      </c>
      <c r="AW106" s="94" t="str">
        <f>IFERROR(IF(INDEX(RM_L_Ac,MATCH($U106,RM_KEY,0))="","",INDEX(RM_L_Ac,MATCH($U106,RM_KEY,0))),"")</f>
        <v/>
      </c>
      <c r="AX106" s="94" t="str">
        <f>IFERROR(IF(INDEX(RM_L_L,MATCH($U106,RM_KEY,0))="","",INDEX(RM_L_L,MATCH($U106,RM_KEY,0))),"")</f>
        <v/>
      </c>
      <c r="AY106" s="94" t="str">
        <f>IFERROR(IF(INDEX(RM_L_BI,MATCH($U106,RM_KEY,0))="","",INDEX(RM_L_BI,MATCH($U106,RM_KEY,0))),"")</f>
        <v/>
      </c>
      <c r="AZ106" s="94" t="str">
        <f>IFERROR(IF(INDEX(RM_L_Exp,MATCH($U106,RM_KEY,0))="","",INDEX(RM_L_Exp,MATCH($U106,RM_KEY,0))),"")</f>
        <v/>
      </c>
      <c r="BA106" s="94" t="str">
        <f>IFERROR(IF(INDEX(RM_L_Edu,MATCH($U106,RM_KEY,0))="","",INDEX(RM_L_Edu,MATCH($U106,RM_KEY,0))),"")</f>
        <v/>
      </c>
      <c r="BB106" s="89" t="inlineStr">
        <is>
          <t>M</t>
        </is>
      </c>
      <c r="BC106" s="90" t="inlineStr">
        <is>
          <t>L</t>
        </is>
      </c>
      <c r="BD106" s="90" t="inlineStr">
        <is>
          <t>M</t>
        </is>
      </c>
      <c r="BE106" s="90" t="inlineStr">
        <is>
          <t>L</t>
        </is>
      </c>
      <c r="BF106" s="90" t="inlineStr">
        <is>
          <t>M</t>
        </is>
      </c>
      <c r="BG106" s="90" t="inlineStr">
        <is>
          <t>H</t>
        </is>
      </c>
      <c r="BH106" s="90" t="inlineStr">
        <is>
          <t>H</t>
        </is>
      </c>
      <c r="BI106" s="93" t="n"/>
      <c r="BJ106" s="94" t="n"/>
      <c r="BK106" s="94" t="n"/>
      <c r="BL106" s="94" t="n"/>
      <c r="BM106" s="94" t="n"/>
      <c r="BN106" s="94" t="n"/>
      <c r="BO106" s="94" t="n"/>
      <c r="BP106" s="63" t="n"/>
      <c r="BQ106" s="95" t="str">
        <f>IF(CY106=0,"",IF(BP106&lt;&gt;"",BP106,IF(LEFT(W106,1)="X",W106,IF(OR(W106="B+",W106="C+"),INDEX(LAD_PC,MAX(1,MIN(14,MATCH(W106,LAD_PC,0)+IF((DA106-CZ106)&gt;=0.5,1,IF((DA106-CZ106)&lt;=-0.5,-1,0))))),INDEX(LAD_STD,MAX(1,MIN(12,MATCH(W106,LAD_STD,0)+IF((DA106-CZ106)&gt;=0.5,1,IF((DA106-CZ106)&lt;=-0.5,-1,0)))))))))</f>
        <v/>
      </c>
      <c r="BR106" s="86" t="str">
        <f>IF(BQ106="","",IFERROR(CHOOSE(INDEX(B_RANK,MATCH(BQ106,B_LVL,0)),"Band A · Practitioner","Band B · Specialist / Manager","B+ · Player-Coach","Band C · Principal / Head","C+ · Player-Coach","Band D · Business leadership","Band E · Enterprise leadership"),"Band X · Consultant"))</f>
        <v/>
      </c>
      <c r="BS106" s="86" t="str">
        <f>IF(BQ106="","",IF(BQ106=W106,"• Same",IF(INDEX(B_VAL,MATCH(BQ106,B_LVL,0))&gt;INDEX(B_VAL,MATCH(W106,B_LVL,0)),"▲ Up","▼ Down")))</f>
        <v/>
      </c>
      <c r="BT106" s="95" t="str">
        <f>IF(BQ106&lt;&gt;"",BQ106,W106)</f>
        <v>A3</v>
      </c>
      <c r="BU106" s="86" t="str">
        <f>IFERROR(IF($H106="","—",IF(OR(LEFT(BT106,1)="X",LEFT(INDEX($BT$7:$BT$592,MATCH($H106,$D$7:$D$592,0)),1)="X"),"—",IF(AND(LEFT(BT106,1)="E",LEFT(INDEX($BT$7:$BT$592,MATCH($H106,$D$7:$D$592,0)),1)="E"),"Exception · Band E",IF(INDEX(B_VAL,MATCH(BT106,B_LVL,0))&gt;=INDEX(B_VAL,MATCH(INDEX($BT$7:$BT$592,MATCH($H106,$D$7:$D$592,0)),B_LVL,0)),"⚠ At or above the manager",IF(INDEX(B_RANK,MATCH(BT106,B_LVL,0))=INDEX(B_RANK,MATCH(INDEX($BT$7:$BT$592,MATCH($H106,$D$7:$D$592,0)),B_LVL,0)),"⚠ Same band as the manager","OK"))))),"—")</f>
        <v>OK</v>
      </c>
      <c r="BV106" s="64" t="n"/>
      <c r="BW106" s="20">
        <f>IFERROR(INDEX(LMH_PTS,MATCH(AG106,LMH_KEY,0)),0)</f>
        <v>9</v>
      </c>
      <c r="BX106" s="21">
        <f>IFERROR(INDEX(LMH_PTS,MATCH(AH106,LMH_KEY,0)),0)</f>
        <v>3</v>
      </c>
      <c r="BY106" s="21">
        <f>IFERROR(INDEX(LMH_PTS,MATCH(AI106,LMH_KEY,0)),0)</f>
        <v>3</v>
      </c>
      <c r="BZ106" s="21">
        <f>IFERROR(INDEX(LMH_PTS,MATCH(AJ106,LMH_KEY,0)),0)</f>
        <v>1</v>
      </c>
      <c r="CA106" s="21">
        <f>IFERROR(INDEX(LMH_PTS,MATCH(AK106,LMH_KEY,0)),0)</f>
        <v>1</v>
      </c>
      <c r="CB106" s="21">
        <f>IFERROR(INDEX(LMH_PTS,MATCH(AL106,LMH_KEY,0)),0)</f>
        <v>1</v>
      </c>
      <c r="CC106" s="21">
        <f>IFERROR(INDEX(LMH_PTS,MATCH(AM106,LMH_KEY,0)),0)</f>
        <v>1</v>
      </c>
      <c r="CD106" s="21">
        <f>IFERROR(INDEX(LMH_PTS,MATCH(IF(AU106&lt;&gt;"",AU106,AG106),LMH_KEY,0)),0)</f>
        <v>9</v>
      </c>
      <c r="CE106" s="21">
        <f>IFERROR(INDEX(LMH_PTS,MATCH(IF(AV106&lt;&gt;"",AV106,AH106),LMH_KEY,0)),0)</f>
        <v>3</v>
      </c>
      <c r="CF106" s="21">
        <f>IFERROR(INDEX(LMH_PTS,MATCH(IF(AW106&lt;&gt;"",AW106,AI106),LMH_KEY,0)),0)</f>
        <v>3</v>
      </c>
      <c r="CG106" s="21">
        <f>IFERROR(INDEX(LMH_PTS,MATCH(IF(AX106&lt;&gt;"",AX106,AJ106),LMH_KEY,0)),0)</f>
        <v>1</v>
      </c>
      <c r="CH106" s="21">
        <f>IFERROR(INDEX(LMH_PTS,MATCH(IF(AY106&lt;&gt;"",AY106,AK106),LMH_KEY,0)),0)</f>
        <v>1</v>
      </c>
      <c r="CI106" s="21">
        <f>IFERROR(INDEX(LMH_PTS,MATCH(IF(AZ106&lt;&gt;"",AZ106,AL106),LMH_KEY,0)),0)</f>
        <v>1</v>
      </c>
      <c r="CJ106" s="21">
        <f>IFERROR(INDEX(LMH_PTS,MATCH(IF(BA106&lt;&gt;"",BA106,AM106),LMH_KEY,0)),0)</f>
        <v>1</v>
      </c>
      <c r="CK106" s="21">
        <f>IF(BB106="",0,IFERROR(INDEX(LMH_STEP,MATCH(BB106,LMH_KEY,0)),0))</f>
        <v>0</v>
      </c>
      <c r="CL106" s="21">
        <f>IF(BC106="",0,IFERROR(INDEX(LMH_STEP,MATCH(BC106,LMH_KEY,0)),0))</f>
        <v>-1</v>
      </c>
      <c r="CM106" s="21">
        <f>IF(BD106="",0,IFERROR(INDEX(LMH_STEP,MATCH(BD106,LMH_KEY,0)),0))</f>
        <v>0</v>
      </c>
      <c r="CN106" s="21">
        <f>IF(BE106="",0,IFERROR(INDEX(LMH_STEP,MATCH(BE106,LMH_KEY,0)),0))</f>
        <v>-1</v>
      </c>
      <c r="CO106" s="21">
        <f>IF(BF106="",0,IFERROR(INDEX(LMH_STEP,MATCH(BF106,LMH_KEY,0)),0))</f>
        <v>0</v>
      </c>
      <c r="CP106" s="21">
        <f>IF(BG106="",0,IFERROR(INDEX(LMH_STEP,MATCH(BG106,LMH_KEY,0)),0))</f>
        <v>1</v>
      </c>
      <c r="CQ106" s="21">
        <f>IF(BH106="",0,IFERROR(INDEX(LMH_STEP,MATCH(BH106,LMH_KEY,0)),0))</f>
        <v>1</v>
      </c>
      <c r="CR106" s="21">
        <f>IF(BI106&lt;&gt;"",IFERROR(INDEX(LMH_STEP,MATCH(BI106,LMH_KEY,0)),0),CK106)</f>
        <v>0</v>
      </c>
      <c r="CS106" s="21">
        <f>IF(BJ106&lt;&gt;"",IFERROR(INDEX(LMH_STEP,MATCH(BJ106,LMH_KEY,0)),0),CL106)</f>
        <v>-1</v>
      </c>
      <c r="CT106" s="21">
        <f>IF(BK106&lt;&gt;"",IFERROR(INDEX(LMH_STEP,MATCH(BK106,LMH_KEY,0)),0),CM106)</f>
        <v>0</v>
      </c>
      <c r="CU106" s="21">
        <f>IF(BL106&lt;&gt;"",IFERROR(INDEX(LMH_STEP,MATCH(BL106,LMH_KEY,0)),0),CN106)</f>
        <v>-1</v>
      </c>
      <c r="CV106" s="21">
        <f>IF(BM106&lt;&gt;"",IFERROR(INDEX(LMH_STEP,MATCH(BM106,LMH_KEY,0)),0),CO106)</f>
        <v>0</v>
      </c>
      <c r="CW106" s="21">
        <f>IF(BN106&lt;&gt;"",IFERROR(INDEX(LMH_STEP,MATCH(BN106,LMH_KEY,0)),0),CP106)</f>
        <v>1</v>
      </c>
      <c r="CX106" s="21">
        <f>IF(BO106&lt;&gt;"",IFERROR(INDEX(LMH_STEP,MATCH(BO106,LMH_KEY,0)),0),CQ106)</f>
        <v>1</v>
      </c>
      <c r="CY106" s="21">
        <f>COUNTA(BI106:BO106)+IF(BP106&lt;&gt;"",1,0)+IFERROR(INDEX(RM_LCNT,MATCH($U106,RM_KEY,0)),0)</f>
        <v>0</v>
      </c>
      <c r="CZ106" s="21">
        <f>IF((BW106+BX106+BY106+BZ106+CA106+CB106+CC106)=0,0,(BW106*CK106+BX106*CL106+BY106*CM106+BZ106*CN106+CA106*CO106+CB106*CP106+CC106*CQ106)/(BW106+BX106+BY106+BZ106+CA106+CB106+CC106))</f>
        <v>-0.105263157894737</v>
      </c>
      <c r="DA106" s="21">
        <f>IF((CD106+CE106+CF106+CG106+CH106+CI106+CJ106)=0,0,(CD106*CR106+CE106*CS106+CF106*CT106+CG106*CU106+CH106*CV106+CI106*CW106+CJ106*CX106)/(CD106+CE106+CF106+CG106+CH106+CI106+CJ106))</f>
        <v>-0.105263157894737</v>
      </c>
    </row>
    <row r="107" ht="70" customHeight="1">
      <c r="A107" s="59" t="inlineStr">
        <is>
          <t>CARBON</t>
        </is>
      </c>
      <c r="B107" s="17" t="inlineStr">
        <is>
          <t>Services</t>
        </is>
      </c>
      <c r="C107" s="17" t="n">
        <v>7</v>
      </c>
      <c r="D107" s="17" t="inlineStr">
        <is>
          <t>IRISC267</t>
        </is>
      </c>
      <c r="E107" s="17" t="inlineStr">
        <is>
          <t>Chaitali Chatterjee</t>
        </is>
      </c>
      <c r="F107" s="17" t="inlineStr">
        <is>
          <t>Consultant</t>
        </is>
      </c>
      <c r="G107" s="17" t="inlineStr">
        <is>
          <t>Lalita Waghmare</t>
        </is>
      </c>
      <c r="H107" s="17" t="inlineStr">
        <is>
          <t>IRIS1705</t>
        </is>
      </c>
      <c r="I107" s="17" t="n">
        <v>11.3</v>
      </c>
      <c r="J107" s="17" t="inlineStr">
        <is>
          <t>B.Com</t>
        </is>
      </c>
      <c r="K107" s="17" t="inlineStr">
        <is>
          <t>L3 – Professional / Associate</t>
        </is>
      </c>
      <c r="L107" s="82" t="n"/>
      <c r="M107" s="83" t="n"/>
      <c r="N107"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7" s="83" t="inlineStr">
        <is>
          <t>Latest rating: Not rated · manager · 9-box: Not placed · manager</t>
        </is>
      </c>
      <c r="P107" s="83" t="n"/>
      <c r="Q107" s="84" t="inlineStr">
        <is>
          <t>Open ▸</t>
        </is>
      </c>
      <c r="R107" s="84" t="inlineStr">
        <is>
          <t>Card ▸</t>
        </is>
      </c>
      <c r="S107" s="85" t="inlineStr">
        <is>
          <t>Consulting &amp; Professional Services</t>
        </is>
      </c>
      <c r="T107" s="86" t="inlineStr">
        <is>
          <t>XBRL Tagging, Conversion &amp; Filing</t>
        </is>
      </c>
      <c r="U107" s="86" t="inlineStr">
        <is>
          <t>R013</t>
        </is>
      </c>
      <c r="V107" s="86" t="inlineStr">
        <is>
          <t>XBRL Tagging, Conversion &amp; Filing · IC</t>
        </is>
      </c>
      <c r="W107" s="101" t="inlineStr">
        <is>
          <t>A3</t>
        </is>
      </c>
      <c r="X107" s="86" t="inlineStr">
        <is>
          <t>Band A · Practitioner</t>
        </is>
      </c>
      <c r="Y107" s="86" t="inlineStr">
        <is>
          <t>Senior Financial Analyst</t>
        </is>
      </c>
      <c r="Z107" s="86" t="n"/>
      <c r="AA107" s="86" t="inlineStr">
        <is>
          <t>Placed at A3 by the evidence: six ratings × market-derived weights and rules R1–R13 · no move needed for the reporting line</t>
        </is>
      </c>
      <c r="AB107" s="86" t="n"/>
      <c r="AC107" s="88" t="inlineStr">
        <is>
          <t>A3</t>
        </is>
      </c>
      <c r="AD107" s="21" t="inlineStr">
        <is>
          <t>High · 11.3 yrs vs market 2–5 yrs for A3</t>
        </is>
      </c>
      <c r="AE107" s="21" t="n"/>
      <c r="AF107" s="21" t="inlineStr">
        <is>
          <t>P2 · SFIA 3 Apply</t>
        </is>
      </c>
      <c r="AG107" s="89" t="str">
        <f>IFERROR(IF(INDEX(RM_I_C,MATCH($U107,RM_KEY,0))="","",INDEX(RM_I_C,MATCH($U107,RM_KEY,0))),"")</f>
        <v>H</v>
      </c>
      <c r="AH107" s="90" t="str">
        <f>IFERROR(IF(INDEX(RM_I_Au,MATCH($U107,RM_KEY,0))="","",INDEX(RM_I_Au,MATCH($U107,RM_KEY,0))),"")</f>
        <v>M</v>
      </c>
      <c r="AI107" s="90" t="str">
        <f>IFERROR(IF(INDEX(RM_I_Ac,MATCH($U107,RM_KEY,0))="","",INDEX(RM_I_Ac,MATCH($U107,RM_KEY,0))),"")</f>
        <v>M</v>
      </c>
      <c r="AJ107" s="90" t="str">
        <f>IFERROR(IF(INDEX(RM_I_L,MATCH($U107,RM_KEY,0))="","",INDEX(RM_I_L,MATCH($U107,RM_KEY,0))),"")</f>
        <v>L</v>
      </c>
      <c r="AK107" s="90" t="str">
        <f>IFERROR(IF(INDEX(RM_I_BI,MATCH($U107,RM_KEY,0))="","",INDEX(RM_I_BI,MATCH($U107,RM_KEY,0))),"")</f>
        <v>L</v>
      </c>
      <c r="AL107" s="90" t="str">
        <f>IFERROR(IF(INDEX(RM_I_Exp,MATCH($U107,RM_KEY,0))="","",INDEX(RM_I_Exp,MATCH($U107,RM_KEY,0))),"")</f>
        <v>L</v>
      </c>
      <c r="AM107" s="90" t="str">
        <f>IFERROR(IF(INDEX(RM_I_Edu,MATCH($U107,RM_KEY,0))="","",INDEX(RM_I_Edu,MATCH($U107,RM_KEY,0))),"")</f>
        <v>L</v>
      </c>
      <c r="AN107" s="91" t="str">
        <f>IFERROR(IF(INDEX(RM_M_C,MATCH($U107,RM_KEY,0))="","",INDEX(RM_M_C,MATCH($U107,RM_KEY,0))),"")</f>
        <v>H</v>
      </c>
      <c r="AO107" s="92" t="str">
        <f>IFERROR(IF(INDEX(RM_M_Au,MATCH($U107,RM_KEY,0))="","",INDEX(RM_M_Au,MATCH($U107,RM_KEY,0))),"")</f>
        <v>M</v>
      </c>
      <c r="AP107" s="92" t="str">
        <f>IFERROR(IF(INDEX(RM_M_Ac,MATCH($U107,RM_KEY,0))="","",INDEX(RM_M_Ac,MATCH($U107,RM_KEY,0))),"")</f>
        <v>M</v>
      </c>
      <c r="AQ107" s="92" t="str">
        <f>IFERROR(IF(INDEX(RM_M_L,MATCH($U107,RM_KEY,0))="","",INDEX(RM_M_L,MATCH($U107,RM_KEY,0))),"")</f>
        <v>L</v>
      </c>
      <c r="AR107" s="92" t="str">
        <f>IFERROR(IF(INDEX(RM_M_BI,MATCH($U107,RM_KEY,0))="","",INDEX(RM_M_BI,MATCH($U107,RM_KEY,0))),"")</f>
        <v>L</v>
      </c>
      <c r="AS107" s="92" t="str">
        <f>IFERROR(IF(INDEX(RM_M_Exp,MATCH($U107,RM_KEY,0))="","",INDEX(RM_M_Exp,MATCH($U107,RM_KEY,0))),"")</f>
        <v>L</v>
      </c>
      <c r="AT107" s="92" t="str">
        <f>IFERROR(IF(INDEX(RM_M_Edu,MATCH($U107,RM_KEY,0))="","",INDEX(RM_M_Edu,MATCH($U107,RM_KEY,0))),"")</f>
        <v>L</v>
      </c>
      <c r="AU107" s="93" t="str">
        <f>IFERROR(IF(INDEX(RM_L_C,MATCH($U107,RM_KEY,0))="","",INDEX(RM_L_C,MATCH($U107,RM_KEY,0))),"")</f>
        <v/>
      </c>
      <c r="AV107" s="94" t="str">
        <f>IFERROR(IF(INDEX(RM_L_Au,MATCH($U107,RM_KEY,0))="","",INDEX(RM_L_Au,MATCH($U107,RM_KEY,0))),"")</f>
        <v/>
      </c>
      <c r="AW107" s="94" t="str">
        <f>IFERROR(IF(INDEX(RM_L_Ac,MATCH($U107,RM_KEY,0))="","",INDEX(RM_L_Ac,MATCH($U107,RM_KEY,0))),"")</f>
        <v/>
      </c>
      <c r="AX107" s="94" t="str">
        <f>IFERROR(IF(INDEX(RM_L_L,MATCH($U107,RM_KEY,0))="","",INDEX(RM_L_L,MATCH($U107,RM_KEY,0))),"")</f>
        <v/>
      </c>
      <c r="AY107" s="94" t="str">
        <f>IFERROR(IF(INDEX(RM_L_BI,MATCH($U107,RM_KEY,0))="","",INDEX(RM_L_BI,MATCH($U107,RM_KEY,0))),"")</f>
        <v/>
      </c>
      <c r="AZ107" s="94" t="str">
        <f>IFERROR(IF(INDEX(RM_L_Exp,MATCH($U107,RM_KEY,0))="","",INDEX(RM_L_Exp,MATCH($U107,RM_KEY,0))),"")</f>
        <v/>
      </c>
      <c r="BA107" s="94" t="str">
        <f>IFERROR(IF(INDEX(RM_L_Edu,MATCH($U107,RM_KEY,0))="","",INDEX(RM_L_Edu,MATCH($U107,RM_KEY,0))),"")</f>
        <v/>
      </c>
      <c r="BB107" s="89" t="n"/>
      <c r="BC107" s="90" t="n"/>
      <c r="BD107" s="90" t="n"/>
      <c r="BE107" s="90" t="n"/>
      <c r="BF107" s="90" t="inlineStr">
        <is>
          <t>M</t>
        </is>
      </c>
      <c r="BG107" s="90" t="inlineStr">
        <is>
          <t>H</t>
        </is>
      </c>
      <c r="BH107" s="90" t="inlineStr">
        <is>
          <t>M</t>
        </is>
      </c>
      <c r="BI107" s="93" t="n"/>
      <c r="BJ107" s="94" t="n"/>
      <c r="BK107" s="94" t="n"/>
      <c r="BL107" s="94" t="n"/>
      <c r="BM107" s="94" t="n"/>
      <c r="BN107" s="94" t="n"/>
      <c r="BO107" s="94" t="n"/>
      <c r="BP107" s="63" t="n"/>
      <c r="BQ107" s="95" t="str">
        <f>IF(CY107=0,"",IF(BP107&lt;&gt;"",BP107,IF(LEFT(W107,1)="X",W107,IF(OR(W107="B+",W107="C+"),INDEX(LAD_PC,MAX(1,MIN(14,MATCH(W107,LAD_PC,0)+IF((DA107-CZ107)&gt;=0.5,1,IF((DA107-CZ107)&lt;=-0.5,-1,0))))),INDEX(LAD_STD,MAX(1,MIN(12,MATCH(W107,LAD_STD,0)+IF((DA107-CZ107)&gt;=0.5,1,IF((DA107-CZ107)&lt;=-0.5,-1,0)))))))))</f>
        <v/>
      </c>
      <c r="BR107" s="86" t="str">
        <f>IF(BQ107="","",IFERROR(CHOOSE(INDEX(B_RANK,MATCH(BQ107,B_LVL,0)),"Band A · Practitioner","Band B · Specialist / Manager","B+ · Player-Coach","Band C · Principal / Head","C+ · Player-Coach","Band D · Business leadership","Band E · Enterprise leadership"),"Band X · Consultant"))</f>
        <v/>
      </c>
      <c r="BS107" s="86" t="str">
        <f>IF(BQ107="","",IF(BQ107=W107,"• Same",IF(INDEX(B_VAL,MATCH(BQ107,B_LVL,0))&gt;INDEX(B_VAL,MATCH(W107,B_LVL,0)),"▲ Up","▼ Down")))</f>
        <v/>
      </c>
      <c r="BT107" s="95" t="str">
        <f>IF(BQ107&lt;&gt;"",BQ107,W107)</f>
        <v>A3</v>
      </c>
      <c r="BU107" s="86" t="str">
        <f>IFERROR(IF($H107="","—",IF(OR(LEFT(BT107,1)="X",LEFT(INDEX($BT$7:$BT$592,MATCH($H107,$D$7:$D$592,0)),1)="X"),"—",IF(AND(LEFT(BT107,1)="E",LEFT(INDEX($BT$7:$BT$592,MATCH($H107,$D$7:$D$592,0)),1)="E"),"Exception · Band E",IF(INDEX(B_VAL,MATCH(BT107,B_LVL,0))&gt;=INDEX(B_VAL,MATCH(INDEX($BT$7:$BT$592,MATCH($H107,$D$7:$D$592,0)),B_LVL,0)),"⚠ At or above the manager",IF(INDEX(B_RANK,MATCH(BT107,B_LVL,0))=INDEX(B_RANK,MATCH(INDEX($BT$7:$BT$592,MATCH($H107,$D$7:$D$592,0)),B_LVL,0)),"⚠ Same band as the manager","OK"))))),"—")</f>
        <v>OK</v>
      </c>
      <c r="BV107" s="64" t="n"/>
      <c r="BW107" s="20">
        <f>IFERROR(INDEX(LMH_PTS,MATCH(AG107,LMH_KEY,0)),0)</f>
        <v>9</v>
      </c>
      <c r="BX107" s="21">
        <f>IFERROR(INDEX(LMH_PTS,MATCH(AH107,LMH_KEY,0)),0)</f>
        <v>3</v>
      </c>
      <c r="BY107" s="21">
        <f>IFERROR(INDEX(LMH_PTS,MATCH(AI107,LMH_KEY,0)),0)</f>
        <v>3</v>
      </c>
      <c r="BZ107" s="21">
        <f>IFERROR(INDEX(LMH_PTS,MATCH(AJ107,LMH_KEY,0)),0)</f>
        <v>1</v>
      </c>
      <c r="CA107" s="21">
        <f>IFERROR(INDEX(LMH_PTS,MATCH(AK107,LMH_KEY,0)),0)</f>
        <v>1</v>
      </c>
      <c r="CB107" s="21">
        <f>IFERROR(INDEX(LMH_PTS,MATCH(AL107,LMH_KEY,0)),0)</f>
        <v>1</v>
      </c>
      <c r="CC107" s="21">
        <f>IFERROR(INDEX(LMH_PTS,MATCH(AM107,LMH_KEY,0)),0)</f>
        <v>1</v>
      </c>
      <c r="CD107" s="21">
        <f>IFERROR(INDEX(LMH_PTS,MATCH(IF(AU107&lt;&gt;"",AU107,AG107),LMH_KEY,0)),0)</f>
        <v>9</v>
      </c>
      <c r="CE107" s="21">
        <f>IFERROR(INDEX(LMH_PTS,MATCH(IF(AV107&lt;&gt;"",AV107,AH107),LMH_KEY,0)),0)</f>
        <v>3</v>
      </c>
      <c r="CF107" s="21">
        <f>IFERROR(INDEX(LMH_PTS,MATCH(IF(AW107&lt;&gt;"",AW107,AI107),LMH_KEY,0)),0)</f>
        <v>3</v>
      </c>
      <c r="CG107" s="21">
        <f>IFERROR(INDEX(LMH_PTS,MATCH(IF(AX107&lt;&gt;"",AX107,AJ107),LMH_KEY,0)),0)</f>
        <v>1</v>
      </c>
      <c r="CH107" s="21">
        <f>IFERROR(INDEX(LMH_PTS,MATCH(IF(AY107&lt;&gt;"",AY107,AK107),LMH_KEY,0)),0)</f>
        <v>1</v>
      </c>
      <c r="CI107" s="21">
        <f>IFERROR(INDEX(LMH_PTS,MATCH(IF(AZ107&lt;&gt;"",AZ107,AL107),LMH_KEY,0)),0)</f>
        <v>1</v>
      </c>
      <c r="CJ107" s="21">
        <f>IFERROR(INDEX(LMH_PTS,MATCH(IF(BA107&lt;&gt;"",BA107,AM107),LMH_KEY,0)),0)</f>
        <v>1</v>
      </c>
      <c r="CK107" s="21">
        <f>IF(BB107="",0,IFERROR(INDEX(LMH_STEP,MATCH(BB107,LMH_KEY,0)),0))</f>
        <v>0</v>
      </c>
      <c r="CL107" s="21">
        <f>IF(BC107="",0,IFERROR(INDEX(LMH_STEP,MATCH(BC107,LMH_KEY,0)),0))</f>
        <v>0</v>
      </c>
      <c r="CM107" s="21">
        <f>IF(BD107="",0,IFERROR(INDEX(LMH_STEP,MATCH(BD107,LMH_KEY,0)),0))</f>
        <v>0</v>
      </c>
      <c r="CN107" s="21">
        <f>IF(BE107="",0,IFERROR(INDEX(LMH_STEP,MATCH(BE107,LMH_KEY,0)),0))</f>
        <v>0</v>
      </c>
      <c r="CO107" s="21">
        <f>IF(BF107="",0,IFERROR(INDEX(LMH_STEP,MATCH(BF107,LMH_KEY,0)),0))</f>
        <v>0</v>
      </c>
      <c r="CP107" s="21">
        <f>IF(BG107="",0,IFERROR(INDEX(LMH_STEP,MATCH(BG107,LMH_KEY,0)),0))</f>
        <v>1</v>
      </c>
      <c r="CQ107" s="21">
        <f>IF(BH107="",0,IFERROR(INDEX(LMH_STEP,MATCH(BH107,LMH_KEY,0)),0))</f>
        <v>0</v>
      </c>
      <c r="CR107" s="21">
        <f>IF(BI107&lt;&gt;"",IFERROR(INDEX(LMH_STEP,MATCH(BI107,LMH_KEY,0)),0),CK107)</f>
        <v>0</v>
      </c>
      <c r="CS107" s="21">
        <f>IF(BJ107&lt;&gt;"",IFERROR(INDEX(LMH_STEP,MATCH(BJ107,LMH_KEY,0)),0),CL107)</f>
        <v>0</v>
      </c>
      <c r="CT107" s="21">
        <f>IF(BK107&lt;&gt;"",IFERROR(INDEX(LMH_STEP,MATCH(BK107,LMH_KEY,0)),0),CM107)</f>
        <v>0</v>
      </c>
      <c r="CU107" s="21">
        <f>IF(BL107&lt;&gt;"",IFERROR(INDEX(LMH_STEP,MATCH(BL107,LMH_KEY,0)),0),CN107)</f>
        <v>0</v>
      </c>
      <c r="CV107" s="21">
        <f>IF(BM107&lt;&gt;"",IFERROR(INDEX(LMH_STEP,MATCH(BM107,LMH_KEY,0)),0),CO107)</f>
        <v>0</v>
      </c>
      <c r="CW107" s="21">
        <f>IF(BN107&lt;&gt;"",IFERROR(INDEX(LMH_STEP,MATCH(BN107,LMH_KEY,0)),0),CP107)</f>
        <v>1</v>
      </c>
      <c r="CX107" s="21">
        <f>IF(BO107&lt;&gt;"",IFERROR(INDEX(LMH_STEP,MATCH(BO107,LMH_KEY,0)),0),CQ107)</f>
        <v>0</v>
      </c>
      <c r="CY107" s="21">
        <f>COUNTA(BI107:BO107)+IF(BP107&lt;&gt;"",1,0)+IFERROR(INDEX(RM_LCNT,MATCH($U107,RM_KEY,0)),0)</f>
        <v>0</v>
      </c>
      <c r="CZ107" s="21">
        <f>IF((BW107+BX107+BY107+BZ107+CA107+CB107+CC107)=0,0,(BW107*CK107+BX107*CL107+BY107*CM107+BZ107*CN107+CA107*CO107+CB107*CP107+CC107*CQ107)/(BW107+BX107+BY107+BZ107+CA107+CB107+CC107))</f>
        <v>0.0526315789473684</v>
      </c>
      <c r="DA107" s="21">
        <f>IF((CD107+CE107+CF107+CG107+CH107+CI107+CJ107)=0,0,(CD107*CR107+CE107*CS107+CF107*CT107+CG107*CU107+CH107*CV107+CI107*CW107+CJ107*CX107)/(CD107+CE107+CF107+CG107+CH107+CI107+CJ107))</f>
        <v>0.0526315789473684</v>
      </c>
    </row>
    <row r="108" ht="70" customHeight="1">
      <c r="A108" s="59" t="inlineStr">
        <is>
          <t>CARBON</t>
        </is>
      </c>
      <c r="B108" s="17" t="inlineStr">
        <is>
          <t>Services</t>
        </is>
      </c>
      <c r="C108" s="17" t="n">
        <v>7</v>
      </c>
      <c r="D108" s="17" t="inlineStr">
        <is>
          <t>IRIS1247</t>
        </is>
      </c>
      <c r="E108" s="17" t="inlineStr">
        <is>
          <t>Sushma Shinde</t>
        </is>
      </c>
      <c r="F108" s="17" t="inlineStr">
        <is>
          <t>Financial Analyst</t>
        </is>
      </c>
      <c r="G108" s="17" t="inlineStr">
        <is>
          <t>Lalita Waghmare</t>
        </is>
      </c>
      <c r="H108" s="17" t="inlineStr">
        <is>
          <t>IRIS1705</t>
        </is>
      </c>
      <c r="I108" s="17" t="n">
        <v>14.1</v>
      </c>
      <c r="J108" s="17" t="inlineStr">
        <is>
          <t>M.Com</t>
        </is>
      </c>
      <c r="K108" s="17" t="inlineStr">
        <is>
          <t>L3 – Professional / Associate</t>
        </is>
      </c>
      <c r="L108" s="82" t="inlineStr">
        <is>
          <t>18 of 20</t>
        </is>
      </c>
      <c r="M108" s="83" t="inlineStr">
        <is>
          <t>• Role / sub-team: Tagging Analyst</t>
        </is>
      </c>
      <c r="N108"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8" s="83" t="inlineStr">
        <is>
          <t>Latest rating: 5 · Potential: High · 9-box: Emerging Talent</t>
        </is>
      </c>
      <c r="P108" s="83" t="inlineStr">
        <is>
          <t>Complexity &amp; Expertise: A3: MCA tagging and QC, error identification, and resolving errors directly with clients on calls → moved up 0.5
Autonomy &amp; Decision: A2: No decision list given; judges resolutions during client calls within the MCA process → matches the start
Accountability &amp; Impact: A3: Tagging accuracy, QC results and final XML/PDF deliverables sent directly to the client → moved up 0.5
Leadership &amp; Strategy: A1: No guiding or leading of others described → matches the start</t>
        </is>
      </c>
      <c r="Q108" s="84" t="inlineStr">
        <is>
          <t>Open ▸</t>
        </is>
      </c>
      <c r="R108" s="84" t="inlineStr">
        <is>
          <t>Card ▸</t>
        </is>
      </c>
      <c r="S108" s="85" t="inlineStr">
        <is>
          <t>Consulting &amp; Professional Services</t>
        </is>
      </c>
      <c r="T108" s="86" t="inlineStr">
        <is>
          <t>XBRL Tagging, Conversion &amp; Filing</t>
        </is>
      </c>
      <c r="U108" s="86" t="inlineStr">
        <is>
          <t>R013</t>
        </is>
      </c>
      <c r="V108" s="86" t="inlineStr">
        <is>
          <t>XBRL Tagging, Conversion &amp; Filing · IC</t>
        </is>
      </c>
      <c r="W108" s="101" t="inlineStr">
        <is>
          <t>A3</t>
        </is>
      </c>
      <c r="X108" s="86" t="inlineStr">
        <is>
          <t>Band A · Practitioner</t>
        </is>
      </c>
      <c r="Y108" s="86" t="inlineStr">
        <is>
          <t>Senior Financial Analyst</t>
        </is>
      </c>
      <c r="Z108" s="86" t="n"/>
      <c r="AA108" s="86" t="inlineStr">
        <is>
          <t>Placed at A3 by the evidence: six ratings × market-derived weights and rules R1–R13 · no move needed for the reporting line</t>
        </is>
      </c>
      <c r="AB108" s="86" t="n"/>
      <c r="AC108" s="88" t="inlineStr">
        <is>
          <t>A3</t>
        </is>
      </c>
      <c r="AD108" s="21" t="inlineStr">
        <is>
          <t>High · 14.1 yrs vs market 2–5 yrs for A3</t>
        </is>
      </c>
      <c r="AE108" s="21" t="n"/>
      <c r="AF108" s="21" t="inlineStr">
        <is>
          <t>P2 · SFIA 3 Apply</t>
        </is>
      </c>
      <c r="AG108" s="89" t="str">
        <f>IFERROR(IF(INDEX(RM_I_C,MATCH($U108,RM_KEY,0))="","",INDEX(RM_I_C,MATCH($U108,RM_KEY,0))),"")</f>
        <v>H</v>
      </c>
      <c r="AH108" s="90" t="str">
        <f>IFERROR(IF(INDEX(RM_I_Au,MATCH($U108,RM_KEY,0))="","",INDEX(RM_I_Au,MATCH($U108,RM_KEY,0))),"")</f>
        <v>M</v>
      </c>
      <c r="AI108" s="90" t="str">
        <f>IFERROR(IF(INDEX(RM_I_Ac,MATCH($U108,RM_KEY,0))="","",INDEX(RM_I_Ac,MATCH($U108,RM_KEY,0))),"")</f>
        <v>M</v>
      </c>
      <c r="AJ108" s="90" t="str">
        <f>IFERROR(IF(INDEX(RM_I_L,MATCH($U108,RM_KEY,0))="","",INDEX(RM_I_L,MATCH($U108,RM_KEY,0))),"")</f>
        <v>L</v>
      </c>
      <c r="AK108" s="90" t="str">
        <f>IFERROR(IF(INDEX(RM_I_BI,MATCH($U108,RM_KEY,0))="","",INDEX(RM_I_BI,MATCH($U108,RM_KEY,0))),"")</f>
        <v>L</v>
      </c>
      <c r="AL108" s="90" t="str">
        <f>IFERROR(IF(INDEX(RM_I_Exp,MATCH($U108,RM_KEY,0))="","",INDEX(RM_I_Exp,MATCH($U108,RM_KEY,0))),"")</f>
        <v>L</v>
      </c>
      <c r="AM108" s="90" t="str">
        <f>IFERROR(IF(INDEX(RM_I_Edu,MATCH($U108,RM_KEY,0))="","",INDEX(RM_I_Edu,MATCH($U108,RM_KEY,0))),"")</f>
        <v>L</v>
      </c>
      <c r="AN108" s="91" t="str">
        <f>IFERROR(IF(INDEX(RM_M_C,MATCH($U108,RM_KEY,0))="","",INDEX(RM_M_C,MATCH($U108,RM_KEY,0))),"")</f>
        <v>H</v>
      </c>
      <c r="AO108" s="92" t="str">
        <f>IFERROR(IF(INDEX(RM_M_Au,MATCH($U108,RM_KEY,0))="","",INDEX(RM_M_Au,MATCH($U108,RM_KEY,0))),"")</f>
        <v>M</v>
      </c>
      <c r="AP108" s="92" t="str">
        <f>IFERROR(IF(INDEX(RM_M_Ac,MATCH($U108,RM_KEY,0))="","",INDEX(RM_M_Ac,MATCH($U108,RM_KEY,0))),"")</f>
        <v>M</v>
      </c>
      <c r="AQ108" s="92" t="str">
        <f>IFERROR(IF(INDEX(RM_M_L,MATCH($U108,RM_KEY,0))="","",INDEX(RM_M_L,MATCH($U108,RM_KEY,0))),"")</f>
        <v>L</v>
      </c>
      <c r="AR108" s="92" t="str">
        <f>IFERROR(IF(INDEX(RM_M_BI,MATCH($U108,RM_KEY,0))="","",INDEX(RM_M_BI,MATCH($U108,RM_KEY,0))),"")</f>
        <v>L</v>
      </c>
      <c r="AS108" s="92" t="str">
        <f>IFERROR(IF(INDEX(RM_M_Exp,MATCH($U108,RM_KEY,0))="","",INDEX(RM_M_Exp,MATCH($U108,RM_KEY,0))),"")</f>
        <v>L</v>
      </c>
      <c r="AT108" s="92" t="str">
        <f>IFERROR(IF(INDEX(RM_M_Edu,MATCH($U108,RM_KEY,0))="","",INDEX(RM_M_Edu,MATCH($U108,RM_KEY,0))),"")</f>
        <v>L</v>
      </c>
      <c r="AU108" s="93" t="str">
        <f>IFERROR(IF(INDEX(RM_L_C,MATCH($U108,RM_KEY,0))="","",INDEX(RM_L_C,MATCH($U108,RM_KEY,0))),"")</f>
        <v/>
      </c>
      <c r="AV108" s="94" t="str">
        <f>IFERROR(IF(INDEX(RM_L_Au,MATCH($U108,RM_KEY,0))="","",INDEX(RM_L_Au,MATCH($U108,RM_KEY,0))),"")</f>
        <v/>
      </c>
      <c r="AW108" s="94" t="str">
        <f>IFERROR(IF(INDEX(RM_L_Ac,MATCH($U108,RM_KEY,0))="","",INDEX(RM_L_Ac,MATCH($U108,RM_KEY,0))),"")</f>
        <v/>
      </c>
      <c r="AX108" s="94" t="str">
        <f>IFERROR(IF(INDEX(RM_L_L,MATCH($U108,RM_KEY,0))="","",INDEX(RM_L_L,MATCH($U108,RM_KEY,0))),"")</f>
        <v/>
      </c>
      <c r="AY108" s="94" t="str">
        <f>IFERROR(IF(INDEX(RM_L_BI,MATCH($U108,RM_KEY,0))="","",INDEX(RM_L_BI,MATCH($U108,RM_KEY,0))),"")</f>
        <v/>
      </c>
      <c r="AZ108" s="94" t="str">
        <f>IFERROR(IF(INDEX(RM_L_Exp,MATCH($U108,RM_KEY,0))="","",INDEX(RM_L_Exp,MATCH($U108,RM_KEY,0))),"")</f>
        <v/>
      </c>
      <c r="BA108" s="94" t="str">
        <f>IFERROR(IF(INDEX(RM_L_Edu,MATCH($U108,RM_KEY,0))="","",INDEX(RM_L_Edu,MATCH($U108,RM_KEY,0))),"")</f>
        <v/>
      </c>
      <c r="BB108" s="89" t="inlineStr">
        <is>
          <t>M</t>
        </is>
      </c>
      <c r="BC108" s="90" t="inlineStr">
        <is>
          <t>L</t>
        </is>
      </c>
      <c r="BD108" s="90" t="inlineStr">
        <is>
          <t>M</t>
        </is>
      </c>
      <c r="BE108" s="90" t="inlineStr">
        <is>
          <t>L</t>
        </is>
      </c>
      <c r="BF108" s="90" t="inlineStr">
        <is>
          <t>M</t>
        </is>
      </c>
      <c r="BG108" s="90" t="inlineStr">
        <is>
          <t>H</t>
        </is>
      </c>
      <c r="BH108" s="90" t="inlineStr">
        <is>
          <t>H</t>
        </is>
      </c>
      <c r="BI108" s="93" t="n"/>
      <c r="BJ108" s="94" t="n"/>
      <c r="BK108" s="94" t="n"/>
      <c r="BL108" s="94" t="n"/>
      <c r="BM108" s="94" t="n"/>
      <c r="BN108" s="94" t="n"/>
      <c r="BO108" s="94" t="n"/>
      <c r="BP108" s="63" t="n"/>
      <c r="BQ108" s="95" t="str">
        <f>IF(CY108=0,"",IF(BP108&lt;&gt;"",BP108,IF(LEFT(W108,1)="X",W108,IF(OR(W108="B+",W108="C+"),INDEX(LAD_PC,MAX(1,MIN(14,MATCH(W108,LAD_PC,0)+IF((DA108-CZ108)&gt;=0.5,1,IF((DA108-CZ108)&lt;=-0.5,-1,0))))),INDEX(LAD_STD,MAX(1,MIN(12,MATCH(W108,LAD_STD,0)+IF((DA108-CZ108)&gt;=0.5,1,IF((DA108-CZ108)&lt;=-0.5,-1,0)))))))))</f>
        <v/>
      </c>
      <c r="BR108" s="86" t="str">
        <f>IF(BQ108="","",IFERROR(CHOOSE(INDEX(B_RANK,MATCH(BQ108,B_LVL,0)),"Band A · Practitioner","Band B · Specialist / Manager","B+ · Player-Coach","Band C · Principal / Head","C+ · Player-Coach","Band D · Business leadership","Band E · Enterprise leadership"),"Band X · Consultant"))</f>
        <v/>
      </c>
      <c r="BS108" s="86" t="str">
        <f>IF(BQ108="","",IF(BQ108=W108,"• Same",IF(INDEX(B_VAL,MATCH(BQ108,B_LVL,0))&gt;INDEX(B_VAL,MATCH(W108,B_LVL,0)),"▲ Up","▼ Down")))</f>
        <v/>
      </c>
      <c r="BT108" s="95" t="str">
        <f>IF(BQ108&lt;&gt;"",BQ108,W108)</f>
        <v>A3</v>
      </c>
      <c r="BU108" s="86" t="str">
        <f>IFERROR(IF($H108="","—",IF(OR(LEFT(BT108,1)="X",LEFT(INDEX($BT$7:$BT$592,MATCH($H108,$D$7:$D$592,0)),1)="X"),"—",IF(AND(LEFT(BT108,1)="E",LEFT(INDEX($BT$7:$BT$592,MATCH($H108,$D$7:$D$592,0)),1)="E"),"Exception · Band E",IF(INDEX(B_VAL,MATCH(BT108,B_LVL,0))&gt;=INDEX(B_VAL,MATCH(INDEX($BT$7:$BT$592,MATCH($H108,$D$7:$D$592,0)),B_LVL,0)),"⚠ At or above the manager",IF(INDEX(B_RANK,MATCH(BT108,B_LVL,0))=INDEX(B_RANK,MATCH(INDEX($BT$7:$BT$592,MATCH($H108,$D$7:$D$592,0)),B_LVL,0)),"⚠ Same band as the manager","OK"))))),"—")</f>
        <v>OK</v>
      </c>
      <c r="BV108" s="64" t="n"/>
      <c r="BW108" s="20">
        <f>IFERROR(INDEX(LMH_PTS,MATCH(AG108,LMH_KEY,0)),0)</f>
        <v>9</v>
      </c>
      <c r="BX108" s="21">
        <f>IFERROR(INDEX(LMH_PTS,MATCH(AH108,LMH_KEY,0)),0)</f>
        <v>3</v>
      </c>
      <c r="BY108" s="21">
        <f>IFERROR(INDEX(LMH_PTS,MATCH(AI108,LMH_KEY,0)),0)</f>
        <v>3</v>
      </c>
      <c r="BZ108" s="21">
        <f>IFERROR(INDEX(LMH_PTS,MATCH(AJ108,LMH_KEY,0)),0)</f>
        <v>1</v>
      </c>
      <c r="CA108" s="21">
        <f>IFERROR(INDEX(LMH_PTS,MATCH(AK108,LMH_KEY,0)),0)</f>
        <v>1</v>
      </c>
      <c r="CB108" s="21">
        <f>IFERROR(INDEX(LMH_PTS,MATCH(AL108,LMH_KEY,0)),0)</f>
        <v>1</v>
      </c>
      <c r="CC108" s="21">
        <f>IFERROR(INDEX(LMH_PTS,MATCH(AM108,LMH_KEY,0)),0)</f>
        <v>1</v>
      </c>
      <c r="CD108" s="21">
        <f>IFERROR(INDEX(LMH_PTS,MATCH(IF(AU108&lt;&gt;"",AU108,AG108),LMH_KEY,0)),0)</f>
        <v>9</v>
      </c>
      <c r="CE108" s="21">
        <f>IFERROR(INDEX(LMH_PTS,MATCH(IF(AV108&lt;&gt;"",AV108,AH108),LMH_KEY,0)),0)</f>
        <v>3</v>
      </c>
      <c r="CF108" s="21">
        <f>IFERROR(INDEX(LMH_PTS,MATCH(IF(AW108&lt;&gt;"",AW108,AI108),LMH_KEY,0)),0)</f>
        <v>3</v>
      </c>
      <c r="CG108" s="21">
        <f>IFERROR(INDEX(LMH_PTS,MATCH(IF(AX108&lt;&gt;"",AX108,AJ108),LMH_KEY,0)),0)</f>
        <v>1</v>
      </c>
      <c r="CH108" s="21">
        <f>IFERROR(INDEX(LMH_PTS,MATCH(IF(AY108&lt;&gt;"",AY108,AK108),LMH_KEY,0)),0)</f>
        <v>1</v>
      </c>
      <c r="CI108" s="21">
        <f>IFERROR(INDEX(LMH_PTS,MATCH(IF(AZ108&lt;&gt;"",AZ108,AL108),LMH_KEY,0)),0)</f>
        <v>1</v>
      </c>
      <c r="CJ108" s="21">
        <f>IFERROR(INDEX(LMH_PTS,MATCH(IF(BA108&lt;&gt;"",BA108,AM108),LMH_KEY,0)),0)</f>
        <v>1</v>
      </c>
      <c r="CK108" s="21">
        <f>IF(BB108="",0,IFERROR(INDEX(LMH_STEP,MATCH(BB108,LMH_KEY,0)),0))</f>
        <v>0</v>
      </c>
      <c r="CL108" s="21">
        <f>IF(BC108="",0,IFERROR(INDEX(LMH_STEP,MATCH(BC108,LMH_KEY,0)),0))</f>
        <v>-1</v>
      </c>
      <c r="CM108" s="21">
        <f>IF(BD108="",0,IFERROR(INDEX(LMH_STEP,MATCH(BD108,LMH_KEY,0)),0))</f>
        <v>0</v>
      </c>
      <c r="CN108" s="21">
        <f>IF(BE108="",0,IFERROR(INDEX(LMH_STEP,MATCH(BE108,LMH_KEY,0)),0))</f>
        <v>-1</v>
      </c>
      <c r="CO108" s="21">
        <f>IF(BF108="",0,IFERROR(INDEX(LMH_STEP,MATCH(BF108,LMH_KEY,0)),0))</f>
        <v>0</v>
      </c>
      <c r="CP108" s="21">
        <f>IF(BG108="",0,IFERROR(INDEX(LMH_STEP,MATCH(BG108,LMH_KEY,0)),0))</f>
        <v>1</v>
      </c>
      <c r="CQ108" s="21">
        <f>IF(BH108="",0,IFERROR(INDEX(LMH_STEP,MATCH(BH108,LMH_KEY,0)),0))</f>
        <v>1</v>
      </c>
      <c r="CR108" s="21">
        <f>IF(BI108&lt;&gt;"",IFERROR(INDEX(LMH_STEP,MATCH(BI108,LMH_KEY,0)),0),CK108)</f>
        <v>0</v>
      </c>
      <c r="CS108" s="21">
        <f>IF(BJ108&lt;&gt;"",IFERROR(INDEX(LMH_STEP,MATCH(BJ108,LMH_KEY,0)),0),CL108)</f>
        <v>-1</v>
      </c>
      <c r="CT108" s="21">
        <f>IF(BK108&lt;&gt;"",IFERROR(INDEX(LMH_STEP,MATCH(BK108,LMH_KEY,0)),0),CM108)</f>
        <v>0</v>
      </c>
      <c r="CU108" s="21">
        <f>IF(BL108&lt;&gt;"",IFERROR(INDEX(LMH_STEP,MATCH(BL108,LMH_KEY,0)),0),CN108)</f>
        <v>-1</v>
      </c>
      <c r="CV108" s="21">
        <f>IF(BM108&lt;&gt;"",IFERROR(INDEX(LMH_STEP,MATCH(BM108,LMH_KEY,0)),0),CO108)</f>
        <v>0</v>
      </c>
      <c r="CW108" s="21">
        <f>IF(BN108&lt;&gt;"",IFERROR(INDEX(LMH_STEP,MATCH(BN108,LMH_KEY,0)),0),CP108)</f>
        <v>1</v>
      </c>
      <c r="CX108" s="21">
        <f>IF(BO108&lt;&gt;"",IFERROR(INDEX(LMH_STEP,MATCH(BO108,LMH_KEY,0)),0),CQ108)</f>
        <v>1</v>
      </c>
      <c r="CY108" s="21">
        <f>COUNTA(BI108:BO108)+IF(BP108&lt;&gt;"",1,0)+IFERROR(INDEX(RM_LCNT,MATCH($U108,RM_KEY,0)),0)</f>
        <v>0</v>
      </c>
      <c r="CZ108" s="21">
        <f>IF((BW108+BX108+BY108+BZ108+CA108+CB108+CC108)=0,0,(BW108*CK108+BX108*CL108+BY108*CM108+BZ108*CN108+CA108*CO108+CB108*CP108+CC108*CQ108)/(BW108+BX108+BY108+BZ108+CA108+CB108+CC108))</f>
        <v>-0.105263157894737</v>
      </c>
      <c r="DA108" s="21">
        <f>IF((CD108+CE108+CF108+CG108+CH108+CI108+CJ108)=0,0,(CD108*CR108+CE108*CS108+CF108*CT108+CG108*CU108+CH108*CV108+CI108*CW108+CJ108*CX108)/(CD108+CE108+CF108+CG108+CH108+CI108+CJ108))</f>
        <v>-0.105263157894737</v>
      </c>
    </row>
    <row r="109" ht="70" customHeight="1">
      <c r="A109" s="59" t="inlineStr">
        <is>
          <t>CARBON</t>
        </is>
      </c>
      <c r="B109" s="17" t="inlineStr">
        <is>
          <t>Services</t>
        </is>
      </c>
      <c r="C109" s="17" t="n">
        <v>6</v>
      </c>
      <c r="D109" s="17" t="inlineStr">
        <is>
          <t>IRIS1704</t>
        </is>
      </c>
      <c r="E109" s="17" t="inlineStr">
        <is>
          <t>Lucy Fernandes</t>
        </is>
      </c>
      <c r="F109" s="17" t="inlineStr">
        <is>
          <t>Senior Financial Analyst</t>
        </is>
      </c>
      <c r="G109" s="17" t="inlineStr">
        <is>
          <t>Mayur Zope</t>
        </is>
      </c>
      <c r="H109" s="17" t="inlineStr">
        <is>
          <t>IRIS0393</t>
        </is>
      </c>
      <c r="I109" s="17" t="n">
        <v>14.8</v>
      </c>
      <c r="J109" s="17" t="inlineStr">
        <is>
          <t>MBA</t>
        </is>
      </c>
      <c r="K109" s="17" t="inlineStr">
        <is>
          <t>L4 – Senior</t>
        </is>
      </c>
      <c r="L109" s="82" t="inlineStr">
        <is>
          <t>20 of 20</t>
        </is>
      </c>
      <c r="M109" s="83" t="inlineStr">
        <is>
          <t>• Role / sub-team: Mca and esma.</t>
        </is>
      </c>
      <c r="N109"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09" s="83" t="inlineStr">
        <is>
          <t>Latest rating: 4 · Potential: High · 9-box: Core Contributor</t>
        </is>
      </c>
      <c r="P109" s="83" t="inlineStr">
        <is>
          <t>Complexity &amp; Expertise: A3: MCA and ESMA conversion: data mapping, extension concepts, calculation review, validation errors, client queries → matches the start
Autonomy &amp; Decision: A3: Makes file-related decisions independently; escalates some issues to the manager → matches the start
Accountability &amp; Impact: A3: Solely responsible for conversion accuracy; outputs go to client/certification, resolves client queries → moved down 0.5
Leadership &amp; Strategy: A1: No guiding or leading described despite one HR report → moved down 1</t>
        </is>
      </c>
      <c r="Q109" s="84" t="inlineStr">
        <is>
          <t>Open ▸</t>
        </is>
      </c>
      <c r="R109" s="84" t="inlineStr">
        <is>
          <t>Card ▸</t>
        </is>
      </c>
      <c r="S109" s="85" t="inlineStr">
        <is>
          <t>Consulting &amp; Professional Services</t>
        </is>
      </c>
      <c r="T109" s="86" t="inlineStr">
        <is>
          <t>XBRL Tagging, Conversion &amp; Filing</t>
        </is>
      </c>
      <c r="U109" s="86" t="inlineStr">
        <is>
          <t>R013</t>
        </is>
      </c>
      <c r="V109" s="86" t="inlineStr">
        <is>
          <t>XBRL Tagging, Conversion &amp; Filing · IC</t>
        </is>
      </c>
      <c r="W109" s="99" t="inlineStr">
        <is>
          <t>B1</t>
        </is>
      </c>
      <c r="X109" s="86" t="inlineStr">
        <is>
          <t>Band B · Specialist / Manager</t>
        </is>
      </c>
      <c r="Y109" s="86" t="inlineStr">
        <is>
          <t>XBRL Specialist – POD Lead</t>
        </is>
      </c>
      <c r="Z109" s="86" t="n"/>
      <c r="AA109" s="86" t="inlineStr">
        <is>
          <t>Placed at B1 by the evidence: six ratings × market-derived weights and rules R1–R13 · no move needed for the reporting line</t>
        </is>
      </c>
      <c r="AB109" s="86" t="n"/>
      <c r="AC109" s="88" t="inlineStr">
        <is>
          <t>B1</t>
        </is>
      </c>
      <c r="AD109" s="21" t="inlineStr">
        <is>
          <t>High · 14.8 yrs vs market 4–8 yrs for B1</t>
        </is>
      </c>
      <c r="AE109" s="21" t="inlineStr">
        <is>
          <t>1 direct reports · norm IC: none · Team Lead: 3–5</t>
        </is>
      </c>
      <c r="AF109" s="21" t="inlineStr">
        <is>
          <t>P3 / M2 · SFIA 4 Enable</t>
        </is>
      </c>
      <c r="AG109" s="89" t="str">
        <f>IFERROR(IF(INDEX(RM_I_C,MATCH($U109,RM_KEY,0))="","",INDEX(RM_I_C,MATCH($U109,RM_KEY,0))),"")</f>
        <v>H</v>
      </c>
      <c r="AH109" s="90" t="str">
        <f>IFERROR(IF(INDEX(RM_I_Au,MATCH($U109,RM_KEY,0))="","",INDEX(RM_I_Au,MATCH($U109,RM_KEY,0))),"")</f>
        <v>M</v>
      </c>
      <c r="AI109" s="90" t="str">
        <f>IFERROR(IF(INDEX(RM_I_Ac,MATCH($U109,RM_KEY,0))="","",INDEX(RM_I_Ac,MATCH($U109,RM_KEY,0))),"")</f>
        <v>M</v>
      </c>
      <c r="AJ109" s="90" t="str">
        <f>IFERROR(IF(INDEX(RM_I_L,MATCH($U109,RM_KEY,0))="","",INDEX(RM_I_L,MATCH($U109,RM_KEY,0))),"")</f>
        <v>L</v>
      </c>
      <c r="AK109" s="90" t="str">
        <f>IFERROR(IF(INDEX(RM_I_BI,MATCH($U109,RM_KEY,0))="","",INDEX(RM_I_BI,MATCH($U109,RM_KEY,0))),"")</f>
        <v>L</v>
      </c>
      <c r="AL109" s="90" t="str">
        <f>IFERROR(IF(INDEX(RM_I_Exp,MATCH($U109,RM_KEY,0))="","",INDEX(RM_I_Exp,MATCH($U109,RM_KEY,0))),"")</f>
        <v>L</v>
      </c>
      <c r="AM109" s="90" t="str">
        <f>IFERROR(IF(INDEX(RM_I_Edu,MATCH($U109,RM_KEY,0))="","",INDEX(RM_I_Edu,MATCH($U109,RM_KEY,0))),"")</f>
        <v>L</v>
      </c>
      <c r="AN109" s="91" t="str">
        <f>IFERROR(IF(INDEX(RM_M_C,MATCH($U109,RM_KEY,0))="","",INDEX(RM_M_C,MATCH($U109,RM_KEY,0))),"")</f>
        <v>H</v>
      </c>
      <c r="AO109" s="92" t="str">
        <f>IFERROR(IF(INDEX(RM_M_Au,MATCH($U109,RM_KEY,0))="","",INDEX(RM_M_Au,MATCH($U109,RM_KEY,0))),"")</f>
        <v>M</v>
      </c>
      <c r="AP109" s="92" t="str">
        <f>IFERROR(IF(INDEX(RM_M_Ac,MATCH($U109,RM_KEY,0))="","",INDEX(RM_M_Ac,MATCH($U109,RM_KEY,0))),"")</f>
        <v>M</v>
      </c>
      <c r="AQ109" s="92" t="str">
        <f>IFERROR(IF(INDEX(RM_M_L,MATCH($U109,RM_KEY,0))="","",INDEX(RM_M_L,MATCH($U109,RM_KEY,0))),"")</f>
        <v>L</v>
      </c>
      <c r="AR109" s="92" t="str">
        <f>IFERROR(IF(INDEX(RM_M_BI,MATCH($U109,RM_KEY,0))="","",INDEX(RM_M_BI,MATCH($U109,RM_KEY,0))),"")</f>
        <v>L</v>
      </c>
      <c r="AS109" s="92" t="str">
        <f>IFERROR(IF(INDEX(RM_M_Exp,MATCH($U109,RM_KEY,0))="","",INDEX(RM_M_Exp,MATCH($U109,RM_KEY,0))),"")</f>
        <v>L</v>
      </c>
      <c r="AT109" s="92" t="str">
        <f>IFERROR(IF(INDEX(RM_M_Edu,MATCH($U109,RM_KEY,0))="","",INDEX(RM_M_Edu,MATCH($U109,RM_KEY,0))),"")</f>
        <v>L</v>
      </c>
      <c r="AU109" s="93" t="str">
        <f>IFERROR(IF(INDEX(RM_L_C,MATCH($U109,RM_KEY,0))="","",INDEX(RM_L_C,MATCH($U109,RM_KEY,0))),"")</f>
        <v/>
      </c>
      <c r="AV109" s="94" t="str">
        <f>IFERROR(IF(INDEX(RM_L_Au,MATCH($U109,RM_KEY,0))="","",INDEX(RM_L_Au,MATCH($U109,RM_KEY,0))),"")</f>
        <v/>
      </c>
      <c r="AW109" s="94" t="str">
        <f>IFERROR(IF(INDEX(RM_L_Ac,MATCH($U109,RM_KEY,0))="","",INDEX(RM_L_Ac,MATCH($U109,RM_KEY,0))),"")</f>
        <v/>
      </c>
      <c r="AX109" s="94" t="str">
        <f>IFERROR(IF(INDEX(RM_L_L,MATCH($U109,RM_KEY,0))="","",INDEX(RM_L_L,MATCH($U109,RM_KEY,0))),"")</f>
        <v/>
      </c>
      <c r="AY109" s="94" t="str">
        <f>IFERROR(IF(INDEX(RM_L_BI,MATCH($U109,RM_KEY,0))="","",INDEX(RM_L_BI,MATCH($U109,RM_KEY,0))),"")</f>
        <v/>
      </c>
      <c r="AZ109" s="94" t="str">
        <f>IFERROR(IF(INDEX(RM_L_Exp,MATCH($U109,RM_KEY,0))="","",INDEX(RM_L_Exp,MATCH($U109,RM_KEY,0))),"")</f>
        <v/>
      </c>
      <c r="BA109" s="94" t="str">
        <f>IFERROR(IF(INDEX(RM_L_Edu,MATCH($U109,RM_KEY,0))="","",INDEX(RM_L_Edu,MATCH($U109,RM_KEY,0))),"")</f>
        <v/>
      </c>
      <c r="BB109" s="89" t="inlineStr">
        <is>
          <t>L</t>
        </is>
      </c>
      <c r="BC109" s="90" t="inlineStr">
        <is>
          <t>L</t>
        </is>
      </c>
      <c r="BD109" s="90" t="inlineStr">
        <is>
          <t>L</t>
        </is>
      </c>
      <c r="BE109" s="90" t="inlineStr">
        <is>
          <t>L</t>
        </is>
      </c>
      <c r="BF109" s="90" t="inlineStr">
        <is>
          <t>M</t>
        </is>
      </c>
      <c r="BG109" s="90" t="inlineStr">
        <is>
          <t>H</t>
        </is>
      </c>
      <c r="BH109" s="90" t="inlineStr">
        <is>
          <t>H</t>
        </is>
      </c>
      <c r="BI109" s="93" t="n"/>
      <c r="BJ109" s="94" t="n"/>
      <c r="BK109" s="94" t="n"/>
      <c r="BL109" s="94" t="n"/>
      <c r="BM109" s="94" t="n"/>
      <c r="BN109" s="94" t="n"/>
      <c r="BO109" s="94" t="n"/>
      <c r="BP109" s="63" t="n"/>
      <c r="BQ109" s="95" t="str">
        <f>IF(CY109=0,"",IF(BP109&lt;&gt;"",BP109,IF(LEFT(W109,1)="X",W109,IF(OR(W109="B+",W109="C+"),INDEX(LAD_PC,MAX(1,MIN(14,MATCH(W109,LAD_PC,0)+IF((DA109-CZ109)&gt;=0.5,1,IF((DA109-CZ109)&lt;=-0.5,-1,0))))),INDEX(LAD_STD,MAX(1,MIN(12,MATCH(W109,LAD_STD,0)+IF((DA109-CZ109)&gt;=0.5,1,IF((DA109-CZ109)&lt;=-0.5,-1,0)))))))))</f>
        <v/>
      </c>
      <c r="BR109" s="86" t="str">
        <f>IF(BQ109="","",IFERROR(CHOOSE(INDEX(B_RANK,MATCH(BQ109,B_LVL,0)),"Band A · Practitioner","Band B · Specialist / Manager","B+ · Player-Coach","Band C · Principal / Head","C+ · Player-Coach","Band D · Business leadership","Band E · Enterprise leadership"),"Band X · Consultant"))</f>
        <v/>
      </c>
      <c r="BS109" s="86" t="str">
        <f>IF(BQ109="","",IF(BQ109=W109,"• Same",IF(INDEX(B_VAL,MATCH(BQ109,B_LVL,0))&gt;INDEX(B_VAL,MATCH(W109,B_LVL,0)),"▲ Up","▼ Down")))</f>
        <v/>
      </c>
      <c r="BT109" s="95" t="str">
        <f>IF(BQ109&lt;&gt;"",BQ109,W109)</f>
        <v>B1</v>
      </c>
      <c r="BU109" s="86" t="str">
        <f>IFERROR(IF($H109="","—",IF(OR(LEFT(BT109,1)="X",LEFT(INDEX($BT$7:$BT$592,MATCH($H109,$D$7:$D$592,0)),1)="X"),"—",IF(AND(LEFT(BT109,1)="E",LEFT(INDEX($BT$7:$BT$592,MATCH($H109,$D$7:$D$592,0)),1)="E"),"Exception · Band E",IF(INDEX(B_VAL,MATCH(BT109,B_LVL,0))&gt;=INDEX(B_VAL,MATCH(INDEX($BT$7:$BT$592,MATCH($H109,$D$7:$D$592,0)),B_LVL,0)),"⚠ At or above the manager",IF(INDEX(B_RANK,MATCH(BT109,B_LVL,0))=INDEX(B_RANK,MATCH(INDEX($BT$7:$BT$592,MATCH($H109,$D$7:$D$592,0)),B_LVL,0)),"⚠ Same band as the manager","OK"))))),"—")</f>
        <v>OK</v>
      </c>
      <c r="BV109" s="64" t="n"/>
      <c r="BW109" s="20">
        <f>IFERROR(INDEX(LMH_PTS,MATCH(AG109,LMH_KEY,0)),0)</f>
        <v>9</v>
      </c>
      <c r="BX109" s="21">
        <f>IFERROR(INDEX(LMH_PTS,MATCH(AH109,LMH_KEY,0)),0)</f>
        <v>3</v>
      </c>
      <c r="BY109" s="21">
        <f>IFERROR(INDEX(LMH_PTS,MATCH(AI109,LMH_KEY,0)),0)</f>
        <v>3</v>
      </c>
      <c r="BZ109" s="21">
        <f>IFERROR(INDEX(LMH_PTS,MATCH(AJ109,LMH_KEY,0)),0)</f>
        <v>1</v>
      </c>
      <c r="CA109" s="21">
        <f>IFERROR(INDEX(LMH_PTS,MATCH(AK109,LMH_KEY,0)),0)</f>
        <v>1</v>
      </c>
      <c r="CB109" s="21">
        <f>IFERROR(INDEX(LMH_PTS,MATCH(AL109,LMH_KEY,0)),0)</f>
        <v>1</v>
      </c>
      <c r="CC109" s="21">
        <f>IFERROR(INDEX(LMH_PTS,MATCH(AM109,LMH_KEY,0)),0)</f>
        <v>1</v>
      </c>
      <c r="CD109" s="21">
        <f>IFERROR(INDEX(LMH_PTS,MATCH(IF(AU109&lt;&gt;"",AU109,AG109),LMH_KEY,0)),0)</f>
        <v>9</v>
      </c>
      <c r="CE109" s="21">
        <f>IFERROR(INDEX(LMH_PTS,MATCH(IF(AV109&lt;&gt;"",AV109,AH109),LMH_KEY,0)),0)</f>
        <v>3</v>
      </c>
      <c r="CF109" s="21">
        <f>IFERROR(INDEX(LMH_PTS,MATCH(IF(AW109&lt;&gt;"",AW109,AI109),LMH_KEY,0)),0)</f>
        <v>3</v>
      </c>
      <c r="CG109" s="21">
        <f>IFERROR(INDEX(LMH_PTS,MATCH(IF(AX109&lt;&gt;"",AX109,AJ109),LMH_KEY,0)),0)</f>
        <v>1</v>
      </c>
      <c r="CH109" s="21">
        <f>IFERROR(INDEX(LMH_PTS,MATCH(IF(AY109&lt;&gt;"",AY109,AK109),LMH_KEY,0)),0)</f>
        <v>1</v>
      </c>
      <c r="CI109" s="21">
        <f>IFERROR(INDEX(LMH_PTS,MATCH(IF(AZ109&lt;&gt;"",AZ109,AL109),LMH_KEY,0)),0)</f>
        <v>1</v>
      </c>
      <c r="CJ109" s="21">
        <f>IFERROR(INDEX(LMH_PTS,MATCH(IF(BA109&lt;&gt;"",BA109,AM109),LMH_KEY,0)),0)</f>
        <v>1</v>
      </c>
      <c r="CK109" s="21">
        <f>IF(BB109="",0,IFERROR(INDEX(LMH_STEP,MATCH(BB109,LMH_KEY,0)),0))</f>
        <v>-1</v>
      </c>
      <c r="CL109" s="21">
        <f>IF(BC109="",0,IFERROR(INDEX(LMH_STEP,MATCH(BC109,LMH_KEY,0)),0))</f>
        <v>-1</v>
      </c>
      <c r="CM109" s="21">
        <f>IF(BD109="",0,IFERROR(INDEX(LMH_STEP,MATCH(BD109,LMH_KEY,0)),0))</f>
        <v>-1</v>
      </c>
      <c r="CN109" s="21">
        <f>IF(BE109="",0,IFERROR(INDEX(LMH_STEP,MATCH(BE109,LMH_KEY,0)),0))</f>
        <v>-1</v>
      </c>
      <c r="CO109" s="21">
        <f>IF(BF109="",0,IFERROR(INDEX(LMH_STEP,MATCH(BF109,LMH_KEY,0)),0))</f>
        <v>0</v>
      </c>
      <c r="CP109" s="21">
        <f>IF(BG109="",0,IFERROR(INDEX(LMH_STEP,MATCH(BG109,LMH_KEY,0)),0))</f>
        <v>1</v>
      </c>
      <c r="CQ109" s="21">
        <f>IF(BH109="",0,IFERROR(INDEX(LMH_STEP,MATCH(BH109,LMH_KEY,0)),0))</f>
        <v>1</v>
      </c>
      <c r="CR109" s="21">
        <f>IF(BI109&lt;&gt;"",IFERROR(INDEX(LMH_STEP,MATCH(BI109,LMH_KEY,0)),0),CK109)</f>
        <v>-1</v>
      </c>
      <c r="CS109" s="21">
        <f>IF(BJ109&lt;&gt;"",IFERROR(INDEX(LMH_STEP,MATCH(BJ109,LMH_KEY,0)),0),CL109)</f>
        <v>-1</v>
      </c>
      <c r="CT109" s="21">
        <f>IF(BK109&lt;&gt;"",IFERROR(INDEX(LMH_STEP,MATCH(BK109,LMH_KEY,0)),0),CM109)</f>
        <v>-1</v>
      </c>
      <c r="CU109" s="21">
        <f>IF(BL109&lt;&gt;"",IFERROR(INDEX(LMH_STEP,MATCH(BL109,LMH_KEY,0)),0),CN109)</f>
        <v>-1</v>
      </c>
      <c r="CV109" s="21">
        <f>IF(BM109&lt;&gt;"",IFERROR(INDEX(LMH_STEP,MATCH(BM109,LMH_KEY,0)),0),CO109)</f>
        <v>0</v>
      </c>
      <c r="CW109" s="21">
        <f>IF(BN109&lt;&gt;"",IFERROR(INDEX(LMH_STEP,MATCH(BN109,LMH_KEY,0)),0),CP109)</f>
        <v>1</v>
      </c>
      <c r="CX109" s="21">
        <f>IF(BO109&lt;&gt;"",IFERROR(INDEX(LMH_STEP,MATCH(BO109,LMH_KEY,0)),0),CQ109)</f>
        <v>1</v>
      </c>
      <c r="CY109" s="21">
        <f>COUNTA(BI109:BO109)+IF(BP109&lt;&gt;"",1,0)+IFERROR(INDEX(RM_LCNT,MATCH($U109,RM_KEY,0)),0)</f>
        <v>0</v>
      </c>
      <c r="CZ109" s="21">
        <f>IF((BW109+BX109+BY109+BZ109+CA109+CB109+CC109)=0,0,(BW109*CK109+BX109*CL109+BY109*CM109+BZ109*CN109+CA109*CO109+CB109*CP109+CC109*CQ109)/(BW109+BX109+BY109+BZ109+CA109+CB109+CC109))</f>
        <v>-0.736842105263158</v>
      </c>
      <c r="DA109" s="21">
        <f>IF((CD109+CE109+CF109+CG109+CH109+CI109+CJ109)=0,0,(CD109*CR109+CE109*CS109+CF109*CT109+CG109*CU109+CH109*CV109+CI109*CW109+CJ109*CX109)/(CD109+CE109+CF109+CG109+CH109+CI109+CJ109))</f>
        <v>-0.736842105263158</v>
      </c>
    </row>
    <row r="110" ht="70" customHeight="1">
      <c r="A110" s="59" t="inlineStr">
        <is>
          <t>CARBON</t>
        </is>
      </c>
      <c r="B110" s="17" t="inlineStr">
        <is>
          <t>Services</t>
        </is>
      </c>
      <c r="C110" s="17" t="n">
        <v>7</v>
      </c>
      <c r="D110" s="17" t="inlineStr">
        <is>
          <t>IRISC265</t>
        </is>
      </c>
      <c r="E110" s="17" t="inlineStr">
        <is>
          <t>Roshni Surve</t>
        </is>
      </c>
      <c r="F110" s="17" t="inlineStr">
        <is>
          <t>Consultant</t>
        </is>
      </c>
      <c r="G110" s="17" t="inlineStr">
        <is>
          <t>Lucy Fernandes</t>
        </is>
      </c>
      <c r="H110" s="17" t="inlineStr">
        <is>
          <t>IRIS1704</t>
        </is>
      </c>
      <c r="I110" s="17" t="n">
        <v>3.3</v>
      </c>
      <c r="J110" s="17" t="inlineStr">
        <is>
          <t>B.Com</t>
        </is>
      </c>
      <c r="K110" s="17" t="inlineStr">
        <is>
          <t>L3 – Professional / Associate</t>
        </is>
      </c>
      <c r="L110" s="82" t="inlineStr">
        <is>
          <t>20 of 20</t>
        </is>
      </c>
      <c r="M110" s="83" t="inlineStr">
        <is>
          <t>• Role / sub-team: Xbrl tagging in EU and MCA.</t>
        </is>
      </c>
      <c r="N110" s="83" t="inlineStr">
        <is>
          <t>Annual · set by manager: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O110" s="83" t="inlineStr">
        <is>
          <t>Latest rating: 4 · Potential: High · 9-box: Core Contributor</t>
        </is>
      </c>
      <c r="P110" s="83" t="inlineStr">
        <is>
          <t>Complexity &amp; Expertise: A3: MCA and ESMA mapping with extensions, dimensions, calculations; resolves validation errors and client queries → moved up 0.5
Autonomy &amp; Decision: A3: Decides mapping and corrections on own files; deliverables go directly to client → moved up 0.5
Accountability &amp; Impact: A3: Accuracy of own conversions delivered directly to clients for filing → moved up 0.5
Leadership &amp; Strategy: A1: No guidance or leadership of others described → matches the start</t>
        </is>
      </c>
      <c r="Q110" s="84" t="inlineStr">
        <is>
          <t>Open ▸</t>
        </is>
      </c>
      <c r="R110" s="84" t="inlineStr">
        <is>
          <t>Card ▸</t>
        </is>
      </c>
      <c r="S110" s="85" t="inlineStr">
        <is>
          <t>Consulting &amp; Professional Services</t>
        </is>
      </c>
      <c r="T110" s="86" t="inlineStr">
        <is>
          <t>XBRL Tagging, Conversion &amp; Filing</t>
        </is>
      </c>
      <c r="U110" s="86" t="inlineStr">
        <is>
          <t>R013</t>
        </is>
      </c>
      <c r="V110" s="86" t="inlineStr">
        <is>
          <t>XBRL Tagging, Conversion &amp; Filing · IC</t>
        </is>
      </c>
      <c r="W110" s="101" t="inlineStr">
        <is>
          <t>A3</t>
        </is>
      </c>
      <c r="X110" s="86" t="inlineStr">
        <is>
          <t>Band A · Practitioner</t>
        </is>
      </c>
      <c r="Y110" s="86" t="inlineStr">
        <is>
          <t>Senior Financial Analyst</t>
        </is>
      </c>
      <c r="Z110" s="86" t="n"/>
      <c r="AA110" s="86" t="inlineStr">
        <is>
          <t>Placed at A3 by the evidence: six ratings × market-derived weights and rules R1–R13 · no move needed for the reporting line</t>
        </is>
      </c>
      <c r="AB110" s="86" t="n"/>
      <c r="AC110" s="88" t="inlineStr">
        <is>
          <t>A3</t>
        </is>
      </c>
      <c r="AD110" s="21" t="inlineStr">
        <is>
          <t>Medium · 3.3 yrs vs market 2–5 yrs for A3</t>
        </is>
      </c>
      <c r="AE110" s="21" t="n"/>
      <c r="AF110" s="21" t="inlineStr">
        <is>
          <t>P2 · SFIA 3 Apply</t>
        </is>
      </c>
      <c r="AG110" s="89" t="str">
        <f>IFERROR(IF(INDEX(RM_I_C,MATCH($U110,RM_KEY,0))="","",INDEX(RM_I_C,MATCH($U110,RM_KEY,0))),"")</f>
        <v>H</v>
      </c>
      <c r="AH110" s="90" t="str">
        <f>IFERROR(IF(INDEX(RM_I_Au,MATCH($U110,RM_KEY,0))="","",INDEX(RM_I_Au,MATCH($U110,RM_KEY,0))),"")</f>
        <v>M</v>
      </c>
      <c r="AI110" s="90" t="str">
        <f>IFERROR(IF(INDEX(RM_I_Ac,MATCH($U110,RM_KEY,0))="","",INDEX(RM_I_Ac,MATCH($U110,RM_KEY,0))),"")</f>
        <v>M</v>
      </c>
      <c r="AJ110" s="90" t="str">
        <f>IFERROR(IF(INDEX(RM_I_L,MATCH($U110,RM_KEY,0))="","",INDEX(RM_I_L,MATCH($U110,RM_KEY,0))),"")</f>
        <v>L</v>
      </c>
      <c r="AK110" s="90" t="str">
        <f>IFERROR(IF(INDEX(RM_I_BI,MATCH($U110,RM_KEY,0))="","",INDEX(RM_I_BI,MATCH($U110,RM_KEY,0))),"")</f>
        <v>L</v>
      </c>
      <c r="AL110" s="90" t="str">
        <f>IFERROR(IF(INDEX(RM_I_Exp,MATCH($U110,RM_KEY,0))="","",INDEX(RM_I_Exp,MATCH($U110,RM_KEY,0))),"")</f>
        <v>L</v>
      </c>
      <c r="AM110" s="90" t="str">
        <f>IFERROR(IF(INDEX(RM_I_Edu,MATCH($U110,RM_KEY,0))="","",INDEX(RM_I_Edu,MATCH($U110,RM_KEY,0))),"")</f>
        <v>L</v>
      </c>
      <c r="AN110" s="91" t="str">
        <f>IFERROR(IF(INDEX(RM_M_C,MATCH($U110,RM_KEY,0))="","",INDEX(RM_M_C,MATCH($U110,RM_KEY,0))),"")</f>
        <v>H</v>
      </c>
      <c r="AO110" s="92" t="str">
        <f>IFERROR(IF(INDEX(RM_M_Au,MATCH($U110,RM_KEY,0))="","",INDEX(RM_M_Au,MATCH($U110,RM_KEY,0))),"")</f>
        <v>M</v>
      </c>
      <c r="AP110" s="92" t="str">
        <f>IFERROR(IF(INDEX(RM_M_Ac,MATCH($U110,RM_KEY,0))="","",INDEX(RM_M_Ac,MATCH($U110,RM_KEY,0))),"")</f>
        <v>M</v>
      </c>
      <c r="AQ110" s="92" t="str">
        <f>IFERROR(IF(INDEX(RM_M_L,MATCH($U110,RM_KEY,0))="","",INDEX(RM_M_L,MATCH($U110,RM_KEY,0))),"")</f>
        <v>L</v>
      </c>
      <c r="AR110" s="92" t="str">
        <f>IFERROR(IF(INDEX(RM_M_BI,MATCH($U110,RM_KEY,0))="","",INDEX(RM_M_BI,MATCH($U110,RM_KEY,0))),"")</f>
        <v>L</v>
      </c>
      <c r="AS110" s="92" t="str">
        <f>IFERROR(IF(INDEX(RM_M_Exp,MATCH($U110,RM_KEY,0))="","",INDEX(RM_M_Exp,MATCH($U110,RM_KEY,0))),"")</f>
        <v>L</v>
      </c>
      <c r="AT110" s="92" t="str">
        <f>IFERROR(IF(INDEX(RM_M_Edu,MATCH($U110,RM_KEY,0))="","",INDEX(RM_M_Edu,MATCH($U110,RM_KEY,0))),"")</f>
        <v>L</v>
      </c>
      <c r="AU110" s="93" t="str">
        <f>IFERROR(IF(INDEX(RM_L_C,MATCH($U110,RM_KEY,0))="","",INDEX(RM_L_C,MATCH($U110,RM_KEY,0))),"")</f>
        <v/>
      </c>
      <c r="AV110" s="94" t="str">
        <f>IFERROR(IF(INDEX(RM_L_Au,MATCH($U110,RM_KEY,0))="","",INDEX(RM_L_Au,MATCH($U110,RM_KEY,0))),"")</f>
        <v/>
      </c>
      <c r="AW110" s="94" t="str">
        <f>IFERROR(IF(INDEX(RM_L_Ac,MATCH($U110,RM_KEY,0))="","",INDEX(RM_L_Ac,MATCH($U110,RM_KEY,0))),"")</f>
        <v/>
      </c>
      <c r="AX110" s="94" t="str">
        <f>IFERROR(IF(INDEX(RM_L_L,MATCH($U110,RM_KEY,0))="","",INDEX(RM_L_L,MATCH($U110,RM_KEY,0))),"")</f>
        <v/>
      </c>
      <c r="AY110" s="94" t="str">
        <f>IFERROR(IF(INDEX(RM_L_BI,MATCH($U110,RM_KEY,0))="","",INDEX(RM_L_BI,MATCH($U110,RM_KEY,0))),"")</f>
        <v/>
      </c>
      <c r="AZ110" s="94" t="str">
        <f>IFERROR(IF(INDEX(RM_L_Exp,MATCH($U110,RM_KEY,0))="","",INDEX(RM_L_Exp,MATCH($U110,RM_KEY,0))),"")</f>
        <v/>
      </c>
      <c r="BA110" s="94" t="str">
        <f>IFERROR(IF(INDEX(RM_L_Edu,MATCH($U110,RM_KEY,0))="","",INDEX(RM_L_Edu,MATCH($U110,RM_KEY,0))),"")</f>
        <v/>
      </c>
      <c r="BB110" s="89" t="inlineStr">
        <is>
          <t>M</t>
        </is>
      </c>
      <c r="BC110" s="90" t="inlineStr">
        <is>
          <t>M</t>
        </is>
      </c>
      <c r="BD110" s="90" t="inlineStr">
        <is>
          <t>M</t>
        </is>
      </c>
      <c r="BE110" s="90" t="inlineStr">
        <is>
          <t>L</t>
        </is>
      </c>
      <c r="BF110" s="90" t="inlineStr">
        <is>
          <t>M</t>
        </is>
      </c>
      <c r="BG110" s="90" t="inlineStr">
        <is>
          <t>M</t>
        </is>
      </c>
      <c r="BH110" s="90" t="inlineStr">
        <is>
          <t>M</t>
        </is>
      </c>
      <c r="BI110" s="93" t="n"/>
      <c r="BJ110" s="94" t="n"/>
      <c r="BK110" s="94" t="n"/>
      <c r="BL110" s="94" t="n"/>
      <c r="BM110" s="94" t="n"/>
      <c r="BN110" s="94" t="n"/>
      <c r="BO110" s="94" t="n"/>
      <c r="BP110" s="63" t="n"/>
      <c r="BQ110" s="95" t="str">
        <f>IF(CY110=0,"",IF(BP110&lt;&gt;"",BP110,IF(LEFT(W110,1)="X",W110,IF(OR(W110="B+",W110="C+"),INDEX(LAD_PC,MAX(1,MIN(14,MATCH(W110,LAD_PC,0)+IF((DA110-CZ110)&gt;=0.5,1,IF((DA110-CZ110)&lt;=-0.5,-1,0))))),INDEX(LAD_STD,MAX(1,MIN(12,MATCH(W110,LAD_STD,0)+IF((DA110-CZ110)&gt;=0.5,1,IF((DA110-CZ110)&lt;=-0.5,-1,0)))))))))</f>
        <v/>
      </c>
      <c r="BR110" s="86" t="str">
        <f>IF(BQ110="","",IFERROR(CHOOSE(INDEX(B_RANK,MATCH(BQ110,B_LVL,0)),"Band A · Practitioner","Band B · Specialist / Manager","B+ · Player-Coach","Band C · Principal / Head","C+ · Player-Coach","Band D · Business leadership","Band E · Enterprise leadership"),"Band X · Consultant"))</f>
        <v/>
      </c>
      <c r="BS110" s="86" t="str">
        <f>IF(BQ110="","",IF(BQ110=W110,"• Same",IF(INDEX(B_VAL,MATCH(BQ110,B_LVL,0))&gt;INDEX(B_VAL,MATCH(W110,B_LVL,0)),"▲ Up","▼ Down")))</f>
        <v/>
      </c>
      <c r="BT110" s="95" t="str">
        <f>IF(BQ110&lt;&gt;"",BQ110,W110)</f>
        <v>A3</v>
      </c>
      <c r="BU110" s="86" t="str">
        <f>IFERROR(IF($H110="","—",IF(OR(LEFT(BT110,1)="X",LEFT(INDEX($BT$7:$BT$592,MATCH($H110,$D$7:$D$592,0)),1)="X"),"—",IF(AND(LEFT(BT110,1)="E",LEFT(INDEX($BT$7:$BT$592,MATCH($H110,$D$7:$D$592,0)),1)="E"),"Exception · Band E",IF(INDEX(B_VAL,MATCH(BT110,B_LVL,0))&gt;=INDEX(B_VAL,MATCH(INDEX($BT$7:$BT$592,MATCH($H110,$D$7:$D$592,0)),B_LVL,0)),"⚠ At or above the manager",IF(INDEX(B_RANK,MATCH(BT110,B_LVL,0))=INDEX(B_RANK,MATCH(INDEX($BT$7:$BT$592,MATCH($H110,$D$7:$D$592,0)),B_LVL,0)),"⚠ Same band as the manager","OK"))))),"—")</f>
        <v>OK</v>
      </c>
      <c r="BV110" s="64" t="n"/>
      <c r="BW110" s="20">
        <f>IFERROR(INDEX(LMH_PTS,MATCH(AG110,LMH_KEY,0)),0)</f>
        <v>9</v>
      </c>
      <c r="BX110" s="21">
        <f>IFERROR(INDEX(LMH_PTS,MATCH(AH110,LMH_KEY,0)),0)</f>
        <v>3</v>
      </c>
      <c r="BY110" s="21">
        <f>IFERROR(INDEX(LMH_PTS,MATCH(AI110,LMH_KEY,0)),0)</f>
        <v>3</v>
      </c>
      <c r="BZ110" s="21">
        <f>IFERROR(INDEX(LMH_PTS,MATCH(AJ110,LMH_KEY,0)),0)</f>
        <v>1</v>
      </c>
      <c r="CA110" s="21">
        <f>IFERROR(INDEX(LMH_PTS,MATCH(AK110,LMH_KEY,0)),0)</f>
        <v>1</v>
      </c>
      <c r="CB110" s="21">
        <f>IFERROR(INDEX(LMH_PTS,MATCH(AL110,LMH_KEY,0)),0)</f>
        <v>1</v>
      </c>
      <c r="CC110" s="21">
        <f>IFERROR(INDEX(LMH_PTS,MATCH(AM110,LMH_KEY,0)),0)</f>
        <v>1</v>
      </c>
      <c r="CD110" s="21">
        <f>IFERROR(INDEX(LMH_PTS,MATCH(IF(AU110&lt;&gt;"",AU110,AG110),LMH_KEY,0)),0)</f>
        <v>9</v>
      </c>
      <c r="CE110" s="21">
        <f>IFERROR(INDEX(LMH_PTS,MATCH(IF(AV110&lt;&gt;"",AV110,AH110),LMH_KEY,0)),0)</f>
        <v>3</v>
      </c>
      <c r="CF110" s="21">
        <f>IFERROR(INDEX(LMH_PTS,MATCH(IF(AW110&lt;&gt;"",AW110,AI110),LMH_KEY,0)),0)</f>
        <v>3</v>
      </c>
      <c r="CG110" s="21">
        <f>IFERROR(INDEX(LMH_PTS,MATCH(IF(AX110&lt;&gt;"",AX110,AJ110),LMH_KEY,0)),0)</f>
        <v>1</v>
      </c>
      <c r="CH110" s="21">
        <f>IFERROR(INDEX(LMH_PTS,MATCH(IF(AY110&lt;&gt;"",AY110,AK110),LMH_KEY,0)),0)</f>
        <v>1</v>
      </c>
      <c r="CI110" s="21">
        <f>IFERROR(INDEX(LMH_PTS,MATCH(IF(AZ110&lt;&gt;"",AZ110,AL110),LMH_KEY,0)),0)</f>
        <v>1</v>
      </c>
      <c r="CJ110" s="21">
        <f>IFERROR(INDEX(LMH_PTS,MATCH(IF(BA110&lt;&gt;"",BA110,AM110),LMH_KEY,0)),0)</f>
        <v>1</v>
      </c>
      <c r="CK110" s="21">
        <f>IF(BB110="",0,IFERROR(INDEX(LMH_STEP,MATCH(BB110,LMH_KEY,0)),0))</f>
        <v>0</v>
      </c>
      <c r="CL110" s="21">
        <f>IF(BC110="",0,IFERROR(INDEX(LMH_STEP,MATCH(BC110,LMH_KEY,0)),0))</f>
        <v>0</v>
      </c>
      <c r="CM110" s="21">
        <f>IF(BD110="",0,IFERROR(INDEX(LMH_STEP,MATCH(BD110,LMH_KEY,0)),0))</f>
        <v>0</v>
      </c>
      <c r="CN110" s="21">
        <f>IF(BE110="",0,IFERROR(INDEX(LMH_STEP,MATCH(BE110,LMH_KEY,0)),0))</f>
        <v>-1</v>
      </c>
      <c r="CO110" s="21">
        <f>IF(BF110="",0,IFERROR(INDEX(LMH_STEP,MATCH(BF110,LMH_KEY,0)),0))</f>
        <v>0</v>
      </c>
      <c r="CP110" s="21">
        <f>IF(BG110="",0,IFERROR(INDEX(LMH_STEP,MATCH(BG110,LMH_KEY,0)),0))</f>
        <v>0</v>
      </c>
      <c r="CQ110" s="21">
        <f>IF(BH110="",0,IFERROR(INDEX(LMH_STEP,MATCH(BH110,LMH_KEY,0)),0))</f>
        <v>0</v>
      </c>
      <c r="CR110" s="21">
        <f>IF(BI110&lt;&gt;"",IFERROR(INDEX(LMH_STEP,MATCH(BI110,LMH_KEY,0)),0),CK110)</f>
        <v>0</v>
      </c>
      <c r="CS110" s="21">
        <f>IF(BJ110&lt;&gt;"",IFERROR(INDEX(LMH_STEP,MATCH(BJ110,LMH_KEY,0)),0),CL110)</f>
        <v>0</v>
      </c>
      <c r="CT110" s="21">
        <f>IF(BK110&lt;&gt;"",IFERROR(INDEX(LMH_STEP,MATCH(BK110,LMH_KEY,0)),0),CM110)</f>
        <v>0</v>
      </c>
      <c r="CU110" s="21">
        <f>IF(BL110&lt;&gt;"",IFERROR(INDEX(LMH_STEP,MATCH(BL110,LMH_KEY,0)),0),CN110)</f>
        <v>-1</v>
      </c>
      <c r="CV110" s="21">
        <f>IF(BM110&lt;&gt;"",IFERROR(INDEX(LMH_STEP,MATCH(BM110,LMH_KEY,0)),0),CO110)</f>
        <v>0</v>
      </c>
      <c r="CW110" s="21">
        <f>IF(BN110&lt;&gt;"",IFERROR(INDEX(LMH_STEP,MATCH(BN110,LMH_KEY,0)),0),CP110)</f>
        <v>0</v>
      </c>
      <c r="CX110" s="21">
        <f>IF(BO110&lt;&gt;"",IFERROR(INDEX(LMH_STEP,MATCH(BO110,LMH_KEY,0)),0),CQ110)</f>
        <v>0</v>
      </c>
      <c r="CY110" s="21">
        <f>COUNTA(BI110:BO110)+IF(BP110&lt;&gt;"",1,0)+IFERROR(INDEX(RM_LCNT,MATCH($U110,RM_KEY,0)),0)</f>
        <v>0</v>
      </c>
      <c r="CZ110" s="21">
        <f>IF((BW110+BX110+BY110+BZ110+CA110+CB110+CC110)=0,0,(BW110*CK110+BX110*CL110+BY110*CM110+BZ110*CN110+CA110*CO110+CB110*CP110+CC110*CQ110)/(BW110+BX110+BY110+BZ110+CA110+CB110+CC110))</f>
        <v>-0.0526315789473684</v>
      </c>
      <c r="DA110" s="21">
        <f>IF((CD110+CE110+CF110+CG110+CH110+CI110+CJ110)=0,0,(CD110*CR110+CE110*CS110+CF110*CT110+CG110*CU110+CH110*CV110+CI110*CW110+CJ110*CX110)/(CD110+CE110+CF110+CG110+CH110+CI110+CJ110))</f>
        <v>-0.0526315789473684</v>
      </c>
    </row>
    <row r="111" ht="70" customHeight="1">
      <c r="A111" s="59" t="inlineStr">
        <is>
          <t>CARBON</t>
        </is>
      </c>
      <c r="B111" s="17" t="inlineStr">
        <is>
          <t>Services</t>
        </is>
      </c>
      <c r="C111" s="17" t="n">
        <v>6</v>
      </c>
      <c r="D111" s="17" t="inlineStr">
        <is>
          <t>IRIS0014</t>
        </is>
      </c>
      <c r="E111" s="17" t="inlineStr">
        <is>
          <t>Jayavant Bhabal</t>
        </is>
      </c>
      <c r="F111" s="17" t="inlineStr">
        <is>
          <t>Financial Analyst</t>
        </is>
      </c>
      <c r="G111" s="17" t="inlineStr">
        <is>
          <t>Mayur Zope</t>
        </is>
      </c>
      <c r="H111" s="17" t="inlineStr">
        <is>
          <t>IRIS0393</t>
        </is>
      </c>
      <c r="I111" s="17" t="n">
        <v>24.4</v>
      </c>
      <c r="J111" s="17" t="inlineStr">
        <is>
          <t>B.Com</t>
        </is>
      </c>
      <c r="K111" s="17" t="inlineStr">
        <is>
          <t>L3 – Professional / Associate</t>
        </is>
      </c>
      <c r="L111" s="82" t="inlineStr">
        <is>
          <t>18 of 20</t>
        </is>
      </c>
      <c r="M111" s="83" t="inlineStr">
        <is>
          <t>• Role / sub-team: PMO, MIS and Billing.</t>
        </is>
      </c>
      <c r="N111" s="83" t="inlineStr">
        <is>
          <t>Annual · set by manager: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O111" s="83" t="inlineStr">
        <is>
          <t>Latest rating: 4 · Potential: High · 9-box: Core Contributor</t>
        </is>
      </c>
      <c r="P111" s="83" t="inlineStr">
        <is>
          <t>Complexity &amp; Expertise: A3: Project monitoring, client billing, MIS for multiple clients, SARB vetting process → moved up 0.5
Autonomy &amp; Decision: A3: Prioritises tasks, validates billing data; manager note: allocates received files within the team → moved up 0.5
Accountability &amp; Impact: A3: Billing and MIS reporting end to end for multiple clients → moved up 0.5
Leadership &amp; Strategy: A2: Allocates incoming files to the team; no guiding or training described → moved up 0.5</t>
        </is>
      </c>
      <c r="Q111" s="84" t="inlineStr">
        <is>
          <t>Open ▸</t>
        </is>
      </c>
      <c r="R111" s="84" t="inlineStr">
        <is>
          <t>Card ▸</t>
        </is>
      </c>
      <c r="S111" s="85" t="inlineStr">
        <is>
          <t>Consulting &amp; Professional Services</t>
        </is>
      </c>
      <c r="T111" s="86" t="inlineStr">
        <is>
          <t>Service Delivery Operations</t>
        </is>
      </c>
      <c r="U111" s="86" t="inlineStr">
        <is>
          <t>R008</t>
        </is>
      </c>
      <c r="V111" s="86" t="inlineStr">
        <is>
          <t>Service Delivery Operations · IC</t>
        </is>
      </c>
      <c r="W111" s="101" t="inlineStr">
        <is>
          <t>A3</t>
        </is>
      </c>
      <c r="X111" s="86" t="inlineStr">
        <is>
          <t>Band A · Practitioner</t>
        </is>
      </c>
      <c r="Y111" s="86" t="inlineStr">
        <is>
          <t>Senior Service Delivery Analyst</t>
        </is>
      </c>
      <c r="Z111" s="86" t="n"/>
      <c r="AA111" s="86" t="inlineStr">
        <is>
          <t>Placed at A3 by the evidence: six ratings × market-derived weights and rules R1–R13 · no move needed for the reporting line</t>
        </is>
      </c>
      <c r="AB111" s="86" t="n"/>
      <c r="AC111" s="88" t="inlineStr">
        <is>
          <t>A3</t>
        </is>
      </c>
      <c r="AD111" s="21" t="inlineStr">
        <is>
          <t>High · 24.4 yrs vs market 2–5 yrs for A3</t>
        </is>
      </c>
      <c r="AE111" s="21" t="n"/>
      <c r="AF111" s="21" t="inlineStr">
        <is>
          <t>P2 · SFIA 3 Apply</t>
        </is>
      </c>
      <c r="AG111" s="89" t="str">
        <f>IFERROR(IF(INDEX(RM_I_C,MATCH($U111,RM_KEY,0))="","",INDEX(RM_I_C,MATCH($U111,RM_KEY,0))),"")</f>
        <v>H</v>
      </c>
      <c r="AH111" s="90" t="str">
        <f>IFERROR(IF(INDEX(RM_I_Au,MATCH($U111,RM_KEY,0))="","",INDEX(RM_I_Au,MATCH($U111,RM_KEY,0))),"")</f>
        <v>M</v>
      </c>
      <c r="AI111" s="90" t="str">
        <f>IFERROR(IF(INDEX(RM_I_Ac,MATCH($U111,RM_KEY,0))="","",INDEX(RM_I_Ac,MATCH($U111,RM_KEY,0))),"")</f>
        <v>M</v>
      </c>
      <c r="AJ111" s="90" t="str">
        <f>IFERROR(IF(INDEX(RM_I_L,MATCH($U111,RM_KEY,0))="","",INDEX(RM_I_L,MATCH($U111,RM_KEY,0))),"")</f>
        <v>L</v>
      </c>
      <c r="AK111" s="90" t="str">
        <f>IFERROR(IF(INDEX(RM_I_BI,MATCH($U111,RM_KEY,0))="","",INDEX(RM_I_BI,MATCH($U111,RM_KEY,0))),"")</f>
        <v>L</v>
      </c>
      <c r="AL111" s="90" t="str">
        <f>IFERROR(IF(INDEX(RM_I_Exp,MATCH($U111,RM_KEY,0))="","",INDEX(RM_I_Exp,MATCH($U111,RM_KEY,0))),"")</f>
        <v>L</v>
      </c>
      <c r="AM111" s="90" t="str">
        <f>IFERROR(IF(INDEX(RM_I_Edu,MATCH($U111,RM_KEY,0))="","",INDEX(RM_I_Edu,MATCH($U111,RM_KEY,0))),"")</f>
        <v>L</v>
      </c>
      <c r="AN111" s="91" t="str">
        <f>IFERROR(IF(INDEX(RM_M_C,MATCH($U111,RM_KEY,0))="","",INDEX(RM_M_C,MATCH($U111,RM_KEY,0))),"")</f>
        <v>H</v>
      </c>
      <c r="AO111" s="92" t="str">
        <f>IFERROR(IF(INDEX(RM_M_Au,MATCH($U111,RM_KEY,0))="","",INDEX(RM_M_Au,MATCH($U111,RM_KEY,0))),"")</f>
        <v>M</v>
      </c>
      <c r="AP111" s="92" t="str">
        <f>IFERROR(IF(INDEX(RM_M_Ac,MATCH($U111,RM_KEY,0))="","",INDEX(RM_M_Ac,MATCH($U111,RM_KEY,0))),"")</f>
        <v>M</v>
      </c>
      <c r="AQ111" s="92" t="str">
        <f>IFERROR(IF(INDEX(RM_M_L,MATCH($U111,RM_KEY,0))="","",INDEX(RM_M_L,MATCH($U111,RM_KEY,0))),"")</f>
        <v>L</v>
      </c>
      <c r="AR111" s="92" t="str">
        <f>IFERROR(IF(INDEX(RM_M_BI,MATCH($U111,RM_KEY,0))="","",INDEX(RM_M_BI,MATCH($U111,RM_KEY,0))),"")</f>
        <v>L</v>
      </c>
      <c r="AS111" s="92" t="str">
        <f>IFERROR(IF(INDEX(RM_M_Exp,MATCH($U111,RM_KEY,0))="","",INDEX(RM_M_Exp,MATCH($U111,RM_KEY,0))),"")</f>
        <v>L</v>
      </c>
      <c r="AT111" s="92" t="str">
        <f>IFERROR(IF(INDEX(RM_M_Edu,MATCH($U111,RM_KEY,0))="","",INDEX(RM_M_Edu,MATCH($U111,RM_KEY,0))),"")</f>
        <v>L</v>
      </c>
      <c r="AU111" s="93" t="str">
        <f>IFERROR(IF(INDEX(RM_L_C,MATCH($U111,RM_KEY,0))="","",INDEX(RM_L_C,MATCH($U111,RM_KEY,0))),"")</f>
        <v/>
      </c>
      <c r="AV111" s="94" t="str">
        <f>IFERROR(IF(INDEX(RM_L_Au,MATCH($U111,RM_KEY,0))="","",INDEX(RM_L_Au,MATCH($U111,RM_KEY,0))),"")</f>
        <v/>
      </c>
      <c r="AW111" s="94" t="str">
        <f>IFERROR(IF(INDEX(RM_L_Ac,MATCH($U111,RM_KEY,0))="","",INDEX(RM_L_Ac,MATCH($U111,RM_KEY,0))),"")</f>
        <v/>
      </c>
      <c r="AX111" s="94" t="str">
        <f>IFERROR(IF(INDEX(RM_L_L,MATCH($U111,RM_KEY,0))="","",INDEX(RM_L_L,MATCH($U111,RM_KEY,0))),"")</f>
        <v/>
      </c>
      <c r="AY111" s="94" t="str">
        <f>IFERROR(IF(INDEX(RM_L_BI,MATCH($U111,RM_KEY,0))="","",INDEX(RM_L_BI,MATCH($U111,RM_KEY,0))),"")</f>
        <v/>
      </c>
      <c r="AZ111" s="94" t="str">
        <f>IFERROR(IF(INDEX(RM_L_Exp,MATCH($U111,RM_KEY,0))="","",INDEX(RM_L_Exp,MATCH($U111,RM_KEY,0))),"")</f>
        <v/>
      </c>
      <c r="BA111" s="94" t="str">
        <f>IFERROR(IF(INDEX(RM_L_Edu,MATCH($U111,RM_KEY,0))="","",INDEX(RM_L_Edu,MATCH($U111,RM_KEY,0))),"")</f>
        <v/>
      </c>
      <c r="BB111" s="89" t="inlineStr">
        <is>
          <t>M</t>
        </is>
      </c>
      <c r="BC111" s="90" t="inlineStr">
        <is>
          <t>M</t>
        </is>
      </c>
      <c r="BD111" s="90" t="inlineStr">
        <is>
          <t>M</t>
        </is>
      </c>
      <c r="BE111" s="90" t="inlineStr">
        <is>
          <t>L</t>
        </is>
      </c>
      <c r="BF111" s="90" t="inlineStr">
        <is>
          <t>M</t>
        </is>
      </c>
      <c r="BG111" s="90" t="inlineStr">
        <is>
          <t>H</t>
        </is>
      </c>
      <c r="BH111" s="90" t="inlineStr">
        <is>
          <t>M</t>
        </is>
      </c>
      <c r="BI111" s="93" t="n"/>
      <c r="BJ111" s="94" t="n"/>
      <c r="BK111" s="94" t="n"/>
      <c r="BL111" s="94" t="n"/>
      <c r="BM111" s="94" t="n"/>
      <c r="BN111" s="94" t="n"/>
      <c r="BO111" s="94" t="n"/>
      <c r="BP111" s="63" t="n"/>
      <c r="BQ111" s="95" t="str">
        <f>IF(CY111=0,"",IF(BP111&lt;&gt;"",BP111,IF(LEFT(W111,1)="X",W111,IF(OR(W111="B+",W111="C+"),INDEX(LAD_PC,MAX(1,MIN(14,MATCH(W111,LAD_PC,0)+IF((DA111-CZ111)&gt;=0.5,1,IF((DA111-CZ111)&lt;=-0.5,-1,0))))),INDEX(LAD_STD,MAX(1,MIN(12,MATCH(W111,LAD_STD,0)+IF((DA111-CZ111)&gt;=0.5,1,IF((DA111-CZ111)&lt;=-0.5,-1,0)))))))))</f>
        <v/>
      </c>
      <c r="BR111" s="86" t="str">
        <f>IF(BQ111="","",IFERROR(CHOOSE(INDEX(B_RANK,MATCH(BQ111,B_LVL,0)),"Band A · Practitioner","Band B · Specialist / Manager","B+ · Player-Coach","Band C · Principal / Head","C+ · Player-Coach","Band D · Business leadership","Band E · Enterprise leadership"),"Band X · Consultant"))</f>
        <v/>
      </c>
      <c r="BS111" s="86" t="str">
        <f>IF(BQ111="","",IF(BQ111=W111,"• Same",IF(INDEX(B_VAL,MATCH(BQ111,B_LVL,0))&gt;INDEX(B_VAL,MATCH(W111,B_LVL,0)),"▲ Up","▼ Down")))</f>
        <v/>
      </c>
      <c r="BT111" s="95" t="str">
        <f>IF(BQ111&lt;&gt;"",BQ111,W111)</f>
        <v>A3</v>
      </c>
      <c r="BU111" s="86" t="str">
        <f>IFERROR(IF($H111="","—",IF(OR(LEFT(BT111,1)="X",LEFT(INDEX($BT$7:$BT$592,MATCH($H111,$D$7:$D$592,0)),1)="X"),"—",IF(AND(LEFT(BT111,1)="E",LEFT(INDEX($BT$7:$BT$592,MATCH($H111,$D$7:$D$592,0)),1)="E"),"Exception · Band E",IF(INDEX(B_VAL,MATCH(BT111,B_LVL,0))&gt;=INDEX(B_VAL,MATCH(INDEX($BT$7:$BT$592,MATCH($H111,$D$7:$D$592,0)),B_LVL,0)),"⚠ At or above the manager",IF(INDEX(B_RANK,MATCH(BT111,B_LVL,0))=INDEX(B_RANK,MATCH(INDEX($BT$7:$BT$592,MATCH($H111,$D$7:$D$592,0)),B_LVL,0)),"⚠ Same band as the manager","OK"))))),"—")</f>
        <v>OK</v>
      </c>
      <c r="BV111" s="64" t="n"/>
      <c r="BW111" s="20">
        <f>IFERROR(INDEX(LMH_PTS,MATCH(AG111,LMH_KEY,0)),0)</f>
        <v>9</v>
      </c>
      <c r="BX111" s="21">
        <f>IFERROR(INDEX(LMH_PTS,MATCH(AH111,LMH_KEY,0)),0)</f>
        <v>3</v>
      </c>
      <c r="BY111" s="21">
        <f>IFERROR(INDEX(LMH_PTS,MATCH(AI111,LMH_KEY,0)),0)</f>
        <v>3</v>
      </c>
      <c r="BZ111" s="21">
        <f>IFERROR(INDEX(LMH_PTS,MATCH(AJ111,LMH_KEY,0)),0)</f>
        <v>1</v>
      </c>
      <c r="CA111" s="21">
        <f>IFERROR(INDEX(LMH_PTS,MATCH(AK111,LMH_KEY,0)),0)</f>
        <v>1</v>
      </c>
      <c r="CB111" s="21">
        <f>IFERROR(INDEX(LMH_PTS,MATCH(AL111,LMH_KEY,0)),0)</f>
        <v>1</v>
      </c>
      <c r="CC111" s="21">
        <f>IFERROR(INDEX(LMH_PTS,MATCH(AM111,LMH_KEY,0)),0)</f>
        <v>1</v>
      </c>
      <c r="CD111" s="21">
        <f>IFERROR(INDEX(LMH_PTS,MATCH(IF(AU111&lt;&gt;"",AU111,AG111),LMH_KEY,0)),0)</f>
        <v>9</v>
      </c>
      <c r="CE111" s="21">
        <f>IFERROR(INDEX(LMH_PTS,MATCH(IF(AV111&lt;&gt;"",AV111,AH111),LMH_KEY,0)),0)</f>
        <v>3</v>
      </c>
      <c r="CF111" s="21">
        <f>IFERROR(INDEX(LMH_PTS,MATCH(IF(AW111&lt;&gt;"",AW111,AI111),LMH_KEY,0)),0)</f>
        <v>3</v>
      </c>
      <c r="CG111" s="21">
        <f>IFERROR(INDEX(LMH_PTS,MATCH(IF(AX111&lt;&gt;"",AX111,AJ111),LMH_KEY,0)),0)</f>
        <v>1</v>
      </c>
      <c r="CH111" s="21">
        <f>IFERROR(INDEX(LMH_PTS,MATCH(IF(AY111&lt;&gt;"",AY111,AK111),LMH_KEY,0)),0)</f>
        <v>1</v>
      </c>
      <c r="CI111" s="21">
        <f>IFERROR(INDEX(LMH_PTS,MATCH(IF(AZ111&lt;&gt;"",AZ111,AL111),LMH_KEY,0)),0)</f>
        <v>1</v>
      </c>
      <c r="CJ111" s="21">
        <f>IFERROR(INDEX(LMH_PTS,MATCH(IF(BA111&lt;&gt;"",BA111,AM111),LMH_KEY,0)),0)</f>
        <v>1</v>
      </c>
      <c r="CK111" s="21">
        <f>IF(BB111="",0,IFERROR(INDEX(LMH_STEP,MATCH(BB111,LMH_KEY,0)),0))</f>
        <v>0</v>
      </c>
      <c r="CL111" s="21">
        <f>IF(BC111="",0,IFERROR(INDEX(LMH_STEP,MATCH(BC111,LMH_KEY,0)),0))</f>
        <v>0</v>
      </c>
      <c r="CM111" s="21">
        <f>IF(BD111="",0,IFERROR(INDEX(LMH_STEP,MATCH(BD111,LMH_KEY,0)),0))</f>
        <v>0</v>
      </c>
      <c r="CN111" s="21">
        <f>IF(BE111="",0,IFERROR(INDEX(LMH_STEP,MATCH(BE111,LMH_KEY,0)),0))</f>
        <v>-1</v>
      </c>
      <c r="CO111" s="21">
        <f>IF(BF111="",0,IFERROR(INDEX(LMH_STEP,MATCH(BF111,LMH_KEY,0)),0))</f>
        <v>0</v>
      </c>
      <c r="CP111" s="21">
        <f>IF(BG111="",0,IFERROR(INDEX(LMH_STEP,MATCH(BG111,LMH_KEY,0)),0))</f>
        <v>1</v>
      </c>
      <c r="CQ111" s="21">
        <f>IF(BH111="",0,IFERROR(INDEX(LMH_STEP,MATCH(BH111,LMH_KEY,0)),0))</f>
        <v>0</v>
      </c>
      <c r="CR111" s="21">
        <f>IF(BI111&lt;&gt;"",IFERROR(INDEX(LMH_STEP,MATCH(BI111,LMH_KEY,0)),0),CK111)</f>
        <v>0</v>
      </c>
      <c r="CS111" s="21">
        <f>IF(BJ111&lt;&gt;"",IFERROR(INDEX(LMH_STEP,MATCH(BJ111,LMH_KEY,0)),0),CL111)</f>
        <v>0</v>
      </c>
      <c r="CT111" s="21">
        <f>IF(BK111&lt;&gt;"",IFERROR(INDEX(LMH_STEP,MATCH(BK111,LMH_KEY,0)),0),CM111)</f>
        <v>0</v>
      </c>
      <c r="CU111" s="21">
        <f>IF(BL111&lt;&gt;"",IFERROR(INDEX(LMH_STEP,MATCH(BL111,LMH_KEY,0)),0),CN111)</f>
        <v>-1</v>
      </c>
      <c r="CV111" s="21">
        <f>IF(BM111&lt;&gt;"",IFERROR(INDEX(LMH_STEP,MATCH(BM111,LMH_KEY,0)),0),CO111)</f>
        <v>0</v>
      </c>
      <c r="CW111" s="21">
        <f>IF(BN111&lt;&gt;"",IFERROR(INDEX(LMH_STEP,MATCH(BN111,LMH_KEY,0)),0),CP111)</f>
        <v>1</v>
      </c>
      <c r="CX111" s="21">
        <f>IF(BO111&lt;&gt;"",IFERROR(INDEX(LMH_STEP,MATCH(BO111,LMH_KEY,0)),0),CQ111)</f>
        <v>0</v>
      </c>
      <c r="CY111" s="21">
        <f>COUNTA(BI111:BO111)+IF(BP111&lt;&gt;"",1,0)+IFERROR(INDEX(RM_LCNT,MATCH($U111,RM_KEY,0)),0)</f>
        <v>0</v>
      </c>
      <c r="CZ111" s="21">
        <f>IF((BW111+BX111+BY111+BZ111+CA111+CB111+CC111)=0,0,(BW111*CK111+BX111*CL111+BY111*CM111+BZ111*CN111+CA111*CO111+CB111*CP111+CC111*CQ111)/(BW111+BX111+BY111+BZ111+CA111+CB111+CC111))</f>
        <v>0</v>
      </c>
      <c r="DA111" s="21">
        <f>IF((CD111+CE111+CF111+CG111+CH111+CI111+CJ111)=0,0,(CD111*CR111+CE111*CS111+CF111*CT111+CG111*CU111+CH111*CV111+CI111*CW111+CJ111*CX111)/(CD111+CE111+CF111+CG111+CH111+CI111+CJ111))</f>
        <v>0</v>
      </c>
    </row>
    <row r="112" ht="70" customHeight="1">
      <c r="A112" s="59" t="inlineStr">
        <is>
          <t>CARBON</t>
        </is>
      </c>
      <c r="B112" s="17" t="inlineStr">
        <is>
          <t>Services</t>
        </is>
      </c>
      <c r="C112" s="17" t="n">
        <v>5</v>
      </c>
      <c r="D112" s="17" t="inlineStr">
        <is>
          <t>IRIS2475</t>
        </is>
      </c>
      <c r="E112" s="17" t="inlineStr">
        <is>
          <t>Yadavar Velumurgan S.</t>
        </is>
      </c>
      <c r="F112" s="17" t="inlineStr">
        <is>
          <t>Senior Financial Analyst</t>
        </is>
      </c>
      <c r="G112" s="17" t="inlineStr">
        <is>
          <t>K Ashok Kumar</t>
        </is>
      </c>
      <c r="H112" s="17" t="inlineStr">
        <is>
          <t>IRIS0018</t>
        </is>
      </c>
      <c r="I112" s="17" t="n">
        <v>3.3</v>
      </c>
      <c r="J112" s="17" t="inlineStr">
        <is>
          <t>B.Com</t>
        </is>
      </c>
      <c r="K112" s="17" t="inlineStr">
        <is>
          <t>L4 – Senior</t>
        </is>
      </c>
      <c r="L112" s="82" t="inlineStr">
        <is>
          <t>20 of 20</t>
        </is>
      </c>
      <c r="M112" s="83" t="inlineStr">
        <is>
          <t>• Role / sub-team: AI Testing.</t>
        </is>
      </c>
      <c r="N112" s="83" t="inlineStr">
        <is>
          <t>Annual · set by manager: 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O112" s="83" t="inlineStr">
        <is>
          <t>Latest rating: 3 · Potential: Medium · 9-box: Core Contributor</t>
        </is>
      </c>
      <c r="P112" s="83" t="inlineStr">
        <is>
          <t>Complexity &amp; Expertise: A3: Designs test cases; validates AI-extracted financial data and anomaly detection against source filings → matches the start
Autonomy &amp; Decision: A3: Plans own testing, prioritises test cases, raises quality concerns without prior approval → matches the start
Accountability &amp; Impact: A2: Accuracy of own data validation and test results; defect reports go to developers → moved down 0.5
Leadership &amp; Strategy: A1: No guidance or leadership of others described → moved down 0.5</t>
        </is>
      </c>
      <c r="Q112" s="84" t="inlineStr">
        <is>
          <t>Open ▸</t>
        </is>
      </c>
      <c r="R112" s="84" t="inlineStr">
        <is>
          <t>Card ▸</t>
        </is>
      </c>
      <c r="S112" s="85" t="inlineStr">
        <is>
          <t>Quality Assurance</t>
        </is>
      </c>
      <c r="T112" s="86" t="inlineStr">
        <is>
          <t>Functional &amp; Domain Testing</t>
        </is>
      </c>
      <c r="U112" s="86" t="inlineStr">
        <is>
          <t>R070</t>
        </is>
      </c>
      <c r="V112" s="86" t="inlineStr">
        <is>
          <t>Functional &amp; Domain Testing · IC</t>
        </is>
      </c>
      <c r="W112" s="101" t="inlineStr">
        <is>
          <t>A3</t>
        </is>
      </c>
      <c r="X112" s="86" t="inlineStr">
        <is>
          <t>Band A · Practitioner</t>
        </is>
      </c>
      <c r="Y112" s="86" t="inlineStr">
        <is>
          <t>Senior QA Engineer</t>
        </is>
      </c>
      <c r="Z112" s="86" t="n"/>
      <c r="AA112" s="86" t="inlineStr">
        <is>
          <t>Placed at A3 by the evidence: six ratings × market-derived weights and rules R1–R13 · no move needed for the reporting line</t>
        </is>
      </c>
      <c r="AB112" s="86" t="n"/>
      <c r="AC112" s="88" t="inlineStr">
        <is>
          <t>A3</t>
        </is>
      </c>
      <c r="AD112" s="21" t="inlineStr">
        <is>
          <t>Medium · 3.3 yrs vs market 2–5 yrs for A3</t>
        </is>
      </c>
      <c r="AE112" s="21" t="n"/>
      <c r="AF112" s="21" t="inlineStr">
        <is>
          <t>P2 · SFIA 3 Apply</t>
        </is>
      </c>
      <c r="AG112" s="89" t="str">
        <f>IFERROR(IF(INDEX(RM_I_C,MATCH($U112,RM_KEY,0))="","",INDEX(RM_I_C,MATCH($U112,RM_KEY,0))),"")</f>
        <v>H</v>
      </c>
      <c r="AH112" s="90" t="str">
        <f>IFERROR(IF(INDEX(RM_I_Au,MATCH($U112,RM_KEY,0))="","",INDEX(RM_I_Au,MATCH($U112,RM_KEY,0))),"")</f>
        <v>M</v>
      </c>
      <c r="AI112" s="90" t="str">
        <f>IFERROR(IF(INDEX(RM_I_Ac,MATCH($U112,RM_KEY,0))="","",INDEX(RM_I_Ac,MATCH($U112,RM_KEY,0))),"")</f>
        <v>L</v>
      </c>
      <c r="AJ112" s="90" t="str">
        <f>IFERROR(IF(INDEX(RM_I_L,MATCH($U112,RM_KEY,0))="","",INDEX(RM_I_L,MATCH($U112,RM_KEY,0))),"")</f>
        <v>L</v>
      </c>
      <c r="AK112" s="90" t="str">
        <f>IFERROR(IF(INDEX(RM_I_BI,MATCH($U112,RM_KEY,0))="","",INDEX(RM_I_BI,MATCH($U112,RM_KEY,0))),"")</f>
        <v>L</v>
      </c>
      <c r="AL112" s="90" t="str">
        <f>IFERROR(IF(INDEX(RM_I_Exp,MATCH($U112,RM_KEY,0))="","",INDEX(RM_I_Exp,MATCH($U112,RM_KEY,0))),"")</f>
        <v>L</v>
      </c>
      <c r="AM112" s="90" t="str">
        <f>IFERROR(IF(INDEX(RM_I_Edu,MATCH($U112,RM_KEY,0))="","",INDEX(RM_I_Edu,MATCH($U112,RM_KEY,0))),"")</f>
        <v>L</v>
      </c>
      <c r="AN112" s="91" t="str">
        <f>IFERROR(IF(INDEX(RM_M_C,MATCH($U112,RM_KEY,0))="","",INDEX(RM_M_C,MATCH($U112,RM_KEY,0))),"")</f>
        <v>H</v>
      </c>
      <c r="AO112" s="92" t="str">
        <f>IFERROR(IF(INDEX(RM_M_Au,MATCH($U112,RM_KEY,0))="","",INDEX(RM_M_Au,MATCH($U112,RM_KEY,0))),"")</f>
        <v>M</v>
      </c>
      <c r="AP112" s="92" t="str">
        <f>IFERROR(IF(INDEX(RM_M_Ac,MATCH($U112,RM_KEY,0))="","",INDEX(RM_M_Ac,MATCH($U112,RM_KEY,0))),"")</f>
        <v>M</v>
      </c>
      <c r="AQ112" s="92" t="str">
        <f>IFERROR(IF(INDEX(RM_M_L,MATCH($U112,RM_KEY,0))="","",INDEX(RM_M_L,MATCH($U112,RM_KEY,0))),"")</f>
        <v>L</v>
      </c>
      <c r="AR112" s="92" t="str">
        <f>IFERROR(IF(INDEX(RM_M_BI,MATCH($U112,RM_KEY,0))="","",INDEX(RM_M_BI,MATCH($U112,RM_KEY,0))),"")</f>
        <v>L</v>
      </c>
      <c r="AS112" s="92" t="str">
        <f>IFERROR(IF(INDEX(RM_M_Exp,MATCH($U112,RM_KEY,0))="","",INDEX(RM_M_Exp,MATCH($U112,RM_KEY,0))),"")</f>
        <v>L</v>
      </c>
      <c r="AT112" s="92" t="str">
        <f>IFERROR(IF(INDEX(RM_M_Edu,MATCH($U112,RM_KEY,0))="","",INDEX(RM_M_Edu,MATCH($U112,RM_KEY,0))),"")</f>
        <v>L</v>
      </c>
      <c r="AU112" s="93" t="str">
        <f>IFERROR(IF(INDEX(RM_L_C,MATCH($U112,RM_KEY,0))="","",INDEX(RM_L_C,MATCH($U112,RM_KEY,0))),"")</f>
        <v/>
      </c>
      <c r="AV112" s="94" t="str">
        <f>IFERROR(IF(INDEX(RM_L_Au,MATCH($U112,RM_KEY,0))="","",INDEX(RM_L_Au,MATCH($U112,RM_KEY,0))),"")</f>
        <v/>
      </c>
      <c r="AW112" s="94" t="str">
        <f>IFERROR(IF(INDEX(RM_L_Ac,MATCH($U112,RM_KEY,0))="","",INDEX(RM_L_Ac,MATCH($U112,RM_KEY,0))),"")</f>
        <v/>
      </c>
      <c r="AX112" s="94" t="str">
        <f>IFERROR(IF(INDEX(RM_L_L,MATCH($U112,RM_KEY,0))="","",INDEX(RM_L_L,MATCH($U112,RM_KEY,0))),"")</f>
        <v/>
      </c>
      <c r="AY112" s="94" t="str">
        <f>IFERROR(IF(INDEX(RM_L_BI,MATCH($U112,RM_KEY,0))="","",INDEX(RM_L_BI,MATCH($U112,RM_KEY,0))),"")</f>
        <v/>
      </c>
      <c r="AZ112" s="94" t="str">
        <f>IFERROR(IF(INDEX(RM_L_Exp,MATCH($U112,RM_KEY,0))="","",INDEX(RM_L_Exp,MATCH($U112,RM_KEY,0))),"")</f>
        <v/>
      </c>
      <c r="BA112" s="94" t="str">
        <f>IFERROR(IF(INDEX(RM_L_Edu,MATCH($U112,RM_KEY,0))="","",INDEX(RM_L_Edu,MATCH($U112,RM_KEY,0))),"")</f>
        <v/>
      </c>
      <c r="BB112" s="89" t="inlineStr">
        <is>
          <t>M</t>
        </is>
      </c>
      <c r="BC112" s="90" t="inlineStr">
        <is>
          <t>M</t>
        </is>
      </c>
      <c r="BD112" s="90" t="inlineStr">
        <is>
          <t>M</t>
        </is>
      </c>
      <c r="BE112" s="90" t="inlineStr">
        <is>
          <t>L</t>
        </is>
      </c>
      <c r="BF112" s="90" t="inlineStr">
        <is>
          <t>M</t>
        </is>
      </c>
      <c r="BG112" s="90" t="inlineStr">
        <is>
          <t>M</t>
        </is>
      </c>
      <c r="BH112" s="90" t="inlineStr">
        <is>
          <t>M</t>
        </is>
      </c>
      <c r="BI112" s="93" t="n"/>
      <c r="BJ112" s="94" t="n"/>
      <c r="BK112" s="94" t="n"/>
      <c r="BL112" s="94" t="n"/>
      <c r="BM112" s="94" t="n"/>
      <c r="BN112" s="94" t="n"/>
      <c r="BO112" s="94" t="n"/>
      <c r="BP112" s="63" t="n"/>
      <c r="BQ112" s="95" t="str">
        <f>IF(CY112=0,"",IF(BP112&lt;&gt;"",BP112,IF(LEFT(W112,1)="X",W112,IF(OR(W112="B+",W112="C+"),INDEX(LAD_PC,MAX(1,MIN(14,MATCH(W112,LAD_PC,0)+IF((DA112-CZ112)&gt;=0.5,1,IF((DA112-CZ112)&lt;=-0.5,-1,0))))),INDEX(LAD_STD,MAX(1,MIN(12,MATCH(W112,LAD_STD,0)+IF((DA112-CZ112)&gt;=0.5,1,IF((DA112-CZ112)&lt;=-0.5,-1,0)))))))))</f>
        <v/>
      </c>
      <c r="BR112" s="86" t="str">
        <f>IF(BQ112="","",IFERROR(CHOOSE(INDEX(B_RANK,MATCH(BQ112,B_LVL,0)),"Band A · Practitioner","Band B · Specialist / Manager","B+ · Player-Coach","Band C · Principal / Head","C+ · Player-Coach","Band D · Business leadership","Band E · Enterprise leadership"),"Band X · Consultant"))</f>
        <v/>
      </c>
      <c r="BS112" s="86" t="str">
        <f>IF(BQ112="","",IF(BQ112=W112,"• Same",IF(INDEX(B_VAL,MATCH(BQ112,B_LVL,0))&gt;INDEX(B_VAL,MATCH(W112,B_LVL,0)),"▲ Up","▼ Down")))</f>
        <v/>
      </c>
      <c r="BT112" s="95" t="str">
        <f>IF(BQ112&lt;&gt;"",BQ112,W112)</f>
        <v>A3</v>
      </c>
      <c r="BU112" s="86" t="str">
        <f>IFERROR(IF($H112="","—",IF(OR(LEFT(BT112,1)="X",LEFT(INDEX($BT$7:$BT$592,MATCH($H112,$D$7:$D$592,0)),1)="X"),"—",IF(AND(LEFT(BT112,1)="E",LEFT(INDEX($BT$7:$BT$592,MATCH($H112,$D$7:$D$592,0)),1)="E"),"Exception · Band E",IF(INDEX(B_VAL,MATCH(BT112,B_LVL,0))&gt;=INDEX(B_VAL,MATCH(INDEX($BT$7:$BT$592,MATCH($H112,$D$7:$D$592,0)),B_LVL,0)),"⚠ At or above the manager",IF(INDEX(B_RANK,MATCH(BT112,B_LVL,0))=INDEX(B_RANK,MATCH(INDEX($BT$7:$BT$592,MATCH($H112,$D$7:$D$592,0)),B_LVL,0)),"⚠ Same band as the manager","OK"))))),"—")</f>
        <v>OK</v>
      </c>
      <c r="BV112" s="64" t="n"/>
      <c r="BW112" s="20">
        <f>IFERROR(INDEX(LMH_PTS,MATCH(AG112,LMH_KEY,0)),0)</f>
        <v>9</v>
      </c>
      <c r="BX112" s="21">
        <f>IFERROR(INDEX(LMH_PTS,MATCH(AH112,LMH_KEY,0)),0)</f>
        <v>3</v>
      </c>
      <c r="BY112" s="21">
        <f>IFERROR(INDEX(LMH_PTS,MATCH(AI112,LMH_KEY,0)),0)</f>
        <v>1</v>
      </c>
      <c r="BZ112" s="21">
        <f>IFERROR(INDEX(LMH_PTS,MATCH(AJ112,LMH_KEY,0)),0)</f>
        <v>1</v>
      </c>
      <c r="CA112" s="21">
        <f>IFERROR(INDEX(LMH_PTS,MATCH(AK112,LMH_KEY,0)),0)</f>
        <v>1</v>
      </c>
      <c r="CB112" s="21">
        <f>IFERROR(INDEX(LMH_PTS,MATCH(AL112,LMH_KEY,0)),0)</f>
        <v>1</v>
      </c>
      <c r="CC112" s="21">
        <f>IFERROR(INDEX(LMH_PTS,MATCH(AM112,LMH_KEY,0)),0)</f>
        <v>1</v>
      </c>
      <c r="CD112" s="21">
        <f>IFERROR(INDEX(LMH_PTS,MATCH(IF(AU112&lt;&gt;"",AU112,AG112),LMH_KEY,0)),0)</f>
        <v>9</v>
      </c>
      <c r="CE112" s="21">
        <f>IFERROR(INDEX(LMH_PTS,MATCH(IF(AV112&lt;&gt;"",AV112,AH112),LMH_KEY,0)),0)</f>
        <v>3</v>
      </c>
      <c r="CF112" s="21">
        <f>IFERROR(INDEX(LMH_PTS,MATCH(IF(AW112&lt;&gt;"",AW112,AI112),LMH_KEY,0)),0)</f>
        <v>1</v>
      </c>
      <c r="CG112" s="21">
        <f>IFERROR(INDEX(LMH_PTS,MATCH(IF(AX112&lt;&gt;"",AX112,AJ112),LMH_KEY,0)),0)</f>
        <v>1</v>
      </c>
      <c r="CH112" s="21">
        <f>IFERROR(INDEX(LMH_PTS,MATCH(IF(AY112&lt;&gt;"",AY112,AK112),LMH_KEY,0)),0)</f>
        <v>1</v>
      </c>
      <c r="CI112" s="21">
        <f>IFERROR(INDEX(LMH_PTS,MATCH(IF(AZ112&lt;&gt;"",AZ112,AL112),LMH_KEY,0)),0)</f>
        <v>1</v>
      </c>
      <c r="CJ112" s="21">
        <f>IFERROR(INDEX(LMH_PTS,MATCH(IF(BA112&lt;&gt;"",BA112,AM112),LMH_KEY,0)),0)</f>
        <v>1</v>
      </c>
      <c r="CK112" s="21">
        <f>IF(BB112="",0,IFERROR(INDEX(LMH_STEP,MATCH(BB112,LMH_KEY,0)),0))</f>
        <v>0</v>
      </c>
      <c r="CL112" s="21">
        <f>IF(BC112="",0,IFERROR(INDEX(LMH_STEP,MATCH(BC112,LMH_KEY,0)),0))</f>
        <v>0</v>
      </c>
      <c r="CM112" s="21">
        <f>IF(BD112="",0,IFERROR(INDEX(LMH_STEP,MATCH(BD112,LMH_KEY,0)),0))</f>
        <v>0</v>
      </c>
      <c r="CN112" s="21">
        <f>IF(BE112="",0,IFERROR(INDEX(LMH_STEP,MATCH(BE112,LMH_KEY,0)),0))</f>
        <v>-1</v>
      </c>
      <c r="CO112" s="21">
        <f>IF(BF112="",0,IFERROR(INDEX(LMH_STEP,MATCH(BF112,LMH_KEY,0)),0))</f>
        <v>0</v>
      </c>
      <c r="CP112" s="21">
        <f>IF(BG112="",0,IFERROR(INDEX(LMH_STEP,MATCH(BG112,LMH_KEY,0)),0))</f>
        <v>0</v>
      </c>
      <c r="CQ112" s="21">
        <f>IF(BH112="",0,IFERROR(INDEX(LMH_STEP,MATCH(BH112,LMH_KEY,0)),0))</f>
        <v>0</v>
      </c>
      <c r="CR112" s="21">
        <f>IF(BI112&lt;&gt;"",IFERROR(INDEX(LMH_STEP,MATCH(BI112,LMH_KEY,0)),0),CK112)</f>
        <v>0</v>
      </c>
      <c r="CS112" s="21">
        <f>IF(BJ112&lt;&gt;"",IFERROR(INDEX(LMH_STEP,MATCH(BJ112,LMH_KEY,0)),0),CL112)</f>
        <v>0</v>
      </c>
      <c r="CT112" s="21">
        <f>IF(BK112&lt;&gt;"",IFERROR(INDEX(LMH_STEP,MATCH(BK112,LMH_KEY,0)),0),CM112)</f>
        <v>0</v>
      </c>
      <c r="CU112" s="21">
        <f>IF(BL112&lt;&gt;"",IFERROR(INDEX(LMH_STEP,MATCH(BL112,LMH_KEY,0)),0),CN112)</f>
        <v>-1</v>
      </c>
      <c r="CV112" s="21">
        <f>IF(BM112&lt;&gt;"",IFERROR(INDEX(LMH_STEP,MATCH(BM112,LMH_KEY,0)),0),CO112)</f>
        <v>0</v>
      </c>
      <c r="CW112" s="21">
        <f>IF(BN112&lt;&gt;"",IFERROR(INDEX(LMH_STEP,MATCH(BN112,LMH_KEY,0)),0),CP112)</f>
        <v>0</v>
      </c>
      <c r="CX112" s="21">
        <f>IF(BO112&lt;&gt;"",IFERROR(INDEX(LMH_STEP,MATCH(BO112,LMH_KEY,0)),0),CQ112)</f>
        <v>0</v>
      </c>
      <c r="CY112" s="21">
        <f>COUNTA(BI112:BO112)+IF(BP112&lt;&gt;"",1,0)+IFERROR(INDEX(RM_LCNT,MATCH($U112,RM_KEY,0)),0)</f>
        <v>0</v>
      </c>
      <c r="CZ112" s="21">
        <f>IF((BW112+BX112+BY112+BZ112+CA112+CB112+CC112)=0,0,(BW112*CK112+BX112*CL112+BY112*CM112+BZ112*CN112+CA112*CO112+CB112*CP112+CC112*CQ112)/(BW112+BX112+BY112+BZ112+CA112+CB112+CC112))</f>
        <v>-0.0588235294117647</v>
      </c>
      <c r="DA112" s="21">
        <f>IF((CD112+CE112+CF112+CG112+CH112+CI112+CJ112)=0,0,(CD112*CR112+CE112*CS112+CF112*CT112+CG112*CU112+CH112*CV112+CI112*CW112+CJ112*CX112)/(CD112+CE112+CF112+CG112+CH112+CI112+CJ112))</f>
        <v>-0.0588235294117647</v>
      </c>
    </row>
    <row r="113" ht="70" customHeight="1">
      <c r="A113" s="59" t="inlineStr">
        <is>
          <t>CARBON</t>
        </is>
      </c>
      <c r="B113" s="17" t="inlineStr">
        <is>
          <t>Technology</t>
        </is>
      </c>
      <c r="C113" s="17" t="n">
        <v>4</v>
      </c>
      <c r="D113" s="17" t="inlineStr">
        <is>
          <t>IRIS1272</t>
        </is>
      </c>
      <c r="E113" s="17" t="inlineStr">
        <is>
          <t>Aaron Michael</t>
        </is>
      </c>
      <c r="F113" s="17" t="inlineStr">
        <is>
          <t>Project Manager</t>
        </is>
      </c>
      <c r="G113" s="17" t="inlineStr">
        <is>
          <t>Suman Adhikary</t>
        </is>
      </c>
      <c r="H113" s="17" t="inlineStr">
        <is>
          <t>IRIS2359</t>
        </is>
      </c>
      <c r="I113" s="17" t="n">
        <v>15.4</v>
      </c>
      <c r="J113" s="17" t="inlineStr">
        <is>
          <t>MMS</t>
        </is>
      </c>
      <c r="K113" s="17" t="inlineStr">
        <is>
          <t>L5 – Manager</t>
        </is>
      </c>
      <c r="L113" s="82" t="inlineStr">
        <is>
          <t>20 of 20</t>
        </is>
      </c>
      <c r="M113" s="83"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
        </is>
      </c>
      <c r="N113" s="83" t="inlineStr">
        <is>
          <t>Annual · set by manager: 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O113" s="83" t="inlineStr">
        <is>
          <t>Latest rating: 3 · Potential: Medium · 9-box: Core Contributor</t>
        </is>
      </c>
      <c r="P113" s="83" t="inlineStr">
        <is>
          <t>Complexity &amp; Expertise: B1: Scope, schedule, risk and client alignment for projects, including invoicing and payments → moved down 0.5
Autonomy &amp; Decision: B2: Decides client engagement and task assignment; sets team priorities → matches the start
Accountability &amp; Impact: B2: Planning, execution and end-to-end delivery including invoicing and payments → matches the start
Leadership &amp; Strategy: B1: Assigns tasks, sets priorities and guides the team; 0 direct reports → matches the start</t>
        </is>
      </c>
      <c r="Q113" s="84" t="inlineStr">
        <is>
          <t>Open ▸</t>
        </is>
      </c>
      <c r="R113" s="84" t="inlineStr">
        <is>
          <t>Card ▸</t>
        </is>
      </c>
      <c r="S113" s="85" t="inlineStr">
        <is>
          <t>Project &amp; Program Management</t>
        </is>
      </c>
      <c r="T113" s="86" t="inlineStr">
        <is>
          <t>Project &amp; Program Delivery</t>
        </is>
      </c>
      <c r="U113" s="86" t="inlineStr">
        <is>
          <t>R068</t>
        </is>
      </c>
      <c r="V113" s="86" t="inlineStr">
        <is>
          <t>Project &amp; Program Delivery · IC</t>
        </is>
      </c>
      <c r="W113" s="99" t="inlineStr">
        <is>
          <t>B2</t>
        </is>
      </c>
      <c r="X113" s="86" t="inlineStr">
        <is>
          <t>Band B · Specialist / Manager</t>
        </is>
      </c>
      <c r="Y113" s="86" t="inlineStr">
        <is>
          <t>Project Manager</t>
        </is>
      </c>
      <c r="Z113" s="86" t="n"/>
      <c r="AA113" s="86" t="inlineStr">
        <is>
          <t>Placed at B2 by the evidence: six ratings × market-derived weights and rules R1–R13 · no move needed for the reporting line</t>
        </is>
      </c>
      <c r="AB113" s="86" t="n"/>
      <c r="AC113" s="88" t="inlineStr">
        <is>
          <t>B2</t>
        </is>
      </c>
      <c r="AD113" s="21" t="inlineStr">
        <is>
          <t>High · 15.4 yrs vs market 6–10 yrs for B2</t>
        </is>
      </c>
      <c r="AE113" s="21" t="n"/>
      <c r="AF113" s="21" t="inlineStr">
        <is>
          <t>P4 / M3 · SFIA 4–5</t>
        </is>
      </c>
      <c r="AG113" s="89" t="str">
        <f>IFERROR(IF(INDEX(RM_I_C,MATCH($U113,RM_KEY,0))="","",INDEX(RM_I_C,MATCH($U113,RM_KEY,0))),"")</f>
        <v>H</v>
      </c>
      <c r="AH113" s="90" t="str">
        <f>IFERROR(IF(INDEX(RM_I_Au,MATCH($U113,RM_KEY,0))="","",INDEX(RM_I_Au,MATCH($U113,RM_KEY,0))),"")</f>
        <v>M</v>
      </c>
      <c r="AI113" s="90" t="str">
        <f>IFERROR(IF(INDEX(RM_I_Ac,MATCH($U113,RM_KEY,0))="","",INDEX(RM_I_Ac,MATCH($U113,RM_KEY,0))),"")</f>
        <v>L</v>
      </c>
      <c r="AJ113" s="90" t="str">
        <f>IFERROR(IF(INDEX(RM_I_L,MATCH($U113,RM_KEY,0))="","",INDEX(RM_I_L,MATCH($U113,RM_KEY,0))),"")</f>
        <v>L</v>
      </c>
      <c r="AK113" s="90" t="str">
        <f>IFERROR(IF(INDEX(RM_I_BI,MATCH($U113,RM_KEY,0))="","",INDEX(RM_I_BI,MATCH($U113,RM_KEY,0))),"")</f>
        <v>L</v>
      </c>
      <c r="AL113" s="90" t="str">
        <f>IFERROR(IF(INDEX(RM_I_Exp,MATCH($U113,RM_KEY,0))="","",INDEX(RM_I_Exp,MATCH($U113,RM_KEY,0))),"")</f>
        <v>L</v>
      </c>
      <c r="AM113" s="90" t="str">
        <f>IFERROR(IF(INDEX(RM_I_Edu,MATCH($U113,RM_KEY,0))="","",INDEX(RM_I_Edu,MATCH($U113,RM_KEY,0))),"")</f>
        <v>L</v>
      </c>
      <c r="AN113" s="91" t="str">
        <f>IFERROR(IF(INDEX(RM_M_C,MATCH($U113,RM_KEY,0))="","",INDEX(RM_M_C,MATCH($U113,RM_KEY,0))),"")</f>
        <v>H</v>
      </c>
      <c r="AO113" s="92" t="str">
        <f>IFERROR(IF(INDEX(RM_M_Au,MATCH($U113,RM_KEY,0))="","",INDEX(RM_M_Au,MATCH($U113,RM_KEY,0))),"")</f>
        <v>M</v>
      </c>
      <c r="AP113" s="92" t="str">
        <f>IFERROR(IF(INDEX(RM_M_Ac,MATCH($U113,RM_KEY,0))="","",INDEX(RM_M_Ac,MATCH($U113,RM_KEY,0))),"")</f>
        <v>M</v>
      </c>
      <c r="AQ113" s="92" t="str">
        <f>IFERROR(IF(INDEX(RM_M_L,MATCH($U113,RM_KEY,0))="","",INDEX(RM_M_L,MATCH($U113,RM_KEY,0))),"")</f>
        <v>L</v>
      </c>
      <c r="AR113" s="92" t="str">
        <f>IFERROR(IF(INDEX(RM_M_BI,MATCH($U113,RM_KEY,0))="","",INDEX(RM_M_BI,MATCH($U113,RM_KEY,0))),"")</f>
        <v>L</v>
      </c>
      <c r="AS113" s="92" t="str">
        <f>IFERROR(IF(INDEX(RM_M_Exp,MATCH($U113,RM_KEY,0))="","",INDEX(RM_M_Exp,MATCH($U113,RM_KEY,0))),"")</f>
        <v>L</v>
      </c>
      <c r="AT113" s="92" t="str">
        <f>IFERROR(IF(INDEX(RM_M_Edu,MATCH($U113,RM_KEY,0))="","",INDEX(RM_M_Edu,MATCH($U113,RM_KEY,0))),"")</f>
        <v>L</v>
      </c>
      <c r="AU113" s="93" t="str">
        <f>IFERROR(IF(INDEX(RM_L_C,MATCH($U113,RM_KEY,0))="","",INDEX(RM_L_C,MATCH($U113,RM_KEY,0))),"")</f>
        <v/>
      </c>
      <c r="AV113" s="94" t="str">
        <f>IFERROR(IF(INDEX(RM_L_Au,MATCH($U113,RM_KEY,0))="","",INDEX(RM_L_Au,MATCH($U113,RM_KEY,0))),"")</f>
        <v/>
      </c>
      <c r="AW113" s="94" t="str">
        <f>IFERROR(IF(INDEX(RM_L_Ac,MATCH($U113,RM_KEY,0))="","",INDEX(RM_L_Ac,MATCH($U113,RM_KEY,0))),"")</f>
        <v/>
      </c>
      <c r="AX113" s="94" t="str">
        <f>IFERROR(IF(INDEX(RM_L_L,MATCH($U113,RM_KEY,0))="","",INDEX(RM_L_L,MATCH($U113,RM_KEY,0))),"")</f>
        <v/>
      </c>
      <c r="AY113" s="94" t="str">
        <f>IFERROR(IF(INDEX(RM_L_BI,MATCH($U113,RM_KEY,0))="","",INDEX(RM_L_BI,MATCH($U113,RM_KEY,0))),"")</f>
        <v/>
      </c>
      <c r="AZ113" s="94" t="str">
        <f>IFERROR(IF(INDEX(RM_L_Exp,MATCH($U113,RM_KEY,0))="","",INDEX(RM_L_Exp,MATCH($U113,RM_KEY,0))),"")</f>
        <v/>
      </c>
      <c r="BA113" s="94" t="str">
        <f>IFERROR(IF(INDEX(RM_L_Edu,MATCH($U113,RM_KEY,0))="","",INDEX(RM_L_Edu,MATCH($U113,RM_KEY,0))),"")</f>
        <v/>
      </c>
      <c r="BB113" s="89" t="inlineStr">
        <is>
          <t>M</t>
        </is>
      </c>
      <c r="BC113" s="90" t="inlineStr">
        <is>
          <t>M</t>
        </is>
      </c>
      <c r="BD113" s="90" t="inlineStr">
        <is>
          <t>M</t>
        </is>
      </c>
      <c r="BE113" s="90" t="inlineStr">
        <is>
          <t>L</t>
        </is>
      </c>
      <c r="BF113" s="90" t="inlineStr">
        <is>
          <t>M</t>
        </is>
      </c>
      <c r="BG113" s="90" t="inlineStr">
        <is>
          <t>H</t>
        </is>
      </c>
      <c r="BH113" s="90" t="inlineStr">
        <is>
          <t>H</t>
        </is>
      </c>
      <c r="BI113" s="93" t="n"/>
      <c r="BJ113" s="94" t="n"/>
      <c r="BK113" s="94" t="n"/>
      <c r="BL113" s="94" t="n"/>
      <c r="BM113" s="94" t="n"/>
      <c r="BN113" s="94" t="n"/>
      <c r="BO113" s="94" t="n"/>
      <c r="BP113" s="63" t="n"/>
      <c r="BQ113" s="95" t="str">
        <f>IF(CY113=0,"",IF(BP113&lt;&gt;"",BP113,IF(LEFT(W113,1)="X",W113,IF(OR(W113="B+",W113="C+"),INDEX(LAD_PC,MAX(1,MIN(14,MATCH(W113,LAD_PC,0)+IF((DA113-CZ113)&gt;=0.5,1,IF((DA113-CZ113)&lt;=-0.5,-1,0))))),INDEX(LAD_STD,MAX(1,MIN(12,MATCH(W113,LAD_STD,0)+IF((DA113-CZ113)&gt;=0.5,1,IF((DA113-CZ113)&lt;=-0.5,-1,0)))))))))</f>
        <v/>
      </c>
      <c r="BR113" s="86" t="str">
        <f>IF(BQ113="","",IFERROR(CHOOSE(INDEX(B_RANK,MATCH(BQ113,B_LVL,0)),"Band A · Practitioner","Band B · Specialist / Manager","B+ · Player-Coach","Band C · Principal / Head","C+ · Player-Coach","Band D · Business leadership","Band E · Enterprise leadership"),"Band X · Consultant"))</f>
        <v/>
      </c>
      <c r="BS113" s="86" t="str">
        <f>IF(BQ113="","",IF(BQ113=W113,"• Same",IF(INDEX(B_VAL,MATCH(BQ113,B_LVL,0))&gt;INDEX(B_VAL,MATCH(W113,B_LVL,0)),"▲ Up","▼ Down")))</f>
        <v/>
      </c>
      <c r="BT113" s="95" t="str">
        <f>IF(BQ113&lt;&gt;"",BQ113,W113)</f>
        <v>B2</v>
      </c>
      <c r="BU113" s="86" t="str">
        <f>IFERROR(IF($H113="","—",IF(OR(LEFT(BT113,1)="X",LEFT(INDEX($BT$7:$BT$592,MATCH($H113,$D$7:$D$592,0)),1)="X"),"—",IF(AND(LEFT(BT113,1)="E",LEFT(INDEX($BT$7:$BT$592,MATCH($H113,$D$7:$D$592,0)),1)="E"),"Exception · Band E",IF(INDEX(B_VAL,MATCH(BT113,B_LVL,0))&gt;=INDEX(B_VAL,MATCH(INDEX($BT$7:$BT$592,MATCH($H113,$D$7:$D$592,0)),B_LVL,0)),"⚠ At or above the manager",IF(INDEX(B_RANK,MATCH(BT113,B_LVL,0))=INDEX(B_RANK,MATCH(INDEX($BT$7:$BT$592,MATCH($H113,$D$7:$D$592,0)),B_LVL,0)),"⚠ Same band as the manager","OK"))))),"—")</f>
        <v>OK</v>
      </c>
      <c r="BV113" s="64" t="n"/>
      <c r="BW113" s="20">
        <f>IFERROR(INDEX(LMH_PTS,MATCH(AG113,LMH_KEY,0)),0)</f>
        <v>9</v>
      </c>
      <c r="BX113" s="21">
        <f>IFERROR(INDEX(LMH_PTS,MATCH(AH113,LMH_KEY,0)),0)</f>
        <v>3</v>
      </c>
      <c r="BY113" s="21">
        <f>IFERROR(INDEX(LMH_PTS,MATCH(AI113,LMH_KEY,0)),0)</f>
        <v>1</v>
      </c>
      <c r="BZ113" s="21">
        <f>IFERROR(INDEX(LMH_PTS,MATCH(AJ113,LMH_KEY,0)),0)</f>
        <v>1</v>
      </c>
      <c r="CA113" s="21">
        <f>IFERROR(INDEX(LMH_PTS,MATCH(AK113,LMH_KEY,0)),0)</f>
        <v>1</v>
      </c>
      <c r="CB113" s="21">
        <f>IFERROR(INDEX(LMH_PTS,MATCH(AL113,LMH_KEY,0)),0)</f>
        <v>1</v>
      </c>
      <c r="CC113" s="21">
        <f>IFERROR(INDEX(LMH_PTS,MATCH(AM113,LMH_KEY,0)),0)</f>
        <v>1</v>
      </c>
      <c r="CD113" s="21">
        <f>IFERROR(INDEX(LMH_PTS,MATCH(IF(AU113&lt;&gt;"",AU113,AG113),LMH_KEY,0)),0)</f>
        <v>9</v>
      </c>
      <c r="CE113" s="21">
        <f>IFERROR(INDEX(LMH_PTS,MATCH(IF(AV113&lt;&gt;"",AV113,AH113),LMH_KEY,0)),0)</f>
        <v>3</v>
      </c>
      <c r="CF113" s="21">
        <f>IFERROR(INDEX(LMH_PTS,MATCH(IF(AW113&lt;&gt;"",AW113,AI113),LMH_KEY,0)),0)</f>
        <v>1</v>
      </c>
      <c r="CG113" s="21">
        <f>IFERROR(INDEX(LMH_PTS,MATCH(IF(AX113&lt;&gt;"",AX113,AJ113),LMH_KEY,0)),0)</f>
        <v>1</v>
      </c>
      <c r="CH113" s="21">
        <f>IFERROR(INDEX(LMH_PTS,MATCH(IF(AY113&lt;&gt;"",AY113,AK113),LMH_KEY,0)),0)</f>
        <v>1</v>
      </c>
      <c r="CI113" s="21">
        <f>IFERROR(INDEX(LMH_PTS,MATCH(IF(AZ113&lt;&gt;"",AZ113,AL113),LMH_KEY,0)),0)</f>
        <v>1</v>
      </c>
      <c r="CJ113" s="21">
        <f>IFERROR(INDEX(LMH_PTS,MATCH(IF(BA113&lt;&gt;"",BA113,AM113),LMH_KEY,0)),0)</f>
        <v>1</v>
      </c>
      <c r="CK113" s="21">
        <f>IF(BB113="",0,IFERROR(INDEX(LMH_STEP,MATCH(BB113,LMH_KEY,0)),0))</f>
        <v>0</v>
      </c>
      <c r="CL113" s="21">
        <f>IF(BC113="",0,IFERROR(INDEX(LMH_STEP,MATCH(BC113,LMH_KEY,0)),0))</f>
        <v>0</v>
      </c>
      <c r="CM113" s="21">
        <f>IF(BD113="",0,IFERROR(INDEX(LMH_STEP,MATCH(BD113,LMH_KEY,0)),0))</f>
        <v>0</v>
      </c>
      <c r="CN113" s="21">
        <f>IF(BE113="",0,IFERROR(INDEX(LMH_STEP,MATCH(BE113,LMH_KEY,0)),0))</f>
        <v>-1</v>
      </c>
      <c r="CO113" s="21">
        <f>IF(BF113="",0,IFERROR(INDEX(LMH_STEP,MATCH(BF113,LMH_KEY,0)),0))</f>
        <v>0</v>
      </c>
      <c r="CP113" s="21">
        <f>IF(BG113="",0,IFERROR(INDEX(LMH_STEP,MATCH(BG113,LMH_KEY,0)),0))</f>
        <v>1</v>
      </c>
      <c r="CQ113" s="21">
        <f>IF(BH113="",0,IFERROR(INDEX(LMH_STEP,MATCH(BH113,LMH_KEY,0)),0))</f>
        <v>1</v>
      </c>
      <c r="CR113" s="21">
        <f>IF(BI113&lt;&gt;"",IFERROR(INDEX(LMH_STEP,MATCH(BI113,LMH_KEY,0)),0),CK113)</f>
        <v>0</v>
      </c>
      <c r="CS113" s="21">
        <f>IF(BJ113&lt;&gt;"",IFERROR(INDEX(LMH_STEP,MATCH(BJ113,LMH_KEY,0)),0),CL113)</f>
        <v>0</v>
      </c>
      <c r="CT113" s="21">
        <f>IF(BK113&lt;&gt;"",IFERROR(INDEX(LMH_STEP,MATCH(BK113,LMH_KEY,0)),0),CM113)</f>
        <v>0</v>
      </c>
      <c r="CU113" s="21">
        <f>IF(BL113&lt;&gt;"",IFERROR(INDEX(LMH_STEP,MATCH(BL113,LMH_KEY,0)),0),CN113)</f>
        <v>-1</v>
      </c>
      <c r="CV113" s="21">
        <f>IF(BM113&lt;&gt;"",IFERROR(INDEX(LMH_STEP,MATCH(BM113,LMH_KEY,0)),0),CO113)</f>
        <v>0</v>
      </c>
      <c r="CW113" s="21">
        <f>IF(BN113&lt;&gt;"",IFERROR(INDEX(LMH_STEP,MATCH(BN113,LMH_KEY,0)),0),CP113)</f>
        <v>1</v>
      </c>
      <c r="CX113" s="21">
        <f>IF(BO113&lt;&gt;"",IFERROR(INDEX(LMH_STEP,MATCH(BO113,LMH_KEY,0)),0),CQ113)</f>
        <v>1</v>
      </c>
      <c r="CY113" s="21">
        <f>COUNTA(BI113:BO113)+IF(BP113&lt;&gt;"",1,0)+IFERROR(INDEX(RM_LCNT,MATCH($U113,RM_KEY,0)),0)</f>
        <v>0</v>
      </c>
      <c r="CZ113" s="21">
        <f>IF((BW113+BX113+BY113+BZ113+CA113+CB113+CC113)=0,0,(BW113*CK113+BX113*CL113+BY113*CM113+BZ113*CN113+CA113*CO113+CB113*CP113+CC113*CQ113)/(BW113+BX113+BY113+BZ113+CA113+CB113+CC113))</f>
        <v>0.0588235294117647</v>
      </c>
      <c r="DA113" s="21">
        <f>IF((CD113+CE113+CF113+CG113+CH113+CI113+CJ113)=0,0,(CD113*CR113+CE113*CS113+CF113*CT113+CG113*CU113+CH113*CV113+CI113*CW113+CJ113*CX113)/(CD113+CE113+CF113+CG113+CH113+CI113+CJ113))</f>
        <v>0.0588235294117647</v>
      </c>
    </row>
    <row r="114" ht="70" customHeight="1">
      <c r="A114" s="59" t="inlineStr">
        <is>
          <t>CARBON</t>
        </is>
      </c>
      <c r="B114" s="17" t="inlineStr">
        <is>
          <t>Support</t>
        </is>
      </c>
      <c r="C114" s="17" t="n">
        <v>4</v>
      </c>
      <c r="D114" s="17" t="inlineStr">
        <is>
          <t>IRIS0662</t>
        </is>
      </c>
      <c r="E114" s="17" t="inlineStr">
        <is>
          <t>Harshal Shah</t>
        </is>
      </c>
      <c r="F114" s="17" t="inlineStr">
        <is>
          <t>Support Lead</t>
        </is>
      </c>
      <c r="G114" s="17" t="inlineStr">
        <is>
          <t>Suman Adhikary</t>
        </is>
      </c>
      <c r="H114" s="17" t="inlineStr">
        <is>
          <t>IRIS2359</t>
        </is>
      </c>
      <c r="I114" s="17" t="n">
        <v>15.3</v>
      </c>
      <c r="J114" s="17" t="inlineStr">
        <is>
          <t>B.Com</t>
        </is>
      </c>
      <c r="K114" s="17" t="inlineStr">
        <is>
          <t>L5 – Lead · IC</t>
        </is>
      </c>
      <c r="L114" s="82" t="inlineStr">
        <is>
          <t>20 of 20</t>
        </is>
      </c>
      <c r="M114" s="83"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t>
        </is>
      </c>
      <c r="N114"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t>
        </is>
      </c>
      <c r="O114" s="83" t="inlineStr">
        <is>
          <t>Latest rating: 4 · Potential: Medium · 9-box: High Impact / Growth Talent</t>
        </is>
      </c>
      <c r="P114" s="83" t="inlineStr">
        <is>
          <t>Complexity &amp; Expertise: B1: Domain support and critical escalations; ensures regulatory filings are accurate and on time → matches the start
Autonomy &amp; Decision: B1: Decides priorities, coordinates other teams, makes calls on escalations for the team → matches the start
Accountability &amp; Impact: B1: Fully responsible for resolutions and customer communication; manages a four-person team → matches the start
Leadership &amp; Strategy: B1: States he manages the team and handles its escalations; four reports → matches the start</t>
        </is>
      </c>
      <c r="Q114" s="84" t="inlineStr">
        <is>
          <t>Open ▸</t>
        </is>
      </c>
      <c r="R114" s="84" t="inlineStr">
        <is>
          <t>Card ▸</t>
        </is>
      </c>
      <c r="S114" s="85" t="inlineStr">
        <is>
          <t>Customer Success &amp; Support</t>
        </is>
      </c>
      <c r="T114" s="86" t="inlineStr">
        <is>
          <t>Application &amp; Product Support</t>
        </is>
      </c>
      <c r="U114" s="86" t="inlineStr">
        <is>
          <t>R016</t>
        </is>
      </c>
      <c r="V114" s="86" t="inlineStr">
        <is>
          <t>Application &amp; Product Support · Manager</t>
        </is>
      </c>
      <c r="W114" s="98" t="inlineStr">
        <is>
          <t>C1</t>
        </is>
      </c>
      <c r="X114" s="86" t="inlineStr">
        <is>
          <t>Band C · Principal / Head</t>
        </is>
      </c>
      <c r="Y114" s="86" t="inlineStr">
        <is>
          <t>Associate Head – Application &amp; Product Support</t>
        </is>
      </c>
      <c r="Z114" s="100" t="inlineStr">
        <is>
          <t>Support Manager → Associate Head – Application &amp; Product Support</t>
        </is>
      </c>
      <c r="AA114" s="86" t="inlineStr">
        <is>
          <t>Evidence level B2 · moved up to C1 so that no reportee shares a band with their manager, with the fewest moves across IRIS</t>
        </is>
      </c>
      <c r="AB114" s="86" t="n"/>
      <c r="AC114" s="88" t="inlineStr">
        <is>
          <t>B1</t>
        </is>
      </c>
      <c r="AD114" s="21" t="inlineStr">
        <is>
          <t>Medium · 15.3 yrs vs market 12–17 yrs for C1</t>
        </is>
      </c>
      <c r="AE114" s="21" t="inlineStr">
        <is>
          <t>4 direct reports · norm 5–8, mostly managers</t>
        </is>
      </c>
      <c r="AF114" s="21" t="inlineStr">
        <is>
          <t>P6 / M5 · SFIA 5–6</t>
        </is>
      </c>
      <c r="AG114" s="89" t="str">
        <f>IFERROR(IF(INDEX(RM_I_C,MATCH($U114,RM_KEY,0))="","",INDEX(RM_I_C,MATCH($U114,RM_KEY,0))),"")</f>
        <v>H</v>
      </c>
      <c r="AH114" s="90" t="str">
        <f>IFERROR(IF(INDEX(RM_I_Au,MATCH($U114,RM_KEY,0))="","",INDEX(RM_I_Au,MATCH($U114,RM_KEY,0))),"")</f>
        <v>M</v>
      </c>
      <c r="AI114" s="90" t="str">
        <f>IFERROR(IF(INDEX(RM_I_Ac,MATCH($U114,RM_KEY,0))="","",INDEX(RM_I_Ac,MATCH($U114,RM_KEY,0))),"")</f>
        <v>M</v>
      </c>
      <c r="AJ114" s="90" t="str">
        <f>IFERROR(IF(INDEX(RM_I_L,MATCH($U114,RM_KEY,0))="","",INDEX(RM_I_L,MATCH($U114,RM_KEY,0))),"")</f>
        <v>M</v>
      </c>
      <c r="AK114" s="90" t="str">
        <f>IFERROR(IF(INDEX(RM_I_BI,MATCH($U114,RM_KEY,0))="","",INDEX(RM_I_BI,MATCH($U114,RM_KEY,0))),"")</f>
        <v>M</v>
      </c>
      <c r="AL114" s="90" t="str">
        <f>IFERROR(IF(INDEX(RM_I_Exp,MATCH($U114,RM_KEY,0))="","",INDEX(RM_I_Exp,MATCH($U114,RM_KEY,0))),"")</f>
        <v>L</v>
      </c>
      <c r="AM114" s="90" t="str">
        <f>IFERROR(IF(INDEX(RM_I_Edu,MATCH($U114,RM_KEY,0))="","",INDEX(RM_I_Edu,MATCH($U114,RM_KEY,0))),"")</f>
        <v>L</v>
      </c>
      <c r="AN114" s="91" t="str">
        <f>IFERROR(IF(INDEX(RM_M_C,MATCH($U114,RM_KEY,0))="","",INDEX(RM_M_C,MATCH($U114,RM_KEY,0))),"")</f>
        <v>H</v>
      </c>
      <c r="AO114" s="92" t="str">
        <f>IFERROR(IF(INDEX(RM_M_Au,MATCH($U114,RM_KEY,0))="","",INDEX(RM_M_Au,MATCH($U114,RM_KEY,0))),"")</f>
        <v>M</v>
      </c>
      <c r="AP114" s="92" t="str">
        <f>IFERROR(IF(INDEX(RM_M_Ac,MATCH($U114,RM_KEY,0))="","",INDEX(RM_M_Ac,MATCH($U114,RM_KEY,0))),"")</f>
        <v>M</v>
      </c>
      <c r="AQ114" s="92" t="str">
        <f>IFERROR(IF(INDEX(RM_M_L,MATCH($U114,RM_KEY,0))="","",INDEX(RM_M_L,MATCH($U114,RM_KEY,0))),"")</f>
        <v>M</v>
      </c>
      <c r="AR114" s="92" t="str">
        <f>IFERROR(IF(INDEX(RM_M_BI,MATCH($U114,RM_KEY,0))="","",INDEX(RM_M_BI,MATCH($U114,RM_KEY,0))),"")</f>
        <v>L</v>
      </c>
      <c r="AS114" s="92" t="str">
        <f>IFERROR(IF(INDEX(RM_M_Exp,MATCH($U114,RM_KEY,0))="","",INDEX(RM_M_Exp,MATCH($U114,RM_KEY,0))),"")</f>
        <v>L</v>
      </c>
      <c r="AT114" s="92" t="str">
        <f>IFERROR(IF(INDEX(RM_M_Edu,MATCH($U114,RM_KEY,0))="","",INDEX(RM_M_Edu,MATCH($U114,RM_KEY,0))),"")</f>
        <v>L</v>
      </c>
      <c r="AU114" s="93" t="str">
        <f>IFERROR(IF(INDEX(RM_L_C,MATCH($U114,RM_KEY,0))="","",INDEX(RM_L_C,MATCH($U114,RM_KEY,0))),"")</f>
        <v/>
      </c>
      <c r="AV114" s="94" t="str">
        <f>IFERROR(IF(INDEX(RM_L_Au,MATCH($U114,RM_KEY,0))="","",INDEX(RM_L_Au,MATCH($U114,RM_KEY,0))),"")</f>
        <v/>
      </c>
      <c r="AW114" s="94" t="str">
        <f>IFERROR(IF(INDEX(RM_L_Ac,MATCH($U114,RM_KEY,0))="","",INDEX(RM_L_Ac,MATCH($U114,RM_KEY,0))),"")</f>
        <v/>
      </c>
      <c r="AX114" s="94" t="str">
        <f>IFERROR(IF(INDEX(RM_L_L,MATCH($U114,RM_KEY,0))="","",INDEX(RM_L_L,MATCH($U114,RM_KEY,0))),"")</f>
        <v/>
      </c>
      <c r="AY114" s="94" t="str">
        <f>IFERROR(IF(INDEX(RM_L_BI,MATCH($U114,RM_KEY,0))="","",INDEX(RM_L_BI,MATCH($U114,RM_KEY,0))),"")</f>
        <v/>
      </c>
      <c r="AZ114" s="94" t="str">
        <f>IFERROR(IF(INDEX(RM_L_Exp,MATCH($U114,RM_KEY,0))="","",INDEX(RM_L_Exp,MATCH($U114,RM_KEY,0))),"")</f>
        <v/>
      </c>
      <c r="BA114" s="94" t="str">
        <f>IFERROR(IF(INDEX(RM_L_Edu,MATCH($U114,RM_KEY,0))="","",INDEX(RM_L_Edu,MATCH($U114,RM_KEY,0))),"")</f>
        <v/>
      </c>
      <c r="BB114" s="89" t="inlineStr">
        <is>
          <t>L</t>
        </is>
      </c>
      <c r="BC114" s="90" t="inlineStr">
        <is>
          <t>L</t>
        </is>
      </c>
      <c r="BD114" s="90" t="inlineStr">
        <is>
          <t>L</t>
        </is>
      </c>
      <c r="BE114" s="90" t="inlineStr">
        <is>
          <t>L</t>
        </is>
      </c>
      <c r="BF114" s="90" t="inlineStr">
        <is>
          <t>L</t>
        </is>
      </c>
      <c r="BG114" s="90" t="inlineStr">
        <is>
          <t>H</t>
        </is>
      </c>
      <c r="BH114" s="90" t="inlineStr">
        <is>
          <t>L</t>
        </is>
      </c>
      <c r="BI114" s="93" t="n"/>
      <c r="BJ114" s="94" t="n"/>
      <c r="BK114" s="94" t="n"/>
      <c r="BL114" s="94" t="n"/>
      <c r="BM114" s="94" t="n"/>
      <c r="BN114" s="94" t="n"/>
      <c r="BO114" s="94" t="n"/>
      <c r="BP114" s="63" t="n"/>
      <c r="BQ114" s="95" t="str">
        <f>IF(CY114=0,"",IF(BP114&lt;&gt;"",BP114,IF(LEFT(W114,1)="X",W114,IF(OR(W114="B+",W114="C+"),INDEX(LAD_PC,MAX(1,MIN(14,MATCH(W114,LAD_PC,0)+IF((DA114-CZ114)&gt;=0.5,1,IF((DA114-CZ114)&lt;=-0.5,-1,0))))),INDEX(LAD_STD,MAX(1,MIN(12,MATCH(W114,LAD_STD,0)+IF((DA114-CZ114)&gt;=0.5,1,IF((DA114-CZ114)&lt;=-0.5,-1,0)))))))))</f>
        <v/>
      </c>
      <c r="BR114" s="86" t="str">
        <f>IF(BQ114="","",IFERROR(CHOOSE(INDEX(B_RANK,MATCH(BQ114,B_LVL,0)),"Band A · Practitioner","Band B · Specialist / Manager","B+ · Player-Coach","Band C · Principal / Head","C+ · Player-Coach","Band D · Business leadership","Band E · Enterprise leadership"),"Band X · Consultant"))</f>
        <v/>
      </c>
      <c r="BS114" s="86" t="str">
        <f>IF(BQ114="","",IF(BQ114=W114,"• Same",IF(INDEX(B_VAL,MATCH(BQ114,B_LVL,0))&gt;INDEX(B_VAL,MATCH(W114,B_LVL,0)),"▲ Up","▼ Down")))</f>
        <v/>
      </c>
      <c r="BT114" s="95" t="str">
        <f>IF(BQ114&lt;&gt;"",BQ114,W114)</f>
        <v>C1</v>
      </c>
      <c r="BU114" s="86" t="str">
        <f>IFERROR(IF($H114="","—",IF(OR(LEFT(BT114,1)="X",LEFT(INDEX($BT$7:$BT$592,MATCH($H114,$D$7:$D$592,0)),1)="X"),"—",IF(AND(LEFT(BT114,1)="E",LEFT(INDEX($BT$7:$BT$592,MATCH($H114,$D$7:$D$592,0)),1)="E"),"Exception · Band E",IF(INDEX(B_VAL,MATCH(BT114,B_LVL,0))&gt;=INDEX(B_VAL,MATCH(INDEX($BT$7:$BT$592,MATCH($H114,$D$7:$D$592,0)),B_LVL,0)),"⚠ At or above the manager",IF(INDEX(B_RANK,MATCH(BT114,B_LVL,0))=INDEX(B_RANK,MATCH(INDEX($BT$7:$BT$592,MATCH($H114,$D$7:$D$592,0)),B_LVL,0)),"⚠ Same band as the manager","OK"))))),"—")</f>
        <v>OK</v>
      </c>
      <c r="BV114" s="64" t="n"/>
      <c r="BW114" s="20">
        <f>IFERROR(INDEX(LMH_PTS,MATCH(AG114,LMH_KEY,0)),0)</f>
        <v>9</v>
      </c>
      <c r="BX114" s="21">
        <f>IFERROR(INDEX(LMH_PTS,MATCH(AH114,LMH_KEY,0)),0)</f>
        <v>3</v>
      </c>
      <c r="BY114" s="21">
        <f>IFERROR(INDEX(LMH_PTS,MATCH(AI114,LMH_KEY,0)),0)</f>
        <v>3</v>
      </c>
      <c r="BZ114" s="21">
        <f>IFERROR(INDEX(LMH_PTS,MATCH(AJ114,LMH_KEY,0)),0)</f>
        <v>3</v>
      </c>
      <c r="CA114" s="21">
        <f>IFERROR(INDEX(LMH_PTS,MATCH(AK114,LMH_KEY,0)),0)</f>
        <v>3</v>
      </c>
      <c r="CB114" s="21">
        <f>IFERROR(INDEX(LMH_PTS,MATCH(AL114,LMH_KEY,0)),0)</f>
        <v>1</v>
      </c>
      <c r="CC114" s="21">
        <f>IFERROR(INDEX(LMH_PTS,MATCH(AM114,LMH_KEY,0)),0)</f>
        <v>1</v>
      </c>
      <c r="CD114" s="21">
        <f>IFERROR(INDEX(LMH_PTS,MATCH(IF(AU114&lt;&gt;"",AU114,AG114),LMH_KEY,0)),0)</f>
        <v>9</v>
      </c>
      <c r="CE114" s="21">
        <f>IFERROR(INDEX(LMH_PTS,MATCH(IF(AV114&lt;&gt;"",AV114,AH114),LMH_KEY,0)),0)</f>
        <v>3</v>
      </c>
      <c r="CF114" s="21">
        <f>IFERROR(INDEX(LMH_PTS,MATCH(IF(AW114&lt;&gt;"",AW114,AI114),LMH_KEY,0)),0)</f>
        <v>3</v>
      </c>
      <c r="CG114" s="21">
        <f>IFERROR(INDEX(LMH_PTS,MATCH(IF(AX114&lt;&gt;"",AX114,AJ114),LMH_KEY,0)),0)</f>
        <v>3</v>
      </c>
      <c r="CH114" s="21">
        <f>IFERROR(INDEX(LMH_PTS,MATCH(IF(AY114&lt;&gt;"",AY114,AK114),LMH_KEY,0)),0)</f>
        <v>3</v>
      </c>
      <c r="CI114" s="21">
        <f>IFERROR(INDEX(LMH_PTS,MATCH(IF(AZ114&lt;&gt;"",AZ114,AL114),LMH_KEY,0)),0)</f>
        <v>1</v>
      </c>
      <c r="CJ114" s="21">
        <f>IFERROR(INDEX(LMH_PTS,MATCH(IF(BA114&lt;&gt;"",BA114,AM114),LMH_KEY,0)),0)</f>
        <v>1</v>
      </c>
      <c r="CK114" s="21">
        <f>IF(BB114="",0,IFERROR(INDEX(LMH_STEP,MATCH(BB114,LMH_KEY,0)),0))</f>
        <v>-1</v>
      </c>
      <c r="CL114" s="21">
        <f>IF(BC114="",0,IFERROR(INDEX(LMH_STEP,MATCH(BC114,LMH_KEY,0)),0))</f>
        <v>-1</v>
      </c>
      <c r="CM114" s="21">
        <f>IF(BD114="",0,IFERROR(INDEX(LMH_STEP,MATCH(BD114,LMH_KEY,0)),0))</f>
        <v>-1</v>
      </c>
      <c r="CN114" s="21">
        <f>IF(BE114="",0,IFERROR(INDEX(LMH_STEP,MATCH(BE114,LMH_KEY,0)),0))</f>
        <v>-1</v>
      </c>
      <c r="CO114" s="21">
        <f>IF(BF114="",0,IFERROR(INDEX(LMH_STEP,MATCH(BF114,LMH_KEY,0)),0))</f>
        <v>-1</v>
      </c>
      <c r="CP114" s="21">
        <f>IF(BG114="",0,IFERROR(INDEX(LMH_STEP,MATCH(BG114,LMH_KEY,0)),0))</f>
        <v>1</v>
      </c>
      <c r="CQ114" s="21">
        <f>IF(BH114="",0,IFERROR(INDEX(LMH_STEP,MATCH(BH114,LMH_KEY,0)),0))</f>
        <v>-1</v>
      </c>
      <c r="CR114" s="21">
        <f>IF(BI114&lt;&gt;"",IFERROR(INDEX(LMH_STEP,MATCH(BI114,LMH_KEY,0)),0),CK114)</f>
        <v>-1</v>
      </c>
      <c r="CS114" s="21">
        <f>IF(BJ114&lt;&gt;"",IFERROR(INDEX(LMH_STEP,MATCH(BJ114,LMH_KEY,0)),0),CL114)</f>
        <v>-1</v>
      </c>
      <c r="CT114" s="21">
        <f>IF(BK114&lt;&gt;"",IFERROR(INDEX(LMH_STEP,MATCH(BK114,LMH_KEY,0)),0),CM114)</f>
        <v>-1</v>
      </c>
      <c r="CU114" s="21">
        <f>IF(BL114&lt;&gt;"",IFERROR(INDEX(LMH_STEP,MATCH(BL114,LMH_KEY,0)),0),CN114)</f>
        <v>-1</v>
      </c>
      <c r="CV114" s="21">
        <f>IF(BM114&lt;&gt;"",IFERROR(INDEX(LMH_STEP,MATCH(BM114,LMH_KEY,0)),0),CO114)</f>
        <v>-1</v>
      </c>
      <c r="CW114" s="21">
        <f>IF(BN114&lt;&gt;"",IFERROR(INDEX(LMH_STEP,MATCH(BN114,LMH_KEY,0)),0),CP114)</f>
        <v>1</v>
      </c>
      <c r="CX114" s="21">
        <f>IF(BO114&lt;&gt;"",IFERROR(INDEX(LMH_STEP,MATCH(BO114,LMH_KEY,0)),0),CQ114)</f>
        <v>-1</v>
      </c>
      <c r="CY114" s="21">
        <f>COUNTA(BI114:BO114)+IF(BP114&lt;&gt;"",1,0)+IFERROR(INDEX(RM_LCNT,MATCH($U114,RM_KEY,0)),0)</f>
        <v>0</v>
      </c>
      <c r="CZ114" s="21">
        <f>IF((BW114+BX114+BY114+BZ114+CA114+CB114+CC114)=0,0,(BW114*CK114+BX114*CL114+BY114*CM114+BZ114*CN114+CA114*CO114+CB114*CP114+CC114*CQ114)/(BW114+BX114+BY114+BZ114+CA114+CB114+CC114))</f>
        <v>-0.91304347826087</v>
      </c>
      <c r="DA114" s="21">
        <f>IF((CD114+CE114+CF114+CG114+CH114+CI114+CJ114)=0,0,(CD114*CR114+CE114*CS114+CF114*CT114+CG114*CU114+CH114*CV114+CI114*CW114+CJ114*CX114)/(CD114+CE114+CF114+CG114+CH114+CI114+CJ114))</f>
        <v>-0.91304347826087</v>
      </c>
    </row>
    <row r="115" ht="70" customHeight="1">
      <c r="A115" s="59" t="inlineStr">
        <is>
          <t>CARBON</t>
        </is>
      </c>
      <c r="B115" s="17" t="inlineStr">
        <is>
          <t>Support</t>
        </is>
      </c>
      <c r="C115" s="17" t="n">
        <v>5</v>
      </c>
      <c r="D115" s="17" t="inlineStr">
        <is>
          <t>IRIS2081</t>
        </is>
      </c>
      <c r="E115" s="17" t="inlineStr">
        <is>
          <t>Chandra Sekhar Sahu</t>
        </is>
      </c>
      <c r="F115" s="17" t="inlineStr">
        <is>
          <t>Executive- Customer Support</t>
        </is>
      </c>
      <c r="G115" s="17" t="inlineStr">
        <is>
          <t>Harshal Shah</t>
        </is>
      </c>
      <c r="H115" s="17" t="inlineStr">
        <is>
          <t>IRIS0662</t>
        </is>
      </c>
      <c r="I115" s="17" t="n">
        <v>5.5</v>
      </c>
      <c r="J115" s="17" t="inlineStr">
        <is>
          <t>B.Com</t>
        </is>
      </c>
      <c r="K115" s="17" t="inlineStr">
        <is>
          <t>L3 – Professional / Associate</t>
        </is>
      </c>
      <c r="L115" s="82" t="inlineStr">
        <is>
          <t>20 of 20</t>
        </is>
      </c>
      <c r="M115" s="83"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t>
        </is>
      </c>
      <c r="N115"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t>
        </is>
      </c>
      <c r="O115" s="83" t="inlineStr">
        <is>
          <t>Latest rating: 3 · Potential: Medium · 9-box: Trusted Professional</t>
        </is>
      </c>
      <c r="P115" s="83" t="inlineStr">
        <is>
          <t>Complexity &amp; Expertise: A3: Researches and troubleshoots DM platform issues, tests platform, suggests features; HTML and XBRL knowledge → moved up 0.5
Autonomy &amp; Decision: A2: Researches and resolves issues independently; no wider decisions stated → matches the start
Accountability &amp; Impact: A2: Correctness of own resolutions to clients and internal teams → matches the start
Leadership &amp; Strategy: A1: No guidance of others described → matches the start</t>
        </is>
      </c>
      <c r="Q115" s="84" t="inlineStr">
        <is>
          <t>Open ▸</t>
        </is>
      </c>
      <c r="R115" s="84" t="inlineStr">
        <is>
          <t>Card ▸</t>
        </is>
      </c>
      <c r="S115" s="85" t="inlineStr">
        <is>
          <t>Customer Success &amp; Support</t>
        </is>
      </c>
      <c r="T115" s="86" t="inlineStr">
        <is>
          <t>Application &amp; Product Support</t>
        </is>
      </c>
      <c r="U115" s="86" t="inlineStr">
        <is>
          <t>R015</t>
        </is>
      </c>
      <c r="V115" s="86" t="inlineStr">
        <is>
          <t>Application &amp; Product Support · IC</t>
        </is>
      </c>
      <c r="W115" s="101" t="inlineStr">
        <is>
          <t>A3</t>
        </is>
      </c>
      <c r="X115" s="86" t="inlineStr">
        <is>
          <t>Band A · Practitioner</t>
        </is>
      </c>
      <c r="Y115" s="86" t="inlineStr">
        <is>
          <t>Senior Support Executive</t>
        </is>
      </c>
      <c r="Z115" s="86" t="n"/>
      <c r="AA115" s="86" t="inlineStr">
        <is>
          <t>Placed at A3 by the evidence: six ratings × market-derived weights and rules R1–R13 · no move needed for the reporting line</t>
        </is>
      </c>
      <c r="AB115" s="86" t="n"/>
      <c r="AC115" s="88" t="inlineStr">
        <is>
          <t>A2</t>
        </is>
      </c>
      <c r="AD115" s="21" t="inlineStr">
        <is>
          <t>High · 5.5 yrs vs market 2–5 yrs for A3</t>
        </is>
      </c>
      <c r="AE115" s="21" t="n"/>
      <c r="AF115" s="21" t="inlineStr">
        <is>
          <t>P2 · SFIA 3 Apply</t>
        </is>
      </c>
      <c r="AG115" s="89" t="str">
        <f>IFERROR(IF(INDEX(RM_I_C,MATCH($U115,RM_KEY,0))="","",INDEX(RM_I_C,MATCH($U115,RM_KEY,0))),"")</f>
        <v>H</v>
      </c>
      <c r="AH115" s="90" t="str">
        <f>IFERROR(IF(INDEX(RM_I_Au,MATCH($U115,RM_KEY,0))="","",INDEX(RM_I_Au,MATCH($U115,RM_KEY,0))),"")</f>
        <v>M</v>
      </c>
      <c r="AI115" s="90" t="str">
        <f>IFERROR(IF(INDEX(RM_I_Ac,MATCH($U115,RM_KEY,0))="","",INDEX(RM_I_Ac,MATCH($U115,RM_KEY,0))),"")</f>
        <v>M</v>
      </c>
      <c r="AJ115" s="90" t="str">
        <f>IFERROR(IF(INDEX(RM_I_L,MATCH($U115,RM_KEY,0))="","",INDEX(RM_I_L,MATCH($U115,RM_KEY,0))),"")</f>
        <v>L</v>
      </c>
      <c r="AK115" s="90" t="str">
        <f>IFERROR(IF(INDEX(RM_I_BI,MATCH($U115,RM_KEY,0))="","",INDEX(RM_I_BI,MATCH($U115,RM_KEY,0))),"")</f>
        <v>M</v>
      </c>
      <c r="AL115" s="90" t="str">
        <f>IFERROR(IF(INDEX(RM_I_Exp,MATCH($U115,RM_KEY,0))="","",INDEX(RM_I_Exp,MATCH($U115,RM_KEY,0))),"")</f>
        <v>L</v>
      </c>
      <c r="AM115" s="90" t="str">
        <f>IFERROR(IF(INDEX(RM_I_Edu,MATCH($U115,RM_KEY,0))="","",INDEX(RM_I_Edu,MATCH($U115,RM_KEY,0))),"")</f>
        <v>L</v>
      </c>
      <c r="AN115" s="91" t="str">
        <f>IFERROR(IF(INDEX(RM_M_C,MATCH($U115,RM_KEY,0))="","",INDEX(RM_M_C,MATCH($U115,RM_KEY,0))),"")</f>
        <v>H</v>
      </c>
      <c r="AO115" s="92" t="str">
        <f>IFERROR(IF(INDEX(RM_M_Au,MATCH($U115,RM_KEY,0))="","",INDEX(RM_M_Au,MATCH($U115,RM_KEY,0))),"")</f>
        <v>M</v>
      </c>
      <c r="AP115" s="92" t="str">
        <f>IFERROR(IF(INDEX(RM_M_Ac,MATCH($U115,RM_KEY,0))="","",INDEX(RM_M_Ac,MATCH($U115,RM_KEY,0))),"")</f>
        <v>M</v>
      </c>
      <c r="AQ115" s="92" t="str">
        <f>IFERROR(IF(INDEX(RM_M_L,MATCH($U115,RM_KEY,0))="","",INDEX(RM_M_L,MATCH($U115,RM_KEY,0))),"")</f>
        <v>L</v>
      </c>
      <c r="AR115" s="92" t="str">
        <f>IFERROR(IF(INDEX(RM_M_BI,MATCH($U115,RM_KEY,0))="","",INDEX(RM_M_BI,MATCH($U115,RM_KEY,0))),"")</f>
        <v>L</v>
      </c>
      <c r="AS115" s="92" t="str">
        <f>IFERROR(IF(INDEX(RM_M_Exp,MATCH($U115,RM_KEY,0))="","",INDEX(RM_M_Exp,MATCH($U115,RM_KEY,0))),"")</f>
        <v>L</v>
      </c>
      <c r="AT115" s="92" t="str">
        <f>IFERROR(IF(INDEX(RM_M_Edu,MATCH($U115,RM_KEY,0))="","",INDEX(RM_M_Edu,MATCH($U115,RM_KEY,0))),"")</f>
        <v>L</v>
      </c>
      <c r="AU115" s="93" t="str">
        <f>IFERROR(IF(INDEX(RM_L_C,MATCH($U115,RM_KEY,0))="","",INDEX(RM_L_C,MATCH($U115,RM_KEY,0))),"")</f>
        <v/>
      </c>
      <c r="AV115" s="94" t="str">
        <f>IFERROR(IF(INDEX(RM_L_Au,MATCH($U115,RM_KEY,0))="","",INDEX(RM_L_Au,MATCH($U115,RM_KEY,0))),"")</f>
        <v/>
      </c>
      <c r="AW115" s="94" t="str">
        <f>IFERROR(IF(INDEX(RM_L_Ac,MATCH($U115,RM_KEY,0))="","",INDEX(RM_L_Ac,MATCH($U115,RM_KEY,0))),"")</f>
        <v/>
      </c>
      <c r="AX115" s="94" t="str">
        <f>IFERROR(IF(INDEX(RM_L_L,MATCH($U115,RM_KEY,0))="","",INDEX(RM_L_L,MATCH($U115,RM_KEY,0))),"")</f>
        <v/>
      </c>
      <c r="AY115" s="94" t="str">
        <f>IFERROR(IF(INDEX(RM_L_BI,MATCH($U115,RM_KEY,0))="","",INDEX(RM_L_BI,MATCH($U115,RM_KEY,0))),"")</f>
        <v/>
      </c>
      <c r="AZ115" s="94" t="str">
        <f>IFERROR(IF(INDEX(RM_L_Exp,MATCH($U115,RM_KEY,0))="","",INDEX(RM_L_Exp,MATCH($U115,RM_KEY,0))),"")</f>
        <v/>
      </c>
      <c r="BA115" s="94" t="str">
        <f>IFERROR(IF(INDEX(RM_L_Edu,MATCH($U115,RM_KEY,0))="","",INDEX(RM_L_Edu,MATCH($U115,RM_KEY,0))),"")</f>
        <v/>
      </c>
      <c r="BB115" s="89" t="inlineStr">
        <is>
          <t>M</t>
        </is>
      </c>
      <c r="BC115" s="90" t="inlineStr">
        <is>
          <t>L</t>
        </is>
      </c>
      <c r="BD115" s="90" t="inlineStr">
        <is>
          <t>L</t>
        </is>
      </c>
      <c r="BE115" s="90" t="inlineStr">
        <is>
          <t>L</t>
        </is>
      </c>
      <c r="BF115" s="90" t="n"/>
      <c r="BG115" s="90" t="inlineStr">
        <is>
          <t>H</t>
        </is>
      </c>
      <c r="BH115" s="90" t="inlineStr">
        <is>
          <t>M</t>
        </is>
      </c>
      <c r="BI115" s="93" t="n"/>
      <c r="BJ115" s="94" t="n"/>
      <c r="BK115" s="94" t="n"/>
      <c r="BL115" s="94" t="n"/>
      <c r="BM115" s="94" t="n"/>
      <c r="BN115" s="94" t="n"/>
      <c r="BO115" s="94" t="n"/>
      <c r="BP115" s="63" t="n"/>
      <c r="BQ115" s="95" t="str">
        <f>IF(CY115=0,"",IF(BP115&lt;&gt;"",BP115,IF(LEFT(W115,1)="X",W115,IF(OR(W115="B+",W115="C+"),INDEX(LAD_PC,MAX(1,MIN(14,MATCH(W115,LAD_PC,0)+IF((DA115-CZ115)&gt;=0.5,1,IF((DA115-CZ115)&lt;=-0.5,-1,0))))),INDEX(LAD_STD,MAX(1,MIN(12,MATCH(W115,LAD_STD,0)+IF((DA115-CZ115)&gt;=0.5,1,IF((DA115-CZ115)&lt;=-0.5,-1,0)))))))))</f>
        <v/>
      </c>
      <c r="BR115" s="86" t="str">
        <f>IF(BQ115="","",IFERROR(CHOOSE(INDEX(B_RANK,MATCH(BQ115,B_LVL,0)),"Band A · Practitioner","Band B · Specialist / Manager","B+ · Player-Coach","Band C · Principal / Head","C+ · Player-Coach","Band D · Business leadership","Band E · Enterprise leadership"),"Band X · Consultant"))</f>
        <v/>
      </c>
      <c r="BS115" s="86" t="str">
        <f>IF(BQ115="","",IF(BQ115=W115,"• Same",IF(INDEX(B_VAL,MATCH(BQ115,B_LVL,0))&gt;INDEX(B_VAL,MATCH(W115,B_LVL,0)),"▲ Up","▼ Down")))</f>
        <v/>
      </c>
      <c r="BT115" s="95" t="str">
        <f>IF(BQ115&lt;&gt;"",BQ115,W115)</f>
        <v>A3</v>
      </c>
      <c r="BU115" s="86" t="str">
        <f>IFERROR(IF($H115="","—",IF(OR(LEFT(BT115,1)="X",LEFT(INDEX($BT$7:$BT$592,MATCH($H115,$D$7:$D$592,0)),1)="X"),"—",IF(AND(LEFT(BT115,1)="E",LEFT(INDEX($BT$7:$BT$592,MATCH($H115,$D$7:$D$592,0)),1)="E"),"Exception · Band E",IF(INDEX(B_VAL,MATCH(BT115,B_LVL,0))&gt;=INDEX(B_VAL,MATCH(INDEX($BT$7:$BT$592,MATCH($H115,$D$7:$D$592,0)),B_LVL,0)),"⚠ At or above the manager",IF(INDEX(B_RANK,MATCH(BT115,B_LVL,0))=INDEX(B_RANK,MATCH(INDEX($BT$7:$BT$592,MATCH($H115,$D$7:$D$592,0)),B_LVL,0)),"⚠ Same band as the manager","OK"))))),"—")</f>
        <v>OK</v>
      </c>
      <c r="BV115" s="64" t="n"/>
      <c r="BW115" s="20">
        <f>IFERROR(INDEX(LMH_PTS,MATCH(AG115,LMH_KEY,0)),0)</f>
        <v>9</v>
      </c>
      <c r="BX115" s="21">
        <f>IFERROR(INDEX(LMH_PTS,MATCH(AH115,LMH_KEY,0)),0)</f>
        <v>3</v>
      </c>
      <c r="BY115" s="21">
        <f>IFERROR(INDEX(LMH_PTS,MATCH(AI115,LMH_KEY,0)),0)</f>
        <v>3</v>
      </c>
      <c r="BZ115" s="21">
        <f>IFERROR(INDEX(LMH_PTS,MATCH(AJ115,LMH_KEY,0)),0)</f>
        <v>1</v>
      </c>
      <c r="CA115" s="21">
        <f>IFERROR(INDEX(LMH_PTS,MATCH(AK115,LMH_KEY,0)),0)</f>
        <v>3</v>
      </c>
      <c r="CB115" s="21">
        <f>IFERROR(INDEX(LMH_PTS,MATCH(AL115,LMH_KEY,0)),0)</f>
        <v>1</v>
      </c>
      <c r="CC115" s="21">
        <f>IFERROR(INDEX(LMH_PTS,MATCH(AM115,LMH_KEY,0)),0)</f>
        <v>1</v>
      </c>
      <c r="CD115" s="21">
        <f>IFERROR(INDEX(LMH_PTS,MATCH(IF(AU115&lt;&gt;"",AU115,AG115),LMH_KEY,0)),0)</f>
        <v>9</v>
      </c>
      <c r="CE115" s="21">
        <f>IFERROR(INDEX(LMH_PTS,MATCH(IF(AV115&lt;&gt;"",AV115,AH115),LMH_KEY,0)),0)</f>
        <v>3</v>
      </c>
      <c r="CF115" s="21">
        <f>IFERROR(INDEX(LMH_PTS,MATCH(IF(AW115&lt;&gt;"",AW115,AI115),LMH_KEY,0)),0)</f>
        <v>3</v>
      </c>
      <c r="CG115" s="21">
        <f>IFERROR(INDEX(LMH_PTS,MATCH(IF(AX115&lt;&gt;"",AX115,AJ115),LMH_KEY,0)),0)</f>
        <v>1</v>
      </c>
      <c r="CH115" s="21">
        <f>IFERROR(INDEX(LMH_PTS,MATCH(IF(AY115&lt;&gt;"",AY115,AK115),LMH_KEY,0)),0)</f>
        <v>3</v>
      </c>
      <c r="CI115" s="21">
        <f>IFERROR(INDEX(LMH_PTS,MATCH(IF(AZ115&lt;&gt;"",AZ115,AL115),LMH_KEY,0)),0)</f>
        <v>1</v>
      </c>
      <c r="CJ115" s="21">
        <f>IFERROR(INDEX(LMH_PTS,MATCH(IF(BA115&lt;&gt;"",BA115,AM115),LMH_KEY,0)),0)</f>
        <v>1</v>
      </c>
      <c r="CK115" s="21">
        <f>IF(BB115="",0,IFERROR(INDEX(LMH_STEP,MATCH(BB115,LMH_KEY,0)),0))</f>
        <v>0</v>
      </c>
      <c r="CL115" s="21">
        <f>IF(BC115="",0,IFERROR(INDEX(LMH_STEP,MATCH(BC115,LMH_KEY,0)),0))</f>
        <v>-1</v>
      </c>
      <c r="CM115" s="21">
        <f>IF(BD115="",0,IFERROR(INDEX(LMH_STEP,MATCH(BD115,LMH_KEY,0)),0))</f>
        <v>-1</v>
      </c>
      <c r="CN115" s="21">
        <f>IF(BE115="",0,IFERROR(INDEX(LMH_STEP,MATCH(BE115,LMH_KEY,0)),0))</f>
        <v>-1</v>
      </c>
      <c r="CO115" s="21">
        <f>IF(BF115="",0,IFERROR(INDEX(LMH_STEP,MATCH(BF115,LMH_KEY,0)),0))</f>
        <v>0</v>
      </c>
      <c r="CP115" s="21">
        <f>IF(BG115="",0,IFERROR(INDEX(LMH_STEP,MATCH(BG115,LMH_KEY,0)),0))</f>
        <v>1</v>
      </c>
      <c r="CQ115" s="21">
        <f>IF(BH115="",0,IFERROR(INDEX(LMH_STEP,MATCH(BH115,LMH_KEY,0)),0))</f>
        <v>0</v>
      </c>
      <c r="CR115" s="21">
        <f>IF(BI115&lt;&gt;"",IFERROR(INDEX(LMH_STEP,MATCH(BI115,LMH_KEY,0)),0),CK115)</f>
        <v>0</v>
      </c>
      <c r="CS115" s="21">
        <f>IF(BJ115&lt;&gt;"",IFERROR(INDEX(LMH_STEP,MATCH(BJ115,LMH_KEY,0)),0),CL115)</f>
        <v>-1</v>
      </c>
      <c r="CT115" s="21">
        <f>IF(BK115&lt;&gt;"",IFERROR(INDEX(LMH_STEP,MATCH(BK115,LMH_KEY,0)),0),CM115)</f>
        <v>-1</v>
      </c>
      <c r="CU115" s="21">
        <f>IF(BL115&lt;&gt;"",IFERROR(INDEX(LMH_STEP,MATCH(BL115,LMH_KEY,0)),0),CN115)</f>
        <v>-1</v>
      </c>
      <c r="CV115" s="21">
        <f>IF(BM115&lt;&gt;"",IFERROR(INDEX(LMH_STEP,MATCH(BM115,LMH_KEY,0)),0),CO115)</f>
        <v>0</v>
      </c>
      <c r="CW115" s="21">
        <f>IF(BN115&lt;&gt;"",IFERROR(INDEX(LMH_STEP,MATCH(BN115,LMH_KEY,0)),0),CP115)</f>
        <v>1</v>
      </c>
      <c r="CX115" s="21">
        <f>IF(BO115&lt;&gt;"",IFERROR(INDEX(LMH_STEP,MATCH(BO115,LMH_KEY,0)),0),CQ115)</f>
        <v>0</v>
      </c>
      <c r="CY115" s="21">
        <f>COUNTA(BI115:BO115)+IF(BP115&lt;&gt;"",1,0)+IFERROR(INDEX(RM_LCNT,MATCH($U115,RM_KEY,0)),0)</f>
        <v>0</v>
      </c>
      <c r="CZ115" s="21">
        <f>IF((BW115+BX115+BY115+BZ115+CA115+CB115+CC115)=0,0,(BW115*CK115+BX115*CL115+BY115*CM115+BZ115*CN115+CA115*CO115+CB115*CP115+CC115*CQ115)/(BW115+BX115+BY115+BZ115+CA115+CB115+CC115))</f>
        <v>-0.285714285714286</v>
      </c>
      <c r="DA115" s="21">
        <f>IF((CD115+CE115+CF115+CG115+CH115+CI115+CJ115)=0,0,(CD115*CR115+CE115*CS115+CF115*CT115+CG115*CU115+CH115*CV115+CI115*CW115+CJ115*CX115)/(CD115+CE115+CF115+CG115+CH115+CI115+CJ115))</f>
        <v>-0.285714285714286</v>
      </c>
    </row>
    <row r="116" ht="70" customHeight="1">
      <c r="A116" s="59" t="inlineStr">
        <is>
          <t>CARBON</t>
        </is>
      </c>
      <c r="B116" s="17" t="inlineStr">
        <is>
          <t>Support</t>
        </is>
      </c>
      <c r="C116" s="17" t="n">
        <v>5</v>
      </c>
      <c r="D116" s="17" t="inlineStr">
        <is>
          <t>IRIS1951</t>
        </is>
      </c>
      <c r="E116" s="17" t="inlineStr">
        <is>
          <t>Kiran Pawar</t>
        </is>
      </c>
      <c r="F116" s="17" t="inlineStr">
        <is>
          <t>Executive- Product Support</t>
        </is>
      </c>
      <c r="G116" s="17" t="inlineStr">
        <is>
          <t>Harshal Shah</t>
        </is>
      </c>
      <c r="H116" s="17" t="inlineStr">
        <is>
          <t>IRIS0662</t>
        </is>
      </c>
      <c r="I116" s="17" t="n">
        <v>8.6</v>
      </c>
      <c r="J116" s="17" t="inlineStr">
        <is>
          <t>B.Com</t>
        </is>
      </c>
      <c r="K116" s="17" t="inlineStr">
        <is>
          <t>L3 – Professional / Associate</t>
        </is>
      </c>
      <c r="L116" s="82" t="inlineStr">
        <is>
          <t>20 of 20</t>
        </is>
      </c>
      <c r="M116" s="83"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
        </is>
      </c>
      <c r="N116"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t>
        </is>
      </c>
      <c r="O116" s="83" t="inlineStr">
        <is>
          <t>Latest rating: 4 · Potential: Medium · 9-box: High Impact / Growth Talent</t>
        </is>
      </c>
      <c r="P116" s="83" t="inlineStr">
        <is>
          <t>Complexity &amp; Expertise: A3: own survey / KRA answers · summarised by the rater; not quoted → moved up 0.5
Autonomy &amp; Decision: A3: Handles client requests independently; goes to team lead only on escalation → moved up 0.5
Accountability &amp; Impact: A3: Answerable for requirements passed to Product and high-priority client tickets → moved down 0.5
Leadership &amp; Strategy: A1: Writes knowledge-base articles; no guidance of others described despite one report → moved down 1</t>
        </is>
      </c>
      <c r="Q116" s="84" t="inlineStr">
        <is>
          <t>Open ▸</t>
        </is>
      </c>
      <c r="R116" s="84" t="inlineStr">
        <is>
          <t>Card ▸</t>
        </is>
      </c>
      <c r="S116" s="85" t="inlineStr">
        <is>
          <t>Customer Success &amp; Support</t>
        </is>
      </c>
      <c r="T116" s="86" t="inlineStr">
        <is>
          <t>Application &amp; Product Support</t>
        </is>
      </c>
      <c r="U116" s="86" t="inlineStr">
        <is>
          <t>R015</t>
        </is>
      </c>
      <c r="V116" s="86" t="inlineStr">
        <is>
          <t>Application &amp; Product Support · IC</t>
        </is>
      </c>
      <c r="W116" s="99" t="inlineStr">
        <is>
          <t>B1</t>
        </is>
      </c>
      <c r="X116" s="86" t="inlineStr">
        <is>
          <t>Band B · Specialist / Manager</t>
        </is>
      </c>
      <c r="Y116" s="86" t="inlineStr">
        <is>
          <t>Functional Specialist</t>
        </is>
      </c>
      <c r="Z116" s="100" t="inlineStr">
        <is>
          <t>Senior Support Executive → Functional Specialist</t>
        </is>
      </c>
      <c r="AA116" s="86" t="inlineStr">
        <is>
          <t>Evidence level A3 · moved up to B1 so that no reportee shares a band with their manager, with the fewest moves across IRIS</t>
        </is>
      </c>
      <c r="AB116" s="86" t="n"/>
      <c r="AC116" s="88" t="inlineStr">
        <is>
          <t>A3</t>
        </is>
      </c>
      <c r="AD116" s="21" t="inlineStr">
        <is>
          <t>High · 8.6 yrs vs market 4–8 yrs for B1</t>
        </is>
      </c>
      <c r="AE116" s="21" t="inlineStr">
        <is>
          <t>1 direct reports · norm IC: none · Team Lead: 3–5</t>
        </is>
      </c>
      <c r="AF116" s="21" t="inlineStr">
        <is>
          <t>P3 / M2 · SFIA 4 Enable</t>
        </is>
      </c>
      <c r="AG116" s="89" t="str">
        <f>IFERROR(IF(INDEX(RM_I_C,MATCH($U116,RM_KEY,0))="","",INDEX(RM_I_C,MATCH($U116,RM_KEY,0))),"")</f>
        <v>H</v>
      </c>
      <c r="AH116" s="90" t="str">
        <f>IFERROR(IF(INDEX(RM_I_Au,MATCH($U116,RM_KEY,0))="","",INDEX(RM_I_Au,MATCH($U116,RM_KEY,0))),"")</f>
        <v>M</v>
      </c>
      <c r="AI116" s="90" t="str">
        <f>IFERROR(IF(INDEX(RM_I_Ac,MATCH($U116,RM_KEY,0))="","",INDEX(RM_I_Ac,MATCH($U116,RM_KEY,0))),"")</f>
        <v>M</v>
      </c>
      <c r="AJ116" s="90" t="str">
        <f>IFERROR(IF(INDEX(RM_I_L,MATCH($U116,RM_KEY,0))="","",INDEX(RM_I_L,MATCH($U116,RM_KEY,0))),"")</f>
        <v>L</v>
      </c>
      <c r="AK116" s="90" t="str">
        <f>IFERROR(IF(INDEX(RM_I_BI,MATCH($U116,RM_KEY,0))="","",INDEX(RM_I_BI,MATCH($U116,RM_KEY,0))),"")</f>
        <v>M</v>
      </c>
      <c r="AL116" s="90" t="str">
        <f>IFERROR(IF(INDEX(RM_I_Exp,MATCH($U116,RM_KEY,0))="","",INDEX(RM_I_Exp,MATCH($U116,RM_KEY,0))),"")</f>
        <v>L</v>
      </c>
      <c r="AM116" s="90" t="str">
        <f>IFERROR(IF(INDEX(RM_I_Edu,MATCH($U116,RM_KEY,0))="","",INDEX(RM_I_Edu,MATCH($U116,RM_KEY,0))),"")</f>
        <v>L</v>
      </c>
      <c r="AN116" s="91" t="str">
        <f>IFERROR(IF(INDEX(RM_M_C,MATCH($U116,RM_KEY,0))="","",INDEX(RM_M_C,MATCH($U116,RM_KEY,0))),"")</f>
        <v>H</v>
      </c>
      <c r="AO116" s="92" t="str">
        <f>IFERROR(IF(INDEX(RM_M_Au,MATCH($U116,RM_KEY,0))="","",INDEX(RM_M_Au,MATCH($U116,RM_KEY,0))),"")</f>
        <v>M</v>
      </c>
      <c r="AP116" s="92" t="str">
        <f>IFERROR(IF(INDEX(RM_M_Ac,MATCH($U116,RM_KEY,0))="","",INDEX(RM_M_Ac,MATCH($U116,RM_KEY,0))),"")</f>
        <v>M</v>
      </c>
      <c r="AQ116" s="92" t="str">
        <f>IFERROR(IF(INDEX(RM_M_L,MATCH($U116,RM_KEY,0))="","",INDEX(RM_M_L,MATCH($U116,RM_KEY,0))),"")</f>
        <v>L</v>
      </c>
      <c r="AR116" s="92" t="str">
        <f>IFERROR(IF(INDEX(RM_M_BI,MATCH($U116,RM_KEY,0))="","",INDEX(RM_M_BI,MATCH($U116,RM_KEY,0))),"")</f>
        <v>L</v>
      </c>
      <c r="AS116" s="92" t="str">
        <f>IFERROR(IF(INDEX(RM_M_Exp,MATCH($U116,RM_KEY,0))="","",INDEX(RM_M_Exp,MATCH($U116,RM_KEY,0))),"")</f>
        <v>L</v>
      </c>
      <c r="AT116" s="92" t="str">
        <f>IFERROR(IF(INDEX(RM_M_Edu,MATCH($U116,RM_KEY,0))="","",INDEX(RM_M_Edu,MATCH($U116,RM_KEY,0))),"")</f>
        <v>L</v>
      </c>
      <c r="AU116" s="93" t="str">
        <f>IFERROR(IF(INDEX(RM_L_C,MATCH($U116,RM_KEY,0))="","",INDEX(RM_L_C,MATCH($U116,RM_KEY,0))),"")</f>
        <v/>
      </c>
      <c r="AV116" s="94" t="str">
        <f>IFERROR(IF(INDEX(RM_L_Au,MATCH($U116,RM_KEY,0))="","",INDEX(RM_L_Au,MATCH($U116,RM_KEY,0))),"")</f>
        <v/>
      </c>
      <c r="AW116" s="94" t="str">
        <f>IFERROR(IF(INDEX(RM_L_Ac,MATCH($U116,RM_KEY,0))="","",INDEX(RM_L_Ac,MATCH($U116,RM_KEY,0))),"")</f>
        <v/>
      </c>
      <c r="AX116" s="94" t="str">
        <f>IFERROR(IF(INDEX(RM_L_L,MATCH($U116,RM_KEY,0))="","",INDEX(RM_L_L,MATCH($U116,RM_KEY,0))),"")</f>
        <v/>
      </c>
      <c r="AY116" s="94" t="str">
        <f>IFERROR(IF(INDEX(RM_L_BI,MATCH($U116,RM_KEY,0))="","",INDEX(RM_L_BI,MATCH($U116,RM_KEY,0))),"")</f>
        <v/>
      </c>
      <c r="AZ116" s="94" t="str">
        <f>IFERROR(IF(INDEX(RM_L_Exp,MATCH($U116,RM_KEY,0))="","",INDEX(RM_L_Exp,MATCH($U116,RM_KEY,0))),"")</f>
        <v/>
      </c>
      <c r="BA116" s="94" t="str">
        <f>IFERROR(IF(INDEX(RM_L_Edu,MATCH($U116,RM_KEY,0))="","",INDEX(RM_L_Edu,MATCH($U116,RM_KEY,0))),"")</f>
        <v/>
      </c>
      <c r="BB116" s="89" t="inlineStr">
        <is>
          <t>L</t>
        </is>
      </c>
      <c r="BC116" s="90" t="inlineStr">
        <is>
          <t>L</t>
        </is>
      </c>
      <c r="BD116" s="90" t="inlineStr">
        <is>
          <t>L</t>
        </is>
      </c>
      <c r="BE116" s="90" t="inlineStr">
        <is>
          <t>L</t>
        </is>
      </c>
      <c r="BF116" s="90" t="inlineStr">
        <is>
          <t>M</t>
        </is>
      </c>
      <c r="BG116" s="90" t="inlineStr">
        <is>
          <t>H</t>
        </is>
      </c>
      <c r="BH116" s="90" t="inlineStr">
        <is>
          <t>M</t>
        </is>
      </c>
      <c r="BI116" s="93" t="n"/>
      <c r="BJ116" s="94" t="n"/>
      <c r="BK116" s="94" t="n"/>
      <c r="BL116" s="94" t="n"/>
      <c r="BM116" s="94" t="n"/>
      <c r="BN116" s="94" t="n"/>
      <c r="BO116" s="94" t="n"/>
      <c r="BP116" s="63" t="n"/>
      <c r="BQ116" s="95" t="str">
        <f>IF(CY116=0,"",IF(BP116&lt;&gt;"",BP116,IF(LEFT(W116,1)="X",W116,IF(OR(W116="B+",W116="C+"),INDEX(LAD_PC,MAX(1,MIN(14,MATCH(W116,LAD_PC,0)+IF((DA116-CZ116)&gt;=0.5,1,IF((DA116-CZ116)&lt;=-0.5,-1,0))))),INDEX(LAD_STD,MAX(1,MIN(12,MATCH(W116,LAD_STD,0)+IF((DA116-CZ116)&gt;=0.5,1,IF((DA116-CZ116)&lt;=-0.5,-1,0)))))))))</f>
        <v/>
      </c>
      <c r="BR116" s="86" t="str">
        <f>IF(BQ116="","",IFERROR(CHOOSE(INDEX(B_RANK,MATCH(BQ116,B_LVL,0)),"Band A · Practitioner","Band B · Specialist / Manager","B+ · Player-Coach","Band C · Principal / Head","C+ · Player-Coach","Band D · Business leadership","Band E · Enterprise leadership"),"Band X · Consultant"))</f>
        <v/>
      </c>
      <c r="BS116" s="86" t="str">
        <f>IF(BQ116="","",IF(BQ116=W116,"• Same",IF(INDEX(B_VAL,MATCH(BQ116,B_LVL,0))&gt;INDEX(B_VAL,MATCH(W116,B_LVL,0)),"▲ Up","▼ Down")))</f>
        <v/>
      </c>
      <c r="BT116" s="95" t="str">
        <f>IF(BQ116&lt;&gt;"",BQ116,W116)</f>
        <v>B1</v>
      </c>
      <c r="BU116" s="86" t="str">
        <f>IFERROR(IF($H116="","—",IF(OR(LEFT(BT116,1)="X",LEFT(INDEX($BT$7:$BT$592,MATCH($H116,$D$7:$D$592,0)),1)="X"),"—",IF(AND(LEFT(BT116,1)="E",LEFT(INDEX($BT$7:$BT$592,MATCH($H116,$D$7:$D$592,0)),1)="E"),"Exception · Band E",IF(INDEX(B_VAL,MATCH(BT116,B_LVL,0))&gt;=INDEX(B_VAL,MATCH(INDEX($BT$7:$BT$592,MATCH($H116,$D$7:$D$592,0)),B_LVL,0)),"⚠ At or above the manager",IF(INDEX(B_RANK,MATCH(BT116,B_LVL,0))=INDEX(B_RANK,MATCH(INDEX($BT$7:$BT$592,MATCH($H116,$D$7:$D$592,0)),B_LVL,0)),"⚠ Same band as the manager","OK"))))),"—")</f>
        <v>OK</v>
      </c>
      <c r="BV116" s="64" t="n"/>
      <c r="BW116" s="20">
        <f>IFERROR(INDEX(LMH_PTS,MATCH(AG116,LMH_KEY,0)),0)</f>
        <v>9</v>
      </c>
      <c r="BX116" s="21">
        <f>IFERROR(INDEX(LMH_PTS,MATCH(AH116,LMH_KEY,0)),0)</f>
        <v>3</v>
      </c>
      <c r="BY116" s="21">
        <f>IFERROR(INDEX(LMH_PTS,MATCH(AI116,LMH_KEY,0)),0)</f>
        <v>3</v>
      </c>
      <c r="BZ116" s="21">
        <f>IFERROR(INDEX(LMH_PTS,MATCH(AJ116,LMH_KEY,0)),0)</f>
        <v>1</v>
      </c>
      <c r="CA116" s="21">
        <f>IFERROR(INDEX(LMH_PTS,MATCH(AK116,LMH_KEY,0)),0)</f>
        <v>3</v>
      </c>
      <c r="CB116" s="21">
        <f>IFERROR(INDEX(LMH_PTS,MATCH(AL116,LMH_KEY,0)),0)</f>
        <v>1</v>
      </c>
      <c r="CC116" s="21">
        <f>IFERROR(INDEX(LMH_PTS,MATCH(AM116,LMH_KEY,0)),0)</f>
        <v>1</v>
      </c>
      <c r="CD116" s="21">
        <f>IFERROR(INDEX(LMH_PTS,MATCH(IF(AU116&lt;&gt;"",AU116,AG116),LMH_KEY,0)),0)</f>
        <v>9</v>
      </c>
      <c r="CE116" s="21">
        <f>IFERROR(INDEX(LMH_PTS,MATCH(IF(AV116&lt;&gt;"",AV116,AH116),LMH_KEY,0)),0)</f>
        <v>3</v>
      </c>
      <c r="CF116" s="21">
        <f>IFERROR(INDEX(LMH_PTS,MATCH(IF(AW116&lt;&gt;"",AW116,AI116),LMH_KEY,0)),0)</f>
        <v>3</v>
      </c>
      <c r="CG116" s="21">
        <f>IFERROR(INDEX(LMH_PTS,MATCH(IF(AX116&lt;&gt;"",AX116,AJ116),LMH_KEY,0)),0)</f>
        <v>1</v>
      </c>
      <c r="CH116" s="21">
        <f>IFERROR(INDEX(LMH_PTS,MATCH(IF(AY116&lt;&gt;"",AY116,AK116),LMH_KEY,0)),0)</f>
        <v>3</v>
      </c>
      <c r="CI116" s="21">
        <f>IFERROR(INDEX(LMH_PTS,MATCH(IF(AZ116&lt;&gt;"",AZ116,AL116),LMH_KEY,0)),0)</f>
        <v>1</v>
      </c>
      <c r="CJ116" s="21">
        <f>IFERROR(INDEX(LMH_PTS,MATCH(IF(BA116&lt;&gt;"",BA116,AM116),LMH_KEY,0)),0)</f>
        <v>1</v>
      </c>
      <c r="CK116" s="21">
        <f>IF(BB116="",0,IFERROR(INDEX(LMH_STEP,MATCH(BB116,LMH_KEY,0)),0))</f>
        <v>-1</v>
      </c>
      <c r="CL116" s="21">
        <f>IF(BC116="",0,IFERROR(INDEX(LMH_STEP,MATCH(BC116,LMH_KEY,0)),0))</f>
        <v>-1</v>
      </c>
      <c r="CM116" s="21">
        <f>IF(BD116="",0,IFERROR(INDEX(LMH_STEP,MATCH(BD116,LMH_KEY,0)),0))</f>
        <v>-1</v>
      </c>
      <c r="CN116" s="21">
        <f>IF(BE116="",0,IFERROR(INDEX(LMH_STEP,MATCH(BE116,LMH_KEY,0)),0))</f>
        <v>-1</v>
      </c>
      <c r="CO116" s="21">
        <f>IF(BF116="",0,IFERROR(INDEX(LMH_STEP,MATCH(BF116,LMH_KEY,0)),0))</f>
        <v>0</v>
      </c>
      <c r="CP116" s="21">
        <f>IF(BG116="",0,IFERROR(INDEX(LMH_STEP,MATCH(BG116,LMH_KEY,0)),0))</f>
        <v>1</v>
      </c>
      <c r="CQ116" s="21">
        <f>IF(BH116="",0,IFERROR(INDEX(LMH_STEP,MATCH(BH116,LMH_KEY,0)),0))</f>
        <v>0</v>
      </c>
      <c r="CR116" s="21">
        <f>IF(BI116&lt;&gt;"",IFERROR(INDEX(LMH_STEP,MATCH(BI116,LMH_KEY,0)),0),CK116)</f>
        <v>-1</v>
      </c>
      <c r="CS116" s="21">
        <f>IF(BJ116&lt;&gt;"",IFERROR(INDEX(LMH_STEP,MATCH(BJ116,LMH_KEY,0)),0),CL116)</f>
        <v>-1</v>
      </c>
      <c r="CT116" s="21">
        <f>IF(BK116&lt;&gt;"",IFERROR(INDEX(LMH_STEP,MATCH(BK116,LMH_KEY,0)),0),CM116)</f>
        <v>-1</v>
      </c>
      <c r="CU116" s="21">
        <f>IF(BL116&lt;&gt;"",IFERROR(INDEX(LMH_STEP,MATCH(BL116,LMH_KEY,0)),0),CN116)</f>
        <v>-1</v>
      </c>
      <c r="CV116" s="21">
        <f>IF(BM116&lt;&gt;"",IFERROR(INDEX(LMH_STEP,MATCH(BM116,LMH_KEY,0)),0),CO116)</f>
        <v>0</v>
      </c>
      <c r="CW116" s="21">
        <f>IF(BN116&lt;&gt;"",IFERROR(INDEX(LMH_STEP,MATCH(BN116,LMH_KEY,0)),0),CP116)</f>
        <v>1</v>
      </c>
      <c r="CX116" s="21">
        <f>IF(BO116&lt;&gt;"",IFERROR(INDEX(LMH_STEP,MATCH(BO116,LMH_KEY,0)),0),CQ116)</f>
        <v>0</v>
      </c>
      <c r="CY116" s="21">
        <f>COUNTA(BI116:BO116)+IF(BP116&lt;&gt;"",1,0)+IFERROR(INDEX(RM_LCNT,MATCH($U116,RM_KEY,0)),0)</f>
        <v>0</v>
      </c>
      <c r="CZ116" s="21">
        <f>IF((BW116+BX116+BY116+BZ116+CA116+CB116+CC116)=0,0,(BW116*CK116+BX116*CL116+BY116*CM116+BZ116*CN116+CA116*CO116+CB116*CP116+CC116*CQ116)/(BW116+BX116+BY116+BZ116+CA116+CB116+CC116))</f>
        <v>-0.714285714285714</v>
      </c>
      <c r="DA116" s="21">
        <f>IF((CD116+CE116+CF116+CG116+CH116+CI116+CJ116)=0,0,(CD116*CR116+CE116*CS116+CF116*CT116+CG116*CU116+CH116*CV116+CI116*CW116+CJ116*CX116)/(CD116+CE116+CF116+CG116+CH116+CI116+CJ116))</f>
        <v>-0.714285714285714</v>
      </c>
    </row>
    <row r="117" ht="70" customHeight="1">
      <c r="A117" s="59" t="inlineStr">
        <is>
          <t>CARBON</t>
        </is>
      </c>
      <c r="B117" s="17" t="inlineStr">
        <is>
          <t>Support</t>
        </is>
      </c>
      <c r="C117" s="17" t="n">
        <v>6</v>
      </c>
      <c r="D117" s="17" t="inlineStr">
        <is>
          <t>IRIS2346</t>
        </is>
      </c>
      <c r="E117" s="17" t="inlineStr">
        <is>
          <t>Ravindra Kanojiya</t>
        </is>
      </c>
      <c r="F117" s="17" t="inlineStr">
        <is>
          <t>Client Support Executive</t>
        </is>
      </c>
      <c r="G117" s="17" t="inlineStr">
        <is>
          <t>Kiran Pawar</t>
        </is>
      </c>
      <c r="H117" s="17" t="inlineStr">
        <is>
          <t>IRIS1951</t>
        </is>
      </c>
      <c r="I117" s="17" t="n">
        <v>8.300000000000001</v>
      </c>
      <c r="J117" s="17" t="inlineStr">
        <is>
          <t>MBA</t>
        </is>
      </c>
      <c r="K117" s="17" t="inlineStr">
        <is>
          <t>L3 – Professional / Associate</t>
        </is>
      </c>
      <c r="L117" s="82" t="inlineStr">
        <is>
          <t>20 of 20</t>
        </is>
      </c>
      <c r="M117" s="83"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N117"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t>
        </is>
      </c>
      <c r="O117" s="83" t="inlineStr">
        <is>
          <t>Latest rating: 3 · Potential: Low · 9-box: Core Contributor</t>
        </is>
      </c>
      <c r="P117" s="83" t="inlineStr">
        <is>
          <t>Complexity &amp; Expertise: A2: Handles known issues on DM and Carbon; checks prior SEC filings for tagging styles → matches the start
Autonomy &amp; Decision: A2: Handles known issues; coordinates with Product team for others → matches the start
Accountability &amp; Impact: A2: Timely responses to client queries; errors matter at filing deadlines → matches the start
Leadership &amp; Strategy: A1: No guidance of others described → matches the start</t>
        </is>
      </c>
      <c r="Q117" s="84" t="inlineStr">
        <is>
          <t>Open ▸</t>
        </is>
      </c>
      <c r="R117" s="84" t="inlineStr">
        <is>
          <t>Card ▸</t>
        </is>
      </c>
      <c r="S117" s="85" t="inlineStr">
        <is>
          <t>Customer Success &amp; Support</t>
        </is>
      </c>
      <c r="T117" s="86" t="inlineStr">
        <is>
          <t>Application &amp; Product Support</t>
        </is>
      </c>
      <c r="U117" s="86" t="inlineStr">
        <is>
          <t>R015</t>
        </is>
      </c>
      <c r="V117" s="86" t="inlineStr">
        <is>
          <t>Application &amp; Product Support · IC</t>
        </is>
      </c>
      <c r="W117" s="101" t="inlineStr">
        <is>
          <t>A3</t>
        </is>
      </c>
      <c r="X117" s="86" t="inlineStr">
        <is>
          <t>Band A · Practitioner</t>
        </is>
      </c>
      <c r="Y117" s="86" t="inlineStr">
        <is>
          <t>Senior Support Executive</t>
        </is>
      </c>
      <c r="Z117" s="86" t="n"/>
      <c r="AA117" s="86" t="inlineStr">
        <is>
          <t>Placed at A3 by the evidence: six ratings × market-derived weights and rules R1–R13 · no move needed for the reporting line</t>
        </is>
      </c>
      <c r="AB117" s="86" t="n"/>
      <c r="AC117" s="88" t="inlineStr">
        <is>
          <t>A2</t>
        </is>
      </c>
      <c r="AD117" s="21" t="inlineStr">
        <is>
          <t>High · 8.3 yrs vs market 2–5 yrs for A3</t>
        </is>
      </c>
      <c r="AE117" s="21" t="n"/>
      <c r="AF117" s="21" t="inlineStr">
        <is>
          <t>P2 · SFIA 3 Apply</t>
        </is>
      </c>
      <c r="AG117" s="89" t="str">
        <f>IFERROR(IF(INDEX(RM_I_C,MATCH($U117,RM_KEY,0))="","",INDEX(RM_I_C,MATCH($U117,RM_KEY,0))),"")</f>
        <v>H</v>
      </c>
      <c r="AH117" s="90" t="str">
        <f>IFERROR(IF(INDEX(RM_I_Au,MATCH($U117,RM_KEY,0))="","",INDEX(RM_I_Au,MATCH($U117,RM_KEY,0))),"")</f>
        <v>M</v>
      </c>
      <c r="AI117" s="90" t="str">
        <f>IFERROR(IF(INDEX(RM_I_Ac,MATCH($U117,RM_KEY,0))="","",INDEX(RM_I_Ac,MATCH($U117,RM_KEY,0))),"")</f>
        <v>M</v>
      </c>
      <c r="AJ117" s="90" t="str">
        <f>IFERROR(IF(INDEX(RM_I_L,MATCH($U117,RM_KEY,0))="","",INDEX(RM_I_L,MATCH($U117,RM_KEY,0))),"")</f>
        <v>L</v>
      </c>
      <c r="AK117" s="90" t="str">
        <f>IFERROR(IF(INDEX(RM_I_BI,MATCH($U117,RM_KEY,0))="","",INDEX(RM_I_BI,MATCH($U117,RM_KEY,0))),"")</f>
        <v>M</v>
      </c>
      <c r="AL117" s="90" t="str">
        <f>IFERROR(IF(INDEX(RM_I_Exp,MATCH($U117,RM_KEY,0))="","",INDEX(RM_I_Exp,MATCH($U117,RM_KEY,0))),"")</f>
        <v>L</v>
      </c>
      <c r="AM117" s="90" t="str">
        <f>IFERROR(IF(INDEX(RM_I_Edu,MATCH($U117,RM_KEY,0))="","",INDEX(RM_I_Edu,MATCH($U117,RM_KEY,0))),"")</f>
        <v>L</v>
      </c>
      <c r="AN117" s="91" t="str">
        <f>IFERROR(IF(INDEX(RM_M_C,MATCH($U117,RM_KEY,0))="","",INDEX(RM_M_C,MATCH($U117,RM_KEY,0))),"")</f>
        <v>H</v>
      </c>
      <c r="AO117" s="92" t="str">
        <f>IFERROR(IF(INDEX(RM_M_Au,MATCH($U117,RM_KEY,0))="","",INDEX(RM_M_Au,MATCH($U117,RM_KEY,0))),"")</f>
        <v>M</v>
      </c>
      <c r="AP117" s="92" t="str">
        <f>IFERROR(IF(INDEX(RM_M_Ac,MATCH($U117,RM_KEY,0))="","",INDEX(RM_M_Ac,MATCH($U117,RM_KEY,0))),"")</f>
        <v>M</v>
      </c>
      <c r="AQ117" s="92" t="str">
        <f>IFERROR(IF(INDEX(RM_M_L,MATCH($U117,RM_KEY,0))="","",INDEX(RM_M_L,MATCH($U117,RM_KEY,0))),"")</f>
        <v>L</v>
      </c>
      <c r="AR117" s="92" t="str">
        <f>IFERROR(IF(INDEX(RM_M_BI,MATCH($U117,RM_KEY,0))="","",INDEX(RM_M_BI,MATCH($U117,RM_KEY,0))),"")</f>
        <v>L</v>
      </c>
      <c r="AS117" s="92" t="str">
        <f>IFERROR(IF(INDEX(RM_M_Exp,MATCH($U117,RM_KEY,0))="","",INDEX(RM_M_Exp,MATCH($U117,RM_KEY,0))),"")</f>
        <v>L</v>
      </c>
      <c r="AT117" s="92" t="str">
        <f>IFERROR(IF(INDEX(RM_M_Edu,MATCH($U117,RM_KEY,0))="","",INDEX(RM_M_Edu,MATCH($U117,RM_KEY,0))),"")</f>
        <v>L</v>
      </c>
      <c r="AU117" s="93" t="str">
        <f>IFERROR(IF(INDEX(RM_L_C,MATCH($U117,RM_KEY,0))="","",INDEX(RM_L_C,MATCH($U117,RM_KEY,0))),"")</f>
        <v/>
      </c>
      <c r="AV117" s="94" t="str">
        <f>IFERROR(IF(INDEX(RM_L_Au,MATCH($U117,RM_KEY,0))="","",INDEX(RM_L_Au,MATCH($U117,RM_KEY,0))),"")</f>
        <v/>
      </c>
      <c r="AW117" s="94" t="str">
        <f>IFERROR(IF(INDEX(RM_L_Ac,MATCH($U117,RM_KEY,0))="","",INDEX(RM_L_Ac,MATCH($U117,RM_KEY,0))),"")</f>
        <v/>
      </c>
      <c r="AX117" s="94" t="str">
        <f>IFERROR(IF(INDEX(RM_L_L,MATCH($U117,RM_KEY,0))="","",INDEX(RM_L_L,MATCH($U117,RM_KEY,0))),"")</f>
        <v/>
      </c>
      <c r="AY117" s="94" t="str">
        <f>IFERROR(IF(INDEX(RM_L_BI,MATCH($U117,RM_KEY,0))="","",INDEX(RM_L_BI,MATCH($U117,RM_KEY,0))),"")</f>
        <v/>
      </c>
      <c r="AZ117" s="94" t="str">
        <f>IFERROR(IF(INDEX(RM_L_Exp,MATCH($U117,RM_KEY,0))="","",INDEX(RM_L_Exp,MATCH($U117,RM_KEY,0))),"")</f>
        <v/>
      </c>
      <c r="BA117" s="94" t="str">
        <f>IFERROR(IF(INDEX(RM_L_Edu,MATCH($U117,RM_KEY,0))="","",INDEX(RM_L_Edu,MATCH($U117,RM_KEY,0))),"")</f>
        <v/>
      </c>
      <c r="BB117" s="89" t="inlineStr">
        <is>
          <t>L</t>
        </is>
      </c>
      <c r="BC117" s="90" t="inlineStr">
        <is>
          <t>L</t>
        </is>
      </c>
      <c r="BD117" s="90" t="inlineStr">
        <is>
          <t>L</t>
        </is>
      </c>
      <c r="BE117" s="90" t="inlineStr">
        <is>
          <t>L</t>
        </is>
      </c>
      <c r="BF117" s="90" t="n"/>
      <c r="BG117" s="90" t="inlineStr">
        <is>
          <t>H</t>
        </is>
      </c>
      <c r="BH117" s="90" t="inlineStr">
        <is>
          <t>H</t>
        </is>
      </c>
      <c r="BI117" s="93" t="n"/>
      <c r="BJ117" s="94" t="n"/>
      <c r="BK117" s="94" t="n"/>
      <c r="BL117" s="94" t="n"/>
      <c r="BM117" s="94" t="n"/>
      <c r="BN117" s="94" t="n"/>
      <c r="BO117" s="94" t="n"/>
      <c r="BP117" s="63" t="n"/>
      <c r="BQ117" s="95" t="str">
        <f>IF(CY117=0,"",IF(BP117&lt;&gt;"",BP117,IF(LEFT(W117,1)="X",W117,IF(OR(W117="B+",W117="C+"),INDEX(LAD_PC,MAX(1,MIN(14,MATCH(W117,LAD_PC,0)+IF((DA117-CZ117)&gt;=0.5,1,IF((DA117-CZ117)&lt;=-0.5,-1,0))))),INDEX(LAD_STD,MAX(1,MIN(12,MATCH(W117,LAD_STD,0)+IF((DA117-CZ117)&gt;=0.5,1,IF((DA117-CZ117)&lt;=-0.5,-1,0)))))))))</f>
        <v/>
      </c>
      <c r="BR117" s="86" t="str">
        <f>IF(BQ117="","",IFERROR(CHOOSE(INDEX(B_RANK,MATCH(BQ117,B_LVL,0)),"Band A · Practitioner","Band B · Specialist / Manager","B+ · Player-Coach","Band C · Principal / Head","C+ · Player-Coach","Band D · Business leadership","Band E · Enterprise leadership"),"Band X · Consultant"))</f>
        <v/>
      </c>
      <c r="BS117" s="86" t="str">
        <f>IF(BQ117="","",IF(BQ117=W117,"• Same",IF(INDEX(B_VAL,MATCH(BQ117,B_LVL,0))&gt;INDEX(B_VAL,MATCH(W117,B_LVL,0)),"▲ Up","▼ Down")))</f>
        <v/>
      </c>
      <c r="BT117" s="95" t="str">
        <f>IF(BQ117&lt;&gt;"",BQ117,W117)</f>
        <v>A3</v>
      </c>
      <c r="BU117" s="86" t="str">
        <f>IFERROR(IF($H117="","—",IF(OR(LEFT(BT117,1)="X",LEFT(INDEX($BT$7:$BT$592,MATCH($H117,$D$7:$D$592,0)),1)="X"),"—",IF(AND(LEFT(BT117,1)="E",LEFT(INDEX($BT$7:$BT$592,MATCH($H117,$D$7:$D$592,0)),1)="E"),"Exception · Band E",IF(INDEX(B_VAL,MATCH(BT117,B_LVL,0))&gt;=INDEX(B_VAL,MATCH(INDEX($BT$7:$BT$592,MATCH($H117,$D$7:$D$592,0)),B_LVL,0)),"⚠ At or above the manager",IF(INDEX(B_RANK,MATCH(BT117,B_LVL,0))=INDEX(B_RANK,MATCH(INDEX($BT$7:$BT$592,MATCH($H117,$D$7:$D$592,0)),B_LVL,0)),"⚠ Same band as the manager","OK"))))),"—")</f>
        <v>OK</v>
      </c>
      <c r="BV117" s="64" t="n"/>
      <c r="BW117" s="20">
        <f>IFERROR(INDEX(LMH_PTS,MATCH(AG117,LMH_KEY,0)),0)</f>
        <v>9</v>
      </c>
      <c r="BX117" s="21">
        <f>IFERROR(INDEX(LMH_PTS,MATCH(AH117,LMH_KEY,0)),0)</f>
        <v>3</v>
      </c>
      <c r="BY117" s="21">
        <f>IFERROR(INDEX(LMH_PTS,MATCH(AI117,LMH_KEY,0)),0)</f>
        <v>3</v>
      </c>
      <c r="BZ117" s="21">
        <f>IFERROR(INDEX(LMH_PTS,MATCH(AJ117,LMH_KEY,0)),0)</f>
        <v>1</v>
      </c>
      <c r="CA117" s="21">
        <f>IFERROR(INDEX(LMH_PTS,MATCH(AK117,LMH_KEY,0)),0)</f>
        <v>3</v>
      </c>
      <c r="CB117" s="21">
        <f>IFERROR(INDEX(LMH_PTS,MATCH(AL117,LMH_KEY,0)),0)</f>
        <v>1</v>
      </c>
      <c r="CC117" s="21">
        <f>IFERROR(INDEX(LMH_PTS,MATCH(AM117,LMH_KEY,0)),0)</f>
        <v>1</v>
      </c>
      <c r="CD117" s="21">
        <f>IFERROR(INDEX(LMH_PTS,MATCH(IF(AU117&lt;&gt;"",AU117,AG117),LMH_KEY,0)),0)</f>
        <v>9</v>
      </c>
      <c r="CE117" s="21">
        <f>IFERROR(INDEX(LMH_PTS,MATCH(IF(AV117&lt;&gt;"",AV117,AH117),LMH_KEY,0)),0)</f>
        <v>3</v>
      </c>
      <c r="CF117" s="21">
        <f>IFERROR(INDEX(LMH_PTS,MATCH(IF(AW117&lt;&gt;"",AW117,AI117),LMH_KEY,0)),0)</f>
        <v>3</v>
      </c>
      <c r="CG117" s="21">
        <f>IFERROR(INDEX(LMH_PTS,MATCH(IF(AX117&lt;&gt;"",AX117,AJ117),LMH_KEY,0)),0)</f>
        <v>1</v>
      </c>
      <c r="CH117" s="21">
        <f>IFERROR(INDEX(LMH_PTS,MATCH(IF(AY117&lt;&gt;"",AY117,AK117),LMH_KEY,0)),0)</f>
        <v>3</v>
      </c>
      <c r="CI117" s="21">
        <f>IFERROR(INDEX(LMH_PTS,MATCH(IF(AZ117&lt;&gt;"",AZ117,AL117),LMH_KEY,0)),0)</f>
        <v>1</v>
      </c>
      <c r="CJ117" s="21">
        <f>IFERROR(INDEX(LMH_PTS,MATCH(IF(BA117&lt;&gt;"",BA117,AM117),LMH_KEY,0)),0)</f>
        <v>1</v>
      </c>
      <c r="CK117" s="21">
        <f>IF(BB117="",0,IFERROR(INDEX(LMH_STEP,MATCH(BB117,LMH_KEY,0)),0))</f>
        <v>-1</v>
      </c>
      <c r="CL117" s="21">
        <f>IF(BC117="",0,IFERROR(INDEX(LMH_STEP,MATCH(BC117,LMH_KEY,0)),0))</f>
        <v>-1</v>
      </c>
      <c r="CM117" s="21">
        <f>IF(BD117="",0,IFERROR(INDEX(LMH_STEP,MATCH(BD117,LMH_KEY,0)),0))</f>
        <v>-1</v>
      </c>
      <c r="CN117" s="21">
        <f>IF(BE117="",0,IFERROR(INDEX(LMH_STEP,MATCH(BE117,LMH_KEY,0)),0))</f>
        <v>-1</v>
      </c>
      <c r="CO117" s="21">
        <f>IF(BF117="",0,IFERROR(INDEX(LMH_STEP,MATCH(BF117,LMH_KEY,0)),0))</f>
        <v>0</v>
      </c>
      <c r="CP117" s="21">
        <f>IF(BG117="",0,IFERROR(INDEX(LMH_STEP,MATCH(BG117,LMH_KEY,0)),0))</f>
        <v>1</v>
      </c>
      <c r="CQ117" s="21">
        <f>IF(BH117="",0,IFERROR(INDEX(LMH_STEP,MATCH(BH117,LMH_KEY,0)),0))</f>
        <v>1</v>
      </c>
      <c r="CR117" s="21">
        <f>IF(BI117&lt;&gt;"",IFERROR(INDEX(LMH_STEP,MATCH(BI117,LMH_KEY,0)),0),CK117)</f>
        <v>-1</v>
      </c>
      <c r="CS117" s="21">
        <f>IF(BJ117&lt;&gt;"",IFERROR(INDEX(LMH_STEP,MATCH(BJ117,LMH_KEY,0)),0),CL117)</f>
        <v>-1</v>
      </c>
      <c r="CT117" s="21">
        <f>IF(BK117&lt;&gt;"",IFERROR(INDEX(LMH_STEP,MATCH(BK117,LMH_KEY,0)),0),CM117)</f>
        <v>-1</v>
      </c>
      <c r="CU117" s="21">
        <f>IF(BL117&lt;&gt;"",IFERROR(INDEX(LMH_STEP,MATCH(BL117,LMH_KEY,0)),0),CN117)</f>
        <v>-1</v>
      </c>
      <c r="CV117" s="21">
        <f>IF(BM117&lt;&gt;"",IFERROR(INDEX(LMH_STEP,MATCH(BM117,LMH_KEY,0)),0),CO117)</f>
        <v>0</v>
      </c>
      <c r="CW117" s="21">
        <f>IF(BN117&lt;&gt;"",IFERROR(INDEX(LMH_STEP,MATCH(BN117,LMH_KEY,0)),0),CP117)</f>
        <v>1</v>
      </c>
      <c r="CX117" s="21">
        <f>IF(BO117&lt;&gt;"",IFERROR(INDEX(LMH_STEP,MATCH(BO117,LMH_KEY,0)),0),CQ117)</f>
        <v>1</v>
      </c>
      <c r="CY117" s="21">
        <f>COUNTA(BI117:BO117)+IF(BP117&lt;&gt;"",1,0)+IFERROR(INDEX(RM_LCNT,MATCH($U117,RM_KEY,0)),0)</f>
        <v>0</v>
      </c>
      <c r="CZ117" s="21">
        <f>IF((BW117+BX117+BY117+BZ117+CA117+CB117+CC117)=0,0,(BW117*CK117+BX117*CL117+BY117*CM117+BZ117*CN117+CA117*CO117+CB117*CP117+CC117*CQ117)/(BW117+BX117+BY117+BZ117+CA117+CB117+CC117))</f>
        <v>-0.666666666666667</v>
      </c>
      <c r="DA117" s="21">
        <f>IF((CD117+CE117+CF117+CG117+CH117+CI117+CJ117)=0,0,(CD117*CR117+CE117*CS117+CF117*CT117+CG117*CU117+CH117*CV117+CI117*CW117+CJ117*CX117)/(CD117+CE117+CF117+CG117+CH117+CI117+CJ117))</f>
        <v>-0.666666666666667</v>
      </c>
    </row>
    <row r="118" ht="70" customHeight="1">
      <c r="A118" s="59" t="inlineStr">
        <is>
          <t>CARBON</t>
        </is>
      </c>
      <c r="B118" s="17" t="inlineStr">
        <is>
          <t>Support</t>
        </is>
      </c>
      <c r="C118" s="17" t="n">
        <v>5</v>
      </c>
      <c r="D118" s="17" t="inlineStr">
        <is>
          <t>IRIS0341</t>
        </is>
      </c>
      <c r="E118" s="17" t="inlineStr">
        <is>
          <t>Nelson Paul Koonan</t>
        </is>
      </c>
      <c r="F118" s="17" t="inlineStr">
        <is>
          <t>Client Solutions Executive</t>
        </is>
      </c>
      <c r="G118" s="17" t="inlineStr">
        <is>
          <t>Harshal Shah</t>
        </is>
      </c>
      <c r="H118" s="17" t="inlineStr">
        <is>
          <t>IRIS0662</t>
        </is>
      </c>
      <c r="I118" s="17" t="n">
        <v>16.3</v>
      </c>
      <c r="J118" s="17" t="inlineStr">
        <is>
          <t>B.Com</t>
        </is>
      </c>
      <c r="K118" s="17" t="inlineStr">
        <is>
          <t>L3 – Professional / Associate</t>
        </is>
      </c>
      <c r="L118" s="82" t="inlineStr">
        <is>
          <t>20 of 20</t>
        </is>
      </c>
      <c r="M118" s="83"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t>
        </is>
      </c>
      <c r="N118"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t>
        </is>
      </c>
      <c r="O118" s="83" t="inlineStr">
        <is>
          <t>Latest rating: 3 · Potential: Medium · 9-box: High Impact / Growth Talent</t>
        </is>
      </c>
      <c r="P118" s="83" t="inlineStr">
        <is>
          <t>Complexity &amp; Expertise: A2: Handles support requests by chat, email and calls; prepares ticket stats reports; basic XBRL → matches the start
Autonomy &amp; Decision: A2: own survey / KRA answers · summarised by the rater; not quoted → moved down 0.5
Accountability &amp; Impact: A2: own survey / KRA answers · summarised by the rater; not quoted → moved down 1
Leadership &amp; Strategy: A3: Lists mentoring the team as a main responsibility; two reports → moved down 0.5</t>
        </is>
      </c>
      <c r="Q118" s="84" t="inlineStr">
        <is>
          <t>Open ▸</t>
        </is>
      </c>
      <c r="R118" s="84" t="inlineStr">
        <is>
          <t>Card ▸</t>
        </is>
      </c>
      <c r="S118" s="85" t="inlineStr">
        <is>
          <t>Customer Success &amp; Support</t>
        </is>
      </c>
      <c r="T118" s="86" t="inlineStr">
        <is>
          <t>Application &amp; Product Support</t>
        </is>
      </c>
      <c r="U118" s="86" t="inlineStr">
        <is>
          <t>R015</t>
        </is>
      </c>
      <c r="V118" s="86" t="inlineStr">
        <is>
          <t>Application &amp; Product Support · IC</t>
        </is>
      </c>
      <c r="W118" s="99" t="inlineStr">
        <is>
          <t>B1</t>
        </is>
      </c>
      <c r="X118" s="86" t="inlineStr">
        <is>
          <t>Band B · Specialist / Manager</t>
        </is>
      </c>
      <c r="Y118" s="86" t="inlineStr">
        <is>
          <t>Functional Specialist</t>
        </is>
      </c>
      <c r="Z118" s="100" t="inlineStr">
        <is>
          <t>Senior Support Executive → Functional Specialist</t>
        </is>
      </c>
      <c r="AA118" s="86" t="inlineStr">
        <is>
          <t>Evidence level A3 · moved up to B1 so that no reportee shares a band with their manager, with the fewest moves across IRIS</t>
        </is>
      </c>
      <c r="AB118" s="86" t="n"/>
      <c r="AC118" s="88" t="inlineStr">
        <is>
          <t>A3</t>
        </is>
      </c>
      <c r="AD118" s="21" t="inlineStr">
        <is>
          <t>High · 16.3 yrs vs market 4–8 yrs for B1</t>
        </is>
      </c>
      <c r="AE118" s="21" t="inlineStr">
        <is>
          <t>2 direct reports · norm IC: none · Team Lead: 3–5</t>
        </is>
      </c>
      <c r="AF118" s="21" t="inlineStr">
        <is>
          <t>P3 / M2 · SFIA 4 Enable</t>
        </is>
      </c>
      <c r="AG118" s="89" t="str">
        <f>IFERROR(IF(INDEX(RM_I_C,MATCH($U118,RM_KEY,0))="","",INDEX(RM_I_C,MATCH($U118,RM_KEY,0))),"")</f>
        <v>H</v>
      </c>
      <c r="AH118" s="90" t="str">
        <f>IFERROR(IF(INDEX(RM_I_Au,MATCH($U118,RM_KEY,0))="","",INDEX(RM_I_Au,MATCH($U118,RM_KEY,0))),"")</f>
        <v>M</v>
      </c>
      <c r="AI118" s="90" t="str">
        <f>IFERROR(IF(INDEX(RM_I_Ac,MATCH($U118,RM_KEY,0))="","",INDEX(RM_I_Ac,MATCH($U118,RM_KEY,0))),"")</f>
        <v>M</v>
      </c>
      <c r="AJ118" s="90" t="str">
        <f>IFERROR(IF(INDEX(RM_I_L,MATCH($U118,RM_KEY,0))="","",INDEX(RM_I_L,MATCH($U118,RM_KEY,0))),"")</f>
        <v>L</v>
      </c>
      <c r="AK118" s="90" t="str">
        <f>IFERROR(IF(INDEX(RM_I_BI,MATCH($U118,RM_KEY,0))="","",INDEX(RM_I_BI,MATCH($U118,RM_KEY,0))),"")</f>
        <v>M</v>
      </c>
      <c r="AL118" s="90" t="str">
        <f>IFERROR(IF(INDEX(RM_I_Exp,MATCH($U118,RM_KEY,0))="","",INDEX(RM_I_Exp,MATCH($U118,RM_KEY,0))),"")</f>
        <v>L</v>
      </c>
      <c r="AM118" s="90" t="str">
        <f>IFERROR(IF(INDEX(RM_I_Edu,MATCH($U118,RM_KEY,0))="","",INDEX(RM_I_Edu,MATCH($U118,RM_KEY,0))),"")</f>
        <v>L</v>
      </c>
      <c r="AN118" s="91" t="str">
        <f>IFERROR(IF(INDEX(RM_M_C,MATCH($U118,RM_KEY,0))="","",INDEX(RM_M_C,MATCH($U118,RM_KEY,0))),"")</f>
        <v>H</v>
      </c>
      <c r="AO118" s="92" t="str">
        <f>IFERROR(IF(INDEX(RM_M_Au,MATCH($U118,RM_KEY,0))="","",INDEX(RM_M_Au,MATCH($U118,RM_KEY,0))),"")</f>
        <v>M</v>
      </c>
      <c r="AP118" s="92" t="str">
        <f>IFERROR(IF(INDEX(RM_M_Ac,MATCH($U118,RM_KEY,0))="","",INDEX(RM_M_Ac,MATCH($U118,RM_KEY,0))),"")</f>
        <v>M</v>
      </c>
      <c r="AQ118" s="92" t="str">
        <f>IFERROR(IF(INDEX(RM_M_L,MATCH($U118,RM_KEY,0))="","",INDEX(RM_M_L,MATCH($U118,RM_KEY,0))),"")</f>
        <v>L</v>
      </c>
      <c r="AR118" s="92" t="str">
        <f>IFERROR(IF(INDEX(RM_M_BI,MATCH($U118,RM_KEY,0))="","",INDEX(RM_M_BI,MATCH($U118,RM_KEY,0))),"")</f>
        <v>L</v>
      </c>
      <c r="AS118" s="92" t="str">
        <f>IFERROR(IF(INDEX(RM_M_Exp,MATCH($U118,RM_KEY,0))="","",INDEX(RM_M_Exp,MATCH($U118,RM_KEY,0))),"")</f>
        <v>L</v>
      </c>
      <c r="AT118" s="92" t="str">
        <f>IFERROR(IF(INDEX(RM_M_Edu,MATCH($U118,RM_KEY,0))="","",INDEX(RM_M_Edu,MATCH($U118,RM_KEY,0))),"")</f>
        <v>L</v>
      </c>
      <c r="AU118" s="93" t="str">
        <f>IFERROR(IF(INDEX(RM_L_C,MATCH($U118,RM_KEY,0))="","",INDEX(RM_L_C,MATCH($U118,RM_KEY,0))),"")</f>
        <v/>
      </c>
      <c r="AV118" s="94" t="str">
        <f>IFERROR(IF(INDEX(RM_L_Au,MATCH($U118,RM_KEY,0))="","",INDEX(RM_L_Au,MATCH($U118,RM_KEY,0))),"")</f>
        <v/>
      </c>
      <c r="AW118" s="94" t="str">
        <f>IFERROR(IF(INDEX(RM_L_Ac,MATCH($U118,RM_KEY,0))="","",INDEX(RM_L_Ac,MATCH($U118,RM_KEY,0))),"")</f>
        <v/>
      </c>
      <c r="AX118" s="94" t="str">
        <f>IFERROR(IF(INDEX(RM_L_L,MATCH($U118,RM_KEY,0))="","",INDEX(RM_L_L,MATCH($U118,RM_KEY,0))),"")</f>
        <v/>
      </c>
      <c r="AY118" s="94" t="str">
        <f>IFERROR(IF(INDEX(RM_L_BI,MATCH($U118,RM_KEY,0))="","",INDEX(RM_L_BI,MATCH($U118,RM_KEY,0))),"")</f>
        <v/>
      </c>
      <c r="AZ118" s="94" t="str">
        <f>IFERROR(IF(INDEX(RM_L_Exp,MATCH($U118,RM_KEY,0))="","",INDEX(RM_L_Exp,MATCH($U118,RM_KEY,0))),"")</f>
        <v/>
      </c>
      <c r="BA118" s="94" t="str">
        <f>IFERROR(IF(INDEX(RM_L_Edu,MATCH($U118,RM_KEY,0))="","",INDEX(RM_L_Edu,MATCH($U118,RM_KEY,0))),"")</f>
        <v/>
      </c>
      <c r="BB118" s="89" t="inlineStr">
        <is>
          <t>L</t>
        </is>
      </c>
      <c r="BC118" s="90" t="inlineStr">
        <is>
          <t>L</t>
        </is>
      </c>
      <c r="BD118" s="90" t="inlineStr">
        <is>
          <t>L</t>
        </is>
      </c>
      <c r="BE118" s="90" t="inlineStr">
        <is>
          <t>M</t>
        </is>
      </c>
      <c r="BF118" s="90" t="inlineStr">
        <is>
          <t>M</t>
        </is>
      </c>
      <c r="BG118" s="90" t="inlineStr">
        <is>
          <t>H</t>
        </is>
      </c>
      <c r="BH118" s="90" t="inlineStr">
        <is>
          <t>M</t>
        </is>
      </c>
      <c r="BI118" s="93" t="n"/>
      <c r="BJ118" s="94" t="n"/>
      <c r="BK118" s="94" t="n"/>
      <c r="BL118" s="94" t="n"/>
      <c r="BM118" s="94" t="n"/>
      <c r="BN118" s="94" t="n"/>
      <c r="BO118" s="94" t="n"/>
      <c r="BP118" s="63" t="n"/>
      <c r="BQ118" s="95" t="str">
        <f>IF(CY118=0,"",IF(BP118&lt;&gt;"",BP118,IF(LEFT(W118,1)="X",W118,IF(OR(W118="B+",W118="C+"),INDEX(LAD_PC,MAX(1,MIN(14,MATCH(W118,LAD_PC,0)+IF((DA118-CZ118)&gt;=0.5,1,IF((DA118-CZ118)&lt;=-0.5,-1,0))))),INDEX(LAD_STD,MAX(1,MIN(12,MATCH(W118,LAD_STD,0)+IF((DA118-CZ118)&gt;=0.5,1,IF((DA118-CZ118)&lt;=-0.5,-1,0)))))))))</f>
        <v/>
      </c>
      <c r="BR118" s="86" t="str">
        <f>IF(BQ118="","",IFERROR(CHOOSE(INDEX(B_RANK,MATCH(BQ118,B_LVL,0)),"Band A · Practitioner","Band B · Specialist / Manager","B+ · Player-Coach","Band C · Principal / Head","C+ · Player-Coach","Band D · Business leadership","Band E · Enterprise leadership"),"Band X · Consultant"))</f>
        <v/>
      </c>
      <c r="BS118" s="86" t="str">
        <f>IF(BQ118="","",IF(BQ118=W118,"• Same",IF(INDEX(B_VAL,MATCH(BQ118,B_LVL,0))&gt;INDEX(B_VAL,MATCH(W118,B_LVL,0)),"▲ Up","▼ Down")))</f>
        <v/>
      </c>
      <c r="BT118" s="95" t="str">
        <f>IF(BQ118&lt;&gt;"",BQ118,W118)</f>
        <v>B1</v>
      </c>
      <c r="BU118" s="86" t="str">
        <f>IFERROR(IF($H118="","—",IF(OR(LEFT(BT118,1)="X",LEFT(INDEX($BT$7:$BT$592,MATCH($H118,$D$7:$D$592,0)),1)="X"),"—",IF(AND(LEFT(BT118,1)="E",LEFT(INDEX($BT$7:$BT$592,MATCH($H118,$D$7:$D$592,0)),1)="E"),"Exception · Band E",IF(INDEX(B_VAL,MATCH(BT118,B_LVL,0))&gt;=INDEX(B_VAL,MATCH(INDEX($BT$7:$BT$592,MATCH($H118,$D$7:$D$592,0)),B_LVL,0)),"⚠ At or above the manager",IF(INDEX(B_RANK,MATCH(BT118,B_LVL,0))=INDEX(B_RANK,MATCH(INDEX($BT$7:$BT$592,MATCH($H118,$D$7:$D$592,0)),B_LVL,0)),"⚠ Same band as the manager","OK"))))),"—")</f>
        <v>OK</v>
      </c>
      <c r="BV118" s="64" t="n"/>
      <c r="BW118" s="20">
        <f>IFERROR(INDEX(LMH_PTS,MATCH(AG118,LMH_KEY,0)),0)</f>
        <v>9</v>
      </c>
      <c r="BX118" s="21">
        <f>IFERROR(INDEX(LMH_PTS,MATCH(AH118,LMH_KEY,0)),0)</f>
        <v>3</v>
      </c>
      <c r="BY118" s="21">
        <f>IFERROR(INDEX(LMH_PTS,MATCH(AI118,LMH_KEY,0)),0)</f>
        <v>3</v>
      </c>
      <c r="BZ118" s="21">
        <f>IFERROR(INDEX(LMH_PTS,MATCH(AJ118,LMH_KEY,0)),0)</f>
        <v>1</v>
      </c>
      <c r="CA118" s="21">
        <f>IFERROR(INDEX(LMH_PTS,MATCH(AK118,LMH_KEY,0)),0)</f>
        <v>3</v>
      </c>
      <c r="CB118" s="21">
        <f>IFERROR(INDEX(LMH_PTS,MATCH(AL118,LMH_KEY,0)),0)</f>
        <v>1</v>
      </c>
      <c r="CC118" s="21">
        <f>IFERROR(INDEX(LMH_PTS,MATCH(AM118,LMH_KEY,0)),0)</f>
        <v>1</v>
      </c>
      <c r="CD118" s="21">
        <f>IFERROR(INDEX(LMH_PTS,MATCH(IF(AU118&lt;&gt;"",AU118,AG118),LMH_KEY,0)),0)</f>
        <v>9</v>
      </c>
      <c r="CE118" s="21">
        <f>IFERROR(INDEX(LMH_PTS,MATCH(IF(AV118&lt;&gt;"",AV118,AH118),LMH_KEY,0)),0)</f>
        <v>3</v>
      </c>
      <c r="CF118" s="21">
        <f>IFERROR(INDEX(LMH_PTS,MATCH(IF(AW118&lt;&gt;"",AW118,AI118),LMH_KEY,0)),0)</f>
        <v>3</v>
      </c>
      <c r="CG118" s="21">
        <f>IFERROR(INDEX(LMH_PTS,MATCH(IF(AX118&lt;&gt;"",AX118,AJ118),LMH_KEY,0)),0)</f>
        <v>1</v>
      </c>
      <c r="CH118" s="21">
        <f>IFERROR(INDEX(LMH_PTS,MATCH(IF(AY118&lt;&gt;"",AY118,AK118),LMH_KEY,0)),0)</f>
        <v>3</v>
      </c>
      <c r="CI118" s="21">
        <f>IFERROR(INDEX(LMH_PTS,MATCH(IF(AZ118&lt;&gt;"",AZ118,AL118),LMH_KEY,0)),0)</f>
        <v>1</v>
      </c>
      <c r="CJ118" s="21">
        <f>IFERROR(INDEX(LMH_PTS,MATCH(IF(BA118&lt;&gt;"",BA118,AM118),LMH_KEY,0)),0)</f>
        <v>1</v>
      </c>
      <c r="CK118" s="21">
        <f>IF(BB118="",0,IFERROR(INDEX(LMH_STEP,MATCH(BB118,LMH_KEY,0)),0))</f>
        <v>-1</v>
      </c>
      <c r="CL118" s="21">
        <f>IF(BC118="",0,IFERROR(INDEX(LMH_STEP,MATCH(BC118,LMH_KEY,0)),0))</f>
        <v>-1</v>
      </c>
      <c r="CM118" s="21">
        <f>IF(BD118="",0,IFERROR(INDEX(LMH_STEP,MATCH(BD118,LMH_KEY,0)),0))</f>
        <v>-1</v>
      </c>
      <c r="CN118" s="21">
        <f>IF(BE118="",0,IFERROR(INDEX(LMH_STEP,MATCH(BE118,LMH_KEY,0)),0))</f>
        <v>0</v>
      </c>
      <c r="CO118" s="21">
        <f>IF(BF118="",0,IFERROR(INDEX(LMH_STEP,MATCH(BF118,LMH_KEY,0)),0))</f>
        <v>0</v>
      </c>
      <c r="CP118" s="21">
        <f>IF(BG118="",0,IFERROR(INDEX(LMH_STEP,MATCH(BG118,LMH_KEY,0)),0))</f>
        <v>1</v>
      </c>
      <c r="CQ118" s="21">
        <f>IF(BH118="",0,IFERROR(INDEX(LMH_STEP,MATCH(BH118,LMH_KEY,0)),0))</f>
        <v>0</v>
      </c>
      <c r="CR118" s="21">
        <f>IF(BI118&lt;&gt;"",IFERROR(INDEX(LMH_STEP,MATCH(BI118,LMH_KEY,0)),0),CK118)</f>
        <v>-1</v>
      </c>
      <c r="CS118" s="21">
        <f>IF(BJ118&lt;&gt;"",IFERROR(INDEX(LMH_STEP,MATCH(BJ118,LMH_KEY,0)),0),CL118)</f>
        <v>-1</v>
      </c>
      <c r="CT118" s="21">
        <f>IF(BK118&lt;&gt;"",IFERROR(INDEX(LMH_STEP,MATCH(BK118,LMH_KEY,0)),0),CM118)</f>
        <v>-1</v>
      </c>
      <c r="CU118" s="21">
        <f>IF(BL118&lt;&gt;"",IFERROR(INDEX(LMH_STEP,MATCH(BL118,LMH_KEY,0)),0),CN118)</f>
        <v>0</v>
      </c>
      <c r="CV118" s="21">
        <f>IF(BM118&lt;&gt;"",IFERROR(INDEX(LMH_STEP,MATCH(BM118,LMH_KEY,0)),0),CO118)</f>
        <v>0</v>
      </c>
      <c r="CW118" s="21">
        <f>IF(BN118&lt;&gt;"",IFERROR(INDEX(LMH_STEP,MATCH(BN118,LMH_KEY,0)),0),CP118)</f>
        <v>1</v>
      </c>
      <c r="CX118" s="21">
        <f>IF(BO118&lt;&gt;"",IFERROR(INDEX(LMH_STEP,MATCH(BO118,LMH_KEY,0)),0),CQ118)</f>
        <v>0</v>
      </c>
      <c r="CY118" s="21">
        <f>COUNTA(BI118:BO118)+IF(BP118&lt;&gt;"",1,0)+IFERROR(INDEX(RM_LCNT,MATCH($U118,RM_KEY,0)),0)</f>
        <v>0</v>
      </c>
      <c r="CZ118" s="21">
        <f>IF((BW118+BX118+BY118+BZ118+CA118+CB118+CC118)=0,0,(BW118*CK118+BX118*CL118+BY118*CM118+BZ118*CN118+CA118*CO118+CB118*CP118+CC118*CQ118)/(BW118+BX118+BY118+BZ118+CA118+CB118+CC118))</f>
        <v>-0.666666666666667</v>
      </c>
      <c r="DA118" s="21">
        <f>IF((CD118+CE118+CF118+CG118+CH118+CI118+CJ118)=0,0,(CD118*CR118+CE118*CS118+CF118*CT118+CG118*CU118+CH118*CV118+CI118*CW118+CJ118*CX118)/(CD118+CE118+CF118+CG118+CH118+CI118+CJ118))</f>
        <v>-0.666666666666667</v>
      </c>
    </row>
    <row r="119" ht="70" customHeight="1">
      <c r="A119" s="59" t="inlineStr">
        <is>
          <t>CARBON</t>
        </is>
      </c>
      <c r="B119" s="17" t="inlineStr">
        <is>
          <t>Support</t>
        </is>
      </c>
      <c r="C119" s="17" t="n">
        <v>6</v>
      </c>
      <c r="D119" s="17" t="inlineStr">
        <is>
          <t>IRIS2331</t>
        </is>
      </c>
      <c r="E119" s="17" t="inlineStr">
        <is>
          <t>Pritam Kadam</t>
        </is>
      </c>
      <c r="F119" s="17" t="inlineStr">
        <is>
          <t>Client Support Executive</t>
        </is>
      </c>
      <c r="G119" s="17" t="inlineStr">
        <is>
          <t>Nelson Paul Koonan</t>
        </is>
      </c>
      <c r="H119" s="17" t="inlineStr">
        <is>
          <t>IRIS0341</t>
        </is>
      </c>
      <c r="I119" s="17" t="n">
        <v>5.7</v>
      </c>
      <c r="J119" s="17" t="inlineStr">
        <is>
          <t>MBA</t>
        </is>
      </c>
      <c r="K119" s="17" t="inlineStr">
        <is>
          <t>L3 – Professional / Associate</t>
        </is>
      </c>
      <c r="L119" s="82" t="inlineStr">
        <is>
          <t>20 of 20</t>
        </is>
      </c>
      <c r="M119" s="83"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N119"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t>
        </is>
      </c>
      <c r="O119" s="83" t="inlineStr">
        <is>
          <t>Latest rating: 3 · Potential: Medium · 9-box: Core Contributor</t>
        </is>
      </c>
      <c r="P119" s="83" t="inlineStr">
        <is>
          <t>Complexity &amp; Expertise: A2: First-line support: troubleshoots L1 product issues and follows up escalated tickets → matches the start
Autonomy &amp; Decision: A2: Troubleshoots L1 issues and updates tickets without approval; escalates to L2/Product → matches the start
Accountability &amp; Impact: A2: Timely resolution of own tickets, SLAs and follow-up on escalations → matches the start
Leadership &amp; Strategy: A1: No guidance of others described → matches the start</t>
        </is>
      </c>
      <c r="Q119" s="84" t="inlineStr">
        <is>
          <t>Open ▸</t>
        </is>
      </c>
      <c r="R119" s="84" t="inlineStr">
        <is>
          <t>Card ▸</t>
        </is>
      </c>
      <c r="S119" s="85" t="inlineStr">
        <is>
          <t>Customer Success &amp; Support</t>
        </is>
      </c>
      <c r="T119" s="86" t="inlineStr">
        <is>
          <t>Application &amp; Product Support</t>
        </is>
      </c>
      <c r="U119" s="86" t="inlineStr">
        <is>
          <t>R015</t>
        </is>
      </c>
      <c r="V119" s="86" t="inlineStr">
        <is>
          <t>Application &amp; Product Support · IC</t>
        </is>
      </c>
      <c r="W119" s="101" t="inlineStr">
        <is>
          <t>A3</t>
        </is>
      </c>
      <c r="X119" s="86" t="inlineStr">
        <is>
          <t>Band A · Practitioner</t>
        </is>
      </c>
      <c r="Y119" s="86" t="inlineStr">
        <is>
          <t>Senior Support Executive</t>
        </is>
      </c>
      <c r="Z119" s="86" t="n"/>
      <c r="AA119" s="86" t="inlineStr">
        <is>
          <t>Placed at A3 by the evidence: six ratings × market-derived weights and rules R1–R13 · no move needed for the reporting line</t>
        </is>
      </c>
      <c r="AB119" s="86" t="n"/>
      <c r="AC119" s="88" t="inlineStr">
        <is>
          <t>A2</t>
        </is>
      </c>
      <c r="AD119" s="21" t="inlineStr">
        <is>
          <t>High · 5.7 yrs vs market 2–5 yrs for A3</t>
        </is>
      </c>
      <c r="AE119" s="21" t="n"/>
      <c r="AF119" s="21" t="inlineStr">
        <is>
          <t>P2 · SFIA 3 Apply</t>
        </is>
      </c>
      <c r="AG119" s="89" t="str">
        <f>IFERROR(IF(INDEX(RM_I_C,MATCH($U119,RM_KEY,0))="","",INDEX(RM_I_C,MATCH($U119,RM_KEY,0))),"")</f>
        <v>H</v>
      </c>
      <c r="AH119" s="90" t="str">
        <f>IFERROR(IF(INDEX(RM_I_Au,MATCH($U119,RM_KEY,0))="","",INDEX(RM_I_Au,MATCH($U119,RM_KEY,0))),"")</f>
        <v>M</v>
      </c>
      <c r="AI119" s="90" t="str">
        <f>IFERROR(IF(INDEX(RM_I_Ac,MATCH($U119,RM_KEY,0))="","",INDEX(RM_I_Ac,MATCH($U119,RM_KEY,0))),"")</f>
        <v>M</v>
      </c>
      <c r="AJ119" s="90" t="str">
        <f>IFERROR(IF(INDEX(RM_I_L,MATCH($U119,RM_KEY,0))="","",INDEX(RM_I_L,MATCH($U119,RM_KEY,0))),"")</f>
        <v>L</v>
      </c>
      <c r="AK119" s="90" t="str">
        <f>IFERROR(IF(INDEX(RM_I_BI,MATCH($U119,RM_KEY,0))="","",INDEX(RM_I_BI,MATCH($U119,RM_KEY,0))),"")</f>
        <v>M</v>
      </c>
      <c r="AL119" s="90" t="str">
        <f>IFERROR(IF(INDEX(RM_I_Exp,MATCH($U119,RM_KEY,0))="","",INDEX(RM_I_Exp,MATCH($U119,RM_KEY,0))),"")</f>
        <v>L</v>
      </c>
      <c r="AM119" s="90" t="str">
        <f>IFERROR(IF(INDEX(RM_I_Edu,MATCH($U119,RM_KEY,0))="","",INDEX(RM_I_Edu,MATCH($U119,RM_KEY,0))),"")</f>
        <v>L</v>
      </c>
      <c r="AN119" s="91" t="str">
        <f>IFERROR(IF(INDEX(RM_M_C,MATCH($U119,RM_KEY,0))="","",INDEX(RM_M_C,MATCH($U119,RM_KEY,0))),"")</f>
        <v>H</v>
      </c>
      <c r="AO119" s="92" t="str">
        <f>IFERROR(IF(INDEX(RM_M_Au,MATCH($U119,RM_KEY,0))="","",INDEX(RM_M_Au,MATCH($U119,RM_KEY,0))),"")</f>
        <v>M</v>
      </c>
      <c r="AP119" s="92" t="str">
        <f>IFERROR(IF(INDEX(RM_M_Ac,MATCH($U119,RM_KEY,0))="","",INDEX(RM_M_Ac,MATCH($U119,RM_KEY,0))),"")</f>
        <v>M</v>
      </c>
      <c r="AQ119" s="92" t="str">
        <f>IFERROR(IF(INDEX(RM_M_L,MATCH($U119,RM_KEY,0))="","",INDEX(RM_M_L,MATCH($U119,RM_KEY,0))),"")</f>
        <v>L</v>
      </c>
      <c r="AR119" s="92" t="str">
        <f>IFERROR(IF(INDEX(RM_M_BI,MATCH($U119,RM_KEY,0))="","",INDEX(RM_M_BI,MATCH($U119,RM_KEY,0))),"")</f>
        <v>L</v>
      </c>
      <c r="AS119" s="92" t="str">
        <f>IFERROR(IF(INDEX(RM_M_Exp,MATCH($U119,RM_KEY,0))="","",INDEX(RM_M_Exp,MATCH($U119,RM_KEY,0))),"")</f>
        <v>L</v>
      </c>
      <c r="AT119" s="92" t="str">
        <f>IFERROR(IF(INDEX(RM_M_Edu,MATCH($U119,RM_KEY,0))="","",INDEX(RM_M_Edu,MATCH($U119,RM_KEY,0))),"")</f>
        <v>L</v>
      </c>
      <c r="AU119" s="93" t="str">
        <f>IFERROR(IF(INDEX(RM_L_C,MATCH($U119,RM_KEY,0))="","",INDEX(RM_L_C,MATCH($U119,RM_KEY,0))),"")</f>
        <v/>
      </c>
      <c r="AV119" s="94" t="str">
        <f>IFERROR(IF(INDEX(RM_L_Au,MATCH($U119,RM_KEY,0))="","",INDEX(RM_L_Au,MATCH($U119,RM_KEY,0))),"")</f>
        <v/>
      </c>
      <c r="AW119" s="94" t="str">
        <f>IFERROR(IF(INDEX(RM_L_Ac,MATCH($U119,RM_KEY,0))="","",INDEX(RM_L_Ac,MATCH($U119,RM_KEY,0))),"")</f>
        <v/>
      </c>
      <c r="AX119" s="94" t="str">
        <f>IFERROR(IF(INDEX(RM_L_L,MATCH($U119,RM_KEY,0))="","",INDEX(RM_L_L,MATCH($U119,RM_KEY,0))),"")</f>
        <v/>
      </c>
      <c r="AY119" s="94" t="str">
        <f>IFERROR(IF(INDEX(RM_L_BI,MATCH($U119,RM_KEY,0))="","",INDEX(RM_L_BI,MATCH($U119,RM_KEY,0))),"")</f>
        <v/>
      </c>
      <c r="AZ119" s="94" t="str">
        <f>IFERROR(IF(INDEX(RM_L_Exp,MATCH($U119,RM_KEY,0))="","",INDEX(RM_L_Exp,MATCH($U119,RM_KEY,0))),"")</f>
        <v/>
      </c>
      <c r="BA119" s="94" t="str">
        <f>IFERROR(IF(INDEX(RM_L_Edu,MATCH($U119,RM_KEY,0))="","",INDEX(RM_L_Edu,MATCH($U119,RM_KEY,0))),"")</f>
        <v/>
      </c>
      <c r="BB119" s="89" t="inlineStr">
        <is>
          <t>L</t>
        </is>
      </c>
      <c r="BC119" s="90" t="inlineStr">
        <is>
          <t>L</t>
        </is>
      </c>
      <c r="BD119" s="90" t="inlineStr">
        <is>
          <t>L</t>
        </is>
      </c>
      <c r="BE119" s="90" t="inlineStr">
        <is>
          <t>L</t>
        </is>
      </c>
      <c r="BF119" s="90" t="n"/>
      <c r="BG119" s="90" t="inlineStr">
        <is>
          <t>H</t>
        </is>
      </c>
      <c r="BH119" s="90" t="inlineStr">
        <is>
          <t>H</t>
        </is>
      </c>
      <c r="BI119" s="93" t="n"/>
      <c r="BJ119" s="94" t="n"/>
      <c r="BK119" s="94" t="n"/>
      <c r="BL119" s="94" t="n"/>
      <c r="BM119" s="94" t="n"/>
      <c r="BN119" s="94" t="n"/>
      <c r="BO119" s="94" t="n"/>
      <c r="BP119" s="63" t="n"/>
      <c r="BQ119" s="95" t="str">
        <f>IF(CY119=0,"",IF(BP119&lt;&gt;"",BP119,IF(LEFT(W119,1)="X",W119,IF(OR(W119="B+",W119="C+"),INDEX(LAD_PC,MAX(1,MIN(14,MATCH(W119,LAD_PC,0)+IF((DA119-CZ119)&gt;=0.5,1,IF((DA119-CZ119)&lt;=-0.5,-1,0))))),INDEX(LAD_STD,MAX(1,MIN(12,MATCH(W119,LAD_STD,0)+IF((DA119-CZ119)&gt;=0.5,1,IF((DA119-CZ119)&lt;=-0.5,-1,0)))))))))</f>
        <v/>
      </c>
      <c r="BR119" s="86" t="str">
        <f>IF(BQ119="","",IFERROR(CHOOSE(INDEX(B_RANK,MATCH(BQ119,B_LVL,0)),"Band A · Practitioner","Band B · Specialist / Manager","B+ · Player-Coach","Band C · Principal / Head","C+ · Player-Coach","Band D · Business leadership","Band E · Enterprise leadership"),"Band X · Consultant"))</f>
        <v/>
      </c>
      <c r="BS119" s="86" t="str">
        <f>IF(BQ119="","",IF(BQ119=W119,"• Same",IF(INDEX(B_VAL,MATCH(BQ119,B_LVL,0))&gt;INDEX(B_VAL,MATCH(W119,B_LVL,0)),"▲ Up","▼ Down")))</f>
        <v/>
      </c>
      <c r="BT119" s="95" t="str">
        <f>IF(BQ119&lt;&gt;"",BQ119,W119)</f>
        <v>A3</v>
      </c>
      <c r="BU119" s="86" t="str">
        <f>IFERROR(IF($H119="","—",IF(OR(LEFT(BT119,1)="X",LEFT(INDEX($BT$7:$BT$592,MATCH($H119,$D$7:$D$592,0)),1)="X"),"—",IF(AND(LEFT(BT119,1)="E",LEFT(INDEX($BT$7:$BT$592,MATCH($H119,$D$7:$D$592,0)),1)="E"),"Exception · Band E",IF(INDEX(B_VAL,MATCH(BT119,B_LVL,0))&gt;=INDEX(B_VAL,MATCH(INDEX($BT$7:$BT$592,MATCH($H119,$D$7:$D$592,0)),B_LVL,0)),"⚠ At or above the manager",IF(INDEX(B_RANK,MATCH(BT119,B_LVL,0))=INDEX(B_RANK,MATCH(INDEX($BT$7:$BT$592,MATCH($H119,$D$7:$D$592,0)),B_LVL,0)),"⚠ Same band as the manager","OK"))))),"—")</f>
        <v>OK</v>
      </c>
      <c r="BV119" s="64" t="n"/>
      <c r="BW119" s="20">
        <f>IFERROR(INDEX(LMH_PTS,MATCH(AG119,LMH_KEY,0)),0)</f>
        <v>9</v>
      </c>
      <c r="BX119" s="21">
        <f>IFERROR(INDEX(LMH_PTS,MATCH(AH119,LMH_KEY,0)),0)</f>
        <v>3</v>
      </c>
      <c r="BY119" s="21">
        <f>IFERROR(INDEX(LMH_PTS,MATCH(AI119,LMH_KEY,0)),0)</f>
        <v>3</v>
      </c>
      <c r="BZ119" s="21">
        <f>IFERROR(INDEX(LMH_PTS,MATCH(AJ119,LMH_KEY,0)),0)</f>
        <v>1</v>
      </c>
      <c r="CA119" s="21">
        <f>IFERROR(INDEX(LMH_PTS,MATCH(AK119,LMH_KEY,0)),0)</f>
        <v>3</v>
      </c>
      <c r="CB119" s="21">
        <f>IFERROR(INDEX(LMH_PTS,MATCH(AL119,LMH_KEY,0)),0)</f>
        <v>1</v>
      </c>
      <c r="CC119" s="21">
        <f>IFERROR(INDEX(LMH_PTS,MATCH(AM119,LMH_KEY,0)),0)</f>
        <v>1</v>
      </c>
      <c r="CD119" s="21">
        <f>IFERROR(INDEX(LMH_PTS,MATCH(IF(AU119&lt;&gt;"",AU119,AG119),LMH_KEY,0)),0)</f>
        <v>9</v>
      </c>
      <c r="CE119" s="21">
        <f>IFERROR(INDEX(LMH_PTS,MATCH(IF(AV119&lt;&gt;"",AV119,AH119),LMH_KEY,0)),0)</f>
        <v>3</v>
      </c>
      <c r="CF119" s="21">
        <f>IFERROR(INDEX(LMH_PTS,MATCH(IF(AW119&lt;&gt;"",AW119,AI119),LMH_KEY,0)),0)</f>
        <v>3</v>
      </c>
      <c r="CG119" s="21">
        <f>IFERROR(INDEX(LMH_PTS,MATCH(IF(AX119&lt;&gt;"",AX119,AJ119),LMH_KEY,0)),0)</f>
        <v>1</v>
      </c>
      <c r="CH119" s="21">
        <f>IFERROR(INDEX(LMH_PTS,MATCH(IF(AY119&lt;&gt;"",AY119,AK119),LMH_KEY,0)),0)</f>
        <v>3</v>
      </c>
      <c r="CI119" s="21">
        <f>IFERROR(INDEX(LMH_PTS,MATCH(IF(AZ119&lt;&gt;"",AZ119,AL119),LMH_KEY,0)),0)</f>
        <v>1</v>
      </c>
      <c r="CJ119" s="21">
        <f>IFERROR(INDEX(LMH_PTS,MATCH(IF(BA119&lt;&gt;"",BA119,AM119),LMH_KEY,0)),0)</f>
        <v>1</v>
      </c>
      <c r="CK119" s="21">
        <f>IF(BB119="",0,IFERROR(INDEX(LMH_STEP,MATCH(BB119,LMH_KEY,0)),0))</f>
        <v>-1</v>
      </c>
      <c r="CL119" s="21">
        <f>IF(BC119="",0,IFERROR(INDEX(LMH_STEP,MATCH(BC119,LMH_KEY,0)),0))</f>
        <v>-1</v>
      </c>
      <c r="CM119" s="21">
        <f>IF(BD119="",0,IFERROR(INDEX(LMH_STEP,MATCH(BD119,LMH_KEY,0)),0))</f>
        <v>-1</v>
      </c>
      <c r="CN119" s="21">
        <f>IF(BE119="",0,IFERROR(INDEX(LMH_STEP,MATCH(BE119,LMH_KEY,0)),0))</f>
        <v>-1</v>
      </c>
      <c r="CO119" s="21">
        <f>IF(BF119="",0,IFERROR(INDEX(LMH_STEP,MATCH(BF119,LMH_KEY,0)),0))</f>
        <v>0</v>
      </c>
      <c r="CP119" s="21">
        <f>IF(BG119="",0,IFERROR(INDEX(LMH_STEP,MATCH(BG119,LMH_KEY,0)),0))</f>
        <v>1</v>
      </c>
      <c r="CQ119" s="21">
        <f>IF(BH119="",0,IFERROR(INDEX(LMH_STEP,MATCH(BH119,LMH_KEY,0)),0))</f>
        <v>1</v>
      </c>
      <c r="CR119" s="21">
        <f>IF(BI119&lt;&gt;"",IFERROR(INDEX(LMH_STEP,MATCH(BI119,LMH_KEY,0)),0),CK119)</f>
        <v>-1</v>
      </c>
      <c r="CS119" s="21">
        <f>IF(BJ119&lt;&gt;"",IFERROR(INDEX(LMH_STEP,MATCH(BJ119,LMH_KEY,0)),0),CL119)</f>
        <v>-1</v>
      </c>
      <c r="CT119" s="21">
        <f>IF(BK119&lt;&gt;"",IFERROR(INDEX(LMH_STEP,MATCH(BK119,LMH_KEY,0)),0),CM119)</f>
        <v>-1</v>
      </c>
      <c r="CU119" s="21">
        <f>IF(BL119&lt;&gt;"",IFERROR(INDEX(LMH_STEP,MATCH(BL119,LMH_KEY,0)),0),CN119)</f>
        <v>-1</v>
      </c>
      <c r="CV119" s="21">
        <f>IF(BM119&lt;&gt;"",IFERROR(INDEX(LMH_STEP,MATCH(BM119,LMH_KEY,0)),0),CO119)</f>
        <v>0</v>
      </c>
      <c r="CW119" s="21">
        <f>IF(BN119&lt;&gt;"",IFERROR(INDEX(LMH_STEP,MATCH(BN119,LMH_KEY,0)),0),CP119)</f>
        <v>1</v>
      </c>
      <c r="CX119" s="21">
        <f>IF(BO119&lt;&gt;"",IFERROR(INDEX(LMH_STEP,MATCH(BO119,LMH_KEY,0)),0),CQ119)</f>
        <v>1</v>
      </c>
      <c r="CY119" s="21">
        <f>COUNTA(BI119:BO119)+IF(BP119&lt;&gt;"",1,0)+IFERROR(INDEX(RM_LCNT,MATCH($U119,RM_KEY,0)),0)</f>
        <v>0</v>
      </c>
      <c r="CZ119" s="21">
        <f>IF((BW119+BX119+BY119+BZ119+CA119+CB119+CC119)=0,0,(BW119*CK119+BX119*CL119+BY119*CM119+BZ119*CN119+CA119*CO119+CB119*CP119+CC119*CQ119)/(BW119+BX119+BY119+BZ119+CA119+CB119+CC119))</f>
        <v>-0.666666666666667</v>
      </c>
      <c r="DA119" s="21">
        <f>IF((CD119+CE119+CF119+CG119+CH119+CI119+CJ119)=0,0,(CD119*CR119+CE119*CS119+CF119*CT119+CG119*CU119+CH119*CV119+CI119*CW119+CJ119*CX119)/(CD119+CE119+CF119+CG119+CH119+CI119+CJ119))</f>
        <v>-0.666666666666667</v>
      </c>
    </row>
    <row r="120" ht="70" customHeight="1">
      <c r="A120" s="59" t="inlineStr">
        <is>
          <t>CARBON</t>
        </is>
      </c>
      <c r="B120" s="17" t="inlineStr">
        <is>
          <t>Support</t>
        </is>
      </c>
      <c r="C120" s="17" t="n">
        <v>6</v>
      </c>
      <c r="D120" s="17" t="inlineStr">
        <is>
          <t>IRIS2494</t>
        </is>
      </c>
      <c r="E120" s="17" t="inlineStr">
        <is>
          <t>Shruti Samant</t>
        </is>
      </c>
      <c r="F120" s="17" t="inlineStr">
        <is>
          <t>Executive- Customer Support</t>
        </is>
      </c>
      <c r="G120" s="17" t="inlineStr">
        <is>
          <t>Nelson Paul Koonan</t>
        </is>
      </c>
      <c r="H120" s="17" t="inlineStr">
        <is>
          <t>IRIS0341</t>
        </is>
      </c>
      <c r="I120" s="17" t="n">
        <v>3.5</v>
      </c>
      <c r="J120" s="17" t="inlineStr">
        <is>
          <t>PGDM</t>
        </is>
      </c>
      <c r="K120" s="17" t="inlineStr">
        <is>
          <t>L3 – Professional / Associate</t>
        </is>
      </c>
      <c r="L120" s="82" t="inlineStr">
        <is>
          <t>19 of 20</t>
        </is>
      </c>
      <c r="M120" s="83"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N120"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t>
        </is>
      </c>
      <c r="O120" s="83" t="inlineStr">
        <is>
          <t>Latest rating: 2 · Potential: Medium · 9-box: Emerging Talent</t>
        </is>
      </c>
      <c r="P120" s="83" t="inlineStr">
        <is>
          <t>Complexity &amp; Expertise: A2: First-level support: handles tickets and resolves issues using platform knowledge → matches the start
Autonomy &amp; Decision: A2: Prioritises tickets; no other decisions stated → matches the start
Accountability &amp; Impact: A2: own survey / KRA answers · summarised by the rater; not quoted → matches the start
Leadership &amp; Strategy: A1: No guidance of others described → matches the start</t>
        </is>
      </c>
      <c r="Q120" s="84" t="inlineStr">
        <is>
          <t>Open ▸</t>
        </is>
      </c>
      <c r="R120" s="84" t="inlineStr">
        <is>
          <t>Card ▸</t>
        </is>
      </c>
      <c r="S120" s="85" t="inlineStr">
        <is>
          <t>Customer Success &amp; Support</t>
        </is>
      </c>
      <c r="T120" s="86" t="inlineStr">
        <is>
          <t>Application &amp; Product Support</t>
        </is>
      </c>
      <c r="U120" s="86" t="inlineStr">
        <is>
          <t>R015</t>
        </is>
      </c>
      <c r="V120" s="86" t="inlineStr">
        <is>
          <t>Application &amp; Product Support · IC</t>
        </is>
      </c>
      <c r="W120" s="101" t="inlineStr">
        <is>
          <t>A3</t>
        </is>
      </c>
      <c r="X120" s="86" t="inlineStr">
        <is>
          <t>Band A · Practitioner</t>
        </is>
      </c>
      <c r="Y120" s="86" t="inlineStr">
        <is>
          <t>Senior Support Executive</t>
        </is>
      </c>
      <c r="Z120" s="86" t="n"/>
      <c r="AA120" s="86" t="inlineStr">
        <is>
          <t>Placed at A3 by the evidence: six ratings × market-derived weights and rules R1–R13 · no move needed for the reporting line</t>
        </is>
      </c>
      <c r="AB120" s="86" t="n"/>
      <c r="AC120" s="88" t="inlineStr">
        <is>
          <t>A2</t>
        </is>
      </c>
      <c r="AD120" s="21" t="inlineStr">
        <is>
          <t>Medium · 3.5 yrs vs market 2–5 yrs for A3</t>
        </is>
      </c>
      <c r="AE120" s="21" t="n"/>
      <c r="AF120" s="21" t="inlineStr">
        <is>
          <t>P2 · SFIA 3 Apply</t>
        </is>
      </c>
      <c r="AG120" s="89" t="str">
        <f>IFERROR(IF(INDEX(RM_I_C,MATCH($U120,RM_KEY,0))="","",INDEX(RM_I_C,MATCH($U120,RM_KEY,0))),"")</f>
        <v>H</v>
      </c>
      <c r="AH120" s="90" t="str">
        <f>IFERROR(IF(INDEX(RM_I_Au,MATCH($U120,RM_KEY,0))="","",INDEX(RM_I_Au,MATCH($U120,RM_KEY,0))),"")</f>
        <v>M</v>
      </c>
      <c r="AI120" s="90" t="str">
        <f>IFERROR(IF(INDEX(RM_I_Ac,MATCH($U120,RM_KEY,0))="","",INDEX(RM_I_Ac,MATCH($U120,RM_KEY,0))),"")</f>
        <v>M</v>
      </c>
      <c r="AJ120" s="90" t="str">
        <f>IFERROR(IF(INDEX(RM_I_L,MATCH($U120,RM_KEY,0))="","",INDEX(RM_I_L,MATCH($U120,RM_KEY,0))),"")</f>
        <v>L</v>
      </c>
      <c r="AK120" s="90" t="str">
        <f>IFERROR(IF(INDEX(RM_I_BI,MATCH($U120,RM_KEY,0))="","",INDEX(RM_I_BI,MATCH($U120,RM_KEY,0))),"")</f>
        <v>M</v>
      </c>
      <c r="AL120" s="90" t="str">
        <f>IFERROR(IF(INDEX(RM_I_Exp,MATCH($U120,RM_KEY,0))="","",INDEX(RM_I_Exp,MATCH($U120,RM_KEY,0))),"")</f>
        <v>L</v>
      </c>
      <c r="AM120" s="90" t="str">
        <f>IFERROR(IF(INDEX(RM_I_Edu,MATCH($U120,RM_KEY,0))="","",INDEX(RM_I_Edu,MATCH($U120,RM_KEY,0))),"")</f>
        <v>L</v>
      </c>
      <c r="AN120" s="91" t="str">
        <f>IFERROR(IF(INDEX(RM_M_C,MATCH($U120,RM_KEY,0))="","",INDEX(RM_M_C,MATCH($U120,RM_KEY,0))),"")</f>
        <v>H</v>
      </c>
      <c r="AO120" s="92" t="str">
        <f>IFERROR(IF(INDEX(RM_M_Au,MATCH($U120,RM_KEY,0))="","",INDEX(RM_M_Au,MATCH($U120,RM_KEY,0))),"")</f>
        <v>M</v>
      </c>
      <c r="AP120" s="92" t="str">
        <f>IFERROR(IF(INDEX(RM_M_Ac,MATCH($U120,RM_KEY,0))="","",INDEX(RM_M_Ac,MATCH($U120,RM_KEY,0))),"")</f>
        <v>M</v>
      </c>
      <c r="AQ120" s="92" t="str">
        <f>IFERROR(IF(INDEX(RM_M_L,MATCH($U120,RM_KEY,0))="","",INDEX(RM_M_L,MATCH($U120,RM_KEY,0))),"")</f>
        <v>L</v>
      </c>
      <c r="AR120" s="92" t="str">
        <f>IFERROR(IF(INDEX(RM_M_BI,MATCH($U120,RM_KEY,0))="","",INDEX(RM_M_BI,MATCH($U120,RM_KEY,0))),"")</f>
        <v>L</v>
      </c>
      <c r="AS120" s="92" t="str">
        <f>IFERROR(IF(INDEX(RM_M_Exp,MATCH($U120,RM_KEY,0))="","",INDEX(RM_M_Exp,MATCH($U120,RM_KEY,0))),"")</f>
        <v>L</v>
      </c>
      <c r="AT120" s="92" t="str">
        <f>IFERROR(IF(INDEX(RM_M_Edu,MATCH($U120,RM_KEY,0))="","",INDEX(RM_M_Edu,MATCH($U120,RM_KEY,0))),"")</f>
        <v>L</v>
      </c>
      <c r="AU120" s="93" t="str">
        <f>IFERROR(IF(INDEX(RM_L_C,MATCH($U120,RM_KEY,0))="","",INDEX(RM_L_C,MATCH($U120,RM_KEY,0))),"")</f>
        <v/>
      </c>
      <c r="AV120" s="94" t="str">
        <f>IFERROR(IF(INDEX(RM_L_Au,MATCH($U120,RM_KEY,0))="","",INDEX(RM_L_Au,MATCH($U120,RM_KEY,0))),"")</f>
        <v/>
      </c>
      <c r="AW120" s="94" t="str">
        <f>IFERROR(IF(INDEX(RM_L_Ac,MATCH($U120,RM_KEY,0))="","",INDEX(RM_L_Ac,MATCH($U120,RM_KEY,0))),"")</f>
        <v/>
      </c>
      <c r="AX120" s="94" t="str">
        <f>IFERROR(IF(INDEX(RM_L_L,MATCH($U120,RM_KEY,0))="","",INDEX(RM_L_L,MATCH($U120,RM_KEY,0))),"")</f>
        <v/>
      </c>
      <c r="AY120" s="94" t="str">
        <f>IFERROR(IF(INDEX(RM_L_BI,MATCH($U120,RM_KEY,0))="","",INDEX(RM_L_BI,MATCH($U120,RM_KEY,0))),"")</f>
        <v/>
      </c>
      <c r="AZ120" s="94" t="str">
        <f>IFERROR(IF(INDEX(RM_L_Exp,MATCH($U120,RM_KEY,0))="","",INDEX(RM_L_Exp,MATCH($U120,RM_KEY,0))),"")</f>
        <v/>
      </c>
      <c r="BA120" s="94" t="str">
        <f>IFERROR(IF(INDEX(RM_L_Edu,MATCH($U120,RM_KEY,0))="","",INDEX(RM_L_Edu,MATCH($U120,RM_KEY,0))),"")</f>
        <v/>
      </c>
      <c r="BB120" s="89" t="inlineStr">
        <is>
          <t>L</t>
        </is>
      </c>
      <c r="BC120" s="90" t="inlineStr">
        <is>
          <t>L</t>
        </is>
      </c>
      <c r="BD120" s="90" t="inlineStr">
        <is>
          <t>L</t>
        </is>
      </c>
      <c r="BE120" s="90" t="inlineStr">
        <is>
          <t>L</t>
        </is>
      </c>
      <c r="BF120" s="90" t="n"/>
      <c r="BG120" s="90" t="inlineStr">
        <is>
          <t>M</t>
        </is>
      </c>
      <c r="BH120" s="90" t="inlineStr">
        <is>
          <t>H</t>
        </is>
      </c>
      <c r="BI120" s="93" t="n"/>
      <c r="BJ120" s="94" t="n"/>
      <c r="BK120" s="94" t="n"/>
      <c r="BL120" s="94" t="n"/>
      <c r="BM120" s="94" t="n"/>
      <c r="BN120" s="94" t="n"/>
      <c r="BO120" s="94" t="n"/>
      <c r="BP120" s="63" t="n"/>
      <c r="BQ120" s="95" t="str">
        <f>IF(CY120=0,"",IF(BP120&lt;&gt;"",BP120,IF(LEFT(W120,1)="X",W120,IF(OR(W120="B+",W120="C+"),INDEX(LAD_PC,MAX(1,MIN(14,MATCH(W120,LAD_PC,0)+IF((DA120-CZ120)&gt;=0.5,1,IF((DA120-CZ120)&lt;=-0.5,-1,0))))),INDEX(LAD_STD,MAX(1,MIN(12,MATCH(W120,LAD_STD,0)+IF((DA120-CZ120)&gt;=0.5,1,IF((DA120-CZ120)&lt;=-0.5,-1,0)))))))))</f>
        <v/>
      </c>
      <c r="BR120" s="86" t="str">
        <f>IF(BQ120="","",IFERROR(CHOOSE(INDEX(B_RANK,MATCH(BQ120,B_LVL,0)),"Band A · Practitioner","Band B · Specialist / Manager","B+ · Player-Coach","Band C · Principal / Head","C+ · Player-Coach","Band D · Business leadership","Band E · Enterprise leadership"),"Band X · Consultant"))</f>
        <v/>
      </c>
      <c r="BS120" s="86" t="str">
        <f>IF(BQ120="","",IF(BQ120=W120,"• Same",IF(INDEX(B_VAL,MATCH(BQ120,B_LVL,0))&gt;INDEX(B_VAL,MATCH(W120,B_LVL,0)),"▲ Up","▼ Down")))</f>
        <v/>
      </c>
      <c r="BT120" s="95" t="str">
        <f>IF(BQ120&lt;&gt;"",BQ120,W120)</f>
        <v>A3</v>
      </c>
      <c r="BU120" s="86" t="str">
        <f>IFERROR(IF($H120="","—",IF(OR(LEFT(BT120,1)="X",LEFT(INDEX($BT$7:$BT$592,MATCH($H120,$D$7:$D$592,0)),1)="X"),"—",IF(AND(LEFT(BT120,1)="E",LEFT(INDEX($BT$7:$BT$592,MATCH($H120,$D$7:$D$592,0)),1)="E"),"Exception · Band E",IF(INDEX(B_VAL,MATCH(BT120,B_LVL,0))&gt;=INDEX(B_VAL,MATCH(INDEX($BT$7:$BT$592,MATCH($H120,$D$7:$D$592,0)),B_LVL,0)),"⚠ At or above the manager",IF(INDEX(B_RANK,MATCH(BT120,B_LVL,0))=INDEX(B_RANK,MATCH(INDEX($BT$7:$BT$592,MATCH($H120,$D$7:$D$592,0)),B_LVL,0)),"⚠ Same band as the manager","OK"))))),"—")</f>
        <v>OK</v>
      </c>
      <c r="BV120" s="64" t="n"/>
      <c r="BW120" s="20">
        <f>IFERROR(INDEX(LMH_PTS,MATCH(AG120,LMH_KEY,0)),0)</f>
        <v>9</v>
      </c>
      <c r="BX120" s="21">
        <f>IFERROR(INDEX(LMH_PTS,MATCH(AH120,LMH_KEY,0)),0)</f>
        <v>3</v>
      </c>
      <c r="BY120" s="21">
        <f>IFERROR(INDEX(LMH_PTS,MATCH(AI120,LMH_KEY,0)),0)</f>
        <v>3</v>
      </c>
      <c r="BZ120" s="21">
        <f>IFERROR(INDEX(LMH_PTS,MATCH(AJ120,LMH_KEY,0)),0)</f>
        <v>1</v>
      </c>
      <c r="CA120" s="21">
        <f>IFERROR(INDEX(LMH_PTS,MATCH(AK120,LMH_KEY,0)),0)</f>
        <v>3</v>
      </c>
      <c r="CB120" s="21">
        <f>IFERROR(INDEX(LMH_PTS,MATCH(AL120,LMH_KEY,0)),0)</f>
        <v>1</v>
      </c>
      <c r="CC120" s="21">
        <f>IFERROR(INDEX(LMH_PTS,MATCH(AM120,LMH_KEY,0)),0)</f>
        <v>1</v>
      </c>
      <c r="CD120" s="21">
        <f>IFERROR(INDEX(LMH_PTS,MATCH(IF(AU120&lt;&gt;"",AU120,AG120),LMH_KEY,0)),0)</f>
        <v>9</v>
      </c>
      <c r="CE120" s="21">
        <f>IFERROR(INDEX(LMH_PTS,MATCH(IF(AV120&lt;&gt;"",AV120,AH120),LMH_KEY,0)),0)</f>
        <v>3</v>
      </c>
      <c r="CF120" s="21">
        <f>IFERROR(INDEX(LMH_PTS,MATCH(IF(AW120&lt;&gt;"",AW120,AI120),LMH_KEY,0)),0)</f>
        <v>3</v>
      </c>
      <c r="CG120" s="21">
        <f>IFERROR(INDEX(LMH_PTS,MATCH(IF(AX120&lt;&gt;"",AX120,AJ120),LMH_KEY,0)),0)</f>
        <v>1</v>
      </c>
      <c r="CH120" s="21">
        <f>IFERROR(INDEX(LMH_PTS,MATCH(IF(AY120&lt;&gt;"",AY120,AK120),LMH_KEY,0)),0)</f>
        <v>3</v>
      </c>
      <c r="CI120" s="21">
        <f>IFERROR(INDEX(LMH_PTS,MATCH(IF(AZ120&lt;&gt;"",AZ120,AL120),LMH_KEY,0)),0)</f>
        <v>1</v>
      </c>
      <c r="CJ120" s="21">
        <f>IFERROR(INDEX(LMH_PTS,MATCH(IF(BA120&lt;&gt;"",BA120,AM120),LMH_KEY,0)),0)</f>
        <v>1</v>
      </c>
      <c r="CK120" s="21">
        <f>IF(BB120="",0,IFERROR(INDEX(LMH_STEP,MATCH(BB120,LMH_KEY,0)),0))</f>
        <v>-1</v>
      </c>
      <c r="CL120" s="21">
        <f>IF(BC120="",0,IFERROR(INDEX(LMH_STEP,MATCH(BC120,LMH_KEY,0)),0))</f>
        <v>-1</v>
      </c>
      <c r="CM120" s="21">
        <f>IF(BD120="",0,IFERROR(INDEX(LMH_STEP,MATCH(BD120,LMH_KEY,0)),0))</f>
        <v>-1</v>
      </c>
      <c r="CN120" s="21">
        <f>IF(BE120="",0,IFERROR(INDEX(LMH_STEP,MATCH(BE120,LMH_KEY,0)),0))</f>
        <v>-1</v>
      </c>
      <c r="CO120" s="21">
        <f>IF(BF120="",0,IFERROR(INDEX(LMH_STEP,MATCH(BF120,LMH_KEY,0)),0))</f>
        <v>0</v>
      </c>
      <c r="CP120" s="21">
        <f>IF(BG120="",0,IFERROR(INDEX(LMH_STEP,MATCH(BG120,LMH_KEY,0)),0))</f>
        <v>0</v>
      </c>
      <c r="CQ120" s="21">
        <f>IF(BH120="",0,IFERROR(INDEX(LMH_STEP,MATCH(BH120,LMH_KEY,0)),0))</f>
        <v>1</v>
      </c>
      <c r="CR120" s="21">
        <f>IF(BI120&lt;&gt;"",IFERROR(INDEX(LMH_STEP,MATCH(BI120,LMH_KEY,0)),0),CK120)</f>
        <v>-1</v>
      </c>
      <c r="CS120" s="21">
        <f>IF(BJ120&lt;&gt;"",IFERROR(INDEX(LMH_STEP,MATCH(BJ120,LMH_KEY,0)),0),CL120)</f>
        <v>-1</v>
      </c>
      <c r="CT120" s="21">
        <f>IF(BK120&lt;&gt;"",IFERROR(INDEX(LMH_STEP,MATCH(BK120,LMH_KEY,0)),0),CM120)</f>
        <v>-1</v>
      </c>
      <c r="CU120" s="21">
        <f>IF(BL120&lt;&gt;"",IFERROR(INDEX(LMH_STEP,MATCH(BL120,LMH_KEY,0)),0),CN120)</f>
        <v>-1</v>
      </c>
      <c r="CV120" s="21">
        <f>IF(BM120&lt;&gt;"",IFERROR(INDEX(LMH_STEP,MATCH(BM120,LMH_KEY,0)),0),CO120)</f>
        <v>0</v>
      </c>
      <c r="CW120" s="21">
        <f>IF(BN120&lt;&gt;"",IFERROR(INDEX(LMH_STEP,MATCH(BN120,LMH_KEY,0)),0),CP120)</f>
        <v>0</v>
      </c>
      <c r="CX120" s="21">
        <f>IF(BO120&lt;&gt;"",IFERROR(INDEX(LMH_STEP,MATCH(BO120,LMH_KEY,0)),0),CQ120)</f>
        <v>1</v>
      </c>
      <c r="CY120" s="21">
        <f>COUNTA(BI120:BO120)+IF(BP120&lt;&gt;"",1,0)+IFERROR(INDEX(RM_LCNT,MATCH($U120,RM_KEY,0)),0)</f>
        <v>0</v>
      </c>
      <c r="CZ120" s="21">
        <f>IF((BW120+BX120+BY120+BZ120+CA120+CB120+CC120)=0,0,(BW120*CK120+BX120*CL120+BY120*CM120+BZ120*CN120+CA120*CO120+CB120*CP120+CC120*CQ120)/(BW120+BX120+BY120+BZ120+CA120+CB120+CC120))</f>
        <v>-0.714285714285714</v>
      </c>
      <c r="DA120" s="21">
        <f>IF((CD120+CE120+CF120+CG120+CH120+CI120+CJ120)=0,0,(CD120*CR120+CE120*CS120+CF120*CT120+CG120*CU120+CH120*CV120+CI120*CW120+CJ120*CX120)/(CD120+CE120+CF120+CG120+CH120+CI120+CJ120))</f>
        <v>-0.714285714285714</v>
      </c>
    </row>
    <row r="121" ht="70" customHeight="1">
      <c r="A121" s="59" t="inlineStr">
        <is>
          <t>CARBON</t>
        </is>
      </c>
      <c r="B121" s="17" t="inlineStr">
        <is>
          <t>Support</t>
        </is>
      </c>
      <c r="C121" s="17" t="n">
        <v>5</v>
      </c>
      <c r="D121" s="17" t="inlineStr">
        <is>
          <t>IRIS2096</t>
        </is>
      </c>
      <c r="E121" s="17" t="inlineStr">
        <is>
          <t>Sweety Mukherjee</t>
        </is>
      </c>
      <c r="F121" s="17" t="inlineStr">
        <is>
          <t>Executive- Customer Support</t>
        </is>
      </c>
      <c r="G121" s="17" t="inlineStr">
        <is>
          <t>Harshal Shah</t>
        </is>
      </c>
      <c r="H121" s="17" t="inlineStr">
        <is>
          <t>IRIS0662</t>
        </is>
      </c>
      <c r="I121" s="17" t="n">
        <v>7</v>
      </c>
      <c r="J121" s="17" t="inlineStr">
        <is>
          <t>BCA</t>
        </is>
      </c>
      <c r="K121" s="17" t="inlineStr">
        <is>
          <t>L3 – Professional / Associate</t>
        </is>
      </c>
      <c r="L121" s="82" t="inlineStr">
        <is>
          <t>20 of 20</t>
        </is>
      </c>
      <c r="M121" s="83"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t>
        </is>
      </c>
      <c r="N121" s="83" t="inlineStr">
        <is>
          <t>Annual · set by manager: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t>
        </is>
      </c>
      <c r="O121" s="83" t="inlineStr">
        <is>
          <t>Latest rating: 3 · Potential: Medium · 9-box: Core Contributor</t>
        </is>
      </c>
      <c r="P121" s="83" t="inlineStr">
        <is>
          <t>Complexity &amp; Expertise: A2: Resolves routine customer issues and basic complaints with standard solutions; some testing → matches the start
Autonomy &amp; Decision: A2: Resolves routine issues, handles basic complaints, gives standard solutions → matches the start
Accountability &amp; Impact: A2: Timely, accurate responses on own customer complaints → matches the start
Leadership &amp; Strategy: A1: No guidance of others described → matches the start</t>
        </is>
      </c>
      <c r="Q121" s="84" t="inlineStr">
        <is>
          <t>Open ▸</t>
        </is>
      </c>
      <c r="R121" s="84" t="inlineStr">
        <is>
          <t>Card ▸</t>
        </is>
      </c>
      <c r="S121" s="85" t="inlineStr">
        <is>
          <t>Customer Success &amp; Support</t>
        </is>
      </c>
      <c r="T121" s="86" t="inlineStr">
        <is>
          <t>Application &amp; Product Support</t>
        </is>
      </c>
      <c r="U121" s="86" t="inlineStr">
        <is>
          <t>R015</t>
        </is>
      </c>
      <c r="V121" s="86" t="inlineStr">
        <is>
          <t>Application &amp; Product Support · IC</t>
        </is>
      </c>
      <c r="W121" s="101" t="inlineStr">
        <is>
          <t>A3</t>
        </is>
      </c>
      <c r="X121" s="86" t="inlineStr">
        <is>
          <t>Band A · Practitioner</t>
        </is>
      </c>
      <c r="Y121" s="86" t="inlineStr">
        <is>
          <t>Senior Support Executive</t>
        </is>
      </c>
      <c r="Z121" s="86" t="n"/>
      <c r="AA121" s="86" t="inlineStr">
        <is>
          <t>Placed at A3 by the evidence: six ratings × market-derived weights and rules R1–R13 · no move needed for the reporting line</t>
        </is>
      </c>
      <c r="AB121" s="86" t="n"/>
      <c r="AC121" s="88" t="inlineStr">
        <is>
          <t>A2</t>
        </is>
      </c>
      <c r="AD121" s="21" t="inlineStr">
        <is>
          <t>High · 7 yrs vs market 2–5 yrs for A3</t>
        </is>
      </c>
      <c r="AE121" s="21" t="n"/>
      <c r="AF121" s="21" t="inlineStr">
        <is>
          <t>P2 · SFIA 3 Apply</t>
        </is>
      </c>
      <c r="AG121" s="89" t="str">
        <f>IFERROR(IF(INDEX(RM_I_C,MATCH($U121,RM_KEY,0))="","",INDEX(RM_I_C,MATCH($U121,RM_KEY,0))),"")</f>
        <v>H</v>
      </c>
      <c r="AH121" s="90" t="str">
        <f>IFERROR(IF(INDEX(RM_I_Au,MATCH($U121,RM_KEY,0))="","",INDEX(RM_I_Au,MATCH($U121,RM_KEY,0))),"")</f>
        <v>M</v>
      </c>
      <c r="AI121" s="90" t="str">
        <f>IFERROR(IF(INDEX(RM_I_Ac,MATCH($U121,RM_KEY,0))="","",INDEX(RM_I_Ac,MATCH($U121,RM_KEY,0))),"")</f>
        <v>M</v>
      </c>
      <c r="AJ121" s="90" t="str">
        <f>IFERROR(IF(INDEX(RM_I_L,MATCH($U121,RM_KEY,0))="","",INDEX(RM_I_L,MATCH($U121,RM_KEY,0))),"")</f>
        <v>L</v>
      </c>
      <c r="AK121" s="90" t="str">
        <f>IFERROR(IF(INDEX(RM_I_BI,MATCH($U121,RM_KEY,0))="","",INDEX(RM_I_BI,MATCH($U121,RM_KEY,0))),"")</f>
        <v>M</v>
      </c>
      <c r="AL121" s="90" t="str">
        <f>IFERROR(IF(INDEX(RM_I_Exp,MATCH($U121,RM_KEY,0))="","",INDEX(RM_I_Exp,MATCH($U121,RM_KEY,0))),"")</f>
        <v>L</v>
      </c>
      <c r="AM121" s="90" t="str">
        <f>IFERROR(IF(INDEX(RM_I_Edu,MATCH($U121,RM_KEY,0))="","",INDEX(RM_I_Edu,MATCH($U121,RM_KEY,0))),"")</f>
        <v>L</v>
      </c>
      <c r="AN121" s="91" t="str">
        <f>IFERROR(IF(INDEX(RM_M_C,MATCH($U121,RM_KEY,0))="","",INDEX(RM_M_C,MATCH($U121,RM_KEY,0))),"")</f>
        <v>H</v>
      </c>
      <c r="AO121" s="92" t="str">
        <f>IFERROR(IF(INDEX(RM_M_Au,MATCH($U121,RM_KEY,0))="","",INDEX(RM_M_Au,MATCH($U121,RM_KEY,0))),"")</f>
        <v>M</v>
      </c>
      <c r="AP121" s="92" t="str">
        <f>IFERROR(IF(INDEX(RM_M_Ac,MATCH($U121,RM_KEY,0))="","",INDEX(RM_M_Ac,MATCH($U121,RM_KEY,0))),"")</f>
        <v>M</v>
      </c>
      <c r="AQ121" s="92" t="str">
        <f>IFERROR(IF(INDEX(RM_M_L,MATCH($U121,RM_KEY,0))="","",INDEX(RM_M_L,MATCH($U121,RM_KEY,0))),"")</f>
        <v>L</v>
      </c>
      <c r="AR121" s="92" t="str">
        <f>IFERROR(IF(INDEX(RM_M_BI,MATCH($U121,RM_KEY,0))="","",INDEX(RM_M_BI,MATCH($U121,RM_KEY,0))),"")</f>
        <v>L</v>
      </c>
      <c r="AS121" s="92" t="str">
        <f>IFERROR(IF(INDEX(RM_M_Exp,MATCH($U121,RM_KEY,0))="","",INDEX(RM_M_Exp,MATCH($U121,RM_KEY,0))),"")</f>
        <v>L</v>
      </c>
      <c r="AT121" s="92" t="str">
        <f>IFERROR(IF(INDEX(RM_M_Edu,MATCH($U121,RM_KEY,0))="","",INDEX(RM_M_Edu,MATCH($U121,RM_KEY,0))),"")</f>
        <v>L</v>
      </c>
      <c r="AU121" s="93" t="str">
        <f>IFERROR(IF(INDEX(RM_L_C,MATCH($U121,RM_KEY,0))="","",INDEX(RM_L_C,MATCH($U121,RM_KEY,0))),"")</f>
        <v/>
      </c>
      <c r="AV121" s="94" t="str">
        <f>IFERROR(IF(INDEX(RM_L_Au,MATCH($U121,RM_KEY,0))="","",INDEX(RM_L_Au,MATCH($U121,RM_KEY,0))),"")</f>
        <v/>
      </c>
      <c r="AW121" s="94" t="str">
        <f>IFERROR(IF(INDEX(RM_L_Ac,MATCH($U121,RM_KEY,0))="","",INDEX(RM_L_Ac,MATCH($U121,RM_KEY,0))),"")</f>
        <v/>
      </c>
      <c r="AX121" s="94" t="str">
        <f>IFERROR(IF(INDEX(RM_L_L,MATCH($U121,RM_KEY,0))="","",INDEX(RM_L_L,MATCH($U121,RM_KEY,0))),"")</f>
        <v/>
      </c>
      <c r="AY121" s="94" t="str">
        <f>IFERROR(IF(INDEX(RM_L_BI,MATCH($U121,RM_KEY,0))="","",INDEX(RM_L_BI,MATCH($U121,RM_KEY,0))),"")</f>
        <v/>
      </c>
      <c r="AZ121" s="94" t="str">
        <f>IFERROR(IF(INDEX(RM_L_Exp,MATCH($U121,RM_KEY,0))="","",INDEX(RM_L_Exp,MATCH($U121,RM_KEY,0))),"")</f>
        <v/>
      </c>
      <c r="BA121" s="94" t="str">
        <f>IFERROR(IF(INDEX(RM_L_Edu,MATCH($U121,RM_KEY,0))="","",INDEX(RM_L_Edu,MATCH($U121,RM_KEY,0))),"")</f>
        <v/>
      </c>
      <c r="BB121" s="89" t="inlineStr">
        <is>
          <t>L</t>
        </is>
      </c>
      <c r="BC121" s="90" t="inlineStr">
        <is>
          <t>L</t>
        </is>
      </c>
      <c r="BD121" s="90" t="inlineStr">
        <is>
          <t>L</t>
        </is>
      </c>
      <c r="BE121" s="90" t="inlineStr">
        <is>
          <t>L</t>
        </is>
      </c>
      <c r="BF121" s="90" t="n"/>
      <c r="BG121" s="90" t="inlineStr">
        <is>
          <t>H</t>
        </is>
      </c>
      <c r="BH121" s="90" t="inlineStr">
        <is>
          <t>M</t>
        </is>
      </c>
      <c r="BI121" s="93" t="n"/>
      <c r="BJ121" s="94" t="n"/>
      <c r="BK121" s="94" t="n"/>
      <c r="BL121" s="94" t="n"/>
      <c r="BM121" s="94" t="n"/>
      <c r="BN121" s="94" t="n"/>
      <c r="BO121" s="94" t="n"/>
      <c r="BP121" s="63" t="n"/>
      <c r="BQ121" s="95" t="str">
        <f>IF(CY121=0,"",IF(BP121&lt;&gt;"",BP121,IF(LEFT(W121,1)="X",W121,IF(OR(W121="B+",W121="C+"),INDEX(LAD_PC,MAX(1,MIN(14,MATCH(W121,LAD_PC,0)+IF((DA121-CZ121)&gt;=0.5,1,IF((DA121-CZ121)&lt;=-0.5,-1,0))))),INDEX(LAD_STD,MAX(1,MIN(12,MATCH(W121,LAD_STD,0)+IF((DA121-CZ121)&gt;=0.5,1,IF((DA121-CZ121)&lt;=-0.5,-1,0)))))))))</f>
        <v/>
      </c>
      <c r="BR121" s="86" t="str">
        <f>IF(BQ121="","",IFERROR(CHOOSE(INDEX(B_RANK,MATCH(BQ121,B_LVL,0)),"Band A · Practitioner","Band B · Specialist / Manager","B+ · Player-Coach","Band C · Principal / Head","C+ · Player-Coach","Band D · Business leadership","Band E · Enterprise leadership"),"Band X · Consultant"))</f>
        <v/>
      </c>
      <c r="BS121" s="86" t="str">
        <f>IF(BQ121="","",IF(BQ121=W121,"• Same",IF(INDEX(B_VAL,MATCH(BQ121,B_LVL,0))&gt;INDEX(B_VAL,MATCH(W121,B_LVL,0)),"▲ Up","▼ Down")))</f>
        <v/>
      </c>
      <c r="BT121" s="95" t="str">
        <f>IF(BQ121&lt;&gt;"",BQ121,W121)</f>
        <v>A3</v>
      </c>
      <c r="BU121" s="86" t="str">
        <f>IFERROR(IF($H121="","—",IF(OR(LEFT(BT121,1)="X",LEFT(INDEX($BT$7:$BT$592,MATCH($H121,$D$7:$D$592,0)),1)="X"),"—",IF(AND(LEFT(BT121,1)="E",LEFT(INDEX($BT$7:$BT$592,MATCH($H121,$D$7:$D$592,0)),1)="E"),"Exception · Band E",IF(INDEX(B_VAL,MATCH(BT121,B_LVL,0))&gt;=INDEX(B_VAL,MATCH(INDEX($BT$7:$BT$592,MATCH($H121,$D$7:$D$592,0)),B_LVL,0)),"⚠ At or above the manager",IF(INDEX(B_RANK,MATCH(BT121,B_LVL,0))=INDEX(B_RANK,MATCH(INDEX($BT$7:$BT$592,MATCH($H121,$D$7:$D$592,0)),B_LVL,0)),"⚠ Same band as the manager","OK"))))),"—")</f>
        <v>OK</v>
      </c>
      <c r="BV121" s="64" t="n"/>
      <c r="BW121" s="20">
        <f>IFERROR(INDEX(LMH_PTS,MATCH(AG121,LMH_KEY,0)),0)</f>
        <v>9</v>
      </c>
      <c r="BX121" s="21">
        <f>IFERROR(INDEX(LMH_PTS,MATCH(AH121,LMH_KEY,0)),0)</f>
        <v>3</v>
      </c>
      <c r="BY121" s="21">
        <f>IFERROR(INDEX(LMH_PTS,MATCH(AI121,LMH_KEY,0)),0)</f>
        <v>3</v>
      </c>
      <c r="BZ121" s="21">
        <f>IFERROR(INDEX(LMH_PTS,MATCH(AJ121,LMH_KEY,0)),0)</f>
        <v>1</v>
      </c>
      <c r="CA121" s="21">
        <f>IFERROR(INDEX(LMH_PTS,MATCH(AK121,LMH_KEY,0)),0)</f>
        <v>3</v>
      </c>
      <c r="CB121" s="21">
        <f>IFERROR(INDEX(LMH_PTS,MATCH(AL121,LMH_KEY,0)),0)</f>
        <v>1</v>
      </c>
      <c r="CC121" s="21">
        <f>IFERROR(INDEX(LMH_PTS,MATCH(AM121,LMH_KEY,0)),0)</f>
        <v>1</v>
      </c>
      <c r="CD121" s="21">
        <f>IFERROR(INDEX(LMH_PTS,MATCH(IF(AU121&lt;&gt;"",AU121,AG121),LMH_KEY,0)),0)</f>
        <v>9</v>
      </c>
      <c r="CE121" s="21">
        <f>IFERROR(INDEX(LMH_PTS,MATCH(IF(AV121&lt;&gt;"",AV121,AH121),LMH_KEY,0)),0)</f>
        <v>3</v>
      </c>
      <c r="CF121" s="21">
        <f>IFERROR(INDEX(LMH_PTS,MATCH(IF(AW121&lt;&gt;"",AW121,AI121),LMH_KEY,0)),0)</f>
        <v>3</v>
      </c>
      <c r="CG121" s="21">
        <f>IFERROR(INDEX(LMH_PTS,MATCH(IF(AX121&lt;&gt;"",AX121,AJ121),LMH_KEY,0)),0)</f>
        <v>1</v>
      </c>
      <c r="CH121" s="21">
        <f>IFERROR(INDEX(LMH_PTS,MATCH(IF(AY121&lt;&gt;"",AY121,AK121),LMH_KEY,0)),0)</f>
        <v>3</v>
      </c>
      <c r="CI121" s="21">
        <f>IFERROR(INDEX(LMH_PTS,MATCH(IF(AZ121&lt;&gt;"",AZ121,AL121),LMH_KEY,0)),0)</f>
        <v>1</v>
      </c>
      <c r="CJ121" s="21">
        <f>IFERROR(INDEX(LMH_PTS,MATCH(IF(BA121&lt;&gt;"",BA121,AM121),LMH_KEY,0)),0)</f>
        <v>1</v>
      </c>
      <c r="CK121" s="21">
        <f>IF(BB121="",0,IFERROR(INDEX(LMH_STEP,MATCH(BB121,LMH_KEY,0)),0))</f>
        <v>-1</v>
      </c>
      <c r="CL121" s="21">
        <f>IF(BC121="",0,IFERROR(INDEX(LMH_STEP,MATCH(BC121,LMH_KEY,0)),0))</f>
        <v>-1</v>
      </c>
      <c r="CM121" s="21">
        <f>IF(BD121="",0,IFERROR(INDEX(LMH_STEP,MATCH(BD121,LMH_KEY,0)),0))</f>
        <v>-1</v>
      </c>
      <c r="CN121" s="21">
        <f>IF(BE121="",0,IFERROR(INDEX(LMH_STEP,MATCH(BE121,LMH_KEY,0)),0))</f>
        <v>-1</v>
      </c>
      <c r="CO121" s="21">
        <f>IF(BF121="",0,IFERROR(INDEX(LMH_STEP,MATCH(BF121,LMH_KEY,0)),0))</f>
        <v>0</v>
      </c>
      <c r="CP121" s="21">
        <f>IF(BG121="",0,IFERROR(INDEX(LMH_STEP,MATCH(BG121,LMH_KEY,0)),0))</f>
        <v>1</v>
      </c>
      <c r="CQ121" s="21">
        <f>IF(BH121="",0,IFERROR(INDEX(LMH_STEP,MATCH(BH121,LMH_KEY,0)),0))</f>
        <v>0</v>
      </c>
      <c r="CR121" s="21">
        <f>IF(BI121&lt;&gt;"",IFERROR(INDEX(LMH_STEP,MATCH(BI121,LMH_KEY,0)),0),CK121)</f>
        <v>-1</v>
      </c>
      <c r="CS121" s="21">
        <f>IF(BJ121&lt;&gt;"",IFERROR(INDEX(LMH_STEP,MATCH(BJ121,LMH_KEY,0)),0),CL121)</f>
        <v>-1</v>
      </c>
      <c r="CT121" s="21">
        <f>IF(BK121&lt;&gt;"",IFERROR(INDEX(LMH_STEP,MATCH(BK121,LMH_KEY,0)),0),CM121)</f>
        <v>-1</v>
      </c>
      <c r="CU121" s="21">
        <f>IF(BL121&lt;&gt;"",IFERROR(INDEX(LMH_STEP,MATCH(BL121,LMH_KEY,0)),0),CN121)</f>
        <v>-1</v>
      </c>
      <c r="CV121" s="21">
        <f>IF(BM121&lt;&gt;"",IFERROR(INDEX(LMH_STEP,MATCH(BM121,LMH_KEY,0)),0),CO121)</f>
        <v>0</v>
      </c>
      <c r="CW121" s="21">
        <f>IF(BN121&lt;&gt;"",IFERROR(INDEX(LMH_STEP,MATCH(BN121,LMH_KEY,0)),0),CP121)</f>
        <v>1</v>
      </c>
      <c r="CX121" s="21">
        <f>IF(BO121&lt;&gt;"",IFERROR(INDEX(LMH_STEP,MATCH(BO121,LMH_KEY,0)),0),CQ121)</f>
        <v>0</v>
      </c>
      <c r="CY121" s="21">
        <f>COUNTA(BI121:BO121)+IF(BP121&lt;&gt;"",1,0)+IFERROR(INDEX(RM_LCNT,MATCH($U121,RM_KEY,0)),0)</f>
        <v>0</v>
      </c>
      <c r="CZ121" s="21">
        <f>IF((BW121+BX121+BY121+BZ121+CA121+CB121+CC121)=0,0,(BW121*CK121+BX121*CL121+BY121*CM121+BZ121*CN121+CA121*CO121+CB121*CP121+CC121*CQ121)/(BW121+BX121+BY121+BZ121+CA121+CB121+CC121))</f>
        <v>-0.714285714285714</v>
      </c>
      <c r="DA121" s="21">
        <f>IF((CD121+CE121+CF121+CG121+CH121+CI121+CJ121)=0,0,(CD121*CR121+CE121*CS121+CF121*CT121+CG121*CU121+CH121*CV121+CI121*CW121+CJ121*CX121)/(CD121+CE121+CF121+CG121+CH121+CI121+CJ121))</f>
        <v>-0.714285714285714</v>
      </c>
    </row>
    <row r="122" ht="70" customHeight="1">
      <c r="A122" s="59" t="inlineStr">
        <is>
          <t>CARBON</t>
        </is>
      </c>
      <c r="B122" s="17" t="inlineStr">
        <is>
          <t>Functional</t>
        </is>
      </c>
      <c r="C122" s="17" t="n">
        <v>4</v>
      </c>
      <c r="D122" s="17" t="inlineStr">
        <is>
          <t>IRIS2372</t>
        </is>
      </c>
      <c r="E122" s="17" t="inlineStr">
        <is>
          <t>Aakanksha Swaminathan</t>
        </is>
      </c>
      <c r="F122" s="17" t="inlineStr">
        <is>
          <t>Functional Specialist</t>
        </is>
      </c>
      <c r="G122" s="17" t="inlineStr">
        <is>
          <t>Suman Adhikary</t>
        </is>
      </c>
      <c r="H122" s="17" t="inlineStr">
        <is>
          <t>IRIS2359</t>
        </is>
      </c>
      <c r="I122" s="17" t="n">
        <v>8.199999999999999</v>
      </c>
      <c r="J122" s="17" t="inlineStr">
        <is>
          <t>CA</t>
        </is>
      </c>
      <c r="K122" s="17" t="inlineStr">
        <is>
          <t>L3 – Professional / Associate</t>
        </is>
      </c>
      <c r="L122" s="82" t="inlineStr">
        <is>
          <t>16 of 20</t>
        </is>
      </c>
      <c r="M122" s="83" t="n"/>
      <c r="N122" s="83" t="inlineStr">
        <is>
          <t>Annual · set by manager: 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t>
        </is>
      </c>
      <c r="O122" s="83" t="inlineStr">
        <is>
          <t>Latest rating: 5 · Potential: High · 9-box: Future Leader</t>
        </is>
      </c>
      <c r="P122" s="83" t="inlineStr">
        <is>
          <t>Complexity &amp; Expertise: B1: Names complex implementations, new-market GTM, Asia sales, partnerships; no specifics → matches the start
Autonomy &amp; Decision: B1: Claims 'Everything'; no concrete decisions named → matches the start
Accountability &amp; Impact: B2: New business and sales for Asia plus existing complex clients; states 'All' → moved up 0.5
Leadership &amp; Strategy: A3: Upskilling of department listed; 2 direct reports → moved down 0.5</t>
        </is>
      </c>
      <c r="Q122" s="84" t="inlineStr">
        <is>
          <t>Open ▸</t>
        </is>
      </c>
      <c r="R122" s="84" t="inlineStr">
        <is>
          <t>Card ▸</t>
        </is>
      </c>
      <c r="S122" s="85" t="inlineStr">
        <is>
          <t>Customer Success &amp; Support</t>
        </is>
      </c>
      <c r="T122" s="86" t="inlineStr">
        <is>
          <t>Customer Success &amp; Account Management</t>
        </is>
      </c>
      <c r="U122" s="86" t="inlineStr">
        <is>
          <t>R018</t>
        </is>
      </c>
      <c r="V122" s="86" t="inlineStr">
        <is>
          <t>Customer Success &amp; Account Management · IC</t>
        </is>
      </c>
      <c r="W122" s="99" t="inlineStr">
        <is>
          <t>B1</t>
        </is>
      </c>
      <c r="X122" s="86" t="inlineStr">
        <is>
          <t>Band B · Specialist / Manager</t>
        </is>
      </c>
      <c r="Y122" s="86" t="inlineStr">
        <is>
          <t>Specialist – Customer Success &amp; Account Management – POD Lead</t>
        </is>
      </c>
      <c r="Z122" s="100" t="inlineStr">
        <is>
          <t>Senior Customer Success Specialist – POD Lead → Specialist – Customer Success &amp; Account Management – POD Lead</t>
        </is>
      </c>
      <c r="AA122" s="86" t="inlineStr">
        <is>
          <t>Placed at B1 by the evidence: six ratings × market-derived weights and rules R1–R13 · no move needed for the reporting line</t>
        </is>
      </c>
      <c r="AB122" s="86" t="n"/>
      <c r="AC122" s="88" t="inlineStr">
        <is>
          <t>B1</t>
        </is>
      </c>
      <c r="AD122" s="21" t="inlineStr">
        <is>
          <t>High · 8.2 yrs vs market 4–8 yrs for B1</t>
        </is>
      </c>
      <c r="AE122" s="21" t="inlineStr">
        <is>
          <t>2 direct reports · norm IC: none · Team Lead: 3–5</t>
        </is>
      </c>
      <c r="AF122" s="21" t="inlineStr">
        <is>
          <t>P3 / M2 · SFIA 4 Enable</t>
        </is>
      </c>
      <c r="AG122" s="89" t="str">
        <f>IFERROR(IF(INDEX(RM_I_C,MATCH($U122,RM_KEY,0))="","",INDEX(RM_I_C,MATCH($U122,RM_KEY,0))),"")</f>
        <v>H</v>
      </c>
      <c r="AH122" s="90" t="str">
        <f>IFERROR(IF(INDEX(RM_I_Au,MATCH($U122,RM_KEY,0))="","",INDEX(RM_I_Au,MATCH($U122,RM_KEY,0))),"")</f>
        <v>M</v>
      </c>
      <c r="AI122" s="90" t="str">
        <f>IFERROR(IF(INDEX(RM_I_Ac,MATCH($U122,RM_KEY,0))="","",INDEX(RM_I_Ac,MATCH($U122,RM_KEY,0))),"")</f>
        <v>M</v>
      </c>
      <c r="AJ122" s="90" t="str">
        <f>IFERROR(IF(INDEX(RM_I_L,MATCH($U122,RM_KEY,0))="","",INDEX(RM_I_L,MATCH($U122,RM_KEY,0))),"")</f>
        <v>L</v>
      </c>
      <c r="AK122" s="90" t="str">
        <f>IFERROR(IF(INDEX(RM_I_BI,MATCH($U122,RM_KEY,0))="","",INDEX(RM_I_BI,MATCH($U122,RM_KEY,0))),"")</f>
        <v>M</v>
      </c>
      <c r="AL122" s="90" t="str">
        <f>IFERROR(IF(INDEX(RM_I_Exp,MATCH($U122,RM_KEY,0))="","",INDEX(RM_I_Exp,MATCH($U122,RM_KEY,0))),"")</f>
        <v>L</v>
      </c>
      <c r="AM122" s="90" t="str">
        <f>IFERROR(IF(INDEX(RM_I_Edu,MATCH($U122,RM_KEY,0))="","",INDEX(RM_I_Edu,MATCH($U122,RM_KEY,0))),"")</f>
        <v>L</v>
      </c>
      <c r="AN122" s="91" t="str">
        <f>IFERROR(IF(INDEX(RM_M_C,MATCH($U122,RM_KEY,0))="","",INDEX(RM_M_C,MATCH($U122,RM_KEY,0))),"")</f>
        <v>H</v>
      </c>
      <c r="AO122" s="92" t="str">
        <f>IFERROR(IF(INDEX(RM_M_Au,MATCH($U122,RM_KEY,0))="","",INDEX(RM_M_Au,MATCH($U122,RM_KEY,0))),"")</f>
        <v>M</v>
      </c>
      <c r="AP122" s="92" t="str">
        <f>IFERROR(IF(INDEX(RM_M_Ac,MATCH($U122,RM_KEY,0))="","",INDEX(RM_M_Ac,MATCH($U122,RM_KEY,0))),"")</f>
        <v>M</v>
      </c>
      <c r="AQ122" s="92" t="str">
        <f>IFERROR(IF(INDEX(RM_M_L,MATCH($U122,RM_KEY,0))="","",INDEX(RM_M_L,MATCH($U122,RM_KEY,0))),"")</f>
        <v>L</v>
      </c>
      <c r="AR122" s="92" t="str">
        <f>IFERROR(IF(INDEX(RM_M_BI,MATCH($U122,RM_KEY,0))="","",INDEX(RM_M_BI,MATCH($U122,RM_KEY,0))),"")</f>
        <v>L</v>
      </c>
      <c r="AS122" s="92" t="str">
        <f>IFERROR(IF(INDEX(RM_M_Exp,MATCH($U122,RM_KEY,0))="","",INDEX(RM_M_Exp,MATCH($U122,RM_KEY,0))),"")</f>
        <v>L</v>
      </c>
      <c r="AT122" s="92" t="str">
        <f>IFERROR(IF(INDEX(RM_M_Edu,MATCH($U122,RM_KEY,0))="","",INDEX(RM_M_Edu,MATCH($U122,RM_KEY,0))),"")</f>
        <v>L</v>
      </c>
      <c r="AU122" s="93" t="str">
        <f>IFERROR(IF(INDEX(RM_L_C,MATCH($U122,RM_KEY,0))="","",INDEX(RM_L_C,MATCH($U122,RM_KEY,0))),"")</f>
        <v/>
      </c>
      <c r="AV122" s="94" t="str">
        <f>IFERROR(IF(INDEX(RM_L_Au,MATCH($U122,RM_KEY,0))="","",INDEX(RM_L_Au,MATCH($U122,RM_KEY,0))),"")</f>
        <v/>
      </c>
      <c r="AW122" s="94" t="str">
        <f>IFERROR(IF(INDEX(RM_L_Ac,MATCH($U122,RM_KEY,0))="","",INDEX(RM_L_Ac,MATCH($U122,RM_KEY,0))),"")</f>
        <v/>
      </c>
      <c r="AX122" s="94" t="str">
        <f>IFERROR(IF(INDEX(RM_L_L,MATCH($U122,RM_KEY,0))="","",INDEX(RM_L_L,MATCH($U122,RM_KEY,0))),"")</f>
        <v/>
      </c>
      <c r="AY122" s="94" t="str">
        <f>IFERROR(IF(INDEX(RM_L_BI,MATCH($U122,RM_KEY,0))="","",INDEX(RM_L_BI,MATCH($U122,RM_KEY,0))),"")</f>
        <v/>
      </c>
      <c r="AZ122" s="94" t="str">
        <f>IFERROR(IF(INDEX(RM_L_Exp,MATCH($U122,RM_KEY,0))="","",INDEX(RM_L_Exp,MATCH($U122,RM_KEY,0))),"")</f>
        <v/>
      </c>
      <c r="BA122" s="94" t="str">
        <f>IFERROR(IF(INDEX(RM_L_Edu,MATCH($U122,RM_KEY,0))="","",INDEX(RM_L_Edu,MATCH($U122,RM_KEY,0))),"")</f>
        <v/>
      </c>
      <c r="BB122" s="89" t="inlineStr">
        <is>
          <t>M</t>
        </is>
      </c>
      <c r="BC122" s="90" t="inlineStr">
        <is>
          <t>M</t>
        </is>
      </c>
      <c r="BD122" s="90" t="inlineStr">
        <is>
          <t>M</t>
        </is>
      </c>
      <c r="BE122" s="90" t="inlineStr">
        <is>
          <t>M</t>
        </is>
      </c>
      <c r="BF122" s="90" t="n"/>
      <c r="BG122" s="90" t="inlineStr">
        <is>
          <t>H</t>
        </is>
      </c>
      <c r="BH122" s="90" t="inlineStr">
        <is>
          <t>H</t>
        </is>
      </c>
      <c r="BI122" s="93" t="n"/>
      <c r="BJ122" s="94" t="n"/>
      <c r="BK122" s="94" t="n"/>
      <c r="BL122" s="94" t="n"/>
      <c r="BM122" s="94" t="n"/>
      <c r="BN122" s="94" t="n"/>
      <c r="BO122" s="94" t="n"/>
      <c r="BP122" s="63" t="n"/>
      <c r="BQ122" s="95" t="str">
        <f>IF(CY122=0,"",IF(BP122&lt;&gt;"",BP122,IF(LEFT(W122,1)="X",W122,IF(OR(W122="B+",W122="C+"),INDEX(LAD_PC,MAX(1,MIN(14,MATCH(W122,LAD_PC,0)+IF((DA122-CZ122)&gt;=0.5,1,IF((DA122-CZ122)&lt;=-0.5,-1,0))))),INDEX(LAD_STD,MAX(1,MIN(12,MATCH(W122,LAD_STD,0)+IF((DA122-CZ122)&gt;=0.5,1,IF((DA122-CZ122)&lt;=-0.5,-1,0)))))))))</f>
        <v/>
      </c>
      <c r="BR122" s="86" t="str">
        <f>IF(BQ122="","",IFERROR(CHOOSE(INDEX(B_RANK,MATCH(BQ122,B_LVL,0)),"Band A · Practitioner","Band B · Specialist / Manager","B+ · Player-Coach","Band C · Principal / Head","C+ · Player-Coach","Band D · Business leadership","Band E · Enterprise leadership"),"Band X · Consultant"))</f>
        <v/>
      </c>
      <c r="BS122" s="86" t="str">
        <f>IF(BQ122="","",IF(BQ122=W122,"• Same",IF(INDEX(B_VAL,MATCH(BQ122,B_LVL,0))&gt;INDEX(B_VAL,MATCH(W122,B_LVL,0)),"▲ Up","▼ Down")))</f>
        <v/>
      </c>
      <c r="BT122" s="95" t="str">
        <f>IF(BQ122&lt;&gt;"",BQ122,W122)</f>
        <v>B1</v>
      </c>
      <c r="BU122" s="86" t="str">
        <f>IFERROR(IF($H122="","—",IF(OR(LEFT(BT122,1)="X",LEFT(INDEX($BT$7:$BT$592,MATCH($H122,$D$7:$D$592,0)),1)="X"),"—",IF(AND(LEFT(BT122,1)="E",LEFT(INDEX($BT$7:$BT$592,MATCH($H122,$D$7:$D$592,0)),1)="E"),"Exception · Band E",IF(INDEX(B_VAL,MATCH(BT122,B_LVL,0))&gt;=INDEX(B_VAL,MATCH(INDEX($BT$7:$BT$592,MATCH($H122,$D$7:$D$592,0)),B_LVL,0)),"⚠ At or above the manager",IF(INDEX(B_RANK,MATCH(BT122,B_LVL,0))=INDEX(B_RANK,MATCH(INDEX($BT$7:$BT$592,MATCH($H122,$D$7:$D$592,0)),B_LVL,0)),"⚠ Same band as the manager","OK"))))),"—")</f>
        <v>OK</v>
      </c>
      <c r="BV122" s="64" t="n"/>
      <c r="BW122" s="20">
        <f>IFERROR(INDEX(LMH_PTS,MATCH(AG122,LMH_KEY,0)),0)</f>
        <v>9</v>
      </c>
      <c r="BX122" s="21">
        <f>IFERROR(INDEX(LMH_PTS,MATCH(AH122,LMH_KEY,0)),0)</f>
        <v>3</v>
      </c>
      <c r="BY122" s="21">
        <f>IFERROR(INDEX(LMH_PTS,MATCH(AI122,LMH_KEY,0)),0)</f>
        <v>3</v>
      </c>
      <c r="BZ122" s="21">
        <f>IFERROR(INDEX(LMH_PTS,MATCH(AJ122,LMH_KEY,0)),0)</f>
        <v>1</v>
      </c>
      <c r="CA122" s="21">
        <f>IFERROR(INDEX(LMH_PTS,MATCH(AK122,LMH_KEY,0)),0)</f>
        <v>3</v>
      </c>
      <c r="CB122" s="21">
        <f>IFERROR(INDEX(LMH_PTS,MATCH(AL122,LMH_KEY,0)),0)</f>
        <v>1</v>
      </c>
      <c r="CC122" s="21">
        <f>IFERROR(INDEX(LMH_PTS,MATCH(AM122,LMH_KEY,0)),0)</f>
        <v>1</v>
      </c>
      <c r="CD122" s="21">
        <f>IFERROR(INDEX(LMH_PTS,MATCH(IF(AU122&lt;&gt;"",AU122,AG122),LMH_KEY,0)),0)</f>
        <v>9</v>
      </c>
      <c r="CE122" s="21">
        <f>IFERROR(INDEX(LMH_PTS,MATCH(IF(AV122&lt;&gt;"",AV122,AH122),LMH_KEY,0)),0)</f>
        <v>3</v>
      </c>
      <c r="CF122" s="21">
        <f>IFERROR(INDEX(LMH_PTS,MATCH(IF(AW122&lt;&gt;"",AW122,AI122),LMH_KEY,0)),0)</f>
        <v>3</v>
      </c>
      <c r="CG122" s="21">
        <f>IFERROR(INDEX(LMH_PTS,MATCH(IF(AX122&lt;&gt;"",AX122,AJ122),LMH_KEY,0)),0)</f>
        <v>1</v>
      </c>
      <c r="CH122" s="21">
        <f>IFERROR(INDEX(LMH_PTS,MATCH(IF(AY122&lt;&gt;"",AY122,AK122),LMH_KEY,0)),0)</f>
        <v>3</v>
      </c>
      <c r="CI122" s="21">
        <f>IFERROR(INDEX(LMH_PTS,MATCH(IF(AZ122&lt;&gt;"",AZ122,AL122),LMH_KEY,0)),0)</f>
        <v>1</v>
      </c>
      <c r="CJ122" s="21">
        <f>IFERROR(INDEX(LMH_PTS,MATCH(IF(BA122&lt;&gt;"",BA122,AM122),LMH_KEY,0)),0)</f>
        <v>1</v>
      </c>
      <c r="CK122" s="21">
        <f>IF(BB122="",0,IFERROR(INDEX(LMH_STEP,MATCH(BB122,LMH_KEY,0)),0))</f>
        <v>0</v>
      </c>
      <c r="CL122" s="21">
        <f>IF(BC122="",0,IFERROR(INDEX(LMH_STEP,MATCH(BC122,LMH_KEY,0)),0))</f>
        <v>0</v>
      </c>
      <c r="CM122" s="21">
        <f>IF(BD122="",0,IFERROR(INDEX(LMH_STEP,MATCH(BD122,LMH_KEY,0)),0))</f>
        <v>0</v>
      </c>
      <c r="CN122" s="21">
        <f>IF(BE122="",0,IFERROR(INDEX(LMH_STEP,MATCH(BE122,LMH_KEY,0)),0))</f>
        <v>0</v>
      </c>
      <c r="CO122" s="21">
        <f>IF(BF122="",0,IFERROR(INDEX(LMH_STEP,MATCH(BF122,LMH_KEY,0)),0))</f>
        <v>0</v>
      </c>
      <c r="CP122" s="21">
        <f>IF(BG122="",0,IFERROR(INDEX(LMH_STEP,MATCH(BG122,LMH_KEY,0)),0))</f>
        <v>1</v>
      </c>
      <c r="CQ122" s="21">
        <f>IF(BH122="",0,IFERROR(INDEX(LMH_STEP,MATCH(BH122,LMH_KEY,0)),0))</f>
        <v>1</v>
      </c>
      <c r="CR122" s="21">
        <f>IF(BI122&lt;&gt;"",IFERROR(INDEX(LMH_STEP,MATCH(BI122,LMH_KEY,0)),0),CK122)</f>
        <v>0</v>
      </c>
      <c r="CS122" s="21">
        <f>IF(BJ122&lt;&gt;"",IFERROR(INDEX(LMH_STEP,MATCH(BJ122,LMH_KEY,0)),0),CL122)</f>
        <v>0</v>
      </c>
      <c r="CT122" s="21">
        <f>IF(BK122&lt;&gt;"",IFERROR(INDEX(LMH_STEP,MATCH(BK122,LMH_KEY,0)),0),CM122)</f>
        <v>0</v>
      </c>
      <c r="CU122" s="21">
        <f>IF(BL122&lt;&gt;"",IFERROR(INDEX(LMH_STEP,MATCH(BL122,LMH_KEY,0)),0),CN122)</f>
        <v>0</v>
      </c>
      <c r="CV122" s="21">
        <f>IF(BM122&lt;&gt;"",IFERROR(INDEX(LMH_STEP,MATCH(BM122,LMH_KEY,0)),0),CO122)</f>
        <v>0</v>
      </c>
      <c r="CW122" s="21">
        <f>IF(BN122&lt;&gt;"",IFERROR(INDEX(LMH_STEP,MATCH(BN122,LMH_KEY,0)),0),CP122)</f>
        <v>1</v>
      </c>
      <c r="CX122" s="21">
        <f>IF(BO122&lt;&gt;"",IFERROR(INDEX(LMH_STEP,MATCH(BO122,LMH_KEY,0)),0),CQ122)</f>
        <v>1</v>
      </c>
      <c r="CY122" s="21">
        <f>COUNTA(BI122:BO122)+IF(BP122&lt;&gt;"",1,0)+IFERROR(INDEX(RM_LCNT,MATCH($U122,RM_KEY,0)),0)</f>
        <v>0</v>
      </c>
      <c r="CZ122" s="21">
        <f>IF((BW122+BX122+BY122+BZ122+CA122+CB122+CC122)=0,0,(BW122*CK122+BX122*CL122+BY122*CM122+BZ122*CN122+CA122*CO122+CB122*CP122+CC122*CQ122)/(BW122+BX122+BY122+BZ122+CA122+CB122+CC122))</f>
        <v>0.0952380952380952</v>
      </c>
      <c r="DA122" s="21">
        <f>IF((CD122+CE122+CF122+CG122+CH122+CI122+CJ122)=0,0,(CD122*CR122+CE122*CS122+CF122*CT122+CG122*CU122+CH122*CV122+CI122*CW122+CJ122*CX122)/(CD122+CE122+CF122+CG122+CH122+CI122+CJ122))</f>
        <v>0.0952380952380952</v>
      </c>
    </row>
    <row r="123" ht="70" customHeight="1">
      <c r="A123" s="59" t="inlineStr">
        <is>
          <t>CARBON</t>
        </is>
      </c>
      <c r="B123" s="17" t="inlineStr">
        <is>
          <t>Functional</t>
        </is>
      </c>
      <c r="C123" s="17" t="n">
        <v>5</v>
      </c>
      <c r="D123" s="17" t="inlineStr">
        <is>
          <t>IRIS2510</t>
        </is>
      </c>
      <c r="E123" s="17" t="inlineStr">
        <is>
          <t>Chirag Shah</t>
        </is>
      </c>
      <c r="F123" s="17" t="inlineStr">
        <is>
          <t>Functional Specialist</t>
        </is>
      </c>
      <c r="G123" s="17" t="inlineStr">
        <is>
          <t>Aakanksha Swaminathan</t>
        </is>
      </c>
      <c r="H123" s="17" t="inlineStr">
        <is>
          <t>IRIS2372</t>
        </is>
      </c>
      <c r="I123" s="17" t="n">
        <v>4.4</v>
      </c>
      <c r="J123" s="17" t="inlineStr">
        <is>
          <t>CA</t>
        </is>
      </c>
      <c r="K123" s="17" t="inlineStr">
        <is>
          <t>L3 – Professional / Associate</t>
        </is>
      </c>
      <c r="L123" s="82" t="inlineStr">
        <is>
          <t>20 of 20</t>
        </is>
      </c>
      <c r="M123" s="83"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t>
        </is>
      </c>
      <c r="N123" s="83" t="inlineStr">
        <is>
          <t>Annual · set by manager: 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t>
        </is>
      </c>
      <c r="O123" s="83" t="inlineStr">
        <is>
          <t>Latest rating: 3 · Potential: Medium · 9-box: Core Contributor</t>
        </is>
      </c>
      <c r="P123" s="83" t="inlineStr">
        <is>
          <t>Complexity &amp; Expertise: A3: Understands client reporting needs, tailors DM platform demos, tests features, helps implement reports → moved down 0.5
Autonomy &amp; Decision: A3: Decides which features to focus on in demos → moved down 0.5
Accountability &amp; Impact: A3: Pre-sales demos and implementation; a poor demo can lose the conversion → moved down 0.5
Leadership &amp; Strategy: A1: No guidance of others described; only forwards client feedback → moved down 1</t>
        </is>
      </c>
      <c r="Q123" s="84" t="inlineStr">
        <is>
          <t>Open ▸</t>
        </is>
      </c>
      <c r="R123" s="84" t="inlineStr">
        <is>
          <t>Card ▸</t>
        </is>
      </c>
      <c r="S123" s="85" t="inlineStr">
        <is>
          <t>Solution Consulting &amp; Implementation</t>
        </is>
      </c>
      <c r="T123" s="86" t="inlineStr">
        <is>
          <t>Solution Consulting &amp; Implementation</t>
        </is>
      </c>
      <c r="U123" s="86" t="inlineStr">
        <is>
          <t>R086</t>
        </is>
      </c>
      <c r="V123" s="86" t="inlineStr">
        <is>
          <t>Solution Consulting &amp; Implementation · IC</t>
        </is>
      </c>
      <c r="W123" s="101" t="inlineStr">
        <is>
          <t>A3</t>
        </is>
      </c>
      <c r="X123" s="86" t="inlineStr">
        <is>
          <t>Band A · Practitioner</t>
        </is>
      </c>
      <c r="Y123" s="86" t="inlineStr">
        <is>
          <t>Senior Functional Analyst</t>
        </is>
      </c>
      <c r="Z123" s="100" t="inlineStr">
        <is>
          <t>Keeps Functional Specialist for one cycle · then Senior Functional Analyst</t>
        </is>
      </c>
      <c r="AA123" s="86" t="inlineStr">
        <is>
          <t>Evidence level B1 · moved down to A3 so that no reportee shares a band with their manager, with the fewest moves across IRIS · pay and title protected for one cycle</t>
        </is>
      </c>
      <c r="AB123" s="86" t="n"/>
      <c r="AC123" s="88" t="inlineStr">
        <is>
          <t>B1</t>
        </is>
      </c>
      <c r="AD123" s="21" t="inlineStr">
        <is>
          <t>Medium · 4.4 yrs vs market 2–5 yrs for A3</t>
        </is>
      </c>
      <c r="AE123" s="21" t="n"/>
      <c r="AF123" s="21" t="inlineStr">
        <is>
          <t>P2 · SFIA 3 Apply</t>
        </is>
      </c>
      <c r="AG123" s="89" t="str">
        <f>IFERROR(IF(INDEX(RM_I_C,MATCH($U123,RM_KEY,0))="","",INDEX(RM_I_C,MATCH($U123,RM_KEY,0))),"")</f>
        <v>H</v>
      </c>
      <c r="AH123" s="90" t="str">
        <f>IFERROR(IF(INDEX(RM_I_Au,MATCH($U123,RM_KEY,0))="","",INDEX(RM_I_Au,MATCH($U123,RM_KEY,0))),"")</f>
        <v>M</v>
      </c>
      <c r="AI123" s="90" t="str">
        <f>IFERROR(IF(INDEX(RM_I_Ac,MATCH($U123,RM_KEY,0))="","",INDEX(RM_I_Ac,MATCH($U123,RM_KEY,0))),"")</f>
        <v>M</v>
      </c>
      <c r="AJ123" s="90" t="str">
        <f>IFERROR(IF(INDEX(RM_I_L,MATCH($U123,RM_KEY,0))="","",INDEX(RM_I_L,MATCH($U123,RM_KEY,0))),"")</f>
        <v>L</v>
      </c>
      <c r="AK123" s="90" t="str">
        <f>IFERROR(IF(INDEX(RM_I_BI,MATCH($U123,RM_KEY,0))="","",INDEX(RM_I_BI,MATCH($U123,RM_KEY,0))),"")</f>
        <v>L</v>
      </c>
      <c r="AL123" s="90" t="str">
        <f>IFERROR(IF(INDEX(RM_I_Exp,MATCH($U123,RM_KEY,0))="","",INDEX(RM_I_Exp,MATCH($U123,RM_KEY,0))),"")</f>
        <v>L</v>
      </c>
      <c r="AM123" s="90" t="str">
        <f>IFERROR(IF(INDEX(RM_I_Edu,MATCH($U123,RM_KEY,0))="","",INDEX(RM_I_Edu,MATCH($U123,RM_KEY,0))),"")</f>
        <v>L</v>
      </c>
      <c r="AN123" s="91" t="str">
        <f>IFERROR(IF(INDEX(RM_M_C,MATCH($U123,RM_KEY,0))="","",INDEX(RM_M_C,MATCH($U123,RM_KEY,0))),"")</f>
        <v>H</v>
      </c>
      <c r="AO123" s="92" t="str">
        <f>IFERROR(IF(INDEX(RM_M_Au,MATCH($U123,RM_KEY,0))="","",INDEX(RM_M_Au,MATCH($U123,RM_KEY,0))),"")</f>
        <v>M</v>
      </c>
      <c r="AP123" s="92" t="str">
        <f>IFERROR(IF(INDEX(RM_M_Ac,MATCH($U123,RM_KEY,0))="","",INDEX(RM_M_Ac,MATCH($U123,RM_KEY,0))),"")</f>
        <v>M</v>
      </c>
      <c r="AQ123" s="92" t="str">
        <f>IFERROR(IF(INDEX(RM_M_L,MATCH($U123,RM_KEY,0))="","",INDEX(RM_M_L,MATCH($U123,RM_KEY,0))),"")</f>
        <v>L</v>
      </c>
      <c r="AR123" s="92" t="str">
        <f>IFERROR(IF(INDEX(RM_M_BI,MATCH($U123,RM_KEY,0))="","",INDEX(RM_M_BI,MATCH($U123,RM_KEY,0))),"")</f>
        <v>L</v>
      </c>
      <c r="AS123" s="92" t="str">
        <f>IFERROR(IF(INDEX(RM_M_Exp,MATCH($U123,RM_KEY,0))="","",INDEX(RM_M_Exp,MATCH($U123,RM_KEY,0))),"")</f>
        <v>L</v>
      </c>
      <c r="AT123" s="92" t="str">
        <f>IFERROR(IF(INDEX(RM_M_Edu,MATCH($U123,RM_KEY,0))="","",INDEX(RM_M_Edu,MATCH($U123,RM_KEY,0))),"")</f>
        <v>L</v>
      </c>
      <c r="AU123" s="93" t="str">
        <f>IFERROR(IF(INDEX(RM_L_C,MATCH($U123,RM_KEY,0))="","",INDEX(RM_L_C,MATCH($U123,RM_KEY,0))),"")</f>
        <v/>
      </c>
      <c r="AV123" s="94" t="str">
        <f>IFERROR(IF(INDEX(RM_L_Au,MATCH($U123,RM_KEY,0))="","",INDEX(RM_L_Au,MATCH($U123,RM_KEY,0))),"")</f>
        <v/>
      </c>
      <c r="AW123" s="94" t="str">
        <f>IFERROR(IF(INDEX(RM_L_Ac,MATCH($U123,RM_KEY,0))="","",INDEX(RM_L_Ac,MATCH($U123,RM_KEY,0))),"")</f>
        <v/>
      </c>
      <c r="AX123" s="94" t="str">
        <f>IFERROR(IF(INDEX(RM_L_L,MATCH($U123,RM_KEY,0))="","",INDEX(RM_L_L,MATCH($U123,RM_KEY,0))),"")</f>
        <v/>
      </c>
      <c r="AY123" s="94" t="str">
        <f>IFERROR(IF(INDEX(RM_L_BI,MATCH($U123,RM_KEY,0))="","",INDEX(RM_L_BI,MATCH($U123,RM_KEY,0))),"")</f>
        <v/>
      </c>
      <c r="AZ123" s="94" t="str">
        <f>IFERROR(IF(INDEX(RM_L_Exp,MATCH($U123,RM_KEY,0))="","",INDEX(RM_L_Exp,MATCH($U123,RM_KEY,0))),"")</f>
        <v/>
      </c>
      <c r="BA123" s="94" t="str">
        <f>IFERROR(IF(INDEX(RM_L_Edu,MATCH($U123,RM_KEY,0))="","",INDEX(RM_L_Edu,MATCH($U123,RM_KEY,0))),"")</f>
        <v/>
      </c>
      <c r="BB123" s="89" t="inlineStr">
        <is>
          <t>M</t>
        </is>
      </c>
      <c r="BC123" s="90" t="inlineStr">
        <is>
          <t>M</t>
        </is>
      </c>
      <c r="BD123" s="90" t="inlineStr">
        <is>
          <t>M</t>
        </is>
      </c>
      <c r="BE123" s="90" t="inlineStr">
        <is>
          <t>L</t>
        </is>
      </c>
      <c r="BF123" s="90" t="n"/>
      <c r="BG123" s="90" t="inlineStr">
        <is>
          <t>H</t>
        </is>
      </c>
      <c r="BH123" s="90" t="inlineStr">
        <is>
          <t>H</t>
        </is>
      </c>
      <c r="BI123" s="93" t="n"/>
      <c r="BJ123" s="94" t="n"/>
      <c r="BK123" s="94" t="n"/>
      <c r="BL123" s="94" t="n"/>
      <c r="BM123" s="94" t="n"/>
      <c r="BN123" s="94" t="n"/>
      <c r="BO123" s="94" t="n"/>
      <c r="BP123" s="63" t="n"/>
      <c r="BQ123" s="95" t="str">
        <f>IF(CY123=0,"",IF(BP123&lt;&gt;"",BP123,IF(LEFT(W123,1)="X",W123,IF(OR(W123="B+",W123="C+"),INDEX(LAD_PC,MAX(1,MIN(14,MATCH(W123,LAD_PC,0)+IF((DA123-CZ123)&gt;=0.5,1,IF((DA123-CZ123)&lt;=-0.5,-1,0))))),INDEX(LAD_STD,MAX(1,MIN(12,MATCH(W123,LAD_STD,0)+IF((DA123-CZ123)&gt;=0.5,1,IF((DA123-CZ123)&lt;=-0.5,-1,0)))))))))</f>
        <v/>
      </c>
      <c r="BR123" s="86" t="str">
        <f>IF(BQ123="","",IFERROR(CHOOSE(INDEX(B_RANK,MATCH(BQ123,B_LVL,0)),"Band A · Practitioner","Band B · Specialist / Manager","B+ · Player-Coach","Band C · Principal / Head","C+ · Player-Coach","Band D · Business leadership","Band E · Enterprise leadership"),"Band X · Consultant"))</f>
        <v/>
      </c>
      <c r="BS123" s="86" t="str">
        <f>IF(BQ123="","",IF(BQ123=W123,"• Same",IF(INDEX(B_VAL,MATCH(BQ123,B_LVL,0))&gt;INDEX(B_VAL,MATCH(W123,B_LVL,0)),"▲ Up","▼ Down")))</f>
        <v/>
      </c>
      <c r="BT123" s="95" t="str">
        <f>IF(BQ123&lt;&gt;"",BQ123,W123)</f>
        <v>A3</v>
      </c>
      <c r="BU123" s="86" t="str">
        <f>IFERROR(IF($H123="","—",IF(OR(LEFT(BT123,1)="X",LEFT(INDEX($BT$7:$BT$592,MATCH($H123,$D$7:$D$592,0)),1)="X"),"—",IF(AND(LEFT(BT123,1)="E",LEFT(INDEX($BT$7:$BT$592,MATCH($H123,$D$7:$D$592,0)),1)="E"),"Exception · Band E",IF(INDEX(B_VAL,MATCH(BT123,B_LVL,0))&gt;=INDEX(B_VAL,MATCH(INDEX($BT$7:$BT$592,MATCH($H123,$D$7:$D$592,0)),B_LVL,0)),"⚠ At or above the manager",IF(INDEX(B_RANK,MATCH(BT123,B_LVL,0))=INDEX(B_RANK,MATCH(INDEX($BT$7:$BT$592,MATCH($H123,$D$7:$D$592,0)),B_LVL,0)),"⚠ Same band as the manager","OK"))))),"—")</f>
        <v>OK</v>
      </c>
      <c r="BV123" s="64" t="n"/>
      <c r="BW123" s="20">
        <f>IFERROR(INDEX(LMH_PTS,MATCH(AG123,LMH_KEY,0)),0)</f>
        <v>9</v>
      </c>
      <c r="BX123" s="21">
        <f>IFERROR(INDEX(LMH_PTS,MATCH(AH123,LMH_KEY,0)),0)</f>
        <v>3</v>
      </c>
      <c r="BY123" s="21">
        <f>IFERROR(INDEX(LMH_PTS,MATCH(AI123,LMH_KEY,0)),0)</f>
        <v>3</v>
      </c>
      <c r="BZ123" s="21">
        <f>IFERROR(INDEX(LMH_PTS,MATCH(AJ123,LMH_KEY,0)),0)</f>
        <v>1</v>
      </c>
      <c r="CA123" s="21">
        <f>IFERROR(INDEX(LMH_PTS,MATCH(AK123,LMH_KEY,0)),0)</f>
        <v>1</v>
      </c>
      <c r="CB123" s="21">
        <f>IFERROR(INDEX(LMH_PTS,MATCH(AL123,LMH_KEY,0)),0)</f>
        <v>1</v>
      </c>
      <c r="CC123" s="21">
        <f>IFERROR(INDEX(LMH_PTS,MATCH(AM123,LMH_KEY,0)),0)</f>
        <v>1</v>
      </c>
      <c r="CD123" s="21">
        <f>IFERROR(INDEX(LMH_PTS,MATCH(IF(AU123&lt;&gt;"",AU123,AG123),LMH_KEY,0)),0)</f>
        <v>9</v>
      </c>
      <c r="CE123" s="21">
        <f>IFERROR(INDEX(LMH_PTS,MATCH(IF(AV123&lt;&gt;"",AV123,AH123),LMH_KEY,0)),0)</f>
        <v>3</v>
      </c>
      <c r="CF123" s="21">
        <f>IFERROR(INDEX(LMH_PTS,MATCH(IF(AW123&lt;&gt;"",AW123,AI123),LMH_KEY,0)),0)</f>
        <v>3</v>
      </c>
      <c r="CG123" s="21">
        <f>IFERROR(INDEX(LMH_PTS,MATCH(IF(AX123&lt;&gt;"",AX123,AJ123),LMH_KEY,0)),0)</f>
        <v>1</v>
      </c>
      <c r="CH123" s="21">
        <f>IFERROR(INDEX(LMH_PTS,MATCH(IF(AY123&lt;&gt;"",AY123,AK123),LMH_KEY,0)),0)</f>
        <v>1</v>
      </c>
      <c r="CI123" s="21">
        <f>IFERROR(INDEX(LMH_PTS,MATCH(IF(AZ123&lt;&gt;"",AZ123,AL123),LMH_KEY,0)),0)</f>
        <v>1</v>
      </c>
      <c r="CJ123" s="21">
        <f>IFERROR(INDEX(LMH_PTS,MATCH(IF(BA123&lt;&gt;"",BA123,AM123),LMH_KEY,0)),0)</f>
        <v>1</v>
      </c>
      <c r="CK123" s="21">
        <f>IF(BB123="",0,IFERROR(INDEX(LMH_STEP,MATCH(BB123,LMH_KEY,0)),0))</f>
        <v>0</v>
      </c>
      <c r="CL123" s="21">
        <f>IF(BC123="",0,IFERROR(INDEX(LMH_STEP,MATCH(BC123,LMH_KEY,0)),0))</f>
        <v>0</v>
      </c>
      <c r="CM123" s="21">
        <f>IF(BD123="",0,IFERROR(INDEX(LMH_STEP,MATCH(BD123,LMH_KEY,0)),0))</f>
        <v>0</v>
      </c>
      <c r="CN123" s="21">
        <f>IF(BE123="",0,IFERROR(INDEX(LMH_STEP,MATCH(BE123,LMH_KEY,0)),0))</f>
        <v>-1</v>
      </c>
      <c r="CO123" s="21">
        <f>IF(BF123="",0,IFERROR(INDEX(LMH_STEP,MATCH(BF123,LMH_KEY,0)),0))</f>
        <v>0</v>
      </c>
      <c r="CP123" s="21">
        <f>IF(BG123="",0,IFERROR(INDEX(LMH_STEP,MATCH(BG123,LMH_KEY,0)),0))</f>
        <v>1</v>
      </c>
      <c r="CQ123" s="21">
        <f>IF(BH123="",0,IFERROR(INDEX(LMH_STEP,MATCH(BH123,LMH_KEY,0)),0))</f>
        <v>1</v>
      </c>
      <c r="CR123" s="21">
        <f>IF(BI123&lt;&gt;"",IFERROR(INDEX(LMH_STEP,MATCH(BI123,LMH_KEY,0)),0),CK123)</f>
        <v>0</v>
      </c>
      <c r="CS123" s="21">
        <f>IF(BJ123&lt;&gt;"",IFERROR(INDEX(LMH_STEP,MATCH(BJ123,LMH_KEY,0)),0),CL123)</f>
        <v>0</v>
      </c>
      <c r="CT123" s="21">
        <f>IF(BK123&lt;&gt;"",IFERROR(INDEX(LMH_STEP,MATCH(BK123,LMH_KEY,0)),0),CM123)</f>
        <v>0</v>
      </c>
      <c r="CU123" s="21">
        <f>IF(BL123&lt;&gt;"",IFERROR(INDEX(LMH_STEP,MATCH(BL123,LMH_KEY,0)),0),CN123)</f>
        <v>-1</v>
      </c>
      <c r="CV123" s="21">
        <f>IF(BM123&lt;&gt;"",IFERROR(INDEX(LMH_STEP,MATCH(BM123,LMH_KEY,0)),0),CO123)</f>
        <v>0</v>
      </c>
      <c r="CW123" s="21">
        <f>IF(BN123&lt;&gt;"",IFERROR(INDEX(LMH_STEP,MATCH(BN123,LMH_KEY,0)),0),CP123)</f>
        <v>1</v>
      </c>
      <c r="CX123" s="21">
        <f>IF(BO123&lt;&gt;"",IFERROR(INDEX(LMH_STEP,MATCH(BO123,LMH_KEY,0)),0),CQ123)</f>
        <v>1</v>
      </c>
      <c r="CY123" s="21">
        <f>COUNTA(BI123:BO123)+IF(BP123&lt;&gt;"",1,0)+IFERROR(INDEX(RM_LCNT,MATCH($U123,RM_KEY,0)),0)</f>
        <v>0</v>
      </c>
      <c r="CZ123" s="21">
        <f>IF((BW123+BX123+BY123+BZ123+CA123+CB123+CC123)=0,0,(BW123*CK123+BX123*CL123+BY123*CM123+BZ123*CN123+CA123*CO123+CB123*CP123+CC123*CQ123)/(BW123+BX123+BY123+BZ123+CA123+CB123+CC123))</f>
        <v>0.0526315789473684</v>
      </c>
      <c r="DA123" s="21">
        <f>IF((CD123+CE123+CF123+CG123+CH123+CI123+CJ123)=0,0,(CD123*CR123+CE123*CS123+CF123*CT123+CG123*CU123+CH123*CV123+CI123*CW123+CJ123*CX123)/(CD123+CE123+CF123+CG123+CH123+CI123+CJ123))</f>
        <v>0.0526315789473684</v>
      </c>
    </row>
    <row r="124" ht="70" customHeight="1">
      <c r="A124" s="59" t="inlineStr">
        <is>
          <t>CARBON</t>
        </is>
      </c>
      <c r="B124" s="17" t="inlineStr">
        <is>
          <t>Marketing</t>
        </is>
      </c>
      <c r="C124" s="17" t="n">
        <v>5</v>
      </c>
      <c r="D124" s="17" t="inlineStr">
        <is>
          <t>IRIS2515</t>
        </is>
      </c>
      <c r="E124" s="17" t="inlineStr">
        <is>
          <t>Aashima Singh</t>
        </is>
      </c>
      <c r="F124" s="17" t="inlineStr">
        <is>
          <t>Marketing Associate</t>
        </is>
      </c>
      <c r="G124" s="17" t="inlineStr">
        <is>
          <t>Aakanksha Swaminathan</t>
        </is>
      </c>
      <c r="H124" s="17" t="inlineStr">
        <is>
          <t>IRIS2372</t>
        </is>
      </c>
      <c r="I124" s="17" t="n">
        <v>0.4</v>
      </c>
      <c r="J124" s="17" t="inlineStr">
        <is>
          <t>MBA</t>
        </is>
      </c>
      <c r="K124" s="17" t="inlineStr">
        <is>
          <t>L3 – Professional / Associate</t>
        </is>
      </c>
      <c r="L124" s="82" t="inlineStr">
        <is>
          <t>19 of 20</t>
        </is>
      </c>
      <c r="M124" s="83"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t>
        </is>
      </c>
      <c r="N124" s="83" t="inlineStr">
        <is>
          <t>Annual · set by manager: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O124" s="83" t="inlineStr">
        <is>
          <t>Latest rating: 3 · Potential: Medium · 9-box: Core Contributor</t>
        </is>
      </c>
      <c r="P124" s="83" t="inlineStr">
        <is>
          <t>Complexity &amp; Expertise: A3: Market, regulatory and competitor research turned into GTM and outreach initiatives; no concrete examples → moved up 0.5
Autonomy &amp; Decision: A2: Claims 'strategy development' and choosing what to pursue; no concrete decision named → matches the start
Accountability &amp; Impact: A2: own survey / KRA answers · summarised by the rater; not quoted → matches the start
Leadership &amp; Strategy: A2: Says builds systems so others can repeat plays; no guiding of people described → moved up 0.5</t>
        </is>
      </c>
      <c r="Q124" s="84" t="inlineStr">
        <is>
          <t>Open ▸</t>
        </is>
      </c>
      <c r="R124" s="84" t="inlineStr">
        <is>
          <t>Card ▸</t>
        </is>
      </c>
      <c r="S124" s="85" t="inlineStr">
        <is>
          <t>Marketing &amp; Communications</t>
        </is>
      </c>
      <c r="T124" s="86" t="inlineStr">
        <is>
          <t>Demand Generation, Brand &amp; Events</t>
        </is>
      </c>
      <c r="U124" s="86" t="inlineStr">
        <is>
          <t>R055</t>
        </is>
      </c>
      <c r="V124" s="86" t="inlineStr">
        <is>
          <t>Demand Generation, Brand &amp; Events · IC</t>
        </is>
      </c>
      <c r="W124" s="101" t="inlineStr">
        <is>
          <t>A2</t>
        </is>
      </c>
      <c r="X124" s="86" t="inlineStr">
        <is>
          <t>Band A · Practitioner</t>
        </is>
      </c>
      <c r="Y124" s="86" t="inlineStr">
        <is>
          <t>Marketing Associate</t>
        </is>
      </c>
      <c r="Z124" s="86" t="n"/>
      <c r="AA124" s="86" t="inlineStr">
        <is>
          <t>Placed at A2 by the evidence: six ratings × market-derived weights and rules R1–R13 · no move needed for the reporting line</t>
        </is>
      </c>
      <c r="AB124" s="86" t="n"/>
      <c r="AC124" s="88" t="inlineStr">
        <is>
          <t>A2</t>
        </is>
      </c>
      <c r="AD124" s="21" t="inlineStr">
        <is>
          <t>Medium · 0.4 yrs vs market 0–3 yrs for A2</t>
        </is>
      </c>
      <c r="AE124" s="21" t="n"/>
      <c r="AF124" s="21" t="inlineStr">
        <is>
          <t>P1–P2 · SFIA 2 Assist</t>
        </is>
      </c>
      <c r="AG124" s="89" t="str">
        <f>IFERROR(IF(INDEX(RM_I_C,MATCH($U124,RM_KEY,0))="","",INDEX(RM_I_C,MATCH($U124,RM_KEY,0))),"")</f>
        <v>H</v>
      </c>
      <c r="AH124" s="90" t="str">
        <f>IFERROR(IF(INDEX(RM_I_Au,MATCH($U124,RM_KEY,0))="","",INDEX(RM_I_Au,MATCH($U124,RM_KEY,0))),"")</f>
        <v>M</v>
      </c>
      <c r="AI124" s="90" t="str">
        <f>IFERROR(IF(INDEX(RM_I_Ac,MATCH($U124,RM_KEY,0))="","",INDEX(RM_I_Ac,MATCH($U124,RM_KEY,0))),"")</f>
        <v>L</v>
      </c>
      <c r="AJ124" s="90" t="str">
        <f>IFERROR(IF(INDEX(RM_I_L,MATCH($U124,RM_KEY,0))="","",INDEX(RM_I_L,MATCH($U124,RM_KEY,0))),"")</f>
        <v>L</v>
      </c>
      <c r="AK124" s="90" t="str">
        <f>IFERROR(IF(INDEX(RM_I_BI,MATCH($U124,RM_KEY,0))="","",INDEX(RM_I_BI,MATCH($U124,RM_KEY,0))),"")</f>
        <v>M</v>
      </c>
      <c r="AL124" s="90" t="str">
        <f>IFERROR(IF(INDEX(RM_I_Exp,MATCH($U124,RM_KEY,0))="","",INDEX(RM_I_Exp,MATCH($U124,RM_KEY,0))),"")</f>
        <v>L</v>
      </c>
      <c r="AM124" s="90" t="str">
        <f>IFERROR(IF(INDEX(RM_I_Edu,MATCH($U124,RM_KEY,0))="","",INDEX(RM_I_Edu,MATCH($U124,RM_KEY,0))),"")</f>
        <v>L</v>
      </c>
      <c r="AN124" s="91" t="str">
        <f>IFERROR(IF(INDEX(RM_M_C,MATCH($U124,RM_KEY,0))="","",INDEX(RM_M_C,MATCH($U124,RM_KEY,0))),"")</f>
        <v>H</v>
      </c>
      <c r="AO124" s="92" t="str">
        <f>IFERROR(IF(INDEX(RM_M_Au,MATCH($U124,RM_KEY,0))="","",INDEX(RM_M_Au,MATCH($U124,RM_KEY,0))),"")</f>
        <v>M</v>
      </c>
      <c r="AP124" s="92" t="str">
        <f>IFERROR(IF(INDEX(RM_M_Ac,MATCH($U124,RM_KEY,0))="","",INDEX(RM_M_Ac,MATCH($U124,RM_KEY,0))),"")</f>
        <v>M</v>
      </c>
      <c r="AQ124" s="92" t="str">
        <f>IFERROR(IF(INDEX(RM_M_L,MATCH($U124,RM_KEY,0))="","",INDEX(RM_M_L,MATCH($U124,RM_KEY,0))),"")</f>
        <v>L</v>
      </c>
      <c r="AR124" s="92" t="str">
        <f>IFERROR(IF(INDEX(RM_M_BI,MATCH($U124,RM_KEY,0))="","",INDEX(RM_M_BI,MATCH($U124,RM_KEY,0))),"")</f>
        <v>L</v>
      </c>
      <c r="AS124" s="92" t="str">
        <f>IFERROR(IF(INDEX(RM_M_Exp,MATCH($U124,RM_KEY,0))="","",INDEX(RM_M_Exp,MATCH($U124,RM_KEY,0))),"")</f>
        <v>L</v>
      </c>
      <c r="AT124" s="92" t="str">
        <f>IFERROR(IF(INDEX(RM_M_Edu,MATCH($U124,RM_KEY,0))="","",INDEX(RM_M_Edu,MATCH($U124,RM_KEY,0))),"")</f>
        <v>L</v>
      </c>
      <c r="AU124" s="93" t="str">
        <f>IFERROR(IF(INDEX(RM_L_C,MATCH($U124,RM_KEY,0))="","",INDEX(RM_L_C,MATCH($U124,RM_KEY,0))),"")</f>
        <v/>
      </c>
      <c r="AV124" s="94" t="str">
        <f>IFERROR(IF(INDEX(RM_L_Au,MATCH($U124,RM_KEY,0))="","",INDEX(RM_L_Au,MATCH($U124,RM_KEY,0))),"")</f>
        <v/>
      </c>
      <c r="AW124" s="94" t="str">
        <f>IFERROR(IF(INDEX(RM_L_Ac,MATCH($U124,RM_KEY,0))="","",INDEX(RM_L_Ac,MATCH($U124,RM_KEY,0))),"")</f>
        <v/>
      </c>
      <c r="AX124" s="94" t="str">
        <f>IFERROR(IF(INDEX(RM_L_L,MATCH($U124,RM_KEY,0))="","",INDEX(RM_L_L,MATCH($U124,RM_KEY,0))),"")</f>
        <v/>
      </c>
      <c r="AY124" s="94" t="str">
        <f>IFERROR(IF(INDEX(RM_L_BI,MATCH($U124,RM_KEY,0))="","",INDEX(RM_L_BI,MATCH($U124,RM_KEY,0))),"")</f>
        <v/>
      </c>
      <c r="AZ124" s="94" t="str">
        <f>IFERROR(IF(INDEX(RM_L_Exp,MATCH($U124,RM_KEY,0))="","",INDEX(RM_L_Exp,MATCH($U124,RM_KEY,0))),"")</f>
        <v/>
      </c>
      <c r="BA124" s="94" t="str">
        <f>IFERROR(IF(INDEX(RM_L_Edu,MATCH($U124,RM_KEY,0))="","",INDEX(RM_L_Edu,MATCH($U124,RM_KEY,0))),"")</f>
        <v/>
      </c>
      <c r="BB124" s="89" t="inlineStr">
        <is>
          <t>M</t>
        </is>
      </c>
      <c r="BC124" s="90" t="inlineStr">
        <is>
          <t>M</t>
        </is>
      </c>
      <c r="BD124" s="90" t="inlineStr">
        <is>
          <t>M</t>
        </is>
      </c>
      <c r="BE124" s="90" t="inlineStr">
        <is>
          <t>M</t>
        </is>
      </c>
      <c r="BF124" s="90" t="n"/>
      <c r="BG124" s="90" t="inlineStr">
        <is>
          <t>M</t>
        </is>
      </c>
      <c r="BH124" s="90" t="inlineStr">
        <is>
          <t>H</t>
        </is>
      </c>
      <c r="BI124" s="93" t="n"/>
      <c r="BJ124" s="94" t="n"/>
      <c r="BK124" s="94" t="n"/>
      <c r="BL124" s="94" t="n"/>
      <c r="BM124" s="94" t="n"/>
      <c r="BN124" s="94" t="n"/>
      <c r="BO124" s="94" t="n"/>
      <c r="BP124" s="63" t="n"/>
      <c r="BQ124" s="95" t="str">
        <f>IF(CY124=0,"",IF(BP124&lt;&gt;"",BP124,IF(LEFT(W124,1)="X",W124,IF(OR(W124="B+",W124="C+"),INDEX(LAD_PC,MAX(1,MIN(14,MATCH(W124,LAD_PC,0)+IF((DA124-CZ124)&gt;=0.5,1,IF((DA124-CZ124)&lt;=-0.5,-1,0))))),INDEX(LAD_STD,MAX(1,MIN(12,MATCH(W124,LAD_STD,0)+IF((DA124-CZ124)&gt;=0.5,1,IF((DA124-CZ124)&lt;=-0.5,-1,0)))))))))</f>
        <v/>
      </c>
      <c r="BR124" s="86" t="str">
        <f>IF(BQ124="","",IFERROR(CHOOSE(INDEX(B_RANK,MATCH(BQ124,B_LVL,0)),"Band A · Practitioner","Band B · Specialist / Manager","B+ · Player-Coach","Band C · Principal / Head","C+ · Player-Coach","Band D · Business leadership","Band E · Enterprise leadership"),"Band X · Consultant"))</f>
        <v/>
      </c>
      <c r="BS124" s="86" t="str">
        <f>IF(BQ124="","",IF(BQ124=W124,"• Same",IF(INDEX(B_VAL,MATCH(BQ124,B_LVL,0))&gt;INDEX(B_VAL,MATCH(W124,B_LVL,0)),"▲ Up","▼ Down")))</f>
        <v/>
      </c>
      <c r="BT124" s="95" t="str">
        <f>IF(BQ124&lt;&gt;"",BQ124,W124)</f>
        <v>A2</v>
      </c>
      <c r="BU124" s="86" t="str">
        <f>IFERROR(IF($H124="","—",IF(OR(LEFT(BT124,1)="X",LEFT(INDEX($BT$7:$BT$592,MATCH($H124,$D$7:$D$592,0)),1)="X"),"—",IF(AND(LEFT(BT124,1)="E",LEFT(INDEX($BT$7:$BT$592,MATCH($H124,$D$7:$D$592,0)),1)="E"),"Exception · Band E",IF(INDEX(B_VAL,MATCH(BT124,B_LVL,0))&gt;=INDEX(B_VAL,MATCH(INDEX($BT$7:$BT$592,MATCH($H124,$D$7:$D$592,0)),B_LVL,0)),"⚠ At or above the manager",IF(INDEX(B_RANK,MATCH(BT124,B_LVL,0))=INDEX(B_RANK,MATCH(INDEX($BT$7:$BT$592,MATCH($H124,$D$7:$D$592,0)),B_LVL,0)),"⚠ Same band as the manager","OK"))))),"—")</f>
        <v>OK</v>
      </c>
      <c r="BV124" s="64" t="n"/>
      <c r="BW124" s="20">
        <f>IFERROR(INDEX(LMH_PTS,MATCH(AG124,LMH_KEY,0)),0)</f>
        <v>9</v>
      </c>
      <c r="BX124" s="21">
        <f>IFERROR(INDEX(LMH_PTS,MATCH(AH124,LMH_KEY,0)),0)</f>
        <v>3</v>
      </c>
      <c r="BY124" s="21">
        <f>IFERROR(INDEX(LMH_PTS,MATCH(AI124,LMH_KEY,0)),0)</f>
        <v>1</v>
      </c>
      <c r="BZ124" s="21">
        <f>IFERROR(INDEX(LMH_PTS,MATCH(AJ124,LMH_KEY,0)),0)</f>
        <v>1</v>
      </c>
      <c r="CA124" s="21">
        <f>IFERROR(INDEX(LMH_PTS,MATCH(AK124,LMH_KEY,0)),0)</f>
        <v>3</v>
      </c>
      <c r="CB124" s="21">
        <f>IFERROR(INDEX(LMH_PTS,MATCH(AL124,LMH_KEY,0)),0)</f>
        <v>1</v>
      </c>
      <c r="CC124" s="21">
        <f>IFERROR(INDEX(LMH_PTS,MATCH(AM124,LMH_KEY,0)),0)</f>
        <v>1</v>
      </c>
      <c r="CD124" s="21">
        <f>IFERROR(INDEX(LMH_PTS,MATCH(IF(AU124&lt;&gt;"",AU124,AG124),LMH_KEY,0)),0)</f>
        <v>9</v>
      </c>
      <c r="CE124" s="21">
        <f>IFERROR(INDEX(LMH_PTS,MATCH(IF(AV124&lt;&gt;"",AV124,AH124),LMH_KEY,0)),0)</f>
        <v>3</v>
      </c>
      <c r="CF124" s="21">
        <f>IFERROR(INDEX(LMH_PTS,MATCH(IF(AW124&lt;&gt;"",AW124,AI124),LMH_KEY,0)),0)</f>
        <v>1</v>
      </c>
      <c r="CG124" s="21">
        <f>IFERROR(INDEX(LMH_PTS,MATCH(IF(AX124&lt;&gt;"",AX124,AJ124),LMH_KEY,0)),0)</f>
        <v>1</v>
      </c>
      <c r="CH124" s="21">
        <f>IFERROR(INDEX(LMH_PTS,MATCH(IF(AY124&lt;&gt;"",AY124,AK124),LMH_KEY,0)),0)</f>
        <v>3</v>
      </c>
      <c r="CI124" s="21">
        <f>IFERROR(INDEX(LMH_PTS,MATCH(IF(AZ124&lt;&gt;"",AZ124,AL124),LMH_KEY,0)),0)</f>
        <v>1</v>
      </c>
      <c r="CJ124" s="21">
        <f>IFERROR(INDEX(LMH_PTS,MATCH(IF(BA124&lt;&gt;"",BA124,AM124),LMH_KEY,0)),0)</f>
        <v>1</v>
      </c>
      <c r="CK124" s="21">
        <f>IF(BB124="",0,IFERROR(INDEX(LMH_STEP,MATCH(BB124,LMH_KEY,0)),0))</f>
        <v>0</v>
      </c>
      <c r="CL124" s="21">
        <f>IF(BC124="",0,IFERROR(INDEX(LMH_STEP,MATCH(BC124,LMH_KEY,0)),0))</f>
        <v>0</v>
      </c>
      <c r="CM124" s="21">
        <f>IF(BD124="",0,IFERROR(INDEX(LMH_STEP,MATCH(BD124,LMH_KEY,0)),0))</f>
        <v>0</v>
      </c>
      <c r="CN124" s="21">
        <f>IF(BE124="",0,IFERROR(INDEX(LMH_STEP,MATCH(BE124,LMH_KEY,0)),0))</f>
        <v>0</v>
      </c>
      <c r="CO124" s="21">
        <f>IF(BF124="",0,IFERROR(INDEX(LMH_STEP,MATCH(BF124,LMH_KEY,0)),0))</f>
        <v>0</v>
      </c>
      <c r="CP124" s="21">
        <f>IF(BG124="",0,IFERROR(INDEX(LMH_STEP,MATCH(BG124,LMH_KEY,0)),0))</f>
        <v>0</v>
      </c>
      <c r="CQ124" s="21">
        <f>IF(BH124="",0,IFERROR(INDEX(LMH_STEP,MATCH(BH124,LMH_KEY,0)),0))</f>
        <v>1</v>
      </c>
      <c r="CR124" s="21">
        <f>IF(BI124&lt;&gt;"",IFERROR(INDEX(LMH_STEP,MATCH(BI124,LMH_KEY,0)),0),CK124)</f>
        <v>0</v>
      </c>
      <c r="CS124" s="21">
        <f>IF(BJ124&lt;&gt;"",IFERROR(INDEX(LMH_STEP,MATCH(BJ124,LMH_KEY,0)),0),CL124)</f>
        <v>0</v>
      </c>
      <c r="CT124" s="21">
        <f>IF(BK124&lt;&gt;"",IFERROR(INDEX(LMH_STEP,MATCH(BK124,LMH_KEY,0)),0),CM124)</f>
        <v>0</v>
      </c>
      <c r="CU124" s="21">
        <f>IF(BL124&lt;&gt;"",IFERROR(INDEX(LMH_STEP,MATCH(BL124,LMH_KEY,0)),0),CN124)</f>
        <v>0</v>
      </c>
      <c r="CV124" s="21">
        <f>IF(BM124&lt;&gt;"",IFERROR(INDEX(LMH_STEP,MATCH(BM124,LMH_KEY,0)),0),CO124)</f>
        <v>0</v>
      </c>
      <c r="CW124" s="21">
        <f>IF(BN124&lt;&gt;"",IFERROR(INDEX(LMH_STEP,MATCH(BN124,LMH_KEY,0)),0),CP124)</f>
        <v>0</v>
      </c>
      <c r="CX124" s="21">
        <f>IF(BO124&lt;&gt;"",IFERROR(INDEX(LMH_STEP,MATCH(BO124,LMH_KEY,0)),0),CQ124)</f>
        <v>1</v>
      </c>
      <c r="CY124" s="21">
        <f>COUNTA(BI124:BO124)+IF(BP124&lt;&gt;"",1,0)+IFERROR(INDEX(RM_LCNT,MATCH($U124,RM_KEY,0)),0)</f>
        <v>0</v>
      </c>
      <c r="CZ124" s="21">
        <f>IF((BW124+BX124+BY124+BZ124+CA124+CB124+CC124)=0,0,(BW124*CK124+BX124*CL124+BY124*CM124+BZ124*CN124+CA124*CO124+CB124*CP124+CC124*CQ124)/(BW124+BX124+BY124+BZ124+CA124+CB124+CC124))</f>
        <v>0.0526315789473684</v>
      </c>
      <c r="DA124" s="21">
        <f>IF((CD124+CE124+CF124+CG124+CH124+CI124+CJ124)=0,0,(CD124*CR124+CE124*CS124+CF124*CT124+CG124*CU124+CH124*CV124+CI124*CW124+CJ124*CX124)/(CD124+CE124+CF124+CG124+CH124+CI124+CJ124))</f>
        <v>0.0526315789473684</v>
      </c>
    </row>
    <row r="125" ht="70" customHeight="1">
      <c r="A125" s="59" t="inlineStr">
        <is>
          <t>CARBON</t>
        </is>
      </c>
      <c r="B125" s="17" t="inlineStr">
        <is>
          <t>Functional</t>
        </is>
      </c>
      <c r="C125" s="17" t="n">
        <v>4</v>
      </c>
      <c r="D125" s="17" t="inlineStr">
        <is>
          <t>IRIS2344</t>
        </is>
      </c>
      <c r="E125" s="17" t="inlineStr">
        <is>
          <t>Medha Ganti</t>
        </is>
      </c>
      <c r="F125" s="17" t="inlineStr">
        <is>
          <t>Functional Specialist</t>
        </is>
      </c>
      <c r="G125" s="17" t="inlineStr">
        <is>
          <t>Suman Adhikary</t>
        </is>
      </c>
      <c r="H125" s="17" t="inlineStr">
        <is>
          <t>IRIS2359</t>
        </is>
      </c>
      <c r="I125" s="17" t="n">
        <v>5.6</v>
      </c>
      <c r="J125" s="17" t="inlineStr">
        <is>
          <t>CA</t>
        </is>
      </c>
      <c r="K125" s="17" t="inlineStr">
        <is>
          <t>L3 – Professional / Associate</t>
        </is>
      </c>
      <c r="L125" s="82" t="inlineStr">
        <is>
          <t>20 of 20</t>
        </is>
      </c>
      <c r="M125" s="83" t="n"/>
      <c r="N125" s="83" t="inlineStr">
        <is>
          <t>Annual · set by manager: 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t>
        </is>
      </c>
      <c r="O125" s="83" t="inlineStr">
        <is>
          <t>Latest rating: 3 · Potential: Medium · 9-box: High Impact / Growth Talent</t>
        </is>
      </c>
      <c r="P125" s="83" t="inlineStr">
        <is>
          <t>Complexity &amp; Expertise: B1: Product roadmap planning, end-to-end RFP management, competitive intelligence, demos and POCs → matches the start
Autonomy &amp; Decision: B1: Decides RFP answers, demo flow and competitive research priorities → matches the start
Accountability &amp; Impact: B1: own survey / KRA answers · summarised by the rater; not quoted → moved up 0.2
Leadership &amp; Strategy: A3: Aligns stakeholders on the roadmap; 1 direct report → moved down 0.5</t>
        </is>
      </c>
      <c r="Q125" s="84" t="inlineStr">
        <is>
          <t>Open ▸</t>
        </is>
      </c>
      <c r="R125" s="84" t="inlineStr">
        <is>
          <t>Card ▸</t>
        </is>
      </c>
      <c r="S125" s="85" t="inlineStr">
        <is>
          <t>Product Management</t>
        </is>
      </c>
      <c r="T125" s="86" t="inlineStr">
        <is>
          <t>Product Management</t>
        </is>
      </c>
      <c r="U125" s="86" t="inlineStr">
        <is>
          <t>R063</t>
        </is>
      </c>
      <c r="V125" s="86" t="inlineStr">
        <is>
          <t>Product Management · IC</t>
        </is>
      </c>
      <c r="W125" s="99" t="inlineStr">
        <is>
          <t>B1</t>
        </is>
      </c>
      <c r="X125" s="86" t="inlineStr">
        <is>
          <t>Band B · Specialist / Manager</t>
        </is>
      </c>
      <c r="Y125" s="86" t="inlineStr">
        <is>
          <t>Associate Product Manager – POD Lead</t>
        </is>
      </c>
      <c r="Z125" s="86" t="n"/>
      <c r="AA125" s="86" t="inlineStr">
        <is>
          <t>Placed at B1 by the evidence: six ratings × market-derived weights and rules R1–R13 · no move needed for the reporting line</t>
        </is>
      </c>
      <c r="AB125" s="86" t="n"/>
      <c r="AC125" s="88" t="inlineStr">
        <is>
          <t>B1</t>
        </is>
      </c>
      <c r="AD125" s="21" t="inlineStr">
        <is>
          <t>Medium · 5.6 yrs vs market 4–8 yrs for B1</t>
        </is>
      </c>
      <c r="AE125" s="21" t="inlineStr">
        <is>
          <t>1 direct reports · norm IC: none · Team Lead: 3–5</t>
        </is>
      </c>
      <c r="AF125" s="21" t="inlineStr">
        <is>
          <t>P3 / M2 · SFIA 4 Enable</t>
        </is>
      </c>
      <c r="AG125" s="89" t="str">
        <f>IFERROR(IF(INDEX(RM_I_C,MATCH($U125,RM_KEY,0))="","",INDEX(RM_I_C,MATCH($U125,RM_KEY,0))),"")</f>
        <v>H</v>
      </c>
      <c r="AH125" s="90" t="str">
        <f>IFERROR(IF(INDEX(RM_I_Au,MATCH($U125,RM_KEY,0))="","",INDEX(RM_I_Au,MATCH($U125,RM_KEY,0))),"")</f>
        <v>M</v>
      </c>
      <c r="AI125" s="90" t="str">
        <f>IFERROR(IF(INDEX(RM_I_Ac,MATCH($U125,RM_KEY,0))="","",INDEX(RM_I_Ac,MATCH($U125,RM_KEY,0))),"")</f>
        <v>M</v>
      </c>
      <c r="AJ125" s="90" t="str">
        <f>IFERROR(IF(INDEX(RM_I_L,MATCH($U125,RM_KEY,0))="","",INDEX(RM_I_L,MATCH($U125,RM_KEY,0))),"")</f>
        <v>L</v>
      </c>
      <c r="AK125" s="90" t="str">
        <f>IFERROR(IF(INDEX(RM_I_BI,MATCH($U125,RM_KEY,0))="","",INDEX(RM_I_BI,MATCH($U125,RM_KEY,0))),"")</f>
        <v>L</v>
      </c>
      <c r="AL125" s="90" t="str">
        <f>IFERROR(IF(INDEX(RM_I_Exp,MATCH($U125,RM_KEY,0))="","",INDEX(RM_I_Exp,MATCH($U125,RM_KEY,0))),"")</f>
        <v>L</v>
      </c>
      <c r="AM125" s="90" t="str">
        <f>IFERROR(IF(INDEX(RM_I_Edu,MATCH($U125,RM_KEY,0))="","",INDEX(RM_I_Edu,MATCH($U125,RM_KEY,0))),"")</f>
        <v>L</v>
      </c>
      <c r="AN125" s="91" t="str">
        <f>IFERROR(IF(INDEX(RM_M_C,MATCH($U125,RM_KEY,0))="","",INDEX(RM_M_C,MATCH($U125,RM_KEY,0))),"")</f>
        <v>H</v>
      </c>
      <c r="AO125" s="92" t="str">
        <f>IFERROR(IF(INDEX(RM_M_Au,MATCH($U125,RM_KEY,0))="","",INDEX(RM_M_Au,MATCH($U125,RM_KEY,0))),"")</f>
        <v>M</v>
      </c>
      <c r="AP125" s="92" t="str">
        <f>IFERROR(IF(INDEX(RM_M_Ac,MATCH($U125,RM_KEY,0))="","",INDEX(RM_M_Ac,MATCH($U125,RM_KEY,0))),"")</f>
        <v>M</v>
      </c>
      <c r="AQ125" s="92" t="str">
        <f>IFERROR(IF(INDEX(RM_M_L,MATCH($U125,RM_KEY,0))="","",INDEX(RM_M_L,MATCH($U125,RM_KEY,0))),"")</f>
        <v>L</v>
      </c>
      <c r="AR125" s="92" t="str">
        <f>IFERROR(IF(INDEX(RM_M_BI,MATCH($U125,RM_KEY,0))="","",INDEX(RM_M_BI,MATCH($U125,RM_KEY,0))),"")</f>
        <v>L</v>
      </c>
      <c r="AS125" s="92" t="str">
        <f>IFERROR(IF(INDEX(RM_M_Exp,MATCH($U125,RM_KEY,0))="","",INDEX(RM_M_Exp,MATCH($U125,RM_KEY,0))),"")</f>
        <v>L</v>
      </c>
      <c r="AT125" s="92" t="str">
        <f>IFERROR(IF(INDEX(RM_M_Edu,MATCH($U125,RM_KEY,0))="","",INDEX(RM_M_Edu,MATCH($U125,RM_KEY,0))),"")</f>
        <v>L</v>
      </c>
      <c r="AU125" s="93" t="str">
        <f>IFERROR(IF(INDEX(RM_L_C,MATCH($U125,RM_KEY,0))="","",INDEX(RM_L_C,MATCH($U125,RM_KEY,0))),"")</f>
        <v/>
      </c>
      <c r="AV125" s="94" t="str">
        <f>IFERROR(IF(INDEX(RM_L_Au,MATCH($U125,RM_KEY,0))="","",INDEX(RM_L_Au,MATCH($U125,RM_KEY,0))),"")</f>
        <v/>
      </c>
      <c r="AW125" s="94" t="str">
        <f>IFERROR(IF(INDEX(RM_L_Ac,MATCH($U125,RM_KEY,0))="","",INDEX(RM_L_Ac,MATCH($U125,RM_KEY,0))),"")</f>
        <v/>
      </c>
      <c r="AX125" s="94" t="str">
        <f>IFERROR(IF(INDEX(RM_L_L,MATCH($U125,RM_KEY,0))="","",INDEX(RM_L_L,MATCH($U125,RM_KEY,0))),"")</f>
        <v/>
      </c>
      <c r="AY125" s="94" t="str">
        <f>IFERROR(IF(INDEX(RM_L_BI,MATCH($U125,RM_KEY,0))="","",INDEX(RM_L_BI,MATCH($U125,RM_KEY,0))),"")</f>
        <v/>
      </c>
      <c r="AZ125" s="94" t="str">
        <f>IFERROR(IF(INDEX(RM_L_Exp,MATCH($U125,RM_KEY,0))="","",INDEX(RM_L_Exp,MATCH($U125,RM_KEY,0))),"")</f>
        <v/>
      </c>
      <c r="BA125" s="94" t="str">
        <f>IFERROR(IF(INDEX(RM_L_Edu,MATCH($U125,RM_KEY,0))="","",INDEX(RM_L_Edu,MATCH($U125,RM_KEY,0))),"")</f>
        <v/>
      </c>
      <c r="BB125" s="89" t="inlineStr">
        <is>
          <t>M</t>
        </is>
      </c>
      <c r="BC125" s="90" t="inlineStr">
        <is>
          <t>M</t>
        </is>
      </c>
      <c r="BD125" s="90" t="inlineStr">
        <is>
          <t>M</t>
        </is>
      </c>
      <c r="BE125" s="90" t="inlineStr">
        <is>
          <t>L</t>
        </is>
      </c>
      <c r="BF125" s="90" t="inlineStr">
        <is>
          <t>M</t>
        </is>
      </c>
      <c r="BG125" s="90" t="inlineStr">
        <is>
          <t>M</t>
        </is>
      </c>
      <c r="BH125" s="90" t="inlineStr">
        <is>
          <t>H</t>
        </is>
      </c>
      <c r="BI125" s="93" t="n"/>
      <c r="BJ125" s="94" t="n"/>
      <c r="BK125" s="94" t="n"/>
      <c r="BL125" s="94" t="n"/>
      <c r="BM125" s="94" t="n"/>
      <c r="BN125" s="94" t="n"/>
      <c r="BO125" s="94" t="n"/>
      <c r="BP125" s="63" t="n"/>
      <c r="BQ125" s="95" t="str">
        <f>IF(CY125=0,"",IF(BP125&lt;&gt;"",BP125,IF(LEFT(W125,1)="X",W125,IF(OR(W125="B+",W125="C+"),INDEX(LAD_PC,MAX(1,MIN(14,MATCH(W125,LAD_PC,0)+IF((DA125-CZ125)&gt;=0.5,1,IF((DA125-CZ125)&lt;=-0.5,-1,0))))),INDEX(LAD_STD,MAX(1,MIN(12,MATCH(W125,LAD_STD,0)+IF((DA125-CZ125)&gt;=0.5,1,IF((DA125-CZ125)&lt;=-0.5,-1,0)))))))))</f>
        <v/>
      </c>
      <c r="BR125" s="86" t="str">
        <f>IF(BQ125="","",IFERROR(CHOOSE(INDEX(B_RANK,MATCH(BQ125,B_LVL,0)),"Band A · Practitioner","Band B · Specialist / Manager","B+ · Player-Coach","Band C · Principal / Head","C+ · Player-Coach","Band D · Business leadership","Band E · Enterprise leadership"),"Band X · Consultant"))</f>
        <v/>
      </c>
      <c r="BS125" s="86" t="str">
        <f>IF(BQ125="","",IF(BQ125=W125,"• Same",IF(INDEX(B_VAL,MATCH(BQ125,B_LVL,0))&gt;INDEX(B_VAL,MATCH(W125,B_LVL,0)),"▲ Up","▼ Down")))</f>
        <v/>
      </c>
      <c r="BT125" s="95" t="str">
        <f>IF(BQ125&lt;&gt;"",BQ125,W125)</f>
        <v>B1</v>
      </c>
      <c r="BU125" s="86" t="str">
        <f>IFERROR(IF($H125="","—",IF(OR(LEFT(BT125,1)="X",LEFT(INDEX($BT$7:$BT$592,MATCH($H125,$D$7:$D$592,0)),1)="X"),"—",IF(AND(LEFT(BT125,1)="E",LEFT(INDEX($BT$7:$BT$592,MATCH($H125,$D$7:$D$592,0)),1)="E"),"Exception · Band E",IF(INDEX(B_VAL,MATCH(BT125,B_LVL,0))&gt;=INDEX(B_VAL,MATCH(INDEX($BT$7:$BT$592,MATCH($H125,$D$7:$D$592,0)),B_LVL,0)),"⚠ At or above the manager",IF(INDEX(B_RANK,MATCH(BT125,B_LVL,0))=INDEX(B_RANK,MATCH(INDEX($BT$7:$BT$592,MATCH($H125,$D$7:$D$592,0)),B_LVL,0)),"⚠ Same band as the manager","OK"))))),"—")</f>
        <v>OK</v>
      </c>
      <c r="BV125" s="64" t="n"/>
      <c r="BW125" s="20">
        <f>IFERROR(INDEX(LMH_PTS,MATCH(AG125,LMH_KEY,0)),0)</f>
        <v>9</v>
      </c>
      <c r="BX125" s="21">
        <f>IFERROR(INDEX(LMH_PTS,MATCH(AH125,LMH_KEY,0)),0)</f>
        <v>3</v>
      </c>
      <c r="BY125" s="21">
        <f>IFERROR(INDEX(LMH_PTS,MATCH(AI125,LMH_KEY,0)),0)</f>
        <v>3</v>
      </c>
      <c r="BZ125" s="21">
        <f>IFERROR(INDEX(LMH_PTS,MATCH(AJ125,LMH_KEY,0)),0)</f>
        <v>1</v>
      </c>
      <c r="CA125" s="21">
        <f>IFERROR(INDEX(LMH_PTS,MATCH(AK125,LMH_KEY,0)),0)</f>
        <v>1</v>
      </c>
      <c r="CB125" s="21">
        <f>IFERROR(INDEX(LMH_PTS,MATCH(AL125,LMH_KEY,0)),0)</f>
        <v>1</v>
      </c>
      <c r="CC125" s="21">
        <f>IFERROR(INDEX(LMH_PTS,MATCH(AM125,LMH_KEY,0)),0)</f>
        <v>1</v>
      </c>
      <c r="CD125" s="21">
        <f>IFERROR(INDEX(LMH_PTS,MATCH(IF(AU125&lt;&gt;"",AU125,AG125),LMH_KEY,0)),0)</f>
        <v>9</v>
      </c>
      <c r="CE125" s="21">
        <f>IFERROR(INDEX(LMH_PTS,MATCH(IF(AV125&lt;&gt;"",AV125,AH125),LMH_KEY,0)),0)</f>
        <v>3</v>
      </c>
      <c r="CF125" s="21">
        <f>IFERROR(INDEX(LMH_PTS,MATCH(IF(AW125&lt;&gt;"",AW125,AI125),LMH_KEY,0)),0)</f>
        <v>3</v>
      </c>
      <c r="CG125" s="21">
        <f>IFERROR(INDEX(LMH_PTS,MATCH(IF(AX125&lt;&gt;"",AX125,AJ125),LMH_KEY,0)),0)</f>
        <v>1</v>
      </c>
      <c r="CH125" s="21">
        <f>IFERROR(INDEX(LMH_PTS,MATCH(IF(AY125&lt;&gt;"",AY125,AK125),LMH_KEY,0)),0)</f>
        <v>1</v>
      </c>
      <c r="CI125" s="21">
        <f>IFERROR(INDEX(LMH_PTS,MATCH(IF(AZ125&lt;&gt;"",AZ125,AL125),LMH_KEY,0)),0)</f>
        <v>1</v>
      </c>
      <c r="CJ125" s="21">
        <f>IFERROR(INDEX(LMH_PTS,MATCH(IF(BA125&lt;&gt;"",BA125,AM125),LMH_KEY,0)),0)</f>
        <v>1</v>
      </c>
      <c r="CK125" s="21">
        <f>IF(BB125="",0,IFERROR(INDEX(LMH_STEP,MATCH(BB125,LMH_KEY,0)),0))</f>
        <v>0</v>
      </c>
      <c r="CL125" s="21">
        <f>IF(BC125="",0,IFERROR(INDEX(LMH_STEP,MATCH(BC125,LMH_KEY,0)),0))</f>
        <v>0</v>
      </c>
      <c r="CM125" s="21">
        <f>IF(BD125="",0,IFERROR(INDEX(LMH_STEP,MATCH(BD125,LMH_KEY,0)),0))</f>
        <v>0</v>
      </c>
      <c r="CN125" s="21">
        <f>IF(BE125="",0,IFERROR(INDEX(LMH_STEP,MATCH(BE125,LMH_KEY,0)),0))</f>
        <v>-1</v>
      </c>
      <c r="CO125" s="21">
        <f>IF(BF125="",0,IFERROR(INDEX(LMH_STEP,MATCH(BF125,LMH_KEY,0)),0))</f>
        <v>0</v>
      </c>
      <c r="CP125" s="21">
        <f>IF(BG125="",0,IFERROR(INDEX(LMH_STEP,MATCH(BG125,LMH_KEY,0)),0))</f>
        <v>0</v>
      </c>
      <c r="CQ125" s="21">
        <f>IF(BH125="",0,IFERROR(INDEX(LMH_STEP,MATCH(BH125,LMH_KEY,0)),0))</f>
        <v>1</v>
      </c>
      <c r="CR125" s="21">
        <f>IF(BI125&lt;&gt;"",IFERROR(INDEX(LMH_STEP,MATCH(BI125,LMH_KEY,0)),0),CK125)</f>
        <v>0</v>
      </c>
      <c r="CS125" s="21">
        <f>IF(BJ125&lt;&gt;"",IFERROR(INDEX(LMH_STEP,MATCH(BJ125,LMH_KEY,0)),0),CL125)</f>
        <v>0</v>
      </c>
      <c r="CT125" s="21">
        <f>IF(BK125&lt;&gt;"",IFERROR(INDEX(LMH_STEP,MATCH(BK125,LMH_KEY,0)),0),CM125)</f>
        <v>0</v>
      </c>
      <c r="CU125" s="21">
        <f>IF(BL125&lt;&gt;"",IFERROR(INDEX(LMH_STEP,MATCH(BL125,LMH_KEY,0)),0),CN125)</f>
        <v>-1</v>
      </c>
      <c r="CV125" s="21">
        <f>IF(BM125&lt;&gt;"",IFERROR(INDEX(LMH_STEP,MATCH(BM125,LMH_KEY,0)),0),CO125)</f>
        <v>0</v>
      </c>
      <c r="CW125" s="21">
        <f>IF(BN125&lt;&gt;"",IFERROR(INDEX(LMH_STEP,MATCH(BN125,LMH_KEY,0)),0),CP125)</f>
        <v>0</v>
      </c>
      <c r="CX125" s="21">
        <f>IF(BO125&lt;&gt;"",IFERROR(INDEX(LMH_STEP,MATCH(BO125,LMH_KEY,0)),0),CQ125)</f>
        <v>1</v>
      </c>
      <c r="CY125" s="21">
        <f>COUNTA(BI125:BO125)+IF(BP125&lt;&gt;"",1,0)+IFERROR(INDEX(RM_LCNT,MATCH($U125,RM_KEY,0)),0)</f>
        <v>0</v>
      </c>
      <c r="CZ125" s="21">
        <f>IF((BW125+BX125+BY125+BZ125+CA125+CB125+CC125)=0,0,(BW125*CK125+BX125*CL125+BY125*CM125+BZ125*CN125+CA125*CO125+CB125*CP125+CC125*CQ125)/(BW125+BX125+BY125+BZ125+CA125+CB125+CC125))</f>
        <v>0</v>
      </c>
      <c r="DA125" s="21">
        <f>IF((CD125+CE125+CF125+CG125+CH125+CI125+CJ125)=0,0,(CD125*CR125+CE125*CS125+CF125*CT125+CG125*CU125+CH125*CV125+CI125*CW125+CJ125*CX125)/(CD125+CE125+CF125+CG125+CH125+CI125+CJ125))</f>
        <v>0</v>
      </c>
    </row>
    <row r="126" ht="70" customHeight="1">
      <c r="A126" s="59" t="inlineStr">
        <is>
          <t>CARBON</t>
        </is>
      </c>
      <c r="B126" s="17" t="inlineStr">
        <is>
          <t>Sales</t>
        </is>
      </c>
      <c r="C126" s="17" t="n">
        <v>5</v>
      </c>
      <c r="D126" s="17" t="inlineStr">
        <is>
          <t>IRIS2308</t>
        </is>
      </c>
      <c r="E126" s="17" t="inlineStr">
        <is>
          <t>Smriti Priya</t>
        </is>
      </c>
      <c r="F126" s="17" t="inlineStr">
        <is>
          <t>Senior Analyst, Strategy and Operations</t>
        </is>
      </c>
      <c r="G126" s="17" t="inlineStr">
        <is>
          <t>Medha Ganti</t>
        </is>
      </c>
      <c r="H126" s="17" t="inlineStr">
        <is>
          <t>IRIS2344</t>
        </is>
      </c>
      <c r="I126" s="17" t="n">
        <v>4</v>
      </c>
      <c r="J126" s="17" t="inlineStr">
        <is>
          <t>MBA</t>
        </is>
      </c>
      <c r="K126" s="17" t="inlineStr">
        <is>
          <t>L4 – Senior</t>
        </is>
      </c>
      <c r="L126" s="82" t="inlineStr">
        <is>
          <t>20 of 20</t>
        </is>
      </c>
      <c r="M126" s="83" t="inlineStr">
        <is>
          <t>Streamline and support the sales process by coordinating cross-functional inputs, managing RFPs/tenders and commercial requirements, and ensuring timely, accurate execution.; RFP Tracking Response consolidation Process Improvement Deadline Management</t>
        </is>
      </c>
      <c r="N126" s="83" t="inlineStr">
        <is>
          <t>Annual · set by manager: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t>
        </is>
      </c>
      <c r="O126" s="83" t="inlineStr">
        <is>
          <t>Latest rating: 3 · Potential: Low · 9-box: Reliable Specialist</t>
        </is>
      </c>
      <c r="P126" s="83" t="inlineStr">
        <is>
          <t>Complexity &amp; Expertise: A3: Manages RFPs/tenders, bid compliance, vendor registration, questionnaires, commission calculation and legal coordination → matches the start
Autonomy &amp; Decision: A3: Decides RFP tracking, response consolidation, process improvement; judges when to deviate from the repository → matches the start
Accountability &amp; Impact: A3: Accuracy and on-time submission of RFP responses; errors can cost participation in opportunities → matches the start
Leadership &amp; Strategy: A1: Coordinates cross-functional inputs; no guidance of others described → moved down 0.5</t>
        </is>
      </c>
      <c r="Q126" s="84" t="inlineStr">
        <is>
          <t>Open ▸</t>
        </is>
      </c>
      <c r="R126" s="84" t="inlineStr">
        <is>
          <t>Card ▸</t>
        </is>
      </c>
      <c r="S126" s="85" t="inlineStr">
        <is>
          <t>Sales &amp; Business Development</t>
        </is>
      </c>
      <c r="T126" s="86" t="inlineStr">
        <is>
          <t>Bids, RFP &amp; Sales Operations</t>
        </is>
      </c>
      <c r="U126" s="86" t="inlineStr">
        <is>
          <t>R075</t>
        </is>
      </c>
      <c r="V126" s="86" t="inlineStr">
        <is>
          <t>Bids, RFP &amp; Sales Operations · IC</t>
        </is>
      </c>
      <c r="W126" s="101" t="inlineStr">
        <is>
          <t>A3</t>
        </is>
      </c>
      <c r="X126" s="86" t="inlineStr">
        <is>
          <t>Band A · Practitioner</t>
        </is>
      </c>
      <c r="Y126" s="86" t="inlineStr">
        <is>
          <t>Senior Sales Operations Analyst</t>
        </is>
      </c>
      <c r="Z126" s="86" t="n"/>
      <c r="AA126" s="86" t="inlineStr">
        <is>
          <t>Placed at A3 by the evidence: six ratings × market-derived weights and rules R1–R13 · no move needed for the reporting line</t>
        </is>
      </c>
      <c r="AB126" s="86" t="n"/>
      <c r="AC126" s="88" t="inlineStr">
        <is>
          <t>A3</t>
        </is>
      </c>
      <c r="AD126" s="21" t="inlineStr">
        <is>
          <t>Medium · 4 yrs vs market 2–5 yrs for A3</t>
        </is>
      </c>
      <c r="AE126" s="21" t="n"/>
      <c r="AF126" s="21" t="inlineStr">
        <is>
          <t>P2 · SFIA 3 Apply</t>
        </is>
      </c>
      <c r="AG126" s="89" t="str">
        <f>IFERROR(IF(INDEX(RM_I_C,MATCH($U126,RM_KEY,0))="","",INDEX(RM_I_C,MATCH($U126,RM_KEY,0))),"")</f>
        <v>H</v>
      </c>
      <c r="AH126" s="90" t="str">
        <f>IFERROR(IF(INDEX(RM_I_Au,MATCH($U126,RM_KEY,0))="","",INDEX(RM_I_Au,MATCH($U126,RM_KEY,0))),"")</f>
        <v>M</v>
      </c>
      <c r="AI126" s="90" t="str">
        <f>IFERROR(IF(INDEX(RM_I_Ac,MATCH($U126,RM_KEY,0))="","",INDEX(RM_I_Ac,MATCH($U126,RM_KEY,0))),"")</f>
        <v>L</v>
      </c>
      <c r="AJ126" s="90" t="str">
        <f>IFERROR(IF(INDEX(RM_I_L,MATCH($U126,RM_KEY,0))="","",INDEX(RM_I_L,MATCH($U126,RM_KEY,0))),"")</f>
        <v>L</v>
      </c>
      <c r="AK126" s="90" t="str">
        <f>IFERROR(IF(INDEX(RM_I_BI,MATCH($U126,RM_KEY,0))="","",INDEX(RM_I_BI,MATCH($U126,RM_KEY,0))),"")</f>
        <v>M</v>
      </c>
      <c r="AL126" s="90" t="str">
        <f>IFERROR(IF(INDEX(RM_I_Exp,MATCH($U126,RM_KEY,0))="","",INDEX(RM_I_Exp,MATCH($U126,RM_KEY,0))),"")</f>
        <v>L</v>
      </c>
      <c r="AM126" s="90" t="str">
        <f>IFERROR(IF(INDEX(RM_I_Edu,MATCH($U126,RM_KEY,0))="","",INDEX(RM_I_Edu,MATCH($U126,RM_KEY,0))),"")</f>
        <v>L</v>
      </c>
      <c r="AN126" s="91" t="str">
        <f>IFERROR(IF(INDEX(RM_M_C,MATCH($U126,RM_KEY,0))="","",INDEX(RM_M_C,MATCH($U126,RM_KEY,0))),"")</f>
        <v>H</v>
      </c>
      <c r="AO126" s="92" t="str">
        <f>IFERROR(IF(INDEX(RM_M_Au,MATCH($U126,RM_KEY,0))="","",INDEX(RM_M_Au,MATCH($U126,RM_KEY,0))),"")</f>
        <v>M</v>
      </c>
      <c r="AP126" s="92" t="str">
        <f>IFERROR(IF(INDEX(RM_M_Ac,MATCH($U126,RM_KEY,0))="","",INDEX(RM_M_Ac,MATCH($U126,RM_KEY,0))),"")</f>
        <v>M</v>
      </c>
      <c r="AQ126" s="92" t="str">
        <f>IFERROR(IF(INDEX(RM_M_L,MATCH($U126,RM_KEY,0))="","",INDEX(RM_M_L,MATCH($U126,RM_KEY,0))),"")</f>
        <v>L</v>
      </c>
      <c r="AR126" s="92" t="str">
        <f>IFERROR(IF(INDEX(RM_M_BI,MATCH($U126,RM_KEY,0))="","",INDEX(RM_M_BI,MATCH($U126,RM_KEY,0))),"")</f>
        <v>L</v>
      </c>
      <c r="AS126" s="92" t="str">
        <f>IFERROR(IF(INDEX(RM_M_Exp,MATCH($U126,RM_KEY,0))="","",INDEX(RM_M_Exp,MATCH($U126,RM_KEY,0))),"")</f>
        <v>L</v>
      </c>
      <c r="AT126" s="92" t="str">
        <f>IFERROR(IF(INDEX(RM_M_Edu,MATCH($U126,RM_KEY,0))="","",INDEX(RM_M_Edu,MATCH($U126,RM_KEY,0))),"")</f>
        <v>L</v>
      </c>
      <c r="AU126" s="93" t="str">
        <f>IFERROR(IF(INDEX(RM_L_C,MATCH($U126,RM_KEY,0))="","",INDEX(RM_L_C,MATCH($U126,RM_KEY,0))),"")</f>
        <v/>
      </c>
      <c r="AV126" s="94" t="str">
        <f>IFERROR(IF(INDEX(RM_L_Au,MATCH($U126,RM_KEY,0))="","",INDEX(RM_L_Au,MATCH($U126,RM_KEY,0))),"")</f>
        <v/>
      </c>
      <c r="AW126" s="94" t="str">
        <f>IFERROR(IF(INDEX(RM_L_Ac,MATCH($U126,RM_KEY,0))="","",INDEX(RM_L_Ac,MATCH($U126,RM_KEY,0))),"")</f>
        <v/>
      </c>
      <c r="AX126" s="94" t="str">
        <f>IFERROR(IF(INDEX(RM_L_L,MATCH($U126,RM_KEY,0))="","",INDEX(RM_L_L,MATCH($U126,RM_KEY,0))),"")</f>
        <v/>
      </c>
      <c r="AY126" s="94" t="str">
        <f>IFERROR(IF(INDEX(RM_L_BI,MATCH($U126,RM_KEY,0))="","",INDEX(RM_L_BI,MATCH($U126,RM_KEY,0))),"")</f>
        <v/>
      </c>
      <c r="AZ126" s="94" t="str">
        <f>IFERROR(IF(INDEX(RM_L_Exp,MATCH($U126,RM_KEY,0))="","",INDEX(RM_L_Exp,MATCH($U126,RM_KEY,0))),"")</f>
        <v/>
      </c>
      <c r="BA126" s="94" t="str">
        <f>IFERROR(IF(INDEX(RM_L_Edu,MATCH($U126,RM_KEY,0))="","",INDEX(RM_L_Edu,MATCH($U126,RM_KEY,0))),"")</f>
        <v/>
      </c>
      <c r="BB126" s="89" t="inlineStr">
        <is>
          <t>M</t>
        </is>
      </c>
      <c r="BC126" s="90" t="inlineStr">
        <is>
          <t>M</t>
        </is>
      </c>
      <c r="BD126" s="90" t="inlineStr">
        <is>
          <t>M</t>
        </is>
      </c>
      <c r="BE126" s="90" t="inlineStr">
        <is>
          <t>L</t>
        </is>
      </c>
      <c r="BF126" s="90" t="n"/>
      <c r="BG126" s="90" t="inlineStr">
        <is>
          <t>H</t>
        </is>
      </c>
      <c r="BH126" s="90" t="inlineStr">
        <is>
          <t>H</t>
        </is>
      </c>
      <c r="BI126" s="93" t="n"/>
      <c r="BJ126" s="94" t="n"/>
      <c r="BK126" s="94" t="n"/>
      <c r="BL126" s="94" t="n"/>
      <c r="BM126" s="94" t="n"/>
      <c r="BN126" s="94" t="n"/>
      <c r="BO126" s="94" t="n"/>
      <c r="BP126" s="63" t="n"/>
      <c r="BQ126" s="95" t="str">
        <f>IF(CY126=0,"",IF(BP126&lt;&gt;"",BP126,IF(LEFT(W126,1)="X",W126,IF(OR(W126="B+",W126="C+"),INDEX(LAD_PC,MAX(1,MIN(14,MATCH(W126,LAD_PC,0)+IF((DA126-CZ126)&gt;=0.5,1,IF((DA126-CZ126)&lt;=-0.5,-1,0))))),INDEX(LAD_STD,MAX(1,MIN(12,MATCH(W126,LAD_STD,0)+IF((DA126-CZ126)&gt;=0.5,1,IF((DA126-CZ126)&lt;=-0.5,-1,0)))))))))</f>
        <v/>
      </c>
      <c r="BR126" s="86" t="str">
        <f>IF(BQ126="","",IFERROR(CHOOSE(INDEX(B_RANK,MATCH(BQ126,B_LVL,0)),"Band A · Practitioner","Band B · Specialist / Manager","B+ · Player-Coach","Band C · Principal / Head","C+ · Player-Coach","Band D · Business leadership","Band E · Enterprise leadership"),"Band X · Consultant"))</f>
        <v/>
      </c>
      <c r="BS126" s="86" t="str">
        <f>IF(BQ126="","",IF(BQ126=W126,"• Same",IF(INDEX(B_VAL,MATCH(BQ126,B_LVL,0))&gt;INDEX(B_VAL,MATCH(W126,B_LVL,0)),"▲ Up","▼ Down")))</f>
        <v/>
      </c>
      <c r="BT126" s="95" t="str">
        <f>IF(BQ126&lt;&gt;"",BQ126,W126)</f>
        <v>A3</v>
      </c>
      <c r="BU126" s="86" t="str">
        <f>IFERROR(IF($H126="","—",IF(OR(LEFT(BT126,1)="X",LEFT(INDEX($BT$7:$BT$592,MATCH($H126,$D$7:$D$592,0)),1)="X"),"—",IF(AND(LEFT(BT126,1)="E",LEFT(INDEX($BT$7:$BT$592,MATCH($H126,$D$7:$D$592,0)),1)="E"),"Exception · Band E",IF(INDEX(B_VAL,MATCH(BT126,B_LVL,0))&gt;=INDEX(B_VAL,MATCH(INDEX($BT$7:$BT$592,MATCH($H126,$D$7:$D$592,0)),B_LVL,0)),"⚠ At or above the manager",IF(INDEX(B_RANK,MATCH(BT126,B_LVL,0))=INDEX(B_RANK,MATCH(INDEX($BT$7:$BT$592,MATCH($H126,$D$7:$D$592,0)),B_LVL,0)),"⚠ Same band as the manager","OK"))))),"—")</f>
        <v>OK</v>
      </c>
      <c r="BV126" s="64" t="n"/>
      <c r="BW126" s="20">
        <f>IFERROR(INDEX(LMH_PTS,MATCH(AG126,LMH_KEY,0)),0)</f>
        <v>9</v>
      </c>
      <c r="BX126" s="21">
        <f>IFERROR(INDEX(LMH_PTS,MATCH(AH126,LMH_KEY,0)),0)</f>
        <v>3</v>
      </c>
      <c r="BY126" s="21">
        <f>IFERROR(INDEX(LMH_PTS,MATCH(AI126,LMH_KEY,0)),0)</f>
        <v>1</v>
      </c>
      <c r="BZ126" s="21">
        <f>IFERROR(INDEX(LMH_PTS,MATCH(AJ126,LMH_KEY,0)),0)</f>
        <v>1</v>
      </c>
      <c r="CA126" s="21">
        <f>IFERROR(INDEX(LMH_PTS,MATCH(AK126,LMH_KEY,0)),0)</f>
        <v>3</v>
      </c>
      <c r="CB126" s="21">
        <f>IFERROR(INDEX(LMH_PTS,MATCH(AL126,LMH_KEY,0)),0)</f>
        <v>1</v>
      </c>
      <c r="CC126" s="21">
        <f>IFERROR(INDEX(LMH_PTS,MATCH(AM126,LMH_KEY,0)),0)</f>
        <v>1</v>
      </c>
      <c r="CD126" s="21">
        <f>IFERROR(INDEX(LMH_PTS,MATCH(IF(AU126&lt;&gt;"",AU126,AG126),LMH_KEY,0)),0)</f>
        <v>9</v>
      </c>
      <c r="CE126" s="21">
        <f>IFERROR(INDEX(LMH_PTS,MATCH(IF(AV126&lt;&gt;"",AV126,AH126),LMH_KEY,0)),0)</f>
        <v>3</v>
      </c>
      <c r="CF126" s="21">
        <f>IFERROR(INDEX(LMH_PTS,MATCH(IF(AW126&lt;&gt;"",AW126,AI126),LMH_KEY,0)),0)</f>
        <v>1</v>
      </c>
      <c r="CG126" s="21">
        <f>IFERROR(INDEX(LMH_PTS,MATCH(IF(AX126&lt;&gt;"",AX126,AJ126),LMH_KEY,0)),0)</f>
        <v>1</v>
      </c>
      <c r="CH126" s="21">
        <f>IFERROR(INDEX(LMH_PTS,MATCH(IF(AY126&lt;&gt;"",AY126,AK126),LMH_KEY,0)),0)</f>
        <v>3</v>
      </c>
      <c r="CI126" s="21">
        <f>IFERROR(INDEX(LMH_PTS,MATCH(IF(AZ126&lt;&gt;"",AZ126,AL126),LMH_KEY,0)),0)</f>
        <v>1</v>
      </c>
      <c r="CJ126" s="21">
        <f>IFERROR(INDEX(LMH_PTS,MATCH(IF(BA126&lt;&gt;"",BA126,AM126),LMH_KEY,0)),0)</f>
        <v>1</v>
      </c>
      <c r="CK126" s="21">
        <f>IF(BB126="",0,IFERROR(INDEX(LMH_STEP,MATCH(BB126,LMH_KEY,0)),0))</f>
        <v>0</v>
      </c>
      <c r="CL126" s="21">
        <f>IF(BC126="",0,IFERROR(INDEX(LMH_STEP,MATCH(BC126,LMH_KEY,0)),0))</f>
        <v>0</v>
      </c>
      <c r="CM126" s="21">
        <f>IF(BD126="",0,IFERROR(INDEX(LMH_STEP,MATCH(BD126,LMH_KEY,0)),0))</f>
        <v>0</v>
      </c>
      <c r="CN126" s="21">
        <f>IF(BE126="",0,IFERROR(INDEX(LMH_STEP,MATCH(BE126,LMH_KEY,0)),0))</f>
        <v>-1</v>
      </c>
      <c r="CO126" s="21">
        <f>IF(BF126="",0,IFERROR(INDEX(LMH_STEP,MATCH(BF126,LMH_KEY,0)),0))</f>
        <v>0</v>
      </c>
      <c r="CP126" s="21">
        <f>IF(BG126="",0,IFERROR(INDEX(LMH_STEP,MATCH(BG126,LMH_KEY,0)),0))</f>
        <v>1</v>
      </c>
      <c r="CQ126" s="21">
        <f>IF(BH126="",0,IFERROR(INDEX(LMH_STEP,MATCH(BH126,LMH_KEY,0)),0))</f>
        <v>1</v>
      </c>
      <c r="CR126" s="21">
        <f>IF(BI126&lt;&gt;"",IFERROR(INDEX(LMH_STEP,MATCH(BI126,LMH_KEY,0)),0),CK126)</f>
        <v>0</v>
      </c>
      <c r="CS126" s="21">
        <f>IF(BJ126&lt;&gt;"",IFERROR(INDEX(LMH_STEP,MATCH(BJ126,LMH_KEY,0)),0),CL126)</f>
        <v>0</v>
      </c>
      <c r="CT126" s="21">
        <f>IF(BK126&lt;&gt;"",IFERROR(INDEX(LMH_STEP,MATCH(BK126,LMH_KEY,0)),0),CM126)</f>
        <v>0</v>
      </c>
      <c r="CU126" s="21">
        <f>IF(BL126&lt;&gt;"",IFERROR(INDEX(LMH_STEP,MATCH(BL126,LMH_KEY,0)),0),CN126)</f>
        <v>-1</v>
      </c>
      <c r="CV126" s="21">
        <f>IF(BM126&lt;&gt;"",IFERROR(INDEX(LMH_STEP,MATCH(BM126,LMH_KEY,0)),0),CO126)</f>
        <v>0</v>
      </c>
      <c r="CW126" s="21">
        <f>IF(BN126&lt;&gt;"",IFERROR(INDEX(LMH_STEP,MATCH(BN126,LMH_KEY,0)),0),CP126)</f>
        <v>1</v>
      </c>
      <c r="CX126" s="21">
        <f>IF(BO126&lt;&gt;"",IFERROR(INDEX(LMH_STEP,MATCH(BO126,LMH_KEY,0)),0),CQ126)</f>
        <v>1</v>
      </c>
      <c r="CY126" s="21">
        <f>COUNTA(BI126:BO126)+IF(BP126&lt;&gt;"",1,0)+IFERROR(INDEX(RM_LCNT,MATCH($U126,RM_KEY,0)),0)</f>
        <v>0</v>
      </c>
      <c r="CZ126" s="21">
        <f>IF((BW126+BX126+BY126+BZ126+CA126+CB126+CC126)=0,0,(BW126*CK126+BX126*CL126+BY126*CM126+BZ126*CN126+CA126*CO126+CB126*CP126+CC126*CQ126)/(BW126+BX126+BY126+BZ126+CA126+CB126+CC126))</f>
        <v>0.0526315789473684</v>
      </c>
      <c r="DA126" s="21">
        <f>IF((CD126+CE126+CF126+CG126+CH126+CI126+CJ126)=0,0,(CD126*CR126+CE126*CS126+CF126*CT126+CG126*CU126+CH126*CV126+CI126*CW126+CJ126*CX126)/(CD126+CE126+CF126+CG126+CH126+CI126+CJ126))</f>
        <v>0.0526315789473684</v>
      </c>
    </row>
    <row r="127" ht="70" customHeight="1">
      <c r="A127" s="59" t="inlineStr">
        <is>
          <t>CARBON</t>
        </is>
      </c>
      <c r="B127" s="17" t="inlineStr">
        <is>
          <t>Functional</t>
        </is>
      </c>
      <c r="C127" s="17" t="n">
        <v>4</v>
      </c>
      <c r="D127" s="17" t="inlineStr">
        <is>
          <t>IRIS2301</t>
        </is>
      </c>
      <c r="E127" s="17" t="inlineStr">
        <is>
          <t>Priyadarsini Kairali</t>
        </is>
      </c>
      <c r="F127" s="17" t="inlineStr">
        <is>
          <t>Functional Specialist</t>
        </is>
      </c>
      <c r="G127" s="17" t="inlineStr">
        <is>
          <t>Suman Adhikary</t>
        </is>
      </c>
      <c r="H127" s="17" t="inlineStr">
        <is>
          <t>IRIS2359</t>
        </is>
      </c>
      <c r="I127" s="17" t="n">
        <v>7.9</v>
      </c>
      <c r="J127" s="17" t="inlineStr">
        <is>
          <t>MBA</t>
        </is>
      </c>
      <c r="K127" s="17" t="inlineStr">
        <is>
          <t>L3 – Professional / Associate</t>
        </is>
      </c>
      <c r="L127" s="82" t="inlineStr">
        <is>
          <t>20 of 20</t>
        </is>
      </c>
      <c r="M127" s="83"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t>
        </is>
      </c>
      <c r="N127" s="83" t="inlineStr">
        <is>
          <t>Annual · set by manager: 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t>
        </is>
      </c>
      <c r="O127" s="83" t="inlineStr">
        <is>
          <t>Latest rating: 3 · Potential: Medium · 9-box: High Impact / Growth Talent</t>
        </is>
      </c>
      <c r="P127" s="83" t="inlineStr">
        <is>
          <t>Complexity &amp; Expertise: B1: Discovery calls and demos for enterprise customers, pricing inputs, partner and customer enablement → matches the start
Autonomy &amp; Decision: A3: Decides approach for client calls, how to pitch and feedback given → moved down 0.5
Accountability &amp; Impact: A3: Customer clarity on product capability; errors delay revenue or cool prospects → moved down 0.5
Leadership &amp; Strategy: A3: Enables partners and customers; 2 direct reports → moved down 0.5</t>
        </is>
      </c>
      <c r="Q127" s="84" t="inlineStr">
        <is>
          <t>Open ▸</t>
        </is>
      </c>
      <c r="R127" s="84" t="inlineStr">
        <is>
          <t>Card ▸</t>
        </is>
      </c>
      <c r="S127" s="85" t="inlineStr">
        <is>
          <t>Product Management</t>
        </is>
      </c>
      <c r="T127" s="86" t="inlineStr">
        <is>
          <t>Product Management</t>
        </is>
      </c>
      <c r="U127" s="86" t="inlineStr">
        <is>
          <t>R063</t>
        </is>
      </c>
      <c r="V127" s="86" t="inlineStr">
        <is>
          <t>Product Management · IC</t>
        </is>
      </c>
      <c r="W127" s="99" t="inlineStr">
        <is>
          <t>B1</t>
        </is>
      </c>
      <c r="X127" s="86" t="inlineStr">
        <is>
          <t>Band B · Specialist / Manager</t>
        </is>
      </c>
      <c r="Y127" s="86" t="inlineStr">
        <is>
          <t>Associate Product Manager – POD Lead</t>
        </is>
      </c>
      <c r="Z127" s="86" t="n"/>
      <c r="AA127" s="86" t="inlineStr">
        <is>
          <t>Placed at B1 by the evidence: six ratings × market-derived weights and rules R1–R13 · no move needed for the reporting line</t>
        </is>
      </c>
      <c r="AB127" s="86" t="n"/>
      <c r="AC127" s="88" t="inlineStr">
        <is>
          <t>B1</t>
        </is>
      </c>
      <c r="AD127" s="21" t="inlineStr">
        <is>
          <t>Medium · 7.9 yrs vs market 4–8 yrs for B1</t>
        </is>
      </c>
      <c r="AE127" s="21" t="inlineStr">
        <is>
          <t>2 direct reports · norm IC: none · Team Lead: 3–5</t>
        </is>
      </c>
      <c r="AF127" s="21" t="inlineStr">
        <is>
          <t>P3 / M2 · SFIA 4 Enable</t>
        </is>
      </c>
      <c r="AG127" s="89" t="str">
        <f>IFERROR(IF(INDEX(RM_I_C,MATCH($U127,RM_KEY,0))="","",INDEX(RM_I_C,MATCH($U127,RM_KEY,0))),"")</f>
        <v>H</v>
      </c>
      <c r="AH127" s="90" t="str">
        <f>IFERROR(IF(INDEX(RM_I_Au,MATCH($U127,RM_KEY,0))="","",INDEX(RM_I_Au,MATCH($U127,RM_KEY,0))),"")</f>
        <v>M</v>
      </c>
      <c r="AI127" s="90" t="str">
        <f>IFERROR(IF(INDEX(RM_I_Ac,MATCH($U127,RM_KEY,0))="","",INDEX(RM_I_Ac,MATCH($U127,RM_KEY,0))),"")</f>
        <v>M</v>
      </c>
      <c r="AJ127" s="90" t="str">
        <f>IFERROR(IF(INDEX(RM_I_L,MATCH($U127,RM_KEY,0))="","",INDEX(RM_I_L,MATCH($U127,RM_KEY,0))),"")</f>
        <v>L</v>
      </c>
      <c r="AK127" s="90" t="str">
        <f>IFERROR(IF(INDEX(RM_I_BI,MATCH($U127,RM_KEY,0))="","",INDEX(RM_I_BI,MATCH($U127,RM_KEY,0))),"")</f>
        <v>L</v>
      </c>
      <c r="AL127" s="90" t="str">
        <f>IFERROR(IF(INDEX(RM_I_Exp,MATCH($U127,RM_KEY,0))="","",INDEX(RM_I_Exp,MATCH($U127,RM_KEY,0))),"")</f>
        <v>L</v>
      </c>
      <c r="AM127" s="90" t="str">
        <f>IFERROR(IF(INDEX(RM_I_Edu,MATCH($U127,RM_KEY,0))="","",INDEX(RM_I_Edu,MATCH($U127,RM_KEY,0))),"")</f>
        <v>L</v>
      </c>
      <c r="AN127" s="91" t="str">
        <f>IFERROR(IF(INDEX(RM_M_C,MATCH($U127,RM_KEY,0))="","",INDEX(RM_M_C,MATCH($U127,RM_KEY,0))),"")</f>
        <v>H</v>
      </c>
      <c r="AO127" s="92" t="str">
        <f>IFERROR(IF(INDEX(RM_M_Au,MATCH($U127,RM_KEY,0))="","",INDEX(RM_M_Au,MATCH($U127,RM_KEY,0))),"")</f>
        <v>M</v>
      </c>
      <c r="AP127" s="92" t="str">
        <f>IFERROR(IF(INDEX(RM_M_Ac,MATCH($U127,RM_KEY,0))="","",INDEX(RM_M_Ac,MATCH($U127,RM_KEY,0))),"")</f>
        <v>M</v>
      </c>
      <c r="AQ127" s="92" t="str">
        <f>IFERROR(IF(INDEX(RM_M_L,MATCH($U127,RM_KEY,0))="","",INDEX(RM_M_L,MATCH($U127,RM_KEY,0))),"")</f>
        <v>L</v>
      </c>
      <c r="AR127" s="92" t="str">
        <f>IFERROR(IF(INDEX(RM_M_BI,MATCH($U127,RM_KEY,0))="","",INDEX(RM_M_BI,MATCH($U127,RM_KEY,0))),"")</f>
        <v>L</v>
      </c>
      <c r="AS127" s="92" t="str">
        <f>IFERROR(IF(INDEX(RM_M_Exp,MATCH($U127,RM_KEY,0))="","",INDEX(RM_M_Exp,MATCH($U127,RM_KEY,0))),"")</f>
        <v>L</v>
      </c>
      <c r="AT127" s="92" t="str">
        <f>IFERROR(IF(INDEX(RM_M_Edu,MATCH($U127,RM_KEY,0))="","",INDEX(RM_M_Edu,MATCH($U127,RM_KEY,0))),"")</f>
        <v>L</v>
      </c>
      <c r="AU127" s="93" t="str">
        <f>IFERROR(IF(INDEX(RM_L_C,MATCH($U127,RM_KEY,0))="","",INDEX(RM_L_C,MATCH($U127,RM_KEY,0))),"")</f>
        <v/>
      </c>
      <c r="AV127" s="94" t="str">
        <f>IFERROR(IF(INDEX(RM_L_Au,MATCH($U127,RM_KEY,0))="","",INDEX(RM_L_Au,MATCH($U127,RM_KEY,0))),"")</f>
        <v/>
      </c>
      <c r="AW127" s="94" t="str">
        <f>IFERROR(IF(INDEX(RM_L_Ac,MATCH($U127,RM_KEY,0))="","",INDEX(RM_L_Ac,MATCH($U127,RM_KEY,0))),"")</f>
        <v/>
      </c>
      <c r="AX127" s="94" t="str">
        <f>IFERROR(IF(INDEX(RM_L_L,MATCH($U127,RM_KEY,0))="","",INDEX(RM_L_L,MATCH($U127,RM_KEY,0))),"")</f>
        <v/>
      </c>
      <c r="AY127" s="94" t="str">
        <f>IFERROR(IF(INDEX(RM_L_BI,MATCH($U127,RM_KEY,0))="","",INDEX(RM_L_BI,MATCH($U127,RM_KEY,0))),"")</f>
        <v/>
      </c>
      <c r="AZ127" s="94" t="str">
        <f>IFERROR(IF(INDEX(RM_L_Exp,MATCH($U127,RM_KEY,0))="","",INDEX(RM_L_Exp,MATCH($U127,RM_KEY,0))),"")</f>
        <v/>
      </c>
      <c r="BA127" s="94" t="str">
        <f>IFERROR(IF(INDEX(RM_L_Edu,MATCH($U127,RM_KEY,0))="","",INDEX(RM_L_Edu,MATCH($U127,RM_KEY,0))),"")</f>
        <v/>
      </c>
      <c r="BB127" s="89" t="inlineStr">
        <is>
          <t>M</t>
        </is>
      </c>
      <c r="BC127" s="90" t="inlineStr">
        <is>
          <t>M</t>
        </is>
      </c>
      <c r="BD127" s="90" t="inlineStr">
        <is>
          <t>M</t>
        </is>
      </c>
      <c r="BE127" s="90" t="inlineStr">
        <is>
          <t>M</t>
        </is>
      </c>
      <c r="BF127" s="90" t="inlineStr">
        <is>
          <t>M</t>
        </is>
      </c>
      <c r="BG127" s="90" t="inlineStr">
        <is>
          <t>H</t>
        </is>
      </c>
      <c r="BH127" s="90" t="inlineStr">
        <is>
          <t>H</t>
        </is>
      </c>
      <c r="BI127" s="93" t="n"/>
      <c r="BJ127" s="94" t="n"/>
      <c r="BK127" s="94" t="n"/>
      <c r="BL127" s="94" t="n"/>
      <c r="BM127" s="94" t="n"/>
      <c r="BN127" s="94" t="n"/>
      <c r="BO127" s="94" t="n"/>
      <c r="BP127" s="63" t="n"/>
      <c r="BQ127" s="95" t="str">
        <f>IF(CY127=0,"",IF(BP127&lt;&gt;"",BP127,IF(LEFT(W127,1)="X",W127,IF(OR(W127="B+",W127="C+"),INDEX(LAD_PC,MAX(1,MIN(14,MATCH(W127,LAD_PC,0)+IF((DA127-CZ127)&gt;=0.5,1,IF((DA127-CZ127)&lt;=-0.5,-1,0))))),INDEX(LAD_STD,MAX(1,MIN(12,MATCH(W127,LAD_STD,0)+IF((DA127-CZ127)&gt;=0.5,1,IF((DA127-CZ127)&lt;=-0.5,-1,0)))))))))</f>
        <v/>
      </c>
      <c r="BR127" s="86" t="str">
        <f>IF(BQ127="","",IFERROR(CHOOSE(INDEX(B_RANK,MATCH(BQ127,B_LVL,0)),"Band A · Practitioner","Band B · Specialist / Manager","B+ · Player-Coach","Band C · Principal / Head","C+ · Player-Coach","Band D · Business leadership","Band E · Enterprise leadership"),"Band X · Consultant"))</f>
        <v/>
      </c>
      <c r="BS127" s="86" t="str">
        <f>IF(BQ127="","",IF(BQ127=W127,"• Same",IF(INDEX(B_VAL,MATCH(BQ127,B_LVL,0))&gt;INDEX(B_VAL,MATCH(W127,B_LVL,0)),"▲ Up","▼ Down")))</f>
        <v/>
      </c>
      <c r="BT127" s="95" t="str">
        <f>IF(BQ127&lt;&gt;"",BQ127,W127)</f>
        <v>B1</v>
      </c>
      <c r="BU127" s="86" t="str">
        <f>IFERROR(IF($H127="","—",IF(OR(LEFT(BT127,1)="X",LEFT(INDEX($BT$7:$BT$592,MATCH($H127,$D$7:$D$592,0)),1)="X"),"—",IF(AND(LEFT(BT127,1)="E",LEFT(INDEX($BT$7:$BT$592,MATCH($H127,$D$7:$D$592,0)),1)="E"),"Exception · Band E",IF(INDEX(B_VAL,MATCH(BT127,B_LVL,0))&gt;=INDEX(B_VAL,MATCH(INDEX($BT$7:$BT$592,MATCH($H127,$D$7:$D$592,0)),B_LVL,0)),"⚠ At or above the manager",IF(INDEX(B_RANK,MATCH(BT127,B_LVL,0))=INDEX(B_RANK,MATCH(INDEX($BT$7:$BT$592,MATCH($H127,$D$7:$D$592,0)),B_LVL,0)),"⚠ Same band as the manager","OK"))))),"—")</f>
        <v>OK</v>
      </c>
      <c r="BV127" s="64" t="n"/>
      <c r="BW127" s="20">
        <f>IFERROR(INDEX(LMH_PTS,MATCH(AG127,LMH_KEY,0)),0)</f>
        <v>9</v>
      </c>
      <c r="BX127" s="21">
        <f>IFERROR(INDEX(LMH_PTS,MATCH(AH127,LMH_KEY,0)),0)</f>
        <v>3</v>
      </c>
      <c r="BY127" s="21">
        <f>IFERROR(INDEX(LMH_PTS,MATCH(AI127,LMH_KEY,0)),0)</f>
        <v>3</v>
      </c>
      <c r="BZ127" s="21">
        <f>IFERROR(INDEX(LMH_PTS,MATCH(AJ127,LMH_KEY,0)),0)</f>
        <v>1</v>
      </c>
      <c r="CA127" s="21">
        <f>IFERROR(INDEX(LMH_PTS,MATCH(AK127,LMH_KEY,0)),0)</f>
        <v>1</v>
      </c>
      <c r="CB127" s="21">
        <f>IFERROR(INDEX(LMH_PTS,MATCH(AL127,LMH_KEY,0)),0)</f>
        <v>1</v>
      </c>
      <c r="CC127" s="21">
        <f>IFERROR(INDEX(LMH_PTS,MATCH(AM127,LMH_KEY,0)),0)</f>
        <v>1</v>
      </c>
      <c r="CD127" s="21">
        <f>IFERROR(INDEX(LMH_PTS,MATCH(IF(AU127&lt;&gt;"",AU127,AG127),LMH_KEY,0)),0)</f>
        <v>9</v>
      </c>
      <c r="CE127" s="21">
        <f>IFERROR(INDEX(LMH_PTS,MATCH(IF(AV127&lt;&gt;"",AV127,AH127),LMH_KEY,0)),0)</f>
        <v>3</v>
      </c>
      <c r="CF127" s="21">
        <f>IFERROR(INDEX(LMH_PTS,MATCH(IF(AW127&lt;&gt;"",AW127,AI127),LMH_KEY,0)),0)</f>
        <v>3</v>
      </c>
      <c r="CG127" s="21">
        <f>IFERROR(INDEX(LMH_PTS,MATCH(IF(AX127&lt;&gt;"",AX127,AJ127),LMH_KEY,0)),0)</f>
        <v>1</v>
      </c>
      <c r="CH127" s="21">
        <f>IFERROR(INDEX(LMH_PTS,MATCH(IF(AY127&lt;&gt;"",AY127,AK127),LMH_KEY,0)),0)</f>
        <v>1</v>
      </c>
      <c r="CI127" s="21">
        <f>IFERROR(INDEX(LMH_PTS,MATCH(IF(AZ127&lt;&gt;"",AZ127,AL127),LMH_KEY,0)),0)</f>
        <v>1</v>
      </c>
      <c r="CJ127" s="21">
        <f>IFERROR(INDEX(LMH_PTS,MATCH(IF(BA127&lt;&gt;"",BA127,AM127),LMH_KEY,0)),0)</f>
        <v>1</v>
      </c>
      <c r="CK127" s="21">
        <f>IF(BB127="",0,IFERROR(INDEX(LMH_STEP,MATCH(BB127,LMH_KEY,0)),0))</f>
        <v>0</v>
      </c>
      <c r="CL127" s="21">
        <f>IF(BC127="",0,IFERROR(INDEX(LMH_STEP,MATCH(BC127,LMH_KEY,0)),0))</f>
        <v>0</v>
      </c>
      <c r="CM127" s="21">
        <f>IF(BD127="",0,IFERROR(INDEX(LMH_STEP,MATCH(BD127,LMH_KEY,0)),0))</f>
        <v>0</v>
      </c>
      <c r="CN127" s="21">
        <f>IF(BE127="",0,IFERROR(INDEX(LMH_STEP,MATCH(BE127,LMH_KEY,0)),0))</f>
        <v>0</v>
      </c>
      <c r="CO127" s="21">
        <f>IF(BF127="",0,IFERROR(INDEX(LMH_STEP,MATCH(BF127,LMH_KEY,0)),0))</f>
        <v>0</v>
      </c>
      <c r="CP127" s="21">
        <f>IF(BG127="",0,IFERROR(INDEX(LMH_STEP,MATCH(BG127,LMH_KEY,0)),0))</f>
        <v>1</v>
      </c>
      <c r="CQ127" s="21">
        <f>IF(BH127="",0,IFERROR(INDEX(LMH_STEP,MATCH(BH127,LMH_KEY,0)),0))</f>
        <v>1</v>
      </c>
      <c r="CR127" s="21">
        <f>IF(BI127&lt;&gt;"",IFERROR(INDEX(LMH_STEP,MATCH(BI127,LMH_KEY,0)),0),CK127)</f>
        <v>0</v>
      </c>
      <c r="CS127" s="21">
        <f>IF(BJ127&lt;&gt;"",IFERROR(INDEX(LMH_STEP,MATCH(BJ127,LMH_KEY,0)),0),CL127)</f>
        <v>0</v>
      </c>
      <c r="CT127" s="21">
        <f>IF(BK127&lt;&gt;"",IFERROR(INDEX(LMH_STEP,MATCH(BK127,LMH_KEY,0)),0),CM127)</f>
        <v>0</v>
      </c>
      <c r="CU127" s="21">
        <f>IF(BL127&lt;&gt;"",IFERROR(INDEX(LMH_STEP,MATCH(BL127,LMH_KEY,0)),0),CN127)</f>
        <v>0</v>
      </c>
      <c r="CV127" s="21">
        <f>IF(BM127&lt;&gt;"",IFERROR(INDEX(LMH_STEP,MATCH(BM127,LMH_KEY,0)),0),CO127)</f>
        <v>0</v>
      </c>
      <c r="CW127" s="21">
        <f>IF(BN127&lt;&gt;"",IFERROR(INDEX(LMH_STEP,MATCH(BN127,LMH_KEY,0)),0),CP127)</f>
        <v>1</v>
      </c>
      <c r="CX127" s="21">
        <f>IF(BO127&lt;&gt;"",IFERROR(INDEX(LMH_STEP,MATCH(BO127,LMH_KEY,0)),0),CQ127)</f>
        <v>1</v>
      </c>
      <c r="CY127" s="21">
        <f>COUNTA(BI127:BO127)+IF(BP127&lt;&gt;"",1,0)+IFERROR(INDEX(RM_LCNT,MATCH($U127,RM_KEY,0)),0)</f>
        <v>0</v>
      </c>
      <c r="CZ127" s="21">
        <f>IF((BW127+BX127+BY127+BZ127+CA127+CB127+CC127)=0,0,(BW127*CK127+BX127*CL127+BY127*CM127+BZ127*CN127+CA127*CO127+CB127*CP127+CC127*CQ127)/(BW127+BX127+BY127+BZ127+CA127+CB127+CC127))</f>
        <v>0.105263157894737</v>
      </c>
      <c r="DA127" s="21">
        <f>IF((CD127+CE127+CF127+CG127+CH127+CI127+CJ127)=0,0,(CD127*CR127+CE127*CS127+CF127*CT127+CG127*CU127+CH127*CV127+CI127*CW127+CJ127*CX127)/(CD127+CE127+CF127+CG127+CH127+CI127+CJ127))</f>
        <v>0.105263157894737</v>
      </c>
    </row>
    <row r="128" ht="70" customHeight="1">
      <c r="A128" s="59" t="inlineStr">
        <is>
          <t>CARBON</t>
        </is>
      </c>
      <c r="B128" s="17" t="inlineStr">
        <is>
          <t>Functional</t>
        </is>
      </c>
      <c r="C128" s="17" t="n">
        <v>5</v>
      </c>
      <c r="D128" s="17" t="inlineStr">
        <is>
          <t>IRIS2463</t>
        </is>
      </c>
      <c r="E128" s="17" t="inlineStr">
        <is>
          <t>Nandit Verma</t>
        </is>
      </c>
      <c r="F128" s="17" t="inlineStr">
        <is>
          <t>Functional Specialist</t>
        </is>
      </c>
      <c r="G128" s="17" t="inlineStr">
        <is>
          <t>Priyadarsini Kairali</t>
        </is>
      </c>
      <c r="H128" s="17" t="inlineStr">
        <is>
          <t>IRIS2301</t>
        </is>
      </c>
      <c r="I128" s="17" t="n">
        <v>4.9</v>
      </c>
      <c r="J128" s="17" t="inlineStr">
        <is>
          <t>B.E</t>
        </is>
      </c>
      <c r="K128" s="17" t="inlineStr">
        <is>
          <t>L3 – Professional / Associate</t>
        </is>
      </c>
      <c r="L128" s="82" t="inlineStr">
        <is>
          <t>20 of 20</t>
        </is>
      </c>
      <c r="M128" s="83"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t>
        </is>
      </c>
      <c r="N128" s="83" t="inlineStr">
        <is>
          <t>Annual · set by manager: OKR Link</t>
        </is>
      </c>
      <c r="O128" s="83" t="inlineStr">
        <is>
          <t>Latest rating: 4 · Potential: Medium · 9-box: High Impact / Growth Talent</t>
        </is>
      </c>
      <c r="P128" s="83" t="inlineStr">
        <is>
          <t>Complexity &amp; Expertise: B1: Translates client requirements into implementations; US/EMEA financial reporting and XBRL mandate knowledge; bug testing → matches the start
Autonomy &amp; Decision: A3: Decides project set-up activities; suggests product features → moved down 0.5
Accountability &amp; Impact: B1: own survey / KRA answers · summarised by the rater; not quoted → matches the start
Leadership &amp; Strategy: A2: Coordinates internal teams on bugs and gaps; no juniors guided → moved down 0.5</t>
        </is>
      </c>
      <c r="Q128" s="84" t="inlineStr">
        <is>
          <t>Open ▸</t>
        </is>
      </c>
      <c r="R128" s="84" t="inlineStr">
        <is>
          <t>Card ▸</t>
        </is>
      </c>
      <c r="S128" s="85" t="inlineStr">
        <is>
          <t>Solution Consulting &amp; Implementation</t>
        </is>
      </c>
      <c r="T128" s="86" t="inlineStr">
        <is>
          <t>Solution Consulting &amp; Implementation</t>
        </is>
      </c>
      <c r="U128" s="86" t="inlineStr">
        <is>
          <t>R086</t>
        </is>
      </c>
      <c r="V128" s="86" t="inlineStr">
        <is>
          <t>Solution Consulting &amp; Implementation · IC</t>
        </is>
      </c>
      <c r="W128" s="101" t="inlineStr">
        <is>
          <t>A3</t>
        </is>
      </c>
      <c r="X128" s="86" t="inlineStr">
        <is>
          <t>Band A · Practitioner</t>
        </is>
      </c>
      <c r="Y128" s="86" t="inlineStr">
        <is>
          <t>Senior Functional Analyst</t>
        </is>
      </c>
      <c r="Z128" s="100" t="inlineStr">
        <is>
          <t>Keeps Functional Specialist for one cycle · then Senior Functional Analyst</t>
        </is>
      </c>
      <c r="AA128" s="86" t="inlineStr">
        <is>
          <t>Evidence level B1 · moved down to A3 so that no reportee shares a band with their manager, with the fewest moves across IRIS · pay and title protected for one cycle</t>
        </is>
      </c>
      <c r="AB128" s="86" t="n"/>
      <c r="AC128" s="88" t="inlineStr">
        <is>
          <t>B1</t>
        </is>
      </c>
      <c r="AD128" s="21" t="inlineStr">
        <is>
          <t>Medium · 4.9 yrs vs market 2–5 yrs for A3</t>
        </is>
      </c>
      <c r="AE128" s="21" t="n"/>
      <c r="AF128" s="21" t="inlineStr">
        <is>
          <t>P2 · SFIA 3 Apply</t>
        </is>
      </c>
      <c r="AG128" s="89" t="str">
        <f>IFERROR(IF(INDEX(RM_I_C,MATCH($U128,RM_KEY,0))="","",INDEX(RM_I_C,MATCH($U128,RM_KEY,0))),"")</f>
        <v>H</v>
      </c>
      <c r="AH128" s="90" t="str">
        <f>IFERROR(IF(INDEX(RM_I_Au,MATCH($U128,RM_KEY,0))="","",INDEX(RM_I_Au,MATCH($U128,RM_KEY,0))),"")</f>
        <v>M</v>
      </c>
      <c r="AI128" s="90" t="str">
        <f>IFERROR(IF(INDEX(RM_I_Ac,MATCH($U128,RM_KEY,0))="","",INDEX(RM_I_Ac,MATCH($U128,RM_KEY,0))),"")</f>
        <v>M</v>
      </c>
      <c r="AJ128" s="90" t="str">
        <f>IFERROR(IF(INDEX(RM_I_L,MATCH($U128,RM_KEY,0))="","",INDEX(RM_I_L,MATCH($U128,RM_KEY,0))),"")</f>
        <v>L</v>
      </c>
      <c r="AK128" s="90" t="str">
        <f>IFERROR(IF(INDEX(RM_I_BI,MATCH($U128,RM_KEY,0))="","",INDEX(RM_I_BI,MATCH($U128,RM_KEY,0))),"")</f>
        <v>L</v>
      </c>
      <c r="AL128" s="90" t="str">
        <f>IFERROR(IF(INDEX(RM_I_Exp,MATCH($U128,RM_KEY,0))="","",INDEX(RM_I_Exp,MATCH($U128,RM_KEY,0))),"")</f>
        <v>L</v>
      </c>
      <c r="AM128" s="90" t="str">
        <f>IFERROR(IF(INDEX(RM_I_Edu,MATCH($U128,RM_KEY,0))="","",INDEX(RM_I_Edu,MATCH($U128,RM_KEY,0))),"")</f>
        <v>L</v>
      </c>
      <c r="AN128" s="91" t="str">
        <f>IFERROR(IF(INDEX(RM_M_C,MATCH($U128,RM_KEY,0))="","",INDEX(RM_M_C,MATCH($U128,RM_KEY,0))),"")</f>
        <v>H</v>
      </c>
      <c r="AO128" s="92" t="str">
        <f>IFERROR(IF(INDEX(RM_M_Au,MATCH($U128,RM_KEY,0))="","",INDEX(RM_M_Au,MATCH($U128,RM_KEY,0))),"")</f>
        <v>M</v>
      </c>
      <c r="AP128" s="92" t="str">
        <f>IFERROR(IF(INDEX(RM_M_Ac,MATCH($U128,RM_KEY,0))="","",INDEX(RM_M_Ac,MATCH($U128,RM_KEY,0))),"")</f>
        <v>M</v>
      </c>
      <c r="AQ128" s="92" t="str">
        <f>IFERROR(IF(INDEX(RM_M_L,MATCH($U128,RM_KEY,0))="","",INDEX(RM_M_L,MATCH($U128,RM_KEY,0))),"")</f>
        <v>L</v>
      </c>
      <c r="AR128" s="92" t="str">
        <f>IFERROR(IF(INDEX(RM_M_BI,MATCH($U128,RM_KEY,0))="","",INDEX(RM_M_BI,MATCH($U128,RM_KEY,0))),"")</f>
        <v>L</v>
      </c>
      <c r="AS128" s="92" t="str">
        <f>IFERROR(IF(INDEX(RM_M_Exp,MATCH($U128,RM_KEY,0))="","",INDEX(RM_M_Exp,MATCH($U128,RM_KEY,0))),"")</f>
        <v>L</v>
      </c>
      <c r="AT128" s="92" t="str">
        <f>IFERROR(IF(INDEX(RM_M_Edu,MATCH($U128,RM_KEY,0))="","",INDEX(RM_M_Edu,MATCH($U128,RM_KEY,0))),"")</f>
        <v>L</v>
      </c>
      <c r="AU128" s="93" t="str">
        <f>IFERROR(IF(INDEX(RM_L_C,MATCH($U128,RM_KEY,0))="","",INDEX(RM_L_C,MATCH($U128,RM_KEY,0))),"")</f>
        <v/>
      </c>
      <c r="AV128" s="94" t="str">
        <f>IFERROR(IF(INDEX(RM_L_Au,MATCH($U128,RM_KEY,0))="","",INDEX(RM_L_Au,MATCH($U128,RM_KEY,0))),"")</f>
        <v/>
      </c>
      <c r="AW128" s="94" t="str">
        <f>IFERROR(IF(INDEX(RM_L_Ac,MATCH($U128,RM_KEY,0))="","",INDEX(RM_L_Ac,MATCH($U128,RM_KEY,0))),"")</f>
        <v/>
      </c>
      <c r="AX128" s="94" t="str">
        <f>IFERROR(IF(INDEX(RM_L_L,MATCH($U128,RM_KEY,0))="","",INDEX(RM_L_L,MATCH($U128,RM_KEY,0))),"")</f>
        <v/>
      </c>
      <c r="AY128" s="94" t="str">
        <f>IFERROR(IF(INDEX(RM_L_BI,MATCH($U128,RM_KEY,0))="","",INDEX(RM_L_BI,MATCH($U128,RM_KEY,0))),"")</f>
        <v/>
      </c>
      <c r="AZ128" s="94" t="str">
        <f>IFERROR(IF(INDEX(RM_L_Exp,MATCH($U128,RM_KEY,0))="","",INDEX(RM_L_Exp,MATCH($U128,RM_KEY,0))),"")</f>
        <v/>
      </c>
      <c r="BA128" s="94" t="str">
        <f>IFERROR(IF(INDEX(RM_L_Edu,MATCH($U128,RM_KEY,0))="","",INDEX(RM_L_Edu,MATCH($U128,RM_KEY,0))),"")</f>
        <v/>
      </c>
      <c r="BB128" s="89" t="inlineStr">
        <is>
          <t>H</t>
        </is>
      </c>
      <c r="BC128" s="90" t="inlineStr">
        <is>
          <t>M</t>
        </is>
      </c>
      <c r="BD128" s="90" t="inlineStr">
        <is>
          <t>H</t>
        </is>
      </c>
      <c r="BE128" s="90" t="inlineStr">
        <is>
          <t>M</t>
        </is>
      </c>
      <c r="BF128" s="90" t="n"/>
      <c r="BG128" s="90" t="inlineStr">
        <is>
          <t>H</t>
        </is>
      </c>
      <c r="BH128" s="90" t="inlineStr">
        <is>
          <t>M</t>
        </is>
      </c>
      <c r="BI128" s="93" t="n"/>
      <c r="BJ128" s="94" t="n"/>
      <c r="BK128" s="94" t="n"/>
      <c r="BL128" s="94" t="n"/>
      <c r="BM128" s="94" t="n"/>
      <c r="BN128" s="94" t="n"/>
      <c r="BO128" s="94" t="n"/>
      <c r="BP128" s="63" t="n"/>
      <c r="BQ128" s="95" t="str">
        <f>IF(CY128=0,"",IF(BP128&lt;&gt;"",BP128,IF(LEFT(W128,1)="X",W128,IF(OR(W128="B+",W128="C+"),INDEX(LAD_PC,MAX(1,MIN(14,MATCH(W128,LAD_PC,0)+IF((DA128-CZ128)&gt;=0.5,1,IF((DA128-CZ128)&lt;=-0.5,-1,0))))),INDEX(LAD_STD,MAX(1,MIN(12,MATCH(W128,LAD_STD,0)+IF((DA128-CZ128)&gt;=0.5,1,IF((DA128-CZ128)&lt;=-0.5,-1,0)))))))))</f>
        <v/>
      </c>
      <c r="BR128" s="86" t="str">
        <f>IF(BQ128="","",IFERROR(CHOOSE(INDEX(B_RANK,MATCH(BQ128,B_LVL,0)),"Band A · Practitioner","Band B · Specialist / Manager","B+ · Player-Coach","Band C · Principal / Head","C+ · Player-Coach","Band D · Business leadership","Band E · Enterprise leadership"),"Band X · Consultant"))</f>
        <v/>
      </c>
      <c r="BS128" s="86" t="str">
        <f>IF(BQ128="","",IF(BQ128=W128,"• Same",IF(INDEX(B_VAL,MATCH(BQ128,B_LVL,0))&gt;INDEX(B_VAL,MATCH(W128,B_LVL,0)),"▲ Up","▼ Down")))</f>
        <v/>
      </c>
      <c r="BT128" s="95" t="str">
        <f>IF(BQ128&lt;&gt;"",BQ128,W128)</f>
        <v>A3</v>
      </c>
      <c r="BU128" s="86" t="str">
        <f>IFERROR(IF($H128="","—",IF(OR(LEFT(BT128,1)="X",LEFT(INDEX($BT$7:$BT$592,MATCH($H128,$D$7:$D$592,0)),1)="X"),"—",IF(AND(LEFT(BT128,1)="E",LEFT(INDEX($BT$7:$BT$592,MATCH($H128,$D$7:$D$592,0)),1)="E"),"Exception · Band E",IF(INDEX(B_VAL,MATCH(BT128,B_LVL,0))&gt;=INDEX(B_VAL,MATCH(INDEX($BT$7:$BT$592,MATCH($H128,$D$7:$D$592,0)),B_LVL,0)),"⚠ At or above the manager",IF(INDEX(B_RANK,MATCH(BT128,B_LVL,0))=INDEX(B_RANK,MATCH(INDEX($BT$7:$BT$592,MATCH($H128,$D$7:$D$592,0)),B_LVL,0)),"⚠ Same band as the manager","OK"))))),"—")</f>
        <v>OK</v>
      </c>
      <c r="BV128" s="64" t="n"/>
      <c r="BW128" s="20">
        <f>IFERROR(INDEX(LMH_PTS,MATCH(AG128,LMH_KEY,0)),0)</f>
        <v>9</v>
      </c>
      <c r="BX128" s="21">
        <f>IFERROR(INDEX(LMH_PTS,MATCH(AH128,LMH_KEY,0)),0)</f>
        <v>3</v>
      </c>
      <c r="BY128" s="21">
        <f>IFERROR(INDEX(LMH_PTS,MATCH(AI128,LMH_KEY,0)),0)</f>
        <v>3</v>
      </c>
      <c r="BZ128" s="21">
        <f>IFERROR(INDEX(LMH_PTS,MATCH(AJ128,LMH_KEY,0)),0)</f>
        <v>1</v>
      </c>
      <c r="CA128" s="21">
        <f>IFERROR(INDEX(LMH_PTS,MATCH(AK128,LMH_KEY,0)),0)</f>
        <v>1</v>
      </c>
      <c r="CB128" s="21">
        <f>IFERROR(INDEX(LMH_PTS,MATCH(AL128,LMH_KEY,0)),0)</f>
        <v>1</v>
      </c>
      <c r="CC128" s="21">
        <f>IFERROR(INDEX(LMH_PTS,MATCH(AM128,LMH_KEY,0)),0)</f>
        <v>1</v>
      </c>
      <c r="CD128" s="21">
        <f>IFERROR(INDEX(LMH_PTS,MATCH(IF(AU128&lt;&gt;"",AU128,AG128),LMH_KEY,0)),0)</f>
        <v>9</v>
      </c>
      <c r="CE128" s="21">
        <f>IFERROR(INDEX(LMH_PTS,MATCH(IF(AV128&lt;&gt;"",AV128,AH128),LMH_KEY,0)),0)</f>
        <v>3</v>
      </c>
      <c r="CF128" s="21">
        <f>IFERROR(INDEX(LMH_PTS,MATCH(IF(AW128&lt;&gt;"",AW128,AI128),LMH_KEY,0)),0)</f>
        <v>3</v>
      </c>
      <c r="CG128" s="21">
        <f>IFERROR(INDEX(LMH_PTS,MATCH(IF(AX128&lt;&gt;"",AX128,AJ128),LMH_KEY,0)),0)</f>
        <v>1</v>
      </c>
      <c r="CH128" s="21">
        <f>IFERROR(INDEX(LMH_PTS,MATCH(IF(AY128&lt;&gt;"",AY128,AK128),LMH_KEY,0)),0)</f>
        <v>1</v>
      </c>
      <c r="CI128" s="21">
        <f>IFERROR(INDEX(LMH_PTS,MATCH(IF(AZ128&lt;&gt;"",AZ128,AL128),LMH_KEY,0)),0)</f>
        <v>1</v>
      </c>
      <c r="CJ128" s="21">
        <f>IFERROR(INDEX(LMH_PTS,MATCH(IF(BA128&lt;&gt;"",BA128,AM128),LMH_KEY,0)),0)</f>
        <v>1</v>
      </c>
      <c r="CK128" s="21">
        <f>IF(BB128="",0,IFERROR(INDEX(LMH_STEP,MATCH(BB128,LMH_KEY,0)),0))</f>
        <v>1</v>
      </c>
      <c r="CL128" s="21">
        <f>IF(BC128="",0,IFERROR(INDEX(LMH_STEP,MATCH(BC128,LMH_KEY,0)),0))</f>
        <v>0</v>
      </c>
      <c r="CM128" s="21">
        <f>IF(BD128="",0,IFERROR(INDEX(LMH_STEP,MATCH(BD128,LMH_KEY,0)),0))</f>
        <v>1</v>
      </c>
      <c r="CN128" s="21">
        <f>IF(BE128="",0,IFERROR(INDEX(LMH_STEP,MATCH(BE128,LMH_KEY,0)),0))</f>
        <v>0</v>
      </c>
      <c r="CO128" s="21">
        <f>IF(BF128="",0,IFERROR(INDEX(LMH_STEP,MATCH(BF128,LMH_KEY,0)),0))</f>
        <v>0</v>
      </c>
      <c r="CP128" s="21">
        <f>IF(BG128="",0,IFERROR(INDEX(LMH_STEP,MATCH(BG128,LMH_KEY,0)),0))</f>
        <v>1</v>
      </c>
      <c r="CQ128" s="21">
        <f>IF(BH128="",0,IFERROR(INDEX(LMH_STEP,MATCH(BH128,LMH_KEY,0)),0))</f>
        <v>0</v>
      </c>
      <c r="CR128" s="21">
        <f>IF(BI128&lt;&gt;"",IFERROR(INDEX(LMH_STEP,MATCH(BI128,LMH_KEY,0)),0),CK128)</f>
        <v>1</v>
      </c>
      <c r="CS128" s="21">
        <f>IF(BJ128&lt;&gt;"",IFERROR(INDEX(LMH_STEP,MATCH(BJ128,LMH_KEY,0)),0),CL128)</f>
        <v>0</v>
      </c>
      <c r="CT128" s="21">
        <f>IF(BK128&lt;&gt;"",IFERROR(INDEX(LMH_STEP,MATCH(BK128,LMH_KEY,0)),0),CM128)</f>
        <v>1</v>
      </c>
      <c r="CU128" s="21">
        <f>IF(BL128&lt;&gt;"",IFERROR(INDEX(LMH_STEP,MATCH(BL128,LMH_KEY,0)),0),CN128)</f>
        <v>0</v>
      </c>
      <c r="CV128" s="21">
        <f>IF(BM128&lt;&gt;"",IFERROR(INDEX(LMH_STEP,MATCH(BM128,LMH_KEY,0)),0),CO128)</f>
        <v>0</v>
      </c>
      <c r="CW128" s="21">
        <f>IF(BN128&lt;&gt;"",IFERROR(INDEX(LMH_STEP,MATCH(BN128,LMH_KEY,0)),0),CP128)</f>
        <v>1</v>
      </c>
      <c r="CX128" s="21">
        <f>IF(BO128&lt;&gt;"",IFERROR(INDEX(LMH_STEP,MATCH(BO128,LMH_KEY,0)),0),CQ128)</f>
        <v>0</v>
      </c>
      <c r="CY128" s="21">
        <f>COUNTA(BI128:BO128)+IF(BP128&lt;&gt;"",1,0)+IFERROR(INDEX(RM_LCNT,MATCH($U128,RM_KEY,0)),0)</f>
        <v>0</v>
      </c>
      <c r="CZ128" s="21">
        <f>IF((BW128+BX128+BY128+BZ128+CA128+CB128+CC128)=0,0,(BW128*CK128+BX128*CL128+BY128*CM128+BZ128*CN128+CA128*CO128+CB128*CP128+CC128*CQ128)/(BW128+BX128+BY128+BZ128+CA128+CB128+CC128))</f>
        <v>0.68421052631579</v>
      </c>
      <c r="DA128" s="21">
        <f>IF((CD128+CE128+CF128+CG128+CH128+CI128+CJ128)=0,0,(CD128*CR128+CE128*CS128+CF128*CT128+CG128*CU128+CH128*CV128+CI128*CW128+CJ128*CX128)/(CD128+CE128+CF128+CG128+CH128+CI128+CJ128))</f>
        <v>0.68421052631579</v>
      </c>
    </row>
    <row r="129" ht="70" customHeight="1">
      <c r="A129" s="59" t="inlineStr">
        <is>
          <t>CARBON</t>
        </is>
      </c>
      <c r="B129" s="17" t="inlineStr">
        <is>
          <t>Functional</t>
        </is>
      </c>
      <c r="C129" s="17" t="n">
        <v>5</v>
      </c>
      <c r="D129" s="17" t="inlineStr">
        <is>
          <t>IRIS2421</t>
        </is>
      </c>
      <c r="E129" s="17" t="inlineStr">
        <is>
          <t>Prathamesh Patil</t>
        </is>
      </c>
      <c r="F129" s="17" t="inlineStr">
        <is>
          <t>Functional Analyst</t>
        </is>
      </c>
      <c r="G129" s="17" t="inlineStr">
        <is>
          <t>Priyadarsini Kairali</t>
        </is>
      </c>
      <c r="H129" s="17" t="inlineStr">
        <is>
          <t>IRIS2301</t>
        </is>
      </c>
      <c r="I129" s="17" t="n">
        <v>1.6</v>
      </c>
      <c r="J129" s="17" t="inlineStr">
        <is>
          <t>MMS</t>
        </is>
      </c>
      <c r="K129" s="17" t="inlineStr">
        <is>
          <t>L3 – Professional / Associate</t>
        </is>
      </c>
      <c r="L129" s="82" t="inlineStr">
        <is>
          <t>19 of 20</t>
        </is>
      </c>
      <c r="M129" s="83"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t>
        </is>
      </c>
      <c r="N129" s="83" t="n"/>
      <c r="O129" s="83" t="inlineStr">
        <is>
          <t>Latest rating: Not rated · manager · 9-box: Not placed · manager</t>
        </is>
      </c>
      <c r="P129" s="83" t="inlineStr">
        <is>
          <t>Complexity &amp; Expertise: B1: Plans, designs, tests and implements client set-ups; devises workarounds; structures demo flows → moved up 1
Autonomy &amp; Decision: A3: Decides project set-up strategies for own implementations → moved up 0.5
Accountability &amp; Impact: B1: Client implementations and set-up strategy; poor set-up risks adoption and churn → moved up 1
Leadership &amp; Strategy: A2: Trains internal and external users; bridges client and product team → moved up 0.5</t>
        </is>
      </c>
      <c r="Q129" s="84" t="inlineStr">
        <is>
          <t>Open ▸</t>
        </is>
      </c>
      <c r="R129" s="84" t="inlineStr">
        <is>
          <t>Card ▸</t>
        </is>
      </c>
      <c r="S129" s="85" t="inlineStr">
        <is>
          <t>Solution Consulting &amp; Implementation</t>
        </is>
      </c>
      <c r="T129" s="86" t="inlineStr">
        <is>
          <t>Solution Consulting &amp; Implementation</t>
        </is>
      </c>
      <c r="U129" s="86" t="inlineStr">
        <is>
          <t>R086</t>
        </is>
      </c>
      <c r="V129" s="86" t="inlineStr">
        <is>
          <t>Solution Consulting &amp; Implementation · IC</t>
        </is>
      </c>
      <c r="W129" s="101" t="inlineStr">
        <is>
          <t>A3</t>
        </is>
      </c>
      <c r="X129" s="86" t="inlineStr">
        <is>
          <t>Band A · Practitioner</t>
        </is>
      </c>
      <c r="Y129" s="86" t="inlineStr">
        <is>
          <t>Senior Functional Analyst</t>
        </is>
      </c>
      <c r="Z129" s="86" t="n"/>
      <c r="AA129" s="86" t="inlineStr">
        <is>
          <t>Placed at A3 by the evidence: six ratings × market-derived weights and rules R1–R13 · no move needed for the reporting line</t>
        </is>
      </c>
      <c r="AB129" s="86" t="n"/>
      <c r="AC129" s="88" t="inlineStr">
        <is>
          <t>A3</t>
        </is>
      </c>
      <c r="AD129" s="21" t="inlineStr">
        <is>
          <t>Low · 1.6 yrs vs market 2–5 yrs for A3</t>
        </is>
      </c>
      <c r="AE129" s="21" t="n"/>
      <c r="AF129" s="21" t="inlineStr">
        <is>
          <t>P2 · SFIA 3 Apply</t>
        </is>
      </c>
      <c r="AG129" s="89" t="str">
        <f>IFERROR(IF(INDEX(RM_I_C,MATCH($U129,RM_KEY,0))="","",INDEX(RM_I_C,MATCH($U129,RM_KEY,0))),"")</f>
        <v>H</v>
      </c>
      <c r="AH129" s="90" t="str">
        <f>IFERROR(IF(INDEX(RM_I_Au,MATCH($U129,RM_KEY,0))="","",INDEX(RM_I_Au,MATCH($U129,RM_KEY,0))),"")</f>
        <v>M</v>
      </c>
      <c r="AI129" s="90" t="str">
        <f>IFERROR(IF(INDEX(RM_I_Ac,MATCH($U129,RM_KEY,0))="","",INDEX(RM_I_Ac,MATCH($U129,RM_KEY,0))),"")</f>
        <v>M</v>
      </c>
      <c r="AJ129" s="90" t="str">
        <f>IFERROR(IF(INDEX(RM_I_L,MATCH($U129,RM_KEY,0))="","",INDEX(RM_I_L,MATCH($U129,RM_KEY,0))),"")</f>
        <v>L</v>
      </c>
      <c r="AK129" s="90" t="str">
        <f>IFERROR(IF(INDEX(RM_I_BI,MATCH($U129,RM_KEY,0))="","",INDEX(RM_I_BI,MATCH($U129,RM_KEY,0))),"")</f>
        <v>L</v>
      </c>
      <c r="AL129" s="90" t="str">
        <f>IFERROR(IF(INDEX(RM_I_Exp,MATCH($U129,RM_KEY,0))="","",INDEX(RM_I_Exp,MATCH($U129,RM_KEY,0))),"")</f>
        <v>L</v>
      </c>
      <c r="AM129" s="90" t="str">
        <f>IFERROR(IF(INDEX(RM_I_Edu,MATCH($U129,RM_KEY,0))="","",INDEX(RM_I_Edu,MATCH($U129,RM_KEY,0))),"")</f>
        <v>L</v>
      </c>
      <c r="AN129" s="91" t="str">
        <f>IFERROR(IF(INDEX(RM_M_C,MATCH($U129,RM_KEY,0))="","",INDEX(RM_M_C,MATCH($U129,RM_KEY,0))),"")</f>
        <v>H</v>
      </c>
      <c r="AO129" s="92" t="str">
        <f>IFERROR(IF(INDEX(RM_M_Au,MATCH($U129,RM_KEY,0))="","",INDEX(RM_M_Au,MATCH($U129,RM_KEY,0))),"")</f>
        <v>M</v>
      </c>
      <c r="AP129" s="92" t="str">
        <f>IFERROR(IF(INDEX(RM_M_Ac,MATCH($U129,RM_KEY,0))="","",INDEX(RM_M_Ac,MATCH($U129,RM_KEY,0))),"")</f>
        <v>M</v>
      </c>
      <c r="AQ129" s="92" t="str">
        <f>IFERROR(IF(INDEX(RM_M_L,MATCH($U129,RM_KEY,0))="","",INDEX(RM_M_L,MATCH($U129,RM_KEY,0))),"")</f>
        <v>L</v>
      </c>
      <c r="AR129" s="92" t="str">
        <f>IFERROR(IF(INDEX(RM_M_BI,MATCH($U129,RM_KEY,0))="","",INDEX(RM_M_BI,MATCH($U129,RM_KEY,0))),"")</f>
        <v>L</v>
      </c>
      <c r="AS129" s="92" t="str">
        <f>IFERROR(IF(INDEX(RM_M_Exp,MATCH($U129,RM_KEY,0))="","",INDEX(RM_M_Exp,MATCH($U129,RM_KEY,0))),"")</f>
        <v>L</v>
      </c>
      <c r="AT129" s="92" t="str">
        <f>IFERROR(IF(INDEX(RM_M_Edu,MATCH($U129,RM_KEY,0))="","",INDEX(RM_M_Edu,MATCH($U129,RM_KEY,0))),"")</f>
        <v>L</v>
      </c>
      <c r="AU129" s="93" t="str">
        <f>IFERROR(IF(INDEX(RM_L_C,MATCH($U129,RM_KEY,0))="","",INDEX(RM_L_C,MATCH($U129,RM_KEY,0))),"")</f>
        <v/>
      </c>
      <c r="AV129" s="94" t="str">
        <f>IFERROR(IF(INDEX(RM_L_Au,MATCH($U129,RM_KEY,0))="","",INDEX(RM_L_Au,MATCH($U129,RM_KEY,0))),"")</f>
        <v/>
      </c>
      <c r="AW129" s="94" t="str">
        <f>IFERROR(IF(INDEX(RM_L_Ac,MATCH($U129,RM_KEY,0))="","",INDEX(RM_L_Ac,MATCH($U129,RM_KEY,0))),"")</f>
        <v/>
      </c>
      <c r="AX129" s="94" t="str">
        <f>IFERROR(IF(INDEX(RM_L_L,MATCH($U129,RM_KEY,0))="","",INDEX(RM_L_L,MATCH($U129,RM_KEY,0))),"")</f>
        <v/>
      </c>
      <c r="AY129" s="94" t="str">
        <f>IFERROR(IF(INDEX(RM_L_BI,MATCH($U129,RM_KEY,0))="","",INDEX(RM_L_BI,MATCH($U129,RM_KEY,0))),"")</f>
        <v/>
      </c>
      <c r="AZ129" s="94" t="str">
        <f>IFERROR(IF(INDEX(RM_L_Exp,MATCH($U129,RM_KEY,0))="","",INDEX(RM_L_Exp,MATCH($U129,RM_KEY,0))),"")</f>
        <v/>
      </c>
      <c r="BA129" s="94" t="str">
        <f>IFERROR(IF(INDEX(RM_L_Edu,MATCH($U129,RM_KEY,0))="","",INDEX(RM_L_Edu,MATCH($U129,RM_KEY,0))),"")</f>
        <v/>
      </c>
      <c r="BB129" s="89" t="inlineStr">
        <is>
          <t>M</t>
        </is>
      </c>
      <c r="BC129" s="90" t="inlineStr">
        <is>
          <t>M</t>
        </is>
      </c>
      <c r="BD129" s="90" t="inlineStr">
        <is>
          <t>M</t>
        </is>
      </c>
      <c r="BE129" s="90" t="inlineStr">
        <is>
          <t>L</t>
        </is>
      </c>
      <c r="BF129" s="90" t="n"/>
      <c r="BG129" s="90" t="inlineStr">
        <is>
          <t>L</t>
        </is>
      </c>
      <c r="BH129" s="90" t="inlineStr">
        <is>
          <t>H</t>
        </is>
      </c>
      <c r="BI129" s="93" t="n"/>
      <c r="BJ129" s="94" t="n"/>
      <c r="BK129" s="94" t="n"/>
      <c r="BL129" s="94" t="n"/>
      <c r="BM129" s="94" t="n"/>
      <c r="BN129" s="94" t="n"/>
      <c r="BO129" s="94" t="n"/>
      <c r="BP129" s="63" t="n"/>
      <c r="BQ129" s="95" t="str">
        <f>IF(CY129=0,"",IF(BP129&lt;&gt;"",BP129,IF(LEFT(W129,1)="X",W129,IF(OR(W129="B+",W129="C+"),INDEX(LAD_PC,MAX(1,MIN(14,MATCH(W129,LAD_PC,0)+IF((DA129-CZ129)&gt;=0.5,1,IF((DA129-CZ129)&lt;=-0.5,-1,0))))),INDEX(LAD_STD,MAX(1,MIN(12,MATCH(W129,LAD_STD,0)+IF((DA129-CZ129)&gt;=0.5,1,IF((DA129-CZ129)&lt;=-0.5,-1,0)))))))))</f>
        <v/>
      </c>
      <c r="BR129" s="86" t="str">
        <f>IF(BQ129="","",IFERROR(CHOOSE(INDEX(B_RANK,MATCH(BQ129,B_LVL,0)),"Band A · Practitioner","Band B · Specialist / Manager","B+ · Player-Coach","Band C · Principal / Head","C+ · Player-Coach","Band D · Business leadership","Band E · Enterprise leadership"),"Band X · Consultant"))</f>
        <v/>
      </c>
      <c r="BS129" s="86" t="str">
        <f>IF(BQ129="","",IF(BQ129=W129,"• Same",IF(INDEX(B_VAL,MATCH(BQ129,B_LVL,0))&gt;INDEX(B_VAL,MATCH(W129,B_LVL,0)),"▲ Up","▼ Down")))</f>
        <v/>
      </c>
      <c r="BT129" s="95" t="str">
        <f>IF(BQ129&lt;&gt;"",BQ129,W129)</f>
        <v>A3</v>
      </c>
      <c r="BU129" s="86" t="str">
        <f>IFERROR(IF($H129="","—",IF(OR(LEFT(BT129,1)="X",LEFT(INDEX($BT$7:$BT$592,MATCH($H129,$D$7:$D$592,0)),1)="X"),"—",IF(AND(LEFT(BT129,1)="E",LEFT(INDEX($BT$7:$BT$592,MATCH($H129,$D$7:$D$592,0)),1)="E"),"Exception · Band E",IF(INDEX(B_VAL,MATCH(BT129,B_LVL,0))&gt;=INDEX(B_VAL,MATCH(INDEX($BT$7:$BT$592,MATCH($H129,$D$7:$D$592,0)),B_LVL,0)),"⚠ At or above the manager",IF(INDEX(B_RANK,MATCH(BT129,B_LVL,0))=INDEX(B_RANK,MATCH(INDEX($BT$7:$BT$592,MATCH($H129,$D$7:$D$592,0)),B_LVL,0)),"⚠ Same band as the manager","OK"))))),"—")</f>
        <v>OK</v>
      </c>
      <c r="BV129" s="64" t="n"/>
      <c r="BW129" s="20">
        <f>IFERROR(INDEX(LMH_PTS,MATCH(AG129,LMH_KEY,0)),0)</f>
        <v>9</v>
      </c>
      <c r="BX129" s="21">
        <f>IFERROR(INDEX(LMH_PTS,MATCH(AH129,LMH_KEY,0)),0)</f>
        <v>3</v>
      </c>
      <c r="BY129" s="21">
        <f>IFERROR(INDEX(LMH_PTS,MATCH(AI129,LMH_KEY,0)),0)</f>
        <v>3</v>
      </c>
      <c r="BZ129" s="21">
        <f>IFERROR(INDEX(LMH_PTS,MATCH(AJ129,LMH_KEY,0)),0)</f>
        <v>1</v>
      </c>
      <c r="CA129" s="21">
        <f>IFERROR(INDEX(LMH_PTS,MATCH(AK129,LMH_KEY,0)),0)</f>
        <v>1</v>
      </c>
      <c r="CB129" s="21">
        <f>IFERROR(INDEX(LMH_PTS,MATCH(AL129,LMH_KEY,0)),0)</f>
        <v>1</v>
      </c>
      <c r="CC129" s="21">
        <f>IFERROR(INDEX(LMH_PTS,MATCH(AM129,LMH_KEY,0)),0)</f>
        <v>1</v>
      </c>
      <c r="CD129" s="21">
        <f>IFERROR(INDEX(LMH_PTS,MATCH(IF(AU129&lt;&gt;"",AU129,AG129),LMH_KEY,0)),0)</f>
        <v>9</v>
      </c>
      <c r="CE129" s="21">
        <f>IFERROR(INDEX(LMH_PTS,MATCH(IF(AV129&lt;&gt;"",AV129,AH129),LMH_KEY,0)),0)</f>
        <v>3</v>
      </c>
      <c r="CF129" s="21">
        <f>IFERROR(INDEX(LMH_PTS,MATCH(IF(AW129&lt;&gt;"",AW129,AI129),LMH_KEY,0)),0)</f>
        <v>3</v>
      </c>
      <c r="CG129" s="21">
        <f>IFERROR(INDEX(LMH_PTS,MATCH(IF(AX129&lt;&gt;"",AX129,AJ129),LMH_KEY,0)),0)</f>
        <v>1</v>
      </c>
      <c r="CH129" s="21">
        <f>IFERROR(INDEX(LMH_PTS,MATCH(IF(AY129&lt;&gt;"",AY129,AK129),LMH_KEY,0)),0)</f>
        <v>1</v>
      </c>
      <c r="CI129" s="21">
        <f>IFERROR(INDEX(LMH_PTS,MATCH(IF(AZ129&lt;&gt;"",AZ129,AL129),LMH_KEY,0)),0)</f>
        <v>1</v>
      </c>
      <c r="CJ129" s="21">
        <f>IFERROR(INDEX(LMH_PTS,MATCH(IF(BA129&lt;&gt;"",BA129,AM129),LMH_KEY,0)),0)</f>
        <v>1</v>
      </c>
      <c r="CK129" s="21">
        <f>IF(BB129="",0,IFERROR(INDEX(LMH_STEP,MATCH(BB129,LMH_KEY,0)),0))</f>
        <v>0</v>
      </c>
      <c r="CL129" s="21">
        <f>IF(BC129="",0,IFERROR(INDEX(LMH_STEP,MATCH(BC129,LMH_KEY,0)),0))</f>
        <v>0</v>
      </c>
      <c r="CM129" s="21">
        <f>IF(BD129="",0,IFERROR(INDEX(LMH_STEP,MATCH(BD129,LMH_KEY,0)),0))</f>
        <v>0</v>
      </c>
      <c r="CN129" s="21">
        <f>IF(BE129="",0,IFERROR(INDEX(LMH_STEP,MATCH(BE129,LMH_KEY,0)),0))</f>
        <v>-1</v>
      </c>
      <c r="CO129" s="21">
        <f>IF(BF129="",0,IFERROR(INDEX(LMH_STEP,MATCH(BF129,LMH_KEY,0)),0))</f>
        <v>0</v>
      </c>
      <c r="CP129" s="21">
        <f>IF(BG129="",0,IFERROR(INDEX(LMH_STEP,MATCH(BG129,LMH_KEY,0)),0))</f>
        <v>-1</v>
      </c>
      <c r="CQ129" s="21">
        <f>IF(BH129="",0,IFERROR(INDEX(LMH_STEP,MATCH(BH129,LMH_KEY,0)),0))</f>
        <v>1</v>
      </c>
      <c r="CR129" s="21">
        <f>IF(BI129&lt;&gt;"",IFERROR(INDEX(LMH_STEP,MATCH(BI129,LMH_KEY,0)),0),CK129)</f>
        <v>0</v>
      </c>
      <c r="CS129" s="21">
        <f>IF(BJ129&lt;&gt;"",IFERROR(INDEX(LMH_STEP,MATCH(BJ129,LMH_KEY,0)),0),CL129)</f>
        <v>0</v>
      </c>
      <c r="CT129" s="21">
        <f>IF(BK129&lt;&gt;"",IFERROR(INDEX(LMH_STEP,MATCH(BK129,LMH_KEY,0)),0),CM129)</f>
        <v>0</v>
      </c>
      <c r="CU129" s="21">
        <f>IF(BL129&lt;&gt;"",IFERROR(INDEX(LMH_STEP,MATCH(BL129,LMH_KEY,0)),0),CN129)</f>
        <v>-1</v>
      </c>
      <c r="CV129" s="21">
        <f>IF(BM129&lt;&gt;"",IFERROR(INDEX(LMH_STEP,MATCH(BM129,LMH_KEY,0)),0),CO129)</f>
        <v>0</v>
      </c>
      <c r="CW129" s="21">
        <f>IF(BN129&lt;&gt;"",IFERROR(INDEX(LMH_STEP,MATCH(BN129,LMH_KEY,0)),0),CP129)</f>
        <v>-1</v>
      </c>
      <c r="CX129" s="21">
        <f>IF(BO129&lt;&gt;"",IFERROR(INDEX(LMH_STEP,MATCH(BO129,LMH_KEY,0)),0),CQ129)</f>
        <v>1</v>
      </c>
      <c r="CY129" s="21">
        <f>COUNTA(BI129:BO129)+IF(BP129&lt;&gt;"",1,0)+IFERROR(INDEX(RM_LCNT,MATCH($U129,RM_KEY,0)),0)</f>
        <v>0</v>
      </c>
      <c r="CZ129" s="21">
        <f>IF((BW129+BX129+BY129+BZ129+CA129+CB129+CC129)=0,0,(BW129*CK129+BX129*CL129+BY129*CM129+BZ129*CN129+CA129*CO129+CB129*CP129+CC129*CQ129)/(BW129+BX129+BY129+BZ129+CA129+CB129+CC129))</f>
        <v>-0.0526315789473684</v>
      </c>
      <c r="DA129" s="21">
        <f>IF((CD129+CE129+CF129+CG129+CH129+CI129+CJ129)=0,0,(CD129*CR129+CE129*CS129+CF129*CT129+CG129*CU129+CH129*CV129+CI129*CW129+CJ129*CX129)/(CD129+CE129+CF129+CG129+CH129+CI129+CJ129))</f>
        <v>-0.0526315789473684</v>
      </c>
    </row>
    <row r="130" ht="70" customHeight="1">
      <c r="A130" s="59" t="inlineStr">
        <is>
          <t>CARBON</t>
        </is>
      </c>
      <c r="B130" s="17" t="inlineStr">
        <is>
          <t>Functional</t>
        </is>
      </c>
      <c r="C130" s="17" t="n">
        <v>4</v>
      </c>
      <c r="D130" s="17" t="inlineStr">
        <is>
          <t>IRIS1970</t>
        </is>
      </c>
      <c r="E130" s="17" t="inlineStr">
        <is>
          <t>Sharanya Balachandran</t>
        </is>
      </c>
      <c r="F130" s="17" t="inlineStr">
        <is>
          <t>Business Consultant</t>
        </is>
      </c>
      <c r="G130" s="17" t="inlineStr">
        <is>
          <t>Suman Adhikary</t>
        </is>
      </c>
      <c r="H130" s="17" t="inlineStr">
        <is>
          <t>IRIS2359</t>
        </is>
      </c>
      <c r="I130" s="17" t="n">
        <v>4.8</v>
      </c>
      <c r="J130" s="17" t="inlineStr">
        <is>
          <t>CA</t>
        </is>
      </c>
      <c r="K130" s="17" t="inlineStr">
        <is>
          <t>L3 – Professional / Associate</t>
        </is>
      </c>
      <c r="L130" s="82" t="inlineStr">
        <is>
          <t>17 of 20</t>
        </is>
      </c>
      <c r="M130" s="83" t="n"/>
      <c r="N130" s="83" t="inlineStr">
        <is>
          <t>Annual · set by manager: 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t>
        </is>
      </c>
      <c r="O130" s="83" t="inlineStr">
        <is>
          <t>Latest rating: 5 · Potential: High · 9-box: Future Leader</t>
        </is>
      </c>
      <c r="P130" s="83" t="n"/>
      <c r="Q130" s="84" t="inlineStr">
        <is>
          <t>Open ▸</t>
        </is>
      </c>
      <c r="R130" s="84" t="inlineStr">
        <is>
          <t>Card ▸</t>
        </is>
      </c>
      <c r="S130" s="85" t="inlineStr">
        <is>
          <t>Solution Consulting &amp; Implementation</t>
        </is>
      </c>
      <c r="T130" s="86" t="inlineStr">
        <is>
          <t>Solution Consulting &amp; Implementation</t>
        </is>
      </c>
      <c r="U130" s="86" t="inlineStr">
        <is>
          <t>R086</t>
        </is>
      </c>
      <c r="V130" s="86" t="inlineStr">
        <is>
          <t>Solution Consulting &amp; Implementation · IC</t>
        </is>
      </c>
      <c r="W130" s="99" t="inlineStr">
        <is>
          <t>B1</t>
        </is>
      </c>
      <c r="X130" s="86" t="inlineStr">
        <is>
          <t>Band B · Specialist / Manager</t>
        </is>
      </c>
      <c r="Y130" s="86" t="inlineStr">
        <is>
          <t>Functional Specialist – POD Lead</t>
        </is>
      </c>
      <c r="Z130" s="86" t="n"/>
      <c r="AA130" s="86" t="inlineStr">
        <is>
          <t>Placed at B1 by the evidence: six ratings × market-derived weights and rules R1–R13 · no move needed for the reporting line</t>
        </is>
      </c>
      <c r="AB130" s="86" t="n"/>
      <c r="AC130" s="88" t="inlineStr">
        <is>
          <t>B1</t>
        </is>
      </c>
      <c r="AD130" s="21" t="inlineStr">
        <is>
          <t>Medium · 4.8 yrs vs market 4–8 yrs for B1</t>
        </is>
      </c>
      <c r="AE130" s="21" t="inlineStr">
        <is>
          <t>1 direct reports · norm IC: none · Team Lead: 3–5</t>
        </is>
      </c>
      <c r="AF130" s="21" t="inlineStr">
        <is>
          <t>P3 / M2 · SFIA 4 Enable</t>
        </is>
      </c>
      <c r="AG130" s="89" t="str">
        <f>IFERROR(IF(INDEX(RM_I_C,MATCH($U130,RM_KEY,0))="","",INDEX(RM_I_C,MATCH($U130,RM_KEY,0))),"")</f>
        <v>H</v>
      </c>
      <c r="AH130" s="90" t="str">
        <f>IFERROR(IF(INDEX(RM_I_Au,MATCH($U130,RM_KEY,0))="","",INDEX(RM_I_Au,MATCH($U130,RM_KEY,0))),"")</f>
        <v>M</v>
      </c>
      <c r="AI130" s="90" t="str">
        <f>IFERROR(IF(INDEX(RM_I_Ac,MATCH($U130,RM_KEY,0))="","",INDEX(RM_I_Ac,MATCH($U130,RM_KEY,0))),"")</f>
        <v>M</v>
      </c>
      <c r="AJ130" s="90" t="str">
        <f>IFERROR(IF(INDEX(RM_I_L,MATCH($U130,RM_KEY,0))="","",INDEX(RM_I_L,MATCH($U130,RM_KEY,0))),"")</f>
        <v>L</v>
      </c>
      <c r="AK130" s="90" t="str">
        <f>IFERROR(IF(INDEX(RM_I_BI,MATCH($U130,RM_KEY,0))="","",INDEX(RM_I_BI,MATCH($U130,RM_KEY,0))),"")</f>
        <v>L</v>
      </c>
      <c r="AL130" s="90" t="str">
        <f>IFERROR(IF(INDEX(RM_I_Exp,MATCH($U130,RM_KEY,0))="","",INDEX(RM_I_Exp,MATCH($U130,RM_KEY,0))),"")</f>
        <v>L</v>
      </c>
      <c r="AM130" s="90" t="str">
        <f>IFERROR(IF(INDEX(RM_I_Edu,MATCH($U130,RM_KEY,0))="","",INDEX(RM_I_Edu,MATCH($U130,RM_KEY,0))),"")</f>
        <v>L</v>
      </c>
      <c r="AN130" s="91" t="str">
        <f>IFERROR(IF(INDEX(RM_M_C,MATCH($U130,RM_KEY,0))="","",INDEX(RM_M_C,MATCH($U130,RM_KEY,0))),"")</f>
        <v>H</v>
      </c>
      <c r="AO130" s="92" t="str">
        <f>IFERROR(IF(INDEX(RM_M_Au,MATCH($U130,RM_KEY,0))="","",INDEX(RM_M_Au,MATCH($U130,RM_KEY,0))),"")</f>
        <v>M</v>
      </c>
      <c r="AP130" s="92" t="str">
        <f>IFERROR(IF(INDEX(RM_M_Ac,MATCH($U130,RM_KEY,0))="","",INDEX(RM_M_Ac,MATCH($U130,RM_KEY,0))),"")</f>
        <v>M</v>
      </c>
      <c r="AQ130" s="92" t="str">
        <f>IFERROR(IF(INDEX(RM_M_L,MATCH($U130,RM_KEY,0))="","",INDEX(RM_M_L,MATCH($U130,RM_KEY,0))),"")</f>
        <v>L</v>
      </c>
      <c r="AR130" s="92" t="str">
        <f>IFERROR(IF(INDEX(RM_M_BI,MATCH($U130,RM_KEY,0))="","",INDEX(RM_M_BI,MATCH($U130,RM_KEY,0))),"")</f>
        <v>L</v>
      </c>
      <c r="AS130" s="92" t="str">
        <f>IFERROR(IF(INDEX(RM_M_Exp,MATCH($U130,RM_KEY,0))="","",INDEX(RM_M_Exp,MATCH($U130,RM_KEY,0))),"")</f>
        <v>L</v>
      </c>
      <c r="AT130" s="92" t="str">
        <f>IFERROR(IF(INDEX(RM_M_Edu,MATCH($U130,RM_KEY,0))="","",INDEX(RM_M_Edu,MATCH($U130,RM_KEY,0))),"")</f>
        <v>L</v>
      </c>
      <c r="AU130" s="93" t="str">
        <f>IFERROR(IF(INDEX(RM_L_C,MATCH($U130,RM_KEY,0))="","",INDEX(RM_L_C,MATCH($U130,RM_KEY,0))),"")</f>
        <v/>
      </c>
      <c r="AV130" s="94" t="str">
        <f>IFERROR(IF(INDEX(RM_L_Au,MATCH($U130,RM_KEY,0))="","",INDEX(RM_L_Au,MATCH($U130,RM_KEY,0))),"")</f>
        <v/>
      </c>
      <c r="AW130" s="94" t="str">
        <f>IFERROR(IF(INDEX(RM_L_Ac,MATCH($U130,RM_KEY,0))="","",INDEX(RM_L_Ac,MATCH($U130,RM_KEY,0))),"")</f>
        <v/>
      </c>
      <c r="AX130" s="94" t="str">
        <f>IFERROR(IF(INDEX(RM_L_L,MATCH($U130,RM_KEY,0))="","",INDEX(RM_L_L,MATCH($U130,RM_KEY,0))),"")</f>
        <v/>
      </c>
      <c r="AY130" s="94" t="str">
        <f>IFERROR(IF(INDEX(RM_L_BI,MATCH($U130,RM_KEY,0))="","",INDEX(RM_L_BI,MATCH($U130,RM_KEY,0))),"")</f>
        <v/>
      </c>
      <c r="AZ130" s="94" t="str">
        <f>IFERROR(IF(INDEX(RM_L_Exp,MATCH($U130,RM_KEY,0))="","",INDEX(RM_L_Exp,MATCH($U130,RM_KEY,0))),"")</f>
        <v/>
      </c>
      <c r="BA130" s="94" t="str">
        <f>IFERROR(IF(INDEX(RM_L_Edu,MATCH($U130,RM_KEY,0))="","",INDEX(RM_L_Edu,MATCH($U130,RM_KEY,0))),"")</f>
        <v/>
      </c>
      <c r="BB130" s="89" t="n"/>
      <c r="BC130" s="90" t="n"/>
      <c r="BD130" s="90" t="n"/>
      <c r="BE130" s="90" t="n"/>
      <c r="BF130" s="90" t="inlineStr">
        <is>
          <t>M</t>
        </is>
      </c>
      <c r="BG130" s="90" t="inlineStr">
        <is>
          <t>M</t>
        </is>
      </c>
      <c r="BH130" s="90" t="inlineStr">
        <is>
          <t>H</t>
        </is>
      </c>
      <c r="BI130" s="93" t="n"/>
      <c r="BJ130" s="94" t="n"/>
      <c r="BK130" s="94" t="n"/>
      <c r="BL130" s="94" t="n"/>
      <c r="BM130" s="94" t="n"/>
      <c r="BN130" s="94" t="n"/>
      <c r="BO130" s="94" t="n"/>
      <c r="BP130" s="63" t="n"/>
      <c r="BQ130" s="95" t="str">
        <f>IF(CY130=0,"",IF(BP130&lt;&gt;"",BP130,IF(LEFT(W130,1)="X",W130,IF(OR(W130="B+",W130="C+"),INDEX(LAD_PC,MAX(1,MIN(14,MATCH(W130,LAD_PC,0)+IF((DA130-CZ130)&gt;=0.5,1,IF((DA130-CZ130)&lt;=-0.5,-1,0))))),INDEX(LAD_STD,MAX(1,MIN(12,MATCH(W130,LAD_STD,0)+IF((DA130-CZ130)&gt;=0.5,1,IF((DA130-CZ130)&lt;=-0.5,-1,0)))))))))</f>
        <v/>
      </c>
      <c r="BR130" s="86" t="str">
        <f>IF(BQ130="","",IFERROR(CHOOSE(INDEX(B_RANK,MATCH(BQ130,B_LVL,0)),"Band A · Practitioner","Band B · Specialist / Manager","B+ · Player-Coach","Band C · Principal / Head","C+ · Player-Coach","Band D · Business leadership","Band E · Enterprise leadership"),"Band X · Consultant"))</f>
        <v/>
      </c>
      <c r="BS130" s="86" t="str">
        <f>IF(BQ130="","",IF(BQ130=W130,"• Same",IF(INDEX(B_VAL,MATCH(BQ130,B_LVL,0))&gt;INDEX(B_VAL,MATCH(W130,B_LVL,0)),"▲ Up","▼ Down")))</f>
        <v/>
      </c>
      <c r="BT130" s="95" t="str">
        <f>IF(BQ130&lt;&gt;"",BQ130,W130)</f>
        <v>B1</v>
      </c>
      <c r="BU130" s="86" t="str">
        <f>IFERROR(IF($H130="","—",IF(OR(LEFT(BT130,1)="X",LEFT(INDEX($BT$7:$BT$592,MATCH($H130,$D$7:$D$592,0)),1)="X"),"—",IF(AND(LEFT(BT130,1)="E",LEFT(INDEX($BT$7:$BT$592,MATCH($H130,$D$7:$D$592,0)),1)="E"),"Exception · Band E",IF(INDEX(B_VAL,MATCH(BT130,B_LVL,0))&gt;=INDEX(B_VAL,MATCH(INDEX($BT$7:$BT$592,MATCH($H130,$D$7:$D$592,0)),B_LVL,0)),"⚠ At or above the manager",IF(INDEX(B_RANK,MATCH(BT130,B_LVL,0))=INDEX(B_RANK,MATCH(INDEX($BT$7:$BT$592,MATCH($H130,$D$7:$D$592,0)),B_LVL,0)),"⚠ Same band as the manager","OK"))))),"—")</f>
        <v>OK</v>
      </c>
      <c r="BV130" s="64" t="n"/>
      <c r="BW130" s="20">
        <f>IFERROR(INDEX(LMH_PTS,MATCH(AG130,LMH_KEY,0)),0)</f>
        <v>9</v>
      </c>
      <c r="BX130" s="21">
        <f>IFERROR(INDEX(LMH_PTS,MATCH(AH130,LMH_KEY,0)),0)</f>
        <v>3</v>
      </c>
      <c r="BY130" s="21">
        <f>IFERROR(INDEX(LMH_PTS,MATCH(AI130,LMH_KEY,0)),0)</f>
        <v>3</v>
      </c>
      <c r="BZ130" s="21">
        <f>IFERROR(INDEX(LMH_PTS,MATCH(AJ130,LMH_KEY,0)),0)</f>
        <v>1</v>
      </c>
      <c r="CA130" s="21">
        <f>IFERROR(INDEX(LMH_PTS,MATCH(AK130,LMH_KEY,0)),0)</f>
        <v>1</v>
      </c>
      <c r="CB130" s="21">
        <f>IFERROR(INDEX(LMH_PTS,MATCH(AL130,LMH_KEY,0)),0)</f>
        <v>1</v>
      </c>
      <c r="CC130" s="21">
        <f>IFERROR(INDEX(LMH_PTS,MATCH(AM130,LMH_KEY,0)),0)</f>
        <v>1</v>
      </c>
      <c r="CD130" s="21">
        <f>IFERROR(INDEX(LMH_PTS,MATCH(IF(AU130&lt;&gt;"",AU130,AG130),LMH_KEY,0)),0)</f>
        <v>9</v>
      </c>
      <c r="CE130" s="21">
        <f>IFERROR(INDEX(LMH_PTS,MATCH(IF(AV130&lt;&gt;"",AV130,AH130),LMH_KEY,0)),0)</f>
        <v>3</v>
      </c>
      <c r="CF130" s="21">
        <f>IFERROR(INDEX(LMH_PTS,MATCH(IF(AW130&lt;&gt;"",AW130,AI130),LMH_KEY,0)),0)</f>
        <v>3</v>
      </c>
      <c r="CG130" s="21">
        <f>IFERROR(INDEX(LMH_PTS,MATCH(IF(AX130&lt;&gt;"",AX130,AJ130),LMH_KEY,0)),0)</f>
        <v>1</v>
      </c>
      <c r="CH130" s="21">
        <f>IFERROR(INDEX(LMH_PTS,MATCH(IF(AY130&lt;&gt;"",AY130,AK130),LMH_KEY,0)),0)</f>
        <v>1</v>
      </c>
      <c r="CI130" s="21">
        <f>IFERROR(INDEX(LMH_PTS,MATCH(IF(AZ130&lt;&gt;"",AZ130,AL130),LMH_KEY,0)),0)</f>
        <v>1</v>
      </c>
      <c r="CJ130" s="21">
        <f>IFERROR(INDEX(LMH_PTS,MATCH(IF(BA130&lt;&gt;"",BA130,AM130),LMH_KEY,0)),0)</f>
        <v>1</v>
      </c>
      <c r="CK130" s="21">
        <f>IF(BB130="",0,IFERROR(INDEX(LMH_STEP,MATCH(BB130,LMH_KEY,0)),0))</f>
        <v>0</v>
      </c>
      <c r="CL130" s="21">
        <f>IF(BC130="",0,IFERROR(INDEX(LMH_STEP,MATCH(BC130,LMH_KEY,0)),0))</f>
        <v>0</v>
      </c>
      <c r="CM130" s="21">
        <f>IF(BD130="",0,IFERROR(INDEX(LMH_STEP,MATCH(BD130,LMH_KEY,0)),0))</f>
        <v>0</v>
      </c>
      <c r="CN130" s="21">
        <f>IF(BE130="",0,IFERROR(INDEX(LMH_STEP,MATCH(BE130,LMH_KEY,0)),0))</f>
        <v>0</v>
      </c>
      <c r="CO130" s="21">
        <f>IF(BF130="",0,IFERROR(INDEX(LMH_STEP,MATCH(BF130,LMH_KEY,0)),0))</f>
        <v>0</v>
      </c>
      <c r="CP130" s="21">
        <f>IF(BG130="",0,IFERROR(INDEX(LMH_STEP,MATCH(BG130,LMH_KEY,0)),0))</f>
        <v>0</v>
      </c>
      <c r="CQ130" s="21">
        <f>IF(BH130="",0,IFERROR(INDEX(LMH_STEP,MATCH(BH130,LMH_KEY,0)),0))</f>
        <v>1</v>
      </c>
      <c r="CR130" s="21">
        <f>IF(BI130&lt;&gt;"",IFERROR(INDEX(LMH_STEP,MATCH(BI130,LMH_KEY,0)),0),CK130)</f>
        <v>0</v>
      </c>
      <c r="CS130" s="21">
        <f>IF(BJ130&lt;&gt;"",IFERROR(INDEX(LMH_STEP,MATCH(BJ130,LMH_KEY,0)),0),CL130)</f>
        <v>0</v>
      </c>
      <c r="CT130" s="21">
        <f>IF(BK130&lt;&gt;"",IFERROR(INDEX(LMH_STEP,MATCH(BK130,LMH_KEY,0)),0),CM130)</f>
        <v>0</v>
      </c>
      <c r="CU130" s="21">
        <f>IF(BL130&lt;&gt;"",IFERROR(INDEX(LMH_STEP,MATCH(BL130,LMH_KEY,0)),0),CN130)</f>
        <v>0</v>
      </c>
      <c r="CV130" s="21">
        <f>IF(BM130&lt;&gt;"",IFERROR(INDEX(LMH_STEP,MATCH(BM130,LMH_KEY,0)),0),CO130)</f>
        <v>0</v>
      </c>
      <c r="CW130" s="21">
        <f>IF(BN130&lt;&gt;"",IFERROR(INDEX(LMH_STEP,MATCH(BN130,LMH_KEY,0)),0),CP130)</f>
        <v>0</v>
      </c>
      <c r="CX130" s="21">
        <f>IF(BO130&lt;&gt;"",IFERROR(INDEX(LMH_STEP,MATCH(BO130,LMH_KEY,0)),0),CQ130)</f>
        <v>1</v>
      </c>
      <c r="CY130" s="21">
        <f>COUNTA(BI130:BO130)+IF(BP130&lt;&gt;"",1,0)+IFERROR(INDEX(RM_LCNT,MATCH($U130,RM_KEY,0)),0)</f>
        <v>0</v>
      </c>
      <c r="CZ130" s="21">
        <f>IF((BW130+BX130+BY130+BZ130+CA130+CB130+CC130)=0,0,(BW130*CK130+BX130*CL130+BY130*CM130+BZ130*CN130+CA130*CO130+CB130*CP130+CC130*CQ130)/(BW130+BX130+BY130+BZ130+CA130+CB130+CC130))</f>
        <v>0.0526315789473684</v>
      </c>
      <c r="DA130" s="21">
        <f>IF((CD130+CE130+CF130+CG130+CH130+CI130+CJ130)=0,0,(CD130*CR130+CE130*CS130+CF130*CT130+CG130*CU130+CH130*CV130+CI130*CW130+CJ130*CX130)/(CD130+CE130+CF130+CG130+CH130+CI130+CJ130))</f>
        <v>0.0526315789473684</v>
      </c>
    </row>
    <row r="131" ht="70" customHeight="1">
      <c r="A131" s="59" t="inlineStr">
        <is>
          <t>CARBON</t>
        </is>
      </c>
      <c r="B131" s="17" t="inlineStr">
        <is>
          <t>Functional</t>
        </is>
      </c>
      <c r="C131" s="17" t="n">
        <v>5</v>
      </c>
      <c r="D131" s="17" t="inlineStr">
        <is>
          <t>IRIS2545</t>
        </is>
      </c>
      <c r="E131" s="17" t="inlineStr">
        <is>
          <t>Vishal Gujar</t>
        </is>
      </c>
      <c r="F131" s="17" t="inlineStr">
        <is>
          <t>Functional Specialist</t>
        </is>
      </c>
      <c r="G131" s="17" t="inlineStr">
        <is>
          <t>Sharanya Balachandran</t>
        </is>
      </c>
      <c r="H131" s="17" t="inlineStr">
        <is>
          <t>IRIS1970</t>
        </is>
      </c>
      <c r="I131" s="17" t="n">
        <v>6</v>
      </c>
      <c r="J131" s="17" t="inlineStr">
        <is>
          <t>MBA</t>
        </is>
      </c>
      <c r="K131" s="17" t="n"/>
      <c r="L131" s="82" t="inlineStr">
        <is>
          <t>20 of 20</t>
        </is>
      </c>
      <c r="M131" s="83"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N131" s="83" t="n"/>
      <c r="O131" s="83" t="inlineStr">
        <is>
          <t>Latest rating: Not rated · manager · 9-box: Not placed · manager</t>
        </is>
      </c>
      <c r="P131" s="83" t="inlineStr">
        <is>
          <t>Complexity &amp; Expertise: A3: own survey / KRA answers · summarised by the rater; not quoted → moved down 0.5
Autonomy &amp; Decision: A3: Decides implementation approach for own clients → moved down 0.5
Accountability &amp; Impact: A3: Demos, training and smooth implementation; customer may go to other vendors → moved down 0.5
Leadership &amp; Strategy: A1: No guidance or leadership of others described → moved down 1</t>
        </is>
      </c>
      <c r="Q131" s="84" t="inlineStr">
        <is>
          <t>Open ▸</t>
        </is>
      </c>
      <c r="R131" s="84" t="inlineStr">
        <is>
          <t>Card ▸</t>
        </is>
      </c>
      <c r="S131" s="85" t="inlineStr">
        <is>
          <t>Solution Consulting &amp; Implementation</t>
        </is>
      </c>
      <c r="T131" s="86" t="inlineStr">
        <is>
          <t>Solution Consulting &amp; Implementation</t>
        </is>
      </c>
      <c r="U131" s="86" t="inlineStr">
        <is>
          <t>R086</t>
        </is>
      </c>
      <c r="V131" s="86" t="inlineStr">
        <is>
          <t>Solution Consulting &amp; Implementation · IC</t>
        </is>
      </c>
      <c r="W131" s="101" t="inlineStr">
        <is>
          <t>A3</t>
        </is>
      </c>
      <c r="X131" s="86" t="inlineStr">
        <is>
          <t>Band A · Practitioner</t>
        </is>
      </c>
      <c r="Y131" s="86" t="inlineStr">
        <is>
          <t>Senior Functional Analyst</t>
        </is>
      </c>
      <c r="Z131" s="100" t="inlineStr">
        <is>
          <t>Keeps Functional Specialist for one cycle · then Senior Functional Analyst</t>
        </is>
      </c>
      <c r="AA131" s="86" t="inlineStr">
        <is>
          <t>Evidence level B1 · moved down to A3 so that no reportee shares a band with their manager, with the fewest moves across IRIS · pay and title protected for one cycle</t>
        </is>
      </c>
      <c r="AB131" s="86" t="n"/>
      <c r="AC131" s="88" t="inlineStr">
        <is>
          <t>B1</t>
        </is>
      </c>
      <c r="AD131" s="21" t="inlineStr">
        <is>
          <t>High · 6 yrs vs market 2–5 yrs for A3</t>
        </is>
      </c>
      <c r="AE131" s="21" t="n"/>
      <c r="AF131" s="21" t="inlineStr">
        <is>
          <t>P2 · SFIA 3 Apply</t>
        </is>
      </c>
      <c r="AG131" s="89" t="str">
        <f>IFERROR(IF(INDEX(RM_I_C,MATCH($U131,RM_KEY,0))="","",INDEX(RM_I_C,MATCH($U131,RM_KEY,0))),"")</f>
        <v>H</v>
      </c>
      <c r="AH131" s="90" t="str">
        <f>IFERROR(IF(INDEX(RM_I_Au,MATCH($U131,RM_KEY,0))="","",INDEX(RM_I_Au,MATCH($U131,RM_KEY,0))),"")</f>
        <v>M</v>
      </c>
      <c r="AI131" s="90" t="str">
        <f>IFERROR(IF(INDEX(RM_I_Ac,MATCH($U131,RM_KEY,0))="","",INDEX(RM_I_Ac,MATCH($U131,RM_KEY,0))),"")</f>
        <v>M</v>
      </c>
      <c r="AJ131" s="90" t="str">
        <f>IFERROR(IF(INDEX(RM_I_L,MATCH($U131,RM_KEY,0))="","",INDEX(RM_I_L,MATCH($U131,RM_KEY,0))),"")</f>
        <v>L</v>
      </c>
      <c r="AK131" s="90" t="str">
        <f>IFERROR(IF(INDEX(RM_I_BI,MATCH($U131,RM_KEY,0))="","",INDEX(RM_I_BI,MATCH($U131,RM_KEY,0))),"")</f>
        <v>L</v>
      </c>
      <c r="AL131" s="90" t="str">
        <f>IFERROR(IF(INDEX(RM_I_Exp,MATCH($U131,RM_KEY,0))="","",INDEX(RM_I_Exp,MATCH($U131,RM_KEY,0))),"")</f>
        <v>L</v>
      </c>
      <c r="AM131" s="90" t="str">
        <f>IFERROR(IF(INDEX(RM_I_Edu,MATCH($U131,RM_KEY,0))="","",INDEX(RM_I_Edu,MATCH($U131,RM_KEY,0))),"")</f>
        <v>L</v>
      </c>
      <c r="AN131" s="91" t="str">
        <f>IFERROR(IF(INDEX(RM_M_C,MATCH($U131,RM_KEY,0))="","",INDEX(RM_M_C,MATCH($U131,RM_KEY,0))),"")</f>
        <v>H</v>
      </c>
      <c r="AO131" s="92" t="str">
        <f>IFERROR(IF(INDEX(RM_M_Au,MATCH($U131,RM_KEY,0))="","",INDEX(RM_M_Au,MATCH($U131,RM_KEY,0))),"")</f>
        <v>M</v>
      </c>
      <c r="AP131" s="92" t="str">
        <f>IFERROR(IF(INDEX(RM_M_Ac,MATCH($U131,RM_KEY,0))="","",INDEX(RM_M_Ac,MATCH($U131,RM_KEY,0))),"")</f>
        <v>M</v>
      </c>
      <c r="AQ131" s="92" t="str">
        <f>IFERROR(IF(INDEX(RM_M_L,MATCH($U131,RM_KEY,0))="","",INDEX(RM_M_L,MATCH($U131,RM_KEY,0))),"")</f>
        <v>L</v>
      </c>
      <c r="AR131" s="92" t="str">
        <f>IFERROR(IF(INDEX(RM_M_BI,MATCH($U131,RM_KEY,0))="","",INDEX(RM_M_BI,MATCH($U131,RM_KEY,0))),"")</f>
        <v>L</v>
      </c>
      <c r="AS131" s="92" t="str">
        <f>IFERROR(IF(INDEX(RM_M_Exp,MATCH($U131,RM_KEY,0))="","",INDEX(RM_M_Exp,MATCH($U131,RM_KEY,0))),"")</f>
        <v>L</v>
      </c>
      <c r="AT131" s="92" t="str">
        <f>IFERROR(IF(INDEX(RM_M_Edu,MATCH($U131,RM_KEY,0))="","",INDEX(RM_M_Edu,MATCH($U131,RM_KEY,0))),"")</f>
        <v>L</v>
      </c>
      <c r="AU131" s="93" t="str">
        <f>IFERROR(IF(INDEX(RM_L_C,MATCH($U131,RM_KEY,0))="","",INDEX(RM_L_C,MATCH($U131,RM_KEY,0))),"")</f>
        <v/>
      </c>
      <c r="AV131" s="94" t="str">
        <f>IFERROR(IF(INDEX(RM_L_Au,MATCH($U131,RM_KEY,0))="","",INDEX(RM_L_Au,MATCH($U131,RM_KEY,0))),"")</f>
        <v/>
      </c>
      <c r="AW131" s="94" t="str">
        <f>IFERROR(IF(INDEX(RM_L_Ac,MATCH($U131,RM_KEY,0))="","",INDEX(RM_L_Ac,MATCH($U131,RM_KEY,0))),"")</f>
        <v/>
      </c>
      <c r="AX131" s="94" t="str">
        <f>IFERROR(IF(INDEX(RM_L_L,MATCH($U131,RM_KEY,0))="","",INDEX(RM_L_L,MATCH($U131,RM_KEY,0))),"")</f>
        <v/>
      </c>
      <c r="AY131" s="94" t="str">
        <f>IFERROR(IF(INDEX(RM_L_BI,MATCH($U131,RM_KEY,0))="","",INDEX(RM_L_BI,MATCH($U131,RM_KEY,0))),"")</f>
        <v/>
      </c>
      <c r="AZ131" s="94" t="str">
        <f>IFERROR(IF(INDEX(RM_L_Exp,MATCH($U131,RM_KEY,0))="","",INDEX(RM_L_Exp,MATCH($U131,RM_KEY,0))),"")</f>
        <v/>
      </c>
      <c r="BA131" s="94" t="str">
        <f>IFERROR(IF(INDEX(RM_L_Edu,MATCH($U131,RM_KEY,0))="","",INDEX(RM_L_Edu,MATCH($U131,RM_KEY,0))),"")</f>
        <v/>
      </c>
      <c r="BB131" s="89" t="inlineStr">
        <is>
          <t>M</t>
        </is>
      </c>
      <c r="BC131" s="90" t="inlineStr">
        <is>
          <t>M</t>
        </is>
      </c>
      <c r="BD131" s="90" t="inlineStr">
        <is>
          <t>M</t>
        </is>
      </c>
      <c r="BE131" s="90" t="inlineStr">
        <is>
          <t>L</t>
        </is>
      </c>
      <c r="BF131" s="90" t="n"/>
      <c r="BG131" s="90" t="inlineStr">
        <is>
          <t>H</t>
        </is>
      </c>
      <c r="BH131" s="90" t="inlineStr">
        <is>
          <t>H</t>
        </is>
      </c>
      <c r="BI131" s="93" t="n"/>
      <c r="BJ131" s="94" t="n"/>
      <c r="BK131" s="94" t="n"/>
      <c r="BL131" s="94" t="n"/>
      <c r="BM131" s="94" t="n"/>
      <c r="BN131" s="94" t="n"/>
      <c r="BO131" s="94" t="n"/>
      <c r="BP131" s="63" t="n"/>
      <c r="BQ131" s="95" t="str">
        <f>IF(CY131=0,"",IF(BP131&lt;&gt;"",BP131,IF(LEFT(W131,1)="X",W131,IF(OR(W131="B+",W131="C+"),INDEX(LAD_PC,MAX(1,MIN(14,MATCH(W131,LAD_PC,0)+IF((DA131-CZ131)&gt;=0.5,1,IF((DA131-CZ131)&lt;=-0.5,-1,0))))),INDEX(LAD_STD,MAX(1,MIN(12,MATCH(W131,LAD_STD,0)+IF((DA131-CZ131)&gt;=0.5,1,IF((DA131-CZ131)&lt;=-0.5,-1,0)))))))))</f>
        <v/>
      </c>
      <c r="BR131" s="86" t="str">
        <f>IF(BQ131="","",IFERROR(CHOOSE(INDEX(B_RANK,MATCH(BQ131,B_LVL,0)),"Band A · Practitioner","Band B · Specialist / Manager","B+ · Player-Coach","Band C · Principal / Head","C+ · Player-Coach","Band D · Business leadership","Band E · Enterprise leadership"),"Band X · Consultant"))</f>
        <v/>
      </c>
      <c r="BS131" s="86" t="str">
        <f>IF(BQ131="","",IF(BQ131=W131,"• Same",IF(INDEX(B_VAL,MATCH(BQ131,B_LVL,0))&gt;INDEX(B_VAL,MATCH(W131,B_LVL,0)),"▲ Up","▼ Down")))</f>
        <v/>
      </c>
      <c r="BT131" s="95" t="str">
        <f>IF(BQ131&lt;&gt;"",BQ131,W131)</f>
        <v>A3</v>
      </c>
      <c r="BU131" s="86" t="str">
        <f>IFERROR(IF($H131="","—",IF(OR(LEFT(BT131,1)="X",LEFT(INDEX($BT$7:$BT$592,MATCH($H131,$D$7:$D$592,0)),1)="X"),"—",IF(AND(LEFT(BT131,1)="E",LEFT(INDEX($BT$7:$BT$592,MATCH($H131,$D$7:$D$592,0)),1)="E"),"Exception · Band E",IF(INDEX(B_VAL,MATCH(BT131,B_LVL,0))&gt;=INDEX(B_VAL,MATCH(INDEX($BT$7:$BT$592,MATCH($H131,$D$7:$D$592,0)),B_LVL,0)),"⚠ At or above the manager",IF(INDEX(B_RANK,MATCH(BT131,B_LVL,0))=INDEX(B_RANK,MATCH(INDEX($BT$7:$BT$592,MATCH($H131,$D$7:$D$592,0)),B_LVL,0)),"⚠ Same band as the manager","OK"))))),"—")</f>
        <v>OK</v>
      </c>
      <c r="BV131" s="64" t="n"/>
      <c r="BW131" s="20">
        <f>IFERROR(INDEX(LMH_PTS,MATCH(AG131,LMH_KEY,0)),0)</f>
        <v>9</v>
      </c>
      <c r="BX131" s="21">
        <f>IFERROR(INDEX(LMH_PTS,MATCH(AH131,LMH_KEY,0)),0)</f>
        <v>3</v>
      </c>
      <c r="BY131" s="21">
        <f>IFERROR(INDEX(LMH_PTS,MATCH(AI131,LMH_KEY,0)),0)</f>
        <v>3</v>
      </c>
      <c r="BZ131" s="21">
        <f>IFERROR(INDEX(LMH_PTS,MATCH(AJ131,LMH_KEY,0)),0)</f>
        <v>1</v>
      </c>
      <c r="CA131" s="21">
        <f>IFERROR(INDEX(LMH_PTS,MATCH(AK131,LMH_KEY,0)),0)</f>
        <v>1</v>
      </c>
      <c r="CB131" s="21">
        <f>IFERROR(INDEX(LMH_PTS,MATCH(AL131,LMH_KEY,0)),0)</f>
        <v>1</v>
      </c>
      <c r="CC131" s="21">
        <f>IFERROR(INDEX(LMH_PTS,MATCH(AM131,LMH_KEY,0)),0)</f>
        <v>1</v>
      </c>
      <c r="CD131" s="21">
        <f>IFERROR(INDEX(LMH_PTS,MATCH(IF(AU131&lt;&gt;"",AU131,AG131),LMH_KEY,0)),0)</f>
        <v>9</v>
      </c>
      <c r="CE131" s="21">
        <f>IFERROR(INDEX(LMH_PTS,MATCH(IF(AV131&lt;&gt;"",AV131,AH131),LMH_KEY,0)),0)</f>
        <v>3</v>
      </c>
      <c r="CF131" s="21">
        <f>IFERROR(INDEX(LMH_PTS,MATCH(IF(AW131&lt;&gt;"",AW131,AI131),LMH_KEY,0)),0)</f>
        <v>3</v>
      </c>
      <c r="CG131" s="21">
        <f>IFERROR(INDEX(LMH_PTS,MATCH(IF(AX131&lt;&gt;"",AX131,AJ131),LMH_KEY,0)),0)</f>
        <v>1</v>
      </c>
      <c r="CH131" s="21">
        <f>IFERROR(INDEX(LMH_PTS,MATCH(IF(AY131&lt;&gt;"",AY131,AK131),LMH_KEY,0)),0)</f>
        <v>1</v>
      </c>
      <c r="CI131" s="21">
        <f>IFERROR(INDEX(LMH_PTS,MATCH(IF(AZ131&lt;&gt;"",AZ131,AL131),LMH_KEY,0)),0)</f>
        <v>1</v>
      </c>
      <c r="CJ131" s="21">
        <f>IFERROR(INDEX(LMH_PTS,MATCH(IF(BA131&lt;&gt;"",BA131,AM131),LMH_KEY,0)),0)</f>
        <v>1</v>
      </c>
      <c r="CK131" s="21">
        <f>IF(BB131="",0,IFERROR(INDEX(LMH_STEP,MATCH(BB131,LMH_KEY,0)),0))</f>
        <v>0</v>
      </c>
      <c r="CL131" s="21">
        <f>IF(BC131="",0,IFERROR(INDEX(LMH_STEP,MATCH(BC131,LMH_KEY,0)),0))</f>
        <v>0</v>
      </c>
      <c r="CM131" s="21">
        <f>IF(BD131="",0,IFERROR(INDEX(LMH_STEP,MATCH(BD131,LMH_KEY,0)),0))</f>
        <v>0</v>
      </c>
      <c r="CN131" s="21">
        <f>IF(BE131="",0,IFERROR(INDEX(LMH_STEP,MATCH(BE131,LMH_KEY,0)),0))</f>
        <v>-1</v>
      </c>
      <c r="CO131" s="21">
        <f>IF(BF131="",0,IFERROR(INDEX(LMH_STEP,MATCH(BF131,LMH_KEY,0)),0))</f>
        <v>0</v>
      </c>
      <c r="CP131" s="21">
        <f>IF(BG131="",0,IFERROR(INDEX(LMH_STEP,MATCH(BG131,LMH_KEY,0)),0))</f>
        <v>1</v>
      </c>
      <c r="CQ131" s="21">
        <f>IF(BH131="",0,IFERROR(INDEX(LMH_STEP,MATCH(BH131,LMH_KEY,0)),0))</f>
        <v>1</v>
      </c>
      <c r="CR131" s="21">
        <f>IF(BI131&lt;&gt;"",IFERROR(INDEX(LMH_STEP,MATCH(BI131,LMH_KEY,0)),0),CK131)</f>
        <v>0</v>
      </c>
      <c r="CS131" s="21">
        <f>IF(BJ131&lt;&gt;"",IFERROR(INDEX(LMH_STEP,MATCH(BJ131,LMH_KEY,0)),0),CL131)</f>
        <v>0</v>
      </c>
      <c r="CT131" s="21">
        <f>IF(BK131&lt;&gt;"",IFERROR(INDEX(LMH_STEP,MATCH(BK131,LMH_KEY,0)),0),CM131)</f>
        <v>0</v>
      </c>
      <c r="CU131" s="21">
        <f>IF(BL131&lt;&gt;"",IFERROR(INDEX(LMH_STEP,MATCH(BL131,LMH_KEY,0)),0),CN131)</f>
        <v>-1</v>
      </c>
      <c r="CV131" s="21">
        <f>IF(BM131&lt;&gt;"",IFERROR(INDEX(LMH_STEP,MATCH(BM131,LMH_KEY,0)),0),CO131)</f>
        <v>0</v>
      </c>
      <c r="CW131" s="21">
        <f>IF(BN131&lt;&gt;"",IFERROR(INDEX(LMH_STEP,MATCH(BN131,LMH_KEY,0)),0),CP131)</f>
        <v>1</v>
      </c>
      <c r="CX131" s="21">
        <f>IF(BO131&lt;&gt;"",IFERROR(INDEX(LMH_STEP,MATCH(BO131,LMH_KEY,0)),0),CQ131)</f>
        <v>1</v>
      </c>
      <c r="CY131" s="21">
        <f>COUNTA(BI131:BO131)+IF(BP131&lt;&gt;"",1,0)+IFERROR(INDEX(RM_LCNT,MATCH($U131,RM_KEY,0)),0)</f>
        <v>0</v>
      </c>
      <c r="CZ131" s="21">
        <f>IF((BW131+BX131+BY131+BZ131+CA131+CB131+CC131)=0,0,(BW131*CK131+BX131*CL131+BY131*CM131+BZ131*CN131+CA131*CO131+CB131*CP131+CC131*CQ131)/(BW131+BX131+BY131+BZ131+CA131+CB131+CC131))</f>
        <v>0.0526315789473684</v>
      </c>
      <c r="DA131" s="21">
        <f>IF((CD131+CE131+CF131+CG131+CH131+CI131+CJ131)=0,0,(CD131*CR131+CE131*CS131+CF131*CT131+CG131*CU131+CH131*CV131+CI131*CW131+CJ131*CX131)/(CD131+CE131+CF131+CG131+CH131+CI131+CJ131))</f>
        <v>0.0526315789473684</v>
      </c>
    </row>
    <row r="132" ht="70" customHeight="1">
      <c r="A132" s="59" t="inlineStr">
        <is>
          <t>CARBON</t>
        </is>
      </c>
      <c r="B132" s="17" t="inlineStr">
        <is>
          <t>Sales</t>
        </is>
      </c>
      <c r="C132" s="17" t="n">
        <v>3</v>
      </c>
      <c r="D132" s="17" t="inlineStr">
        <is>
          <t>IRIS2489</t>
        </is>
      </c>
      <c r="E132" s="17" t="inlineStr">
        <is>
          <t>Sreyash Duragkar</t>
        </is>
      </c>
      <c r="F132" s="17" t="inlineStr">
        <is>
          <t>Director- Enterprise Sales</t>
        </is>
      </c>
      <c r="G132" s="17" t="inlineStr">
        <is>
          <t>Anuradha RK</t>
        </is>
      </c>
      <c r="H132" s="17" t="inlineStr">
        <is>
          <t>IRIS0391</t>
        </is>
      </c>
      <c r="I132" s="17" t="n">
        <v>2.6</v>
      </c>
      <c r="J132" s="17" t="inlineStr">
        <is>
          <t>PGDM</t>
        </is>
      </c>
      <c r="K132" s="17" t="n"/>
      <c r="L132" s="82" t="n"/>
      <c r="M132" s="83" t="n"/>
      <c r="N132" s="83" t="n"/>
      <c r="O132" s="83" t="inlineStr">
        <is>
          <t>Latest rating: Not rated · manager · 9-box: Not placed · manager</t>
        </is>
      </c>
      <c r="P132" s="83" t="n"/>
      <c r="Q132" s="84" t="inlineStr">
        <is>
          <t>Open ▸</t>
        </is>
      </c>
      <c r="R132" s="84" t="inlineStr">
        <is>
          <t>Card ▸</t>
        </is>
      </c>
      <c r="S132" s="85" t="inlineStr">
        <is>
          <t>Sales &amp; Business Development</t>
        </is>
      </c>
      <c r="T132" s="86" t="inlineStr">
        <is>
          <t>Sales Leadership</t>
        </is>
      </c>
      <c r="U132" s="86" t="inlineStr">
        <is>
          <t>R084</t>
        </is>
      </c>
      <c r="V132" s="86" t="inlineStr">
        <is>
          <t>Sales Leadership · IC</t>
        </is>
      </c>
      <c r="W132" s="98" t="inlineStr">
        <is>
          <t>C1</t>
        </is>
      </c>
      <c r="X132" s="86" t="inlineStr">
        <is>
          <t>Band C · Principal / Head</t>
        </is>
      </c>
      <c r="Y132" s="86" t="inlineStr">
        <is>
          <t>Principal – Enterprise Sales</t>
        </is>
      </c>
      <c r="Z132" s="86" t="n"/>
      <c r="AA132" s="86" t="inlineStr">
        <is>
          <t>Placed at C1 by the evidence: six ratings × market-derived weights and rules R1–R13 · no move needed for the reporting line</t>
        </is>
      </c>
      <c r="AB132" s="86" t="n"/>
      <c r="AC132" s="88" t="inlineStr">
        <is>
          <t>D1</t>
        </is>
      </c>
      <c r="AD132" s="21" t="inlineStr">
        <is>
          <t>Low · 2.6 yrs vs market 12–17 yrs for C1</t>
        </is>
      </c>
      <c r="AE132" s="21" t="n"/>
      <c r="AF132" s="21" t="inlineStr">
        <is>
          <t>P6 / M5 · SFIA 5–6</t>
        </is>
      </c>
      <c r="AG132" s="89" t="str">
        <f>IFERROR(IF(INDEX(RM_I_C,MATCH($U132,RM_KEY,0))="","",INDEX(RM_I_C,MATCH($U132,RM_KEY,0))),"")</f>
        <v>H</v>
      </c>
      <c r="AH132" s="90" t="str">
        <f>IFERROR(IF(INDEX(RM_I_Au,MATCH($U132,RM_KEY,0))="","",INDEX(RM_I_Au,MATCH($U132,RM_KEY,0))),"")</f>
        <v>M</v>
      </c>
      <c r="AI132" s="90" t="str">
        <f>IFERROR(IF(INDEX(RM_I_Ac,MATCH($U132,RM_KEY,0))="","",INDEX(RM_I_Ac,MATCH($U132,RM_KEY,0))),"")</f>
        <v>L</v>
      </c>
      <c r="AJ132" s="90" t="str">
        <f>IFERROR(IF(INDEX(RM_I_L,MATCH($U132,RM_KEY,0))="","",INDEX(RM_I_L,MATCH($U132,RM_KEY,0))),"")</f>
        <v>L</v>
      </c>
      <c r="AK132" s="90" t="str">
        <f>IFERROR(IF(INDEX(RM_I_BI,MATCH($U132,RM_KEY,0))="","",INDEX(RM_I_BI,MATCH($U132,RM_KEY,0))),"")</f>
        <v>M</v>
      </c>
      <c r="AL132" s="90" t="str">
        <f>IFERROR(IF(INDEX(RM_I_Exp,MATCH($U132,RM_KEY,0))="","",INDEX(RM_I_Exp,MATCH($U132,RM_KEY,0))),"")</f>
        <v>L</v>
      </c>
      <c r="AM132" s="90" t="str">
        <f>IFERROR(IF(INDEX(RM_I_Edu,MATCH($U132,RM_KEY,0))="","",INDEX(RM_I_Edu,MATCH($U132,RM_KEY,0))),"")</f>
        <v>L</v>
      </c>
      <c r="AN132" s="91" t="str">
        <f>IFERROR(IF(INDEX(RM_M_C,MATCH($U132,RM_KEY,0))="","",INDEX(RM_M_C,MATCH($U132,RM_KEY,0))),"")</f>
        <v>H</v>
      </c>
      <c r="AO132" s="92" t="str">
        <f>IFERROR(IF(INDEX(RM_M_Au,MATCH($U132,RM_KEY,0))="","",INDEX(RM_M_Au,MATCH($U132,RM_KEY,0))),"")</f>
        <v>M</v>
      </c>
      <c r="AP132" s="92" t="str">
        <f>IFERROR(IF(INDEX(RM_M_Ac,MATCH($U132,RM_KEY,0))="","",INDEX(RM_M_Ac,MATCH($U132,RM_KEY,0))),"")</f>
        <v>M</v>
      </c>
      <c r="AQ132" s="92" t="str">
        <f>IFERROR(IF(INDEX(RM_M_L,MATCH($U132,RM_KEY,0))="","",INDEX(RM_M_L,MATCH($U132,RM_KEY,0))),"")</f>
        <v>L</v>
      </c>
      <c r="AR132" s="92" t="str">
        <f>IFERROR(IF(INDEX(RM_M_BI,MATCH($U132,RM_KEY,0))="","",INDEX(RM_M_BI,MATCH($U132,RM_KEY,0))),"")</f>
        <v>L</v>
      </c>
      <c r="AS132" s="92" t="str">
        <f>IFERROR(IF(INDEX(RM_M_Exp,MATCH($U132,RM_KEY,0))="","",INDEX(RM_M_Exp,MATCH($U132,RM_KEY,0))),"")</f>
        <v>L</v>
      </c>
      <c r="AT132" s="92" t="str">
        <f>IFERROR(IF(INDEX(RM_M_Edu,MATCH($U132,RM_KEY,0))="","",INDEX(RM_M_Edu,MATCH($U132,RM_KEY,0))),"")</f>
        <v>L</v>
      </c>
      <c r="AU132" s="93" t="str">
        <f>IFERROR(IF(INDEX(RM_L_C,MATCH($U132,RM_KEY,0))="","",INDEX(RM_L_C,MATCH($U132,RM_KEY,0))),"")</f>
        <v/>
      </c>
      <c r="AV132" s="94" t="str">
        <f>IFERROR(IF(INDEX(RM_L_Au,MATCH($U132,RM_KEY,0))="","",INDEX(RM_L_Au,MATCH($U132,RM_KEY,0))),"")</f>
        <v/>
      </c>
      <c r="AW132" s="94" t="str">
        <f>IFERROR(IF(INDEX(RM_L_Ac,MATCH($U132,RM_KEY,0))="","",INDEX(RM_L_Ac,MATCH($U132,RM_KEY,0))),"")</f>
        <v/>
      </c>
      <c r="AX132" s="94" t="str">
        <f>IFERROR(IF(INDEX(RM_L_L,MATCH($U132,RM_KEY,0))="","",INDEX(RM_L_L,MATCH($U132,RM_KEY,0))),"")</f>
        <v/>
      </c>
      <c r="AY132" s="94" t="str">
        <f>IFERROR(IF(INDEX(RM_L_BI,MATCH($U132,RM_KEY,0))="","",INDEX(RM_L_BI,MATCH($U132,RM_KEY,0))),"")</f>
        <v/>
      </c>
      <c r="AZ132" s="94" t="str">
        <f>IFERROR(IF(INDEX(RM_L_Exp,MATCH($U132,RM_KEY,0))="","",INDEX(RM_L_Exp,MATCH($U132,RM_KEY,0))),"")</f>
        <v/>
      </c>
      <c r="BA132" s="94" t="str">
        <f>IFERROR(IF(INDEX(RM_L_Edu,MATCH($U132,RM_KEY,0))="","",INDEX(RM_L_Edu,MATCH($U132,RM_KEY,0))),"")</f>
        <v/>
      </c>
      <c r="BB132" s="89" t="n"/>
      <c r="BC132" s="90" t="n"/>
      <c r="BD132" s="90" t="n"/>
      <c r="BE132" s="90" t="n"/>
      <c r="BF132" s="90" t="n"/>
      <c r="BG132" s="90" t="inlineStr">
        <is>
          <t>L</t>
        </is>
      </c>
      <c r="BH132" s="90" t="inlineStr">
        <is>
          <t>M</t>
        </is>
      </c>
      <c r="BI132" s="93" t="n"/>
      <c r="BJ132" s="94" t="n"/>
      <c r="BK132" s="94" t="n"/>
      <c r="BL132" s="94" t="n"/>
      <c r="BM132" s="94" t="n"/>
      <c r="BN132" s="94" t="n"/>
      <c r="BO132" s="94" t="n"/>
      <c r="BP132" s="63" t="n"/>
      <c r="BQ132" s="95" t="str">
        <f>IF(CY132=0,"",IF(BP132&lt;&gt;"",BP132,IF(LEFT(W132,1)="X",W132,IF(OR(W132="B+",W132="C+"),INDEX(LAD_PC,MAX(1,MIN(14,MATCH(W132,LAD_PC,0)+IF((DA132-CZ132)&gt;=0.5,1,IF((DA132-CZ132)&lt;=-0.5,-1,0))))),INDEX(LAD_STD,MAX(1,MIN(12,MATCH(W132,LAD_STD,0)+IF((DA132-CZ132)&gt;=0.5,1,IF((DA132-CZ132)&lt;=-0.5,-1,0)))))))))</f>
        <v/>
      </c>
      <c r="BR132" s="86" t="str">
        <f>IF(BQ132="","",IFERROR(CHOOSE(INDEX(B_RANK,MATCH(BQ132,B_LVL,0)),"Band A · Practitioner","Band B · Specialist / Manager","B+ · Player-Coach","Band C · Principal / Head","C+ · Player-Coach","Band D · Business leadership","Band E · Enterprise leadership"),"Band X · Consultant"))</f>
        <v/>
      </c>
      <c r="BS132" s="86" t="str">
        <f>IF(BQ132="","",IF(BQ132=W132,"• Same",IF(INDEX(B_VAL,MATCH(BQ132,B_LVL,0))&gt;INDEX(B_VAL,MATCH(W132,B_LVL,0)),"▲ Up","▼ Down")))</f>
        <v/>
      </c>
      <c r="BT132" s="95" t="str">
        <f>IF(BQ132&lt;&gt;"",BQ132,W132)</f>
        <v>C1</v>
      </c>
      <c r="BU132" s="86" t="str">
        <f>IFERROR(IF($H132="","—",IF(OR(LEFT(BT132,1)="X",LEFT(INDEX($BT$7:$BT$592,MATCH($H132,$D$7:$D$592,0)),1)="X"),"—",IF(AND(LEFT(BT132,1)="E",LEFT(INDEX($BT$7:$BT$592,MATCH($H132,$D$7:$D$592,0)),1)="E"),"Exception · Band E",IF(INDEX(B_VAL,MATCH(BT132,B_LVL,0))&gt;=INDEX(B_VAL,MATCH(INDEX($BT$7:$BT$592,MATCH($H132,$D$7:$D$592,0)),B_LVL,0)),"⚠ At or above the manager",IF(INDEX(B_RANK,MATCH(BT132,B_LVL,0))=INDEX(B_RANK,MATCH(INDEX($BT$7:$BT$592,MATCH($H132,$D$7:$D$592,0)),B_LVL,0)),"⚠ Same band as the manager","OK"))))),"—")</f>
        <v>OK</v>
      </c>
      <c r="BV132" s="64" t="n"/>
      <c r="BW132" s="20">
        <f>IFERROR(INDEX(LMH_PTS,MATCH(AG132,LMH_KEY,0)),0)</f>
        <v>9</v>
      </c>
      <c r="BX132" s="21">
        <f>IFERROR(INDEX(LMH_PTS,MATCH(AH132,LMH_KEY,0)),0)</f>
        <v>3</v>
      </c>
      <c r="BY132" s="21">
        <f>IFERROR(INDEX(LMH_PTS,MATCH(AI132,LMH_KEY,0)),0)</f>
        <v>1</v>
      </c>
      <c r="BZ132" s="21">
        <f>IFERROR(INDEX(LMH_PTS,MATCH(AJ132,LMH_KEY,0)),0)</f>
        <v>1</v>
      </c>
      <c r="CA132" s="21">
        <f>IFERROR(INDEX(LMH_PTS,MATCH(AK132,LMH_KEY,0)),0)</f>
        <v>3</v>
      </c>
      <c r="CB132" s="21">
        <f>IFERROR(INDEX(LMH_PTS,MATCH(AL132,LMH_KEY,0)),0)</f>
        <v>1</v>
      </c>
      <c r="CC132" s="21">
        <f>IFERROR(INDEX(LMH_PTS,MATCH(AM132,LMH_KEY,0)),0)</f>
        <v>1</v>
      </c>
      <c r="CD132" s="21">
        <f>IFERROR(INDEX(LMH_PTS,MATCH(IF(AU132&lt;&gt;"",AU132,AG132),LMH_KEY,0)),0)</f>
        <v>9</v>
      </c>
      <c r="CE132" s="21">
        <f>IFERROR(INDEX(LMH_PTS,MATCH(IF(AV132&lt;&gt;"",AV132,AH132),LMH_KEY,0)),0)</f>
        <v>3</v>
      </c>
      <c r="CF132" s="21">
        <f>IFERROR(INDEX(LMH_PTS,MATCH(IF(AW132&lt;&gt;"",AW132,AI132),LMH_KEY,0)),0)</f>
        <v>1</v>
      </c>
      <c r="CG132" s="21">
        <f>IFERROR(INDEX(LMH_PTS,MATCH(IF(AX132&lt;&gt;"",AX132,AJ132),LMH_KEY,0)),0)</f>
        <v>1</v>
      </c>
      <c r="CH132" s="21">
        <f>IFERROR(INDEX(LMH_PTS,MATCH(IF(AY132&lt;&gt;"",AY132,AK132),LMH_KEY,0)),0)</f>
        <v>3</v>
      </c>
      <c r="CI132" s="21">
        <f>IFERROR(INDEX(LMH_PTS,MATCH(IF(AZ132&lt;&gt;"",AZ132,AL132),LMH_KEY,0)),0)</f>
        <v>1</v>
      </c>
      <c r="CJ132" s="21">
        <f>IFERROR(INDEX(LMH_PTS,MATCH(IF(BA132&lt;&gt;"",BA132,AM132),LMH_KEY,0)),0)</f>
        <v>1</v>
      </c>
      <c r="CK132" s="21">
        <f>IF(BB132="",0,IFERROR(INDEX(LMH_STEP,MATCH(BB132,LMH_KEY,0)),0))</f>
        <v>0</v>
      </c>
      <c r="CL132" s="21">
        <f>IF(BC132="",0,IFERROR(INDEX(LMH_STEP,MATCH(BC132,LMH_KEY,0)),0))</f>
        <v>0</v>
      </c>
      <c r="CM132" s="21">
        <f>IF(BD132="",0,IFERROR(INDEX(LMH_STEP,MATCH(BD132,LMH_KEY,0)),0))</f>
        <v>0</v>
      </c>
      <c r="CN132" s="21">
        <f>IF(BE132="",0,IFERROR(INDEX(LMH_STEP,MATCH(BE132,LMH_KEY,0)),0))</f>
        <v>0</v>
      </c>
      <c r="CO132" s="21">
        <f>IF(BF132="",0,IFERROR(INDEX(LMH_STEP,MATCH(BF132,LMH_KEY,0)),0))</f>
        <v>0</v>
      </c>
      <c r="CP132" s="21">
        <f>IF(BG132="",0,IFERROR(INDEX(LMH_STEP,MATCH(BG132,LMH_KEY,0)),0))</f>
        <v>-1</v>
      </c>
      <c r="CQ132" s="21">
        <f>IF(BH132="",0,IFERROR(INDEX(LMH_STEP,MATCH(BH132,LMH_KEY,0)),0))</f>
        <v>0</v>
      </c>
      <c r="CR132" s="21">
        <f>IF(BI132&lt;&gt;"",IFERROR(INDEX(LMH_STEP,MATCH(BI132,LMH_KEY,0)),0),CK132)</f>
        <v>0</v>
      </c>
      <c r="CS132" s="21">
        <f>IF(BJ132&lt;&gt;"",IFERROR(INDEX(LMH_STEP,MATCH(BJ132,LMH_KEY,0)),0),CL132)</f>
        <v>0</v>
      </c>
      <c r="CT132" s="21">
        <f>IF(BK132&lt;&gt;"",IFERROR(INDEX(LMH_STEP,MATCH(BK132,LMH_KEY,0)),0),CM132)</f>
        <v>0</v>
      </c>
      <c r="CU132" s="21">
        <f>IF(BL132&lt;&gt;"",IFERROR(INDEX(LMH_STEP,MATCH(BL132,LMH_KEY,0)),0),CN132)</f>
        <v>0</v>
      </c>
      <c r="CV132" s="21">
        <f>IF(BM132&lt;&gt;"",IFERROR(INDEX(LMH_STEP,MATCH(BM132,LMH_KEY,0)),0),CO132)</f>
        <v>0</v>
      </c>
      <c r="CW132" s="21">
        <f>IF(BN132&lt;&gt;"",IFERROR(INDEX(LMH_STEP,MATCH(BN132,LMH_KEY,0)),0),CP132)</f>
        <v>-1</v>
      </c>
      <c r="CX132" s="21">
        <f>IF(BO132&lt;&gt;"",IFERROR(INDEX(LMH_STEP,MATCH(BO132,LMH_KEY,0)),0),CQ132)</f>
        <v>0</v>
      </c>
      <c r="CY132" s="21">
        <f>COUNTA(BI132:BO132)+IF(BP132&lt;&gt;"",1,0)+IFERROR(INDEX(RM_LCNT,MATCH($U132,RM_KEY,0)),0)</f>
        <v>0</v>
      </c>
      <c r="CZ132" s="21">
        <f>IF((BW132+BX132+BY132+BZ132+CA132+CB132+CC132)=0,0,(BW132*CK132+BX132*CL132+BY132*CM132+BZ132*CN132+CA132*CO132+CB132*CP132+CC132*CQ132)/(BW132+BX132+BY132+BZ132+CA132+CB132+CC132))</f>
        <v>-0.0526315789473684</v>
      </c>
      <c r="DA132" s="21">
        <f>IF((CD132+CE132+CF132+CG132+CH132+CI132+CJ132)=0,0,(CD132*CR132+CE132*CS132+CF132*CT132+CG132*CU132+CH132*CV132+CI132*CW132+CJ132*CX132)/(CD132+CE132+CF132+CG132+CH132+CI132+CJ132))</f>
        <v>-0.0526315789473684</v>
      </c>
    </row>
    <row r="133" ht="70" customHeight="1">
      <c r="A133" s="59" t="inlineStr">
        <is>
          <t>CARBON</t>
        </is>
      </c>
      <c r="B133" s="17" t="inlineStr">
        <is>
          <t>Marketing</t>
        </is>
      </c>
      <c r="C133" s="17" t="n">
        <v>3</v>
      </c>
      <c r="D133" s="17" t="inlineStr">
        <is>
          <t>IRIS2239</t>
        </is>
      </c>
      <c r="E133" s="17" t="inlineStr">
        <is>
          <t>Saahit Togaru</t>
        </is>
      </c>
      <c r="F133" s="17" t="inlineStr">
        <is>
          <t>Senior Manager - Strategy &amp; Product Marketing</t>
        </is>
      </c>
      <c r="G133" s="17" t="inlineStr">
        <is>
          <t>Anuradha RK</t>
        </is>
      </c>
      <c r="H133" s="17" t="inlineStr">
        <is>
          <t>IRIS0391</t>
        </is>
      </c>
      <c r="I133" s="17" t="n">
        <v>10.7</v>
      </c>
      <c r="J133" s="17" t="inlineStr">
        <is>
          <t>Masters in Liberal Arts</t>
        </is>
      </c>
      <c r="K133" s="17" t="n"/>
      <c r="L133" s="82" t="inlineStr">
        <is>
          <t>20 of 20</t>
        </is>
      </c>
      <c r="M133" s="83" t="inlineStr">
        <is>
          <t>Growth, Revenue and building the brand; Marketing Demand Capture Demand Gene Strategies GTM Strategies</t>
        </is>
      </c>
      <c r="N133" s="83" t="n"/>
      <c r="O133" s="83" t="inlineStr">
        <is>
          <t>Latest rating: Not rated · manager · 9-box: Underperformer / Exit Risk</t>
        </is>
      </c>
      <c r="P133" s="83" t="inlineStr">
        <is>
          <t>Complexity &amp; Expertise: B1: Analyses internal and external data sets to map market demand, position brand and build pipeline → moved down 0.5
Autonomy &amp; Decision: B2: Decides marketing, demand generation, demand capture and GTM strategies → moved down 0.5
Accountability &amp; Impact: B2: Accountable for marketing pipeline, revenue contribution, brand and product positioning; five-person team → moved down 0.5
Leadership &amp; Strategy: B1: Five direct reports in HR data; text does not describe people management → moved down 0.5</t>
        </is>
      </c>
      <c r="Q133" s="84" t="inlineStr">
        <is>
          <t>Open ▸</t>
        </is>
      </c>
      <c r="R133" s="84" t="inlineStr">
        <is>
          <t>Card ▸</t>
        </is>
      </c>
      <c r="S133" s="85" t="inlineStr">
        <is>
          <t>Marketing &amp; Communications</t>
        </is>
      </c>
      <c r="T133" s="86" t="inlineStr">
        <is>
          <t>Marketing Leadership</t>
        </is>
      </c>
      <c r="U133" s="86" t="inlineStr">
        <is>
          <t>R059</t>
        </is>
      </c>
      <c r="V133" s="86" t="inlineStr">
        <is>
          <t>Marketing Leadership · Manager</t>
        </is>
      </c>
      <c r="W133" s="98" t="inlineStr">
        <is>
          <t>C1</t>
        </is>
      </c>
      <c r="X133" s="86" t="inlineStr">
        <is>
          <t>Band C · Principal / Head</t>
        </is>
      </c>
      <c r="Y133" s="86" t="inlineStr">
        <is>
          <t>Associate Head – Marketing Leadership</t>
        </is>
      </c>
      <c r="Z133" s="100" t="inlineStr">
        <is>
          <t>Senior Marketing Manager → Associate Head – Marketing Leadership</t>
        </is>
      </c>
      <c r="AA133" s="86" t="inlineStr">
        <is>
          <t>Evidence level B3 · moved up to C1 so that no reportee shares a band with their manager, with the fewest moves across IRIS</t>
        </is>
      </c>
      <c r="AB133" s="86" t="n"/>
      <c r="AC133" s="88" t="inlineStr">
        <is>
          <t>B3</t>
        </is>
      </c>
      <c r="AD133" s="21" t="inlineStr">
        <is>
          <t>Low · 10.7 yrs vs market 12–17 yrs for C1</t>
        </is>
      </c>
      <c r="AE133" s="21" t="inlineStr">
        <is>
          <t>5 direct reports · norm 5–8, mostly managers</t>
        </is>
      </c>
      <c r="AF133" s="21" t="inlineStr">
        <is>
          <t>P6 / M5 · SFIA 5–6</t>
        </is>
      </c>
      <c r="AG133" s="89" t="str">
        <f>IFERROR(IF(INDEX(RM_I_C,MATCH($U133,RM_KEY,0))="","",INDEX(RM_I_C,MATCH($U133,RM_KEY,0))),"")</f>
        <v>H</v>
      </c>
      <c r="AH133" s="90" t="str">
        <f>IFERROR(IF(INDEX(RM_I_Au,MATCH($U133,RM_KEY,0))="","",INDEX(RM_I_Au,MATCH($U133,RM_KEY,0))),"")</f>
        <v>M</v>
      </c>
      <c r="AI133" s="90" t="str">
        <f>IFERROR(IF(INDEX(RM_I_Ac,MATCH($U133,RM_KEY,0))="","",INDEX(RM_I_Ac,MATCH($U133,RM_KEY,0))),"")</f>
        <v>L</v>
      </c>
      <c r="AJ133" s="90" t="str">
        <f>IFERROR(IF(INDEX(RM_I_L,MATCH($U133,RM_KEY,0))="","",INDEX(RM_I_L,MATCH($U133,RM_KEY,0))),"")</f>
        <v>M</v>
      </c>
      <c r="AK133" s="90" t="str">
        <f>IFERROR(IF(INDEX(RM_I_BI,MATCH($U133,RM_KEY,0))="","",INDEX(RM_I_BI,MATCH($U133,RM_KEY,0))),"")</f>
        <v>M</v>
      </c>
      <c r="AL133" s="90" t="str">
        <f>IFERROR(IF(INDEX(RM_I_Exp,MATCH($U133,RM_KEY,0))="","",INDEX(RM_I_Exp,MATCH($U133,RM_KEY,0))),"")</f>
        <v>L</v>
      </c>
      <c r="AM133" s="90" t="str">
        <f>IFERROR(IF(INDEX(RM_I_Edu,MATCH($U133,RM_KEY,0))="","",INDEX(RM_I_Edu,MATCH($U133,RM_KEY,0))),"")</f>
        <v>L</v>
      </c>
      <c r="AN133" s="91" t="str">
        <f>IFERROR(IF(INDEX(RM_M_C,MATCH($U133,RM_KEY,0))="","",INDEX(RM_M_C,MATCH($U133,RM_KEY,0))),"")</f>
        <v>H</v>
      </c>
      <c r="AO133" s="92" t="str">
        <f>IFERROR(IF(INDEX(RM_M_Au,MATCH($U133,RM_KEY,0))="","",INDEX(RM_M_Au,MATCH($U133,RM_KEY,0))),"")</f>
        <v>M</v>
      </c>
      <c r="AP133" s="92" t="str">
        <f>IFERROR(IF(INDEX(RM_M_Ac,MATCH($U133,RM_KEY,0))="","",INDEX(RM_M_Ac,MATCH($U133,RM_KEY,0))),"")</f>
        <v>M</v>
      </c>
      <c r="AQ133" s="92" t="str">
        <f>IFERROR(IF(INDEX(RM_M_L,MATCH($U133,RM_KEY,0))="","",INDEX(RM_M_L,MATCH($U133,RM_KEY,0))),"")</f>
        <v>M</v>
      </c>
      <c r="AR133" s="92" t="str">
        <f>IFERROR(IF(INDEX(RM_M_BI,MATCH($U133,RM_KEY,0))="","",INDEX(RM_M_BI,MATCH($U133,RM_KEY,0))),"")</f>
        <v>L</v>
      </c>
      <c r="AS133" s="92" t="str">
        <f>IFERROR(IF(INDEX(RM_M_Exp,MATCH($U133,RM_KEY,0))="","",INDEX(RM_M_Exp,MATCH($U133,RM_KEY,0))),"")</f>
        <v>L</v>
      </c>
      <c r="AT133" s="92" t="str">
        <f>IFERROR(IF(INDEX(RM_M_Edu,MATCH($U133,RM_KEY,0))="","",INDEX(RM_M_Edu,MATCH($U133,RM_KEY,0))),"")</f>
        <v>L</v>
      </c>
      <c r="AU133" s="93" t="str">
        <f>IFERROR(IF(INDEX(RM_L_C,MATCH($U133,RM_KEY,0))="","",INDEX(RM_L_C,MATCH($U133,RM_KEY,0))),"")</f>
        <v/>
      </c>
      <c r="AV133" s="94" t="str">
        <f>IFERROR(IF(INDEX(RM_L_Au,MATCH($U133,RM_KEY,0))="","",INDEX(RM_L_Au,MATCH($U133,RM_KEY,0))),"")</f>
        <v/>
      </c>
      <c r="AW133" s="94" t="str">
        <f>IFERROR(IF(INDEX(RM_L_Ac,MATCH($U133,RM_KEY,0))="","",INDEX(RM_L_Ac,MATCH($U133,RM_KEY,0))),"")</f>
        <v/>
      </c>
      <c r="AX133" s="94" t="str">
        <f>IFERROR(IF(INDEX(RM_L_L,MATCH($U133,RM_KEY,0))="","",INDEX(RM_L_L,MATCH($U133,RM_KEY,0))),"")</f>
        <v/>
      </c>
      <c r="AY133" s="94" t="str">
        <f>IFERROR(IF(INDEX(RM_L_BI,MATCH($U133,RM_KEY,0))="","",INDEX(RM_L_BI,MATCH($U133,RM_KEY,0))),"")</f>
        <v/>
      </c>
      <c r="AZ133" s="94" t="str">
        <f>IFERROR(IF(INDEX(RM_L_Exp,MATCH($U133,RM_KEY,0))="","",INDEX(RM_L_Exp,MATCH($U133,RM_KEY,0))),"")</f>
        <v/>
      </c>
      <c r="BA133" s="94" t="str">
        <f>IFERROR(IF(INDEX(RM_L_Edu,MATCH($U133,RM_KEY,0))="","",INDEX(RM_L_Edu,MATCH($U133,RM_KEY,0))),"")</f>
        <v/>
      </c>
      <c r="BB133" s="89" t="inlineStr">
        <is>
          <t>L</t>
        </is>
      </c>
      <c r="BC133" s="90" t="inlineStr">
        <is>
          <t>L</t>
        </is>
      </c>
      <c r="BD133" s="90" t="inlineStr">
        <is>
          <t>M</t>
        </is>
      </c>
      <c r="BE133" s="90" t="inlineStr">
        <is>
          <t>M</t>
        </is>
      </c>
      <c r="BF133" s="90" t="n"/>
      <c r="BG133" s="90" t="inlineStr">
        <is>
          <t>M</t>
        </is>
      </c>
      <c r="BH133" s="90" t="inlineStr">
        <is>
          <t>M</t>
        </is>
      </c>
      <c r="BI133" s="93" t="n"/>
      <c r="BJ133" s="94" t="n"/>
      <c r="BK133" s="94" t="n"/>
      <c r="BL133" s="94" t="n"/>
      <c r="BM133" s="94" t="n"/>
      <c r="BN133" s="94" t="n"/>
      <c r="BO133" s="94" t="n"/>
      <c r="BP133" s="63" t="n"/>
      <c r="BQ133" s="95" t="str">
        <f>IF(CY133=0,"",IF(BP133&lt;&gt;"",BP133,IF(LEFT(W133,1)="X",W133,IF(OR(W133="B+",W133="C+"),INDEX(LAD_PC,MAX(1,MIN(14,MATCH(W133,LAD_PC,0)+IF((DA133-CZ133)&gt;=0.5,1,IF((DA133-CZ133)&lt;=-0.5,-1,0))))),INDEX(LAD_STD,MAX(1,MIN(12,MATCH(W133,LAD_STD,0)+IF((DA133-CZ133)&gt;=0.5,1,IF((DA133-CZ133)&lt;=-0.5,-1,0)))))))))</f>
        <v/>
      </c>
      <c r="BR133" s="86" t="str">
        <f>IF(BQ133="","",IFERROR(CHOOSE(INDEX(B_RANK,MATCH(BQ133,B_LVL,0)),"Band A · Practitioner","Band B · Specialist / Manager","B+ · Player-Coach","Band C · Principal / Head","C+ · Player-Coach","Band D · Business leadership","Band E · Enterprise leadership"),"Band X · Consultant"))</f>
        <v/>
      </c>
      <c r="BS133" s="86" t="str">
        <f>IF(BQ133="","",IF(BQ133=W133,"• Same",IF(INDEX(B_VAL,MATCH(BQ133,B_LVL,0))&gt;INDEX(B_VAL,MATCH(W133,B_LVL,0)),"▲ Up","▼ Down")))</f>
        <v/>
      </c>
      <c r="BT133" s="95" t="str">
        <f>IF(BQ133&lt;&gt;"",BQ133,W133)</f>
        <v>C1</v>
      </c>
      <c r="BU133" s="86" t="str">
        <f>IFERROR(IF($H133="","—",IF(OR(LEFT(BT133,1)="X",LEFT(INDEX($BT$7:$BT$592,MATCH($H133,$D$7:$D$592,0)),1)="X"),"—",IF(AND(LEFT(BT133,1)="E",LEFT(INDEX($BT$7:$BT$592,MATCH($H133,$D$7:$D$592,0)),1)="E"),"Exception · Band E",IF(INDEX(B_VAL,MATCH(BT133,B_LVL,0))&gt;=INDEX(B_VAL,MATCH(INDEX($BT$7:$BT$592,MATCH($H133,$D$7:$D$592,0)),B_LVL,0)),"⚠ At or above the manager",IF(INDEX(B_RANK,MATCH(BT133,B_LVL,0))=INDEX(B_RANK,MATCH(INDEX($BT$7:$BT$592,MATCH($H133,$D$7:$D$592,0)),B_LVL,0)),"⚠ Same band as the manager","OK"))))),"—")</f>
        <v>OK</v>
      </c>
      <c r="BV133" s="64" t="n"/>
      <c r="BW133" s="20">
        <f>IFERROR(INDEX(LMH_PTS,MATCH(AG133,LMH_KEY,0)),0)</f>
        <v>9</v>
      </c>
      <c r="BX133" s="21">
        <f>IFERROR(INDEX(LMH_PTS,MATCH(AH133,LMH_KEY,0)),0)</f>
        <v>3</v>
      </c>
      <c r="BY133" s="21">
        <f>IFERROR(INDEX(LMH_PTS,MATCH(AI133,LMH_KEY,0)),0)</f>
        <v>1</v>
      </c>
      <c r="BZ133" s="21">
        <f>IFERROR(INDEX(LMH_PTS,MATCH(AJ133,LMH_KEY,0)),0)</f>
        <v>3</v>
      </c>
      <c r="CA133" s="21">
        <f>IFERROR(INDEX(LMH_PTS,MATCH(AK133,LMH_KEY,0)),0)</f>
        <v>3</v>
      </c>
      <c r="CB133" s="21">
        <f>IFERROR(INDEX(LMH_PTS,MATCH(AL133,LMH_KEY,0)),0)</f>
        <v>1</v>
      </c>
      <c r="CC133" s="21">
        <f>IFERROR(INDEX(LMH_PTS,MATCH(AM133,LMH_KEY,0)),0)</f>
        <v>1</v>
      </c>
      <c r="CD133" s="21">
        <f>IFERROR(INDEX(LMH_PTS,MATCH(IF(AU133&lt;&gt;"",AU133,AG133),LMH_KEY,0)),0)</f>
        <v>9</v>
      </c>
      <c r="CE133" s="21">
        <f>IFERROR(INDEX(LMH_PTS,MATCH(IF(AV133&lt;&gt;"",AV133,AH133),LMH_KEY,0)),0)</f>
        <v>3</v>
      </c>
      <c r="CF133" s="21">
        <f>IFERROR(INDEX(LMH_PTS,MATCH(IF(AW133&lt;&gt;"",AW133,AI133),LMH_KEY,0)),0)</f>
        <v>1</v>
      </c>
      <c r="CG133" s="21">
        <f>IFERROR(INDEX(LMH_PTS,MATCH(IF(AX133&lt;&gt;"",AX133,AJ133),LMH_KEY,0)),0)</f>
        <v>3</v>
      </c>
      <c r="CH133" s="21">
        <f>IFERROR(INDEX(LMH_PTS,MATCH(IF(AY133&lt;&gt;"",AY133,AK133),LMH_KEY,0)),0)</f>
        <v>3</v>
      </c>
      <c r="CI133" s="21">
        <f>IFERROR(INDEX(LMH_PTS,MATCH(IF(AZ133&lt;&gt;"",AZ133,AL133),LMH_KEY,0)),0)</f>
        <v>1</v>
      </c>
      <c r="CJ133" s="21">
        <f>IFERROR(INDEX(LMH_PTS,MATCH(IF(BA133&lt;&gt;"",BA133,AM133),LMH_KEY,0)),0)</f>
        <v>1</v>
      </c>
      <c r="CK133" s="21">
        <f>IF(BB133="",0,IFERROR(INDEX(LMH_STEP,MATCH(BB133,LMH_KEY,0)),0))</f>
        <v>-1</v>
      </c>
      <c r="CL133" s="21">
        <f>IF(BC133="",0,IFERROR(INDEX(LMH_STEP,MATCH(BC133,LMH_KEY,0)),0))</f>
        <v>-1</v>
      </c>
      <c r="CM133" s="21">
        <f>IF(BD133="",0,IFERROR(INDEX(LMH_STEP,MATCH(BD133,LMH_KEY,0)),0))</f>
        <v>0</v>
      </c>
      <c r="CN133" s="21">
        <f>IF(BE133="",0,IFERROR(INDEX(LMH_STEP,MATCH(BE133,LMH_KEY,0)),0))</f>
        <v>0</v>
      </c>
      <c r="CO133" s="21">
        <f>IF(BF133="",0,IFERROR(INDEX(LMH_STEP,MATCH(BF133,LMH_KEY,0)),0))</f>
        <v>0</v>
      </c>
      <c r="CP133" s="21">
        <f>IF(BG133="",0,IFERROR(INDEX(LMH_STEP,MATCH(BG133,LMH_KEY,0)),0))</f>
        <v>0</v>
      </c>
      <c r="CQ133" s="21">
        <f>IF(BH133="",0,IFERROR(INDEX(LMH_STEP,MATCH(BH133,LMH_KEY,0)),0))</f>
        <v>0</v>
      </c>
      <c r="CR133" s="21">
        <f>IF(BI133&lt;&gt;"",IFERROR(INDEX(LMH_STEP,MATCH(BI133,LMH_KEY,0)),0),CK133)</f>
        <v>-1</v>
      </c>
      <c r="CS133" s="21">
        <f>IF(BJ133&lt;&gt;"",IFERROR(INDEX(LMH_STEP,MATCH(BJ133,LMH_KEY,0)),0),CL133)</f>
        <v>-1</v>
      </c>
      <c r="CT133" s="21">
        <f>IF(BK133&lt;&gt;"",IFERROR(INDEX(LMH_STEP,MATCH(BK133,LMH_KEY,0)),0),CM133)</f>
        <v>0</v>
      </c>
      <c r="CU133" s="21">
        <f>IF(BL133&lt;&gt;"",IFERROR(INDEX(LMH_STEP,MATCH(BL133,LMH_KEY,0)),0),CN133)</f>
        <v>0</v>
      </c>
      <c r="CV133" s="21">
        <f>IF(BM133&lt;&gt;"",IFERROR(INDEX(LMH_STEP,MATCH(BM133,LMH_KEY,0)),0),CO133)</f>
        <v>0</v>
      </c>
      <c r="CW133" s="21">
        <f>IF(BN133&lt;&gt;"",IFERROR(INDEX(LMH_STEP,MATCH(BN133,LMH_KEY,0)),0),CP133)</f>
        <v>0</v>
      </c>
      <c r="CX133" s="21">
        <f>IF(BO133&lt;&gt;"",IFERROR(INDEX(LMH_STEP,MATCH(BO133,LMH_KEY,0)),0),CQ133)</f>
        <v>0</v>
      </c>
      <c r="CY133" s="21">
        <f>COUNTA(BI133:BO133)+IF(BP133&lt;&gt;"",1,0)+IFERROR(INDEX(RM_LCNT,MATCH($U133,RM_KEY,0)),0)</f>
        <v>0</v>
      </c>
      <c r="CZ133" s="21">
        <f>IF((BW133+BX133+BY133+BZ133+CA133+CB133+CC133)=0,0,(BW133*CK133+BX133*CL133+BY133*CM133+BZ133*CN133+CA133*CO133+CB133*CP133+CC133*CQ133)/(BW133+BX133+BY133+BZ133+CA133+CB133+CC133))</f>
        <v>-0.571428571428571</v>
      </c>
      <c r="DA133" s="21">
        <f>IF((CD133+CE133+CF133+CG133+CH133+CI133+CJ133)=0,0,(CD133*CR133+CE133*CS133+CF133*CT133+CG133*CU133+CH133*CV133+CI133*CW133+CJ133*CX133)/(CD133+CE133+CF133+CG133+CH133+CI133+CJ133))</f>
        <v>-0.571428571428571</v>
      </c>
    </row>
    <row r="134" ht="70" customHeight="1">
      <c r="A134" s="59" t="inlineStr">
        <is>
          <t>CARBON</t>
        </is>
      </c>
      <c r="B134" s="17" t="inlineStr">
        <is>
          <t>Marketing</t>
        </is>
      </c>
      <c r="C134" s="17" t="n">
        <v>4</v>
      </c>
      <c r="D134" s="17" t="inlineStr">
        <is>
          <t>IRIS2358</t>
        </is>
      </c>
      <c r="E134" s="17" t="inlineStr">
        <is>
          <t>Sobhan Pramanik</t>
        </is>
      </c>
      <c r="F134" s="17" t="inlineStr">
        <is>
          <t>Manager - Marketing</t>
        </is>
      </c>
      <c r="G134" s="17" t="inlineStr">
        <is>
          <t>Saahit Togaru</t>
        </is>
      </c>
      <c r="H134" s="17" t="inlineStr">
        <is>
          <t>IRIS2239</t>
        </is>
      </c>
      <c r="I134" s="17" t="n">
        <v>8.5</v>
      </c>
      <c r="J134" s="17" t="inlineStr">
        <is>
          <t>B.Tech</t>
        </is>
      </c>
      <c r="K134" s="17" t="inlineStr">
        <is>
          <t>L5 – Manager</t>
        </is>
      </c>
      <c r="L134" s="82" t="inlineStr">
        <is>
          <t>20 of 20</t>
        </is>
      </c>
      <c r="M134" s="83" t="inlineStr">
        <is>
          <t>• Role / sub-team: Marketing — Manager - Marketing.
• Core purpose: Building brand awareness and demand for IRIS CARBON globally.
• Decision-making autonomy: Can independently content Strategy.
• Is this something only they do: Everyone on the team.</t>
        </is>
      </c>
      <c r="N134" s="83" t="inlineStr">
        <is>
          <t>Annual · set by manager: OKR Tracker - Marketing 2026 · FY27.xlsx</t>
        </is>
      </c>
      <c r="O134" s="83" t="inlineStr">
        <is>
          <t>Latest rating: 3 · Potential: High · 9-box: Future Leader</t>
        </is>
      </c>
      <c r="P134" s="83" t="inlineStr">
        <is>
          <t>Complexity &amp; Expertise: B2: Runs marketing across organic/SEO, paid, events, PR and analyst relations; builds messaging and team processes → matches the start
Autonomy &amp; Decision: B2: Decides content strategy; manages the team and institutionalises its processes → matches the start
Accountability &amp; Impact: B2: MQL volume plus brand messaging and visual consistency for IRIS CARBON → matches the start
Leadership &amp; Strategy: B2: Team management listed; 7 direct reports → matches the start</t>
        </is>
      </c>
      <c r="Q134" s="84" t="inlineStr">
        <is>
          <t>Open ▸</t>
        </is>
      </c>
      <c r="R134" s="84" t="inlineStr">
        <is>
          <t>Card ▸</t>
        </is>
      </c>
      <c r="S134" s="85" t="inlineStr">
        <is>
          <t>Marketing &amp; Communications</t>
        </is>
      </c>
      <c r="T134" s="86" t="inlineStr">
        <is>
          <t>Demand Generation, Brand &amp; Events</t>
        </is>
      </c>
      <c r="U134" s="86" t="inlineStr">
        <is>
          <t>R056</t>
        </is>
      </c>
      <c r="V134" s="86" t="inlineStr">
        <is>
          <t>Demand Generation, Brand &amp; Events · Manager</t>
        </is>
      </c>
      <c r="W134" s="99" t="inlineStr">
        <is>
          <t>B2</t>
        </is>
      </c>
      <c r="X134" s="86" t="inlineStr">
        <is>
          <t>Band B · Specialist / Manager</t>
        </is>
      </c>
      <c r="Y134" s="86" t="inlineStr">
        <is>
          <t>Marketing Manager</t>
        </is>
      </c>
      <c r="Z134" s="86" t="n"/>
      <c r="AA134" s="86" t="inlineStr">
        <is>
          <t>Placed at B2 by the evidence: six ratings × market-derived weights and rules R1–R13 · no move needed for the reporting line</t>
        </is>
      </c>
      <c r="AB134" s="86" t="n"/>
      <c r="AC134" s="88" t="inlineStr">
        <is>
          <t>B2</t>
        </is>
      </c>
      <c r="AD134" s="21" t="inlineStr">
        <is>
          <t>Medium · 8.5 yrs vs market 6–10 yrs for B2</t>
        </is>
      </c>
      <c r="AE134" s="21" t="inlineStr">
        <is>
          <t>7 direct reports · norm IC: none · People: 6–8 knowledge work, 8–12 standardised delivery</t>
        </is>
      </c>
      <c r="AF134" s="21" t="inlineStr">
        <is>
          <t>P4 / M3 · SFIA 4–5</t>
        </is>
      </c>
      <c r="AG134" s="89" t="str">
        <f>IFERROR(IF(INDEX(RM_I_C,MATCH($U134,RM_KEY,0))="","",INDEX(RM_I_C,MATCH($U134,RM_KEY,0))),"")</f>
        <v>H</v>
      </c>
      <c r="AH134" s="90" t="str">
        <f>IFERROR(IF(INDEX(RM_I_Au,MATCH($U134,RM_KEY,0))="","",INDEX(RM_I_Au,MATCH($U134,RM_KEY,0))),"")</f>
        <v>M</v>
      </c>
      <c r="AI134" s="90" t="str">
        <f>IFERROR(IF(INDEX(RM_I_Ac,MATCH($U134,RM_KEY,0))="","",INDEX(RM_I_Ac,MATCH($U134,RM_KEY,0))),"")</f>
        <v>L</v>
      </c>
      <c r="AJ134" s="90" t="str">
        <f>IFERROR(IF(INDEX(RM_I_L,MATCH($U134,RM_KEY,0))="","",INDEX(RM_I_L,MATCH($U134,RM_KEY,0))),"")</f>
        <v>M</v>
      </c>
      <c r="AK134" s="90" t="str">
        <f>IFERROR(IF(INDEX(RM_I_BI,MATCH($U134,RM_KEY,0))="","",INDEX(RM_I_BI,MATCH($U134,RM_KEY,0))),"")</f>
        <v>M</v>
      </c>
      <c r="AL134" s="90" t="str">
        <f>IFERROR(IF(INDEX(RM_I_Exp,MATCH($U134,RM_KEY,0))="","",INDEX(RM_I_Exp,MATCH($U134,RM_KEY,0))),"")</f>
        <v>L</v>
      </c>
      <c r="AM134" s="90" t="str">
        <f>IFERROR(IF(INDEX(RM_I_Edu,MATCH($U134,RM_KEY,0))="","",INDEX(RM_I_Edu,MATCH($U134,RM_KEY,0))),"")</f>
        <v>L</v>
      </c>
      <c r="AN134" s="91" t="str">
        <f>IFERROR(IF(INDEX(RM_M_C,MATCH($U134,RM_KEY,0))="","",INDEX(RM_M_C,MATCH($U134,RM_KEY,0))),"")</f>
        <v>H</v>
      </c>
      <c r="AO134" s="92" t="str">
        <f>IFERROR(IF(INDEX(RM_M_Au,MATCH($U134,RM_KEY,0))="","",INDEX(RM_M_Au,MATCH($U134,RM_KEY,0))),"")</f>
        <v>M</v>
      </c>
      <c r="AP134" s="92" t="str">
        <f>IFERROR(IF(INDEX(RM_M_Ac,MATCH($U134,RM_KEY,0))="","",INDEX(RM_M_Ac,MATCH($U134,RM_KEY,0))),"")</f>
        <v>M</v>
      </c>
      <c r="AQ134" s="92" t="str">
        <f>IFERROR(IF(INDEX(RM_M_L,MATCH($U134,RM_KEY,0))="","",INDEX(RM_M_L,MATCH($U134,RM_KEY,0))),"")</f>
        <v>M</v>
      </c>
      <c r="AR134" s="92" t="str">
        <f>IFERROR(IF(INDEX(RM_M_BI,MATCH($U134,RM_KEY,0))="","",INDEX(RM_M_BI,MATCH($U134,RM_KEY,0))),"")</f>
        <v>L</v>
      </c>
      <c r="AS134" s="92" t="str">
        <f>IFERROR(IF(INDEX(RM_M_Exp,MATCH($U134,RM_KEY,0))="","",INDEX(RM_M_Exp,MATCH($U134,RM_KEY,0))),"")</f>
        <v>L</v>
      </c>
      <c r="AT134" s="92" t="str">
        <f>IFERROR(IF(INDEX(RM_M_Edu,MATCH($U134,RM_KEY,0))="","",INDEX(RM_M_Edu,MATCH($U134,RM_KEY,0))),"")</f>
        <v>L</v>
      </c>
      <c r="AU134" s="93" t="str">
        <f>IFERROR(IF(INDEX(RM_L_C,MATCH($U134,RM_KEY,0))="","",INDEX(RM_L_C,MATCH($U134,RM_KEY,0))),"")</f>
        <v/>
      </c>
      <c r="AV134" s="94" t="str">
        <f>IFERROR(IF(INDEX(RM_L_Au,MATCH($U134,RM_KEY,0))="","",INDEX(RM_L_Au,MATCH($U134,RM_KEY,0))),"")</f>
        <v/>
      </c>
      <c r="AW134" s="94" t="str">
        <f>IFERROR(IF(INDEX(RM_L_Ac,MATCH($U134,RM_KEY,0))="","",INDEX(RM_L_Ac,MATCH($U134,RM_KEY,0))),"")</f>
        <v/>
      </c>
      <c r="AX134" s="94" t="str">
        <f>IFERROR(IF(INDEX(RM_L_L,MATCH($U134,RM_KEY,0))="","",INDEX(RM_L_L,MATCH($U134,RM_KEY,0))),"")</f>
        <v/>
      </c>
      <c r="AY134" s="94" t="str">
        <f>IFERROR(IF(INDEX(RM_L_BI,MATCH($U134,RM_KEY,0))="","",INDEX(RM_L_BI,MATCH($U134,RM_KEY,0))),"")</f>
        <v/>
      </c>
      <c r="AZ134" s="94" t="str">
        <f>IFERROR(IF(INDEX(RM_L_Exp,MATCH($U134,RM_KEY,0))="","",INDEX(RM_L_Exp,MATCH($U134,RM_KEY,0))),"")</f>
        <v/>
      </c>
      <c r="BA134" s="94" t="str">
        <f>IFERROR(IF(INDEX(RM_L_Edu,MATCH($U134,RM_KEY,0))="","",INDEX(RM_L_Edu,MATCH($U134,RM_KEY,0))),"")</f>
        <v/>
      </c>
      <c r="BB134" s="89" t="inlineStr">
        <is>
          <t>M</t>
        </is>
      </c>
      <c r="BC134" s="90" t="inlineStr">
        <is>
          <t>M</t>
        </is>
      </c>
      <c r="BD134" s="90" t="inlineStr">
        <is>
          <t>M</t>
        </is>
      </c>
      <c r="BE134" s="90" t="inlineStr">
        <is>
          <t>M</t>
        </is>
      </c>
      <c r="BF134" s="90" t="inlineStr">
        <is>
          <t>M</t>
        </is>
      </c>
      <c r="BG134" s="90" t="inlineStr">
        <is>
          <t>H</t>
        </is>
      </c>
      <c r="BH134" s="90" t="inlineStr">
        <is>
          <t>M</t>
        </is>
      </c>
      <c r="BI134" s="93" t="n"/>
      <c r="BJ134" s="94" t="n"/>
      <c r="BK134" s="94" t="n"/>
      <c r="BL134" s="94" t="n"/>
      <c r="BM134" s="94" t="n"/>
      <c r="BN134" s="94" t="n"/>
      <c r="BO134" s="94" t="n"/>
      <c r="BP134" s="63" t="n"/>
      <c r="BQ134" s="95" t="str">
        <f>IF(CY134=0,"",IF(BP134&lt;&gt;"",BP134,IF(LEFT(W134,1)="X",W134,IF(OR(W134="B+",W134="C+"),INDEX(LAD_PC,MAX(1,MIN(14,MATCH(W134,LAD_PC,0)+IF((DA134-CZ134)&gt;=0.5,1,IF((DA134-CZ134)&lt;=-0.5,-1,0))))),INDEX(LAD_STD,MAX(1,MIN(12,MATCH(W134,LAD_STD,0)+IF((DA134-CZ134)&gt;=0.5,1,IF((DA134-CZ134)&lt;=-0.5,-1,0)))))))))</f>
        <v/>
      </c>
      <c r="BR134" s="86" t="str">
        <f>IF(BQ134="","",IFERROR(CHOOSE(INDEX(B_RANK,MATCH(BQ134,B_LVL,0)),"Band A · Practitioner","Band B · Specialist / Manager","B+ · Player-Coach","Band C · Principal / Head","C+ · Player-Coach","Band D · Business leadership","Band E · Enterprise leadership"),"Band X · Consultant"))</f>
        <v/>
      </c>
      <c r="BS134" s="86" t="str">
        <f>IF(BQ134="","",IF(BQ134=W134,"• Same",IF(INDEX(B_VAL,MATCH(BQ134,B_LVL,0))&gt;INDEX(B_VAL,MATCH(W134,B_LVL,0)),"▲ Up","▼ Down")))</f>
        <v/>
      </c>
      <c r="BT134" s="95" t="str">
        <f>IF(BQ134&lt;&gt;"",BQ134,W134)</f>
        <v>B2</v>
      </c>
      <c r="BU134" s="86" t="str">
        <f>IFERROR(IF($H134="","—",IF(OR(LEFT(BT134,1)="X",LEFT(INDEX($BT$7:$BT$592,MATCH($H134,$D$7:$D$592,0)),1)="X"),"—",IF(AND(LEFT(BT134,1)="E",LEFT(INDEX($BT$7:$BT$592,MATCH($H134,$D$7:$D$592,0)),1)="E"),"Exception · Band E",IF(INDEX(B_VAL,MATCH(BT134,B_LVL,0))&gt;=INDEX(B_VAL,MATCH(INDEX($BT$7:$BT$592,MATCH($H134,$D$7:$D$592,0)),B_LVL,0)),"⚠ At or above the manager",IF(INDEX(B_RANK,MATCH(BT134,B_LVL,0))=INDEX(B_RANK,MATCH(INDEX($BT$7:$BT$592,MATCH($H134,$D$7:$D$592,0)),B_LVL,0)),"⚠ Same band as the manager","OK"))))),"—")</f>
        <v>OK</v>
      </c>
      <c r="BV134" s="64" t="n"/>
      <c r="BW134" s="20">
        <f>IFERROR(INDEX(LMH_PTS,MATCH(AG134,LMH_KEY,0)),0)</f>
        <v>9</v>
      </c>
      <c r="BX134" s="21">
        <f>IFERROR(INDEX(LMH_PTS,MATCH(AH134,LMH_KEY,0)),0)</f>
        <v>3</v>
      </c>
      <c r="BY134" s="21">
        <f>IFERROR(INDEX(LMH_PTS,MATCH(AI134,LMH_KEY,0)),0)</f>
        <v>1</v>
      </c>
      <c r="BZ134" s="21">
        <f>IFERROR(INDEX(LMH_PTS,MATCH(AJ134,LMH_KEY,0)),0)</f>
        <v>3</v>
      </c>
      <c r="CA134" s="21">
        <f>IFERROR(INDEX(LMH_PTS,MATCH(AK134,LMH_KEY,0)),0)</f>
        <v>3</v>
      </c>
      <c r="CB134" s="21">
        <f>IFERROR(INDEX(LMH_PTS,MATCH(AL134,LMH_KEY,0)),0)</f>
        <v>1</v>
      </c>
      <c r="CC134" s="21">
        <f>IFERROR(INDEX(LMH_PTS,MATCH(AM134,LMH_KEY,0)),0)</f>
        <v>1</v>
      </c>
      <c r="CD134" s="21">
        <f>IFERROR(INDEX(LMH_PTS,MATCH(IF(AU134&lt;&gt;"",AU134,AG134),LMH_KEY,0)),0)</f>
        <v>9</v>
      </c>
      <c r="CE134" s="21">
        <f>IFERROR(INDEX(LMH_PTS,MATCH(IF(AV134&lt;&gt;"",AV134,AH134),LMH_KEY,0)),0)</f>
        <v>3</v>
      </c>
      <c r="CF134" s="21">
        <f>IFERROR(INDEX(LMH_PTS,MATCH(IF(AW134&lt;&gt;"",AW134,AI134),LMH_KEY,0)),0)</f>
        <v>1</v>
      </c>
      <c r="CG134" s="21">
        <f>IFERROR(INDEX(LMH_PTS,MATCH(IF(AX134&lt;&gt;"",AX134,AJ134),LMH_KEY,0)),0)</f>
        <v>3</v>
      </c>
      <c r="CH134" s="21">
        <f>IFERROR(INDEX(LMH_PTS,MATCH(IF(AY134&lt;&gt;"",AY134,AK134),LMH_KEY,0)),0)</f>
        <v>3</v>
      </c>
      <c r="CI134" s="21">
        <f>IFERROR(INDEX(LMH_PTS,MATCH(IF(AZ134&lt;&gt;"",AZ134,AL134),LMH_KEY,0)),0)</f>
        <v>1</v>
      </c>
      <c r="CJ134" s="21">
        <f>IFERROR(INDEX(LMH_PTS,MATCH(IF(BA134&lt;&gt;"",BA134,AM134),LMH_KEY,0)),0)</f>
        <v>1</v>
      </c>
      <c r="CK134" s="21">
        <f>IF(BB134="",0,IFERROR(INDEX(LMH_STEP,MATCH(BB134,LMH_KEY,0)),0))</f>
        <v>0</v>
      </c>
      <c r="CL134" s="21">
        <f>IF(BC134="",0,IFERROR(INDEX(LMH_STEP,MATCH(BC134,LMH_KEY,0)),0))</f>
        <v>0</v>
      </c>
      <c r="CM134" s="21">
        <f>IF(BD134="",0,IFERROR(INDEX(LMH_STEP,MATCH(BD134,LMH_KEY,0)),0))</f>
        <v>0</v>
      </c>
      <c r="CN134" s="21">
        <f>IF(BE134="",0,IFERROR(INDEX(LMH_STEP,MATCH(BE134,LMH_KEY,0)),0))</f>
        <v>0</v>
      </c>
      <c r="CO134" s="21">
        <f>IF(BF134="",0,IFERROR(INDEX(LMH_STEP,MATCH(BF134,LMH_KEY,0)),0))</f>
        <v>0</v>
      </c>
      <c r="CP134" s="21">
        <f>IF(BG134="",0,IFERROR(INDEX(LMH_STEP,MATCH(BG134,LMH_KEY,0)),0))</f>
        <v>1</v>
      </c>
      <c r="CQ134" s="21">
        <f>IF(BH134="",0,IFERROR(INDEX(LMH_STEP,MATCH(BH134,LMH_KEY,0)),0))</f>
        <v>0</v>
      </c>
      <c r="CR134" s="21">
        <f>IF(BI134&lt;&gt;"",IFERROR(INDEX(LMH_STEP,MATCH(BI134,LMH_KEY,0)),0),CK134)</f>
        <v>0</v>
      </c>
      <c r="CS134" s="21">
        <f>IF(BJ134&lt;&gt;"",IFERROR(INDEX(LMH_STEP,MATCH(BJ134,LMH_KEY,0)),0),CL134)</f>
        <v>0</v>
      </c>
      <c r="CT134" s="21">
        <f>IF(BK134&lt;&gt;"",IFERROR(INDEX(LMH_STEP,MATCH(BK134,LMH_KEY,0)),0),CM134)</f>
        <v>0</v>
      </c>
      <c r="CU134" s="21">
        <f>IF(BL134&lt;&gt;"",IFERROR(INDEX(LMH_STEP,MATCH(BL134,LMH_KEY,0)),0),CN134)</f>
        <v>0</v>
      </c>
      <c r="CV134" s="21">
        <f>IF(BM134&lt;&gt;"",IFERROR(INDEX(LMH_STEP,MATCH(BM134,LMH_KEY,0)),0),CO134)</f>
        <v>0</v>
      </c>
      <c r="CW134" s="21">
        <f>IF(BN134&lt;&gt;"",IFERROR(INDEX(LMH_STEP,MATCH(BN134,LMH_KEY,0)),0),CP134)</f>
        <v>1</v>
      </c>
      <c r="CX134" s="21">
        <f>IF(BO134&lt;&gt;"",IFERROR(INDEX(LMH_STEP,MATCH(BO134,LMH_KEY,0)),0),CQ134)</f>
        <v>0</v>
      </c>
      <c r="CY134" s="21">
        <f>COUNTA(BI134:BO134)+IF(BP134&lt;&gt;"",1,0)+IFERROR(INDEX(RM_LCNT,MATCH($U134,RM_KEY,0)),0)</f>
        <v>0</v>
      </c>
      <c r="CZ134" s="21">
        <f>IF((BW134+BX134+BY134+BZ134+CA134+CB134+CC134)=0,0,(BW134*CK134+BX134*CL134+BY134*CM134+BZ134*CN134+CA134*CO134+CB134*CP134+CC134*CQ134)/(BW134+BX134+BY134+BZ134+CA134+CB134+CC134))</f>
        <v>0.0476190476190476</v>
      </c>
      <c r="DA134" s="21">
        <f>IF((CD134+CE134+CF134+CG134+CH134+CI134+CJ134)=0,0,(CD134*CR134+CE134*CS134+CF134*CT134+CG134*CU134+CH134*CV134+CI134*CW134+CJ134*CX134)/(CD134+CE134+CF134+CG134+CH134+CI134+CJ134))</f>
        <v>0.0476190476190476</v>
      </c>
    </row>
    <row r="135" ht="70" customHeight="1">
      <c r="A135" s="59" t="inlineStr">
        <is>
          <t>CARBON</t>
        </is>
      </c>
      <c r="B135" s="17" t="inlineStr">
        <is>
          <t>Marketing</t>
        </is>
      </c>
      <c r="C135" s="17" t="n">
        <v>5</v>
      </c>
      <c r="D135" s="17" t="inlineStr">
        <is>
          <t>IRIS2400</t>
        </is>
      </c>
      <c r="E135" s="17" t="inlineStr">
        <is>
          <t>Bharani Kumar</t>
        </is>
      </c>
      <c r="F135" s="17" t="inlineStr">
        <is>
          <t>Creative Lead</t>
        </is>
      </c>
      <c r="G135" s="17" t="inlineStr">
        <is>
          <t>Sobhan Pramanik</t>
        </is>
      </c>
      <c r="H135" s="17" t="inlineStr">
        <is>
          <t>IRIS2358</t>
        </is>
      </c>
      <c r="I135" s="17" t="n">
        <v>12.2</v>
      </c>
      <c r="J135" s="17" t="inlineStr">
        <is>
          <t>BA</t>
        </is>
      </c>
      <c r="K135" s="17" t="inlineStr">
        <is>
          <t>L5 – Lead · IC</t>
        </is>
      </c>
      <c r="L135" s="82" t="inlineStr">
        <is>
          <t>20 of 20</t>
        </is>
      </c>
      <c r="M135" s="83" t="inlineStr">
        <is>
          <t>• Role / sub-team: Marketing — Creative Lead.
• Core purpose: Input not given by Participant.
• Decision-making autonomy: Input not given by Participant.
• Is this something only they do: Input not given by Participant.</t>
        </is>
      </c>
      <c r="N135" s="83" t="inlineStr">
        <is>
          <t>Annual · set by manager: c</t>
        </is>
      </c>
      <c r="O135" s="83" t="inlineStr">
        <is>
          <t>Latest rating: Not rated · manager · Potential: Medium · 9-box: Core Contributor</t>
        </is>
      </c>
      <c r="P135" s="83" t="inlineStr">
        <is>
          <t>Complexity &amp; Expertise: B1: Designs brand visuals, sales decks, motion graphics and video; owns brand design rules → matches the start
Autonomy &amp; Decision: B1: Decides design direction, visual style, motion approach and design standards used across decks and videos → matches the start
Accountability &amp; Impact: B1: Brand and visual design, motion/video content and decks that customers see → moved up 0.2
Leadership &amp; Strategy: A2: Sets design standards others follow; no people guidance described · 1 report in HR → moved down 0.5</t>
        </is>
      </c>
      <c r="Q135" s="84" t="inlineStr">
        <is>
          <t>Open ▸</t>
        </is>
      </c>
      <c r="R135" s="84" t="inlineStr">
        <is>
          <t>Card ▸</t>
        </is>
      </c>
      <c r="S135" s="85" t="inlineStr">
        <is>
          <t>Design &amp; Creative</t>
        </is>
      </c>
      <c r="T135" s="86" t="inlineStr">
        <is>
          <t>Brand, Graphic &amp; Video Design</t>
        </is>
      </c>
      <c r="U135" s="86" t="inlineStr">
        <is>
          <t>R025</t>
        </is>
      </c>
      <c r="V135" s="86" t="inlineStr">
        <is>
          <t>Brand, Graphic &amp; Video Design · IC</t>
        </is>
      </c>
      <c r="W135" s="99" t="inlineStr">
        <is>
          <t>B1</t>
        </is>
      </c>
      <c r="X135" s="86" t="inlineStr">
        <is>
          <t>Band B · Specialist / Manager</t>
        </is>
      </c>
      <c r="Y135" s="86" t="inlineStr">
        <is>
          <t>Design Specialist – POD Lead</t>
        </is>
      </c>
      <c r="Z135" s="86" t="n"/>
      <c r="AA135" s="86" t="inlineStr">
        <is>
          <t>Placed at B1 by the evidence: six ratings × market-derived weights and rules R1–R13 · no move needed for the reporting line</t>
        </is>
      </c>
      <c r="AB135" s="97" t="inlineStr">
        <is>
          <t>Deep chain: shares a band with manager Sobhan Pramanik · B2 · decide: report to the next manager up, or merge this layer</t>
        </is>
      </c>
      <c r="AC135" s="88" t="inlineStr">
        <is>
          <t>B1</t>
        </is>
      </c>
      <c r="AD135" s="21" t="inlineStr">
        <is>
          <t>High · 12.2 yrs vs market 4–8 yrs for B1</t>
        </is>
      </c>
      <c r="AE135" s="21" t="inlineStr">
        <is>
          <t>1 direct reports · norm IC: none · Team Lead: 3–5</t>
        </is>
      </c>
      <c r="AF135" s="21" t="inlineStr">
        <is>
          <t>P3 / M2 · SFIA 4 Enable</t>
        </is>
      </c>
      <c r="AG135" s="89" t="str">
        <f>IFERROR(IF(INDEX(RM_I_C,MATCH($U135,RM_KEY,0))="","",INDEX(RM_I_C,MATCH($U135,RM_KEY,0))),"")</f>
        <v>H</v>
      </c>
      <c r="AH135" s="90" t="str">
        <f>IFERROR(IF(INDEX(RM_I_Au,MATCH($U135,RM_KEY,0))="","",INDEX(RM_I_Au,MATCH($U135,RM_KEY,0))),"")</f>
        <v>M</v>
      </c>
      <c r="AI135" s="90" t="str">
        <f>IFERROR(IF(INDEX(RM_I_Ac,MATCH($U135,RM_KEY,0))="","",INDEX(RM_I_Ac,MATCH($U135,RM_KEY,0))),"")</f>
        <v>L</v>
      </c>
      <c r="AJ135" s="90" t="str">
        <f>IFERROR(IF(INDEX(RM_I_L,MATCH($U135,RM_KEY,0))="","",INDEX(RM_I_L,MATCH($U135,RM_KEY,0))),"")</f>
        <v>L</v>
      </c>
      <c r="AK135" s="90" t="str">
        <f>IFERROR(IF(INDEX(RM_I_BI,MATCH($U135,RM_KEY,0))="","",INDEX(RM_I_BI,MATCH($U135,RM_KEY,0))),"")</f>
        <v>M</v>
      </c>
      <c r="AL135" s="90" t="str">
        <f>IFERROR(IF(INDEX(RM_I_Exp,MATCH($U135,RM_KEY,0))="","",INDEX(RM_I_Exp,MATCH($U135,RM_KEY,0))),"")</f>
        <v>L</v>
      </c>
      <c r="AM135" s="90" t="str">
        <f>IFERROR(IF(INDEX(RM_I_Edu,MATCH($U135,RM_KEY,0))="","",INDEX(RM_I_Edu,MATCH($U135,RM_KEY,0))),"")</f>
        <v>L</v>
      </c>
      <c r="AN135" s="91" t="str">
        <f>IFERROR(IF(INDEX(RM_M_C,MATCH($U135,RM_KEY,0))="","",INDEX(RM_M_C,MATCH($U135,RM_KEY,0))),"")</f>
        <v>H</v>
      </c>
      <c r="AO135" s="92" t="str">
        <f>IFERROR(IF(INDEX(RM_M_Au,MATCH($U135,RM_KEY,0))="","",INDEX(RM_M_Au,MATCH($U135,RM_KEY,0))),"")</f>
        <v>M</v>
      </c>
      <c r="AP135" s="92" t="str">
        <f>IFERROR(IF(INDEX(RM_M_Ac,MATCH($U135,RM_KEY,0))="","",INDEX(RM_M_Ac,MATCH($U135,RM_KEY,0))),"")</f>
        <v>M</v>
      </c>
      <c r="AQ135" s="92" t="str">
        <f>IFERROR(IF(INDEX(RM_M_L,MATCH($U135,RM_KEY,0))="","",INDEX(RM_M_L,MATCH($U135,RM_KEY,0))),"")</f>
        <v>L</v>
      </c>
      <c r="AR135" s="92" t="str">
        <f>IFERROR(IF(INDEX(RM_M_BI,MATCH($U135,RM_KEY,0))="","",INDEX(RM_M_BI,MATCH($U135,RM_KEY,0))),"")</f>
        <v>L</v>
      </c>
      <c r="AS135" s="92" t="str">
        <f>IFERROR(IF(INDEX(RM_M_Exp,MATCH($U135,RM_KEY,0))="","",INDEX(RM_M_Exp,MATCH($U135,RM_KEY,0))),"")</f>
        <v>L</v>
      </c>
      <c r="AT135" s="92" t="str">
        <f>IFERROR(IF(INDEX(RM_M_Edu,MATCH($U135,RM_KEY,0))="","",INDEX(RM_M_Edu,MATCH($U135,RM_KEY,0))),"")</f>
        <v>L</v>
      </c>
      <c r="AU135" s="93" t="str">
        <f>IFERROR(IF(INDEX(RM_L_C,MATCH($U135,RM_KEY,0))="","",INDEX(RM_L_C,MATCH($U135,RM_KEY,0))),"")</f>
        <v/>
      </c>
      <c r="AV135" s="94" t="str">
        <f>IFERROR(IF(INDEX(RM_L_Au,MATCH($U135,RM_KEY,0))="","",INDEX(RM_L_Au,MATCH($U135,RM_KEY,0))),"")</f>
        <v/>
      </c>
      <c r="AW135" s="94" t="str">
        <f>IFERROR(IF(INDEX(RM_L_Ac,MATCH($U135,RM_KEY,0))="","",INDEX(RM_L_Ac,MATCH($U135,RM_KEY,0))),"")</f>
        <v/>
      </c>
      <c r="AX135" s="94" t="str">
        <f>IFERROR(IF(INDEX(RM_L_L,MATCH($U135,RM_KEY,0))="","",INDEX(RM_L_L,MATCH($U135,RM_KEY,0))),"")</f>
        <v/>
      </c>
      <c r="AY135" s="94" t="str">
        <f>IFERROR(IF(INDEX(RM_L_BI,MATCH($U135,RM_KEY,0))="","",INDEX(RM_L_BI,MATCH($U135,RM_KEY,0))),"")</f>
        <v/>
      </c>
      <c r="AZ135" s="94" t="str">
        <f>IFERROR(IF(INDEX(RM_L_Exp,MATCH($U135,RM_KEY,0))="","",INDEX(RM_L_Exp,MATCH($U135,RM_KEY,0))),"")</f>
        <v/>
      </c>
      <c r="BA135" s="94" t="str">
        <f>IFERROR(IF(INDEX(RM_L_Edu,MATCH($U135,RM_KEY,0))="","",INDEX(RM_L_Edu,MATCH($U135,RM_KEY,0))),"")</f>
        <v/>
      </c>
      <c r="BB135" s="89" t="inlineStr">
        <is>
          <t>M</t>
        </is>
      </c>
      <c r="BC135" s="90" t="inlineStr">
        <is>
          <t>M</t>
        </is>
      </c>
      <c r="BD135" s="90" t="inlineStr">
        <is>
          <t>M</t>
        </is>
      </c>
      <c r="BE135" s="90" t="inlineStr">
        <is>
          <t>L</t>
        </is>
      </c>
      <c r="BF135" s="90" t="n"/>
      <c r="BG135" s="90" t="inlineStr">
        <is>
          <t>H</t>
        </is>
      </c>
      <c r="BH135" s="90" t="inlineStr">
        <is>
          <t>M</t>
        </is>
      </c>
      <c r="BI135" s="93" t="n"/>
      <c r="BJ135" s="94" t="n"/>
      <c r="BK135" s="94" t="n"/>
      <c r="BL135" s="94" t="n"/>
      <c r="BM135" s="94" t="n"/>
      <c r="BN135" s="94" t="n"/>
      <c r="BO135" s="94" t="n"/>
      <c r="BP135" s="63" t="n"/>
      <c r="BQ135" s="95" t="str">
        <f>IF(CY135=0,"",IF(BP135&lt;&gt;"",BP135,IF(LEFT(W135,1)="X",W135,IF(OR(W135="B+",W135="C+"),INDEX(LAD_PC,MAX(1,MIN(14,MATCH(W135,LAD_PC,0)+IF((DA135-CZ135)&gt;=0.5,1,IF((DA135-CZ135)&lt;=-0.5,-1,0))))),INDEX(LAD_STD,MAX(1,MIN(12,MATCH(W135,LAD_STD,0)+IF((DA135-CZ135)&gt;=0.5,1,IF((DA135-CZ135)&lt;=-0.5,-1,0)))))))))</f>
        <v/>
      </c>
      <c r="BR135" s="86" t="str">
        <f>IF(BQ135="","",IFERROR(CHOOSE(INDEX(B_RANK,MATCH(BQ135,B_LVL,0)),"Band A · Practitioner","Band B · Specialist / Manager","B+ · Player-Coach","Band C · Principal / Head","C+ · Player-Coach","Band D · Business leadership","Band E · Enterprise leadership"),"Band X · Consultant"))</f>
        <v/>
      </c>
      <c r="BS135" s="86" t="str">
        <f>IF(BQ135="","",IF(BQ135=W135,"• Same",IF(INDEX(B_VAL,MATCH(BQ135,B_LVL,0))&gt;INDEX(B_VAL,MATCH(W135,B_LVL,0)),"▲ Up","▼ Down")))</f>
        <v/>
      </c>
      <c r="BT135" s="95" t="str">
        <f>IF(BQ135&lt;&gt;"",BQ135,W135)</f>
        <v>B1</v>
      </c>
      <c r="BU135" s="86" t="str">
        <f>IFERROR(IF($H135="","—",IF(OR(LEFT(BT135,1)="X",LEFT(INDEX($BT$7:$BT$592,MATCH($H135,$D$7:$D$592,0)),1)="X"),"—",IF(AND(LEFT(BT135,1)="E",LEFT(INDEX($BT$7:$BT$592,MATCH($H135,$D$7:$D$592,0)),1)="E"),"Exception · Band E",IF(INDEX(B_VAL,MATCH(BT135,B_LVL,0))&gt;=INDEX(B_VAL,MATCH(INDEX($BT$7:$BT$592,MATCH($H135,$D$7:$D$592,0)),B_LVL,0)),"⚠ At or above the manager",IF(INDEX(B_RANK,MATCH(BT135,B_LVL,0))=INDEX(B_RANK,MATCH(INDEX($BT$7:$BT$592,MATCH($H135,$D$7:$D$592,0)),B_LVL,0)),"⚠ Same band as the manager","OK"))))),"—")</f>
        <v>⚠ Same band as the manager</v>
      </c>
      <c r="BV135" s="64" t="n"/>
      <c r="BW135" s="20">
        <f>IFERROR(INDEX(LMH_PTS,MATCH(AG135,LMH_KEY,0)),0)</f>
        <v>9</v>
      </c>
      <c r="BX135" s="21">
        <f>IFERROR(INDEX(LMH_PTS,MATCH(AH135,LMH_KEY,0)),0)</f>
        <v>3</v>
      </c>
      <c r="BY135" s="21">
        <f>IFERROR(INDEX(LMH_PTS,MATCH(AI135,LMH_KEY,0)),0)</f>
        <v>1</v>
      </c>
      <c r="BZ135" s="21">
        <f>IFERROR(INDEX(LMH_PTS,MATCH(AJ135,LMH_KEY,0)),0)</f>
        <v>1</v>
      </c>
      <c r="CA135" s="21">
        <f>IFERROR(INDEX(LMH_PTS,MATCH(AK135,LMH_KEY,0)),0)</f>
        <v>3</v>
      </c>
      <c r="CB135" s="21">
        <f>IFERROR(INDEX(LMH_PTS,MATCH(AL135,LMH_KEY,0)),0)</f>
        <v>1</v>
      </c>
      <c r="CC135" s="21">
        <f>IFERROR(INDEX(LMH_PTS,MATCH(AM135,LMH_KEY,0)),0)</f>
        <v>1</v>
      </c>
      <c r="CD135" s="21">
        <f>IFERROR(INDEX(LMH_PTS,MATCH(IF(AU135&lt;&gt;"",AU135,AG135),LMH_KEY,0)),0)</f>
        <v>9</v>
      </c>
      <c r="CE135" s="21">
        <f>IFERROR(INDEX(LMH_PTS,MATCH(IF(AV135&lt;&gt;"",AV135,AH135),LMH_KEY,0)),0)</f>
        <v>3</v>
      </c>
      <c r="CF135" s="21">
        <f>IFERROR(INDEX(LMH_PTS,MATCH(IF(AW135&lt;&gt;"",AW135,AI135),LMH_KEY,0)),0)</f>
        <v>1</v>
      </c>
      <c r="CG135" s="21">
        <f>IFERROR(INDEX(LMH_PTS,MATCH(IF(AX135&lt;&gt;"",AX135,AJ135),LMH_KEY,0)),0)</f>
        <v>1</v>
      </c>
      <c r="CH135" s="21">
        <f>IFERROR(INDEX(LMH_PTS,MATCH(IF(AY135&lt;&gt;"",AY135,AK135),LMH_KEY,0)),0)</f>
        <v>3</v>
      </c>
      <c r="CI135" s="21">
        <f>IFERROR(INDEX(LMH_PTS,MATCH(IF(AZ135&lt;&gt;"",AZ135,AL135),LMH_KEY,0)),0)</f>
        <v>1</v>
      </c>
      <c r="CJ135" s="21">
        <f>IFERROR(INDEX(LMH_PTS,MATCH(IF(BA135&lt;&gt;"",BA135,AM135),LMH_KEY,0)),0)</f>
        <v>1</v>
      </c>
      <c r="CK135" s="21">
        <f>IF(BB135="",0,IFERROR(INDEX(LMH_STEP,MATCH(BB135,LMH_KEY,0)),0))</f>
        <v>0</v>
      </c>
      <c r="CL135" s="21">
        <f>IF(BC135="",0,IFERROR(INDEX(LMH_STEP,MATCH(BC135,LMH_KEY,0)),0))</f>
        <v>0</v>
      </c>
      <c r="CM135" s="21">
        <f>IF(BD135="",0,IFERROR(INDEX(LMH_STEP,MATCH(BD135,LMH_KEY,0)),0))</f>
        <v>0</v>
      </c>
      <c r="CN135" s="21">
        <f>IF(BE135="",0,IFERROR(INDEX(LMH_STEP,MATCH(BE135,LMH_KEY,0)),0))</f>
        <v>-1</v>
      </c>
      <c r="CO135" s="21">
        <f>IF(BF135="",0,IFERROR(INDEX(LMH_STEP,MATCH(BF135,LMH_KEY,0)),0))</f>
        <v>0</v>
      </c>
      <c r="CP135" s="21">
        <f>IF(BG135="",0,IFERROR(INDEX(LMH_STEP,MATCH(BG135,LMH_KEY,0)),0))</f>
        <v>1</v>
      </c>
      <c r="CQ135" s="21">
        <f>IF(BH135="",0,IFERROR(INDEX(LMH_STEP,MATCH(BH135,LMH_KEY,0)),0))</f>
        <v>0</v>
      </c>
      <c r="CR135" s="21">
        <f>IF(BI135&lt;&gt;"",IFERROR(INDEX(LMH_STEP,MATCH(BI135,LMH_KEY,0)),0),CK135)</f>
        <v>0</v>
      </c>
      <c r="CS135" s="21">
        <f>IF(BJ135&lt;&gt;"",IFERROR(INDEX(LMH_STEP,MATCH(BJ135,LMH_KEY,0)),0),CL135)</f>
        <v>0</v>
      </c>
      <c r="CT135" s="21">
        <f>IF(BK135&lt;&gt;"",IFERROR(INDEX(LMH_STEP,MATCH(BK135,LMH_KEY,0)),0),CM135)</f>
        <v>0</v>
      </c>
      <c r="CU135" s="21">
        <f>IF(BL135&lt;&gt;"",IFERROR(INDEX(LMH_STEP,MATCH(BL135,LMH_KEY,0)),0),CN135)</f>
        <v>-1</v>
      </c>
      <c r="CV135" s="21">
        <f>IF(BM135&lt;&gt;"",IFERROR(INDEX(LMH_STEP,MATCH(BM135,LMH_KEY,0)),0),CO135)</f>
        <v>0</v>
      </c>
      <c r="CW135" s="21">
        <f>IF(BN135&lt;&gt;"",IFERROR(INDEX(LMH_STEP,MATCH(BN135,LMH_KEY,0)),0),CP135)</f>
        <v>1</v>
      </c>
      <c r="CX135" s="21">
        <f>IF(BO135&lt;&gt;"",IFERROR(INDEX(LMH_STEP,MATCH(BO135,LMH_KEY,0)),0),CQ135)</f>
        <v>0</v>
      </c>
      <c r="CY135" s="21">
        <f>COUNTA(BI135:BO135)+IF(BP135&lt;&gt;"",1,0)+IFERROR(INDEX(RM_LCNT,MATCH($U135,RM_KEY,0)),0)</f>
        <v>0</v>
      </c>
      <c r="CZ135" s="21">
        <f>IF((BW135+BX135+BY135+BZ135+CA135+CB135+CC135)=0,0,(BW135*CK135+BX135*CL135+BY135*CM135+BZ135*CN135+CA135*CO135+CB135*CP135+CC135*CQ135)/(BW135+BX135+BY135+BZ135+CA135+CB135+CC135))</f>
        <v>0</v>
      </c>
      <c r="DA135" s="21">
        <f>IF((CD135+CE135+CF135+CG135+CH135+CI135+CJ135)=0,0,(CD135*CR135+CE135*CS135+CF135*CT135+CG135*CU135+CH135*CV135+CI135*CW135+CJ135*CX135)/(CD135+CE135+CF135+CG135+CH135+CI135+CJ135))</f>
        <v>0</v>
      </c>
    </row>
    <row r="136" ht="70" customHeight="1">
      <c r="A136" s="59" t="inlineStr">
        <is>
          <t>CARBON</t>
        </is>
      </c>
      <c r="B136" s="17" t="inlineStr">
        <is>
          <t>Marketing</t>
        </is>
      </c>
      <c r="C136" s="17" t="n">
        <v>6</v>
      </c>
      <c r="D136" s="17" t="inlineStr">
        <is>
          <t>IRIS2387</t>
        </is>
      </c>
      <c r="E136" s="17" t="inlineStr">
        <is>
          <t>Avidi Jeevitesh</t>
        </is>
      </c>
      <c r="F136" s="17" t="inlineStr">
        <is>
          <t>Senior Designer</t>
        </is>
      </c>
      <c r="G136" s="17" t="inlineStr">
        <is>
          <t>Bharani Kumar</t>
        </is>
      </c>
      <c r="H136" s="17" t="inlineStr">
        <is>
          <t>IRIS2400</t>
        </is>
      </c>
      <c r="I136" s="17" t="n">
        <v>10.6</v>
      </c>
      <c r="J136" s="17" t="inlineStr">
        <is>
          <t>Under Gratuate</t>
        </is>
      </c>
      <c r="K136" s="17" t="inlineStr">
        <is>
          <t>L4 – Senior</t>
        </is>
      </c>
      <c r="L136" s="82" t="inlineStr">
        <is>
          <t>20 of 20</t>
        </is>
      </c>
      <c r="M136" s="83" t="inlineStr">
        <is>
          <t>• This role manages the visual identity of brand assets, including e-books, social-media posts and solution briefs.</t>
        </is>
      </c>
      <c r="N136" s="83" t="n"/>
      <c r="O136" s="83" t="inlineStr">
        <is>
          <t>Latest rating: Not rated · manager · Potential: Medium · 9-box: Reliable Specialist</t>
        </is>
      </c>
      <c r="P136" s="83" t="inlineStr">
        <is>
          <t>Complexity &amp; Expertise: A2: Designs ebooks, social posts, solution briefs, print and landing-page assets in Adobe tools → moved down 0.5
Autonomy &amp; Decision: A2: Decides document sizes and layout → moved down 0.5
Accountability &amp; Impact: A2: Accountable for print files matching specifications and correct details such as CTA links → moved down 0.5
Leadership &amp; Strategy: A1: No guidance or leadership of others described → moved down 0.5</t>
        </is>
      </c>
      <c r="Q136" s="84" t="inlineStr">
        <is>
          <t>Open ▸</t>
        </is>
      </c>
      <c r="R136" s="84" t="inlineStr">
        <is>
          <t>Card ▸</t>
        </is>
      </c>
      <c r="S136" s="85" t="inlineStr">
        <is>
          <t>Design &amp; Creative</t>
        </is>
      </c>
      <c r="T136" s="86" t="inlineStr">
        <is>
          <t>Brand, Graphic &amp; Video Design</t>
        </is>
      </c>
      <c r="U136" s="86" t="inlineStr">
        <is>
          <t>R025</t>
        </is>
      </c>
      <c r="V136" s="86" t="inlineStr">
        <is>
          <t>Brand, Graphic &amp; Video Design · IC</t>
        </is>
      </c>
      <c r="W136" s="101" t="inlineStr">
        <is>
          <t>A3</t>
        </is>
      </c>
      <c r="X136" s="86" t="inlineStr">
        <is>
          <t>Band A · Practitioner</t>
        </is>
      </c>
      <c r="Y136" s="86" t="inlineStr">
        <is>
          <t>Senior Designer</t>
        </is>
      </c>
      <c r="Z136" s="86" t="n"/>
      <c r="AA136" s="86" t="inlineStr">
        <is>
          <t>Placed at A3 by the evidence: six ratings × market-derived weights and rules R1–R13 · no move needed for the reporting line</t>
        </is>
      </c>
      <c r="AB136" s="86" t="n"/>
      <c r="AC136" s="88" t="inlineStr">
        <is>
          <t>A3</t>
        </is>
      </c>
      <c r="AD136" s="21" t="inlineStr">
        <is>
          <t>High · 10.6 yrs vs market 2–5 yrs for A3</t>
        </is>
      </c>
      <c r="AE136" s="21" t="n"/>
      <c r="AF136" s="21" t="inlineStr">
        <is>
          <t>P2 · SFIA 3 Apply</t>
        </is>
      </c>
      <c r="AG136" s="89" t="str">
        <f>IFERROR(IF(INDEX(RM_I_C,MATCH($U136,RM_KEY,0))="","",INDEX(RM_I_C,MATCH($U136,RM_KEY,0))),"")</f>
        <v>H</v>
      </c>
      <c r="AH136" s="90" t="str">
        <f>IFERROR(IF(INDEX(RM_I_Au,MATCH($U136,RM_KEY,0))="","",INDEX(RM_I_Au,MATCH($U136,RM_KEY,0))),"")</f>
        <v>M</v>
      </c>
      <c r="AI136" s="90" t="str">
        <f>IFERROR(IF(INDEX(RM_I_Ac,MATCH($U136,RM_KEY,0))="","",INDEX(RM_I_Ac,MATCH($U136,RM_KEY,0))),"")</f>
        <v>L</v>
      </c>
      <c r="AJ136" s="90" t="str">
        <f>IFERROR(IF(INDEX(RM_I_L,MATCH($U136,RM_KEY,0))="","",INDEX(RM_I_L,MATCH($U136,RM_KEY,0))),"")</f>
        <v>L</v>
      </c>
      <c r="AK136" s="90" t="str">
        <f>IFERROR(IF(INDEX(RM_I_BI,MATCH($U136,RM_KEY,0))="","",INDEX(RM_I_BI,MATCH($U136,RM_KEY,0))),"")</f>
        <v>M</v>
      </c>
      <c r="AL136" s="90" t="str">
        <f>IFERROR(IF(INDEX(RM_I_Exp,MATCH($U136,RM_KEY,0))="","",INDEX(RM_I_Exp,MATCH($U136,RM_KEY,0))),"")</f>
        <v>L</v>
      </c>
      <c r="AM136" s="90" t="str">
        <f>IFERROR(IF(INDEX(RM_I_Edu,MATCH($U136,RM_KEY,0))="","",INDEX(RM_I_Edu,MATCH($U136,RM_KEY,0))),"")</f>
        <v>L</v>
      </c>
      <c r="AN136" s="91" t="str">
        <f>IFERROR(IF(INDEX(RM_M_C,MATCH($U136,RM_KEY,0))="","",INDEX(RM_M_C,MATCH($U136,RM_KEY,0))),"")</f>
        <v>H</v>
      </c>
      <c r="AO136" s="92" t="str">
        <f>IFERROR(IF(INDEX(RM_M_Au,MATCH($U136,RM_KEY,0))="","",INDEX(RM_M_Au,MATCH($U136,RM_KEY,0))),"")</f>
        <v>M</v>
      </c>
      <c r="AP136" s="92" t="str">
        <f>IFERROR(IF(INDEX(RM_M_Ac,MATCH($U136,RM_KEY,0))="","",INDEX(RM_M_Ac,MATCH($U136,RM_KEY,0))),"")</f>
        <v>M</v>
      </c>
      <c r="AQ136" s="92" t="str">
        <f>IFERROR(IF(INDEX(RM_M_L,MATCH($U136,RM_KEY,0))="","",INDEX(RM_M_L,MATCH($U136,RM_KEY,0))),"")</f>
        <v>L</v>
      </c>
      <c r="AR136" s="92" t="str">
        <f>IFERROR(IF(INDEX(RM_M_BI,MATCH($U136,RM_KEY,0))="","",INDEX(RM_M_BI,MATCH($U136,RM_KEY,0))),"")</f>
        <v>L</v>
      </c>
      <c r="AS136" s="92" t="str">
        <f>IFERROR(IF(INDEX(RM_M_Exp,MATCH($U136,RM_KEY,0))="","",INDEX(RM_M_Exp,MATCH($U136,RM_KEY,0))),"")</f>
        <v>L</v>
      </c>
      <c r="AT136" s="92" t="str">
        <f>IFERROR(IF(INDEX(RM_M_Edu,MATCH($U136,RM_KEY,0))="","",INDEX(RM_M_Edu,MATCH($U136,RM_KEY,0))),"")</f>
        <v>L</v>
      </c>
      <c r="AU136" s="93" t="str">
        <f>IFERROR(IF(INDEX(RM_L_C,MATCH($U136,RM_KEY,0))="","",INDEX(RM_L_C,MATCH($U136,RM_KEY,0))),"")</f>
        <v/>
      </c>
      <c r="AV136" s="94" t="str">
        <f>IFERROR(IF(INDEX(RM_L_Au,MATCH($U136,RM_KEY,0))="","",INDEX(RM_L_Au,MATCH($U136,RM_KEY,0))),"")</f>
        <v/>
      </c>
      <c r="AW136" s="94" t="str">
        <f>IFERROR(IF(INDEX(RM_L_Ac,MATCH($U136,RM_KEY,0))="","",INDEX(RM_L_Ac,MATCH($U136,RM_KEY,0))),"")</f>
        <v/>
      </c>
      <c r="AX136" s="94" t="str">
        <f>IFERROR(IF(INDEX(RM_L_L,MATCH($U136,RM_KEY,0))="","",INDEX(RM_L_L,MATCH($U136,RM_KEY,0))),"")</f>
        <v/>
      </c>
      <c r="AY136" s="94" t="str">
        <f>IFERROR(IF(INDEX(RM_L_BI,MATCH($U136,RM_KEY,0))="","",INDEX(RM_L_BI,MATCH($U136,RM_KEY,0))),"")</f>
        <v/>
      </c>
      <c r="AZ136" s="94" t="str">
        <f>IFERROR(IF(INDEX(RM_L_Exp,MATCH($U136,RM_KEY,0))="","",INDEX(RM_L_Exp,MATCH($U136,RM_KEY,0))),"")</f>
        <v/>
      </c>
      <c r="BA136" s="94" t="str">
        <f>IFERROR(IF(INDEX(RM_L_Edu,MATCH($U136,RM_KEY,0))="","",INDEX(RM_L_Edu,MATCH($U136,RM_KEY,0))),"")</f>
        <v/>
      </c>
      <c r="BB136" s="89" t="inlineStr">
        <is>
          <t>M</t>
        </is>
      </c>
      <c r="BC136" s="90" t="inlineStr">
        <is>
          <t>M</t>
        </is>
      </c>
      <c r="BD136" s="90" t="inlineStr">
        <is>
          <t>M</t>
        </is>
      </c>
      <c r="BE136" s="90" t="inlineStr">
        <is>
          <t>L</t>
        </is>
      </c>
      <c r="BF136" s="90" t="n"/>
      <c r="BG136" s="90" t="inlineStr">
        <is>
          <t>H</t>
        </is>
      </c>
      <c r="BH136" s="90" t="inlineStr">
        <is>
          <t>L</t>
        </is>
      </c>
      <c r="BI136" s="93" t="n"/>
      <c r="BJ136" s="94" t="n"/>
      <c r="BK136" s="94" t="n"/>
      <c r="BL136" s="94" t="n"/>
      <c r="BM136" s="94" t="n"/>
      <c r="BN136" s="94" t="n"/>
      <c r="BO136" s="94" t="n"/>
      <c r="BP136" s="63" t="n"/>
      <c r="BQ136" s="95" t="str">
        <f>IF(CY136=0,"",IF(BP136&lt;&gt;"",BP136,IF(LEFT(W136,1)="X",W136,IF(OR(W136="B+",W136="C+"),INDEX(LAD_PC,MAX(1,MIN(14,MATCH(W136,LAD_PC,0)+IF((DA136-CZ136)&gt;=0.5,1,IF((DA136-CZ136)&lt;=-0.5,-1,0))))),INDEX(LAD_STD,MAX(1,MIN(12,MATCH(W136,LAD_STD,0)+IF((DA136-CZ136)&gt;=0.5,1,IF((DA136-CZ136)&lt;=-0.5,-1,0)))))))))</f>
        <v/>
      </c>
      <c r="BR136" s="86" t="str">
        <f>IF(BQ136="","",IFERROR(CHOOSE(INDEX(B_RANK,MATCH(BQ136,B_LVL,0)),"Band A · Practitioner","Band B · Specialist / Manager","B+ · Player-Coach","Band C · Principal / Head","C+ · Player-Coach","Band D · Business leadership","Band E · Enterprise leadership"),"Band X · Consultant"))</f>
        <v/>
      </c>
      <c r="BS136" s="86" t="str">
        <f>IF(BQ136="","",IF(BQ136=W136,"• Same",IF(INDEX(B_VAL,MATCH(BQ136,B_LVL,0))&gt;INDEX(B_VAL,MATCH(W136,B_LVL,0)),"▲ Up","▼ Down")))</f>
        <v/>
      </c>
      <c r="BT136" s="95" t="str">
        <f>IF(BQ136&lt;&gt;"",BQ136,W136)</f>
        <v>A3</v>
      </c>
      <c r="BU136" s="86" t="str">
        <f>IFERROR(IF($H136="","—",IF(OR(LEFT(BT136,1)="X",LEFT(INDEX($BT$7:$BT$592,MATCH($H136,$D$7:$D$592,0)),1)="X"),"—",IF(AND(LEFT(BT136,1)="E",LEFT(INDEX($BT$7:$BT$592,MATCH($H136,$D$7:$D$592,0)),1)="E"),"Exception · Band E",IF(INDEX(B_VAL,MATCH(BT136,B_LVL,0))&gt;=INDEX(B_VAL,MATCH(INDEX($BT$7:$BT$592,MATCH($H136,$D$7:$D$592,0)),B_LVL,0)),"⚠ At or above the manager",IF(INDEX(B_RANK,MATCH(BT136,B_LVL,0))=INDEX(B_RANK,MATCH(INDEX($BT$7:$BT$592,MATCH($H136,$D$7:$D$592,0)),B_LVL,0)),"⚠ Same band as the manager","OK"))))),"—")</f>
        <v>OK</v>
      </c>
      <c r="BV136" s="64" t="n"/>
      <c r="BW136" s="20">
        <f>IFERROR(INDEX(LMH_PTS,MATCH(AG136,LMH_KEY,0)),0)</f>
        <v>9</v>
      </c>
      <c r="BX136" s="21">
        <f>IFERROR(INDEX(LMH_PTS,MATCH(AH136,LMH_KEY,0)),0)</f>
        <v>3</v>
      </c>
      <c r="BY136" s="21">
        <f>IFERROR(INDEX(LMH_PTS,MATCH(AI136,LMH_KEY,0)),0)</f>
        <v>1</v>
      </c>
      <c r="BZ136" s="21">
        <f>IFERROR(INDEX(LMH_PTS,MATCH(AJ136,LMH_KEY,0)),0)</f>
        <v>1</v>
      </c>
      <c r="CA136" s="21">
        <f>IFERROR(INDEX(LMH_PTS,MATCH(AK136,LMH_KEY,0)),0)</f>
        <v>3</v>
      </c>
      <c r="CB136" s="21">
        <f>IFERROR(INDEX(LMH_PTS,MATCH(AL136,LMH_KEY,0)),0)</f>
        <v>1</v>
      </c>
      <c r="CC136" s="21">
        <f>IFERROR(INDEX(LMH_PTS,MATCH(AM136,LMH_KEY,0)),0)</f>
        <v>1</v>
      </c>
      <c r="CD136" s="21">
        <f>IFERROR(INDEX(LMH_PTS,MATCH(IF(AU136&lt;&gt;"",AU136,AG136),LMH_KEY,0)),0)</f>
        <v>9</v>
      </c>
      <c r="CE136" s="21">
        <f>IFERROR(INDEX(LMH_PTS,MATCH(IF(AV136&lt;&gt;"",AV136,AH136),LMH_KEY,0)),0)</f>
        <v>3</v>
      </c>
      <c r="CF136" s="21">
        <f>IFERROR(INDEX(LMH_PTS,MATCH(IF(AW136&lt;&gt;"",AW136,AI136),LMH_KEY,0)),0)</f>
        <v>1</v>
      </c>
      <c r="CG136" s="21">
        <f>IFERROR(INDEX(LMH_PTS,MATCH(IF(AX136&lt;&gt;"",AX136,AJ136),LMH_KEY,0)),0)</f>
        <v>1</v>
      </c>
      <c r="CH136" s="21">
        <f>IFERROR(INDEX(LMH_PTS,MATCH(IF(AY136&lt;&gt;"",AY136,AK136),LMH_KEY,0)),0)</f>
        <v>3</v>
      </c>
      <c r="CI136" s="21">
        <f>IFERROR(INDEX(LMH_PTS,MATCH(IF(AZ136&lt;&gt;"",AZ136,AL136),LMH_KEY,0)),0)</f>
        <v>1</v>
      </c>
      <c r="CJ136" s="21">
        <f>IFERROR(INDEX(LMH_PTS,MATCH(IF(BA136&lt;&gt;"",BA136,AM136),LMH_KEY,0)),0)</f>
        <v>1</v>
      </c>
      <c r="CK136" s="21">
        <f>IF(BB136="",0,IFERROR(INDEX(LMH_STEP,MATCH(BB136,LMH_KEY,0)),0))</f>
        <v>0</v>
      </c>
      <c r="CL136" s="21">
        <f>IF(BC136="",0,IFERROR(INDEX(LMH_STEP,MATCH(BC136,LMH_KEY,0)),0))</f>
        <v>0</v>
      </c>
      <c r="CM136" s="21">
        <f>IF(BD136="",0,IFERROR(INDEX(LMH_STEP,MATCH(BD136,LMH_KEY,0)),0))</f>
        <v>0</v>
      </c>
      <c r="CN136" s="21">
        <f>IF(BE136="",0,IFERROR(INDEX(LMH_STEP,MATCH(BE136,LMH_KEY,0)),0))</f>
        <v>-1</v>
      </c>
      <c r="CO136" s="21">
        <f>IF(BF136="",0,IFERROR(INDEX(LMH_STEP,MATCH(BF136,LMH_KEY,0)),0))</f>
        <v>0</v>
      </c>
      <c r="CP136" s="21">
        <f>IF(BG136="",0,IFERROR(INDEX(LMH_STEP,MATCH(BG136,LMH_KEY,0)),0))</f>
        <v>1</v>
      </c>
      <c r="CQ136" s="21">
        <f>IF(BH136="",0,IFERROR(INDEX(LMH_STEP,MATCH(BH136,LMH_KEY,0)),0))</f>
        <v>-1</v>
      </c>
      <c r="CR136" s="21">
        <f>IF(BI136&lt;&gt;"",IFERROR(INDEX(LMH_STEP,MATCH(BI136,LMH_KEY,0)),0),CK136)</f>
        <v>0</v>
      </c>
      <c r="CS136" s="21">
        <f>IF(BJ136&lt;&gt;"",IFERROR(INDEX(LMH_STEP,MATCH(BJ136,LMH_KEY,0)),0),CL136)</f>
        <v>0</v>
      </c>
      <c r="CT136" s="21">
        <f>IF(BK136&lt;&gt;"",IFERROR(INDEX(LMH_STEP,MATCH(BK136,LMH_KEY,0)),0),CM136)</f>
        <v>0</v>
      </c>
      <c r="CU136" s="21">
        <f>IF(BL136&lt;&gt;"",IFERROR(INDEX(LMH_STEP,MATCH(BL136,LMH_KEY,0)),0),CN136)</f>
        <v>-1</v>
      </c>
      <c r="CV136" s="21">
        <f>IF(BM136&lt;&gt;"",IFERROR(INDEX(LMH_STEP,MATCH(BM136,LMH_KEY,0)),0),CO136)</f>
        <v>0</v>
      </c>
      <c r="CW136" s="21">
        <f>IF(BN136&lt;&gt;"",IFERROR(INDEX(LMH_STEP,MATCH(BN136,LMH_KEY,0)),0),CP136)</f>
        <v>1</v>
      </c>
      <c r="CX136" s="21">
        <f>IF(BO136&lt;&gt;"",IFERROR(INDEX(LMH_STEP,MATCH(BO136,LMH_KEY,0)),0),CQ136)</f>
        <v>-1</v>
      </c>
      <c r="CY136" s="21">
        <f>COUNTA(BI136:BO136)+IF(BP136&lt;&gt;"",1,0)+IFERROR(INDEX(RM_LCNT,MATCH($U136,RM_KEY,0)),0)</f>
        <v>0</v>
      </c>
      <c r="CZ136" s="21">
        <f>IF((BW136+BX136+BY136+BZ136+CA136+CB136+CC136)=0,0,(BW136*CK136+BX136*CL136+BY136*CM136+BZ136*CN136+CA136*CO136+CB136*CP136+CC136*CQ136)/(BW136+BX136+BY136+BZ136+CA136+CB136+CC136))</f>
        <v>-0.0526315789473684</v>
      </c>
      <c r="DA136" s="21">
        <f>IF((CD136+CE136+CF136+CG136+CH136+CI136+CJ136)=0,0,(CD136*CR136+CE136*CS136+CF136*CT136+CG136*CU136+CH136*CV136+CI136*CW136+CJ136*CX136)/(CD136+CE136+CF136+CG136+CH136+CI136+CJ136))</f>
        <v>-0.0526315789473684</v>
      </c>
    </row>
    <row r="137" ht="70" customHeight="1">
      <c r="A137" s="59" t="inlineStr">
        <is>
          <t>CARBON</t>
        </is>
      </c>
      <c r="B137" s="17" t="inlineStr">
        <is>
          <t>Marketing</t>
        </is>
      </c>
      <c r="C137" s="17" t="n">
        <v>5</v>
      </c>
      <c r="D137" s="17" t="inlineStr">
        <is>
          <t>IRIS2348</t>
        </is>
      </c>
      <c r="E137" s="17" t="inlineStr">
        <is>
          <t>Alisha Sheikh</t>
        </is>
      </c>
      <c r="F137" s="17" t="inlineStr">
        <is>
          <t>Content Marketer</t>
        </is>
      </c>
      <c r="G137" s="17" t="inlineStr">
        <is>
          <t>Sobhan Pramanik</t>
        </is>
      </c>
      <c r="H137" s="17" t="inlineStr">
        <is>
          <t>IRIS2358</t>
        </is>
      </c>
      <c r="I137" s="17" t="n">
        <v>3</v>
      </c>
      <c r="J137" s="17" t="inlineStr">
        <is>
          <t>MBA</t>
        </is>
      </c>
      <c r="K137" s="17" t="inlineStr">
        <is>
          <t>L3 – Professional / Associate</t>
        </is>
      </c>
      <c r="L137" s="82" t="inlineStr">
        <is>
          <t>20 of 20</t>
        </is>
      </c>
      <c r="M137" s="83" t="inlineStr">
        <is>
          <t>• This role creates engaging content across multiple formats and channels to strengthen brand presence and engage audiences.</t>
        </is>
      </c>
      <c r="N137" s="83" t="n"/>
      <c r="O137" s="83" t="inlineStr">
        <is>
          <t>Latest rating: 4 · Potential: Medium · 9-box: High Impact / Growth Talent</t>
        </is>
      </c>
      <c r="P137" s="83" t="inlineStr">
        <is>
          <t>Complexity &amp; Expertise: A3: Writes blogs, social, SEO, sales-enablement and demand-generation content, video scripts; builds content plans → moved up 0.5
Autonomy &amp; Decision: A3: Decides social posts, captions, content calendars, blog SEO and images → moved up 0.5
Accountability &amp; Impact: A3: own survey / KRA answers · summarised by the rater; not quoted → moved up 0.5
Leadership &amp; Strategy: A1: No guiding or leading of others described → matches the start</t>
        </is>
      </c>
      <c r="Q137" s="84" t="inlineStr">
        <is>
          <t>Open ▸</t>
        </is>
      </c>
      <c r="R137" s="84" t="inlineStr">
        <is>
          <t>Card ▸</t>
        </is>
      </c>
      <c r="S137" s="85" t="inlineStr">
        <is>
          <t>Marketing &amp; Communications</t>
        </is>
      </c>
      <c r="T137" s="86" t="inlineStr">
        <is>
          <t>Content Marketing</t>
        </is>
      </c>
      <c r="U137" s="86" t="inlineStr">
        <is>
          <t>R054</t>
        </is>
      </c>
      <c r="V137" s="86" t="inlineStr">
        <is>
          <t>Content Marketing · IC</t>
        </is>
      </c>
      <c r="W137" s="101" t="inlineStr">
        <is>
          <t>A3</t>
        </is>
      </c>
      <c r="X137" s="86" t="inlineStr">
        <is>
          <t>Band A · Practitioner</t>
        </is>
      </c>
      <c r="Y137" s="86" t="inlineStr">
        <is>
          <t>Senior Content Marketing Associate</t>
        </is>
      </c>
      <c r="Z137" s="86" t="n"/>
      <c r="AA137" s="86" t="inlineStr">
        <is>
          <t>Placed at A3 by the evidence: six ratings × market-derived weights and rules R1–R13 · no move needed for the reporting line</t>
        </is>
      </c>
      <c r="AB137" s="86" t="n"/>
      <c r="AC137" s="88" t="inlineStr">
        <is>
          <t>A3</t>
        </is>
      </c>
      <c r="AD137" s="21" t="inlineStr">
        <is>
          <t>Medium · 3 yrs vs market 2–5 yrs for A3</t>
        </is>
      </c>
      <c r="AE137" s="21" t="n"/>
      <c r="AF137" s="21" t="inlineStr">
        <is>
          <t>P2 · SFIA 3 Apply</t>
        </is>
      </c>
      <c r="AG137" s="89" t="str">
        <f>IFERROR(IF(INDEX(RM_I_C,MATCH($U137,RM_KEY,0))="","",INDEX(RM_I_C,MATCH($U137,RM_KEY,0))),"")</f>
        <v>H</v>
      </c>
      <c r="AH137" s="90" t="str">
        <f>IFERROR(IF(INDEX(RM_I_Au,MATCH($U137,RM_KEY,0))="","",INDEX(RM_I_Au,MATCH($U137,RM_KEY,0))),"")</f>
        <v>M</v>
      </c>
      <c r="AI137" s="90" t="str">
        <f>IFERROR(IF(INDEX(RM_I_Ac,MATCH($U137,RM_KEY,0))="","",INDEX(RM_I_Ac,MATCH($U137,RM_KEY,0))),"")</f>
        <v>L</v>
      </c>
      <c r="AJ137" s="90" t="str">
        <f>IFERROR(IF(INDEX(RM_I_L,MATCH($U137,RM_KEY,0))="","",INDEX(RM_I_L,MATCH($U137,RM_KEY,0))),"")</f>
        <v>L</v>
      </c>
      <c r="AK137" s="90" t="str">
        <f>IFERROR(IF(INDEX(RM_I_BI,MATCH($U137,RM_KEY,0))="","",INDEX(RM_I_BI,MATCH($U137,RM_KEY,0))),"")</f>
        <v>M</v>
      </c>
      <c r="AL137" s="90" t="str">
        <f>IFERROR(IF(INDEX(RM_I_Exp,MATCH($U137,RM_KEY,0))="","",INDEX(RM_I_Exp,MATCH($U137,RM_KEY,0))),"")</f>
        <v>L</v>
      </c>
      <c r="AM137" s="90" t="str">
        <f>IFERROR(IF(INDEX(RM_I_Edu,MATCH($U137,RM_KEY,0))="","",INDEX(RM_I_Edu,MATCH($U137,RM_KEY,0))),"")</f>
        <v>L</v>
      </c>
      <c r="AN137" s="91" t="str">
        <f>IFERROR(IF(INDEX(RM_M_C,MATCH($U137,RM_KEY,0))="","",INDEX(RM_M_C,MATCH($U137,RM_KEY,0))),"")</f>
        <v>H</v>
      </c>
      <c r="AO137" s="92" t="str">
        <f>IFERROR(IF(INDEX(RM_M_Au,MATCH($U137,RM_KEY,0))="","",INDEX(RM_M_Au,MATCH($U137,RM_KEY,0))),"")</f>
        <v>M</v>
      </c>
      <c r="AP137" s="92" t="str">
        <f>IFERROR(IF(INDEX(RM_M_Ac,MATCH($U137,RM_KEY,0))="","",INDEX(RM_M_Ac,MATCH($U137,RM_KEY,0))),"")</f>
        <v>M</v>
      </c>
      <c r="AQ137" s="92" t="str">
        <f>IFERROR(IF(INDEX(RM_M_L,MATCH($U137,RM_KEY,0))="","",INDEX(RM_M_L,MATCH($U137,RM_KEY,0))),"")</f>
        <v>L</v>
      </c>
      <c r="AR137" s="92" t="str">
        <f>IFERROR(IF(INDEX(RM_M_BI,MATCH($U137,RM_KEY,0))="","",INDEX(RM_M_BI,MATCH($U137,RM_KEY,0))),"")</f>
        <v>L</v>
      </c>
      <c r="AS137" s="92" t="str">
        <f>IFERROR(IF(INDEX(RM_M_Exp,MATCH($U137,RM_KEY,0))="","",INDEX(RM_M_Exp,MATCH($U137,RM_KEY,0))),"")</f>
        <v>L</v>
      </c>
      <c r="AT137" s="92" t="str">
        <f>IFERROR(IF(INDEX(RM_M_Edu,MATCH($U137,RM_KEY,0))="","",INDEX(RM_M_Edu,MATCH($U137,RM_KEY,0))),"")</f>
        <v>L</v>
      </c>
      <c r="AU137" s="93" t="str">
        <f>IFERROR(IF(INDEX(RM_L_C,MATCH($U137,RM_KEY,0))="","",INDEX(RM_L_C,MATCH($U137,RM_KEY,0))),"")</f>
        <v/>
      </c>
      <c r="AV137" s="94" t="str">
        <f>IFERROR(IF(INDEX(RM_L_Au,MATCH($U137,RM_KEY,0))="","",INDEX(RM_L_Au,MATCH($U137,RM_KEY,0))),"")</f>
        <v/>
      </c>
      <c r="AW137" s="94" t="str">
        <f>IFERROR(IF(INDEX(RM_L_Ac,MATCH($U137,RM_KEY,0))="","",INDEX(RM_L_Ac,MATCH($U137,RM_KEY,0))),"")</f>
        <v/>
      </c>
      <c r="AX137" s="94" t="str">
        <f>IFERROR(IF(INDEX(RM_L_L,MATCH($U137,RM_KEY,0))="","",INDEX(RM_L_L,MATCH($U137,RM_KEY,0))),"")</f>
        <v/>
      </c>
      <c r="AY137" s="94" t="str">
        <f>IFERROR(IF(INDEX(RM_L_BI,MATCH($U137,RM_KEY,0))="","",INDEX(RM_L_BI,MATCH($U137,RM_KEY,0))),"")</f>
        <v/>
      </c>
      <c r="AZ137" s="94" t="str">
        <f>IFERROR(IF(INDEX(RM_L_Exp,MATCH($U137,RM_KEY,0))="","",INDEX(RM_L_Exp,MATCH($U137,RM_KEY,0))),"")</f>
        <v/>
      </c>
      <c r="BA137" s="94" t="str">
        <f>IFERROR(IF(INDEX(RM_L_Edu,MATCH($U137,RM_KEY,0))="","",INDEX(RM_L_Edu,MATCH($U137,RM_KEY,0))),"")</f>
        <v/>
      </c>
      <c r="BB137" s="89" t="inlineStr">
        <is>
          <t>M</t>
        </is>
      </c>
      <c r="BC137" s="90" t="inlineStr">
        <is>
          <t>M</t>
        </is>
      </c>
      <c r="BD137" s="90" t="inlineStr">
        <is>
          <t>M</t>
        </is>
      </c>
      <c r="BE137" s="90" t="inlineStr">
        <is>
          <t>L</t>
        </is>
      </c>
      <c r="BF137" s="90" t="inlineStr">
        <is>
          <t>M</t>
        </is>
      </c>
      <c r="BG137" s="90" t="inlineStr">
        <is>
          <t>M</t>
        </is>
      </c>
      <c r="BH137" s="90" t="inlineStr">
        <is>
          <t>H</t>
        </is>
      </c>
      <c r="BI137" s="93" t="n"/>
      <c r="BJ137" s="94" t="n"/>
      <c r="BK137" s="94" t="n"/>
      <c r="BL137" s="94" t="n"/>
      <c r="BM137" s="94" t="n"/>
      <c r="BN137" s="94" t="n"/>
      <c r="BO137" s="94" t="n"/>
      <c r="BP137" s="63" t="n"/>
      <c r="BQ137" s="95" t="str">
        <f>IF(CY137=0,"",IF(BP137&lt;&gt;"",BP137,IF(LEFT(W137,1)="X",W137,IF(OR(W137="B+",W137="C+"),INDEX(LAD_PC,MAX(1,MIN(14,MATCH(W137,LAD_PC,0)+IF((DA137-CZ137)&gt;=0.5,1,IF((DA137-CZ137)&lt;=-0.5,-1,0))))),INDEX(LAD_STD,MAX(1,MIN(12,MATCH(W137,LAD_STD,0)+IF((DA137-CZ137)&gt;=0.5,1,IF((DA137-CZ137)&lt;=-0.5,-1,0)))))))))</f>
        <v/>
      </c>
      <c r="BR137" s="86" t="str">
        <f>IF(BQ137="","",IFERROR(CHOOSE(INDEX(B_RANK,MATCH(BQ137,B_LVL,0)),"Band A · Practitioner","Band B · Specialist / Manager","B+ · Player-Coach","Band C · Principal / Head","C+ · Player-Coach","Band D · Business leadership","Band E · Enterprise leadership"),"Band X · Consultant"))</f>
        <v/>
      </c>
      <c r="BS137" s="86" t="str">
        <f>IF(BQ137="","",IF(BQ137=W137,"• Same",IF(INDEX(B_VAL,MATCH(BQ137,B_LVL,0))&gt;INDEX(B_VAL,MATCH(W137,B_LVL,0)),"▲ Up","▼ Down")))</f>
        <v/>
      </c>
      <c r="BT137" s="95" t="str">
        <f>IF(BQ137&lt;&gt;"",BQ137,W137)</f>
        <v>A3</v>
      </c>
      <c r="BU137" s="86" t="str">
        <f>IFERROR(IF($H137="","—",IF(OR(LEFT(BT137,1)="X",LEFT(INDEX($BT$7:$BT$592,MATCH($H137,$D$7:$D$592,0)),1)="X"),"—",IF(AND(LEFT(BT137,1)="E",LEFT(INDEX($BT$7:$BT$592,MATCH($H137,$D$7:$D$592,0)),1)="E"),"Exception · Band E",IF(INDEX(B_VAL,MATCH(BT137,B_LVL,0))&gt;=INDEX(B_VAL,MATCH(INDEX($BT$7:$BT$592,MATCH($H137,$D$7:$D$592,0)),B_LVL,0)),"⚠ At or above the manager",IF(INDEX(B_RANK,MATCH(BT137,B_LVL,0))=INDEX(B_RANK,MATCH(INDEX($BT$7:$BT$592,MATCH($H137,$D$7:$D$592,0)),B_LVL,0)),"⚠ Same band as the manager","OK"))))),"—")</f>
        <v>OK</v>
      </c>
      <c r="BV137" s="64" t="n"/>
      <c r="BW137" s="20">
        <f>IFERROR(INDEX(LMH_PTS,MATCH(AG137,LMH_KEY,0)),0)</f>
        <v>9</v>
      </c>
      <c r="BX137" s="21">
        <f>IFERROR(INDEX(LMH_PTS,MATCH(AH137,LMH_KEY,0)),0)</f>
        <v>3</v>
      </c>
      <c r="BY137" s="21">
        <f>IFERROR(INDEX(LMH_PTS,MATCH(AI137,LMH_KEY,0)),0)</f>
        <v>1</v>
      </c>
      <c r="BZ137" s="21">
        <f>IFERROR(INDEX(LMH_PTS,MATCH(AJ137,LMH_KEY,0)),0)</f>
        <v>1</v>
      </c>
      <c r="CA137" s="21">
        <f>IFERROR(INDEX(LMH_PTS,MATCH(AK137,LMH_KEY,0)),0)</f>
        <v>3</v>
      </c>
      <c r="CB137" s="21">
        <f>IFERROR(INDEX(LMH_PTS,MATCH(AL137,LMH_KEY,0)),0)</f>
        <v>1</v>
      </c>
      <c r="CC137" s="21">
        <f>IFERROR(INDEX(LMH_PTS,MATCH(AM137,LMH_KEY,0)),0)</f>
        <v>1</v>
      </c>
      <c r="CD137" s="21">
        <f>IFERROR(INDEX(LMH_PTS,MATCH(IF(AU137&lt;&gt;"",AU137,AG137),LMH_KEY,0)),0)</f>
        <v>9</v>
      </c>
      <c r="CE137" s="21">
        <f>IFERROR(INDEX(LMH_PTS,MATCH(IF(AV137&lt;&gt;"",AV137,AH137),LMH_KEY,0)),0)</f>
        <v>3</v>
      </c>
      <c r="CF137" s="21">
        <f>IFERROR(INDEX(LMH_PTS,MATCH(IF(AW137&lt;&gt;"",AW137,AI137),LMH_KEY,0)),0)</f>
        <v>1</v>
      </c>
      <c r="CG137" s="21">
        <f>IFERROR(INDEX(LMH_PTS,MATCH(IF(AX137&lt;&gt;"",AX137,AJ137),LMH_KEY,0)),0)</f>
        <v>1</v>
      </c>
      <c r="CH137" s="21">
        <f>IFERROR(INDEX(LMH_PTS,MATCH(IF(AY137&lt;&gt;"",AY137,AK137),LMH_KEY,0)),0)</f>
        <v>3</v>
      </c>
      <c r="CI137" s="21">
        <f>IFERROR(INDEX(LMH_PTS,MATCH(IF(AZ137&lt;&gt;"",AZ137,AL137),LMH_KEY,0)),0)</f>
        <v>1</v>
      </c>
      <c r="CJ137" s="21">
        <f>IFERROR(INDEX(LMH_PTS,MATCH(IF(BA137&lt;&gt;"",BA137,AM137),LMH_KEY,0)),0)</f>
        <v>1</v>
      </c>
      <c r="CK137" s="21">
        <f>IF(BB137="",0,IFERROR(INDEX(LMH_STEP,MATCH(BB137,LMH_KEY,0)),0))</f>
        <v>0</v>
      </c>
      <c r="CL137" s="21">
        <f>IF(BC137="",0,IFERROR(INDEX(LMH_STEP,MATCH(BC137,LMH_KEY,0)),0))</f>
        <v>0</v>
      </c>
      <c r="CM137" s="21">
        <f>IF(BD137="",0,IFERROR(INDEX(LMH_STEP,MATCH(BD137,LMH_KEY,0)),0))</f>
        <v>0</v>
      </c>
      <c r="CN137" s="21">
        <f>IF(BE137="",0,IFERROR(INDEX(LMH_STEP,MATCH(BE137,LMH_KEY,0)),0))</f>
        <v>-1</v>
      </c>
      <c r="CO137" s="21">
        <f>IF(BF137="",0,IFERROR(INDEX(LMH_STEP,MATCH(BF137,LMH_KEY,0)),0))</f>
        <v>0</v>
      </c>
      <c r="CP137" s="21">
        <f>IF(BG137="",0,IFERROR(INDEX(LMH_STEP,MATCH(BG137,LMH_KEY,0)),0))</f>
        <v>0</v>
      </c>
      <c r="CQ137" s="21">
        <f>IF(BH137="",0,IFERROR(INDEX(LMH_STEP,MATCH(BH137,LMH_KEY,0)),0))</f>
        <v>1</v>
      </c>
      <c r="CR137" s="21">
        <f>IF(BI137&lt;&gt;"",IFERROR(INDEX(LMH_STEP,MATCH(BI137,LMH_KEY,0)),0),CK137)</f>
        <v>0</v>
      </c>
      <c r="CS137" s="21">
        <f>IF(BJ137&lt;&gt;"",IFERROR(INDEX(LMH_STEP,MATCH(BJ137,LMH_KEY,0)),0),CL137)</f>
        <v>0</v>
      </c>
      <c r="CT137" s="21">
        <f>IF(BK137&lt;&gt;"",IFERROR(INDEX(LMH_STEP,MATCH(BK137,LMH_KEY,0)),0),CM137)</f>
        <v>0</v>
      </c>
      <c r="CU137" s="21">
        <f>IF(BL137&lt;&gt;"",IFERROR(INDEX(LMH_STEP,MATCH(BL137,LMH_KEY,0)),0),CN137)</f>
        <v>-1</v>
      </c>
      <c r="CV137" s="21">
        <f>IF(BM137&lt;&gt;"",IFERROR(INDEX(LMH_STEP,MATCH(BM137,LMH_KEY,0)),0),CO137)</f>
        <v>0</v>
      </c>
      <c r="CW137" s="21">
        <f>IF(BN137&lt;&gt;"",IFERROR(INDEX(LMH_STEP,MATCH(BN137,LMH_KEY,0)),0),CP137)</f>
        <v>0</v>
      </c>
      <c r="CX137" s="21">
        <f>IF(BO137&lt;&gt;"",IFERROR(INDEX(LMH_STEP,MATCH(BO137,LMH_KEY,0)),0),CQ137)</f>
        <v>1</v>
      </c>
      <c r="CY137" s="21">
        <f>COUNTA(BI137:BO137)+IF(BP137&lt;&gt;"",1,0)+IFERROR(INDEX(RM_LCNT,MATCH($U137,RM_KEY,0)),0)</f>
        <v>0</v>
      </c>
      <c r="CZ137" s="21">
        <f>IF((BW137+BX137+BY137+BZ137+CA137+CB137+CC137)=0,0,(BW137*CK137+BX137*CL137+BY137*CM137+BZ137*CN137+CA137*CO137+CB137*CP137+CC137*CQ137)/(BW137+BX137+BY137+BZ137+CA137+CB137+CC137))</f>
        <v>0</v>
      </c>
      <c r="DA137" s="21">
        <f>IF((CD137+CE137+CF137+CG137+CH137+CI137+CJ137)=0,0,(CD137*CR137+CE137*CS137+CF137*CT137+CG137*CU137+CH137*CV137+CI137*CW137+CJ137*CX137)/(CD137+CE137+CF137+CG137+CH137+CI137+CJ137))</f>
        <v>0</v>
      </c>
    </row>
    <row r="138" ht="70" customHeight="1">
      <c r="A138" s="59" t="inlineStr">
        <is>
          <t>CARBON</t>
        </is>
      </c>
      <c r="B138" s="17" t="inlineStr">
        <is>
          <t>Marketing</t>
        </is>
      </c>
      <c r="C138" s="17" t="n">
        <v>5</v>
      </c>
      <c r="D138" s="17" t="inlineStr">
        <is>
          <t>IRIS2005</t>
        </is>
      </c>
      <c r="E138" s="17" t="inlineStr">
        <is>
          <t>Danish Baksh</t>
        </is>
      </c>
      <c r="F138" s="17" t="inlineStr">
        <is>
          <t>Marketing Web Developer</t>
        </is>
      </c>
      <c r="G138" s="17" t="inlineStr">
        <is>
          <t>Sobhan Pramanik</t>
        </is>
      </c>
      <c r="H138" s="17" t="inlineStr">
        <is>
          <t>IRIS2358</t>
        </is>
      </c>
      <c r="I138" s="17" t="n">
        <v>10.5</v>
      </c>
      <c r="J138" s="17" t="inlineStr">
        <is>
          <t>B.E</t>
        </is>
      </c>
      <c r="K138" s="17" t="inlineStr">
        <is>
          <t>L3 – Professional / Associate</t>
        </is>
      </c>
      <c r="L138" s="82" t="inlineStr">
        <is>
          <t>20 of 20</t>
        </is>
      </c>
      <c r="M138" s="83" t="inlineStr">
        <is>
          <t>• This role builds, runs and optimises websites to attract visitors and convert them into customers.</t>
        </is>
      </c>
      <c r="N138" s="83" t="inlineStr">
        <is>
          <t>Annual · set by manager: 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O138" s="83" t="inlineStr">
        <is>
          <t>Latest rating: 3 · Potential: Medium · 9-box: Reliable Specialist</t>
        </is>
      </c>
      <c r="P138" s="83" t="inlineStr">
        <is>
          <t>Complexity &amp; Expertise: A3: Builds and runs WordPress websites, landing pages, technical SEO, email campaigns and marketing automation → matches the start
Autonomy &amp; Decision: A3: Decides keyword strategy, technical SEO, content planning, website technicalities and landing page design → matches the start
Accountability &amp; Impact: A3: Accountable for websites and digital marketing except paid campaigns; broken pages or forms lose leads → matches the start
Leadership &amp; Strategy: A1: No guidance or leadership of others described → moved down 0.5</t>
        </is>
      </c>
      <c r="Q138" s="84" t="inlineStr">
        <is>
          <t>Open ▸</t>
        </is>
      </c>
      <c r="R138" s="84" t="inlineStr">
        <is>
          <t>Card ▸</t>
        </is>
      </c>
      <c r="S138" s="85" t="inlineStr">
        <is>
          <t>Marketing &amp; Communications</t>
        </is>
      </c>
      <c r="T138" s="86" t="inlineStr">
        <is>
          <t>Digital Marketing, Web &amp; Social</t>
        </is>
      </c>
      <c r="U138" s="86" t="inlineStr">
        <is>
          <t>R057</t>
        </is>
      </c>
      <c r="V138" s="86" t="inlineStr">
        <is>
          <t>Digital Marketing, Web &amp; Social · IC</t>
        </is>
      </c>
      <c r="W138" s="101" t="inlineStr">
        <is>
          <t>A3</t>
        </is>
      </c>
      <c r="X138" s="86" t="inlineStr">
        <is>
          <t>Band A · Practitioner</t>
        </is>
      </c>
      <c r="Y138" s="86" t="inlineStr">
        <is>
          <t>Senior Digital Marketing Associate</t>
        </is>
      </c>
      <c r="Z138" s="86" t="n"/>
      <c r="AA138" s="86" t="inlineStr">
        <is>
          <t>Placed at A3 by the evidence: six ratings × market-derived weights and rules R1–R13 · no move needed for the reporting line</t>
        </is>
      </c>
      <c r="AB138" s="86" t="n"/>
      <c r="AC138" s="88" t="inlineStr">
        <is>
          <t>A3</t>
        </is>
      </c>
      <c r="AD138" s="21" t="inlineStr">
        <is>
          <t>High · 10.5 yrs vs market 2–5 yrs for A3</t>
        </is>
      </c>
      <c r="AE138" s="21" t="n"/>
      <c r="AF138" s="21" t="inlineStr">
        <is>
          <t>P2 · SFIA 3 Apply</t>
        </is>
      </c>
      <c r="AG138" s="89" t="str">
        <f>IFERROR(IF(INDEX(RM_I_C,MATCH($U138,RM_KEY,0))="","",INDEX(RM_I_C,MATCH($U138,RM_KEY,0))),"")</f>
        <v>H</v>
      </c>
      <c r="AH138" s="90" t="str">
        <f>IFERROR(IF(INDEX(RM_I_Au,MATCH($U138,RM_KEY,0))="","",INDEX(RM_I_Au,MATCH($U138,RM_KEY,0))),"")</f>
        <v>M</v>
      </c>
      <c r="AI138" s="90" t="str">
        <f>IFERROR(IF(INDEX(RM_I_Ac,MATCH($U138,RM_KEY,0))="","",INDEX(RM_I_Ac,MATCH($U138,RM_KEY,0))),"")</f>
        <v>L</v>
      </c>
      <c r="AJ138" s="90" t="str">
        <f>IFERROR(IF(INDEX(RM_I_L,MATCH($U138,RM_KEY,0))="","",INDEX(RM_I_L,MATCH($U138,RM_KEY,0))),"")</f>
        <v>L</v>
      </c>
      <c r="AK138" s="90" t="str">
        <f>IFERROR(IF(INDEX(RM_I_BI,MATCH($U138,RM_KEY,0))="","",INDEX(RM_I_BI,MATCH($U138,RM_KEY,0))),"")</f>
        <v>M</v>
      </c>
      <c r="AL138" s="90" t="str">
        <f>IFERROR(IF(INDEX(RM_I_Exp,MATCH($U138,RM_KEY,0))="","",INDEX(RM_I_Exp,MATCH($U138,RM_KEY,0))),"")</f>
        <v>L</v>
      </c>
      <c r="AM138" s="90" t="str">
        <f>IFERROR(IF(INDEX(RM_I_Edu,MATCH($U138,RM_KEY,0))="","",INDEX(RM_I_Edu,MATCH($U138,RM_KEY,0))),"")</f>
        <v>L</v>
      </c>
      <c r="AN138" s="91" t="str">
        <f>IFERROR(IF(INDEX(RM_M_C,MATCH($U138,RM_KEY,0))="","",INDEX(RM_M_C,MATCH($U138,RM_KEY,0))),"")</f>
        <v>H</v>
      </c>
      <c r="AO138" s="92" t="str">
        <f>IFERROR(IF(INDEX(RM_M_Au,MATCH($U138,RM_KEY,0))="","",INDEX(RM_M_Au,MATCH($U138,RM_KEY,0))),"")</f>
        <v>M</v>
      </c>
      <c r="AP138" s="92" t="str">
        <f>IFERROR(IF(INDEX(RM_M_Ac,MATCH($U138,RM_KEY,0))="","",INDEX(RM_M_Ac,MATCH($U138,RM_KEY,0))),"")</f>
        <v>M</v>
      </c>
      <c r="AQ138" s="92" t="str">
        <f>IFERROR(IF(INDEX(RM_M_L,MATCH($U138,RM_KEY,0))="","",INDEX(RM_M_L,MATCH($U138,RM_KEY,0))),"")</f>
        <v>L</v>
      </c>
      <c r="AR138" s="92" t="str">
        <f>IFERROR(IF(INDEX(RM_M_BI,MATCH($U138,RM_KEY,0))="","",INDEX(RM_M_BI,MATCH($U138,RM_KEY,0))),"")</f>
        <v>L</v>
      </c>
      <c r="AS138" s="92" t="str">
        <f>IFERROR(IF(INDEX(RM_M_Exp,MATCH($U138,RM_KEY,0))="","",INDEX(RM_M_Exp,MATCH($U138,RM_KEY,0))),"")</f>
        <v>L</v>
      </c>
      <c r="AT138" s="92" t="str">
        <f>IFERROR(IF(INDEX(RM_M_Edu,MATCH($U138,RM_KEY,0))="","",INDEX(RM_M_Edu,MATCH($U138,RM_KEY,0))),"")</f>
        <v>L</v>
      </c>
      <c r="AU138" s="93" t="str">
        <f>IFERROR(IF(INDEX(RM_L_C,MATCH($U138,RM_KEY,0))="","",INDEX(RM_L_C,MATCH($U138,RM_KEY,0))),"")</f>
        <v/>
      </c>
      <c r="AV138" s="94" t="str">
        <f>IFERROR(IF(INDEX(RM_L_Au,MATCH($U138,RM_KEY,0))="","",INDEX(RM_L_Au,MATCH($U138,RM_KEY,0))),"")</f>
        <v/>
      </c>
      <c r="AW138" s="94" t="str">
        <f>IFERROR(IF(INDEX(RM_L_Ac,MATCH($U138,RM_KEY,0))="","",INDEX(RM_L_Ac,MATCH($U138,RM_KEY,0))),"")</f>
        <v/>
      </c>
      <c r="AX138" s="94" t="str">
        <f>IFERROR(IF(INDEX(RM_L_L,MATCH($U138,RM_KEY,0))="","",INDEX(RM_L_L,MATCH($U138,RM_KEY,0))),"")</f>
        <v/>
      </c>
      <c r="AY138" s="94" t="str">
        <f>IFERROR(IF(INDEX(RM_L_BI,MATCH($U138,RM_KEY,0))="","",INDEX(RM_L_BI,MATCH($U138,RM_KEY,0))),"")</f>
        <v/>
      </c>
      <c r="AZ138" s="94" t="str">
        <f>IFERROR(IF(INDEX(RM_L_Exp,MATCH($U138,RM_KEY,0))="","",INDEX(RM_L_Exp,MATCH($U138,RM_KEY,0))),"")</f>
        <v/>
      </c>
      <c r="BA138" s="94" t="str">
        <f>IFERROR(IF(INDEX(RM_L_Edu,MATCH($U138,RM_KEY,0))="","",INDEX(RM_L_Edu,MATCH($U138,RM_KEY,0))),"")</f>
        <v/>
      </c>
      <c r="BB138" s="89" t="inlineStr">
        <is>
          <t>M</t>
        </is>
      </c>
      <c r="BC138" s="90" t="inlineStr">
        <is>
          <t>M</t>
        </is>
      </c>
      <c r="BD138" s="90" t="inlineStr">
        <is>
          <t>M</t>
        </is>
      </c>
      <c r="BE138" s="90" t="inlineStr">
        <is>
          <t>L</t>
        </is>
      </c>
      <c r="BF138" s="90" t="n"/>
      <c r="BG138" s="90" t="inlineStr">
        <is>
          <t>H</t>
        </is>
      </c>
      <c r="BH138" s="90" t="inlineStr">
        <is>
          <t>M</t>
        </is>
      </c>
      <c r="BI138" s="93" t="n"/>
      <c r="BJ138" s="94" t="n"/>
      <c r="BK138" s="94" t="n"/>
      <c r="BL138" s="94" t="n"/>
      <c r="BM138" s="94" t="n"/>
      <c r="BN138" s="94" t="n"/>
      <c r="BO138" s="94" t="n"/>
      <c r="BP138" s="63" t="n"/>
      <c r="BQ138" s="95" t="str">
        <f>IF(CY138=0,"",IF(BP138&lt;&gt;"",BP138,IF(LEFT(W138,1)="X",W138,IF(OR(W138="B+",W138="C+"),INDEX(LAD_PC,MAX(1,MIN(14,MATCH(W138,LAD_PC,0)+IF((DA138-CZ138)&gt;=0.5,1,IF((DA138-CZ138)&lt;=-0.5,-1,0))))),INDEX(LAD_STD,MAX(1,MIN(12,MATCH(W138,LAD_STD,0)+IF((DA138-CZ138)&gt;=0.5,1,IF((DA138-CZ138)&lt;=-0.5,-1,0)))))))))</f>
        <v/>
      </c>
      <c r="BR138" s="86" t="str">
        <f>IF(BQ138="","",IFERROR(CHOOSE(INDEX(B_RANK,MATCH(BQ138,B_LVL,0)),"Band A · Practitioner","Band B · Specialist / Manager","B+ · Player-Coach","Band C · Principal / Head","C+ · Player-Coach","Band D · Business leadership","Band E · Enterprise leadership"),"Band X · Consultant"))</f>
        <v/>
      </c>
      <c r="BS138" s="86" t="str">
        <f>IF(BQ138="","",IF(BQ138=W138,"• Same",IF(INDEX(B_VAL,MATCH(BQ138,B_LVL,0))&gt;INDEX(B_VAL,MATCH(W138,B_LVL,0)),"▲ Up","▼ Down")))</f>
        <v/>
      </c>
      <c r="BT138" s="95" t="str">
        <f>IF(BQ138&lt;&gt;"",BQ138,W138)</f>
        <v>A3</v>
      </c>
      <c r="BU138" s="86" t="str">
        <f>IFERROR(IF($H138="","—",IF(OR(LEFT(BT138,1)="X",LEFT(INDEX($BT$7:$BT$592,MATCH($H138,$D$7:$D$592,0)),1)="X"),"—",IF(AND(LEFT(BT138,1)="E",LEFT(INDEX($BT$7:$BT$592,MATCH($H138,$D$7:$D$592,0)),1)="E"),"Exception · Band E",IF(INDEX(B_VAL,MATCH(BT138,B_LVL,0))&gt;=INDEX(B_VAL,MATCH(INDEX($BT$7:$BT$592,MATCH($H138,$D$7:$D$592,0)),B_LVL,0)),"⚠ At or above the manager",IF(INDEX(B_RANK,MATCH(BT138,B_LVL,0))=INDEX(B_RANK,MATCH(INDEX($BT$7:$BT$592,MATCH($H138,$D$7:$D$592,0)),B_LVL,0)),"⚠ Same band as the manager","OK"))))),"—")</f>
        <v>OK</v>
      </c>
      <c r="BV138" s="64" t="n"/>
      <c r="BW138" s="20">
        <f>IFERROR(INDEX(LMH_PTS,MATCH(AG138,LMH_KEY,0)),0)</f>
        <v>9</v>
      </c>
      <c r="BX138" s="21">
        <f>IFERROR(INDEX(LMH_PTS,MATCH(AH138,LMH_KEY,0)),0)</f>
        <v>3</v>
      </c>
      <c r="BY138" s="21">
        <f>IFERROR(INDEX(LMH_PTS,MATCH(AI138,LMH_KEY,0)),0)</f>
        <v>1</v>
      </c>
      <c r="BZ138" s="21">
        <f>IFERROR(INDEX(LMH_PTS,MATCH(AJ138,LMH_KEY,0)),0)</f>
        <v>1</v>
      </c>
      <c r="CA138" s="21">
        <f>IFERROR(INDEX(LMH_PTS,MATCH(AK138,LMH_KEY,0)),0)</f>
        <v>3</v>
      </c>
      <c r="CB138" s="21">
        <f>IFERROR(INDEX(LMH_PTS,MATCH(AL138,LMH_KEY,0)),0)</f>
        <v>1</v>
      </c>
      <c r="CC138" s="21">
        <f>IFERROR(INDEX(LMH_PTS,MATCH(AM138,LMH_KEY,0)),0)</f>
        <v>1</v>
      </c>
      <c r="CD138" s="21">
        <f>IFERROR(INDEX(LMH_PTS,MATCH(IF(AU138&lt;&gt;"",AU138,AG138),LMH_KEY,0)),0)</f>
        <v>9</v>
      </c>
      <c r="CE138" s="21">
        <f>IFERROR(INDEX(LMH_PTS,MATCH(IF(AV138&lt;&gt;"",AV138,AH138),LMH_KEY,0)),0)</f>
        <v>3</v>
      </c>
      <c r="CF138" s="21">
        <f>IFERROR(INDEX(LMH_PTS,MATCH(IF(AW138&lt;&gt;"",AW138,AI138),LMH_KEY,0)),0)</f>
        <v>1</v>
      </c>
      <c r="CG138" s="21">
        <f>IFERROR(INDEX(LMH_PTS,MATCH(IF(AX138&lt;&gt;"",AX138,AJ138),LMH_KEY,0)),0)</f>
        <v>1</v>
      </c>
      <c r="CH138" s="21">
        <f>IFERROR(INDEX(LMH_PTS,MATCH(IF(AY138&lt;&gt;"",AY138,AK138),LMH_KEY,0)),0)</f>
        <v>3</v>
      </c>
      <c r="CI138" s="21">
        <f>IFERROR(INDEX(LMH_PTS,MATCH(IF(AZ138&lt;&gt;"",AZ138,AL138),LMH_KEY,0)),0)</f>
        <v>1</v>
      </c>
      <c r="CJ138" s="21">
        <f>IFERROR(INDEX(LMH_PTS,MATCH(IF(BA138&lt;&gt;"",BA138,AM138),LMH_KEY,0)),0)</f>
        <v>1</v>
      </c>
      <c r="CK138" s="21">
        <f>IF(BB138="",0,IFERROR(INDEX(LMH_STEP,MATCH(BB138,LMH_KEY,0)),0))</f>
        <v>0</v>
      </c>
      <c r="CL138" s="21">
        <f>IF(BC138="",0,IFERROR(INDEX(LMH_STEP,MATCH(BC138,LMH_KEY,0)),0))</f>
        <v>0</v>
      </c>
      <c r="CM138" s="21">
        <f>IF(BD138="",0,IFERROR(INDEX(LMH_STEP,MATCH(BD138,LMH_KEY,0)),0))</f>
        <v>0</v>
      </c>
      <c r="CN138" s="21">
        <f>IF(BE138="",0,IFERROR(INDEX(LMH_STEP,MATCH(BE138,LMH_KEY,0)),0))</f>
        <v>-1</v>
      </c>
      <c r="CO138" s="21">
        <f>IF(BF138="",0,IFERROR(INDEX(LMH_STEP,MATCH(BF138,LMH_KEY,0)),0))</f>
        <v>0</v>
      </c>
      <c r="CP138" s="21">
        <f>IF(BG138="",0,IFERROR(INDEX(LMH_STEP,MATCH(BG138,LMH_KEY,0)),0))</f>
        <v>1</v>
      </c>
      <c r="CQ138" s="21">
        <f>IF(BH138="",0,IFERROR(INDEX(LMH_STEP,MATCH(BH138,LMH_KEY,0)),0))</f>
        <v>0</v>
      </c>
      <c r="CR138" s="21">
        <f>IF(BI138&lt;&gt;"",IFERROR(INDEX(LMH_STEP,MATCH(BI138,LMH_KEY,0)),0),CK138)</f>
        <v>0</v>
      </c>
      <c r="CS138" s="21">
        <f>IF(BJ138&lt;&gt;"",IFERROR(INDEX(LMH_STEP,MATCH(BJ138,LMH_KEY,0)),0),CL138)</f>
        <v>0</v>
      </c>
      <c r="CT138" s="21">
        <f>IF(BK138&lt;&gt;"",IFERROR(INDEX(LMH_STEP,MATCH(BK138,LMH_KEY,0)),0),CM138)</f>
        <v>0</v>
      </c>
      <c r="CU138" s="21">
        <f>IF(BL138&lt;&gt;"",IFERROR(INDEX(LMH_STEP,MATCH(BL138,LMH_KEY,0)),0),CN138)</f>
        <v>-1</v>
      </c>
      <c r="CV138" s="21">
        <f>IF(BM138&lt;&gt;"",IFERROR(INDEX(LMH_STEP,MATCH(BM138,LMH_KEY,0)),0),CO138)</f>
        <v>0</v>
      </c>
      <c r="CW138" s="21">
        <f>IF(BN138&lt;&gt;"",IFERROR(INDEX(LMH_STEP,MATCH(BN138,LMH_KEY,0)),0),CP138)</f>
        <v>1</v>
      </c>
      <c r="CX138" s="21">
        <f>IF(BO138&lt;&gt;"",IFERROR(INDEX(LMH_STEP,MATCH(BO138,LMH_KEY,0)),0),CQ138)</f>
        <v>0</v>
      </c>
      <c r="CY138" s="21">
        <f>COUNTA(BI138:BO138)+IF(BP138&lt;&gt;"",1,0)+IFERROR(INDEX(RM_LCNT,MATCH($U138,RM_KEY,0)),0)</f>
        <v>0</v>
      </c>
      <c r="CZ138" s="21">
        <f>IF((BW138+BX138+BY138+BZ138+CA138+CB138+CC138)=0,0,(BW138*CK138+BX138*CL138+BY138*CM138+BZ138*CN138+CA138*CO138+CB138*CP138+CC138*CQ138)/(BW138+BX138+BY138+BZ138+CA138+CB138+CC138))</f>
        <v>0</v>
      </c>
      <c r="DA138" s="21">
        <f>IF((CD138+CE138+CF138+CG138+CH138+CI138+CJ138)=0,0,(CD138*CR138+CE138*CS138+CF138*CT138+CG138*CU138+CH138*CV138+CI138*CW138+CJ138*CX138)/(CD138+CE138+CF138+CG138+CH138+CI138+CJ138))</f>
        <v>0</v>
      </c>
    </row>
    <row r="139" ht="70" customHeight="1">
      <c r="A139" s="59" t="inlineStr">
        <is>
          <t>CARBON</t>
        </is>
      </c>
      <c r="B139" s="17" t="inlineStr">
        <is>
          <t>Marketing</t>
        </is>
      </c>
      <c r="C139" s="17" t="n">
        <v>5</v>
      </c>
      <c r="D139" s="17" t="inlineStr">
        <is>
          <t>IRIS2541</t>
        </is>
      </c>
      <c r="E139" s="17" t="inlineStr">
        <is>
          <t>Aakansha Gupta</t>
        </is>
      </c>
      <c r="F139" s="17" t="inlineStr">
        <is>
          <t>Marketing Associate</t>
        </is>
      </c>
      <c r="G139" s="17" t="inlineStr">
        <is>
          <t>Sobhan Pramanik</t>
        </is>
      </c>
      <c r="H139" s="17" t="inlineStr">
        <is>
          <t>IRIS2358</t>
        </is>
      </c>
      <c r="I139" s="17" t="n">
        <v>0.3</v>
      </c>
      <c r="J139" s="17" t="inlineStr">
        <is>
          <t>BBA.LLB</t>
        </is>
      </c>
      <c r="K139" s="17" t="n"/>
      <c r="L139" s="82" t="inlineStr">
        <is>
          <t>20 of 20</t>
        </is>
      </c>
      <c r="M139" s="83" t="inlineStr">
        <is>
          <t>• This role creates content for products being sold and promotes it through social media.</t>
        </is>
      </c>
      <c r="N139" s="83" t="n"/>
      <c r="O139" s="83" t="inlineStr">
        <is>
          <t>Latest rating: Not rated · manager · 9-box: Not placed · manager</t>
        </is>
      </c>
      <c r="P139" s="83" t="inlineStr">
        <is>
          <t>Complexity &amp; Expertise: A2: Researches and writes blogs, assets and campaign content with SEO; one asset per week → matches the start
Autonomy &amp; Decision: A2: Decides blog topics and SEO for own content → matches the start
Accountability &amp; Impact: A2: Quality, accuracy and relevance of own content → matches the start
Leadership &amp; Strategy: A1: No guiding or leading of others described → matches the start</t>
        </is>
      </c>
      <c r="Q139" s="84" t="inlineStr">
        <is>
          <t>Open ▸</t>
        </is>
      </c>
      <c r="R139" s="84" t="inlineStr">
        <is>
          <t>Card ▸</t>
        </is>
      </c>
      <c r="S139" s="85" t="inlineStr">
        <is>
          <t>Marketing &amp; Communications</t>
        </is>
      </c>
      <c r="T139" s="86" t="inlineStr">
        <is>
          <t>Content Marketing</t>
        </is>
      </c>
      <c r="U139" s="86" t="inlineStr">
        <is>
          <t>R054</t>
        </is>
      </c>
      <c r="V139" s="86" t="inlineStr">
        <is>
          <t>Content Marketing · IC</t>
        </is>
      </c>
      <c r="W139" s="101" t="inlineStr">
        <is>
          <t>A2</t>
        </is>
      </c>
      <c r="X139" s="86" t="inlineStr">
        <is>
          <t>Band A · Practitioner</t>
        </is>
      </c>
      <c r="Y139" s="86" t="inlineStr">
        <is>
          <t>Content Marketing Associate</t>
        </is>
      </c>
      <c r="Z139" s="86" t="n"/>
      <c r="AA139" s="86" t="inlineStr">
        <is>
          <t>Placed at A2 by the evidence: six ratings × market-derived weights and rules R1–R13 · no move needed for the reporting line</t>
        </is>
      </c>
      <c r="AB139" s="86" t="n"/>
      <c r="AC139" s="88" t="inlineStr">
        <is>
          <t>A2</t>
        </is>
      </c>
      <c r="AD139" s="21" t="inlineStr">
        <is>
          <t>Medium · 0.3 yrs vs market 0–3 yrs for A2</t>
        </is>
      </c>
      <c r="AE139" s="21" t="n"/>
      <c r="AF139" s="21" t="inlineStr">
        <is>
          <t>P1–P2 · SFIA 2 Assist</t>
        </is>
      </c>
      <c r="AG139" s="89" t="str">
        <f>IFERROR(IF(INDEX(RM_I_C,MATCH($U139,RM_KEY,0))="","",INDEX(RM_I_C,MATCH($U139,RM_KEY,0))),"")</f>
        <v>H</v>
      </c>
      <c r="AH139" s="90" t="str">
        <f>IFERROR(IF(INDEX(RM_I_Au,MATCH($U139,RM_KEY,0))="","",INDEX(RM_I_Au,MATCH($U139,RM_KEY,0))),"")</f>
        <v>M</v>
      </c>
      <c r="AI139" s="90" t="str">
        <f>IFERROR(IF(INDEX(RM_I_Ac,MATCH($U139,RM_KEY,0))="","",INDEX(RM_I_Ac,MATCH($U139,RM_KEY,0))),"")</f>
        <v>L</v>
      </c>
      <c r="AJ139" s="90" t="str">
        <f>IFERROR(IF(INDEX(RM_I_L,MATCH($U139,RM_KEY,0))="","",INDEX(RM_I_L,MATCH($U139,RM_KEY,0))),"")</f>
        <v>L</v>
      </c>
      <c r="AK139" s="90" t="str">
        <f>IFERROR(IF(INDEX(RM_I_BI,MATCH($U139,RM_KEY,0))="","",INDEX(RM_I_BI,MATCH($U139,RM_KEY,0))),"")</f>
        <v>M</v>
      </c>
      <c r="AL139" s="90" t="str">
        <f>IFERROR(IF(INDEX(RM_I_Exp,MATCH($U139,RM_KEY,0))="","",INDEX(RM_I_Exp,MATCH($U139,RM_KEY,0))),"")</f>
        <v>L</v>
      </c>
      <c r="AM139" s="90" t="str">
        <f>IFERROR(IF(INDEX(RM_I_Edu,MATCH($U139,RM_KEY,0))="","",INDEX(RM_I_Edu,MATCH($U139,RM_KEY,0))),"")</f>
        <v>L</v>
      </c>
      <c r="AN139" s="91" t="str">
        <f>IFERROR(IF(INDEX(RM_M_C,MATCH($U139,RM_KEY,0))="","",INDEX(RM_M_C,MATCH($U139,RM_KEY,0))),"")</f>
        <v>H</v>
      </c>
      <c r="AO139" s="92" t="str">
        <f>IFERROR(IF(INDEX(RM_M_Au,MATCH($U139,RM_KEY,0))="","",INDEX(RM_M_Au,MATCH($U139,RM_KEY,0))),"")</f>
        <v>M</v>
      </c>
      <c r="AP139" s="92" t="str">
        <f>IFERROR(IF(INDEX(RM_M_Ac,MATCH($U139,RM_KEY,0))="","",INDEX(RM_M_Ac,MATCH($U139,RM_KEY,0))),"")</f>
        <v>M</v>
      </c>
      <c r="AQ139" s="92" t="str">
        <f>IFERROR(IF(INDEX(RM_M_L,MATCH($U139,RM_KEY,0))="","",INDEX(RM_M_L,MATCH($U139,RM_KEY,0))),"")</f>
        <v>L</v>
      </c>
      <c r="AR139" s="92" t="str">
        <f>IFERROR(IF(INDEX(RM_M_BI,MATCH($U139,RM_KEY,0))="","",INDEX(RM_M_BI,MATCH($U139,RM_KEY,0))),"")</f>
        <v>L</v>
      </c>
      <c r="AS139" s="92" t="str">
        <f>IFERROR(IF(INDEX(RM_M_Exp,MATCH($U139,RM_KEY,0))="","",INDEX(RM_M_Exp,MATCH($U139,RM_KEY,0))),"")</f>
        <v>L</v>
      </c>
      <c r="AT139" s="92" t="str">
        <f>IFERROR(IF(INDEX(RM_M_Edu,MATCH($U139,RM_KEY,0))="","",INDEX(RM_M_Edu,MATCH($U139,RM_KEY,0))),"")</f>
        <v>L</v>
      </c>
      <c r="AU139" s="93" t="str">
        <f>IFERROR(IF(INDEX(RM_L_C,MATCH($U139,RM_KEY,0))="","",INDEX(RM_L_C,MATCH($U139,RM_KEY,0))),"")</f>
        <v/>
      </c>
      <c r="AV139" s="94" t="str">
        <f>IFERROR(IF(INDEX(RM_L_Au,MATCH($U139,RM_KEY,0))="","",INDEX(RM_L_Au,MATCH($U139,RM_KEY,0))),"")</f>
        <v/>
      </c>
      <c r="AW139" s="94" t="str">
        <f>IFERROR(IF(INDEX(RM_L_Ac,MATCH($U139,RM_KEY,0))="","",INDEX(RM_L_Ac,MATCH($U139,RM_KEY,0))),"")</f>
        <v/>
      </c>
      <c r="AX139" s="94" t="str">
        <f>IFERROR(IF(INDEX(RM_L_L,MATCH($U139,RM_KEY,0))="","",INDEX(RM_L_L,MATCH($U139,RM_KEY,0))),"")</f>
        <v/>
      </c>
      <c r="AY139" s="94" t="str">
        <f>IFERROR(IF(INDEX(RM_L_BI,MATCH($U139,RM_KEY,0))="","",INDEX(RM_L_BI,MATCH($U139,RM_KEY,0))),"")</f>
        <v/>
      </c>
      <c r="AZ139" s="94" t="str">
        <f>IFERROR(IF(INDEX(RM_L_Exp,MATCH($U139,RM_KEY,0))="","",INDEX(RM_L_Exp,MATCH($U139,RM_KEY,0))),"")</f>
        <v/>
      </c>
      <c r="BA139" s="94" t="str">
        <f>IFERROR(IF(INDEX(RM_L_Edu,MATCH($U139,RM_KEY,0))="","",INDEX(RM_L_Edu,MATCH($U139,RM_KEY,0))),"")</f>
        <v/>
      </c>
      <c r="BB139" s="89" t="inlineStr">
        <is>
          <t>M</t>
        </is>
      </c>
      <c r="BC139" s="90" t="inlineStr">
        <is>
          <t>M</t>
        </is>
      </c>
      <c r="BD139" s="90" t="inlineStr">
        <is>
          <t>M</t>
        </is>
      </c>
      <c r="BE139" s="90" t="inlineStr">
        <is>
          <t>L</t>
        </is>
      </c>
      <c r="BF139" s="90" t="n"/>
      <c r="BG139" s="90" t="inlineStr">
        <is>
          <t>M</t>
        </is>
      </c>
      <c r="BH139" s="90" t="inlineStr">
        <is>
          <t>H</t>
        </is>
      </c>
      <c r="BI139" s="93" t="n"/>
      <c r="BJ139" s="94" t="n"/>
      <c r="BK139" s="94" t="n"/>
      <c r="BL139" s="94" t="n"/>
      <c r="BM139" s="94" t="n"/>
      <c r="BN139" s="94" t="n"/>
      <c r="BO139" s="94" t="n"/>
      <c r="BP139" s="63" t="n"/>
      <c r="BQ139" s="95" t="str">
        <f>IF(CY139=0,"",IF(BP139&lt;&gt;"",BP139,IF(LEFT(W139,1)="X",W139,IF(OR(W139="B+",W139="C+"),INDEX(LAD_PC,MAX(1,MIN(14,MATCH(W139,LAD_PC,0)+IF((DA139-CZ139)&gt;=0.5,1,IF((DA139-CZ139)&lt;=-0.5,-1,0))))),INDEX(LAD_STD,MAX(1,MIN(12,MATCH(W139,LAD_STD,0)+IF((DA139-CZ139)&gt;=0.5,1,IF((DA139-CZ139)&lt;=-0.5,-1,0)))))))))</f>
        <v/>
      </c>
      <c r="BR139" s="86" t="str">
        <f>IF(BQ139="","",IFERROR(CHOOSE(INDEX(B_RANK,MATCH(BQ139,B_LVL,0)),"Band A · Practitioner","Band B · Specialist / Manager","B+ · Player-Coach","Band C · Principal / Head","C+ · Player-Coach","Band D · Business leadership","Band E · Enterprise leadership"),"Band X · Consultant"))</f>
        <v/>
      </c>
      <c r="BS139" s="86" t="str">
        <f>IF(BQ139="","",IF(BQ139=W139,"• Same",IF(INDEX(B_VAL,MATCH(BQ139,B_LVL,0))&gt;INDEX(B_VAL,MATCH(W139,B_LVL,0)),"▲ Up","▼ Down")))</f>
        <v/>
      </c>
      <c r="BT139" s="95" t="str">
        <f>IF(BQ139&lt;&gt;"",BQ139,W139)</f>
        <v>A2</v>
      </c>
      <c r="BU139" s="86" t="str">
        <f>IFERROR(IF($H139="","—",IF(OR(LEFT(BT139,1)="X",LEFT(INDEX($BT$7:$BT$592,MATCH($H139,$D$7:$D$592,0)),1)="X"),"—",IF(AND(LEFT(BT139,1)="E",LEFT(INDEX($BT$7:$BT$592,MATCH($H139,$D$7:$D$592,0)),1)="E"),"Exception · Band E",IF(INDEX(B_VAL,MATCH(BT139,B_LVL,0))&gt;=INDEX(B_VAL,MATCH(INDEX($BT$7:$BT$592,MATCH($H139,$D$7:$D$592,0)),B_LVL,0)),"⚠ At or above the manager",IF(INDEX(B_RANK,MATCH(BT139,B_LVL,0))=INDEX(B_RANK,MATCH(INDEX($BT$7:$BT$592,MATCH($H139,$D$7:$D$592,0)),B_LVL,0)),"⚠ Same band as the manager","OK"))))),"—")</f>
        <v>OK</v>
      </c>
      <c r="BV139" s="64" t="n"/>
      <c r="BW139" s="20">
        <f>IFERROR(INDEX(LMH_PTS,MATCH(AG139,LMH_KEY,0)),0)</f>
        <v>9</v>
      </c>
      <c r="BX139" s="21">
        <f>IFERROR(INDEX(LMH_PTS,MATCH(AH139,LMH_KEY,0)),0)</f>
        <v>3</v>
      </c>
      <c r="BY139" s="21">
        <f>IFERROR(INDEX(LMH_PTS,MATCH(AI139,LMH_KEY,0)),0)</f>
        <v>1</v>
      </c>
      <c r="BZ139" s="21">
        <f>IFERROR(INDEX(LMH_PTS,MATCH(AJ139,LMH_KEY,0)),0)</f>
        <v>1</v>
      </c>
      <c r="CA139" s="21">
        <f>IFERROR(INDEX(LMH_PTS,MATCH(AK139,LMH_KEY,0)),0)</f>
        <v>3</v>
      </c>
      <c r="CB139" s="21">
        <f>IFERROR(INDEX(LMH_PTS,MATCH(AL139,LMH_KEY,0)),0)</f>
        <v>1</v>
      </c>
      <c r="CC139" s="21">
        <f>IFERROR(INDEX(LMH_PTS,MATCH(AM139,LMH_KEY,0)),0)</f>
        <v>1</v>
      </c>
      <c r="CD139" s="21">
        <f>IFERROR(INDEX(LMH_PTS,MATCH(IF(AU139&lt;&gt;"",AU139,AG139),LMH_KEY,0)),0)</f>
        <v>9</v>
      </c>
      <c r="CE139" s="21">
        <f>IFERROR(INDEX(LMH_PTS,MATCH(IF(AV139&lt;&gt;"",AV139,AH139),LMH_KEY,0)),0)</f>
        <v>3</v>
      </c>
      <c r="CF139" s="21">
        <f>IFERROR(INDEX(LMH_PTS,MATCH(IF(AW139&lt;&gt;"",AW139,AI139),LMH_KEY,0)),0)</f>
        <v>1</v>
      </c>
      <c r="CG139" s="21">
        <f>IFERROR(INDEX(LMH_PTS,MATCH(IF(AX139&lt;&gt;"",AX139,AJ139),LMH_KEY,0)),0)</f>
        <v>1</v>
      </c>
      <c r="CH139" s="21">
        <f>IFERROR(INDEX(LMH_PTS,MATCH(IF(AY139&lt;&gt;"",AY139,AK139),LMH_KEY,0)),0)</f>
        <v>3</v>
      </c>
      <c r="CI139" s="21">
        <f>IFERROR(INDEX(LMH_PTS,MATCH(IF(AZ139&lt;&gt;"",AZ139,AL139),LMH_KEY,0)),0)</f>
        <v>1</v>
      </c>
      <c r="CJ139" s="21">
        <f>IFERROR(INDEX(LMH_PTS,MATCH(IF(BA139&lt;&gt;"",BA139,AM139),LMH_KEY,0)),0)</f>
        <v>1</v>
      </c>
      <c r="CK139" s="21">
        <f>IF(BB139="",0,IFERROR(INDEX(LMH_STEP,MATCH(BB139,LMH_KEY,0)),0))</f>
        <v>0</v>
      </c>
      <c r="CL139" s="21">
        <f>IF(BC139="",0,IFERROR(INDEX(LMH_STEP,MATCH(BC139,LMH_KEY,0)),0))</f>
        <v>0</v>
      </c>
      <c r="CM139" s="21">
        <f>IF(BD139="",0,IFERROR(INDEX(LMH_STEP,MATCH(BD139,LMH_KEY,0)),0))</f>
        <v>0</v>
      </c>
      <c r="CN139" s="21">
        <f>IF(BE139="",0,IFERROR(INDEX(LMH_STEP,MATCH(BE139,LMH_KEY,0)),0))</f>
        <v>-1</v>
      </c>
      <c r="CO139" s="21">
        <f>IF(BF139="",0,IFERROR(INDEX(LMH_STEP,MATCH(BF139,LMH_KEY,0)),0))</f>
        <v>0</v>
      </c>
      <c r="CP139" s="21">
        <f>IF(BG139="",0,IFERROR(INDEX(LMH_STEP,MATCH(BG139,LMH_KEY,0)),0))</f>
        <v>0</v>
      </c>
      <c r="CQ139" s="21">
        <f>IF(BH139="",0,IFERROR(INDEX(LMH_STEP,MATCH(BH139,LMH_KEY,0)),0))</f>
        <v>1</v>
      </c>
      <c r="CR139" s="21">
        <f>IF(BI139&lt;&gt;"",IFERROR(INDEX(LMH_STEP,MATCH(BI139,LMH_KEY,0)),0),CK139)</f>
        <v>0</v>
      </c>
      <c r="CS139" s="21">
        <f>IF(BJ139&lt;&gt;"",IFERROR(INDEX(LMH_STEP,MATCH(BJ139,LMH_KEY,0)),0),CL139)</f>
        <v>0</v>
      </c>
      <c r="CT139" s="21">
        <f>IF(BK139&lt;&gt;"",IFERROR(INDEX(LMH_STEP,MATCH(BK139,LMH_KEY,0)),0),CM139)</f>
        <v>0</v>
      </c>
      <c r="CU139" s="21">
        <f>IF(BL139&lt;&gt;"",IFERROR(INDEX(LMH_STEP,MATCH(BL139,LMH_KEY,0)),0),CN139)</f>
        <v>-1</v>
      </c>
      <c r="CV139" s="21">
        <f>IF(BM139&lt;&gt;"",IFERROR(INDEX(LMH_STEP,MATCH(BM139,LMH_KEY,0)),0),CO139)</f>
        <v>0</v>
      </c>
      <c r="CW139" s="21">
        <f>IF(BN139&lt;&gt;"",IFERROR(INDEX(LMH_STEP,MATCH(BN139,LMH_KEY,0)),0),CP139)</f>
        <v>0</v>
      </c>
      <c r="CX139" s="21">
        <f>IF(BO139&lt;&gt;"",IFERROR(INDEX(LMH_STEP,MATCH(BO139,LMH_KEY,0)),0),CQ139)</f>
        <v>1</v>
      </c>
      <c r="CY139" s="21">
        <f>COUNTA(BI139:BO139)+IF(BP139&lt;&gt;"",1,0)+IFERROR(INDEX(RM_LCNT,MATCH($U139,RM_KEY,0)),0)</f>
        <v>0</v>
      </c>
      <c r="CZ139" s="21">
        <f>IF((BW139+BX139+BY139+BZ139+CA139+CB139+CC139)=0,0,(BW139*CK139+BX139*CL139+BY139*CM139+BZ139*CN139+CA139*CO139+CB139*CP139+CC139*CQ139)/(BW139+BX139+BY139+BZ139+CA139+CB139+CC139))</f>
        <v>0</v>
      </c>
      <c r="DA139" s="21">
        <f>IF((CD139+CE139+CF139+CG139+CH139+CI139+CJ139)=0,0,(CD139*CR139+CE139*CS139+CF139*CT139+CG139*CU139+CH139*CV139+CI139*CW139+CJ139*CX139)/(CD139+CE139+CF139+CG139+CH139+CI139+CJ139))</f>
        <v>0</v>
      </c>
    </row>
    <row r="140" ht="70" customHeight="1">
      <c r="A140" s="59" t="inlineStr">
        <is>
          <t>iDEAL</t>
        </is>
      </c>
      <c r="B140" s="17" t="inlineStr">
        <is>
          <t>Marketing</t>
        </is>
      </c>
      <c r="C140" s="17" t="n">
        <v>5</v>
      </c>
      <c r="D140" s="17" t="inlineStr">
        <is>
          <t>IRIS2511</t>
        </is>
      </c>
      <c r="E140" s="17" t="inlineStr">
        <is>
          <t>Muskan Jain</t>
        </is>
      </c>
      <c r="F140" s="17" t="inlineStr">
        <is>
          <t>Marketing Associate</t>
        </is>
      </c>
      <c r="G140" s="17" t="inlineStr">
        <is>
          <t>Sobhan Pramanik</t>
        </is>
      </c>
      <c r="H140" s="17" t="inlineStr">
        <is>
          <t>IRIS2358</t>
        </is>
      </c>
      <c r="I140" s="17" t="n">
        <v>0.4</v>
      </c>
      <c r="J140" s="17" t="inlineStr">
        <is>
          <t>PGDM</t>
        </is>
      </c>
      <c r="K140" s="17" t="inlineStr">
        <is>
          <t>L3 – Professional / Associate</t>
        </is>
      </c>
      <c r="L140" s="82" t="inlineStr">
        <is>
          <t>20 of 20</t>
        </is>
      </c>
      <c r="M140" s="83" t="inlineStr">
        <is>
          <t>• This role is intended to get the inbound leads through the website content and branding. That can be converted into full time clients.</t>
        </is>
      </c>
      <c r="N140" s="83" t="n"/>
      <c r="O140" s="83" t="inlineStr">
        <is>
          <t>Latest rating: Not rated · manager · Potential: Medium · 9-box: Core Contributor</t>
        </is>
      </c>
      <c r="P140" s="83" t="inlineStr">
        <is>
          <t>Complexity &amp; Expertise: A2: Writes blogs, ebooks, infographics, decks and brochures and optimises content for iDEAL's bank audience → matches the start
Autonomy &amp; Decision: A2: Decides own calendars, trackers and decks → matches the start
Accountability &amp; Impact: A3: Accountable for all bank / financial-institution content: website, social media, client decks → moved up 0.5
Leadership &amp; Strategy: A1: No guidance or leadership of others described → matches the start</t>
        </is>
      </c>
      <c r="Q140" s="84" t="inlineStr">
        <is>
          <t>Open ▸</t>
        </is>
      </c>
      <c r="R140" s="84" t="inlineStr">
        <is>
          <t>Card ▸</t>
        </is>
      </c>
      <c r="S140" s="85" t="inlineStr">
        <is>
          <t>Marketing &amp; Communications</t>
        </is>
      </c>
      <c r="T140" s="86" t="inlineStr">
        <is>
          <t>Content Marketing</t>
        </is>
      </c>
      <c r="U140" s="86" t="inlineStr">
        <is>
          <t>R054</t>
        </is>
      </c>
      <c r="V140" s="86" t="inlineStr">
        <is>
          <t>Content Marketing · IC</t>
        </is>
      </c>
      <c r="W140" s="101" t="inlineStr">
        <is>
          <t>A2</t>
        </is>
      </c>
      <c r="X140" s="86" t="inlineStr">
        <is>
          <t>Band A · Practitioner</t>
        </is>
      </c>
      <c r="Y140" s="86" t="inlineStr">
        <is>
          <t>Content Marketing Associate</t>
        </is>
      </c>
      <c r="Z140" s="86" t="n"/>
      <c r="AA140" s="86" t="inlineStr">
        <is>
          <t>Placed at A2 by the evidence: six ratings × market-derived weights and rules R1–R13 · no move needed for the reporting line</t>
        </is>
      </c>
      <c r="AB140" s="86" t="n"/>
      <c r="AC140" s="88" t="inlineStr">
        <is>
          <t>A2</t>
        </is>
      </c>
      <c r="AD140" s="21" t="inlineStr">
        <is>
          <t>Medium · 0.4 yrs vs market 0–3 yrs for A2</t>
        </is>
      </c>
      <c r="AE140" s="21" t="n"/>
      <c r="AF140" s="21" t="inlineStr">
        <is>
          <t>P1–P2 · SFIA 2 Assist</t>
        </is>
      </c>
      <c r="AG140" s="89" t="str">
        <f>IFERROR(IF(INDEX(RM_I_C,MATCH($U140,RM_KEY,0))="","",INDEX(RM_I_C,MATCH($U140,RM_KEY,0))),"")</f>
        <v>H</v>
      </c>
      <c r="AH140" s="90" t="str">
        <f>IFERROR(IF(INDEX(RM_I_Au,MATCH($U140,RM_KEY,0))="","",INDEX(RM_I_Au,MATCH($U140,RM_KEY,0))),"")</f>
        <v>M</v>
      </c>
      <c r="AI140" s="90" t="str">
        <f>IFERROR(IF(INDEX(RM_I_Ac,MATCH($U140,RM_KEY,0))="","",INDEX(RM_I_Ac,MATCH($U140,RM_KEY,0))),"")</f>
        <v>L</v>
      </c>
      <c r="AJ140" s="90" t="str">
        <f>IFERROR(IF(INDEX(RM_I_L,MATCH($U140,RM_KEY,0))="","",INDEX(RM_I_L,MATCH($U140,RM_KEY,0))),"")</f>
        <v>L</v>
      </c>
      <c r="AK140" s="90" t="str">
        <f>IFERROR(IF(INDEX(RM_I_BI,MATCH($U140,RM_KEY,0))="","",INDEX(RM_I_BI,MATCH($U140,RM_KEY,0))),"")</f>
        <v>M</v>
      </c>
      <c r="AL140" s="90" t="str">
        <f>IFERROR(IF(INDEX(RM_I_Exp,MATCH($U140,RM_KEY,0))="","",INDEX(RM_I_Exp,MATCH($U140,RM_KEY,0))),"")</f>
        <v>L</v>
      </c>
      <c r="AM140" s="90" t="str">
        <f>IFERROR(IF(INDEX(RM_I_Edu,MATCH($U140,RM_KEY,0))="","",INDEX(RM_I_Edu,MATCH($U140,RM_KEY,0))),"")</f>
        <v>L</v>
      </c>
      <c r="AN140" s="91" t="str">
        <f>IFERROR(IF(INDEX(RM_M_C,MATCH($U140,RM_KEY,0))="","",INDEX(RM_M_C,MATCH($U140,RM_KEY,0))),"")</f>
        <v>H</v>
      </c>
      <c r="AO140" s="92" t="str">
        <f>IFERROR(IF(INDEX(RM_M_Au,MATCH($U140,RM_KEY,0))="","",INDEX(RM_M_Au,MATCH($U140,RM_KEY,0))),"")</f>
        <v>M</v>
      </c>
      <c r="AP140" s="92" t="str">
        <f>IFERROR(IF(INDEX(RM_M_Ac,MATCH($U140,RM_KEY,0))="","",INDEX(RM_M_Ac,MATCH($U140,RM_KEY,0))),"")</f>
        <v>M</v>
      </c>
      <c r="AQ140" s="92" t="str">
        <f>IFERROR(IF(INDEX(RM_M_L,MATCH($U140,RM_KEY,0))="","",INDEX(RM_M_L,MATCH($U140,RM_KEY,0))),"")</f>
        <v>L</v>
      </c>
      <c r="AR140" s="92" t="str">
        <f>IFERROR(IF(INDEX(RM_M_BI,MATCH($U140,RM_KEY,0))="","",INDEX(RM_M_BI,MATCH($U140,RM_KEY,0))),"")</f>
        <v>L</v>
      </c>
      <c r="AS140" s="92" t="str">
        <f>IFERROR(IF(INDEX(RM_M_Exp,MATCH($U140,RM_KEY,0))="","",INDEX(RM_M_Exp,MATCH($U140,RM_KEY,0))),"")</f>
        <v>L</v>
      </c>
      <c r="AT140" s="92" t="str">
        <f>IFERROR(IF(INDEX(RM_M_Edu,MATCH($U140,RM_KEY,0))="","",INDEX(RM_M_Edu,MATCH($U140,RM_KEY,0))),"")</f>
        <v>L</v>
      </c>
      <c r="AU140" s="93" t="str">
        <f>IFERROR(IF(INDEX(RM_L_C,MATCH($U140,RM_KEY,0))="","",INDEX(RM_L_C,MATCH($U140,RM_KEY,0))),"")</f>
        <v/>
      </c>
      <c r="AV140" s="94" t="str">
        <f>IFERROR(IF(INDEX(RM_L_Au,MATCH($U140,RM_KEY,0))="","",INDEX(RM_L_Au,MATCH($U140,RM_KEY,0))),"")</f>
        <v/>
      </c>
      <c r="AW140" s="94" t="str">
        <f>IFERROR(IF(INDEX(RM_L_Ac,MATCH($U140,RM_KEY,0))="","",INDEX(RM_L_Ac,MATCH($U140,RM_KEY,0))),"")</f>
        <v/>
      </c>
      <c r="AX140" s="94" t="str">
        <f>IFERROR(IF(INDEX(RM_L_L,MATCH($U140,RM_KEY,0))="","",INDEX(RM_L_L,MATCH($U140,RM_KEY,0))),"")</f>
        <v/>
      </c>
      <c r="AY140" s="94" t="str">
        <f>IFERROR(IF(INDEX(RM_L_BI,MATCH($U140,RM_KEY,0))="","",INDEX(RM_L_BI,MATCH($U140,RM_KEY,0))),"")</f>
        <v/>
      </c>
      <c r="AZ140" s="94" t="str">
        <f>IFERROR(IF(INDEX(RM_L_Exp,MATCH($U140,RM_KEY,0))="","",INDEX(RM_L_Exp,MATCH($U140,RM_KEY,0))),"")</f>
        <v/>
      </c>
      <c r="BA140" s="94" t="str">
        <f>IFERROR(IF(INDEX(RM_L_Edu,MATCH($U140,RM_KEY,0))="","",INDEX(RM_L_Edu,MATCH($U140,RM_KEY,0))),"")</f>
        <v/>
      </c>
      <c r="BB140" s="89" t="inlineStr">
        <is>
          <t>M</t>
        </is>
      </c>
      <c r="BC140" s="90" t="inlineStr">
        <is>
          <t>M</t>
        </is>
      </c>
      <c r="BD140" s="90" t="inlineStr">
        <is>
          <t>M</t>
        </is>
      </c>
      <c r="BE140" s="90" t="inlineStr">
        <is>
          <t>L</t>
        </is>
      </c>
      <c r="BF140" s="90" t="n"/>
      <c r="BG140" s="90" t="inlineStr">
        <is>
          <t>M</t>
        </is>
      </c>
      <c r="BH140" s="90" t="inlineStr">
        <is>
          <t>H</t>
        </is>
      </c>
      <c r="BI140" s="93" t="n"/>
      <c r="BJ140" s="94" t="n"/>
      <c r="BK140" s="94" t="n"/>
      <c r="BL140" s="94" t="n"/>
      <c r="BM140" s="94" t="n"/>
      <c r="BN140" s="94" t="n"/>
      <c r="BO140" s="94" t="n"/>
      <c r="BP140" s="63" t="n"/>
      <c r="BQ140" s="95" t="str">
        <f>IF(CY140=0,"",IF(BP140&lt;&gt;"",BP140,IF(LEFT(W140,1)="X",W140,IF(OR(W140="B+",W140="C+"),INDEX(LAD_PC,MAX(1,MIN(14,MATCH(W140,LAD_PC,0)+IF((DA140-CZ140)&gt;=0.5,1,IF((DA140-CZ140)&lt;=-0.5,-1,0))))),INDEX(LAD_STD,MAX(1,MIN(12,MATCH(W140,LAD_STD,0)+IF((DA140-CZ140)&gt;=0.5,1,IF((DA140-CZ140)&lt;=-0.5,-1,0)))))))))</f>
        <v/>
      </c>
      <c r="BR140" s="86" t="str">
        <f>IF(BQ140="","",IFERROR(CHOOSE(INDEX(B_RANK,MATCH(BQ140,B_LVL,0)),"Band A · Practitioner","Band B · Specialist / Manager","B+ · Player-Coach","Band C · Principal / Head","C+ · Player-Coach","Band D · Business leadership","Band E · Enterprise leadership"),"Band X · Consultant"))</f>
        <v/>
      </c>
      <c r="BS140" s="86" t="str">
        <f>IF(BQ140="","",IF(BQ140=W140,"• Same",IF(INDEX(B_VAL,MATCH(BQ140,B_LVL,0))&gt;INDEX(B_VAL,MATCH(W140,B_LVL,0)),"▲ Up","▼ Down")))</f>
        <v/>
      </c>
      <c r="BT140" s="95" t="str">
        <f>IF(BQ140&lt;&gt;"",BQ140,W140)</f>
        <v>A2</v>
      </c>
      <c r="BU140" s="86" t="str">
        <f>IFERROR(IF($H140="","—",IF(OR(LEFT(BT140,1)="X",LEFT(INDEX($BT$7:$BT$592,MATCH($H140,$D$7:$D$592,0)),1)="X"),"—",IF(AND(LEFT(BT140,1)="E",LEFT(INDEX($BT$7:$BT$592,MATCH($H140,$D$7:$D$592,0)),1)="E"),"Exception · Band E",IF(INDEX(B_VAL,MATCH(BT140,B_LVL,0))&gt;=INDEX(B_VAL,MATCH(INDEX($BT$7:$BT$592,MATCH($H140,$D$7:$D$592,0)),B_LVL,0)),"⚠ At or above the manager",IF(INDEX(B_RANK,MATCH(BT140,B_LVL,0))=INDEX(B_RANK,MATCH(INDEX($BT$7:$BT$592,MATCH($H140,$D$7:$D$592,0)),B_LVL,0)),"⚠ Same band as the manager","OK"))))),"—")</f>
        <v>OK</v>
      </c>
      <c r="BV140" s="64" t="n"/>
      <c r="BW140" s="20">
        <f>IFERROR(INDEX(LMH_PTS,MATCH(AG140,LMH_KEY,0)),0)</f>
        <v>9</v>
      </c>
      <c r="BX140" s="21">
        <f>IFERROR(INDEX(LMH_PTS,MATCH(AH140,LMH_KEY,0)),0)</f>
        <v>3</v>
      </c>
      <c r="BY140" s="21">
        <f>IFERROR(INDEX(LMH_PTS,MATCH(AI140,LMH_KEY,0)),0)</f>
        <v>1</v>
      </c>
      <c r="BZ140" s="21">
        <f>IFERROR(INDEX(LMH_PTS,MATCH(AJ140,LMH_KEY,0)),0)</f>
        <v>1</v>
      </c>
      <c r="CA140" s="21">
        <f>IFERROR(INDEX(LMH_PTS,MATCH(AK140,LMH_KEY,0)),0)</f>
        <v>3</v>
      </c>
      <c r="CB140" s="21">
        <f>IFERROR(INDEX(LMH_PTS,MATCH(AL140,LMH_KEY,0)),0)</f>
        <v>1</v>
      </c>
      <c r="CC140" s="21">
        <f>IFERROR(INDEX(LMH_PTS,MATCH(AM140,LMH_KEY,0)),0)</f>
        <v>1</v>
      </c>
      <c r="CD140" s="21">
        <f>IFERROR(INDEX(LMH_PTS,MATCH(IF(AU140&lt;&gt;"",AU140,AG140),LMH_KEY,0)),0)</f>
        <v>9</v>
      </c>
      <c r="CE140" s="21">
        <f>IFERROR(INDEX(LMH_PTS,MATCH(IF(AV140&lt;&gt;"",AV140,AH140),LMH_KEY,0)),0)</f>
        <v>3</v>
      </c>
      <c r="CF140" s="21">
        <f>IFERROR(INDEX(LMH_PTS,MATCH(IF(AW140&lt;&gt;"",AW140,AI140),LMH_KEY,0)),0)</f>
        <v>1</v>
      </c>
      <c r="CG140" s="21">
        <f>IFERROR(INDEX(LMH_PTS,MATCH(IF(AX140&lt;&gt;"",AX140,AJ140),LMH_KEY,0)),0)</f>
        <v>1</v>
      </c>
      <c r="CH140" s="21">
        <f>IFERROR(INDEX(LMH_PTS,MATCH(IF(AY140&lt;&gt;"",AY140,AK140),LMH_KEY,0)),0)</f>
        <v>3</v>
      </c>
      <c r="CI140" s="21">
        <f>IFERROR(INDEX(LMH_PTS,MATCH(IF(AZ140&lt;&gt;"",AZ140,AL140),LMH_KEY,0)),0)</f>
        <v>1</v>
      </c>
      <c r="CJ140" s="21">
        <f>IFERROR(INDEX(LMH_PTS,MATCH(IF(BA140&lt;&gt;"",BA140,AM140),LMH_KEY,0)),0)</f>
        <v>1</v>
      </c>
      <c r="CK140" s="21">
        <f>IF(BB140="",0,IFERROR(INDEX(LMH_STEP,MATCH(BB140,LMH_KEY,0)),0))</f>
        <v>0</v>
      </c>
      <c r="CL140" s="21">
        <f>IF(BC140="",0,IFERROR(INDEX(LMH_STEP,MATCH(BC140,LMH_KEY,0)),0))</f>
        <v>0</v>
      </c>
      <c r="CM140" s="21">
        <f>IF(BD140="",0,IFERROR(INDEX(LMH_STEP,MATCH(BD140,LMH_KEY,0)),0))</f>
        <v>0</v>
      </c>
      <c r="CN140" s="21">
        <f>IF(BE140="",0,IFERROR(INDEX(LMH_STEP,MATCH(BE140,LMH_KEY,0)),0))</f>
        <v>-1</v>
      </c>
      <c r="CO140" s="21">
        <f>IF(BF140="",0,IFERROR(INDEX(LMH_STEP,MATCH(BF140,LMH_KEY,0)),0))</f>
        <v>0</v>
      </c>
      <c r="CP140" s="21">
        <f>IF(BG140="",0,IFERROR(INDEX(LMH_STEP,MATCH(BG140,LMH_KEY,0)),0))</f>
        <v>0</v>
      </c>
      <c r="CQ140" s="21">
        <f>IF(BH140="",0,IFERROR(INDEX(LMH_STEP,MATCH(BH140,LMH_KEY,0)),0))</f>
        <v>1</v>
      </c>
      <c r="CR140" s="21">
        <f>IF(BI140&lt;&gt;"",IFERROR(INDEX(LMH_STEP,MATCH(BI140,LMH_KEY,0)),0),CK140)</f>
        <v>0</v>
      </c>
      <c r="CS140" s="21">
        <f>IF(BJ140&lt;&gt;"",IFERROR(INDEX(LMH_STEP,MATCH(BJ140,LMH_KEY,0)),0),CL140)</f>
        <v>0</v>
      </c>
      <c r="CT140" s="21">
        <f>IF(BK140&lt;&gt;"",IFERROR(INDEX(LMH_STEP,MATCH(BK140,LMH_KEY,0)),0),CM140)</f>
        <v>0</v>
      </c>
      <c r="CU140" s="21">
        <f>IF(BL140&lt;&gt;"",IFERROR(INDEX(LMH_STEP,MATCH(BL140,LMH_KEY,0)),0),CN140)</f>
        <v>-1</v>
      </c>
      <c r="CV140" s="21">
        <f>IF(BM140&lt;&gt;"",IFERROR(INDEX(LMH_STEP,MATCH(BM140,LMH_KEY,0)),0),CO140)</f>
        <v>0</v>
      </c>
      <c r="CW140" s="21">
        <f>IF(BN140&lt;&gt;"",IFERROR(INDEX(LMH_STEP,MATCH(BN140,LMH_KEY,0)),0),CP140)</f>
        <v>0</v>
      </c>
      <c r="CX140" s="21">
        <f>IF(BO140&lt;&gt;"",IFERROR(INDEX(LMH_STEP,MATCH(BO140,LMH_KEY,0)),0),CQ140)</f>
        <v>1</v>
      </c>
      <c r="CY140" s="21">
        <f>COUNTA(BI140:BO140)+IF(BP140&lt;&gt;"",1,0)+IFERROR(INDEX(RM_LCNT,MATCH($U140,RM_KEY,0)),0)</f>
        <v>0</v>
      </c>
      <c r="CZ140" s="21">
        <f>IF((BW140+BX140+BY140+BZ140+CA140+CB140+CC140)=0,0,(BW140*CK140+BX140*CL140+BY140*CM140+BZ140*CN140+CA140*CO140+CB140*CP140+CC140*CQ140)/(BW140+BX140+BY140+BZ140+CA140+CB140+CC140))</f>
        <v>0</v>
      </c>
      <c r="DA140" s="21">
        <f>IF((CD140+CE140+CF140+CG140+CH140+CI140+CJ140)=0,0,(CD140*CR140+CE140*CS140+CF140*CT140+CG140*CU140+CH140*CV140+CI140*CW140+CJ140*CX140)/(CD140+CE140+CF140+CG140+CH140+CI140+CJ140))</f>
        <v>0</v>
      </c>
    </row>
    <row r="141" ht="70" customHeight="1">
      <c r="A141" s="59" t="inlineStr">
        <is>
          <t>CARBON</t>
        </is>
      </c>
      <c r="B141" s="17" t="inlineStr">
        <is>
          <t>Marketing</t>
        </is>
      </c>
      <c r="C141" s="17" t="n">
        <v>5</v>
      </c>
      <c r="D141" s="17" t="inlineStr">
        <is>
          <t>IRIS2516</t>
        </is>
      </c>
      <c r="E141" s="17" t="inlineStr">
        <is>
          <t>Rimsha Khan</t>
        </is>
      </c>
      <c r="F141" s="17" t="inlineStr">
        <is>
          <t>Marketing Associate</t>
        </is>
      </c>
      <c r="G141" s="17" t="inlineStr">
        <is>
          <t>Sobhan Pramanik</t>
        </is>
      </c>
      <c r="H141" s="17" t="inlineStr">
        <is>
          <t>IRIS2358</t>
        </is>
      </c>
      <c r="I141" s="17" t="n">
        <v>0.4</v>
      </c>
      <c r="J141" s="17" t="inlineStr">
        <is>
          <t>PGDM</t>
        </is>
      </c>
      <c r="K141" s="17" t="inlineStr">
        <is>
          <t>L3 – Professional / Associate</t>
        </is>
      </c>
      <c r="L141" s="82" t="inlineStr">
        <is>
          <t>18 of 20</t>
        </is>
      </c>
      <c r="M141" s="83" t="inlineStr">
        <is>
          <t>• This role focuses on brand content writing and generating MQLs through organic channels.</t>
        </is>
      </c>
      <c r="N141" s="83" t="n"/>
      <c r="O141" s="83" t="inlineStr">
        <is>
          <t>Latest rating: Not rated · manager · Potential: Low · 9-box: Misplaced Talent / Enigma</t>
        </is>
      </c>
      <c r="P141" s="83" t="inlineStr">
        <is>
          <t>Complexity &amp; Expertise: A2: Writes two ESG blogs a week and other content assets after research → matches the start
Autonomy &amp; Decision: A2: own survey / KRA answers · summarised by the rater; not quoted → matches the start
Accountability &amp; Impact: A2: Answerable for own content deliverables; says only 'everything' → matches the start
Leadership &amp; Strategy: A1: No guidance or leadership of others described → matches the start</t>
        </is>
      </c>
      <c r="Q141" s="84" t="inlineStr">
        <is>
          <t>Open ▸</t>
        </is>
      </c>
      <c r="R141" s="84" t="inlineStr">
        <is>
          <t>Card ▸</t>
        </is>
      </c>
      <c r="S141" s="85" t="inlineStr">
        <is>
          <t>Marketing &amp; Communications</t>
        </is>
      </c>
      <c r="T141" s="86" t="inlineStr">
        <is>
          <t>Content Marketing</t>
        </is>
      </c>
      <c r="U141" s="86" t="inlineStr">
        <is>
          <t>R054</t>
        </is>
      </c>
      <c r="V141" s="86" t="inlineStr">
        <is>
          <t>Content Marketing · IC</t>
        </is>
      </c>
      <c r="W141" s="101" t="inlineStr">
        <is>
          <t>A2</t>
        </is>
      </c>
      <c r="X141" s="86" t="inlineStr">
        <is>
          <t>Band A · Practitioner</t>
        </is>
      </c>
      <c r="Y141" s="86" t="inlineStr">
        <is>
          <t>Content Marketing Associate</t>
        </is>
      </c>
      <c r="Z141" s="86" t="n"/>
      <c r="AA141" s="86" t="inlineStr">
        <is>
          <t>Placed at A2 by the evidence: six ratings × market-derived weights and rules R1–R13 · no move needed for the reporting line</t>
        </is>
      </c>
      <c r="AB141" s="86" t="n"/>
      <c r="AC141" s="88" t="inlineStr">
        <is>
          <t>A2</t>
        </is>
      </c>
      <c r="AD141" s="21" t="inlineStr">
        <is>
          <t>Medium · 0.4 yrs vs market 0–3 yrs for A2</t>
        </is>
      </c>
      <c r="AE141" s="21" t="n"/>
      <c r="AF141" s="21" t="inlineStr">
        <is>
          <t>P1–P2 · SFIA 2 Assist</t>
        </is>
      </c>
      <c r="AG141" s="89" t="str">
        <f>IFERROR(IF(INDEX(RM_I_C,MATCH($U141,RM_KEY,0))="","",INDEX(RM_I_C,MATCH($U141,RM_KEY,0))),"")</f>
        <v>H</v>
      </c>
      <c r="AH141" s="90" t="str">
        <f>IFERROR(IF(INDEX(RM_I_Au,MATCH($U141,RM_KEY,0))="","",INDEX(RM_I_Au,MATCH($U141,RM_KEY,0))),"")</f>
        <v>M</v>
      </c>
      <c r="AI141" s="90" t="str">
        <f>IFERROR(IF(INDEX(RM_I_Ac,MATCH($U141,RM_KEY,0))="","",INDEX(RM_I_Ac,MATCH($U141,RM_KEY,0))),"")</f>
        <v>L</v>
      </c>
      <c r="AJ141" s="90" t="str">
        <f>IFERROR(IF(INDEX(RM_I_L,MATCH($U141,RM_KEY,0))="","",INDEX(RM_I_L,MATCH($U141,RM_KEY,0))),"")</f>
        <v>L</v>
      </c>
      <c r="AK141" s="90" t="str">
        <f>IFERROR(IF(INDEX(RM_I_BI,MATCH($U141,RM_KEY,0))="","",INDEX(RM_I_BI,MATCH($U141,RM_KEY,0))),"")</f>
        <v>M</v>
      </c>
      <c r="AL141" s="90" t="str">
        <f>IFERROR(IF(INDEX(RM_I_Exp,MATCH($U141,RM_KEY,0))="","",INDEX(RM_I_Exp,MATCH($U141,RM_KEY,0))),"")</f>
        <v>L</v>
      </c>
      <c r="AM141" s="90" t="str">
        <f>IFERROR(IF(INDEX(RM_I_Edu,MATCH($U141,RM_KEY,0))="","",INDEX(RM_I_Edu,MATCH($U141,RM_KEY,0))),"")</f>
        <v>L</v>
      </c>
      <c r="AN141" s="91" t="str">
        <f>IFERROR(IF(INDEX(RM_M_C,MATCH($U141,RM_KEY,0))="","",INDEX(RM_M_C,MATCH($U141,RM_KEY,0))),"")</f>
        <v>H</v>
      </c>
      <c r="AO141" s="92" t="str">
        <f>IFERROR(IF(INDEX(RM_M_Au,MATCH($U141,RM_KEY,0))="","",INDEX(RM_M_Au,MATCH($U141,RM_KEY,0))),"")</f>
        <v>M</v>
      </c>
      <c r="AP141" s="92" t="str">
        <f>IFERROR(IF(INDEX(RM_M_Ac,MATCH($U141,RM_KEY,0))="","",INDEX(RM_M_Ac,MATCH($U141,RM_KEY,0))),"")</f>
        <v>M</v>
      </c>
      <c r="AQ141" s="92" t="str">
        <f>IFERROR(IF(INDEX(RM_M_L,MATCH($U141,RM_KEY,0))="","",INDEX(RM_M_L,MATCH($U141,RM_KEY,0))),"")</f>
        <v>L</v>
      </c>
      <c r="AR141" s="92" t="str">
        <f>IFERROR(IF(INDEX(RM_M_BI,MATCH($U141,RM_KEY,0))="","",INDEX(RM_M_BI,MATCH($U141,RM_KEY,0))),"")</f>
        <v>L</v>
      </c>
      <c r="AS141" s="92" t="str">
        <f>IFERROR(IF(INDEX(RM_M_Exp,MATCH($U141,RM_KEY,0))="","",INDEX(RM_M_Exp,MATCH($U141,RM_KEY,0))),"")</f>
        <v>L</v>
      </c>
      <c r="AT141" s="92" t="str">
        <f>IFERROR(IF(INDEX(RM_M_Edu,MATCH($U141,RM_KEY,0))="","",INDEX(RM_M_Edu,MATCH($U141,RM_KEY,0))),"")</f>
        <v>L</v>
      </c>
      <c r="AU141" s="93" t="str">
        <f>IFERROR(IF(INDEX(RM_L_C,MATCH($U141,RM_KEY,0))="","",INDEX(RM_L_C,MATCH($U141,RM_KEY,0))),"")</f>
        <v/>
      </c>
      <c r="AV141" s="94" t="str">
        <f>IFERROR(IF(INDEX(RM_L_Au,MATCH($U141,RM_KEY,0))="","",INDEX(RM_L_Au,MATCH($U141,RM_KEY,0))),"")</f>
        <v/>
      </c>
      <c r="AW141" s="94" t="str">
        <f>IFERROR(IF(INDEX(RM_L_Ac,MATCH($U141,RM_KEY,0))="","",INDEX(RM_L_Ac,MATCH($U141,RM_KEY,0))),"")</f>
        <v/>
      </c>
      <c r="AX141" s="94" t="str">
        <f>IFERROR(IF(INDEX(RM_L_L,MATCH($U141,RM_KEY,0))="","",INDEX(RM_L_L,MATCH($U141,RM_KEY,0))),"")</f>
        <v/>
      </c>
      <c r="AY141" s="94" t="str">
        <f>IFERROR(IF(INDEX(RM_L_BI,MATCH($U141,RM_KEY,0))="","",INDEX(RM_L_BI,MATCH($U141,RM_KEY,0))),"")</f>
        <v/>
      </c>
      <c r="AZ141" s="94" t="str">
        <f>IFERROR(IF(INDEX(RM_L_Exp,MATCH($U141,RM_KEY,0))="","",INDEX(RM_L_Exp,MATCH($U141,RM_KEY,0))),"")</f>
        <v/>
      </c>
      <c r="BA141" s="94" t="str">
        <f>IFERROR(IF(INDEX(RM_L_Edu,MATCH($U141,RM_KEY,0))="","",INDEX(RM_L_Edu,MATCH($U141,RM_KEY,0))),"")</f>
        <v/>
      </c>
      <c r="BB141" s="89" t="inlineStr">
        <is>
          <t>M</t>
        </is>
      </c>
      <c r="BC141" s="90" t="inlineStr">
        <is>
          <t>M</t>
        </is>
      </c>
      <c r="BD141" s="90" t="inlineStr">
        <is>
          <t>M</t>
        </is>
      </c>
      <c r="BE141" s="90" t="inlineStr">
        <is>
          <t>L</t>
        </is>
      </c>
      <c r="BF141" s="90" t="n"/>
      <c r="BG141" s="90" t="inlineStr">
        <is>
          <t>M</t>
        </is>
      </c>
      <c r="BH141" s="90" t="inlineStr">
        <is>
          <t>H</t>
        </is>
      </c>
      <c r="BI141" s="93" t="n"/>
      <c r="BJ141" s="94" t="n"/>
      <c r="BK141" s="94" t="n"/>
      <c r="BL141" s="94" t="n"/>
      <c r="BM141" s="94" t="n"/>
      <c r="BN141" s="94" t="n"/>
      <c r="BO141" s="94" t="n"/>
      <c r="BP141" s="63" t="n"/>
      <c r="BQ141" s="95" t="str">
        <f>IF(CY141=0,"",IF(BP141&lt;&gt;"",BP141,IF(LEFT(W141,1)="X",W141,IF(OR(W141="B+",W141="C+"),INDEX(LAD_PC,MAX(1,MIN(14,MATCH(W141,LAD_PC,0)+IF((DA141-CZ141)&gt;=0.5,1,IF((DA141-CZ141)&lt;=-0.5,-1,0))))),INDEX(LAD_STD,MAX(1,MIN(12,MATCH(W141,LAD_STD,0)+IF((DA141-CZ141)&gt;=0.5,1,IF((DA141-CZ141)&lt;=-0.5,-1,0)))))))))</f>
        <v/>
      </c>
      <c r="BR141" s="86" t="str">
        <f>IF(BQ141="","",IFERROR(CHOOSE(INDEX(B_RANK,MATCH(BQ141,B_LVL,0)),"Band A · Practitioner","Band B · Specialist / Manager","B+ · Player-Coach","Band C · Principal / Head","C+ · Player-Coach","Band D · Business leadership","Band E · Enterprise leadership"),"Band X · Consultant"))</f>
        <v/>
      </c>
      <c r="BS141" s="86" t="str">
        <f>IF(BQ141="","",IF(BQ141=W141,"• Same",IF(INDEX(B_VAL,MATCH(BQ141,B_LVL,0))&gt;INDEX(B_VAL,MATCH(W141,B_LVL,0)),"▲ Up","▼ Down")))</f>
        <v/>
      </c>
      <c r="BT141" s="95" t="str">
        <f>IF(BQ141&lt;&gt;"",BQ141,W141)</f>
        <v>A2</v>
      </c>
      <c r="BU141" s="86" t="str">
        <f>IFERROR(IF($H141="","—",IF(OR(LEFT(BT141,1)="X",LEFT(INDEX($BT$7:$BT$592,MATCH($H141,$D$7:$D$592,0)),1)="X"),"—",IF(AND(LEFT(BT141,1)="E",LEFT(INDEX($BT$7:$BT$592,MATCH($H141,$D$7:$D$592,0)),1)="E"),"Exception · Band E",IF(INDEX(B_VAL,MATCH(BT141,B_LVL,0))&gt;=INDEX(B_VAL,MATCH(INDEX($BT$7:$BT$592,MATCH($H141,$D$7:$D$592,0)),B_LVL,0)),"⚠ At or above the manager",IF(INDEX(B_RANK,MATCH(BT141,B_LVL,0))=INDEX(B_RANK,MATCH(INDEX($BT$7:$BT$592,MATCH($H141,$D$7:$D$592,0)),B_LVL,0)),"⚠ Same band as the manager","OK"))))),"—")</f>
        <v>OK</v>
      </c>
      <c r="BV141" s="64" t="n"/>
      <c r="BW141" s="20">
        <f>IFERROR(INDEX(LMH_PTS,MATCH(AG141,LMH_KEY,0)),0)</f>
        <v>9</v>
      </c>
      <c r="BX141" s="21">
        <f>IFERROR(INDEX(LMH_PTS,MATCH(AH141,LMH_KEY,0)),0)</f>
        <v>3</v>
      </c>
      <c r="BY141" s="21">
        <f>IFERROR(INDEX(LMH_PTS,MATCH(AI141,LMH_KEY,0)),0)</f>
        <v>1</v>
      </c>
      <c r="BZ141" s="21">
        <f>IFERROR(INDEX(LMH_PTS,MATCH(AJ141,LMH_KEY,0)),0)</f>
        <v>1</v>
      </c>
      <c r="CA141" s="21">
        <f>IFERROR(INDEX(LMH_PTS,MATCH(AK141,LMH_KEY,0)),0)</f>
        <v>3</v>
      </c>
      <c r="CB141" s="21">
        <f>IFERROR(INDEX(LMH_PTS,MATCH(AL141,LMH_KEY,0)),0)</f>
        <v>1</v>
      </c>
      <c r="CC141" s="21">
        <f>IFERROR(INDEX(LMH_PTS,MATCH(AM141,LMH_KEY,0)),0)</f>
        <v>1</v>
      </c>
      <c r="CD141" s="21">
        <f>IFERROR(INDEX(LMH_PTS,MATCH(IF(AU141&lt;&gt;"",AU141,AG141),LMH_KEY,0)),0)</f>
        <v>9</v>
      </c>
      <c r="CE141" s="21">
        <f>IFERROR(INDEX(LMH_PTS,MATCH(IF(AV141&lt;&gt;"",AV141,AH141),LMH_KEY,0)),0)</f>
        <v>3</v>
      </c>
      <c r="CF141" s="21">
        <f>IFERROR(INDEX(LMH_PTS,MATCH(IF(AW141&lt;&gt;"",AW141,AI141),LMH_KEY,0)),0)</f>
        <v>1</v>
      </c>
      <c r="CG141" s="21">
        <f>IFERROR(INDEX(LMH_PTS,MATCH(IF(AX141&lt;&gt;"",AX141,AJ141),LMH_KEY,0)),0)</f>
        <v>1</v>
      </c>
      <c r="CH141" s="21">
        <f>IFERROR(INDEX(LMH_PTS,MATCH(IF(AY141&lt;&gt;"",AY141,AK141),LMH_KEY,0)),0)</f>
        <v>3</v>
      </c>
      <c r="CI141" s="21">
        <f>IFERROR(INDEX(LMH_PTS,MATCH(IF(AZ141&lt;&gt;"",AZ141,AL141),LMH_KEY,0)),0)</f>
        <v>1</v>
      </c>
      <c r="CJ141" s="21">
        <f>IFERROR(INDEX(LMH_PTS,MATCH(IF(BA141&lt;&gt;"",BA141,AM141),LMH_KEY,0)),0)</f>
        <v>1</v>
      </c>
      <c r="CK141" s="21">
        <f>IF(BB141="",0,IFERROR(INDEX(LMH_STEP,MATCH(BB141,LMH_KEY,0)),0))</f>
        <v>0</v>
      </c>
      <c r="CL141" s="21">
        <f>IF(BC141="",0,IFERROR(INDEX(LMH_STEP,MATCH(BC141,LMH_KEY,0)),0))</f>
        <v>0</v>
      </c>
      <c r="CM141" s="21">
        <f>IF(BD141="",0,IFERROR(INDEX(LMH_STEP,MATCH(BD141,LMH_KEY,0)),0))</f>
        <v>0</v>
      </c>
      <c r="CN141" s="21">
        <f>IF(BE141="",0,IFERROR(INDEX(LMH_STEP,MATCH(BE141,LMH_KEY,0)),0))</f>
        <v>-1</v>
      </c>
      <c r="CO141" s="21">
        <f>IF(BF141="",0,IFERROR(INDEX(LMH_STEP,MATCH(BF141,LMH_KEY,0)),0))</f>
        <v>0</v>
      </c>
      <c r="CP141" s="21">
        <f>IF(BG141="",0,IFERROR(INDEX(LMH_STEP,MATCH(BG141,LMH_KEY,0)),0))</f>
        <v>0</v>
      </c>
      <c r="CQ141" s="21">
        <f>IF(BH141="",0,IFERROR(INDEX(LMH_STEP,MATCH(BH141,LMH_KEY,0)),0))</f>
        <v>1</v>
      </c>
      <c r="CR141" s="21">
        <f>IF(BI141&lt;&gt;"",IFERROR(INDEX(LMH_STEP,MATCH(BI141,LMH_KEY,0)),0),CK141)</f>
        <v>0</v>
      </c>
      <c r="CS141" s="21">
        <f>IF(BJ141&lt;&gt;"",IFERROR(INDEX(LMH_STEP,MATCH(BJ141,LMH_KEY,0)),0),CL141)</f>
        <v>0</v>
      </c>
      <c r="CT141" s="21">
        <f>IF(BK141&lt;&gt;"",IFERROR(INDEX(LMH_STEP,MATCH(BK141,LMH_KEY,0)),0),CM141)</f>
        <v>0</v>
      </c>
      <c r="CU141" s="21">
        <f>IF(BL141&lt;&gt;"",IFERROR(INDEX(LMH_STEP,MATCH(BL141,LMH_KEY,0)),0),CN141)</f>
        <v>-1</v>
      </c>
      <c r="CV141" s="21">
        <f>IF(BM141&lt;&gt;"",IFERROR(INDEX(LMH_STEP,MATCH(BM141,LMH_KEY,0)),0),CO141)</f>
        <v>0</v>
      </c>
      <c r="CW141" s="21">
        <f>IF(BN141&lt;&gt;"",IFERROR(INDEX(LMH_STEP,MATCH(BN141,LMH_KEY,0)),0),CP141)</f>
        <v>0</v>
      </c>
      <c r="CX141" s="21">
        <f>IF(BO141&lt;&gt;"",IFERROR(INDEX(LMH_STEP,MATCH(BO141,LMH_KEY,0)),0),CQ141)</f>
        <v>1</v>
      </c>
      <c r="CY141" s="21">
        <f>COUNTA(BI141:BO141)+IF(BP141&lt;&gt;"",1,0)+IFERROR(INDEX(RM_LCNT,MATCH($U141,RM_KEY,0)),0)</f>
        <v>0</v>
      </c>
      <c r="CZ141" s="21">
        <f>IF((BW141+BX141+BY141+BZ141+CA141+CB141+CC141)=0,0,(BW141*CK141+BX141*CL141+BY141*CM141+BZ141*CN141+CA141*CO141+CB141*CP141+CC141*CQ141)/(BW141+BX141+BY141+BZ141+CA141+CB141+CC141))</f>
        <v>0</v>
      </c>
      <c r="DA141" s="21">
        <f>IF((CD141+CE141+CF141+CG141+CH141+CI141+CJ141)=0,0,(CD141*CR141+CE141*CS141+CF141*CT141+CG141*CU141+CH141*CV141+CI141*CW141+CJ141*CX141)/(CD141+CE141+CF141+CG141+CH141+CI141+CJ141))</f>
        <v>0</v>
      </c>
    </row>
    <row r="142" ht="70" customHeight="1">
      <c r="A142" s="59" t="inlineStr">
        <is>
          <t>CARBON</t>
        </is>
      </c>
      <c r="B142" s="17" t="inlineStr">
        <is>
          <t>Marketing</t>
        </is>
      </c>
      <c r="C142" s="17" t="n">
        <v>5</v>
      </c>
      <c r="D142" s="17" t="inlineStr">
        <is>
          <t>IRIS2517</t>
        </is>
      </c>
      <c r="E142" s="17" t="inlineStr">
        <is>
          <t>Shubhangi Sharma</t>
        </is>
      </c>
      <c r="F142" s="17" t="inlineStr">
        <is>
          <t>Marketing Associate</t>
        </is>
      </c>
      <c r="G142" s="17" t="inlineStr">
        <is>
          <t>Sobhan Pramanik</t>
        </is>
      </c>
      <c r="H142" s="17" t="inlineStr">
        <is>
          <t>IRIS2358</t>
        </is>
      </c>
      <c r="I142" s="17" t="n">
        <v>0.4</v>
      </c>
      <c r="J142" s="17" t="inlineStr">
        <is>
          <t>PGDM</t>
        </is>
      </c>
      <c r="K142" s="17" t="inlineStr">
        <is>
          <t>L3 – Professional / Associate</t>
        </is>
      </c>
      <c r="L142" s="82" t="inlineStr">
        <is>
          <t>20 of 20</t>
        </is>
      </c>
      <c r="M142" s="83" t="inlineStr">
        <is>
          <t>• This role focuses on branding and content marketing to generate MQLs through organic channels, campaigns and events.</t>
        </is>
      </c>
      <c r="N142" s="83" t="n"/>
      <c r="O142" s="83" t="inlineStr">
        <is>
          <t>Latest rating: Not rated · manager · Potential: Medium · 9-box: Core Contributor</t>
        </is>
      </c>
      <c r="P142" s="83" t="inlineStr">
        <is>
          <t>Complexity &amp; Expertise: A2: Produces 8-10 blogs a month and campaign deliverables; SEO/AEO optimisation using Semrush → matches the start
Autonomy &amp; Decision: A2: Decides asset types within campaign plans → matches the start
Accountability &amp; Impact: A3: own survey / KRA answers · summarised by the rater; not quoted → moved up 0.5
Leadership &amp; Strategy: A1: No guidance or leadership of others described → matches the start</t>
        </is>
      </c>
      <c r="Q142" s="84" t="inlineStr">
        <is>
          <t>Open ▸</t>
        </is>
      </c>
      <c r="R142" s="84" t="inlineStr">
        <is>
          <t>Card ▸</t>
        </is>
      </c>
      <c r="S142" s="85" t="inlineStr">
        <is>
          <t>Marketing &amp; Communications</t>
        </is>
      </c>
      <c r="T142" s="86" t="inlineStr">
        <is>
          <t>Content Marketing</t>
        </is>
      </c>
      <c r="U142" s="86" t="inlineStr">
        <is>
          <t>R054</t>
        </is>
      </c>
      <c r="V142" s="86" t="inlineStr">
        <is>
          <t>Content Marketing · IC</t>
        </is>
      </c>
      <c r="W142" s="101" t="inlineStr">
        <is>
          <t>A2</t>
        </is>
      </c>
      <c r="X142" s="86" t="inlineStr">
        <is>
          <t>Band A · Practitioner</t>
        </is>
      </c>
      <c r="Y142" s="86" t="inlineStr">
        <is>
          <t>Content Marketing Associate</t>
        </is>
      </c>
      <c r="Z142" s="86" t="n"/>
      <c r="AA142" s="86" t="inlineStr">
        <is>
          <t>Placed at A2 by the evidence: six ratings × market-derived weights and rules R1–R13 · no move needed for the reporting line</t>
        </is>
      </c>
      <c r="AB142" s="86" t="n"/>
      <c r="AC142" s="88" t="inlineStr">
        <is>
          <t>A2</t>
        </is>
      </c>
      <c r="AD142" s="21" t="inlineStr">
        <is>
          <t>Medium · 0.4 yrs vs market 0–3 yrs for A2</t>
        </is>
      </c>
      <c r="AE142" s="21" t="n"/>
      <c r="AF142" s="21" t="inlineStr">
        <is>
          <t>P1–P2 · SFIA 2 Assist</t>
        </is>
      </c>
      <c r="AG142" s="89" t="str">
        <f>IFERROR(IF(INDEX(RM_I_C,MATCH($U142,RM_KEY,0))="","",INDEX(RM_I_C,MATCH($U142,RM_KEY,0))),"")</f>
        <v>H</v>
      </c>
      <c r="AH142" s="90" t="str">
        <f>IFERROR(IF(INDEX(RM_I_Au,MATCH($U142,RM_KEY,0))="","",INDEX(RM_I_Au,MATCH($U142,RM_KEY,0))),"")</f>
        <v>M</v>
      </c>
      <c r="AI142" s="90" t="str">
        <f>IFERROR(IF(INDEX(RM_I_Ac,MATCH($U142,RM_KEY,0))="","",INDEX(RM_I_Ac,MATCH($U142,RM_KEY,0))),"")</f>
        <v>L</v>
      </c>
      <c r="AJ142" s="90" t="str">
        <f>IFERROR(IF(INDEX(RM_I_L,MATCH($U142,RM_KEY,0))="","",INDEX(RM_I_L,MATCH($U142,RM_KEY,0))),"")</f>
        <v>L</v>
      </c>
      <c r="AK142" s="90" t="str">
        <f>IFERROR(IF(INDEX(RM_I_BI,MATCH($U142,RM_KEY,0))="","",INDEX(RM_I_BI,MATCH($U142,RM_KEY,0))),"")</f>
        <v>M</v>
      </c>
      <c r="AL142" s="90" t="str">
        <f>IFERROR(IF(INDEX(RM_I_Exp,MATCH($U142,RM_KEY,0))="","",INDEX(RM_I_Exp,MATCH($U142,RM_KEY,0))),"")</f>
        <v>L</v>
      </c>
      <c r="AM142" s="90" t="str">
        <f>IFERROR(IF(INDEX(RM_I_Edu,MATCH($U142,RM_KEY,0))="","",INDEX(RM_I_Edu,MATCH($U142,RM_KEY,0))),"")</f>
        <v>L</v>
      </c>
      <c r="AN142" s="91" t="str">
        <f>IFERROR(IF(INDEX(RM_M_C,MATCH($U142,RM_KEY,0))="","",INDEX(RM_M_C,MATCH($U142,RM_KEY,0))),"")</f>
        <v>H</v>
      </c>
      <c r="AO142" s="92" t="str">
        <f>IFERROR(IF(INDEX(RM_M_Au,MATCH($U142,RM_KEY,0))="","",INDEX(RM_M_Au,MATCH($U142,RM_KEY,0))),"")</f>
        <v>M</v>
      </c>
      <c r="AP142" s="92" t="str">
        <f>IFERROR(IF(INDEX(RM_M_Ac,MATCH($U142,RM_KEY,0))="","",INDEX(RM_M_Ac,MATCH($U142,RM_KEY,0))),"")</f>
        <v>M</v>
      </c>
      <c r="AQ142" s="92" t="str">
        <f>IFERROR(IF(INDEX(RM_M_L,MATCH($U142,RM_KEY,0))="","",INDEX(RM_M_L,MATCH($U142,RM_KEY,0))),"")</f>
        <v>L</v>
      </c>
      <c r="AR142" s="92" t="str">
        <f>IFERROR(IF(INDEX(RM_M_BI,MATCH($U142,RM_KEY,0))="","",INDEX(RM_M_BI,MATCH($U142,RM_KEY,0))),"")</f>
        <v>L</v>
      </c>
      <c r="AS142" s="92" t="str">
        <f>IFERROR(IF(INDEX(RM_M_Exp,MATCH($U142,RM_KEY,0))="","",INDEX(RM_M_Exp,MATCH($U142,RM_KEY,0))),"")</f>
        <v>L</v>
      </c>
      <c r="AT142" s="92" t="str">
        <f>IFERROR(IF(INDEX(RM_M_Edu,MATCH($U142,RM_KEY,0))="","",INDEX(RM_M_Edu,MATCH($U142,RM_KEY,0))),"")</f>
        <v>L</v>
      </c>
      <c r="AU142" s="93" t="str">
        <f>IFERROR(IF(INDEX(RM_L_C,MATCH($U142,RM_KEY,0))="","",INDEX(RM_L_C,MATCH($U142,RM_KEY,0))),"")</f>
        <v/>
      </c>
      <c r="AV142" s="94" t="str">
        <f>IFERROR(IF(INDEX(RM_L_Au,MATCH($U142,RM_KEY,0))="","",INDEX(RM_L_Au,MATCH($U142,RM_KEY,0))),"")</f>
        <v/>
      </c>
      <c r="AW142" s="94" t="str">
        <f>IFERROR(IF(INDEX(RM_L_Ac,MATCH($U142,RM_KEY,0))="","",INDEX(RM_L_Ac,MATCH($U142,RM_KEY,0))),"")</f>
        <v/>
      </c>
      <c r="AX142" s="94" t="str">
        <f>IFERROR(IF(INDEX(RM_L_L,MATCH($U142,RM_KEY,0))="","",INDEX(RM_L_L,MATCH($U142,RM_KEY,0))),"")</f>
        <v/>
      </c>
      <c r="AY142" s="94" t="str">
        <f>IFERROR(IF(INDEX(RM_L_BI,MATCH($U142,RM_KEY,0))="","",INDEX(RM_L_BI,MATCH($U142,RM_KEY,0))),"")</f>
        <v/>
      </c>
      <c r="AZ142" s="94" t="str">
        <f>IFERROR(IF(INDEX(RM_L_Exp,MATCH($U142,RM_KEY,0))="","",INDEX(RM_L_Exp,MATCH($U142,RM_KEY,0))),"")</f>
        <v/>
      </c>
      <c r="BA142" s="94" t="str">
        <f>IFERROR(IF(INDEX(RM_L_Edu,MATCH($U142,RM_KEY,0))="","",INDEX(RM_L_Edu,MATCH($U142,RM_KEY,0))),"")</f>
        <v/>
      </c>
      <c r="BB142" s="89" t="inlineStr">
        <is>
          <t>M</t>
        </is>
      </c>
      <c r="BC142" s="90" t="inlineStr">
        <is>
          <t>M</t>
        </is>
      </c>
      <c r="BD142" s="90" t="inlineStr">
        <is>
          <t>M</t>
        </is>
      </c>
      <c r="BE142" s="90" t="inlineStr">
        <is>
          <t>L</t>
        </is>
      </c>
      <c r="BF142" s="90" t="n"/>
      <c r="BG142" s="90" t="inlineStr">
        <is>
          <t>M</t>
        </is>
      </c>
      <c r="BH142" s="90" t="inlineStr">
        <is>
          <t>H</t>
        </is>
      </c>
      <c r="BI142" s="93" t="n"/>
      <c r="BJ142" s="94" t="n"/>
      <c r="BK142" s="94" t="n"/>
      <c r="BL142" s="94" t="n"/>
      <c r="BM142" s="94" t="n"/>
      <c r="BN142" s="94" t="n"/>
      <c r="BO142" s="94" t="n"/>
      <c r="BP142" s="63" t="n"/>
      <c r="BQ142" s="95" t="str">
        <f>IF(CY142=0,"",IF(BP142&lt;&gt;"",BP142,IF(LEFT(W142,1)="X",W142,IF(OR(W142="B+",W142="C+"),INDEX(LAD_PC,MAX(1,MIN(14,MATCH(W142,LAD_PC,0)+IF((DA142-CZ142)&gt;=0.5,1,IF((DA142-CZ142)&lt;=-0.5,-1,0))))),INDEX(LAD_STD,MAX(1,MIN(12,MATCH(W142,LAD_STD,0)+IF((DA142-CZ142)&gt;=0.5,1,IF((DA142-CZ142)&lt;=-0.5,-1,0)))))))))</f>
        <v/>
      </c>
      <c r="BR142" s="86" t="str">
        <f>IF(BQ142="","",IFERROR(CHOOSE(INDEX(B_RANK,MATCH(BQ142,B_LVL,0)),"Band A · Practitioner","Band B · Specialist / Manager","B+ · Player-Coach","Band C · Principal / Head","C+ · Player-Coach","Band D · Business leadership","Band E · Enterprise leadership"),"Band X · Consultant"))</f>
        <v/>
      </c>
      <c r="BS142" s="86" t="str">
        <f>IF(BQ142="","",IF(BQ142=W142,"• Same",IF(INDEX(B_VAL,MATCH(BQ142,B_LVL,0))&gt;INDEX(B_VAL,MATCH(W142,B_LVL,0)),"▲ Up","▼ Down")))</f>
        <v/>
      </c>
      <c r="BT142" s="95" t="str">
        <f>IF(BQ142&lt;&gt;"",BQ142,W142)</f>
        <v>A2</v>
      </c>
      <c r="BU142" s="86" t="str">
        <f>IFERROR(IF($H142="","—",IF(OR(LEFT(BT142,1)="X",LEFT(INDEX($BT$7:$BT$592,MATCH($H142,$D$7:$D$592,0)),1)="X"),"—",IF(AND(LEFT(BT142,1)="E",LEFT(INDEX($BT$7:$BT$592,MATCH($H142,$D$7:$D$592,0)),1)="E"),"Exception · Band E",IF(INDEX(B_VAL,MATCH(BT142,B_LVL,0))&gt;=INDEX(B_VAL,MATCH(INDEX($BT$7:$BT$592,MATCH($H142,$D$7:$D$592,0)),B_LVL,0)),"⚠ At or above the manager",IF(INDEX(B_RANK,MATCH(BT142,B_LVL,0))=INDEX(B_RANK,MATCH(INDEX($BT$7:$BT$592,MATCH($H142,$D$7:$D$592,0)),B_LVL,0)),"⚠ Same band as the manager","OK"))))),"—")</f>
        <v>OK</v>
      </c>
      <c r="BV142" s="64" t="n"/>
      <c r="BW142" s="20">
        <f>IFERROR(INDEX(LMH_PTS,MATCH(AG142,LMH_KEY,0)),0)</f>
        <v>9</v>
      </c>
      <c r="BX142" s="21">
        <f>IFERROR(INDEX(LMH_PTS,MATCH(AH142,LMH_KEY,0)),0)</f>
        <v>3</v>
      </c>
      <c r="BY142" s="21">
        <f>IFERROR(INDEX(LMH_PTS,MATCH(AI142,LMH_KEY,0)),0)</f>
        <v>1</v>
      </c>
      <c r="BZ142" s="21">
        <f>IFERROR(INDEX(LMH_PTS,MATCH(AJ142,LMH_KEY,0)),0)</f>
        <v>1</v>
      </c>
      <c r="CA142" s="21">
        <f>IFERROR(INDEX(LMH_PTS,MATCH(AK142,LMH_KEY,0)),0)</f>
        <v>3</v>
      </c>
      <c r="CB142" s="21">
        <f>IFERROR(INDEX(LMH_PTS,MATCH(AL142,LMH_KEY,0)),0)</f>
        <v>1</v>
      </c>
      <c r="CC142" s="21">
        <f>IFERROR(INDEX(LMH_PTS,MATCH(AM142,LMH_KEY,0)),0)</f>
        <v>1</v>
      </c>
      <c r="CD142" s="21">
        <f>IFERROR(INDEX(LMH_PTS,MATCH(IF(AU142&lt;&gt;"",AU142,AG142),LMH_KEY,0)),0)</f>
        <v>9</v>
      </c>
      <c r="CE142" s="21">
        <f>IFERROR(INDEX(LMH_PTS,MATCH(IF(AV142&lt;&gt;"",AV142,AH142),LMH_KEY,0)),0)</f>
        <v>3</v>
      </c>
      <c r="CF142" s="21">
        <f>IFERROR(INDEX(LMH_PTS,MATCH(IF(AW142&lt;&gt;"",AW142,AI142),LMH_KEY,0)),0)</f>
        <v>1</v>
      </c>
      <c r="CG142" s="21">
        <f>IFERROR(INDEX(LMH_PTS,MATCH(IF(AX142&lt;&gt;"",AX142,AJ142),LMH_KEY,0)),0)</f>
        <v>1</v>
      </c>
      <c r="CH142" s="21">
        <f>IFERROR(INDEX(LMH_PTS,MATCH(IF(AY142&lt;&gt;"",AY142,AK142),LMH_KEY,0)),0)</f>
        <v>3</v>
      </c>
      <c r="CI142" s="21">
        <f>IFERROR(INDEX(LMH_PTS,MATCH(IF(AZ142&lt;&gt;"",AZ142,AL142),LMH_KEY,0)),0)</f>
        <v>1</v>
      </c>
      <c r="CJ142" s="21">
        <f>IFERROR(INDEX(LMH_PTS,MATCH(IF(BA142&lt;&gt;"",BA142,AM142),LMH_KEY,0)),0)</f>
        <v>1</v>
      </c>
      <c r="CK142" s="21">
        <f>IF(BB142="",0,IFERROR(INDEX(LMH_STEP,MATCH(BB142,LMH_KEY,0)),0))</f>
        <v>0</v>
      </c>
      <c r="CL142" s="21">
        <f>IF(BC142="",0,IFERROR(INDEX(LMH_STEP,MATCH(BC142,LMH_KEY,0)),0))</f>
        <v>0</v>
      </c>
      <c r="CM142" s="21">
        <f>IF(BD142="",0,IFERROR(INDEX(LMH_STEP,MATCH(BD142,LMH_KEY,0)),0))</f>
        <v>0</v>
      </c>
      <c r="CN142" s="21">
        <f>IF(BE142="",0,IFERROR(INDEX(LMH_STEP,MATCH(BE142,LMH_KEY,0)),0))</f>
        <v>-1</v>
      </c>
      <c r="CO142" s="21">
        <f>IF(BF142="",0,IFERROR(INDEX(LMH_STEP,MATCH(BF142,LMH_KEY,0)),0))</f>
        <v>0</v>
      </c>
      <c r="CP142" s="21">
        <f>IF(BG142="",0,IFERROR(INDEX(LMH_STEP,MATCH(BG142,LMH_KEY,0)),0))</f>
        <v>0</v>
      </c>
      <c r="CQ142" s="21">
        <f>IF(BH142="",0,IFERROR(INDEX(LMH_STEP,MATCH(BH142,LMH_KEY,0)),0))</f>
        <v>1</v>
      </c>
      <c r="CR142" s="21">
        <f>IF(BI142&lt;&gt;"",IFERROR(INDEX(LMH_STEP,MATCH(BI142,LMH_KEY,0)),0),CK142)</f>
        <v>0</v>
      </c>
      <c r="CS142" s="21">
        <f>IF(BJ142&lt;&gt;"",IFERROR(INDEX(LMH_STEP,MATCH(BJ142,LMH_KEY,0)),0),CL142)</f>
        <v>0</v>
      </c>
      <c r="CT142" s="21">
        <f>IF(BK142&lt;&gt;"",IFERROR(INDEX(LMH_STEP,MATCH(BK142,LMH_KEY,0)),0),CM142)</f>
        <v>0</v>
      </c>
      <c r="CU142" s="21">
        <f>IF(BL142&lt;&gt;"",IFERROR(INDEX(LMH_STEP,MATCH(BL142,LMH_KEY,0)),0),CN142)</f>
        <v>-1</v>
      </c>
      <c r="CV142" s="21">
        <f>IF(BM142&lt;&gt;"",IFERROR(INDEX(LMH_STEP,MATCH(BM142,LMH_KEY,0)),0),CO142)</f>
        <v>0</v>
      </c>
      <c r="CW142" s="21">
        <f>IF(BN142&lt;&gt;"",IFERROR(INDEX(LMH_STEP,MATCH(BN142,LMH_KEY,0)),0),CP142)</f>
        <v>0</v>
      </c>
      <c r="CX142" s="21">
        <f>IF(BO142&lt;&gt;"",IFERROR(INDEX(LMH_STEP,MATCH(BO142,LMH_KEY,0)),0),CQ142)</f>
        <v>1</v>
      </c>
      <c r="CY142" s="21">
        <f>COUNTA(BI142:BO142)+IF(BP142&lt;&gt;"",1,0)+IFERROR(INDEX(RM_LCNT,MATCH($U142,RM_KEY,0)),0)</f>
        <v>0</v>
      </c>
      <c r="CZ142" s="21">
        <f>IF((BW142+BX142+BY142+BZ142+CA142+CB142+CC142)=0,0,(BW142*CK142+BX142*CL142+BY142*CM142+BZ142*CN142+CA142*CO142+CB142*CP142+CC142*CQ142)/(BW142+BX142+BY142+BZ142+CA142+CB142+CC142))</f>
        <v>0</v>
      </c>
      <c r="DA142" s="21">
        <f>IF((CD142+CE142+CF142+CG142+CH142+CI142+CJ142)=0,0,(CD142*CR142+CE142*CS142+CF142*CT142+CG142*CU142+CH142*CV142+CI142*CW142+CJ142*CX142)/(CD142+CE142+CF142+CG142+CH142+CI142+CJ142))</f>
        <v>0</v>
      </c>
    </row>
    <row r="143" ht="70" customHeight="1">
      <c r="A143" s="59" t="inlineStr">
        <is>
          <t>CARBON</t>
        </is>
      </c>
      <c r="B143" s="17" t="inlineStr">
        <is>
          <t>Marketing</t>
        </is>
      </c>
      <c r="C143" s="17" t="n">
        <v>4</v>
      </c>
      <c r="D143" s="17" t="inlineStr">
        <is>
          <t>IRIS2502</t>
        </is>
      </c>
      <c r="E143" s="17" t="inlineStr">
        <is>
          <t>Sudipta Kundu</t>
        </is>
      </c>
      <c r="F143" s="17" t="inlineStr">
        <is>
          <t>Marketing Manager- Partner and Automation</t>
        </is>
      </c>
      <c r="G143" s="17" t="inlineStr">
        <is>
          <t>Saahit Togaru</t>
        </is>
      </c>
      <c r="H143" s="17" t="inlineStr">
        <is>
          <t>IRIS2239</t>
        </is>
      </c>
      <c r="I143" s="17" t="n">
        <v>8.800000000000001</v>
      </c>
      <c r="J143" s="17" t="inlineStr">
        <is>
          <t>MBA</t>
        </is>
      </c>
      <c r="K143" s="17" t="inlineStr">
        <is>
          <t>L5 – Manager</t>
        </is>
      </c>
      <c r="L143" s="82" t="inlineStr">
        <is>
          <t>20 of 20</t>
        </is>
      </c>
      <c r="M143" s="83"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t>
        </is>
      </c>
      <c r="N143" s="83" t="inlineStr">
        <is>
          <t>Annual · set by manager: OKR Tracker - Marketing 2026 · FY27.xlsx</t>
        </is>
      </c>
      <c r="O143" s="83" t="inlineStr">
        <is>
          <t>Latest rating: 2 · Potential: Medium · 9-box: Reliable Specialist</t>
        </is>
      </c>
      <c r="P143" s="83" t="inlineStr">
        <is>
          <t>Complexity &amp; Expertise: B1: Manages partner GTM, CRM, partner marketing, automation and events across multiple stakeholders and tools → moved down 0.5
Autonomy &amp; Decision: B1: Decides on database, partner relationships and database health score for the area → moved down 0.5
Accountability &amp; Impact: B1: own survey / KRA answers · summarised by the rater; not quoted → moved down 0.5
Leadership &amp; Strategy: B1: Lists team management; three direct reports → matches the start</t>
        </is>
      </c>
      <c r="Q143" s="84" t="inlineStr">
        <is>
          <t>Open ▸</t>
        </is>
      </c>
      <c r="R143" s="84" t="inlineStr">
        <is>
          <t>Card ▸</t>
        </is>
      </c>
      <c r="S143" s="85" t="inlineStr">
        <is>
          <t>Marketing &amp; Communications</t>
        </is>
      </c>
      <c r="T143" s="86" t="inlineStr">
        <is>
          <t>Demand Generation, Brand &amp; Events</t>
        </is>
      </c>
      <c r="U143" s="86" t="inlineStr">
        <is>
          <t>R055</t>
        </is>
      </c>
      <c r="V143" s="86" t="inlineStr">
        <is>
          <t>Demand Generation, Brand &amp; Events · IC</t>
        </is>
      </c>
      <c r="W143" s="99" t="inlineStr">
        <is>
          <t>B2</t>
        </is>
      </c>
      <c r="X143" s="86" t="inlineStr">
        <is>
          <t>Band B · Specialist / Manager</t>
        </is>
      </c>
      <c r="Y143" s="86" t="inlineStr">
        <is>
          <t>Senior Marketing Specialist – POD Lead</t>
        </is>
      </c>
      <c r="Z143" s="86" t="n"/>
      <c r="AA143" s="86" t="inlineStr">
        <is>
          <t>Placed at B2 by the evidence: six ratings × market-derived weights and rules R1–R13 · no move needed for the reporting line</t>
        </is>
      </c>
      <c r="AB143" s="86" t="n"/>
      <c r="AC143" s="88" t="inlineStr">
        <is>
          <t>B2</t>
        </is>
      </c>
      <c r="AD143" s="21" t="inlineStr">
        <is>
          <t>Medium · 8.8 yrs vs market 6–10 yrs for B2</t>
        </is>
      </c>
      <c r="AE143" s="21" t="inlineStr">
        <is>
          <t>3 direct reports · norm IC: none · People: 6–8 knowledge work, 8–12 standardised delivery</t>
        </is>
      </c>
      <c r="AF143" s="21" t="inlineStr">
        <is>
          <t>P4 / M3 · SFIA 4–5</t>
        </is>
      </c>
      <c r="AG143" s="89" t="str">
        <f>IFERROR(IF(INDEX(RM_I_C,MATCH($U143,RM_KEY,0))="","",INDEX(RM_I_C,MATCH($U143,RM_KEY,0))),"")</f>
        <v>H</v>
      </c>
      <c r="AH143" s="90" t="str">
        <f>IFERROR(IF(INDEX(RM_I_Au,MATCH($U143,RM_KEY,0))="","",INDEX(RM_I_Au,MATCH($U143,RM_KEY,0))),"")</f>
        <v>M</v>
      </c>
      <c r="AI143" s="90" t="str">
        <f>IFERROR(IF(INDEX(RM_I_Ac,MATCH($U143,RM_KEY,0))="","",INDEX(RM_I_Ac,MATCH($U143,RM_KEY,0))),"")</f>
        <v>L</v>
      </c>
      <c r="AJ143" s="90" t="str">
        <f>IFERROR(IF(INDEX(RM_I_L,MATCH($U143,RM_KEY,0))="","",INDEX(RM_I_L,MATCH($U143,RM_KEY,0))),"")</f>
        <v>L</v>
      </c>
      <c r="AK143" s="90" t="str">
        <f>IFERROR(IF(INDEX(RM_I_BI,MATCH($U143,RM_KEY,0))="","",INDEX(RM_I_BI,MATCH($U143,RM_KEY,0))),"")</f>
        <v>M</v>
      </c>
      <c r="AL143" s="90" t="str">
        <f>IFERROR(IF(INDEX(RM_I_Exp,MATCH($U143,RM_KEY,0))="","",INDEX(RM_I_Exp,MATCH($U143,RM_KEY,0))),"")</f>
        <v>L</v>
      </c>
      <c r="AM143" s="90" t="str">
        <f>IFERROR(IF(INDEX(RM_I_Edu,MATCH($U143,RM_KEY,0))="","",INDEX(RM_I_Edu,MATCH($U143,RM_KEY,0))),"")</f>
        <v>L</v>
      </c>
      <c r="AN143" s="91" t="str">
        <f>IFERROR(IF(INDEX(RM_M_C,MATCH($U143,RM_KEY,0))="","",INDEX(RM_M_C,MATCH($U143,RM_KEY,0))),"")</f>
        <v>H</v>
      </c>
      <c r="AO143" s="92" t="str">
        <f>IFERROR(IF(INDEX(RM_M_Au,MATCH($U143,RM_KEY,0))="","",INDEX(RM_M_Au,MATCH($U143,RM_KEY,0))),"")</f>
        <v>M</v>
      </c>
      <c r="AP143" s="92" t="str">
        <f>IFERROR(IF(INDEX(RM_M_Ac,MATCH($U143,RM_KEY,0))="","",INDEX(RM_M_Ac,MATCH($U143,RM_KEY,0))),"")</f>
        <v>M</v>
      </c>
      <c r="AQ143" s="92" t="str">
        <f>IFERROR(IF(INDEX(RM_M_L,MATCH($U143,RM_KEY,0))="","",INDEX(RM_M_L,MATCH($U143,RM_KEY,0))),"")</f>
        <v>L</v>
      </c>
      <c r="AR143" s="92" t="str">
        <f>IFERROR(IF(INDEX(RM_M_BI,MATCH($U143,RM_KEY,0))="","",INDEX(RM_M_BI,MATCH($U143,RM_KEY,0))),"")</f>
        <v>L</v>
      </c>
      <c r="AS143" s="92" t="str">
        <f>IFERROR(IF(INDEX(RM_M_Exp,MATCH($U143,RM_KEY,0))="","",INDEX(RM_M_Exp,MATCH($U143,RM_KEY,0))),"")</f>
        <v>L</v>
      </c>
      <c r="AT143" s="92" t="str">
        <f>IFERROR(IF(INDEX(RM_M_Edu,MATCH($U143,RM_KEY,0))="","",INDEX(RM_M_Edu,MATCH($U143,RM_KEY,0))),"")</f>
        <v>L</v>
      </c>
      <c r="AU143" s="93" t="str">
        <f>IFERROR(IF(INDEX(RM_L_C,MATCH($U143,RM_KEY,0))="","",INDEX(RM_L_C,MATCH($U143,RM_KEY,0))),"")</f>
        <v/>
      </c>
      <c r="AV143" s="94" t="str">
        <f>IFERROR(IF(INDEX(RM_L_Au,MATCH($U143,RM_KEY,0))="","",INDEX(RM_L_Au,MATCH($U143,RM_KEY,0))),"")</f>
        <v/>
      </c>
      <c r="AW143" s="94" t="str">
        <f>IFERROR(IF(INDEX(RM_L_Ac,MATCH($U143,RM_KEY,0))="","",INDEX(RM_L_Ac,MATCH($U143,RM_KEY,0))),"")</f>
        <v/>
      </c>
      <c r="AX143" s="94" t="str">
        <f>IFERROR(IF(INDEX(RM_L_L,MATCH($U143,RM_KEY,0))="","",INDEX(RM_L_L,MATCH($U143,RM_KEY,0))),"")</f>
        <v/>
      </c>
      <c r="AY143" s="94" t="str">
        <f>IFERROR(IF(INDEX(RM_L_BI,MATCH($U143,RM_KEY,0))="","",INDEX(RM_L_BI,MATCH($U143,RM_KEY,0))),"")</f>
        <v/>
      </c>
      <c r="AZ143" s="94" t="str">
        <f>IFERROR(IF(INDEX(RM_L_Exp,MATCH($U143,RM_KEY,0))="","",INDEX(RM_L_Exp,MATCH($U143,RM_KEY,0))),"")</f>
        <v/>
      </c>
      <c r="BA143" s="94" t="str">
        <f>IFERROR(IF(INDEX(RM_L_Edu,MATCH($U143,RM_KEY,0))="","",INDEX(RM_L_Edu,MATCH($U143,RM_KEY,0))),"")</f>
        <v/>
      </c>
      <c r="BB143" s="89" t="inlineStr">
        <is>
          <t>M</t>
        </is>
      </c>
      <c r="BC143" s="90" t="inlineStr">
        <is>
          <t>M</t>
        </is>
      </c>
      <c r="BD143" s="90" t="inlineStr">
        <is>
          <t>L</t>
        </is>
      </c>
      <c r="BE143" s="90" t="inlineStr">
        <is>
          <t>L</t>
        </is>
      </c>
      <c r="BF143" s="90" t="n"/>
      <c r="BG143" s="90" t="inlineStr">
        <is>
          <t>H</t>
        </is>
      </c>
      <c r="BH143" s="90" t="inlineStr">
        <is>
          <t>H</t>
        </is>
      </c>
      <c r="BI143" s="93" t="n"/>
      <c r="BJ143" s="94" t="n"/>
      <c r="BK143" s="94" t="n"/>
      <c r="BL143" s="94" t="n"/>
      <c r="BM143" s="94" t="n"/>
      <c r="BN143" s="94" t="n"/>
      <c r="BO143" s="94" t="n"/>
      <c r="BP143" s="63" t="n"/>
      <c r="BQ143" s="95" t="str">
        <f>IF(CY143=0,"",IF(BP143&lt;&gt;"",BP143,IF(LEFT(W143,1)="X",W143,IF(OR(W143="B+",W143="C+"),INDEX(LAD_PC,MAX(1,MIN(14,MATCH(W143,LAD_PC,0)+IF((DA143-CZ143)&gt;=0.5,1,IF((DA143-CZ143)&lt;=-0.5,-1,0))))),INDEX(LAD_STD,MAX(1,MIN(12,MATCH(W143,LAD_STD,0)+IF((DA143-CZ143)&gt;=0.5,1,IF((DA143-CZ143)&lt;=-0.5,-1,0)))))))))</f>
        <v/>
      </c>
      <c r="BR143" s="86" t="str">
        <f>IF(BQ143="","",IFERROR(CHOOSE(INDEX(B_RANK,MATCH(BQ143,B_LVL,0)),"Band A · Practitioner","Band B · Specialist / Manager","B+ · Player-Coach","Band C · Principal / Head","C+ · Player-Coach","Band D · Business leadership","Band E · Enterprise leadership"),"Band X · Consultant"))</f>
        <v/>
      </c>
      <c r="BS143" s="86" t="str">
        <f>IF(BQ143="","",IF(BQ143=W143,"• Same",IF(INDEX(B_VAL,MATCH(BQ143,B_LVL,0))&gt;INDEX(B_VAL,MATCH(W143,B_LVL,0)),"▲ Up","▼ Down")))</f>
        <v/>
      </c>
      <c r="BT143" s="95" t="str">
        <f>IF(BQ143&lt;&gt;"",BQ143,W143)</f>
        <v>B2</v>
      </c>
      <c r="BU143" s="86" t="str">
        <f>IFERROR(IF($H143="","—",IF(OR(LEFT(BT143,1)="X",LEFT(INDEX($BT$7:$BT$592,MATCH($H143,$D$7:$D$592,0)),1)="X"),"—",IF(AND(LEFT(BT143,1)="E",LEFT(INDEX($BT$7:$BT$592,MATCH($H143,$D$7:$D$592,0)),1)="E"),"Exception · Band E",IF(INDEX(B_VAL,MATCH(BT143,B_LVL,0))&gt;=INDEX(B_VAL,MATCH(INDEX($BT$7:$BT$592,MATCH($H143,$D$7:$D$592,0)),B_LVL,0)),"⚠ At or above the manager",IF(INDEX(B_RANK,MATCH(BT143,B_LVL,0))=INDEX(B_RANK,MATCH(INDEX($BT$7:$BT$592,MATCH($H143,$D$7:$D$592,0)),B_LVL,0)),"⚠ Same band as the manager","OK"))))),"—")</f>
        <v>OK</v>
      </c>
      <c r="BV143" s="64" t="n"/>
      <c r="BW143" s="20">
        <f>IFERROR(INDEX(LMH_PTS,MATCH(AG143,LMH_KEY,0)),0)</f>
        <v>9</v>
      </c>
      <c r="BX143" s="21">
        <f>IFERROR(INDEX(LMH_PTS,MATCH(AH143,LMH_KEY,0)),0)</f>
        <v>3</v>
      </c>
      <c r="BY143" s="21">
        <f>IFERROR(INDEX(LMH_PTS,MATCH(AI143,LMH_KEY,0)),0)</f>
        <v>1</v>
      </c>
      <c r="BZ143" s="21">
        <f>IFERROR(INDEX(LMH_PTS,MATCH(AJ143,LMH_KEY,0)),0)</f>
        <v>1</v>
      </c>
      <c r="CA143" s="21">
        <f>IFERROR(INDEX(LMH_PTS,MATCH(AK143,LMH_KEY,0)),0)</f>
        <v>3</v>
      </c>
      <c r="CB143" s="21">
        <f>IFERROR(INDEX(LMH_PTS,MATCH(AL143,LMH_KEY,0)),0)</f>
        <v>1</v>
      </c>
      <c r="CC143" s="21">
        <f>IFERROR(INDEX(LMH_PTS,MATCH(AM143,LMH_KEY,0)),0)</f>
        <v>1</v>
      </c>
      <c r="CD143" s="21">
        <f>IFERROR(INDEX(LMH_PTS,MATCH(IF(AU143&lt;&gt;"",AU143,AG143),LMH_KEY,0)),0)</f>
        <v>9</v>
      </c>
      <c r="CE143" s="21">
        <f>IFERROR(INDEX(LMH_PTS,MATCH(IF(AV143&lt;&gt;"",AV143,AH143),LMH_KEY,0)),0)</f>
        <v>3</v>
      </c>
      <c r="CF143" s="21">
        <f>IFERROR(INDEX(LMH_PTS,MATCH(IF(AW143&lt;&gt;"",AW143,AI143),LMH_KEY,0)),0)</f>
        <v>1</v>
      </c>
      <c r="CG143" s="21">
        <f>IFERROR(INDEX(LMH_PTS,MATCH(IF(AX143&lt;&gt;"",AX143,AJ143),LMH_KEY,0)),0)</f>
        <v>1</v>
      </c>
      <c r="CH143" s="21">
        <f>IFERROR(INDEX(LMH_PTS,MATCH(IF(AY143&lt;&gt;"",AY143,AK143),LMH_KEY,0)),0)</f>
        <v>3</v>
      </c>
      <c r="CI143" s="21">
        <f>IFERROR(INDEX(LMH_PTS,MATCH(IF(AZ143&lt;&gt;"",AZ143,AL143),LMH_KEY,0)),0)</f>
        <v>1</v>
      </c>
      <c r="CJ143" s="21">
        <f>IFERROR(INDEX(LMH_PTS,MATCH(IF(BA143&lt;&gt;"",BA143,AM143),LMH_KEY,0)),0)</f>
        <v>1</v>
      </c>
      <c r="CK143" s="21">
        <f>IF(BB143="",0,IFERROR(INDEX(LMH_STEP,MATCH(BB143,LMH_KEY,0)),0))</f>
        <v>0</v>
      </c>
      <c r="CL143" s="21">
        <f>IF(BC143="",0,IFERROR(INDEX(LMH_STEP,MATCH(BC143,LMH_KEY,0)),0))</f>
        <v>0</v>
      </c>
      <c r="CM143" s="21">
        <f>IF(BD143="",0,IFERROR(INDEX(LMH_STEP,MATCH(BD143,LMH_KEY,0)),0))</f>
        <v>-1</v>
      </c>
      <c r="CN143" s="21">
        <f>IF(BE143="",0,IFERROR(INDEX(LMH_STEP,MATCH(BE143,LMH_KEY,0)),0))</f>
        <v>-1</v>
      </c>
      <c r="CO143" s="21">
        <f>IF(BF143="",0,IFERROR(INDEX(LMH_STEP,MATCH(BF143,LMH_KEY,0)),0))</f>
        <v>0</v>
      </c>
      <c r="CP143" s="21">
        <f>IF(BG143="",0,IFERROR(INDEX(LMH_STEP,MATCH(BG143,LMH_KEY,0)),0))</f>
        <v>1</v>
      </c>
      <c r="CQ143" s="21">
        <f>IF(BH143="",0,IFERROR(INDEX(LMH_STEP,MATCH(BH143,LMH_KEY,0)),0))</f>
        <v>1</v>
      </c>
      <c r="CR143" s="21">
        <f>IF(BI143&lt;&gt;"",IFERROR(INDEX(LMH_STEP,MATCH(BI143,LMH_KEY,0)),0),CK143)</f>
        <v>0</v>
      </c>
      <c r="CS143" s="21">
        <f>IF(BJ143&lt;&gt;"",IFERROR(INDEX(LMH_STEP,MATCH(BJ143,LMH_KEY,0)),0),CL143)</f>
        <v>0</v>
      </c>
      <c r="CT143" s="21">
        <f>IF(BK143&lt;&gt;"",IFERROR(INDEX(LMH_STEP,MATCH(BK143,LMH_KEY,0)),0),CM143)</f>
        <v>-1</v>
      </c>
      <c r="CU143" s="21">
        <f>IF(BL143&lt;&gt;"",IFERROR(INDEX(LMH_STEP,MATCH(BL143,LMH_KEY,0)),0),CN143)</f>
        <v>-1</v>
      </c>
      <c r="CV143" s="21">
        <f>IF(BM143&lt;&gt;"",IFERROR(INDEX(LMH_STEP,MATCH(BM143,LMH_KEY,0)),0),CO143)</f>
        <v>0</v>
      </c>
      <c r="CW143" s="21">
        <f>IF(BN143&lt;&gt;"",IFERROR(INDEX(LMH_STEP,MATCH(BN143,LMH_KEY,0)),0),CP143)</f>
        <v>1</v>
      </c>
      <c r="CX143" s="21">
        <f>IF(BO143&lt;&gt;"",IFERROR(INDEX(LMH_STEP,MATCH(BO143,LMH_KEY,0)),0),CQ143)</f>
        <v>1</v>
      </c>
      <c r="CY143" s="21">
        <f>COUNTA(BI143:BO143)+IF(BP143&lt;&gt;"",1,0)+IFERROR(INDEX(RM_LCNT,MATCH($U143,RM_KEY,0)),0)</f>
        <v>0</v>
      </c>
      <c r="CZ143" s="21">
        <f>IF((BW143+BX143+BY143+BZ143+CA143+CB143+CC143)=0,0,(BW143*CK143+BX143*CL143+BY143*CM143+BZ143*CN143+CA143*CO143+CB143*CP143+CC143*CQ143)/(BW143+BX143+BY143+BZ143+CA143+CB143+CC143))</f>
        <v>0</v>
      </c>
      <c r="DA143" s="21">
        <f>IF((CD143+CE143+CF143+CG143+CH143+CI143+CJ143)=0,0,(CD143*CR143+CE143*CS143+CF143*CT143+CG143*CU143+CH143*CV143+CI143*CW143+CJ143*CX143)/(CD143+CE143+CF143+CG143+CH143+CI143+CJ143))</f>
        <v>0</v>
      </c>
    </row>
    <row r="144" ht="70" customHeight="1">
      <c r="A144" s="59" t="inlineStr">
        <is>
          <t>CARBON</t>
        </is>
      </c>
      <c r="B144" s="17" t="inlineStr">
        <is>
          <t>Marketing</t>
        </is>
      </c>
      <c r="C144" s="17" t="n">
        <v>5</v>
      </c>
      <c r="D144" s="17" t="inlineStr">
        <is>
          <t>IRIS2316</t>
        </is>
      </c>
      <c r="E144" s="17" t="inlineStr">
        <is>
          <t>Mounika Kattula</t>
        </is>
      </c>
      <c r="F144" s="17" t="inlineStr">
        <is>
          <t>Marketing Associate</t>
        </is>
      </c>
      <c r="G144" s="17" t="inlineStr">
        <is>
          <t>Sudipta Kundu</t>
        </is>
      </c>
      <c r="H144" s="17" t="inlineStr">
        <is>
          <t>IRIS2502</t>
        </is>
      </c>
      <c r="I144" s="17" t="n">
        <v>4.1</v>
      </c>
      <c r="J144" s="17" t="inlineStr">
        <is>
          <t>MBA</t>
        </is>
      </c>
      <c r="K144" s="17" t="inlineStr">
        <is>
          <t>L3 – Professional / Associate</t>
        </is>
      </c>
      <c r="L144" s="82" t="inlineStr">
        <is>
          <t>20 of 20</t>
        </is>
      </c>
      <c r="M144" s="83" t="inlineStr">
        <is>
          <t>• This role leads database strategy, research and CRM management to keep data accurate, organised and effectively used across the business.</t>
        </is>
      </c>
      <c r="N144" s="83" t="inlineStr">
        <is>
          <t>Annual · set by manager: 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O144" s="83" t="inlineStr">
        <is>
          <t>Latest rating: 4 · Potential: High · 9-box: Emerging Talent</t>
        </is>
      </c>
      <c r="P144" s="83" t="inlineStr">
        <is>
          <t>Complexity &amp; Expertise: A3: Runs CRM data quality: enrichment, validation, auditing, tagging and process improvement on global HubSpot data → moved up 0.5
Autonomy &amp; Decision: A3: Decides data quality and CRM hygiene matters independently → matches the start
Accountability &amp; Impact: A3: Accountable for data quality and CRM accuracy that outreach, reporting and SDR effort depend on → moved down 0.5
Leadership &amp; Strategy: A3: Two direct reports in HR data and 'we manage global data'; no leadership tasks described → moved down 0.5</t>
        </is>
      </c>
      <c r="Q144" s="84" t="inlineStr">
        <is>
          <t>Open ▸</t>
        </is>
      </c>
      <c r="R144" s="84" t="inlineStr">
        <is>
          <t>Card ▸</t>
        </is>
      </c>
      <c r="S144" s="85" t="inlineStr">
        <is>
          <t>Marketing &amp; Communications</t>
        </is>
      </c>
      <c r="T144" s="86" t="inlineStr">
        <is>
          <t>Marketing Operations &amp; Automation</t>
        </is>
      </c>
      <c r="U144" s="86" t="inlineStr">
        <is>
          <t>R060</t>
        </is>
      </c>
      <c r="V144" s="86" t="inlineStr">
        <is>
          <t>Marketing Operations &amp; Automation · IC</t>
        </is>
      </c>
      <c r="W144" s="99" t="inlineStr">
        <is>
          <t>B1</t>
        </is>
      </c>
      <c r="X144" s="86" t="inlineStr">
        <is>
          <t>Band B · Specialist / Manager</t>
        </is>
      </c>
      <c r="Y144" s="86" t="inlineStr">
        <is>
          <t>Specialist – Marketing Operations &amp; Automation</t>
        </is>
      </c>
      <c r="Z144" s="100" t="inlineStr">
        <is>
          <t>Senior Marketing Operations Associate → Specialist – Marketing Operations &amp; Automation</t>
        </is>
      </c>
      <c r="AA144" s="86" t="inlineStr">
        <is>
          <t>Evidence level A3 · moved up to B1 so that no reportee shares a band with their manager, with the fewest moves across IRIS</t>
        </is>
      </c>
      <c r="AB144" s="97" t="inlineStr">
        <is>
          <t>Deep chain: shares a band with manager Sudipta Kundu · B2 · decide: report to the next manager up, or merge this layer</t>
        </is>
      </c>
      <c r="AC144" s="88" t="inlineStr">
        <is>
          <t>A3</t>
        </is>
      </c>
      <c r="AD144" s="21" t="inlineStr">
        <is>
          <t>Medium · 4.1 yrs vs market 4–8 yrs for B1</t>
        </is>
      </c>
      <c r="AE144" s="21" t="inlineStr">
        <is>
          <t>2 direct reports · norm IC: none · Team Lead: 3–5</t>
        </is>
      </c>
      <c r="AF144" s="21" t="inlineStr">
        <is>
          <t>P3 / M2 · SFIA 4 Enable</t>
        </is>
      </c>
      <c r="AG144" s="89" t="str">
        <f>IFERROR(IF(INDEX(RM_I_C,MATCH($U144,RM_KEY,0))="","",INDEX(RM_I_C,MATCH($U144,RM_KEY,0))),"")</f>
        <v>H</v>
      </c>
      <c r="AH144" s="90" t="str">
        <f>IFERROR(IF(INDEX(RM_I_Au,MATCH($U144,RM_KEY,0))="","",INDEX(RM_I_Au,MATCH($U144,RM_KEY,0))),"")</f>
        <v>M</v>
      </c>
      <c r="AI144" s="90" t="str">
        <f>IFERROR(IF(INDEX(RM_I_Ac,MATCH($U144,RM_KEY,0))="","",INDEX(RM_I_Ac,MATCH($U144,RM_KEY,0))),"")</f>
        <v>L</v>
      </c>
      <c r="AJ144" s="90" t="str">
        <f>IFERROR(IF(INDEX(RM_I_L,MATCH($U144,RM_KEY,0))="","",INDEX(RM_I_L,MATCH($U144,RM_KEY,0))),"")</f>
        <v>L</v>
      </c>
      <c r="AK144" s="90" t="str">
        <f>IFERROR(IF(INDEX(RM_I_BI,MATCH($U144,RM_KEY,0))="","",INDEX(RM_I_BI,MATCH($U144,RM_KEY,0))),"")</f>
        <v>M</v>
      </c>
      <c r="AL144" s="90" t="str">
        <f>IFERROR(IF(INDEX(RM_I_Exp,MATCH($U144,RM_KEY,0))="","",INDEX(RM_I_Exp,MATCH($U144,RM_KEY,0))),"")</f>
        <v>L</v>
      </c>
      <c r="AM144" s="90" t="str">
        <f>IFERROR(IF(INDEX(RM_I_Edu,MATCH($U144,RM_KEY,0))="","",INDEX(RM_I_Edu,MATCH($U144,RM_KEY,0))),"")</f>
        <v>L</v>
      </c>
      <c r="AN144" s="91" t="str">
        <f>IFERROR(IF(INDEX(RM_M_C,MATCH($U144,RM_KEY,0))="","",INDEX(RM_M_C,MATCH($U144,RM_KEY,0))),"")</f>
        <v>H</v>
      </c>
      <c r="AO144" s="92" t="str">
        <f>IFERROR(IF(INDEX(RM_M_Au,MATCH($U144,RM_KEY,0))="","",INDEX(RM_M_Au,MATCH($U144,RM_KEY,0))),"")</f>
        <v>M</v>
      </c>
      <c r="AP144" s="92" t="str">
        <f>IFERROR(IF(INDEX(RM_M_Ac,MATCH($U144,RM_KEY,0))="","",INDEX(RM_M_Ac,MATCH($U144,RM_KEY,0))),"")</f>
        <v>M</v>
      </c>
      <c r="AQ144" s="92" t="str">
        <f>IFERROR(IF(INDEX(RM_M_L,MATCH($U144,RM_KEY,0))="","",INDEX(RM_M_L,MATCH($U144,RM_KEY,0))),"")</f>
        <v>L</v>
      </c>
      <c r="AR144" s="92" t="str">
        <f>IFERROR(IF(INDEX(RM_M_BI,MATCH($U144,RM_KEY,0))="","",INDEX(RM_M_BI,MATCH($U144,RM_KEY,0))),"")</f>
        <v>L</v>
      </c>
      <c r="AS144" s="92" t="str">
        <f>IFERROR(IF(INDEX(RM_M_Exp,MATCH($U144,RM_KEY,0))="","",INDEX(RM_M_Exp,MATCH($U144,RM_KEY,0))),"")</f>
        <v>L</v>
      </c>
      <c r="AT144" s="92" t="str">
        <f>IFERROR(IF(INDEX(RM_M_Edu,MATCH($U144,RM_KEY,0))="","",INDEX(RM_M_Edu,MATCH($U144,RM_KEY,0))),"")</f>
        <v>L</v>
      </c>
      <c r="AU144" s="93" t="str">
        <f>IFERROR(IF(INDEX(RM_L_C,MATCH($U144,RM_KEY,0))="","",INDEX(RM_L_C,MATCH($U144,RM_KEY,0))),"")</f>
        <v/>
      </c>
      <c r="AV144" s="94" t="str">
        <f>IFERROR(IF(INDEX(RM_L_Au,MATCH($U144,RM_KEY,0))="","",INDEX(RM_L_Au,MATCH($U144,RM_KEY,0))),"")</f>
        <v/>
      </c>
      <c r="AW144" s="94" t="str">
        <f>IFERROR(IF(INDEX(RM_L_Ac,MATCH($U144,RM_KEY,0))="","",INDEX(RM_L_Ac,MATCH($U144,RM_KEY,0))),"")</f>
        <v/>
      </c>
      <c r="AX144" s="94" t="str">
        <f>IFERROR(IF(INDEX(RM_L_L,MATCH($U144,RM_KEY,0))="","",INDEX(RM_L_L,MATCH($U144,RM_KEY,0))),"")</f>
        <v/>
      </c>
      <c r="AY144" s="94" t="str">
        <f>IFERROR(IF(INDEX(RM_L_BI,MATCH($U144,RM_KEY,0))="","",INDEX(RM_L_BI,MATCH($U144,RM_KEY,0))),"")</f>
        <v/>
      </c>
      <c r="AZ144" s="94" t="str">
        <f>IFERROR(IF(INDEX(RM_L_Exp,MATCH($U144,RM_KEY,0))="","",INDEX(RM_L_Exp,MATCH($U144,RM_KEY,0))),"")</f>
        <v/>
      </c>
      <c r="BA144" s="94" t="str">
        <f>IFERROR(IF(INDEX(RM_L_Edu,MATCH($U144,RM_KEY,0))="","",INDEX(RM_L_Edu,MATCH($U144,RM_KEY,0))),"")</f>
        <v/>
      </c>
      <c r="BB144" s="89" t="inlineStr">
        <is>
          <t>L</t>
        </is>
      </c>
      <c r="BC144" s="90" t="inlineStr">
        <is>
          <t>L</t>
        </is>
      </c>
      <c r="BD144" s="90" t="inlineStr">
        <is>
          <t>M</t>
        </is>
      </c>
      <c r="BE144" s="90" t="inlineStr">
        <is>
          <t>M</t>
        </is>
      </c>
      <c r="BF144" s="90" t="inlineStr">
        <is>
          <t>M</t>
        </is>
      </c>
      <c r="BG144" s="90" t="inlineStr">
        <is>
          <t>M</t>
        </is>
      </c>
      <c r="BH144" s="90" t="inlineStr">
        <is>
          <t>H</t>
        </is>
      </c>
      <c r="BI144" s="93" t="n"/>
      <c r="BJ144" s="94" t="n"/>
      <c r="BK144" s="94" t="n"/>
      <c r="BL144" s="94" t="n"/>
      <c r="BM144" s="94" t="n"/>
      <c r="BN144" s="94" t="n"/>
      <c r="BO144" s="94" t="n"/>
      <c r="BP144" s="63" t="n"/>
      <c r="BQ144" s="95" t="str">
        <f>IF(CY144=0,"",IF(BP144&lt;&gt;"",BP144,IF(LEFT(W144,1)="X",W144,IF(OR(W144="B+",W144="C+"),INDEX(LAD_PC,MAX(1,MIN(14,MATCH(W144,LAD_PC,0)+IF((DA144-CZ144)&gt;=0.5,1,IF((DA144-CZ144)&lt;=-0.5,-1,0))))),INDEX(LAD_STD,MAX(1,MIN(12,MATCH(W144,LAD_STD,0)+IF((DA144-CZ144)&gt;=0.5,1,IF((DA144-CZ144)&lt;=-0.5,-1,0)))))))))</f>
        <v/>
      </c>
      <c r="BR144" s="86" t="str">
        <f>IF(BQ144="","",IFERROR(CHOOSE(INDEX(B_RANK,MATCH(BQ144,B_LVL,0)),"Band A · Practitioner","Band B · Specialist / Manager","B+ · Player-Coach","Band C · Principal / Head","C+ · Player-Coach","Band D · Business leadership","Band E · Enterprise leadership"),"Band X · Consultant"))</f>
        <v/>
      </c>
      <c r="BS144" s="86" t="str">
        <f>IF(BQ144="","",IF(BQ144=W144,"• Same",IF(INDEX(B_VAL,MATCH(BQ144,B_LVL,0))&gt;INDEX(B_VAL,MATCH(W144,B_LVL,0)),"▲ Up","▼ Down")))</f>
        <v/>
      </c>
      <c r="BT144" s="95" t="str">
        <f>IF(BQ144&lt;&gt;"",BQ144,W144)</f>
        <v>B1</v>
      </c>
      <c r="BU144" s="86" t="str">
        <f>IFERROR(IF($H144="","—",IF(OR(LEFT(BT144,1)="X",LEFT(INDEX($BT$7:$BT$592,MATCH($H144,$D$7:$D$592,0)),1)="X"),"—",IF(AND(LEFT(BT144,1)="E",LEFT(INDEX($BT$7:$BT$592,MATCH($H144,$D$7:$D$592,0)),1)="E"),"Exception · Band E",IF(INDEX(B_VAL,MATCH(BT144,B_LVL,0))&gt;=INDEX(B_VAL,MATCH(INDEX($BT$7:$BT$592,MATCH($H144,$D$7:$D$592,0)),B_LVL,0)),"⚠ At or above the manager",IF(INDEX(B_RANK,MATCH(BT144,B_LVL,0))=INDEX(B_RANK,MATCH(INDEX($BT$7:$BT$592,MATCH($H144,$D$7:$D$592,0)),B_LVL,0)),"⚠ Same band as the manager","OK"))))),"—")</f>
        <v>⚠ Same band as the manager</v>
      </c>
      <c r="BV144" s="64" t="n"/>
      <c r="BW144" s="20">
        <f>IFERROR(INDEX(LMH_PTS,MATCH(AG144,LMH_KEY,0)),0)</f>
        <v>9</v>
      </c>
      <c r="BX144" s="21">
        <f>IFERROR(INDEX(LMH_PTS,MATCH(AH144,LMH_KEY,0)),0)</f>
        <v>3</v>
      </c>
      <c r="BY144" s="21">
        <f>IFERROR(INDEX(LMH_PTS,MATCH(AI144,LMH_KEY,0)),0)</f>
        <v>1</v>
      </c>
      <c r="BZ144" s="21">
        <f>IFERROR(INDEX(LMH_PTS,MATCH(AJ144,LMH_KEY,0)),0)</f>
        <v>1</v>
      </c>
      <c r="CA144" s="21">
        <f>IFERROR(INDEX(LMH_PTS,MATCH(AK144,LMH_KEY,0)),0)</f>
        <v>3</v>
      </c>
      <c r="CB144" s="21">
        <f>IFERROR(INDEX(LMH_PTS,MATCH(AL144,LMH_KEY,0)),0)</f>
        <v>1</v>
      </c>
      <c r="CC144" s="21">
        <f>IFERROR(INDEX(LMH_PTS,MATCH(AM144,LMH_KEY,0)),0)</f>
        <v>1</v>
      </c>
      <c r="CD144" s="21">
        <f>IFERROR(INDEX(LMH_PTS,MATCH(IF(AU144&lt;&gt;"",AU144,AG144),LMH_KEY,0)),0)</f>
        <v>9</v>
      </c>
      <c r="CE144" s="21">
        <f>IFERROR(INDEX(LMH_PTS,MATCH(IF(AV144&lt;&gt;"",AV144,AH144),LMH_KEY,0)),0)</f>
        <v>3</v>
      </c>
      <c r="CF144" s="21">
        <f>IFERROR(INDEX(LMH_PTS,MATCH(IF(AW144&lt;&gt;"",AW144,AI144),LMH_KEY,0)),0)</f>
        <v>1</v>
      </c>
      <c r="CG144" s="21">
        <f>IFERROR(INDEX(LMH_PTS,MATCH(IF(AX144&lt;&gt;"",AX144,AJ144),LMH_KEY,0)),0)</f>
        <v>1</v>
      </c>
      <c r="CH144" s="21">
        <f>IFERROR(INDEX(LMH_PTS,MATCH(IF(AY144&lt;&gt;"",AY144,AK144),LMH_KEY,0)),0)</f>
        <v>3</v>
      </c>
      <c r="CI144" s="21">
        <f>IFERROR(INDEX(LMH_PTS,MATCH(IF(AZ144&lt;&gt;"",AZ144,AL144),LMH_KEY,0)),0)</f>
        <v>1</v>
      </c>
      <c r="CJ144" s="21">
        <f>IFERROR(INDEX(LMH_PTS,MATCH(IF(BA144&lt;&gt;"",BA144,AM144),LMH_KEY,0)),0)</f>
        <v>1</v>
      </c>
      <c r="CK144" s="21">
        <f>IF(BB144="",0,IFERROR(INDEX(LMH_STEP,MATCH(BB144,LMH_KEY,0)),0))</f>
        <v>-1</v>
      </c>
      <c r="CL144" s="21">
        <f>IF(BC144="",0,IFERROR(INDEX(LMH_STEP,MATCH(BC144,LMH_KEY,0)),0))</f>
        <v>-1</v>
      </c>
      <c r="CM144" s="21">
        <f>IF(BD144="",0,IFERROR(INDEX(LMH_STEP,MATCH(BD144,LMH_KEY,0)),0))</f>
        <v>0</v>
      </c>
      <c r="CN144" s="21">
        <f>IF(BE144="",0,IFERROR(INDEX(LMH_STEP,MATCH(BE144,LMH_KEY,0)),0))</f>
        <v>0</v>
      </c>
      <c r="CO144" s="21">
        <f>IF(BF144="",0,IFERROR(INDEX(LMH_STEP,MATCH(BF144,LMH_KEY,0)),0))</f>
        <v>0</v>
      </c>
      <c r="CP144" s="21">
        <f>IF(BG144="",0,IFERROR(INDEX(LMH_STEP,MATCH(BG144,LMH_KEY,0)),0))</f>
        <v>0</v>
      </c>
      <c r="CQ144" s="21">
        <f>IF(BH144="",0,IFERROR(INDEX(LMH_STEP,MATCH(BH144,LMH_KEY,0)),0))</f>
        <v>1</v>
      </c>
      <c r="CR144" s="21">
        <f>IF(BI144&lt;&gt;"",IFERROR(INDEX(LMH_STEP,MATCH(BI144,LMH_KEY,0)),0),CK144)</f>
        <v>-1</v>
      </c>
      <c r="CS144" s="21">
        <f>IF(BJ144&lt;&gt;"",IFERROR(INDEX(LMH_STEP,MATCH(BJ144,LMH_KEY,0)),0),CL144)</f>
        <v>-1</v>
      </c>
      <c r="CT144" s="21">
        <f>IF(BK144&lt;&gt;"",IFERROR(INDEX(LMH_STEP,MATCH(BK144,LMH_KEY,0)),0),CM144)</f>
        <v>0</v>
      </c>
      <c r="CU144" s="21">
        <f>IF(BL144&lt;&gt;"",IFERROR(INDEX(LMH_STEP,MATCH(BL144,LMH_KEY,0)),0),CN144)</f>
        <v>0</v>
      </c>
      <c r="CV144" s="21">
        <f>IF(BM144&lt;&gt;"",IFERROR(INDEX(LMH_STEP,MATCH(BM144,LMH_KEY,0)),0),CO144)</f>
        <v>0</v>
      </c>
      <c r="CW144" s="21">
        <f>IF(BN144&lt;&gt;"",IFERROR(INDEX(LMH_STEP,MATCH(BN144,LMH_KEY,0)),0),CP144)</f>
        <v>0</v>
      </c>
      <c r="CX144" s="21">
        <f>IF(BO144&lt;&gt;"",IFERROR(INDEX(LMH_STEP,MATCH(BO144,LMH_KEY,0)),0),CQ144)</f>
        <v>1</v>
      </c>
      <c r="CY144" s="21">
        <f>COUNTA(BI144:BO144)+IF(BP144&lt;&gt;"",1,0)+IFERROR(INDEX(RM_LCNT,MATCH($U144,RM_KEY,0)),0)</f>
        <v>0</v>
      </c>
      <c r="CZ144" s="21">
        <f>IF((BW144+BX144+BY144+BZ144+CA144+CB144+CC144)=0,0,(BW144*CK144+BX144*CL144+BY144*CM144+BZ144*CN144+CA144*CO144+CB144*CP144+CC144*CQ144)/(BW144+BX144+BY144+BZ144+CA144+CB144+CC144))</f>
        <v>-0.578947368421053</v>
      </c>
      <c r="DA144" s="21">
        <f>IF((CD144+CE144+CF144+CG144+CH144+CI144+CJ144)=0,0,(CD144*CR144+CE144*CS144+CF144*CT144+CG144*CU144+CH144*CV144+CI144*CW144+CJ144*CX144)/(CD144+CE144+CF144+CG144+CH144+CI144+CJ144))</f>
        <v>-0.578947368421053</v>
      </c>
    </row>
    <row r="145" ht="70" customHeight="1">
      <c r="A145" s="59" t="inlineStr">
        <is>
          <t>CARBON</t>
        </is>
      </c>
      <c r="B145" s="17" t="inlineStr">
        <is>
          <t>Marketing</t>
        </is>
      </c>
      <c r="C145" s="17" t="n">
        <v>6</v>
      </c>
      <c r="D145" s="17" t="inlineStr">
        <is>
          <t>IRIS2535</t>
        </is>
      </c>
      <c r="E145" s="17" t="inlineStr">
        <is>
          <t>Kaninika Kali</t>
        </is>
      </c>
      <c r="F145" s="17" t="inlineStr">
        <is>
          <t>Associate- MarkOps</t>
        </is>
      </c>
      <c r="G145" s="17" t="inlineStr">
        <is>
          <t>Mounika Kattula</t>
        </is>
      </c>
      <c r="H145" s="17" t="inlineStr">
        <is>
          <t>IRIS2316</t>
        </is>
      </c>
      <c r="I145" s="17" t="n">
        <v>0.3</v>
      </c>
      <c r="J145" s="17" t="inlineStr">
        <is>
          <t>B.Tech</t>
        </is>
      </c>
      <c r="K145" s="17" t="inlineStr">
        <is>
          <t>L1 – Intern</t>
        </is>
      </c>
      <c r="L145" s="82" t="inlineStr">
        <is>
          <t>20 of 20</t>
        </is>
      </c>
      <c r="M145" s="83" t="inlineStr">
        <is>
          <t>• This role conducts database research, data enrichment and data-quality maintenance.</t>
        </is>
      </c>
      <c r="N145" s="83" t="inlineStr">
        <is>
          <t>Annual · set by manager: 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O145" s="83" t="inlineStr">
        <is>
          <t>Latest rating: 3 · Potential: Low · 9-box: Core Contributor</t>
        </is>
      </c>
      <c r="P145" s="83" t="inlineStr">
        <is>
          <t>Complexity &amp; Expertise: A2: Database research, contact and company enrichment, SDR contact assignment, HubSpot property tagging → matches the start
Autonomy &amp; Decision: A2: Decides contact segments and company information within set HubSpot processes → matches the start
Accountability &amp; Impact: A2: Correct contact/company ownership and HubSpot property tagging on own records → matches the start
Leadership &amp; Strategy: A1: No guiding or leading of others described → matches the start</t>
        </is>
      </c>
      <c r="Q145" s="84" t="inlineStr">
        <is>
          <t>Open ▸</t>
        </is>
      </c>
      <c r="R145" s="84" t="inlineStr">
        <is>
          <t>Card ▸</t>
        </is>
      </c>
      <c r="S145" s="85" t="inlineStr">
        <is>
          <t>Marketing &amp; Communications</t>
        </is>
      </c>
      <c r="T145" s="86" t="inlineStr">
        <is>
          <t>Marketing Operations &amp; Automation</t>
        </is>
      </c>
      <c r="U145" s="86" t="inlineStr">
        <is>
          <t>R060</t>
        </is>
      </c>
      <c r="V145" s="86" t="inlineStr">
        <is>
          <t>Marketing Operations &amp; Automation · IC</t>
        </is>
      </c>
      <c r="W145" s="101" t="inlineStr">
        <is>
          <t>A2</t>
        </is>
      </c>
      <c r="X145" s="86" t="inlineStr">
        <is>
          <t>Band A · Practitioner</t>
        </is>
      </c>
      <c r="Y145" s="86" t="inlineStr">
        <is>
          <t>Marketing Operations Associate</t>
        </is>
      </c>
      <c r="Z145" s="86" t="n"/>
      <c r="AA145" s="86" t="inlineStr">
        <is>
          <t>Placed at A2 by the evidence: six ratings × market-derived weights and rules R1–R13 · no move needed for the reporting line</t>
        </is>
      </c>
      <c r="AB145" s="86" t="n"/>
      <c r="AC145" s="88" t="inlineStr">
        <is>
          <t>A2</t>
        </is>
      </c>
      <c r="AD145" s="21" t="inlineStr">
        <is>
          <t>Medium · 0.3 yrs vs market 0–3 yrs for A2</t>
        </is>
      </c>
      <c r="AE145" s="21" t="n"/>
      <c r="AF145" s="21" t="inlineStr">
        <is>
          <t>P1–P2 · SFIA 2 Assist</t>
        </is>
      </c>
      <c r="AG145" s="89" t="str">
        <f>IFERROR(IF(INDEX(RM_I_C,MATCH($U145,RM_KEY,0))="","",INDEX(RM_I_C,MATCH($U145,RM_KEY,0))),"")</f>
        <v>H</v>
      </c>
      <c r="AH145" s="90" t="str">
        <f>IFERROR(IF(INDEX(RM_I_Au,MATCH($U145,RM_KEY,0))="","",INDEX(RM_I_Au,MATCH($U145,RM_KEY,0))),"")</f>
        <v>M</v>
      </c>
      <c r="AI145" s="90" t="str">
        <f>IFERROR(IF(INDEX(RM_I_Ac,MATCH($U145,RM_KEY,0))="","",INDEX(RM_I_Ac,MATCH($U145,RM_KEY,0))),"")</f>
        <v>L</v>
      </c>
      <c r="AJ145" s="90" t="str">
        <f>IFERROR(IF(INDEX(RM_I_L,MATCH($U145,RM_KEY,0))="","",INDEX(RM_I_L,MATCH($U145,RM_KEY,0))),"")</f>
        <v>L</v>
      </c>
      <c r="AK145" s="90" t="str">
        <f>IFERROR(IF(INDEX(RM_I_BI,MATCH($U145,RM_KEY,0))="","",INDEX(RM_I_BI,MATCH($U145,RM_KEY,0))),"")</f>
        <v>M</v>
      </c>
      <c r="AL145" s="90" t="str">
        <f>IFERROR(IF(INDEX(RM_I_Exp,MATCH($U145,RM_KEY,0))="","",INDEX(RM_I_Exp,MATCH($U145,RM_KEY,0))),"")</f>
        <v>L</v>
      </c>
      <c r="AM145" s="90" t="str">
        <f>IFERROR(IF(INDEX(RM_I_Edu,MATCH($U145,RM_KEY,0))="","",INDEX(RM_I_Edu,MATCH($U145,RM_KEY,0))),"")</f>
        <v>L</v>
      </c>
      <c r="AN145" s="91" t="str">
        <f>IFERROR(IF(INDEX(RM_M_C,MATCH($U145,RM_KEY,0))="","",INDEX(RM_M_C,MATCH($U145,RM_KEY,0))),"")</f>
        <v>H</v>
      </c>
      <c r="AO145" s="92" t="str">
        <f>IFERROR(IF(INDEX(RM_M_Au,MATCH($U145,RM_KEY,0))="","",INDEX(RM_M_Au,MATCH($U145,RM_KEY,0))),"")</f>
        <v>M</v>
      </c>
      <c r="AP145" s="92" t="str">
        <f>IFERROR(IF(INDEX(RM_M_Ac,MATCH($U145,RM_KEY,0))="","",INDEX(RM_M_Ac,MATCH($U145,RM_KEY,0))),"")</f>
        <v>M</v>
      </c>
      <c r="AQ145" s="92" t="str">
        <f>IFERROR(IF(INDEX(RM_M_L,MATCH($U145,RM_KEY,0))="","",INDEX(RM_M_L,MATCH($U145,RM_KEY,0))),"")</f>
        <v>L</v>
      </c>
      <c r="AR145" s="92" t="str">
        <f>IFERROR(IF(INDEX(RM_M_BI,MATCH($U145,RM_KEY,0))="","",INDEX(RM_M_BI,MATCH($U145,RM_KEY,0))),"")</f>
        <v>L</v>
      </c>
      <c r="AS145" s="92" t="str">
        <f>IFERROR(IF(INDEX(RM_M_Exp,MATCH($U145,RM_KEY,0))="","",INDEX(RM_M_Exp,MATCH($U145,RM_KEY,0))),"")</f>
        <v>L</v>
      </c>
      <c r="AT145" s="92" t="str">
        <f>IFERROR(IF(INDEX(RM_M_Edu,MATCH($U145,RM_KEY,0))="","",INDEX(RM_M_Edu,MATCH($U145,RM_KEY,0))),"")</f>
        <v>L</v>
      </c>
      <c r="AU145" s="93" t="str">
        <f>IFERROR(IF(INDEX(RM_L_C,MATCH($U145,RM_KEY,0))="","",INDEX(RM_L_C,MATCH($U145,RM_KEY,0))),"")</f>
        <v/>
      </c>
      <c r="AV145" s="94" t="str">
        <f>IFERROR(IF(INDEX(RM_L_Au,MATCH($U145,RM_KEY,0))="","",INDEX(RM_L_Au,MATCH($U145,RM_KEY,0))),"")</f>
        <v/>
      </c>
      <c r="AW145" s="94" t="str">
        <f>IFERROR(IF(INDEX(RM_L_Ac,MATCH($U145,RM_KEY,0))="","",INDEX(RM_L_Ac,MATCH($U145,RM_KEY,0))),"")</f>
        <v/>
      </c>
      <c r="AX145" s="94" t="str">
        <f>IFERROR(IF(INDEX(RM_L_L,MATCH($U145,RM_KEY,0))="","",INDEX(RM_L_L,MATCH($U145,RM_KEY,0))),"")</f>
        <v/>
      </c>
      <c r="AY145" s="94" t="str">
        <f>IFERROR(IF(INDEX(RM_L_BI,MATCH($U145,RM_KEY,0))="","",INDEX(RM_L_BI,MATCH($U145,RM_KEY,0))),"")</f>
        <v/>
      </c>
      <c r="AZ145" s="94" t="str">
        <f>IFERROR(IF(INDEX(RM_L_Exp,MATCH($U145,RM_KEY,0))="","",INDEX(RM_L_Exp,MATCH($U145,RM_KEY,0))),"")</f>
        <v/>
      </c>
      <c r="BA145" s="94" t="str">
        <f>IFERROR(IF(INDEX(RM_L_Edu,MATCH($U145,RM_KEY,0))="","",INDEX(RM_L_Edu,MATCH($U145,RM_KEY,0))),"")</f>
        <v/>
      </c>
      <c r="BB145" s="89" t="inlineStr">
        <is>
          <t>M</t>
        </is>
      </c>
      <c r="BC145" s="90" t="inlineStr">
        <is>
          <t>M</t>
        </is>
      </c>
      <c r="BD145" s="90" t="inlineStr">
        <is>
          <t>M</t>
        </is>
      </c>
      <c r="BE145" s="90" t="inlineStr">
        <is>
          <t>L</t>
        </is>
      </c>
      <c r="BF145" s="90" t="n"/>
      <c r="BG145" s="90" t="inlineStr">
        <is>
          <t>M</t>
        </is>
      </c>
      <c r="BH145" s="90" t="inlineStr">
        <is>
          <t>M</t>
        </is>
      </c>
      <c r="BI145" s="93" t="n"/>
      <c r="BJ145" s="94" t="n"/>
      <c r="BK145" s="94" t="n"/>
      <c r="BL145" s="94" t="n"/>
      <c r="BM145" s="94" t="n"/>
      <c r="BN145" s="94" t="n"/>
      <c r="BO145" s="94" t="n"/>
      <c r="BP145" s="63" t="n"/>
      <c r="BQ145" s="95" t="str">
        <f>IF(CY145=0,"",IF(BP145&lt;&gt;"",BP145,IF(LEFT(W145,1)="X",W145,IF(OR(W145="B+",W145="C+"),INDEX(LAD_PC,MAX(1,MIN(14,MATCH(W145,LAD_PC,0)+IF((DA145-CZ145)&gt;=0.5,1,IF((DA145-CZ145)&lt;=-0.5,-1,0))))),INDEX(LAD_STD,MAX(1,MIN(12,MATCH(W145,LAD_STD,0)+IF((DA145-CZ145)&gt;=0.5,1,IF((DA145-CZ145)&lt;=-0.5,-1,0)))))))))</f>
        <v/>
      </c>
      <c r="BR145" s="86" t="str">
        <f>IF(BQ145="","",IFERROR(CHOOSE(INDEX(B_RANK,MATCH(BQ145,B_LVL,0)),"Band A · Practitioner","Band B · Specialist / Manager","B+ · Player-Coach","Band C · Principal / Head","C+ · Player-Coach","Band D · Business leadership","Band E · Enterprise leadership"),"Band X · Consultant"))</f>
        <v/>
      </c>
      <c r="BS145" s="86" t="str">
        <f>IF(BQ145="","",IF(BQ145=W145,"• Same",IF(INDEX(B_VAL,MATCH(BQ145,B_LVL,0))&gt;INDEX(B_VAL,MATCH(W145,B_LVL,0)),"▲ Up","▼ Down")))</f>
        <v/>
      </c>
      <c r="BT145" s="95" t="str">
        <f>IF(BQ145&lt;&gt;"",BQ145,W145)</f>
        <v>A2</v>
      </c>
      <c r="BU145" s="86" t="str">
        <f>IFERROR(IF($H145="","—",IF(OR(LEFT(BT145,1)="X",LEFT(INDEX($BT$7:$BT$592,MATCH($H145,$D$7:$D$592,0)),1)="X"),"—",IF(AND(LEFT(BT145,1)="E",LEFT(INDEX($BT$7:$BT$592,MATCH($H145,$D$7:$D$592,0)),1)="E"),"Exception · Band E",IF(INDEX(B_VAL,MATCH(BT145,B_LVL,0))&gt;=INDEX(B_VAL,MATCH(INDEX($BT$7:$BT$592,MATCH($H145,$D$7:$D$592,0)),B_LVL,0)),"⚠ At or above the manager",IF(INDEX(B_RANK,MATCH(BT145,B_LVL,0))=INDEX(B_RANK,MATCH(INDEX($BT$7:$BT$592,MATCH($H145,$D$7:$D$592,0)),B_LVL,0)),"⚠ Same band as the manager","OK"))))),"—")</f>
        <v>OK</v>
      </c>
      <c r="BV145" s="64" t="n"/>
      <c r="BW145" s="20">
        <f>IFERROR(INDEX(LMH_PTS,MATCH(AG145,LMH_KEY,0)),0)</f>
        <v>9</v>
      </c>
      <c r="BX145" s="21">
        <f>IFERROR(INDEX(LMH_PTS,MATCH(AH145,LMH_KEY,0)),0)</f>
        <v>3</v>
      </c>
      <c r="BY145" s="21">
        <f>IFERROR(INDEX(LMH_PTS,MATCH(AI145,LMH_KEY,0)),0)</f>
        <v>1</v>
      </c>
      <c r="BZ145" s="21">
        <f>IFERROR(INDEX(LMH_PTS,MATCH(AJ145,LMH_KEY,0)),0)</f>
        <v>1</v>
      </c>
      <c r="CA145" s="21">
        <f>IFERROR(INDEX(LMH_PTS,MATCH(AK145,LMH_KEY,0)),0)</f>
        <v>3</v>
      </c>
      <c r="CB145" s="21">
        <f>IFERROR(INDEX(LMH_PTS,MATCH(AL145,LMH_KEY,0)),0)</f>
        <v>1</v>
      </c>
      <c r="CC145" s="21">
        <f>IFERROR(INDEX(LMH_PTS,MATCH(AM145,LMH_KEY,0)),0)</f>
        <v>1</v>
      </c>
      <c r="CD145" s="21">
        <f>IFERROR(INDEX(LMH_PTS,MATCH(IF(AU145&lt;&gt;"",AU145,AG145),LMH_KEY,0)),0)</f>
        <v>9</v>
      </c>
      <c r="CE145" s="21">
        <f>IFERROR(INDEX(LMH_PTS,MATCH(IF(AV145&lt;&gt;"",AV145,AH145),LMH_KEY,0)),0)</f>
        <v>3</v>
      </c>
      <c r="CF145" s="21">
        <f>IFERROR(INDEX(LMH_PTS,MATCH(IF(AW145&lt;&gt;"",AW145,AI145),LMH_KEY,0)),0)</f>
        <v>1</v>
      </c>
      <c r="CG145" s="21">
        <f>IFERROR(INDEX(LMH_PTS,MATCH(IF(AX145&lt;&gt;"",AX145,AJ145),LMH_KEY,0)),0)</f>
        <v>1</v>
      </c>
      <c r="CH145" s="21">
        <f>IFERROR(INDEX(LMH_PTS,MATCH(IF(AY145&lt;&gt;"",AY145,AK145),LMH_KEY,0)),0)</f>
        <v>3</v>
      </c>
      <c r="CI145" s="21">
        <f>IFERROR(INDEX(LMH_PTS,MATCH(IF(AZ145&lt;&gt;"",AZ145,AL145),LMH_KEY,0)),0)</f>
        <v>1</v>
      </c>
      <c r="CJ145" s="21">
        <f>IFERROR(INDEX(LMH_PTS,MATCH(IF(BA145&lt;&gt;"",BA145,AM145),LMH_KEY,0)),0)</f>
        <v>1</v>
      </c>
      <c r="CK145" s="21">
        <f>IF(BB145="",0,IFERROR(INDEX(LMH_STEP,MATCH(BB145,LMH_KEY,0)),0))</f>
        <v>0</v>
      </c>
      <c r="CL145" s="21">
        <f>IF(BC145="",0,IFERROR(INDEX(LMH_STEP,MATCH(BC145,LMH_KEY,0)),0))</f>
        <v>0</v>
      </c>
      <c r="CM145" s="21">
        <f>IF(BD145="",0,IFERROR(INDEX(LMH_STEP,MATCH(BD145,LMH_KEY,0)),0))</f>
        <v>0</v>
      </c>
      <c r="CN145" s="21">
        <f>IF(BE145="",0,IFERROR(INDEX(LMH_STEP,MATCH(BE145,LMH_KEY,0)),0))</f>
        <v>-1</v>
      </c>
      <c r="CO145" s="21">
        <f>IF(BF145="",0,IFERROR(INDEX(LMH_STEP,MATCH(BF145,LMH_KEY,0)),0))</f>
        <v>0</v>
      </c>
      <c r="CP145" s="21">
        <f>IF(BG145="",0,IFERROR(INDEX(LMH_STEP,MATCH(BG145,LMH_KEY,0)),0))</f>
        <v>0</v>
      </c>
      <c r="CQ145" s="21">
        <f>IF(BH145="",0,IFERROR(INDEX(LMH_STEP,MATCH(BH145,LMH_KEY,0)),0))</f>
        <v>0</v>
      </c>
      <c r="CR145" s="21">
        <f>IF(BI145&lt;&gt;"",IFERROR(INDEX(LMH_STEP,MATCH(BI145,LMH_KEY,0)),0),CK145)</f>
        <v>0</v>
      </c>
      <c r="CS145" s="21">
        <f>IF(BJ145&lt;&gt;"",IFERROR(INDEX(LMH_STEP,MATCH(BJ145,LMH_KEY,0)),0),CL145)</f>
        <v>0</v>
      </c>
      <c r="CT145" s="21">
        <f>IF(BK145&lt;&gt;"",IFERROR(INDEX(LMH_STEP,MATCH(BK145,LMH_KEY,0)),0),CM145)</f>
        <v>0</v>
      </c>
      <c r="CU145" s="21">
        <f>IF(BL145&lt;&gt;"",IFERROR(INDEX(LMH_STEP,MATCH(BL145,LMH_KEY,0)),0),CN145)</f>
        <v>-1</v>
      </c>
      <c r="CV145" s="21">
        <f>IF(BM145&lt;&gt;"",IFERROR(INDEX(LMH_STEP,MATCH(BM145,LMH_KEY,0)),0),CO145)</f>
        <v>0</v>
      </c>
      <c r="CW145" s="21">
        <f>IF(BN145&lt;&gt;"",IFERROR(INDEX(LMH_STEP,MATCH(BN145,LMH_KEY,0)),0),CP145)</f>
        <v>0</v>
      </c>
      <c r="CX145" s="21">
        <f>IF(BO145&lt;&gt;"",IFERROR(INDEX(LMH_STEP,MATCH(BO145,LMH_KEY,0)),0),CQ145)</f>
        <v>0</v>
      </c>
      <c r="CY145" s="21">
        <f>COUNTA(BI145:BO145)+IF(BP145&lt;&gt;"",1,0)+IFERROR(INDEX(RM_LCNT,MATCH($U145,RM_KEY,0)),0)</f>
        <v>0</v>
      </c>
      <c r="CZ145" s="21">
        <f>IF((BW145+BX145+BY145+BZ145+CA145+CB145+CC145)=0,0,(BW145*CK145+BX145*CL145+BY145*CM145+BZ145*CN145+CA145*CO145+CB145*CP145+CC145*CQ145)/(BW145+BX145+BY145+BZ145+CA145+CB145+CC145))</f>
        <v>-0.0526315789473684</v>
      </c>
      <c r="DA145" s="21">
        <f>IF((CD145+CE145+CF145+CG145+CH145+CI145+CJ145)=0,0,(CD145*CR145+CE145*CS145+CF145*CT145+CG145*CU145+CH145*CV145+CI145*CW145+CJ145*CX145)/(CD145+CE145+CF145+CG145+CH145+CI145+CJ145))</f>
        <v>-0.0526315789473684</v>
      </c>
    </row>
    <row r="146" ht="70" customHeight="1">
      <c r="A146" s="59" t="inlineStr">
        <is>
          <t>CARBON</t>
        </is>
      </c>
      <c r="B146" s="17" t="inlineStr">
        <is>
          <t>Marketing</t>
        </is>
      </c>
      <c r="C146" s="17" t="n">
        <v>6</v>
      </c>
      <c r="D146" s="17" t="inlineStr">
        <is>
          <t>IRIS2534</t>
        </is>
      </c>
      <c r="E146" s="17" t="inlineStr">
        <is>
          <t>Vishal</t>
        </is>
      </c>
      <c r="F146" s="17" t="inlineStr">
        <is>
          <t>Associate- MarkOps</t>
        </is>
      </c>
      <c r="G146" s="17" t="inlineStr">
        <is>
          <t>Mounika Kattula</t>
        </is>
      </c>
      <c r="H146" s="17" t="inlineStr">
        <is>
          <t>IRIS2316</t>
        </is>
      </c>
      <c r="I146" s="17" t="n">
        <v>0.3</v>
      </c>
      <c r="J146" s="17" t="inlineStr">
        <is>
          <t>B.E</t>
        </is>
      </c>
      <c r="K146" s="17" t="inlineStr">
        <is>
          <t>L1 – Intern</t>
        </is>
      </c>
      <c r="L146" s="82" t="inlineStr">
        <is>
          <t>20 of 20</t>
        </is>
      </c>
      <c r="M146" s="83" t="inlineStr">
        <is>
          <t>• This role manages and improves data, maintains HubSpot and supports SDR requests.</t>
        </is>
      </c>
      <c r="N146" s="83" t="inlineStr">
        <is>
          <t>Annual · set by manager: 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O146" s="83" t="inlineStr">
        <is>
          <t>Latest rating: 4 · Potential: Medium · 9-box: Core Contributor</t>
        </is>
      </c>
      <c r="P146" s="83" t="inlineStr">
        <is>
          <t>Complexity &amp; Expertise: A2: own survey / KRA answers · summarised by the rater; not quoted → matches the start
Autonomy &amp; Decision: A2: Decides ICP research independently; prioritises tasks by business requirement → matches the start
Accountability &amp; Impact: A2: Data accuracy and quality in HubSpot; avoiding duplicates and outdated records → matches the start
Leadership &amp; Strategy: A1: No guiding or leading of others described → matches the start</t>
        </is>
      </c>
      <c r="Q146" s="84" t="inlineStr">
        <is>
          <t>Open ▸</t>
        </is>
      </c>
      <c r="R146" s="84" t="inlineStr">
        <is>
          <t>Card ▸</t>
        </is>
      </c>
      <c r="S146" s="85" t="inlineStr">
        <is>
          <t>Marketing &amp; Communications</t>
        </is>
      </c>
      <c r="T146" s="86" t="inlineStr">
        <is>
          <t>Marketing Operations &amp; Automation</t>
        </is>
      </c>
      <c r="U146" s="86" t="inlineStr">
        <is>
          <t>R060</t>
        </is>
      </c>
      <c r="V146" s="86" t="inlineStr">
        <is>
          <t>Marketing Operations &amp; Automation · IC</t>
        </is>
      </c>
      <c r="W146" s="101" t="inlineStr">
        <is>
          <t>A2</t>
        </is>
      </c>
      <c r="X146" s="86" t="inlineStr">
        <is>
          <t>Band A · Practitioner</t>
        </is>
      </c>
      <c r="Y146" s="86" t="inlineStr">
        <is>
          <t>Marketing Operations Associate</t>
        </is>
      </c>
      <c r="Z146" s="86" t="n"/>
      <c r="AA146" s="86" t="inlineStr">
        <is>
          <t>Placed at A2 by the evidence: six ratings × market-derived weights and rules R1–R13 · no move needed for the reporting line</t>
        </is>
      </c>
      <c r="AB146" s="86" t="n"/>
      <c r="AC146" s="88" t="inlineStr">
        <is>
          <t>A2</t>
        </is>
      </c>
      <c r="AD146" s="21" t="inlineStr">
        <is>
          <t>Medium · 0.3 yrs vs market 0–3 yrs for A2</t>
        </is>
      </c>
      <c r="AE146" s="21" t="n"/>
      <c r="AF146" s="21" t="inlineStr">
        <is>
          <t>P1–P2 · SFIA 2 Assist</t>
        </is>
      </c>
      <c r="AG146" s="89" t="str">
        <f>IFERROR(IF(INDEX(RM_I_C,MATCH($U146,RM_KEY,0))="","",INDEX(RM_I_C,MATCH($U146,RM_KEY,0))),"")</f>
        <v>H</v>
      </c>
      <c r="AH146" s="90" t="str">
        <f>IFERROR(IF(INDEX(RM_I_Au,MATCH($U146,RM_KEY,0))="","",INDEX(RM_I_Au,MATCH($U146,RM_KEY,0))),"")</f>
        <v>M</v>
      </c>
      <c r="AI146" s="90" t="str">
        <f>IFERROR(IF(INDEX(RM_I_Ac,MATCH($U146,RM_KEY,0))="","",INDEX(RM_I_Ac,MATCH($U146,RM_KEY,0))),"")</f>
        <v>L</v>
      </c>
      <c r="AJ146" s="90" t="str">
        <f>IFERROR(IF(INDEX(RM_I_L,MATCH($U146,RM_KEY,0))="","",INDEX(RM_I_L,MATCH($U146,RM_KEY,0))),"")</f>
        <v>L</v>
      </c>
      <c r="AK146" s="90" t="str">
        <f>IFERROR(IF(INDEX(RM_I_BI,MATCH($U146,RM_KEY,0))="","",INDEX(RM_I_BI,MATCH($U146,RM_KEY,0))),"")</f>
        <v>M</v>
      </c>
      <c r="AL146" s="90" t="str">
        <f>IFERROR(IF(INDEX(RM_I_Exp,MATCH($U146,RM_KEY,0))="","",INDEX(RM_I_Exp,MATCH($U146,RM_KEY,0))),"")</f>
        <v>L</v>
      </c>
      <c r="AM146" s="90" t="str">
        <f>IFERROR(IF(INDEX(RM_I_Edu,MATCH($U146,RM_KEY,0))="","",INDEX(RM_I_Edu,MATCH($U146,RM_KEY,0))),"")</f>
        <v>L</v>
      </c>
      <c r="AN146" s="91" t="str">
        <f>IFERROR(IF(INDEX(RM_M_C,MATCH($U146,RM_KEY,0))="","",INDEX(RM_M_C,MATCH($U146,RM_KEY,0))),"")</f>
        <v>H</v>
      </c>
      <c r="AO146" s="92" t="str">
        <f>IFERROR(IF(INDEX(RM_M_Au,MATCH($U146,RM_KEY,0))="","",INDEX(RM_M_Au,MATCH($U146,RM_KEY,0))),"")</f>
        <v>M</v>
      </c>
      <c r="AP146" s="92" t="str">
        <f>IFERROR(IF(INDEX(RM_M_Ac,MATCH($U146,RM_KEY,0))="","",INDEX(RM_M_Ac,MATCH($U146,RM_KEY,0))),"")</f>
        <v>M</v>
      </c>
      <c r="AQ146" s="92" t="str">
        <f>IFERROR(IF(INDEX(RM_M_L,MATCH($U146,RM_KEY,0))="","",INDEX(RM_M_L,MATCH($U146,RM_KEY,0))),"")</f>
        <v>L</v>
      </c>
      <c r="AR146" s="92" t="str">
        <f>IFERROR(IF(INDEX(RM_M_BI,MATCH($U146,RM_KEY,0))="","",INDEX(RM_M_BI,MATCH($U146,RM_KEY,0))),"")</f>
        <v>L</v>
      </c>
      <c r="AS146" s="92" t="str">
        <f>IFERROR(IF(INDEX(RM_M_Exp,MATCH($U146,RM_KEY,0))="","",INDEX(RM_M_Exp,MATCH($U146,RM_KEY,0))),"")</f>
        <v>L</v>
      </c>
      <c r="AT146" s="92" t="str">
        <f>IFERROR(IF(INDEX(RM_M_Edu,MATCH($U146,RM_KEY,0))="","",INDEX(RM_M_Edu,MATCH($U146,RM_KEY,0))),"")</f>
        <v>L</v>
      </c>
      <c r="AU146" s="93" t="str">
        <f>IFERROR(IF(INDEX(RM_L_C,MATCH($U146,RM_KEY,0))="","",INDEX(RM_L_C,MATCH($U146,RM_KEY,0))),"")</f>
        <v/>
      </c>
      <c r="AV146" s="94" t="str">
        <f>IFERROR(IF(INDEX(RM_L_Au,MATCH($U146,RM_KEY,0))="","",INDEX(RM_L_Au,MATCH($U146,RM_KEY,0))),"")</f>
        <v/>
      </c>
      <c r="AW146" s="94" t="str">
        <f>IFERROR(IF(INDEX(RM_L_Ac,MATCH($U146,RM_KEY,0))="","",INDEX(RM_L_Ac,MATCH($U146,RM_KEY,0))),"")</f>
        <v/>
      </c>
      <c r="AX146" s="94" t="str">
        <f>IFERROR(IF(INDEX(RM_L_L,MATCH($U146,RM_KEY,0))="","",INDEX(RM_L_L,MATCH($U146,RM_KEY,0))),"")</f>
        <v/>
      </c>
      <c r="AY146" s="94" t="str">
        <f>IFERROR(IF(INDEX(RM_L_BI,MATCH($U146,RM_KEY,0))="","",INDEX(RM_L_BI,MATCH($U146,RM_KEY,0))),"")</f>
        <v/>
      </c>
      <c r="AZ146" s="94" t="str">
        <f>IFERROR(IF(INDEX(RM_L_Exp,MATCH($U146,RM_KEY,0))="","",INDEX(RM_L_Exp,MATCH($U146,RM_KEY,0))),"")</f>
        <v/>
      </c>
      <c r="BA146" s="94" t="str">
        <f>IFERROR(IF(INDEX(RM_L_Edu,MATCH($U146,RM_KEY,0))="","",INDEX(RM_L_Edu,MATCH($U146,RM_KEY,0))),"")</f>
        <v/>
      </c>
      <c r="BB146" s="89" t="inlineStr">
        <is>
          <t>M</t>
        </is>
      </c>
      <c r="BC146" s="90" t="inlineStr">
        <is>
          <t>M</t>
        </is>
      </c>
      <c r="BD146" s="90" t="inlineStr">
        <is>
          <t>M</t>
        </is>
      </c>
      <c r="BE146" s="90" t="inlineStr">
        <is>
          <t>L</t>
        </is>
      </c>
      <c r="BF146" s="90" t="n"/>
      <c r="BG146" s="90" t="inlineStr">
        <is>
          <t>M</t>
        </is>
      </c>
      <c r="BH146" s="90" t="inlineStr">
        <is>
          <t>M</t>
        </is>
      </c>
      <c r="BI146" s="93" t="n"/>
      <c r="BJ146" s="94" t="n"/>
      <c r="BK146" s="94" t="n"/>
      <c r="BL146" s="94" t="n"/>
      <c r="BM146" s="94" t="n"/>
      <c r="BN146" s="94" t="n"/>
      <c r="BO146" s="94" t="n"/>
      <c r="BP146" s="63" t="n"/>
      <c r="BQ146" s="95" t="str">
        <f>IF(CY146=0,"",IF(BP146&lt;&gt;"",BP146,IF(LEFT(W146,1)="X",W146,IF(OR(W146="B+",W146="C+"),INDEX(LAD_PC,MAX(1,MIN(14,MATCH(W146,LAD_PC,0)+IF((DA146-CZ146)&gt;=0.5,1,IF((DA146-CZ146)&lt;=-0.5,-1,0))))),INDEX(LAD_STD,MAX(1,MIN(12,MATCH(W146,LAD_STD,0)+IF((DA146-CZ146)&gt;=0.5,1,IF((DA146-CZ146)&lt;=-0.5,-1,0)))))))))</f>
        <v/>
      </c>
      <c r="BR146" s="86" t="str">
        <f>IF(BQ146="","",IFERROR(CHOOSE(INDEX(B_RANK,MATCH(BQ146,B_LVL,0)),"Band A · Practitioner","Band B · Specialist / Manager","B+ · Player-Coach","Band C · Principal / Head","C+ · Player-Coach","Band D · Business leadership","Band E · Enterprise leadership"),"Band X · Consultant"))</f>
        <v/>
      </c>
      <c r="BS146" s="86" t="str">
        <f>IF(BQ146="","",IF(BQ146=W146,"• Same",IF(INDEX(B_VAL,MATCH(BQ146,B_LVL,0))&gt;INDEX(B_VAL,MATCH(W146,B_LVL,0)),"▲ Up","▼ Down")))</f>
        <v/>
      </c>
      <c r="BT146" s="95" t="str">
        <f>IF(BQ146&lt;&gt;"",BQ146,W146)</f>
        <v>A2</v>
      </c>
      <c r="BU146" s="86" t="str">
        <f>IFERROR(IF($H146="","—",IF(OR(LEFT(BT146,1)="X",LEFT(INDEX($BT$7:$BT$592,MATCH($H146,$D$7:$D$592,0)),1)="X"),"—",IF(AND(LEFT(BT146,1)="E",LEFT(INDEX($BT$7:$BT$592,MATCH($H146,$D$7:$D$592,0)),1)="E"),"Exception · Band E",IF(INDEX(B_VAL,MATCH(BT146,B_LVL,0))&gt;=INDEX(B_VAL,MATCH(INDEX($BT$7:$BT$592,MATCH($H146,$D$7:$D$592,0)),B_LVL,0)),"⚠ At or above the manager",IF(INDEX(B_RANK,MATCH(BT146,B_LVL,0))=INDEX(B_RANK,MATCH(INDEX($BT$7:$BT$592,MATCH($H146,$D$7:$D$592,0)),B_LVL,0)),"⚠ Same band as the manager","OK"))))),"—")</f>
        <v>OK</v>
      </c>
      <c r="BV146" s="64" t="n"/>
      <c r="BW146" s="20">
        <f>IFERROR(INDEX(LMH_PTS,MATCH(AG146,LMH_KEY,0)),0)</f>
        <v>9</v>
      </c>
      <c r="BX146" s="21">
        <f>IFERROR(INDEX(LMH_PTS,MATCH(AH146,LMH_KEY,0)),0)</f>
        <v>3</v>
      </c>
      <c r="BY146" s="21">
        <f>IFERROR(INDEX(LMH_PTS,MATCH(AI146,LMH_KEY,0)),0)</f>
        <v>1</v>
      </c>
      <c r="BZ146" s="21">
        <f>IFERROR(INDEX(LMH_PTS,MATCH(AJ146,LMH_KEY,0)),0)</f>
        <v>1</v>
      </c>
      <c r="CA146" s="21">
        <f>IFERROR(INDEX(LMH_PTS,MATCH(AK146,LMH_KEY,0)),0)</f>
        <v>3</v>
      </c>
      <c r="CB146" s="21">
        <f>IFERROR(INDEX(LMH_PTS,MATCH(AL146,LMH_KEY,0)),0)</f>
        <v>1</v>
      </c>
      <c r="CC146" s="21">
        <f>IFERROR(INDEX(LMH_PTS,MATCH(AM146,LMH_KEY,0)),0)</f>
        <v>1</v>
      </c>
      <c r="CD146" s="21">
        <f>IFERROR(INDEX(LMH_PTS,MATCH(IF(AU146&lt;&gt;"",AU146,AG146),LMH_KEY,0)),0)</f>
        <v>9</v>
      </c>
      <c r="CE146" s="21">
        <f>IFERROR(INDEX(LMH_PTS,MATCH(IF(AV146&lt;&gt;"",AV146,AH146),LMH_KEY,0)),0)</f>
        <v>3</v>
      </c>
      <c r="CF146" s="21">
        <f>IFERROR(INDEX(LMH_PTS,MATCH(IF(AW146&lt;&gt;"",AW146,AI146),LMH_KEY,0)),0)</f>
        <v>1</v>
      </c>
      <c r="CG146" s="21">
        <f>IFERROR(INDEX(LMH_PTS,MATCH(IF(AX146&lt;&gt;"",AX146,AJ146),LMH_KEY,0)),0)</f>
        <v>1</v>
      </c>
      <c r="CH146" s="21">
        <f>IFERROR(INDEX(LMH_PTS,MATCH(IF(AY146&lt;&gt;"",AY146,AK146),LMH_KEY,0)),0)</f>
        <v>3</v>
      </c>
      <c r="CI146" s="21">
        <f>IFERROR(INDEX(LMH_PTS,MATCH(IF(AZ146&lt;&gt;"",AZ146,AL146),LMH_KEY,0)),0)</f>
        <v>1</v>
      </c>
      <c r="CJ146" s="21">
        <f>IFERROR(INDEX(LMH_PTS,MATCH(IF(BA146&lt;&gt;"",BA146,AM146),LMH_KEY,0)),0)</f>
        <v>1</v>
      </c>
      <c r="CK146" s="21">
        <f>IF(BB146="",0,IFERROR(INDEX(LMH_STEP,MATCH(BB146,LMH_KEY,0)),0))</f>
        <v>0</v>
      </c>
      <c r="CL146" s="21">
        <f>IF(BC146="",0,IFERROR(INDEX(LMH_STEP,MATCH(BC146,LMH_KEY,0)),0))</f>
        <v>0</v>
      </c>
      <c r="CM146" s="21">
        <f>IF(BD146="",0,IFERROR(INDEX(LMH_STEP,MATCH(BD146,LMH_KEY,0)),0))</f>
        <v>0</v>
      </c>
      <c r="CN146" s="21">
        <f>IF(BE146="",0,IFERROR(INDEX(LMH_STEP,MATCH(BE146,LMH_KEY,0)),0))</f>
        <v>-1</v>
      </c>
      <c r="CO146" s="21">
        <f>IF(BF146="",0,IFERROR(INDEX(LMH_STEP,MATCH(BF146,LMH_KEY,0)),0))</f>
        <v>0</v>
      </c>
      <c r="CP146" s="21">
        <f>IF(BG146="",0,IFERROR(INDEX(LMH_STEP,MATCH(BG146,LMH_KEY,0)),0))</f>
        <v>0</v>
      </c>
      <c r="CQ146" s="21">
        <f>IF(BH146="",0,IFERROR(INDEX(LMH_STEP,MATCH(BH146,LMH_KEY,0)),0))</f>
        <v>0</v>
      </c>
      <c r="CR146" s="21">
        <f>IF(BI146&lt;&gt;"",IFERROR(INDEX(LMH_STEP,MATCH(BI146,LMH_KEY,0)),0),CK146)</f>
        <v>0</v>
      </c>
      <c r="CS146" s="21">
        <f>IF(BJ146&lt;&gt;"",IFERROR(INDEX(LMH_STEP,MATCH(BJ146,LMH_KEY,0)),0),CL146)</f>
        <v>0</v>
      </c>
      <c r="CT146" s="21">
        <f>IF(BK146&lt;&gt;"",IFERROR(INDEX(LMH_STEP,MATCH(BK146,LMH_KEY,0)),0),CM146)</f>
        <v>0</v>
      </c>
      <c r="CU146" s="21">
        <f>IF(BL146&lt;&gt;"",IFERROR(INDEX(LMH_STEP,MATCH(BL146,LMH_KEY,0)),0),CN146)</f>
        <v>-1</v>
      </c>
      <c r="CV146" s="21">
        <f>IF(BM146&lt;&gt;"",IFERROR(INDEX(LMH_STEP,MATCH(BM146,LMH_KEY,0)),0),CO146)</f>
        <v>0</v>
      </c>
      <c r="CW146" s="21">
        <f>IF(BN146&lt;&gt;"",IFERROR(INDEX(LMH_STEP,MATCH(BN146,LMH_KEY,0)),0),CP146)</f>
        <v>0</v>
      </c>
      <c r="CX146" s="21">
        <f>IF(BO146&lt;&gt;"",IFERROR(INDEX(LMH_STEP,MATCH(BO146,LMH_KEY,0)),0),CQ146)</f>
        <v>0</v>
      </c>
      <c r="CY146" s="21">
        <f>COUNTA(BI146:BO146)+IF(BP146&lt;&gt;"",1,0)+IFERROR(INDEX(RM_LCNT,MATCH($U146,RM_KEY,0)),0)</f>
        <v>0</v>
      </c>
      <c r="CZ146" s="21">
        <f>IF((BW146+BX146+BY146+BZ146+CA146+CB146+CC146)=0,0,(BW146*CK146+BX146*CL146+BY146*CM146+BZ146*CN146+CA146*CO146+CB146*CP146+CC146*CQ146)/(BW146+BX146+BY146+BZ146+CA146+CB146+CC146))</f>
        <v>-0.0526315789473684</v>
      </c>
      <c r="DA146" s="21">
        <f>IF((CD146+CE146+CF146+CG146+CH146+CI146+CJ146)=0,0,(CD146*CR146+CE146*CS146+CF146*CT146+CG146*CU146+CH146*CV146+CI146*CW146+CJ146*CX146)/(CD146+CE146+CF146+CG146+CH146+CI146+CJ146))</f>
        <v>-0.0526315789473684</v>
      </c>
    </row>
    <row r="147" ht="70" customHeight="1">
      <c r="A147" s="59" t="inlineStr">
        <is>
          <t>CARBON</t>
        </is>
      </c>
      <c r="B147" s="17" t="inlineStr">
        <is>
          <t>Marketing</t>
        </is>
      </c>
      <c r="C147" s="17" t="n">
        <v>5</v>
      </c>
      <c r="D147" s="17" t="inlineStr">
        <is>
          <t>IRIS2514</t>
        </is>
      </c>
      <c r="E147" s="17" t="inlineStr">
        <is>
          <t>Jatin Khare</t>
        </is>
      </c>
      <c r="F147" s="17" t="inlineStr">
        <is>
          <t>Marketing Associate</t>
        </is>
      </c>
      <c r="G147" s="17" t="inlineStr">
        <is>
          <t>Sudipta Kundu</t>
        </is>
      </c>
      <c r="H147" s="17" t="inlineStr">
        <is>
          <t>IRIS2502</t>
        </is>
      </c>
      <c r="I147" s="17" t="n">
        <v>0.4</v>
      </c>
      <c r="J147" s="17" t="inlineStr">
        <is>
          <t>PGDM</t>
        </is>
      </c>
      <c r="K147" s="17" t="inlineStr">
        <is>
          <t>L3 – Professional / Associate</t>
        </is>
      </c>
      <c r="L147" s="82" t="inlineStr">
        <is>
          <t>19 of 20</t>
        </is>
      </c>
      <c r="M147" s="83" t="inlineStr">
        <is>
          <t>• This role manages event marketing and operations by coordinating internal and external stakeholders for exhibition events.</t>
        </is>
      </c>
      <c r="N147" s="83" t="n"/>
      <c r="O147" s="83" t="inlineStr">
        <is>
          <t>Latest rating: Not rated · manager · Potential: Medium · 9-box: Core Contributor</t>
        </is>
      </c>
      <c r="P147" s="83" t="inlineStr">
        <is>
          <t>Complexity &amp; Expertise: A2: Coordinates events and webinars: vendor management, stakeholder coordination, brand-aligned content, internal communication → matches the start
Autonomy &amp; Decision: A2: Decides only 'few marketing materials'; the rest goes through stakeholders → matches the start
Accountability &amp; Impact: A3: Looks after the event and webinar channel end to end for lead generation and engagement → moved up 0.5
Leadership &amp; Strategy: A1: No guidance or leadership of others described → matches the start</t>
        </is>
      </c>
      <c r="Q147" s="84" t="inlineStr">
        <is>
          <t>Open ▸</t>
        </is>
      </c>
      <c r="R147" s="84" t="inlineStr">
        <is>
          <t>Card ▸</t>
        </is>
      </c>
      <c r="S147" s="85" t="inlineStr">
        <is>
          <t>Marketing &amp; Communications</t>
        </is>
      </c>
      <c r="T147" s="86" t="inlineStr">
        <is>
          <t>Content Marketing</t>
        </is>
      </c>
      <c r="U147" s="86" t="inlineStr">
        <is>
          <t>R054</t>
        </is>
      </c>
      <c r="V147" s="86" t="inlineStr">
        <is>
          <t>Content Marketing · IC</t>
        </is>
      </c>
      <c r="W147" s="101" t="inlineStr">
        <is>
          <t>A2</t>
        </is>
      </c>
      <c r="X147" s="86" t="inlineStr">
        <is>
          <t>Band A · Practitioner</t>
        </is>
      </c>
      <c r="Y147" s="86" t="inlineStr">
        <is>
          <t>Content Marketing Associate</t>
        </is>
      </c>
      <c r="Z147" s="86" t="n"/>
      <c r="AA147" s="86" t="inlineStr">
        <is>
          <t>Placed at A2 by the evidence: six ratings × market-derived weights and rules R1–R13 · no move needed for the reporting line</t>
        </is>
      </c>
      <c r="AB147" s="86" t="n"/>
      <c r="AC147" s="88" t="inlineStr">
        <is>
          <t>A2</t>
        </is>
      </c>
      <c r="AD147" s="21" t="inlineStr">
        <is>
          <t>Medium · 0.4 yrs vs market 0–3 yrs for A2</t>
        </is>
      </c>
      <c r="AE147" s="21" t="n"/>
      <c r="AF147" s="21" t="inlineStr">
        <is>
          <t>P1–P2 · SFIA 2 Assist</t>
        </is>
      </c>
      <c r="AG147" s="89" t="str">
        <f>IFERROR(IF(INDEX(RM_I_C,MATCH($U147,RM_KEY,0))="","",INDEX(RM_I_C,MATCH($U147,RM_KEY,0))),"")</f>
        <v>H</v>
      </c>
      <c r="AH147" s="90" t="str">
        <f>IFERROR(IF(INDEX(RM_I_Au,MATCH($U147,RM_KEY,0))="","",INDEX(RM_I_Au,MATCH($U147,RM_KEY,0))),"")</f>
        <v>M</v>
      </c>
      <c r="AI147" s="90" t="str">
        <f>IFERROR(IF(INDEX(RM_I_Ac,MATCH($U147,RM_KEY,0))="","",INDEX(RM_I_Ac,MATCH($U147,RM_KEY,0))),"")</f>
        <v>L</v>
      </c>
      <c r="AJ147" s="90" t="str">
        <f>IFERROR(IF(INDEX(RM_I_L,MATCH($U147,RM_KEY,0))="","",INDEX(RM_I_L,MATCH($U147,RM_KEY,0))),"")</f>
        <v>L</v>
      </c>
      <c r="AK147" s="90" t="str">
        <f>IFERROR(IF(INDEX(RM_I_BI,MATCH($U147,RM_KEY,0))="","",INDEX(RM_I_BI,MATCH($U147,RM_KEY,0))),"")</f>
        <v>M</v>
      </c>
      <c r="AL147" s="90" t="str">
        <f>IFERROR(IF(INDEX(RM_I_Exp,MATCH($U147,RM_KEY,0))="","",INDEX(RM_I_Exp,MATCH($U147,RM_KEY,0))),"")</f>
        <v>L</v>
      </c>
      <c r="AM147" s="90" t="str">
        <f>IFERROR(IF(INDEX(RM_I_Edu,MATCH($U147,RM_KEY,0))="","",INDEX(RM_I_Edu,MATCH($U147,RM_KEY,0))),"")</f>
        <v>L</v>
      </c>
      <c r="AN147" s="91" t="str">
        <f>IFERROR(IF(INDEX(RM_M_C,MATCH($U147,RM_KEY,0))="","",INDEX(RM_M_C,MATCH($U147,RM_KEY,0))),"")</f>
        <v>H</v>
      </c>
      <c r="AO147" s="92" t="str">
        <f>IFERROR(IF(INDEX(RM_M_Au,MATCH($U147,RM_KEY,0))="","",INDEX(RM_M_Au,MATCH($U147,RM_KEY,0))),"")</f>
        <v>M</v>
      </c>
      <c r="AP147" s="92" t="str">
        <f>IFERROR(IF(INDEX(RM_M_Ac,MATCH($U147,RM_KEY,0))="","",INDEX(RM_M_Ac,MATCH($U147,RM_KEY,0))),"")</f>
        <v>M</v>
      </c>
      <c r="AQ147" s="92" t="str">
        <f>IFERROR(IF(INDEX(RM_M_L,MATCH($U147,RM_KEY,0))="","",INDEX(RM_M_L,MATCH($U147,RM_KEY,0))),"")</f>
        <v>L</v>
      </c>
      <c r="AR147" s="92" t="str">
        <f>IFERROR(IF(INDEX(RM_M_BI,MATCH($U147,RM_KEY,0))="","",INDEX(RM_M_BI,MATCH($U147,RM_KEY,0))),"")</f>
        <v>L</v>
      </c>
      <c r="AS147" s="92" t="str">
        <f>IFERROR(IF(INDEX(RM_M_Exp,MATCH($U147,RM_KEY,0))="","",INDEX(RM_M_Exp,MATCH($U147,RM_KEY,0))),"")</f>
        <v>L</v>
      </c>
      <c r="AT147" s="92" t="str">
        <f>IFERROR(IF(INDEX(RM_M_Edu,MATCH($U147,RM_KEY,0))="","",INDEX(RM_M_Edu,MATCH($U147,RM_KEY,0))),"")</f>
        <v>L</v>
      </c>
      <c r="AU147" s="93" t="str">
        <f>IFERROR(IF(INDEX(RM_L_C,MATCH($U147,RM_KEY,0))="","",INDEX(RM_L_C,MATCH($U147,RM_KEY,0))),"")</f>
        <v/>
      </c>
      <c r="AV147" s="94" t="str">
        <f>IFERROR(IF(INDEX(RM_L_Au,MATCH($U147,RM_KEY,0))="","",INDEX(RM_L_Au,MATCH($U147,RM_KEY,0))),"")</f>
        <v/>
      </c>
      <c r="AW147" s="94" t="str">
        <f>IFERROR(IF(INDEX(RM_L_Ac,MATCH($U147,RM_KEY,0))="","",INDEX(RM_L_Ac,MATCH($U147,RM_KEY,0))),"")</f>
        <v/>
      </c>
      <c r="AX147" s="94" t="str">
        <f>IFERROR(IF(INDEX(RM_L_L,MATCH($U147,RM_KEY,0))="","",INDEX(RM_L_L,MATCH($U147,RM_KEY,0))),"")</f>
        <v/>
      </c>
      <c r="AY147" s="94" t="str">
        <f>IFERROR(IF(INDEX(RM_L_BI,MATCH($U147,RM_KEY,0))="","",INDEX(RM_L_BI,MATCH($U147,RM_KEY,0))),"")</f>
        <v/>
      </c>
      <c r="AZ147" s="94" t="str">
        <f>IFERROR(IF(INDEX(RM_L_Exp,MATCH($U147,RM_KEY,0))="","",INDEX(RM_L_Exp,MATCH($U147,RM_KEY,0))),"")</f>
        <v/>
      </c>
      <c r="BA147" s="94" t="str">
        <f>IFERROR(IF(INDEX(RM_L_Edu,MATCH($U147,RM_KEY,0))="","",INDEX(RM_L_Edu,MATCH($U147,RM_KEY,0))),"")</f>
        <v/>
      </c>
      <c r="BB147" s="89" t="inlineStr">
        <is>
          <t>M</t>
        </is>
      </c>
      <c r="BC147" s="90" t="inlineStr">
        <is>
          <t>M</t>
        </is>
      </c>
      <c r="BD147" s="90" t="inlineStr">
        <is>
          <t>M</t>
        </is>
      </c>
      <c r="BE147" s="90" t="inlineStr">
        <is>
          <t>L</t>
        </is>
      </c>
      <c r="BF147" s="90" t="n"/>
      <c r="BG147" s="90" t="inlineStr">
        <is>
          <t>M</t>
        </is>
      </c>
      <c r="BH147" s="90" t="inlineStr">
        <is>
          <t>H</t>
        </is>
      </c>
      <c r="BI147" s="93" t="n"/>
      <c r="BJ147" s="94" t="n"/>
      <c r="BK147" s="94" t="n"/>
      <c r="BL147" s="94" t="n"/>
      <c r="BM147" s="94" t="n"/>
      <c r="BN147" s="94" t="n"/>
      <c r="BO147" s="94" t="n"/>
      <c r="BP147" s="63" t="n"/>
      <c r="BQ147" s="95" t="str">
        <f>IF(CY147=0,"",IF(BP147&lt;&gt;"",BP147,IF(LEFT(W147,1)="X",W147,IF(OR(W147="B+",W147="C+"),INDEX(LAD_PC,MAX(1,MIN(14,MATCH(W147,LAD_PC,0)+IF((DA147-CZ147)&gt;=0.5,1,IF((DA147-CZ147)&lt;=-0.5,-1,0))))),INDEX(LAD_STD,MAX(1,MIN(12,MATCH(W147,LAD_STD,0)+IF((DA147-CZ147)&gt;=0.5,1,IF((DA147-CZ147)&lt;=-0.5,-1,0)))))))))</f>
        <v/>
      </c>
      <c r="BR147" s="86" t="str">
        <f>IF(BQ147="","",IFERROR(CHOOSE(INDEX(B_RANK,MATCH(BQ147,B_LVL,0)),"Band A · Practitioner","Band B · Specialist / Manager","B+ · Player-Coach","Band C · Principal / Head","C+ · Player-Coach","Band D · Business leadership","Band E · Enterprise leadership"),"Band X · Consultant"))</f>
        <v/>
      </c>
      <c r="BS147" s="86" t="str">
        <f>IF(BQ147="","",IF(BQ147=W147,"• Same",IF(INDEX(B_VAL,MATCH(BQ147,B_LVL,0))&gt;INDEX(B_VAL,MATCH(W147,B_LVL,0)),"▲ Up","▼ Down")))</f>
        <v/>
      </c>
      <c r="BT147" s="95" t="str">
        <f>IF(BQ147&lt;&gt;"",BQ147,W147)</f>
        <v>A2</v>
      </c>
      <c r="BU147" s="86" t="str">
        <f>IFERROR(IF($H147="","—",IF(OR(LEFT(BT147,1)="X",LEFT(INDEX($BT$7:$BT$592,MATCH($H147,$D$7:$D$592,0)),1)="X"),"—",IF(AND(LEFT(BT147,1)="E",LEFT(INDEX($BT$7:$BT$592,MATCH($H147,$D$7:$D$592,0)),1)="E"),"Exception · Band E",IF(INDEX(B_VAL,MATCH(BT147,B_LVL,0))&gt;=INDEX(B_VAL,MATCH(INDEX($BT$7:$BT$592,MATCH($H147,$D$7:$D$592,0)),B_LVL,0)),"⚠ At or above the manager",IF(INDEX(B_RANK,MATCH(BT147,B_LVL,0))=INDEX(B_RANK,MATCH(INDEX($BT$7:$BT$592,MATCH($H147,$D$7:$D$592,0)),B_LVL,0)),"⚠ Same band as the manager","OK"))))),"—")</f>
        <v>OK</v>
      </c>
      <c r="BV147" s="64" t="n"/>
      <c r="BW147" s="20">
        <f>IFERROR(INDEX(LMH_PTS,MATCH(AG147,LMH_KEY,0)),0)</f>
        <v>9</v>
      </c>
      <c r="BX147" s="21">
        <f>IFERROR(INDEX(LMH_PTS,MATCH(AH147,LMH_KEY,0)),0)</f>
        <v>3</v>
      </c>
      <c r="BY147" s="21">
        <f>IFERROR(INDEX(LMH_PTS,MATCH(AI147,LMH_KEY,0)),0)</f>
        <v>1</v>
      </c>
      <c r="BZ147" s="21">
        <f>IFERROR(INDEX(LMH_PTS,MATCH(AJ147,LMH_KEY,0)),0)</f>
        <v>1</v>
      </c>
      <c r="CA147" s="21">
        <f>IFERROR(INDEX(LMH_PTS,MATCH(AK147,LMH_KEY,0)),0)</f>
        <v>3</v>
      </c>
      <c r="CB147" s="21">
        <f>IFERROR(INDEX(LMH_PTS,MATCH(AL147,LMH_KEY,0)),0)</f>
        <v>1</v>
      </c>
      <c r="CC147" s="21">
        <f>IFERROR(INDEX(LMH_PTS,MATCH(AM147,LMH_KEY,0)),0)</f>
        <v>1</v>
      </c>
      <c r="CD147" s="21">
        <f>IFERROR(INDEX(LMH_PTS,MATCH(IF(AU147&lt;&gt;"",AU147,AG147),LMH_KEY,0)),0)</f>
        <v>9</v>
      </c>
      <c r="CE147" s="21">
        <f>IFERROR(INDEX(LMH_PTS,MATCH(IF(AV147&lt;&gt;"",AV147,AH147),LMH_KEY,0)),0)</f>
        <v>3</v>
      </c>
      <c r="CF147" s="21">
        <f>IFERROR(INDEX(LMH_PTS,MATCH(IF(AW147&lt;&gt;"",AW147,AI147),LMH_KEY,0)),0)</f>
        <v>1</v>
      </c>
      <c r="CG147" s="21">
        <f>IFERROR(INDEX(LMH_PTS,MATCH(IF(AX147&lt;&gt;"",AX147,AJ147),LMH_KEY,0)),0)</f>
        <v>1</v>
      </c>
      <c r="CH147" s="21">
        <f>IFERROR(INDEX(LMH_PTS,MATCH(IF(AY147&lt;&gt;"",AY147,AK147),LMH_KEY,0)),0)</f>
        <v>3</v>
      </c>
      <c r="CI147" s="21">
        <f>IFERROR(INDEX(LMH_PTS,MATCH(IF(AZ147&lt;&gt;"",AZ147,AL147),LMH_KEY,0)),0)</f>
        <v>1</v>
      </c>
      <c r="CJ147" s="21">
        <f>IFERROR(INDEX(LMH_PTS,MATCH(IF(BA147&lt;&gt;"",BA147,AM147),LMH_KEY,0)),0)</f>
        <v>1</v>
      </c>
      <c r="CK147" s="21">
        <f>IF(BB147="",0,IFERROR(INDEX(LMH_STEP,MATCH(BB147,LMH_KEY,0)),0))</f>
        <v>0</v>
      </c>
      <c r="CL147" s="21">
        <f>IF(BC147="",0,IFERROR(INDEX(LMH_STEP,MATCH(BC147,LMH_KEY,0)),0))</f>
        <v>0</v>
      </c>
      <c r="CM147" s="21">
        <f>IF(BD147="",0,IFERROR(INDEX(LMH_STEP,MATCH(BD147,LMH_KEY,0)),0))</f>
        <v>0</v>
      </c>
      <c r="CN147" s="21">
        <f>IF(BE147="",0,IFERROR(INDEX(LMH_STEP,MATCH(BE147,LMH_KEY,0)),0))</f>
        <v>-1</v>
      </c>
      <c r="CO147" s="21">
        <f>IF(BF147="",0,IFERROR(INDEX(LMH_STEP,MATCH(BF147,LMH_KEY,0)),0))</f>
        <v>0</v>
      </c>
      <c r="CP147" s="21">
        <f>IF(BG147="",0,IFERROR(INDEX(LMH_STEP,MATCH(BG147,LMH_KEY,0)),0))</f>
        <v>0</v>
      </c>
      <c r="CQ147" s="21">
        <f>IF(BH147="",0,IFERROR(INDEX(LMH_STEP,MATCH(BH147,LMH_KEY,0)),0))</f>
        <v>1</v>
      </c>
      <c r="CR147" s="21">
        <f>IF(BI147&lt;&gt;"",IFERROR(INDEX(LMH_STEP,MATCH(BI147,LMH_KEY,0)),0),CK147)</f>
        <v>0</v>
      </c>
      <c r="CS147" s="21">
        <f>IF(BJ147&lt;&gt;"",IFERROR(INDEX(LMH_STEP,MATCH(BJ147,LMH_KEY,0)),0),CL147)</f>
        <v>0</v>
      </c>
      <c r="CT147" s="21">
        <f>IF(BK147&lt;&gt;"",IFERROR(INDEX(LMH_STEP,MATCH(BK147,LMH_KEY,0)),0),CM147)</f>
        <v>0</v>
      </c>
      <c r="CU147" s="21">
        <f>IF(BL147&lt;&gt;"",IFERROR(INDEX(LMH_STEP,MATCH(BL147,LMH_KEY,0)),0),CN147)</f>
        <v>-1</v>
      </c>
      <c r="CV147" s="21">
        <f>IF(BM147&lt;&gt;"",IFERROR(INDEX(LMH_STEP,MATCH(BM147,LMH_KEY,0)),0),CO147)</f>
        <v>0</v>
      </c>
      <c r="CW147" s="21">
        <f>IF(BN147&lt;&gt;"",IFERROR(INDEX(LMH_STEP,MATCH(BN147,LMH_KEY,0)),0),CP147)</f>
        <v>0</v>
      </c>
      <c r="CX147" s="21">
        <f>IF(BO147&lt;&gt;"",IFERROR(INDEX(LMH_STEP,MATCH(BO147,LMH_KEY,0)),0),CQ147)</f>
        <v>1</v>
      </c>
      <c r="CY147" s="21">
        <f>COUNTA(BI147:BO147)+IF(BP147&lt;&gt;"",1,0)+IFERROR(INDEX(RM_LCNT,MATCH($U147,RM_KEY,0)),0)</f>
        <v>0</v>
      </c>
      <c r="CZ147" s="21">
        <f>IF((BW147+BX147+BY147+BZ147+CA147+CB147+CC147)=0,0,(BW147*CK147+BX147*CL147+BY147*CM147+BZ147*CN147+CA147*CO147+CB147*CP147+CC147*CQ147)/(BW147+BX147+BY147+BZ147+CA147+CB147+CC147))</f>
        <v>0</v>
      </c>
      <c r="DA147" s="21">
        <f>IF((CD147+CE147+CF147+CG147+CH147+CI147+CJ147)=0,0,(CD147*CR147+CE147*CS147+CF147*CT147+CG147*CU147+CH147*CV147+CI147*CW147+CJ147*CX147)/(CD147+CE147+CF147+CG147+CH147+CI147+CJ147))</f>
        <v>0</v>
      </c>
    </row>
    <row r="148" ht="70" customHeight="1">
      <c r="A148" s="59" t="inlineStr">
        <is>
          <t>CARBON</t>
        </is>
      </c>
      <c r="B148" s="17" t="inlineStr">
        <is>
          <t>Marketing</t>
        </is>
      </c>
      <c r="C148" s="17" t="n">
        <v>5</v>
      </c>
      <c r="D148" s="17" t="inlineStr">
        <is>
          <t>IRIS2391</t>
        </is>
      </c>
      <c r="E148" s="17" t="inlineStr">
        <is>
          <t>Ritam Mukhopadhyay</t>
        </is>
      </c>
      <c r="F148" s="17" t="inlineStr">
        <is>
          <t>Marketing Operations Executive</t>
        </is>
      </c>
      <c r="G148" s="17" t="inlineStr">
        <is>
          <t>Sudipta Kundu</t>
        </is>
      </c>
      <c r="H148" s="17" t="inlineStr">
        <is>
          <t>IRIS2502</t>
        </is>
      </c>
      <c r="I148" s="17" t="n">
        <v>1.2</v>
      </c>
      <c r="J148" s="17" t="inlineStr">
        <is>
          <t>B.Tech</t>
        </is>
      </c>
      <c r="K148" s="17" t="inlineStr">
        <is>
          <t>L3 – Professional / Associate</t>
        </is>
      </c>
      <c r="L148" s="82" t="inlineStr">
        <is>
          <t>20 of 20</t>
        </is>
      </c>
      <c r="M148" s="83" t="inlineStr">
        <is>
          <t>• This role creates marketing reporting dashboards for leadership and maintains processes and data governance.</t>
        </is>
      </c>
      <c r="N148" s="83" t="inlineStr">
        <is>
          <t>Annual · set by manager: 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O148" s="83" t="inlineStr">
        <is>
          <t>Latest rating: 3 · Potential: Medium · 9-box: Reliable Specialist</t>
        </is>
      </c>
      <c r="P148" s="83" t="inlineStr">
        <is>
          <t>Complexity &amp; Expertise: A3: Builds leadership dashboards, administers HubSpot CRM, audits marketing numbers, tracks KPIs and spends → moved up 0.5
Autonomy &amp; Decision: A2: Only stated independent decision is validating process numbers → matches the start
Accountability &amp; Impact: A3: own survey / KRA answers · summarised by the rater; not quoted → moved up 0.5
Leadership &amp; Strategy: A1: own survey / KRA answers · summarised by the rater; not quoted → matches the start</t>
        </is>
      </c>
      <c r="Q148" s="84" t="inlineStr">
        <is>
          <t>Open ▸</t>
        </is>
      </c>
      <c r="R148" s="84" t="inlineStr">
        <is>
          <t>Card ▸</t>
        </is>
      </c>
      <c r="S148" s="85" t="inlineStr">
        <is>
          <t>Marketing &amp; Communications</t>
        </is>
      </c>
      <c r="T148" s="86" t="inlineStr">
        <is>
          <t>Marketing Operations &amp; Automation</t>
        </is>
      </c>
      <c r="U148" s="86" t="inlineStr">
        <is>
          <t>R060</t>
        </is>
      </c>
      <c r="V148" s="86" t="inlineStr">
        <is>
          <t>Marketing Operations &amp; Automation · IC</t>
        </is>
      </c>
      <c r="W148" s="101" t="inlineStr">
        <is>
          <t>A2</t>
        </is>
      </c>
      <c r="X148" s="86" t="inlineStr">
        <is>
          <t>Band A · Practitioner</t>
        </is>
      </c>
      <c r="Y148" s="86" t="inlineStr">
        <is>
          <t>Marketing Operations Associate</t>
        </is>
      </c>
      <c r="Z148" s="86" t="n"/>
      <c r="AA148" s="86" t="inlineStr">
        <is>
          <t>Placed at A2 by the evidence: six ratings × market-derived weights and rules R1–R13 · no move needed for the reporting line</t>
        </is>
      </c>
      <c r="AB148" s="86" t="n"/>
      <c r="AC148" s="88" t="inlineStr">
        <is>
          <t>A2</t>
        </is>
      </c>
      <c r="AD148" s="21" t="inlineStr">
        <is>
          <t>Medium · 1.2 yrs vs market 0–3 yrs for A2</t>
        </is>
      </c>
      <c r="AE148" s="21" t="n"/>
      <c r="AF148" s="21" t="inlineStr">
        <is>
          <t>P1–P2 · SFIA 2 Assist</t>
        </is>
      </c>
      <c r="AG148" s="89" t="str">
        <f>IFERROR(IF(INDEX(RM_I_C,MATCH($U148,RM_KEY,0))="","",INDEX(RM_I_C,MATCH($U148,RM_KEY,0))),"")</f>
        <v>H</v>
      </c>
      <c r="AH148" s="90" t="str">
        <f>IFERROR(IF(INDEX(RM_I_Au,MATCH($U148,RM_KEY,0))="","",INDEX(RM_I_Au,MATCH($U148,RM_KEY,0))),"")</f>
        <v>M</v>
      </c>
      <c r="AI148" s="90" t="str">
        <f>IFERROR(IF(INDEX(RM_I_Ac,MATCH($U148,RM_KEY,0))="","",INDEX(RM_I_Ac,MATCH($U148,RM_KEY,0))),"")</f>
        <v>L</v>
      </c>
      <c r="AJ148" s="90" t="str">
        <f>IFERROR(IF(INDEX(RM_I_L,MATCH($U148,RM_KEY,0))="","",INDEX(RM_I_L,MATCH($U148,RM_KEY,0))),"")</f>
        <v>L</v>
      </c>
      <c r="AK148" s="90" t="str">
        <f>IFERROR(IF(INDEX(RM_I_BI,MATCH($U148,RM_KEY,0))="","",INDEX(RM_I_BI,MATCH($U148,RM_KEY,0))),"")</f>
        <v>M</v>
      </c>
      <c r="AL148" s="90" t="str">
        <f>IFERROR(IF(INDEX(RM_I_Exp,MATCH($U148,RM_KEY,0))="","",INDEX(RM_I_Exp,MATCH($U148,RM_KEY,0))),"")</f>
        <v>L</v>
      </c>
      <c r="AM148" s="90" t="str">
        <f>IFERROR(IF(INDEX(RM_I_Edu,MATCH($U148,RM_KEY,0))="","",INDEX(RM_I_Edu,MATCH($U148,RM_KEY,0))),"")</f>
        <v>L</v>
      </c>
      <c r="AN148" s="91" t="str">
        <f>IFERROR(IF(INDEX(RM_M_C,MATCH($U148,RM_KEY,0))="","",INDEX(RM_M_C,MATCH($U148,RM_KEY,0))),"")</f>
        <v>H</v>
      </c>
      <c r="AO148" s="92" t="str">
        <f>IFERROR(IF(INDEX(RM_M_Au,MATCH($U148,RM_KEY,0))="","",INDEX(RM_M_Au,MATCH($U148,RM_KEY,0))),"")</f>
        <v>M</v>
      </c>
      <c r="AP148" s="92" t="str">
        <f>IFERROR(IF(INDEX(RM_M_Ac,MATCH($U148,RM_KEY,0))="","",INDEX(RM_M_Ac,MATCH($U148,RM_KEY,0))),"")</f>
        <v>M</v>
      </c>
      <c r="AQ148" s="92" t="str">
        <f>IFERROR(IF(INDEX(RM_M_L,MATCH($U148,RM_KEY,0))="","",INDEX(RM_M_L,MATCH($U148,RM_KEY,0))),"")</f>
        <v>L</v>
      </c>
      <c r="AR148" s="92" t="str">
        <f>IFERROR(IF(INDEX(RM_M_BI,MATCH($U148,RM_KEY,0))="","",INDEX(RM_M_BI,MATCH($U148,RM_KEY,0))),"")</f>
        <v>L</v>
      </c>
      <c r="AS148" s="92" t="str">
        <f>IFERROR(IF(INDEX(RM_M_Exp,MATCH($U148,RM_KEY,0))="","",INDEX(RM_M_Exp,MATCH($U148,RM_KEY,0))),"")</f>
        <v>L</v>
      </c>
      <c r="AT148" s="92" t="str">
        <f>IFERROR(IF(INDEX(RM_M_Edu,MATCH($U148,RM_KEY,0))="","",INDEX(RM_M_Edu,MATCH($U148,RM_KEY,0))),"")</f>
        <v>L</v>
      </c>
      <c r="AU148" s="93" t="str">
        <f>IFERROR(IF(INDEX(RM_L_C,MATCH($U148,RM_KEY,0))="","",INDEX(RM_L_C,MATCH($U148,RM_KEY,0))),"")</f>
        <v/>
      </c>
      <c r="AV148" s="94" t="str">
        <f>IFERROR(IF(INDEX(RM_L_Au,MATCH($U148,RM_KEY,0))="","",INDEX(RM_L_Au,MATCH($U148,RM_KEY,0))),"")</f>
        <v/>
      </c>
      <c r="AW148" s="94" t="str">
        <f>IFERROR(IF(INDEX(RM_L_Ac,MATCH($U148,RM_KEY,0))="","",INDEX(RM_L_Ac,MATCH($U148,RM_KEY,0))),"")</f>
        <v/>
      </c>
      <c r="AX148" s="94" t="str">
        <f>IFERROR(IF(INDEX(RM_L_L,MATCH($U148,RM_KEY,0))="","",INDEX(RM_L_L,MATCH($U148,RM_KEY,0))),"")</f>
        <v/>
      </c>
      <c r="AY148" s="94" t="str">
        <f>IFERROR(IF(INDEX(RM_L_BI,MATCH($U148,RM_KEY,0))="","",INDEX(RM_L_BI,MATCH($U148,RM_KEY,0))),"")</f>
        <v/>
      </c>
      <c r="AZ148" s="94" t="str">
        <f>IFERROR(IF(INDEX(RM_L_Exp,MATCH($U148,RM_KEY,0))="","",INDEX(RM_L_Exp,MATCH($U148,RM_KEY,0))),"")</f>
        <v/>
      </c>
      <c r="BA148" s="94" t="str">
        <f>IFERROR(IF(INDEX(RM_L_Edu,MATCH($U148,RM_KEY,0))="","",INDEX(RM_L_Edu,MATCH($U148,RM_KEY,0))),"")</f>
        <v/>
      </c>
      <c r="BB148" s="89" t="inlineStr">
        <is>
          <t>M</t>
        </is>
      </c>
      <c r="BC148" s="90" t="inlineStr">
        <is>
          <t>M</t>
        </is>
      </c>
      <c r="BD148" s="90" t="inlineStr">
        <is>
          <t>M</t>
        </is>
      </c>
      <c r="BE148" s="90" t="inlineStr">
        <is>
          <t>L</t>
        </is>
      </c>
      <c r="BF148" s="90" t="n"/>
      <c r="BG148" s="90" t="inlineStr">
        <is>
          <t>M</t>
        </is>
      </c>
      <c r="BH148" s="90" t="inlineStr">
        <is>
          <t>M</t>
        </is>
      </c>
      <c r="BI148" s="93" t="n"/>
      <c r="BJ148" s="94" t="n"/>
      <c r="BK148" s="94" t="n"/>
      <c r="BL148" s="94" t="n"/>
      <c r="BM148" s="94" t="n"/>
      <c r="BN148" s="94" t="n"/>
      <c r="BO148" s="94" t="n"/>
      <c r="BP148" s="63" t="n"/>
      <c r="BQ148" s="95" t="str">
        <f>IF(CY148=0,"",IF(BP148&lt;&gt;"",BP148,IF(LEFT(W148,1)="X",W148,IF(OR(W148="B+",W148="C+"),INDEX(LAD_PC,MAX(1,MIN(14,MATCH(W148,LAD_PC,0)+IF((DA148-CZ148)&gt;=0.5,1,IF((DA148-CZ148)&lt;=-0.5,-1,0))))),INDEX(LAD_STD,MAX(1,MIN(12,MATCH(W148,LAD_STD,0)+IF((DA148-CZ148)&gt;=0.5,1,IF((DA148-CZ148)&lt;=-0.5,-1,0)))))))))</f>
        <v/>
      </c>
      <c r="BR148" s="86" t="str">
        <f>IF(BQ148="","",IFERROR(CHOOSE(INDEX(B_RANK,MATCH(BQ148,B_LVL,0)),"Band A · Practitioner","Band B · Specialist / Manager","B+ · Player-Coach","Band C · Principal / Head","C+ · Player-Coach","Band D · Business leadership","Band E · Enterprise leadership"),"Band X · Consultant"))</f>
        <v/>
      </c>
      <c r="BS148" s="86" t="str">
        <f>IF(BQ148="","",IF(BQ148=W148,"• Same",IF(INDEX(B_VAL,MATCH(BQ148,B_LVL,0))&gt;INDEX(B_VAL,MATCH(W148,B_LVL,0)),"▲ Up","▼ Down")))</f>
        <v/>
      </c>
      <c r="BT148" s="95" t="str">
        <f>IF(BQ148&lt;&gt;"",BQ148,W148)</f>
        <v>A2</v>
      </c>
      <c r="BU148" s="86" t="str">
        <f>IFERROR(IF($H148="","—",IF(OR(LEFT(BT148,1)="X",LEFT(INDEX($BT$7:$BT$592,MATCH($H148,$D$7:$D$592,0)),1)="X"),"—",IF(AND(LEFT(BT148,1)="E",LEFT(INDEX($BT$7:$BT$592,MATCH($H148,$D$7:$D$592,0)),1)="E"),"Exception · Band E",IF(INDEX(B_VAL,MATCH(BT148,B_LVL,0))&gt;=INDEX(B_VAL,MATCH(INDEX($BT$7:$BT$592,MATCH($H148,$D$7:$D$592,0)),B_LVL,0)),"⚠ At or above the manager",IF(INDEX(B_RANK,MATCH(BT148,B_LVL,0))=INDEX(B_RANK,MATCH(INDEX($BT$7:$BT$592,MATCH($H148,$D$7:$D$592,0)),B_LVL,0)),"⚠ Same band as the manager","OK"))))),"—")</f>
        <v>OK</v>
      </c>
      <c r="BV148" s="64" t="n"/>
      <c r="BW148" s="20">
        <f>IFERROR(INDEX(LMH_PTS,MATCH(AG148,LMH_KEY,0)),0)</f>
        <v>9</v>
      </c>
      <c r="BX148" s="21">
        <f>IFERROR(INDEX(LMH_PTS,MATCH(AH148,LMH_KEY,0)),0)</f>
        <v>3</v>
      </c>
      <c r="BY148" s="21">
        <f>IFERROR(INDEX(LMH_PTS,MATCH(AI148,LMH_KEY,0)),0)</f>
        <v>1</v>
      </c>
      <c r="BZ148" s="21">
        <f>IFERROR(INDEX(LMH_PTS,MATCH(AJ148,LMH_KEY,0)),0)</f>
        <v>1</v>
      </c>
      <c r="CA148" s="21">
        <f>IFERROR(INDEX(LMH_PTS,MATCH(AK148,LMH_KEY,0)),0)</f>
        <v>3</v>
      </c>
      <c r="CB148" s="21">
        <f>IFERROR(INDEX(LMH_PTS,MATCH(AL148,LMH_KEY,0)),0)</f>
        <v>1</v>
      </c>
      <c r="CC148" s="21">
        <f>IFERROR(INDEX(LMH_PTS,MATCH(AM148,LMH_KEY,0)),0)</f>
        <v>1</v>
      </c>
      <c r="CD148" s="21">
        <f>IFERROR(INDEX(LMH_PTS,MATCH(IF(AU148&lt;&gt;"",AU148,AG148),LMH_KEY,0)),0)</f>
        <v>9</v>
      </c>
      <c r="CE148" s="21">
        <f>IFERROR(INDEX(LMH_PTS,MATCH(IF(AV148&lt;&gt;"",AV148,AH148),LMH_KEY,0)),0)</f>
        <v>3</v>
      </c>
      <c r="CF148" s="21">
        <f>IFERROR(INDEX(LMH_PTS,MATCH(IF(AW148&lt;&gt;"",AW148,AI148),LMH_KEY,0)),0)</f>
        <v>1</v>
      </c>
      <c r="CG148" s="21">
        <f>IFERROR(INDEX(LMH_PTS,MATCH(IF(AX148&lt;&gt;"",AX148,AJ148),LMH_KEY,0)),0)</f>
        <v>1</v>
      </c>
      <c r="CH148" s="21">
        <f>IFERROR(INDEX(LMH_PTS,MATCH(IF(AY148&lt;&gt;"",AY148,AK148),LMH_KEY,0)),0)</f>
        <v>3</v>
      </c>
      <c r="CI148" s="21">
        <f>IFERROR(INDEX(LMH_PTS,MATCH(IF(AZ148&lt;&gt;"",AZ148,AL148),LMH_KEY,0)),0)</f>
        <v>1</v>
      </c>
      <c r="CJ148" s="21">
        <f>IFERROR(INDEX(LMH_PTS,MATCH(IF(BA148&lt;&gt;"",BA148,AM148),LMH_KEY,0)),0)</f>
        <v>1</v>
      </c>
      <c r="CK148" s="21">
        <f>IF(BB148="",0,IFERROR(INDEX(LMH_STEP,MATCH(BB148,LMH_KEY,0)),0))</f>
        <v>0</v>
      </c>
      <c r="CL148" s="21">
        <f>IF(BC148="",0,IFERROR(INDEX(LMH_STEP,MATCH(BC148,LMH_KEY,0)),0))</f>
        <v>0</v>
      </c>
      <c r="CM148" s="21">
        <f>IF(BD148="",0,IFERROR(INDEX(LMH_STEP,MATCH(BD148,LMH_KEY,0)),0))</f>
        <v>0</v>
      </c>
      <c r="CN148" s="21">
        <f>IF(BE148="",0,IFERROR(INDEX(LMH_STEP,MATCH(BE148,LMH_KEY,0)),0))</f>
        <v>-1</v>
      </c>
      <c r="CO148" s="21">
        <f>IF(BF148="",0,IFERROR(INDEX(LMH_STEP,MATCH(BF148,LMH_KEY,0)),0))</f>
        <v>0</v>
      </c>
      <c r="CP148" s="21">
        <f>IF(BG148="",0,IFERROR(INDEX(LMH_STEP,MATCH(BG148,LMH_KEY,0)),0))</f>
        <v>0</v>
      </c>
      <c r="CQ148" s="21">
        <f>IF(BH148="",0,IFERROR(INDEX(LMH_STEP,MATCH(BH148,LMH_KEY,0)),0))</f>
        <v>0</v>
      </c>
      <c r="CR148" s="21">
        <f>IF(BI148&lt;&gt;"",IFERROR(INDEX(LMH_STEP,MATCH(BI148,LMH_KEY,0)),0),CK148)</f>
        <v>0</v>
      </c>
      <c r="CS148" s="21">
        <f>IF(BJ148&lt;&gt;"",IFERROR(INDEX(LMH_STEP,MATCH(BJ148,LMH_KEY,0)),0),CL148)</f>
        <v>0</v>
      </c>
      <c r="CT148" s="21">
        <f>IF(BK148&lt;&gt;"",IFERROR(INDEX(LMH_STEP,MATCH(BK148,LMH_KEY,0)),0),CM148)</f>
        <v>0</v>
      </c>
      <c r="CU148" s="21">
        <f>IF(BL148&lt;&gt;"",IFERROR(INDEX(LMH_STEP,MATCH(BL148,LMH_KEY,0)),0),CN148)</f>
        <v>-1</v>
      </c>
      <c r="CV148" s="21">
        <f>IF(BM148&lt;&gt;"",IFERROR(INDEX(LMH_STEP,MATCH(BM148,LMH_KEY,0)),0),CO148)</f>
        <v>0</v>
      </c>
      <c r="CW148" s="21">
        <f>IF(BN148&lt;&gt;"",IFERROR(INDEX(LMH_STEP,MATCH(BN148,LMH_KEY,0)),0),CP148)</f>
        <v>0</v>
      </c>
      <c r="CX148" s="21">
        <f>IF(BO148&lt;&gt;"",IFERROR(INDEX(LMH_STEP,MATCH(BO148,LMH_KEY,0)),0),CQ148)</f>
        <v>0</v>
      </c>
      <c r="CY148" s="21">
        <f>COUNTA(BI148:BO148)+IF(BP148&lt;&gt;"",1,0)+IFERROR(INDEX(RM_LCNT,MATCH($U148,RM_KEY,0)),0)</f>
        <v>0</v>
      </c>
      <c r="CZ148" s="21">
        <f>IF((BW148+BX148+BY148+BZ148+CA148+CB148+CC148)=0,0,(BW148*CK148+BX148*CL148+BY148*CM148+BZ148*CN148+CA148*CO148+CB148*CP148+CC148*CQ148)/(BW148+BX148+BY148+BZ148+CA148+CB148+CC148))</f>
        <v>-0.0526315789473684</v>
      </c>
      <c r="DA148" s="21">
        <f>IF((CD148+CE148+CF148+CG148+CH148+CI148+CJ148)=0,0,(CD148*CR148+CE148*CS148+CF148*CT148+CG148*CU148+CH148*CV148+CI148*CW148+CJ148*CX148)/(CD148+CE148+CF148+CG148+CH148+CI148+CJ148))</f>
        <v>-0.0526315789473684</v>
      </c>
    </row>
    <row r="149" ht="70" customHeight="1">
      <c r="A149" s="59" t="inlineStr">
        <is>
          <t>CARBON</t>
        </is>
      </c>
      <c r="B149" s="17" t="inlineStr">
        <is>
          <t>Marketing</t>
        </is>
      </c>
      <c r="C149" s="17" t="n">
        <v>4</v>
      </c>
      <c r="D149" s="17" t="inlineStr">
        <is>
          <t>IRIS2324</t>
        </is>
      </c>
      <c r="E149" s="17" t="inlineStr">
        <is>
          <t>Priyadarshini Dey</t>
        </is>
      </c>
      <c r="F149" s="17" t="inlineStr">
        <is>
          <t>Team Lead SDR</t>
        </is>
      </c>
      <c r="G149" s="17" t="inlineStr">
        <is>
          <t>Saahit Togaru</t>
        </is>
      </c>
      <c r="H149" s="17" t="inlineStr">
        <is>
          <t>IRIS2239</t>
        </is>
      </c>
      <c r="I149" s="17" t="n">
        <v>4.2</v>
      </c>
      <c r="J149" s="17" t="inlineStr">
        <is>
          <t>B.Tech</t>
        </is>
      </c>
      <c r="K149" s="17" t="inlineStr">
        <is>
          <t>L4 – Senior</t>
        </is>
      </c>
      <c r="L149" s="82" t="inlineStr">
        <is>
          <t>20 of 20</t>
        </is>
      </c>
      <c r="M149" s="83" t="inlineStr">
        <is>
          <t>My role of an SDR is to reach out to prospects, understand and recognise ICPs and put out what IRIS CARBON does in a consultative and strategic way; Outreach Pipeline Generation Strategies for the team</t>
        </is>
      </c>
      <c r="N149" s="83" t="inlineStr">
        <is>
          <t>Annual · set by manager: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O149" s="83" t="inlineStr">
        <is>
          <t>Latest rating: Not rated · manager · 9-box: Underperformer / Exit Risk</t>
        </is>
      </c>
      <c r="P149" s="83" t="inlineStr">
        <is>
          <t>Complexity &amp; Expertise: A3: Player-coach: own consultative outreach and lead qualification plus working out new strategies for SDR team → moved down 0.5
Autonomy &amp; Decision: B1: Decides outreach, pipeline generation and strategies for the team → matches the start
Accountability &amp; Impact: B1: Leads an SDR team delivering qualified leads and pipeline; four reports → matches the start
Leadership &amp; Strategy: B1: Leads an SDR team as player and coach; four direct reports → matches the start</t>
        </is>
      </c>
      <c r="Q149" s="84" t="inlineStr">
        <is>
          <t>Open ▸</t>
        </is>
      </c>
      <c r="R149" s="84" t="inlineStr">
        <is>
          <t>Card ▸</t>
        </is>
      </c>
      <c r="S149" s="85" t="inlineStr">
        <is>
          <t>Sales &amp; Business Development</t>
        </is>
      </c>
      <c r="T149" s="86" t="inlineStr">
        <is>
          <t>Sales Development &amp; Prospecting</t>
        </is>
      </c>
      <c r="U149" s="86" t="inlineStr">
        <is>
          <t>R083</t>
        </is>
      </c>
      <c r="V149" s="86" t="inlineStr">
        <is>
          <t>Sales Development &amp; Prospecting · Manager</t>
        </is>
      </c>
      <c r="W149" s="99" t="inlineStr">
        <is>
          <t>B1</t>
        </is>
      </c>
      <c r="X149" s="86" t="inlineStr">
        <is>
          <t>Band B · Specialist / Manager</t>
        </is>
      </c>
      <c r="Y149" s="86" t="inlineStr">
        <is>
          <t>Team Lead – Sales Development</t>
        </is>
      </c>
      <c r="Z149" s="86" t="n"/>
      <c r="AA149" s="86" t="inlineStr">
        <is>
          <t>Placed at B1 by the evidence: six ratings × market-derived weights and rules R1–R13 · no move needed for the reporting line</t>
        </is>
      </c>
      <c r="AB149" s="86" t="n"/>
      <c r="AC149" s="88" t="inlineStr">
        <is>
          <t>B1</t>
        </is>
      </c>
      <c r="AD149" s="21" t="inlineStr">
        <is>
          <t>Medium · 4.2 yrs vs market 4–8 yrs for B1</t>
        </is>
      </c>
      <c r="AE149" s="21" t="inlineStr">
        <is>
          <t>4 direct reports · norm IC: none · Team Lead: 3–5</t>
        </is>
      </c>
      <c r="AF149" s="21" t="inlineStr">
        <is>
          <t>P3 / M2 · SFIA 4 Enable</t>
        </is>
      </c>
      <c r="AG149" s="89" t="str">
        <f>IFERROR(IF(INDEX(RM_I_C,MATCH($U149,RM_KEY,0))="","",INDEX(RM_I_C,MATCH($U149,RM_KEY,0))),"")</f>
        <v>H</v>
      </c>
      <c r="AH149" s="90" t="str">
        <f>IFERROR(IF(INDEX(RM_I_Au,MATCH($U149,RM_KEY,0))="","",INDEX(RM_I_Au,MATCH($U149,RM_KEY,0))),"")</f>
        <v>M</v>
      </c>
      <c r="AI149" s="90" t="str">
        <f>IFERROR(IF(INDEX(RM_I_Ac,MATCH($U149,RM_KEY,0))="","",INDEX(RM_I_Ac,MATCH($U149,RM_KEY,0))),"")</f>
        <v>L</v>
      </c>
      <c r="AJ149" s="90" t="str">
        <f>IFERROR(IF(INDEX(RM_I_L,MATCH($U149,RM_KEY,0))="","",INDEX(RM_I_L,MATCH($U149,RM_KEY,0))),"")</f>
        <v>M</v>
      </c>
      <c r="AK149" s="90" t="str">
        <f>IFERROR(IF(INDEX(RM_I_BI,MATCH($U149,RM_KEY,0))="","",INDEX(RM_I_BI,MATCH($U149,RM_KEY,0))),"")</f>
        <v>M</v>
      </c>
      <c r="AL149" s="90" t="str">
        <f>IFERROR(IF(INDEX(RM_I_Exp,MATCH($U149,RM_KEY,0))="","",INDEX(RM_I_Exp,MATCH($U149,RM_KEY,0))),"")</f>
        <v>L</v>
      </c>
      <c r="AM149" s="90" t="str">
        <f>IFERROR(IF(INDEX(RM_I_Edu,MATCH($U149,RM_KEY,0))="","",INDEX(RM_I_Edu,MATCH($U149,RM_KEY,0))),"")</f>
        <v>L</v>
      </c>
      <c r="AN149" s="91" t="str">
        <f>IFERROR(IF(INDEX(RM_M_C,MATCH($U149,RM_KEY,0))="","",INDEX(RM_M_C,MATCH($U149,RM_KEY,0))),"")</f>
        <v>H</v>
      </c>
      <c r="AO149" s="92" t="str">
        <f>IFERROR(IF(INDEX(RM_M_Au,MATCH($U149,RM_KEY,0))="","",INDEX(RM_M_Au,MATCH($U149,RM_KEY,0))),"")</f>
        <v>M</v>
      </c>
      <c r="AP149" s="92" t="str">
        <f>IFERROR(IF(INDEX(RM_M_Ac,MATCH($U149,RM_KEY,0))="","",INDEX(RM_M_Ac,MATCH($U149,RM_KEY,0))),"")</f>
        <v>M</v>
      </c>
      <c r="AQ149" s="92" t="str">
        <f>IFERROR(IF(INDEX(RM_M_L,MATCH($U149,RM_KEY,0))="","",INDEX(RM_M_L,MATCH($U149,RM_KEY,0))),"")</f>
        <v>M</v>
      </c>
      <c r="AR149" s="92" t="str">
        <f>IFERROR(IF(INDEX(RM_M_BI,MATCH($U149,RM_KEY,0))="","",INDEX(RM_M_BI,MATCH($U149,RM_KEY,0))),"")</f>
        <v>L</v>
      </c>
      <c r="AS149" s="92" t="str">
        <f>IFERROR(IF(INDEX(RM_M_Exp,MATCH($U149,RM_KEY,0))="","",INDEX(RM_M_Exp,MATCH($U149,RM_KEY,0))),"")</f>
        <v>L</v>
      </c>
      <c r="AT149" s="92" t="str">
        <f>IFERROR(IF(INDEX(RM_M_Edu,MATCH($U149,RM_KEY,0))="","",INDEX(RM_M_Edu,MATCH($U149,RM_KEY,0))),"")</f>
        <v>L</v>
      </c>
      <c r="AU149" s="93" t="str">
        <f>IFERROR(IF(INDEX(RM_L_C,MATCH($U149,RM_KEY,0))="","",INDEX(RM_L_C,MATCH($U149,RM_KEY,0))),"")</f>
        <v/>
      </c>
      <c r="AV149" s="94" t="str">
        <f>IFERROR(IF(INDEX(RM_L_Au,MATCH($U149,RM_KEY,0))="","",INDEX(RM_L_Au,MATCH($U149,RM_KEY,0))),"")</f>
        <v/>
      </c>
      <c r="AW149" s="94" t="str">
        <f>IFERROR(IF(INDEX(RM_L_Ac,MATCH($U149,RM_KEY,0))="","",INDEX(RM_L_Ac,MATCH($U149,RM_KEY,0))),"")</f>
        <v/>
      </c>
      <c r="AX149" s="94" t="str">
        <f>IFERROR(IF(INDEX(RM_L_L,MATCH($U149,RM_KEY,0))="","",INDEX(RM_L_L,MATCH($U149,RM_KEY,0))),"")</f>
        <v/>
      </c>
      <c r="AY149" s="94" t="str">
        <f>IFERROR(IF(INDEX(RM_L_BI,MATCH($U149,RM_KEY,0))="","",INDEX(RM_L_BI,MATCH($U149,RM_KEY,0))),"")</f>
        <v/>
      </c>
      <c r="AZ149" s="94" t="str">
        <f>IFERROR(IF(INDEX(RM_L_Exp,MATCH($U149,RM_KEY,0))="","",INDEX(RM_L_Exp,MATCH($U149,RM_KEY,0))),"")</f>
        <v/>
      </c>
      <c r="BA149" s="94" t="str">
        <f>IFERROR(IF(INDEX(RM_L_Edu,MATCH($U149,RM_KEY,0))="","",INDEX(RM_L_Edu,MATCH($U149,RM_KEY,0))),"")</f>
        <v/>
      </c>
      <c r="BB149" s="89" t="inlineStr">
        <is>
          <t>M</t>
        </is>
      </c>
      <c r="BC149" s="90" t="inlineStr">
        <is>
          <t>M</t>
        </is>
      </c>
      <c r="BD149" s="90" t="inlineStr">
        <is>
          <t>M</t>
        </is>
      </c>
      <c r="BE149" s="90" t="inlineStr">
        <is>
          <t>M</t>
        </is>
      </c>
      <c r="BF149" s="90" t="n"/>
      <c r="BG149" s="90" t="inlineStr">
        <is>
          <t>M</t>
        </is>
      </c>
      <c r="BH149" s="90" t="inlineStr">
        <is>
          <t>M</t>
        </is>
      </c>
      <c r="BI149" s="93" t="n"/>
      <c r="BJ149" s="94" t="n"/>
      <c r="BK149" s="94" t="n"/>
      <c r="BL149" s="94" t="n"/>
      <c r="BM149" s="94" t="n"/>
      <c r="BN149" s="94" t="n"/>
      <c r="BO149" s="94" t="n"/>
      <c r="BP149" s="63" t="n"/>
      <c r="BQ149" s="95" t="str">
        <f>IF(CY149=0,"",IF(BP149&lt;&gt;"",BP149,IF(LEFT(W149,1)="X",W149,IF(OR(W149="B+",W149="C+"),INDEX(LAD_PC,MAX(1,MIN(14,MATCH(W149,LAD_PC,0)+IF((DA149-CZ149)&gt;=0.5,1,IF((DA149-CZ149)&lt;=-0.5,-1,0))))),INDEX(LAD_STD,MAX(1,MIN(12,MATCH(W149,LAD_STD,0)+IF((DA149-CZ149)&gt;=0.5,1,IF((DA149-CZ149)&lt;=-0.5,-1,0)))))))))</f>
        <v/>
      </c>
      <c r="BR149" s="86" t="str">
        <f>IF(BQ149="","",IFERROR(CHOOSE(INDEX(B_RANK,MATCH(BQ149,B_LVL,0)),"Band A · Practitioner","Band B · Specialist / Manager","B+ · Player-Coach","Band C · Principal / Head","C+ · Player-Coach","Band D · Business leadership","Band E · Enterprise leadership"),"Band X · Consultant"))</f>
        <v/>
      </c>
      <c r="BS149" s="86" t="str">
        <f>IF(BQ149="","",IF(BQ149=W149,"• Same",IF(INDEX(B_VAL,MATCH(BQ149,B_LVL,0))&gt;INDEX(B_VAL,MATCH(W149,B_LVL,0)),"▲ Up","▼ Down")))</f>
        <v/>
      </c>
      <c r="BT149" s="95" t="str">
        <f>IF(BQ149&lt;&gt;"",BQ149,W149)</f>
        <v>B1</v>
      </c>
      <c r="BU149" s="86" t="str">
        <f>IFERROR(IF($H149="","—",IF(OR(LEFT(BT149,1)="X",LEFT(INDEX($BT$7:$BT$592,MATCH($H149,$D$7:$D$592,0)),1)="X"),"—",IF(AND(LEFT(BT149,1)="E",LEFT(INDEX($BT$7:$BT$592,MATCH($H149,$D$7:$D$592,0)),1)="E"),"Exception · Band E",IF(INDEX(B_VAL,MATCH(BT149,B_LVL,0))&gt;=INDEX(B_VAL,MATCH(INDEX($BT$7:$BT$592,MATCH($H149,$D$7:$D$592,0)),B_LVL,0)),"⚠ At or above the manager",IF(INDEX(B_RANK,MATCH(BT149,B_LVL,0))=INDEX(B_RANK,MATCH(INDEX($BT$7:$BT$592,MATCH($H149,$D$7:$D$592,0)),B_LVL,0)),"⚠ Same band as the manager","OK"))))),"—")</f>
        <v>OK</v>
      </c>
      <c r="BV149" s="64" t="n"/>
      <c r="BW149" s="20">
        <f>IFERROR(INDEX(LMH_PTS,MATCH(AG149,LMH_KEY,0)),0)</f>
        <v>9</v>
      </c>
      <c r="BX149" s="21">
        <f>IFERROR(INDEX(LMH_PTS,MATCH(AH149,LMH_KEY,0)),0)</f>
        <v>3</v>
      </c>
      <c r="BY149" s="21">
        <f>IFERROR(INDEX(LMH_PTS,MATCH(AI149,LMH_KEY,0)),0)</f>
        <v>1</v>
      </c>
      <c r="BZ149" s="21">
        <f>IFERROR(INDEX(LMH_PTS,MATCH(AJ149,LMH_KEY,0)),0)</f>
        <v>3</v>
      </c>
      <c r="CA149" s="21">
        <f>IFERROR(INDEX(LMH_PTS,MATCH(AK149,LMH_KEY,0)),0)</f>
        <v>3</v>
      </c>
      <c r="CB149" s="21">
        <f>IFERROR(INDEX(LMH_PTS,MATCH(AL149,LMH_KEY,0)),0)</f>
        <v>1</v>
      </c>
      <c r="CC149" s="21">
        <f>IFERROR(INDEX(LMH_PTS,MATCH(AM149,LMH_KEY,0)),0)</f>
        <v>1</v>
      </c>
      <c r="CD149" s="21">
        <f>IFERROR(INDEX(LMH_PTS,MATCH(IF(AU149&lt;&gt;"",AU149,AG149),LMH_KEY,0)),0)</f>
        <v>9</v>
      </c>
      <c r="CE149" s="21">
        <f>IFERROR(INDEX(LMH_PTS,MATCH(IF(AV149&lt;&gt;"",AV149,AH149),LMH_KEY,0)),0)</f>
        <v>3</v>
      </c>
      <c r="CF149" s="21">
        <f>IFERROR(INDEX(LMH_PTS,MATCH(IF(AW149&lt;&gt;"",AW149,AI149),LMH_KEY,0)),0)</f>
        <v>1</v>
      </c>
      <c r="CG149" s="21">
        <f>IFERROR(INDEX(LMH_PTS,MATCH(IF(AX149&lt;&gt;"",AX149,AJ149),LMH_KEY,0)),0)</f>
        <v>3</v>
      </c>
      <c r="CH149" s="21">
        <f>IFERROR(INDEX(LMH_PTS,MATCH(IF(AY149&lt;&gt;"",AY149,AK149),LMH_KEY,0)),0)</f>
        <v>3</v>
      </c>
      <c r="CI149" s="21">
        <f>IFERROR(INDEX(LMH_PTS,MATCH(IF(AZ149&lt;&gt;"",AZ149,AL149),LMH_KEY,0)),0)</f>
        <v>1</v>
      </c>
      <c r="CJ149" s="21">
        <f>IFERROR(INDEX(LMH_PTS,MATCH(IF(BA149&lt;&gt;"",BA149,AM149),LMH_KEY,0)),0)</f>
        <v>1</v>
      </c>
      <c r="CK149" s="21">
        <f>IF(BB149="",0,IFERROR(INDEX(LMH_STEP,MATCH(BB149,LMH_KEY,0)),0))</f>
        <v>0</v>
      </c>
      <c r="CL149" s="21">
        <f>IF(BC149="",0,IFERROR(INDEX(LMH_STEP,MATCH(BC149,LMH_KEY,0)),0))</f>
        <v>0</v>
      </c>
      <c r="CM149" s="21">
        <f>IF(BD149="",0,IFERROR(INDEX(LMH_STEP,MATCH(BD149,LMH_KEY,0)),0))</f>
        <v>0</v>
      </c>
      <c r="CN149" s="21">
        <f>IF(BE149="",0,IFERROR(INDEX(LMH_STEP,MATCH(BE149,LMH_KEY,0)),0))</f>
        <v>0</v>
      </c>
      <c r="CO149" s="21">
        <f>IF(BF149="",0,IFERROR(INDEX(LMH_STEP,MATCH(BF149,LMH_KEY,0)),0))</f>
        <v>0</v>
      </c>
      <c r="CP149" s="21">
        <f>IF(BG149="",0,IFERROR(INDEX(LMH_STEP,MATCH(BG149,LMH_KEY,0)),0))</f>
        <v>0</v>
      </c>
      <c r="CQ149" s="21">
        <f>IF(BH149="",0,IFERROR(INDEX(LMH_STEP,MATCH(BH149,LMH_KEY,0)),0))</f>
        <v>0</v>
      </c>
      <c r="CR149" s="21">
        <f>IF(BI149&lt;&gt;"",IFERROR(INDEX(LMH_STEP,MATCH(BI149,LMH_KEY,0)),0),CK149)</f>
        <v>0</v>
      </c>
      <c r="CS149" s="21">
        <f>IF(BJ149&lt;&gt;"",IFERROR(INDEX(LMH_STEP,MATCH(BJ149,LMH_KEY,0)),0),CL149)</f>
        <v>0</v>
      </c>
      <c r="CT149" s="21">
        <f>IF(BK149&lt;&gt;"",IFERROR(INDEX(LMH_STEP,MATCH(BK149,LMH_KEY,0)),0),CM149)</f>
        <v>0</v>
      </c>
      <c r="CU149" s="21">
        <f>IF(BL149&lt;&gt;"",IFERROR(INDEX(LMH_STEP,MATCH(BL149,LMH_KEY,0)),0),CN149)</f>
        <v>0</v>
      </c>
      <c r="CV149" s="21">
        <f>IF(BM149&lt;&gt;"",IFERROR(INDEX(LMH_STEP,MATCH(BM149,LMH_KEY,0)),0),CO149)</f>
        <v>0</v>
      </c>
      <c r="CW149" s="21">
        <f>IF(BN149&lt;&gt;"",IFERROR(INDEX(LMH_STEP,MATCH(BN149,LMH_KEY,0)),0),CP149)</f>
        <v>0</v>
      </c>
      <c r="CX149" s="21">
        <f>IF(BO149&lt;&gt;"",IFERROR(INDEX(LMH_STEP,MATCH(BO149,LMH_KEY,0)),0),CQ149)</f>
        <v>0</v>
      </c>
      <c r="CY149" s="21">
        <f>COUNTA(BI149:BO149)+IF(BP149&lt;&gt;"",1,0)+IFERROR(INDEX(RM_LCNT,MATCH($U149,RM_KEY,0)),0)</f>
        <v>0</v>
      </c>
      <c r="CZ149" s="21">
        <f>IF((BW149+BX149+BY149+BZ149+CA149+CB149+CC149)=0,0,(BW149*CK149+BX149*CL149+BY149*CM149+BZ149*CN149+CA149*CO149+CB149*CP149+CC149*CQ149)/(BW149+BX149+BY149+BZ149+CA149+CB149+CC149))</f>
        <v>0</v>
      </c>
      <c r="DA149" s="21">
        <f>IF((CD149+CE149+CF149+CG149+CH149+CI149+CJ149)=0,0,(CD149*CR149+CE149*CS149+CF149*CT149+CG149*CU149+CH149*CV149+CI149*CW149+CJ149*CX149)/(CD149+CE149+CF149+CG149+CH149+CI149+CJ149))</f>
        <v>0</v>
      </c>
    </row>
    <row r="150" ht="70" customHeight="1">
      <c r="A150" s="59" t="inlineStr">
        <is>
          <t>CARBON</t>
        </is>
      </c>
      <c r="B150" s="17" t="inlineStr">
        <is>
          <t>Marketing</t>
        </is>
      </c>
      <c r="C150" s="17" t="n">
        <v>5</v>
      </c>
      <c r="D150" s="17" t="inlineStr">
        <is>
          <t>IRIS2513</t>
        </is>
      </c>
      <c r="E150" s="17" t="inlineStr">
        <is>
          <t>Satyarth Singh</t>
        </is>
      </c>
      <c r="F150" s="17" t="inlineStr">
        <is>
          <t>Marketing Associate</t>
        </is>
      </c>
      <c r="G150" s="17" t="inlineStr">
        <is>
          <t>Priyadarshini Dey</t>
        </is>
      </c>
      <c r="H150" s="17" t="inlineStr">
        <is>
          <t>IRIS2324</t>
        </is>
      </c>
      <c r="I150" s="17" t="n">
        <v>0.4</v>
      </c>
      <c r="J150" s="17" t="inlineStr">
        <is>
          <t>PGDM</t>
        </is>
      </c>
      <c r="K150" s="17" t="inlineStr">
        <is>
          <t>L3 – Professional / Associate</t>
        </is>
      </c>
      <c r="L150" s="82" t="inlineStr">
        <is>
          <t>19 of 20</t>
        </is>
      </c>
      <c r="M150" s="83" t="inlineStr">
        <is>
          <t>• This role books pre-sales discovery meetings, primarily through outbound calls, between relevant ICPs and the sales and functional teams.</t>
        </is>
      </c>
      <c r="N150" s="83" t="n"/>
      <c r="O150" s="83" t="inlineStr">
        <is>
          <t>Latest rating: Not rated · manager · 9-box: Not placed · manager</t>
        </is>
      </c>
      <c r="P150" s="83" t="inlineStr">
        <is>
          <t>Complexity &amp; Expertise: A2: Books discovery meetings via cold calls, emails and LinkedIn for France and Italy; researches ICPs → matches the start
Autonomy &amp; Decision: A2: Decides the first outreach; adapts approach by region → matches the start
Accountability &amp; Impact: A2: Accountable for ICP research and scheduling discovery calls; missed coordination loses a prospect → matches the start
Leadership &amp; Strategy: A1: No guidance or leadership of others described → matches the start</t>
        </is>
      </c>
      <c r="Q150" s="84" t="inlineStr">
        <is>
          <t>Open ▸</t>
        </is>
      </c>
      <c r="R150" s="84" t="inlineStr">
        <is>
          <t>Card ▸</t>
        </is>
      </c>
      <c r="S150" s="85" t="inlineStr">
        <is>
          <t>Sales &amp; Business Development</t>
        </is>
      </c>
      <c r="T150" s="86" t="inlineStr">
        <is>
          <t>Sales Development &amp; Prospecting</t>
        </is>
      </c>
      <c r="U150" s="86" t="inlineStr">
        <is>
          <t>R082</t>
        </is>
      </c>
      <c r="V150" s="86" t="inlineStr">
        <is>
          <t>Sales Development &amp; Prospecting · IC</t>
        </is>
      </c>
      <c r="W150" s="101" t="inlineStr">
        <is>
          <t>A2</t>
        </is>
      </c>
      <c r="X150" s="86" t="inlineStr">
        <is>
          <t>Band A · Practitioner</t>
        </is>
      </c>
      <c r="Y150" s="86" t="inlineStr">
        <is>
          <t>Sales Development Representative</t>
        </is>
      </c>
      <c r="Z150" s="86" t="n"/>
      <c r="AA150" s="86" t="inlineStr">
        <is>
          <t>Placed at A2 by the evidence: six ratings × market-derived weights and rules R1–R13 · no move needed for the reporting line</t>
        </is>
      </c>
      <c r="AB150" s="86" t="n"/>
      <c r="AC150" s="88" t="inlineStr">
        <is>
          <t>A2</t>
        </is>
      </c>
      <c r="AD150" s="21" t="inlineStr">
        <is>
          <t>Medium · 0.4 yrs vs market 0–3 yrs for A2</t>
        </is>
      </c>
      <c r="AE150" s="21" t="n"/>
      <c r="AF150" s="21" t="inlineStr">
        <is>
          <t>P1–P2 · SFIA 2 Assist</t>
        </is>
      </c>
      <c r="AG150" s="89" t="str">
        <f>IFERROR(IF(INDEX(RM_I_C,MATCH($U150,RM_KEY,0))="","",INDEX(RM_I_C,MATCH($U150,RM_KEY,0))),"")</f>
        <v>H</v>
      </c>
      <c r="AH150" s="90" t="str">
        <f>IFERROR(IF(INDEX(RM_I_Au,MATCH($U150,RM_KEY,0))="","",INDEX(RM_I_Au,MATCH($U150,RM_KEY,0))),"")</f>
        <v>M</v>
      </c>
      <c r="AI150" s="90" t="str">
        <f>IFERROR(IF(INDEX(RM_I_Ac,MATCH($U150,RM_KEY,0))="","",INDEX(RM_I_Ac,MATCH($U150,RM_KEY,0))),"")</f>
        <v>L</v>
      </c>
      <c r="AJ150" s="90" t="str">
        <f>IFERROR(IF(INDEX(RM_I_L,MATCH($U150,RM_KEY,0))="","",INDEX(RM_I_L,MATCH($U150,RM_KEY,0))),"")</f>
        <v>L</v>
      </c>
      <c r="AK150" s="90" t="str">
        <f>IFERROR(IF(INDEX(RM_I_BI,MATCH($U150,RM_KEY,0))="","",INDEX(RM_I_BI,MATCH($U150,RM_KEY,0))),"")</f>
        <v>M</v>
      </c>
      <c r="AL150" s="90" t="str">
        <f>IFERROR(IF(INDEX(RM_I_Exp,MATCH($U150,RM_KEY,0))="","",INDEX(RM_I_Exp,MATCH($U150,RM_KEY,0))),"")</f>
        <v>L</v>
      </c>
      <c r="AM150" s="90" t="str">
        <f>IFERROR(IF(INDEX(RM_I_Edu,MATCH($U150,RM_KEY,0))="","",INDEX(RM_I_Edu,MATCH($U150,RM_KEY,0))),"")</f>
        <v>L</v>
      </c>
      <c r="AN150" s="91" t="str">
        <f>IFERROR(IF(INDEX(RM_M_C,MATCH($U150,RM_KEY,0))="","",INDEX(RM_M_C,MATCH($U150,RM_KEY,0))),"")</f>
        <v>H</v>
      </c>
      <c r="AO150" s="92" t="str">
        <f>IFERROR(IF(INDEX(RM_M_Au,MATCH($U150,RM_KEY,0))="","",INDEX(RM_M_Au,MATCH($U150,RM_KEY,0))),"")</f>
        <v>M</v>
      </c>
      <c r="AP150" s="92" t="str">
        <f>IFERROR(IF(INDEX(RM_M_Ac,MATCH($U150,RM_KEY,0))="","",INDEX(RM_M_Ac,MATCH($U150,RM_KEY,0))),"")</f>
        <v>M</v>
      </c>
      <c r="AQ150" s="92" t="str">
        <f>IFERROR(IF(INDEX(RM_M_L,MATCH($U150,RM_KEY,0))="","",INDEX(RM_M_L,MATCH($U150,RM_KEY,0))),"")</f>
        <v>L</v>
      </c>
      <c r="AR150" s="92" t="str">
        <f>IFERROR(IF(INDEX(RM_M_BI,MATCH($U150,RM_KEY,0))="","",INDEX(RM_M_BI,MATCH($U150,RM_KEY,0))),"")</f>
        <v>L</v>
      </c>
      <c r="AS150" s="92" t="str">
        <f>IFERROR(IF(INDEX(RM_M_Exp,MATCH($U150,RM_KEY,0))="","",INDEX(RM_M_Exp,MATCH($U150,RM_KEY,0))),"")</f>
        <v>L</v>
      </c>
      <c r="AT150" s="92" t="str">
        <f>IFERROR(IF(INDEX(RM_M_Edu,MATCH($U150,RM_KEY,0))="","",INDEX(RM_M_Edu,MATCH($U150,RM_KEY,0))),"")</f>
        <v>L</v>
      </c>
      <c r="AU150" s="93" t="str">
        <f>IFERROR(IF(INDEX(RM_L_C,MATCH($U150,RM_KEY,0))="","",INDEX(RM_L_C,MATCH($U150,RM_KEY,0))),"")</f>
        <v/>
      </c>
      <c r="AV150" s="94" t="str">
        <f>IFERROR(IF(INDEX(RM_L_Au,MATCH($U150,RM_KEY,0))="","",INDEX(RM_L_Au,MATCH($U150,RM_KEY,0))),"")</f>
        <v/>
      </c>
      <c r="AW150" s="94" t="str">
        <f>IFERROR(IF(INDEX(RM_L_Ac,MATCH($U150,RM_KEY,0))="","",INDEX(RM_L_Ac,MATCH($U150,RM_KEY,0))),"")</f>
        <v/>
      </c>
      <c r="AX150" s="94" t="str">
        <f>IFERROR(IF(INDEX(RM_L_L,MATCH($U150,RM_KEY,0))="","",INDEX(RM_L_L,MATCH($U150,RM_KEY,0))),"")</f>
        <v/>
      </c>
      <c r="AY150" s="94" t="str">
        <f>IFERROR(IF(INDEX(RM_L_BI,MATCH($U150,RM_KEY,0))="","",INDEX(RM_L_BI,MATCH($U150,RM_KEY,0))),"")</f>
        <v/>
      </c>
      <c r="AZ150" s="94" t="str">
        <f>IFERROR(IF(INDEX(RM_L_Exp,MATCH($U150,RM_KEY,0))="","",INDEX(RM_L_Exp,MATCH($U150,RM_KEY,0))),"")</f>
        <v/>
      </c>
      <c r="BA150" s="94" t="str">
        <f>IFERROR(IF(INDEX(RM_L_Edu,MATCH($U150,RM_KEY,0))="","",INDEX(RM_L_Edu,MATCH($U150,RM_KEY,0))),"")</f>
        <v/>
      </c>
      <c r="BB150" s="89" t="inlineStr">
        <is>
          <t>M</t>
        </is>
      </c>
      <c r="BC150" s="90" t="inlineStr">
        <is>
          <t>M</t>
        </is>
      </c>
      <c r="BD150" s="90" t="inlineStr">
        <is>
          <t>M</t>
        </is>
      </c>
      <c r="BE150" s="90" t="inlineStr">
        <is>
          <t>L</t>
        </is>
      </c>
      <c r="BF150" s="90" t="n"/>
      <c r="BG150" s="90" t="inlineStr">
        <is>
          <t>M</t>
        </is>
      </c>
      <c r="BH150" s="90" t="inlineStr">
        <is>
          <t>H</t>
        </is>
      </c>
      <c r="BI150" s="93" t="n"/>
      <c r="BJ150" s="94" t="n"/>
      <c r="BK150" s="94" t="n"/>
      <c r="BL150" s="94" t="n"/>
      <c r="BM150" s="94" t="n"/>
      <c r="BN150" s="94" t="n"/>
      <c r="BO150" s="94" t="n"/>
      <c r="BP150" s="63" t="n"/>
      <c r="BQ150" s="95" t="str">
        <f>IF(CY150=0,"",IF(BP150&lt;&gt;"",BP150,IF(LEFT(W150,1)="X",W150,IF(OR(W150="B+",W150="C+"),INDEX(LAD_PC,MAX(1,MIN(14,MATCH(W150,LAD_PC,0)+IF((DA150-CZ150)&gt;=0.5,1,IF((DA150-CZ150)&lt;=-0.5,-1,0))))),INDEX(LAD_STD,MAX(1,MIN(12,MATCH(W150,LAD_STD,0)+IF((DA150-CZ150)&gt;=0.5,1,IF((DA150-CZ150)&lt;=-0.5,-1,0)))))))))</f>
        <v/>
      </c>
      <c r="BR150" s="86" t="str">
        <f>IF(BQ150="","",IFERROR(CHOOSE(INDEX(B_RANK,MATCH(BQ150,B_LVL,0)),"Band A · Practitioner","Band B · Specialist / Manager","B+ · Player-Coach","Band C · Principal / Head","C+ · Player-Coach","Band D · Business leadership","Band E · Enterprise leadership"),"Band X · Consultant"))</f>
        <v/>
      </c>
      <c r="BS150" s="86" t="str">
        <f>IF(BQ150="","",IF(BQ150=W150,"• Same",IF(INDEX(B_VAL,MATCH(BQ150,B_LVL,0))&gt;INDEX(B_VAL,MATCH(W150,B_LVL,0)),"▲ Up","▼ Down")))</f>
        <v/>
      </c>
      <c r="BT150" s="95" t="str">
        <f>IF(BQ150&lt;&gt;"",BQ150,W150)</f>
        <v>A2</v>
      </c>
      <c r="BU150" s="86" t="str">
        <f>IFERROR(IF($H150="","—",IF(OR(LEFT(BT150,1)="X",LEFT(INDEX($BT$7:$BT$592,MATCH($H150,$D$7:$D$592,0)),1)="X"),"—",IF(AND(LEFT(BT150,1)="E",LEFT(INDEX($BT$7:$BT$592,MATCH($H150,$D$7:$D$592,0)),1)="E"),"Exception · Band E",IF(INDEX(B_VAL,MATCH(BT150,B_LVL,0))&gt;=INDEX(B_VAL,MATCH(INDEX($BT$7:$BT$592,MATCH($H150,$D$7:$D$592,0)),B_LVL,0)),"⚠ At or above the manager",IF(INDEX(B_RANK,MATCH(BT150,B_LVL,0))=INDEX(B_RANK,MATCH(INDEX($BT$7:$BT$592,MATCH($H150,$D$7:$D$592,0)),B_LVL,0)),"⚠ Same band as the manager","OK"))))),"—")</f>
        <v>OK</v>
      </c>
      <c r="BV150" s="64" t="n"/>
      <c r="BW150" s="20">
        <f>IFERROR(INDEX(LMH_PTS,MATCH(AG150,LMH_KEY,0)),0)</f>
        <v>9</v>
      </c>
      <c r="BX150" s="21">
        <f>IFERROR(INDEX(LMH_PTS,MATCH(AH150,LMH_KEY,0)),0)</f>
        <v>3</v>
      </c>
      <c r="BY150" s="21">
        <f>IFERROR(INDEX(LMH_PTS,MATCH(AI150,LMH_KEY,0)),0)</f>
        <v>1</v>
      </c>
      <c r="BZ150" s="21">
        <f>IFERROR(INDEX(LMH_PTS,MATCH(AJ150,LMH_KEY,0)),0)</f>
        <v>1</v>
      </c>
      <c r="CA150" s="21">
        <f>IFERROR(INDEX(LMH_PTS,MATCH(AK150,LMH_KEY,0)),0)</f>
        <v>3</v>
      </c>
      <c r="CB150" s="21">
        <f>IFERROR(INDEX(LMH_PTS,MATCH(AL150,LMH_KEY,0)),0)</f>
        <v>1</v>
      </c>
      <c r="CC150" s="21">
        <f>IFERROR(INDEX(LMH_PTS,MATCH(AM150,LMH_KEY,0)),0)</f>
        <v>1</v>
      </c>
      <c r="CD150" s="21">
        <f>IFERROR(INDEX(LMH_PTS,MATCH(IF(AU150&lt;&gt;"",AU150,AG150),LMH_KEY,0)),0)</f>
        <v>9</v>
      </c>
      <c r="CE150" s="21">
        <f>IFERROR(INDEX(LMH_PTS,MATCH(IF(AV150&lt;&gt;"",AV150,AH150),LMH_KEY,0)),0)</f>
        <v>3</v>
      </c>
      <c r="CF150" s="21">
        <f>IFERROR(INDEX(LMH_PTS,MATCH(IF(AW150&lt;&gt;"",AW150,AI150),LMH_KEY,0)),0)</f>
        <v>1</v>
      </c>
      <c r="CG150" s="21">
        <f>IFERROR(INDEX(LMH_PTS,MATCH(IF(AX150&lt;&gt;"",AX150,AJ150),LMH_KEY,0)),0)</f>
        <v>1</v>
      </c>
      <c r="CH150" s="21">
        <f>IFERROR(INDEX(LMH_PTS,MATCH(IF(AY150&lt;&gt;"",AY150,AK150),LMH_KEY,0)),0)</f>
        <v>3</v>
      </c>
      <c r="CI150" s="21">
        <f>IFERROR(INDEX(LMH_PTS,MATCH(IF(AZ150&lt;&gt;"",AZ150,AL150),LMH_KEY,0)),0)</f>
        <v>1</v>
      </c>
      <c r="CJ150" s="21">
        <f>IFERROR(INDEX(LMH_PTS,MATCH(IF(BA150&lt;&gt;"",BA150,AM150),LMH_KEY,0)),0)</f>
        <v>1</v>
      </c>
      <c r="CK150" s="21">
        <f>IF(BB150="",0,IFERROR(INDEX(LMH_STEP,MATCH(BB150,LMH_KEY,0)),0))</f>
        <v>0</v>
      </c>
      <c r="CL150" s="21">
        <f>IF(BC150="",0,IFERROR(INDEX(LMH_STEP,MATCH(BC150,LMH_KEY,0)),0))</f>
        <v>0</v>
      </c>
      <c r="CM150" s="21">
        <f>IF(BD150="",0,IFERROR(INDEX(LMH_STEP,MATCH(BD150,LMH_KEY,0)),0))</f>
        <v>0</v>
      </c>
      <c r="CN150" s="21">
        <f>IF(BE150="",0,IFERROR(INDEX(LMH_STEP,MATCH(BE150,LMH_KEY,0)),0))</f>
        <v>-1</v>
      </c>
      <c r="CO150" s="21">
        <f>IF(BF150="",0,IFERROR(INDEX(LMH_STEP,MATCH(BF150,LMH_KEY,0)),0))</f>
        <v>0</v>
      </c>
      <c r="CP150" s="21">
        <f>IF(BG150="",0,IFERROR(INDEX(LMH_STEP,MATCH(BG150,LMH_KEY,0)),0))</f>
        <v>0</v>
      </c>
      <c r="CQ150" s="21">
        <f>IF(BH150="",0,IFERROR(INDEX(LMH_STEP,MATCH(BH150,LMH_KEY,0)),0))</f>
        <v>1</v>
      </c>
      <c r="CR150" s="21">
        <f>IF(BI150&lt;&gt;"",IFERROR(INDEX(LMH_STEP,MATCH(BI150,LMH_KEY,0)),0),CK150)</f>
        <v>0</v>
      </c>
      <c r="CS150" s="21">
        <f>IF(BJ150&lt;&gt;"",IFERROR(INDEX(LMH_STEP,MATCH(BJ150,LMH_KEY,0)),0),CL150)</f>
        <v>0</v>
      </c>
      <c r="CT150" s="21">
        <f>IF(BK150&lt;&gt;"",IFERROR(INDEX(LMH_STEP,MATCH(BK150,LMH_KEY,0)),0),CM150)</f>
        <v>0</v>
      </c>
      <c r="CU150" s="21">
        <f>IF(BL150&lt;&gt;"",IFERROR(INDEX(LMH_STEP,MATCH(BL150,LMH_KEY,0)),0),CN150)</f>
        <v>-1</v>
      </c>
      <c r="CV150" s="21">
        <f>IF(BM150&lt;&gt;"",IFERROR(INDEX(LMH_STEP,MATCH(BM150,LMH_KEY,0)),0),CO150)</f>
        <v>0</v>
      </c>
      <c r="CW150" s="21">
        <f>IF(BN150&lt;&gt;"",IFERROR(INDEX(LMH_STEP,MATCH(BN150,LMH_KEY,0)),0),CP150)</f>
        <v>0</v>
      </c>
      <c r="CX150" s="21">
        <f>IF(BO150&lt;&gt;"",IFERROR(INDEX(LMH_STEP,MATCH(BO150,LMH_KEY,0)),0),CQ150)</f>
        <v>1</v>
      </c>
      <c r="CY150" s="21">
        <f>COUNTA(BI150:BO150)+IF(BP150&lt;&gt;"",1,0)+IFERROR(INDEX(RM_LCNT,MATCH($U150,RM_KEY,0)),0)</f>
        <v>0</v>
      </c>
      <c r="CZ150" s="21">
        <f>IF((BW150+BX150+BY150+BZ150+CA150+CB150+CC150)=0,0,(BW150*CK150+BX150*CL150+BY150*CM150+BZ150*CN150+CA150*CO150+CB150*CP150+CC150*CQ150)/(BW150+BX150+BY150+BZ150+CA150+CB150+CC150))</f>
        <v>0</v>
      </c>
      <c r="DA150" s="21">
        <f>IF((CD150+CE150+CF150+CG150+CH150+CI150+CJ150)=0,0,(CD150*CR150+CE150*CS150+CF150*CT150+CG150*CU150+CH150*CV150+CI150*CW150+CJ150*CX150)/(CD150+CE150+CF150+CG150+CH150+CI150+CJ150))</f>
        <v>0</v>
      </c>
    </row>
    <row r="151" ht="70" customHeight="1">
      <c r="A151" s="59" t="inlineStr">
        <is>
          <t>CARBON</t>
        </is>
      </c>
      <c r="B151" s="17" t="inlineStr">
        <is>
          <t>Marketing</t>
        </is>
      </c>
      <c r="C151" s="17" t="n">
        <v>5</v>
      </c>
      <c r="D151" s="17" t="inlineStr">
        <is>
          <t>IRIS2512</t>
        </is>
      </c>
      <c r="E151" s="17" t="inlineStr">
        <is>
          <t>Shobhit Dhingra</t>
        </is>
      </c>
      <c r="F151" s="17" t="inlineStr">
        <is>
          <t>Marketing Associate</t>
        </is>
      </c>
      <c r="G151" s="17" t="inlineStr">
        <is>
          <t>Priyadarshini Dey</t>
        </is>
      </c>
      <c r="H151" s="17" t="inlineStr">
        <is>
          <t>IRIS2324</t>
        </is>
      </c>
      <c r="I151" s="17" t="n">
        <v>0.4</v>
      </c>
      <c r="J151" s="17" t="inlineStr">
        <is>
          <t>B.Com</t>
        </is>
      </c>
      <c r="K151" s="17" t="inlineStr">
        <is>
          <t>L3 – Professional / Associate</t>
        </is>
      </c>
      <c r="L151" s="82" t="inlineStr">
        <is>
          <t>20 of 20</t>
        </is>
      </c>
      <c r="M151" s="83" t="inlineStr">
        <is>
          <t>• This role creates immediate revenue impact by generating leads and new business opportunities.</t>
        </is>
      </c>
      <c r="N151" s="83" t="inlineStr">
        <is>
          <t>Annual · set by manager: 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O151" s="83" t="inlineStr">
        <is>
          <t>Latest rating: 1 · Potential: Medium · 9-box: Core Contributor</t>
        </is>
      </c>
      <c r="P151" s="83" t="inlineStr">
        <is>
          <t>Complexity &amp; Expertise: A2: Pure outbound outreach to create pipeline, start the sales funnel and maintain the CRM → matches the start
Autonomy &amp; Decision: A2: Decides own outreach approach, e.g. A/B tests of messaging → matches the start
Accountability &amp; Impact: A2: own survey / KRA answers · summarised by the rater; not quoted → matches the start
Leadership &amp; Strategy: A1: No guidance or leadership of others described → matches the start</t>
        </is>
      </c>
      <c r="Q151" s="84" t="inlineStr">
        <is>
          <t>Open ▸</t>
        </is>
      </c>
      <c r="R151" s="84" t="inlineStr">
        <is>
          <t>Card ▸</t>
        </is>
      </c>
      <c r="S151" s="85" t="inlineStr">
        <is>
          <t>Sales &amp; Business Development</t>
        </is>
      </c>
      <c r="T151" s="86" t="inlineStr">
        <is>
          <t>Sales Development &amp; Prospecting</t>
        </is>
      </c>
      <c r="U151" s="86" t="inlineStr">
        <is>
          <t>R082</t>
        </is>
      </c>
      <c r="V151" s="86" t="inlineStr">
        <is>
          <t>Sales Development &amp; Prospecting · IC</t>
        </is>
      </c>
      <c r="W151" s="101" t="inlineStr">
        <is>
          <t>A2</t>
        </is>
      </c>
      <c r="X151" s="86" t="inlineStr">
        <is>
          <t>Band A · Practitioner</t>
        </is>
      </c>
      <c r="Y151" s="86" t="inlineStr">
        <is>
          <t>Sales Development Representative</t>
        </is>
      </c>
      <c r="Z151" s="86" t="n"/>
      <c r="AA151" s="86" t="inlineStr">
        <is>
          <t>Placed at A2 by the evidence: six ratings × market-derived weights and rules R1–R13 · no move needed for the reporting line</t>
        </is>
      </c>
      <c r="AB151" s="86" t="n"/>
      <c r="AC151" s="88" t="inlineStr">
        <is>
          <t>A2</t>
        </is>
      </c>
      <c r="AD151" s="21" t="inlineStr">
        <is>
          <t>Medium · 0.4 yrs vs market 0–3 yrs for A2</t>
        </is>
      </c>
      <c r="AE151" s="21" t="n"/>
      <c r="AF151" s="21" t="inlineStr">
        <is>
          <t>P1–P2 · SFIA 2 Assist</t>
        </is>
      </c>
      <c r="AG151" s="89" t="str">
        <f>IFERROR(IF(INDEX(RM_I_C,MATCH($U151,RM_KEY,0))="","",INDEX(RM_I_C,MATCH($U151,RM_KEY,0))),"")</f>
        <v>H</v>
      </c>
      <c r="AH151" s="90" t="str">
        <f>IFERROR(IF(INDEX(RM_I_Au,MATCH($U151,RM_KEY,0))="","",INDEX(RM_I_Au,MATCH($U151,RM_KEY,0))),"")</f>
        <v>M</v>
      </c>
      <c r="AI151" s="90" t="str">
        <f>IFERROR(IF(INDEX(RM_I_Ac,MATCH($U151,RM_KEY,0))="","",INDEX(RM_I_Ac,MATCH($U151,RM_KEY,0))),"")</f>
        <v>L</v>
      </c>
      <c r="AJ151" s="90" t="str">
        <f>IFERROR(IF(INDEX(RM_I_L,MATCH($U151,RM_KEY,0))="","",INDEX(RM_I_L,MATCH($U151,RM_KEY,0))),"")</f>
        <v>L</v>
      </c>
      <c r="AK151" s="90" t="str">
        <f>IFERROR(IF(INDEX(RM_I_BI,MATCH($U151,RM_KEY,0))="","",INDEX(RM_I_BI,MATCH($U151,RM_KEY,0))),"")</f>
        <v>M</v>
      </c>
      <c r="AL151" s="90" t="str">
        <f>IFERROR(IF(INDEX(RM_I_Exp,MATCH($U151,RM_KEY,0))="","",INDEX(RM_I_Exp,MATCH($U151,RM_KEY,0))),"")</f>
        <v>L</v>
      </c>
      <c r="AM151" s="90" t="str">
        <f>IFERROR(IF(INDEX(RM_I_Edu,MATCH($U151,RM_KEY,0))="","",INDEX(RM_I_Edu,MATCH($U151,RM_KEY,0))),"")</f>
        <v>L</v>
      </c>
      <c r="AN151" s="91" t="str">
        <f>IFERROR(IF(INDEX(RM_M_C,MATCH($U151,RM_KEY,0))="","",INDEX(RM_M_C,MATCH($U151,RM_KEY,0))),"")</f>
        <v>H</v>
      </c>
      <c r="AO151" s="92" t="str">
        <f>IFERROR(IF(INDEX(RM_M_Au,MATCH($U151,RM_KEY,0))="","",INDEX(RM_M_Au,MATCH($U151,RM_KEY,0))),"")</f>
        <v>M</v>
      </c>
      <c r="AP151" s="92" t="str">
        <f>IFERROR(IF(INDEX(RM_M_Ac,MATCH($U151,RM_KEY,0))="","",INDEX(RM_M_Ac,MATCH($U151,RM_KEY,0))),"")</f>
        <v>M</v>
      </c>
      <c r="AQ151" s="92" t="str">
        <f>IFERROR(IF(INDEX(RM_M_L,MATCH($U151,RM_KEY,0))="","",INDEX(RM_M_L,MATCH($U151,RM_KEY,0))),"")</f>
        <v>L</v>
      </c>
      <c r="AR151" s="92" t="str">
        <f>IFERROR(IF(INDEX(RM_M_BI,MATCH($U151,RM_KEY,0))="","",INDEX(RM_M_BI,MATCH($U151,RM_KEY,0))),"")</f>
        <v>L</v>
      </c>
      <c r="AS151" s="92" t="str">
        <f>IFERROR(IF(INDEX(RM_M_Exp,MATCH($U151,RM_KEY,0))="","",INDEX(RM_M_Exp,MATCH($U151,RM_KEY,0))),"")</f>
        <v>L</v>
      </c>
      <c r="AT151" s="92" t="str">
        <f>IFERROR(IF(INDEX(RM_M_Edu,MATCH($U151,RM_KEY,0))="","",INDEX(RM_M_Edu,MATCH($U151,RM_KEY,0))),"")</f>
        <v>L</v>
      </c>
      <c r="AU151" s="93" t="str">
        <f>IFERROR(IF(INDEX(RM_L_C,MATCH($U151,RM_KEY,0))="","",INDEX(RM_L_C,MATCH($U151,RM_KEY,0))),"")</f>
        <v/>
      </c>
      <c r="AV151" s="94" t="str">
        <f>IFERROR(IF(INDEX(RM_L_Au,MATCH($U151,RM_KEY,0))="","",INDEX(RM_L_Au,MATCH($U151,RM_KEY,0))),"")</f>
        <v/>
      </c>
      <c r="AW151" s="94" t="str">
        <f>IFERROR(IF(INDEX(RM_L_Ac,MATCH($U151,RM_KEY,0))="","",INDEX(RM_L_Ac,MATCH($U151,RM_KEY,0))),"")</f>
        <v/>
      </c>
      <c r="AX151" s="94" t="str">
        <f>IFERROR(IF(INDEX(RM_L_L,MATCH($U151,RM_KEY,0))="","",INDEX(RM_L_L,MATCH($U151,RM_KEY,0))),"")</f>
        <v/>
      </c>
      <c r="AY151" s="94" t="str">
        <f>IFERROR(IF(INDEX(RM_L_BI,MATCH($U151,RM_KEY,0))="","",INDEX(RM_L_BI,MATCH($U151,RM_KEY,0))),"")</f>
        <v/>
      </c>
      <c r="AZ151" s="94" t="str">
        <f>IFERROR(IF(INDEX(RM_L_Exp,MATCH($U151,RM_KEY,0))="","",INDEX(RM_L_Exp,MATCH($U151,RM_KEY,0))),"")</f>
        <v/>
      </c>
      <c r="BA151" s="94" t="str">
        <f>IFERROR(IF(INDEX(RM_L_Edu,MATCH($U151,RM_KEY,0))="","",INDEX(RM_L_Edu,MATCH($U151,RM_KEY,0))),"")</f>
        <v/>
      </c>
      <c r="BB151" s="89" t="inlineStr">
        <is>
          <t>M</t>
        </is>
      </c>
      <c r="BC151" s="90" t="inlineStr">
        <is>
          <t>M</t>
        </is>
      </c>
      <c r="BD151" s="90" t="inlineStr">
        <is>
          <t>M</t>
        </is>
      </c>
      <c r="BE151" s="90" t="inlineStr">
        <is>
          <t>L</t>
        </is>
      </c>
      <c r="BF151" s="90" t="inlineStr">
        <is>
          <t>M</t>
        </is>
      </c>
      <c r="BG151" s="90" t="inlineStr">
        <is>
          <t>M</t>
        </is>
      </c>
      <c r="BH151" s="90" t="inlineStr">
        <is>
          <t>M</t>
        </is>
      </c>
      <c r="BI151" s="93" t="n"/>
      <c r="BJ151" s="94" t="n"/>
      <c r="BK151" s="94" t="n"/>
      <c r="BL151" s="94" t="n"/>
      <c r="BM151" s="94" t="n"/>
      <c r="BN151" s="94" t="n"/>
      <c r="BO151" s="94" t="n"/>
      <c r="BP151" s="63" t="n"/>
      <c r="BQ151" s="95" t="str">
        <f>IF(CY151=0,"",IF(BP151&lt;&gt;"",BP151,IF(LEFT(W151,1)="X",W151,IF(OR(W151="B+",W151="C+"),INDEX(LAD_PC,MAX(1,MIN(14,MATCH(W151,LAD_PC,0)+IF((DA151-CZ151)&gt;=0.5,1,IF((DA151-CZ151)&lt;=-0.5,-1,0))))),INDEX(LAD_STD,MAX(1,MIN(12,MATCH(W151,LAD_STD,0)+IF((DA151-CZ151)&gt;=0.5,1,IF((DA151-CZ151)&lt;=-0.5,-1,0)))))))))</f>
        <v/>
      </c>
      <c r="BR151" s="86" t="str">
        <f>IF(BQ151="","",IFERROR(CHOOSE(INDEX(B_RANK,MATCH(BQ151,B_LVL,0)),"Band A · Practitioner","Band B · Specialist / Manager","B+ · Player-Coach","Band C · Principal / Head","C+ · Player-Coach","Band D · Business leadership","Band E · Enterprise leadership"),"Band X · Consultant"))</f>
        <v/>
      </c>
      <c r="BS151" s="86" t="str">
        <f>IF(BQ151="","",IF(BQ151=W151,"• Same",IF(INDEX(B_VAL,MATCH(BQ151,B_LVL,0))&gt;INDEX(B_VAL,MATCH(W151,B_LVL,0)),"▲ Up","▼ Down")))</f>
        <v/>
      </c>
      <c r="BT151" s="95" t="str">
        <f>IF(BQ151&lt;&gt;"",BQ151,W151)</f>
        <v>A2</v>
      </c>
      <c r="BU151" s="86" t="str">
        <f>IFERROR(IF($H151="","—",IF(OR(LEFT(BT151,1)="X",LEFT(INDEX($BT$7:$BT$592,MATCH($H151,$D$7:$D$592,0)),1)="X"),"—",IF(AND(LEFT(BT151,1)="E",LEFT(INDEX($BT$7:$BT$592,MATCH($H151,$D$7:$D$592,0)),1)="E"),"Exception · Band E",IF(INDEX(B_VAL,MATCH(BT151,B_LVL,0))&gt;=INDEX(B_VAL,MATCH(INDEX($BT$7:$BT$592,MATCH($H151,$D$7:$D$592,0)),B_LVL,0)),"⚠ At or above the manager",IF(INDEX(B_RANK,MATCH(BT151,B_LVL,0))=INDEX(B_RANK,MATCH(INDEX($BT$7:$BT$592,MATCH($H151,$D$7:$D$592,0)),B_LVL,0)),"⚠ Same band as the manager","OK"))))),"—")</f>
        <v>OK</v>
      </c>
      <c r="BV151" s="64" t="n"/>
      <c r="BW151" s="20">
        <f>IFERROR(INDEX(LMH_PTS,MATCH(AG151,LMH_KEY,0)),0)</f>
        <v>9</v>
      </c>
      <c r="BX151" s="21">
        <f>IFERROR(INDEX(LMH_PTS,MATCH(AH151,LMH_KEY,0)),0)</f>
        <v>3</v>
      </c>
      <c r="BY151" s="21">
        <f>IFERROR(INDEX(LMH_PTS,MATCH(AI151,LMH_KEY,0)),0)</f>
        <v>1</v>
      </c>
      <c r="BZ151" s="21">
        <f>IFERROR(INDEX(LMH_PTS,MATCH(AJ151,LMH_KEY,0)),0)</f>
        <v>1</v>
      </c>
      <c r="CA151" s="21">
        <f>IFERROR(INDEX(LMH_PTS,MATCH(AK151,LMH_KEY,0)),0)</f>
        <v>3</v>
      </c>
      <c r="CB151" s="21">
        <f>IFERROR(INDEX(LMH_PTS,MATCH(AL151,LMH_KEY,0)),0)</f>
        <v>1</v>
      </c>
      <c r="CC151" s="21">
        <f>IFERROR(INDEX(LMH_PTS,MATCH(AM151,LMH_KEY,0)),0)</f>
        <v>1</v>
      </c>
      <c r="CD151" s="21">
        <f>IFERROR(INDEX(LMH_PTS,MATCH(IF(AU151&lt;&gt;"",AU151,AG151),LMH_KEY,0)),0)</f>
        <v>9</v>
      </c>
      <c r="CE151" s="21">
        <f>IFERROR(INDEX(LMH_PTS,MATCH(IF(AV151&lt;&gt;"",AV151,AH151),LMH_KEY,0)),0)</f>
        <v>3</v>
      </c>
      <c r="CF151" s="21">
        <f>IFERROR(INDEX(LMH_PTS,MATCH(IF(AW151&lt;&gt;"",AW151,AI151),LMH_KEY,0)),0)</f>
        <v>1</v>
      </c>
      <c r="CG151" s="21">
        <f>IFERROR(INDEX(LMH_PTS,MATCH(IF(AX151&lt;&gt;"",AX151,AJ151),LMH_KEY,0)),0)</f>
        <v>1</v>
      </c>
      <c r="CH151" s="21">
        <f>IFERROR(INDEX(LMH_PTS,MATCH(IF(AY151&lt;&gt;"",AY151,AK151),LMH_KEY,0)),0)</f>
        <v>3</v>
      </c>
      <c r="CI151" s="21">
        <f>IFERROR(INDEX(LMH_PTS,MATCH(IF(AZ151&lt;&gt;"",AZ151,AL151),LMH_KEY,0)),0)</f>
        <v>1</v>
      </c>
      <c r="CJ151" s="21">
        <f>IFERROR(INDEX(LMH_PTS,MATCH(IF(BA151&lt;&gt;"",BA151,AM151),LMH_KEY,0)),0)</f>
        <v>1</v>
      </c>
      <c r="CK151" s="21">
        <f>IF(BB151="",0,IFERROR(INDEX(LMH_STEP,MATCH(BB151,LMH_KEY,0)),0))</f>
        <v>0</v>
      </c>
      <c r="CL151" s="21">
        <f>IF(BC151="",0,IFERROR(INDEX(LMH_STEP,MATCH(BC151,LMH_KEY,0)),0))</f>
        <v>0</v>
      </c>
      <c r="CM151" s="21">
        <f>IF(BD151="",0,IFERROR(INDEX(LMH_STEP,MATCH(BD151,LMH_KEY,0)),0))</f>
        <v>0</v>
      </c>
      <c r="CN151" s="21">
        <f>IF(BE151="",0,IFERROR(INDEX(LMH_STEP,MATCH(BE151,LMH_KEY,0)),0))</f>
        <v>-1</v>
      </c>
      <c r="CO151" s="21">
        <f>IF(BF151="",0,IFERROR(INDEX(LMH_STEP,MATCH(BF151,LMH_KEY,0)),0))</f>
        <v>0</v>
      </c>
      <c r="CP151" s="21">
        <f>IF(BG151="",0,IFERROR(INDEX(LMH_STEP,MATCH(BG151,LMH_KEY,0)),0))</f>
        <v>0</v>
      </c>
      <c r="CQ151" s="21">
        <f>IF(BH151="",0,IFERROR(INDEX(LMH_STEP,MATCH(BH151,LMH_KEY,0)),0))</f>
        <v>0</v>
      </c>
      <c r="CR151" s="21">
        <f>IF(BI151&lt;&gt;"",IFERROR(INDEX(LMH_STEP,MATCH(BI151,LMH_KEY,0)),0),CK151)</f>
        <v>0</v>
      </c>
      <c r="CS151" s="21">
        <f>IF(BJ151&lt;&gt;"",IFERROR(INDEX(LMH_STEP,MATCH(BJ151,LMH_KEY,0)),0),CL151)</f>
        <v>0</v>
      </c>
      <c r="CT151" s="21">
        <f>IF(BK151&lt;&gt;"",IFERROR(INDEX(LMH_STEP,MATCH(BK151,LMH_KEY,0)),0),CM151)</f>
        <v>0</v>
      </c>
      <c r="CU151" s="21">
        <f>IF(BL151&lt;&gt;"",IFERROR(INDEX(LMH_STEP,MATCH(BL151,LMH_KEY,0)),0),CN151)</f>
        <v>-1</v>
      </c>
      <c r="CV151" s="21">
        <f>IF(BM151&lt;&gt;"",IFERROR(INDEX(LMH_STEP,MATCH(BM151,LMH_KEY,0)),0),CO151)</f>
        <v>0</v>
      </c>
      <c r="CW151" s="21">
        <f>IF(BN151&lt;&gt;"",IFERROR(INDEX(LMH_STEP,MATCH(BN151,LMH_KEY,0)),0),CP151)</f>
        <v>0</v>
      </c>
      <c r="CX151" s="21">
        <f>IF(BO151&lt;&gt;"",IFERROR(INDEX(LMH_STEP,MATCH(BO151,LMH_KEY,0)),0),CQ151)</f>
        <v>0</v>
      </c>
      <c r="CY151" s="21">
        <f>COUNTA(BI151:BO151)+IF(BP151&lt;&gt;"",1,0)+IFERROR(INDEX(RM_LCNT,MATCH($U151,RM_KEY,0)),0)</f>
        <v>0</v>
      </c>
      <c r="CZ151" s="21">
        <f>IF((BW151+BX151+BY151+BZ151+CA151+CB151+CC151)=0,0,(BW151*CK151+BX151*CL151+BY151*CM151+BZ151*CN151+CA151*CO151+CB151*CP151+CC151*CQ151)/(BW151+BX151+BY151+BZ151+CA151+CB151+CC151))</f>
        <v>-0.0526315789473684</v>
      </c>
      <c r="DA151" s="21">
        <f>IF((CD151+CE151+CF151+CG151+CH151+CI151+CJ151)=0,0,(CD151*CR151+CE151*CS151+CF151*CT151+CG151*CU151+CH151*CV151+CI151*CW151+CJ151*CX151)/(CD151+CE151+CF151+CG151+CH151+CI151+CJ151))</f>
        <v>-0.0526315789473684</v>
      </c>
    </row>
    <row r="152" ht="70" customHeight="1">
      <c r="A152" s="59" t="inlineStr">
        <is>
          <t>CARBON</t>
        </is>
      </c>
      <c r="B152" s="17" t="inlineStr">
        <is>
          <t>Marketing</t>
        </is>
      </c>
      <c r="C152" s="17" t="n">
        <v>5</v>
      </c>
      <c r="D152" s="17" t="inlineStr">
        <is>
          <t>INTN0287</t>
        </is>
      </c>
      <c r="E152" s="17" t="inlineStr">
        <is>
          <t>Anika Mariam</t>
        </is>
      </c>
      <c r="F152" s="17" t="inlineStr">
        <is>
          <t>Intern</t>
        </is>
      </c>
      <c r="G152" s="17" t="inlineStr">
        <is>
          <t>Priyadarshini Dey</t>
        </is>
      </c>
      <c r="H152" s="17" t="inlineStr">
        <is>
          <t>IRIS2324</t>
        </is>
      </c>
      <c r="I152" s="17" t="n">
        <v>0.8</v>
      </c>
      <c r="J152" s="17" t="inlineStr">
        <is>
          <t>B.Tech</t>
        </is>
      </c>
      <c r="K152" s="17" t="inlineStr">
        <is>
          <t>L1 – Intern</t>
        </is>
      </c>
      <c r="L152" s="82" t="inlineStr">
        <is>
          <t>19 of 20</t>
        </is>
      </c>
      <c r="M152" s="83" t="inlineStr">
        <is>
          <t>• This role builds pipeline through meaningful prospect conversations and explains how the solution addresses prospect problems.</t>
        </is>
      </c>
      <c r="N152" s="83" t="inlineStr">
        <is>
          <t>Annual · set by manager: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O152" s="83" t="inlineStr">
        <is>
          <t>Latest rating: 2 · Potential: Medium · 9-box: Core Contributor</t>
        </is>
      </c>
      <c r="P152" s="83" t="n"/>
      <c r="Q152" s="84" t="inlineStr">
        <is>
          <t>Open ▸</t>
        </is>
      </c>
      <c r="R152" s="84" t="inlineStr">
        <is>
          <t>Card ▸</t>
        </is>
      </c>
      <c r="S152" s="85" t="inlineStr">
        <is>
          <t>Sales &amp; Business Development</t>
        </is>
      </c>
      <c r="T152" s="86" t="inlineStr">
        <is>
          <t>Sales Development &amp; Prospecting</t>
        </is>
      </c>
      <c r="U152" s="86" t="inlineStr">
        <is>
          <t>R082</t>
        </is>
      </c>
      <c r="V152" s="86" t="inlineStr">
        <is>
          <t>Sales Development &amp; Prospecting · IC</t>
        </is>
      </c>
      <c r="W152" s="101" t="inlineStr">
        <is>
          <t>A1</t>
        </is>
      </c>
      <c r="X152" s="86" t="inlineStr">
        <is>
          <t>Band A · Practitioner</t>
        </is>
      </c>
      <c r="Y152" s="86" t="inlineStr">
        <is>
          <t>Intern – Sales Development &amp; Prospecting</t>
        </is>
      </c>
      <c r="Z152" s="86" t="n"/>
      <c r="AA152" s="86" t="inlineStr">
        <is>
          <t>Placed at A1 by the evidence: six ratings × market-derived weights and rules R1–R13 · no move needed for the reporting line</t>
        </is>
      </c>
      <c r="AB152" s="86" t="n"/>
      <c r="AC152" s="88" t="n"/>
      <c r="AD152" s="21" t="n"/>
      <c r="AE152" s="21" t="n"/>
      <c r="AF152" s="21" t="inlineStr">
        <is>
          <t>Entry / P1 · intern · SFIA 1 Follow</t>
        </is>
      </c>
      <c r="AG152" s="89" t="str">
        <f>IFERROR(IF(INDEX(RM_I_C,MATCH($U152,RM_KEY,0))="","",INDEX(RM_I_C,MATCH($U152,RM_KEY,0))),"")</f>
        <v>H</v>
      </c>
      <c r="AH152" s="90" t="str">
        <f>IFERROR(IF(INDEX(RM_I_Au,MATCH($U152,RM_KEY,0))="","",INDEX(RM_I_Au,MATCH($U152,RM_KEY,0))),"")</f>
        <v>M</v>
      </c>
      <c r="AI152" s="90" t="str">
        <f>IFERROR(IF(INDEX(RM_I_Ac,MATCH($U152,RM_KEY,0))="","",INDEX(RM_I_Ac,MATCH($U152,RM_KEY,0))),"")</f>
        <v>L</v>
      </c>
      <c r="AJ152" s="90" t="str">
        <f>IFERROR(IF(INDEX(RM_I_L,MATCH($U152,RM_KEY,0))="","",INDEX(RM_I_L,MATCH($U152,RM_KEY,0))),"")</f>
        <v>L</v>
      </c>
      <c r="AK152" s="90" t="str">
        <f>IFERROR(IF(INDEX(RM_I_BI,MATCH($U152,RM_KEY,0))="","",INDEX(RM_I_BI,MATCH($U152,RM_KEY,0))),"")</f>
        <v>M</v>
      </c>
      <c r="AL152" s="90" t="str">
        <f>IFERROR(IF(INDEX(RM_I_Exp,MATCH($U152,RM_KEY,0))="","",INDEX(RM_I_Exp,MATCH($U152,RM_KEY,0))),"")</f>
        <v>L</v>
      </c>
      <c r="AM152" s="90" t="str">
        <f>IFERROR(IF(INDEX(RM_I_Edu,MATCH($U152,RM_KEY,0))="","",INDEX(RM_I_Edu,MATCH($U152,RM_KEY,0))),"")</f>
        <v>L</v>
      </c>
      <c r="AN152" s="91" t="str">
        <f>IFERROR(IF(INDEX(RM_M_C,MATCH($U152,RM_KEY,0))="","",INDEX(RM_M_C,MATCH($U152,RM_KEY,0))),"")</f>
        <v>H</v>
      </c>
      <c r="AO152" s="92" t="str">
        <f>IFERROR(IF(INDEX(RM_M_Au,MATCH($U152,RM_KEY,0))="","",INDEX(RM_M_Au,MATCH($U152,RM_KEY,0))),"")</f>
        <v>M</v>
      </c>
      <c r="AP152" s="92" t="str">
        <f>IFERROR(IF(INDEX(RM_M_Ac,MATCH($U152,RM_KEY,0))="","",INDEX(RM_M_Ac,MATCH($U152,RM_KEY,0))),"")</f>
        <v>M</v>
      </c>
      <c r="AQ152" s="92" t="str">
        <f>IFERROR(IF(INDEX(RM_M_L,MATCH($U152,RM_KEY,0))="","",INDEX(RM_M_L,MATCH($U152,RM_KEY,0))),"")</f>
        <v>L</v>
      </c>
      <c r="AR152" s="92" t="str">
        <f>IFERROR(IF(INDEX(RM_M_BI,MATCH($U152,RM_KEY,0))="","",INDEX(RM_M_BI,MATCH($U152,RM_KEY,0))),"")</f>
        <v>L</v>
      </c>
      <c r="AS152" s="92" t="str">
        <f>IFERROR(IF(INDEX(RM_M_Exp,MATCH($U152,RM_KEY,0))="","",INDEX(RM_M_Exp,MATCH($U152,RM_KEY,0))),"")</f>
        <v>L</v>
      </c>
      <c r="AT152" s="92" t="str">
        <f>IFERROR(IF(INDEX(RM_M_Edu,MATCH($U152,RM_KEY,0))="","",INDEX(RM_M_Edu,MATCH($U152,RM_KEY,0))),"")</f>
        <v>L</v>
      </c>
      <c r="AU152" s="93" t="str">
        <f>IFERROR(IF(INDEX(RM_L_C,MATCH($U152,RM_KEY,0))="","",INDEX(RM_L_C,MATCH($U152,RM_KEY,0))),"")</f>
        <v/>
      </c>
      <c r="AV152" s="94" t="str">
        <f>IFERROR(IF(INDEX(RM_L_Au,MATCH($U152,RM_KEY,0))="","",INDEX(RM_L_Au,MATCH($U152,RM_KEY,0))),"")</f>
        <v/>
      </c>
      <c r="AW152" s="94" t="str">
        <f>IFERROR(IF(INDEX(RM_L_Ac,MATCH($U152,RM_KEY,0))="","",INDEX(RM_L_Ac,MATCH($U152,RM_KEY,0))),"")</f>
        <v/>
      </c>
      <c r="AX152" s="94" t="str">
        <f>IFERROR(IF(INDEX(RM_L_L,MATCH($U152,RM_KEY,0))="","",INDEX(RM_L_L,MATCH($U152,RM_KEY,0))),"")</f>
        <v/>
      </c>
      <c r="AY152" s="94" t="str">
        <f>IFERROR(IF(INDEX(RM_L_BI,MATCH($U152,RM_KEY,0))="","",INDEX(RM_L_BI,MATCH($U152,RM_KEY,0))),"")</f>
        <v/>
      </c>
      <c r="AZ152" s="94" t="str">
        <f>IFERROR(IF(INDEX(RM_L_Exp,MATCH($U152,RM_KEY,0))="","",INDEX(RM_L_Exp,MATCH($U152,RM_KEY,0))),"")</f>
        <v/>
      </c>
      <c r="BA152" s="94" t="str">
        <f>IFERROR(IF(INDEX(RM_L_Edu,MATCH($U152,RM_KEY,0))="","",INDEX(RM_L_Edu,MATCH($U152,RM_KEY,0))),"")</f>
        <v/>
      </c>
      <c r="BB152" s="89" t="n"/>
      <c r="BC152" s="90" t="n"/>
      <c r="BD152" s="90" t="n"/>
      <c r="BE152" s="90" t="n"/>
      <c r="BF152" s="90" t="n"/>
      <c r="BG152" s="90" t="inlineStr">
        <is>
          <t>M</t>
        </is>
      </c>
      <c r="BH152" s="90" t="inlineStr">
        <is>
          <t>M</t>
        </is>
      </c>
      <c r="BI152" s="93" t="n"/>
      <c r="BJ152" s="94" t="n"/>
      <c r="BK152" s="94" t="n"/>
      <c r="BL152" s="94" t="n"/>
      <c r="BM152" s="94" t="n"/>
      <c r="BN152" s="94" t="n"/>
      <c r="BO152" s="94" t="n"/>
      <c r="BP152" s="63" t="n"/>
      <c r="BQ152" s="95" t="str">
        <f>IF(CY152=0,"",IF(BP152&lt;&gt;"",BP152,IF(LEFT(W152,1)="X",W152,IF(OR(W152="B+",W152="C+"),INDEX(LAD_PC,MAX(1,MIN(14,MATCH(W152,LAD_PC,0)+IF((DA152-CZ152)&gt;=0.5,1,IF((DA152-CZ152)&lt;=-0.5,-1,0))))),INDEX(LAD_STD,MAX(1,MIN(12,MATCH(W152,LAD_STD,0)+IF((DA152-CZ152)&gt;=0.5,1,IF((DA152-CZ152)&lt;=-0.5,-1,0)))))))))</f>
        <v/>
      </c>
      <c r="BR152" s="86" t="str">
        <f>IF(BQ152="","",IFERROR(CHOOSE(INDEX(B_RANK,MATCH(BQ152,B_LVL,0)),"Band A · Practitioner","Band B · Specialist / Manager","B+ · Player-Coach","Band C · Principal / Head","C+ · Player-Coach","Band D · Business leadership","Band E · Enterprise leadership"),"Band X · Consultant"))</f>
        <v/>
      </c>
      <c r="BS152" s="86" t="str">
        <f>IF(BQ152="","",IF(BQ152=W152,"• Same",IF(INDEX(B_VAL,MATCH(BQ152,B_LVL,0))&gt;INDEX(B_VAL,MATCH(W152,B_LVL,0)),"▲ Up","▼ Down")))</f>
        <v/>
      </c>
      <c r="BT152" s="95" t="str">
        <f>IF(BQ152&lt;&gt;"",BQ152,W152)</f>
        <v>A1</v>
      </c>
      <c r="BU152" s="86" t="str">
        <f>IFERROR(IF($H152="","—",IF(OR(LEFT(BT152,1)="X",LEFT(INDEX($BT$7:$BT$592,MATCH($H152,$D$7:$D$592,0)),1)="X"),"—",IF(AND(LEFT(BT152,1)="E",LEFT(INDEX($BT$7:$BT$592,MATCH($H152,$D$7:$D$592,0)),1)="E"),"Exception · Band E",IF(INDEX(B_VAL,MATCH(BT152,B_LVL,0))&gt;=INDEX(B_VAL,MATCH(INDEX($BT$7:$BT$592,MATCH($H152,$D$7:$D$592,0)),B_LVL,0)),"⚠ At or above the manager",IF(INDEX(B_RANK,MATCH(BT152,B_LVL,0))=INDEX(B_RANK,MATCH(INDEX($BT$7:$BT$592,MATCH($H152,$D$7:$D$592,0)),B_LVL,0)),"⚠ Same band as the manager","OK"))))),"—")</f>
        <v>OK</v>
      </c>
      <c r="BV152" s="64" t="n"/>
      <c r="BW152" s="20">
        <f>IFERROR(INDEX(LMH_PTS,MATCH(AG152,LMH_KEY,0)),0)</f>
        <v>9</v>
      </c>
      <c r="BX152" s="21">
        <f>IFERROR(INDEX(LMH_PTS,MATCH(AH152,LMH_KEY,0)),0)</f>
        <v>3</v>
      </c>
      <c r="BY152" s="21">
        <f>IFERROR(INDEX(LMH_PTS,MATCH(AI152,LMH_KEY,0)),0)</f>
        <v>1</v>
      </c>
      <c r="BZ152" s="21">
        <f>IFERROR(INDEX(LMH_PTS,MATCH(AJ152,LMH_KEY,0)),0)</f>
        <v>1</v>
      </c>
      <c r="CA152" s="21">
        <f>IFERROR(INDEX(LMH_PTS,MATCH(AK152,LMH_KEY,0)),0)</f>
        <v>3</v>
      </c>
      <c r="CB152" s="21">
        <f>IFERROR(INDEX(LMH_PTS,MATCH(AL152,LMH_KEY,0)),0)</f>
        <v>1</v>
      </c>
      <c r="CC152" s="21">
        <f>IFERROR(INDEX(LMH_PTS,MATCH(AM152,LMH_KEY,0)),0)</f>
        <v>1</v>
      </c>
      <c r="CD152" s="21">
        <f>IFERROR(INDEX(LMH_PTS,MATCH(IF(AU152&lt;&gt;"",AU152,AG152),LMH_KEY,0)),0)</f>
        <v>9</v>
      </c>
      <c r="CE152" s="21">
        <f>IFERROR(INDEX(LMH_PTS,MATCH(IF(AV152&lt;&gt;"",AV152,AH152),LMH_KEY,0)),0)</f>
        <v>3</v>
      </c>
      <c r="CF152" s="21">
        <f>IFERROR(INDEX(LMH_PTS,MATCH(IF(AW152&lt;&gt;"",AW152,AI152),LMH_KEY,0)),0)</f>
        <v>1</v>
      </c>
      <c r="CG152" s="21">
        <f>IFERROR(INDEX(LMH_PTS,MATCH(IF(AX152&lt;&gt;"",AX152,AJ152),LMH_KEY,0)),0)</f>
        <v>1</v>
      </c>
      <c r="CH152" s="21">
        <f>IFERROR(INDEX(LMH_PTS,MATCH(IF(AY152&lt;&gt;"",AY152,AK152),LMH_KEY,0)),0)</f>
        <v>3</v>
      </c>
      <c r="CI152" s="21">
        <f>IFERROR(INDEX(LMH_PTS,MATCH(IF(AZ152&lt;&gt;"",AZ152,AL152),LMH_KEY,0)),0)</f>
        <v>1</v>
      </c>
      <c r="CJ152" s="21">
        <f>IFERROR(INDEX(LMH_PTS,MATCH(IF(BA152&lt;&gt;"",BA152,AM152),LMH_KEY,0)),0)</f>
        <v>1</v>
      </c>
      <c r="CK152" s="21">
        <f>IF(BB152="",0,IFERROR(INDEX(LMH_STEP,MATCH(BB152,LMH_KEY,0)),0))</f>
        <v>0</v>
      </c>
      <c r="CL152" s="21">
        <f>IF(BC152="",0,IFERROR(INDEX(LMH_STEP,MATCH(BC152,LMH_KEY,0)),0))</f>
        <v>0</v>
      </c>
      <c r="CM152" s="21">
        <f>IF(BD152="",0,IFERROR(INDEX(LMH_STEP,MATCH(BD152,LMH_KEY,0)),0))</f>
        <v>0</v>
      </c>
      <c r="CN152" s="21">
        <f>IF(BE152="",0,IFERROR(INDEX(LMH_STEP,MATCH(BE152,LMH_KEY,0)),0))</f>
        <v>0</v>
      </c>
      <c r="CO152" s="21">
        <f>IF(BF152="",0,IFERROR(INDEX(LMH_STEP,MATCH(BF152,LMH_KEY,0)),0))</f>
        <v>0</v>
      </c>
      <c r="CP152" s="21">
        <f>IF(BG152="",0,IFERROR(INDEX(LMH_STEP,MATCH(BG152,LMH_KEY,0)),0))</f>
        <v>0</v>
      </c>
      <c r="CQ152" s="21">
        <f>IF(BH152="",0,IFERROR(INDEX(LMH_STEP,MATCH(BH152,LMH_KEY,0)),0))</f>
        <v>0</v>
      </c>
      <c r="CR152" s="21">
        <f>IF(BI152&lt;&gt;"",IFERROR(INDEX(LMH_STEP,MATCH(BI152,LMH_KEY,0)),0),CK152)</f>
        <v>0</v>
      </c>
      <c r="CS152" s="21">
        <f>IF(BJ152&lt;&gt;"",IFERROR(INDEX(LMH_STEP,MATCH(BJ152,LMH_KEY,0)),0),CL152)</f>
        <v>0</v>
      </c>
      <c r="CT152" s="21">
        <f>IF(BK152&lt;&gt;"",IFERROR(INDEX(LMH_STEP,MATCH(BK152,LMH_KEY,0)),0),CM152)</f>
        <v>0</v>
      </c>
      <c r="CU152" s="21">
        <f>IF(BL152&lt;&gt;"",IFERROR(INDEX(LMH_STEP,MATCH(BL152,LMH_KEY,0)),0),CN152)</f>
        <v>0</v>
      </c>
      <c r="CV152" s="21">
        <f>IF(BM152&lt;&gt;"",IFERROR(INDEX(LMH_STEP,MATCH(BM152,LMH_KEY,0)),0),CO152)</f>
        <v>0</v>
      </c>
      <c r="CW152" s="21">
        <f>IF(BN152&lt;&gt;"",IFERROR(INDEX(LMH_STEP,MATCH(BN152,LMH_KEY,0)),0),CP152)</f>
        <v>0</v>
      </c>
      <c r="CX152" s="21">
        <f>IF(BO152&lt;&gt;"",IFERROR(INDEX(LMH_STEP,MATCH(BO152,LMH_KEY,0)),0),CQ152)</f>
        <v>0</v>
      </c>
      <c r="CY152" s="21">
        <f>COUNTA(BI152:BO152)+IF(BP152&lt;&gt;"",1,0)+IFERROR(INDEX(RM_LCNT,MATCH($U152,RM_KEY,0)),0)</f>
        <v>0</v>
      </c>
      <c r="CZ152" s="21">
        <f>IF((BW152+BX152+BY152+BZ152+CA152+CB152+CC152)=0,0,(BW152*CK152+BX152*CL152+BY152*CM152+BZ152*CN152+CA152*CO152+CB152*CP152+CC152*CQ152)/(BW152+BX152+BY152+BZ152+CA152+CB152+CC152))</f>
        <v>0</v>
      </c>
      <c r="DA152" s="21">
        <f>IF((CD152+CE152+CF152+CG152+CH152+CI152+CJ152)=0,0,(CD152*CR152+CE152*CS152+CF152*CT152+CG152*CU152+CH152*CV152+CI152*CW152+CJ152*CX152)/(CD152+CE152+CF152+CG152+CH152+CI152+CJ152))</f>
        <v>0</v>
      </c>
    </row>
    <row r="153" ht="70" customHeight="1">
      <c r="A153" s="59" t="inlineStr">
        <is>
          <t>CARBON</t>
        </is>
      </c>
      <c r="B153" s="17" t="inlineStr">
        <is>
          <t>Marketing</t>
        </is>
      </c>
      <c r="C153" s="17" t="n">
        <v>5</v>
      </c>
      <c r="D153" s="17" t="inlineStr">
        <is>
          <t>INTN0285</t>
        </is>
      </c>
      <c r="E153" s="17" t="inlineStr">
        <is>
          <t>Deblina Chatterjee</t>
        </is>
      </c>
      <c r="F153" s="17" t="inlineStr">
        <is>
          <t>Intern</t>
        </is>
      </c>
      <c r="G153" s="17" t="inlineStr">
        <is>
          <t>Priyadarshini Dey</t>
        </is>
      </c>
      <c r="H153" s="17" t="inlineStr">
        <is>
          <t>IRIS2324</t>
        </is>
      </c>
      <c r="I153" s="17" t="n">
        <v>1.2</v>
      </c>
      <c r="J153" s="17" t="inlineStr">
        <is>
          <t>B.Tech</t>
        </is>
      </c>
      <c r="K153" s="17" t="inlineStr">
        <is>
          <t>L1 – Intern</t>
        </is>
      </c>
      <c r="L153" s="82" t="inlineStr">
        <is>
          <t>19 of 20</t>
        </is>
      </c>
      <c r="M153" s="83" t="inlineStr">
        <is>
          <t>• This role develops new business opportunities by connecting the company with relevant customers and partners, while supporting outreach and relationship building.</t>
        </is>
      </c>
      <c r="N153" s="83" t="inlineStr">
        <is>
          <t>Annual · set by manager: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O153" s="83" t="inlineStr">
        <is>
          <t>Latest rating: 3 · Potential: High · 9-box: Emerging Talent</t>
        </is>
      </c>
      <c r="P153" s="83" t="n"/>
      <c r="Q153" s="84" t="inlineStr">
        <is>
          <t>Open ▸</t>
        </is>
      </c>
      <c r="R153" s="84" t="inlineStr">
        <is>
          <t>Card ▸</t>
        </is>
      </c>
      <c r="S153" s="85" t="inlineStr">
        <is>
          <t>Sales &amp; Business Development</t>
        </is>
      </c>
      <c r="T153" s="86" t="inlineStr">
        <is>
          <t>Sales Development &amp; Prospecting</t>
        </is>
      </c>
      <c r="U153" s="86" t="inlineStr">
        <is>
          <t>R082</t>
        </is>
      </c>
      <c r="V153" s="86" t="inlineStr">
        <is>
          <t>Sales Development &amp; Prospecting · IC</t>
        </is>
      </c>
      <c r="W153" s="101" t="inlineStr">
        <is>
          <t>A1</t>
        </is>
      </c>
      <c r="X153" s="86" t="inlineStr">
        <is>
          <t>Band A · Practitioner</t>
        </is>
      </c>
      <c r="Y153" s="86" t="inlineStr">
        <is>
          <t>Intern – Sales Development &amp; Prospecting</t>
        </is>
      </c>
      <c r="Z153" s="86" t="n"/>
      <c r="AA153" s="86" t="inlineStr">
        <is>
          <t>Placed at A1 by the evidence: six ratings × market-derived weights and rules R1–R13 · no move needed for the reporting line</t>
        </is>
      </c>
      <c r="AB153" s="86" t="n"/>
      <c r="AC153" s="88" t="n"/>
      <c r="AD153" s="21" t="n"/>
      <c r="AE153" s="21" t="n"/>
      <c r="AF153" s="21" t="inlineStr">
        <is>
          <t>Entry / P1 · intern · SFIA 1 Follow</t>
        </is>
      </c>
      <c r="AG153" s="89" t="str">
        <f>IFERROR(IF(INDEX(RM_I_C,MATCH($U153,RM_KEY,0))="","",INDEX(RM_I_C,MATCH($U153,RM_KEY,0))),"")</f>
        <v>H</v>
      </c>
      <c r="AH153" s="90" t="str">
        <f>IFERROR(IF(INDEX(RM_I_Au,MATCH($U153,RM_KEY,0))="","",INDEX(RM_I_Au,MATCH($U153,RM_KEY,0))),"")</f>
        <v>M</v>
      </c>
      <c r="AI153" s="90" t="str">
        <f>IFERROR(IF(INDEX(RM_I_Ac,MATCH($U153,RM_KEY,0))="","",INDEX(RM_I_Ac,MATCH($U153,RM_KEY,0))),"")</f>
        <v>L</v>
      </c>
      <c r="AJ153" s="90" t="str">
        <f>IFERROR(IF(INDEX(RM_I_L,MATCH($U153,RM_KEY,0))="","",INDEX(RM_I_L,MATCH($U153,RM_KEY,0))),"")</f>
        <v>L</v>
      </c>
      <c r="AK153" s="90" t="str">
        <f>IFERROR(IF(INDEX(RM_I_BI,MATCH($U153,RM_KEY,0))="","",INDEX(RM_I_BI,MATCH($U153,RM_KEY,0))),"")</f>
        <v>M</v>
      </c>
      <c r="AL153" s="90" t="str">
        <f>IFERROR(IF(INDEX(RM_I_Exp,MATCH($U153,RM_KEY,0))="","",INDEX(RM_I_Exp,MATCH($U153,RM_KEY,0))),"")</f>
        <v>L</v>
      </c>
      <c r="AM153" s="90" t="str">
        <f>IFERROR(IF(INDEX(RM_I_Edu,MATCH($U153,RM_KEY,0))="","",INDEX(RM_I_Edu,MATCH($U153,RM_KEY,0))),"")</f>
        <v>L</v>
      </c>
      <c r="AN153" s="91" t="str">
        <f>IFERROR(IF(INDEX(RM_M_C,MATCH($U153,RM_KEY,0))="","",INDEX(RM_M_C,MATCH($U153,RM_KEY,0))),"")</f>
        <v>H</v>
      </c>
      <c r="AO153" s="92" t="str">
        <f>IFERROR(IF(INDEX(RM_M_Au,MATCH($U153,RM_KEY,0))="","",INDEX(RM_M_Au,MATCH($U153,RM_KEY,0))),"")</f>
        <v>M</v>
      </c>
      <c r="AP153" s="92" t="str">
        <f>IFERROR(IF(INDEX(RM_M_Ac,MATCH($U153,RM_KEY,0))="","",INDEX(RM_M_Ac,MATCH($U153,RM_KEY,0))),"")</f>
        <v>M</v>
      </c>
      <c r="AQ153" s="92" t="str">
        <f>IFERROR(IF(INDEX(RM_M_L,MATCH($U153,RM_KEY,0))="","",INDEX(RM_M_L,MATCH($U153,RM_KEY,0))),"")</f>
        <v>L</v>
      </c>
      <c r="AR153" s="92" t="str">
        <f>IFERROR(IF(INDEX(RM_M_BI,MATCH($U153,RM_KEY,0))="","",INDEX(RM_M_BI,MATCH($U153,RM_KEY,0))),"")</f>
        <v>L</v>
      </c>
      <c r="AS153" s="92" t="str">
        <f>IFERROR(IF(INDEX(RM_M_Exp,MATCH($U153,RM_KEY,0))="","",INDEX(RM_M_Exp,MATCH($U153,RM_KEY,0))),"")</f>
        <v>L</v>
      </c>
      <c r="AT153" s="92" t="str">
        <f>IFERROR(IF(INDEX(RM_M_Edu,MATCH($U153,RM_KEY,0))="","",INDEX(RM_M_Edu,MATCH($U153,RM_KEY,0))),"")</f>
        <v>L</v>
      </c>
      <c r="AU153" s="93" t="str">
        <f>IFERROR(IF(INDEX(RM_L_C,MATCH($U153,RM_KEY,0))="","",INDEX(RM_L_C,MATCH($U153,RM_KEY,0))),"")</f>
        <v/>
      </c>
      <c r="AV153" s="94" t="str">
        <f>IFERROR(IF(INDEX(RM_L_Au,MATCH($U153,RM_KEY,0))="","",INDEX(RM_L_Au,MATCH($U153,RM_KEY,0))),"")</f>
        <v/>
      </c>
      <c r="AW153" s="94" t="str">
        <f>IFERROR(IF(INDEX(RM_L_Ac,MATCH($U153,RM_KEY,0))="","",INDEX(RM_L_Ac,MATCH($U153,RM_KEY,0))),"")</f>
        <v/>
      </c>
      <c r="AX153" s="94" t="str">
        <f>IFERROR(IF(INDEX(RM_L_L,MATCH($U153,RM_KEY,0))="","",INDEX(RM_L_L,MATCH($U153,RM_KEY,0))),"")</f>
        <v/>
      </c>
      <c r="AY153" s="94" t="str">
        <f>IFERROR(IF(INDEX(RM_L_BI,MATCH($U153,RM_KEY,0))="","",INDEX(RM_L_BI,MATCH($U153,RM_KEY,0))),"")</f>
        <v/>
      </c>
      <c r="AZ153" s="94" t="str">
        <f>IFERROR(IF(INDEX(RM_L_Exp,MATCH($U153,RM_KEY,0))="","",INDEX(RM_L_Exp,MATCH($U153,RM_KEY,0))),"")</f>
        <v/>
      </c>
      <c r="BA153" s="94" t="str">
        <f>IFERROR(IF(INDEX(RM_L_Edu,MATCH($U153,RM_KEY,0))="","",INDEX(RM_L_Edu,MATCH($U153,RM_KEY,0))),"")</f>
        <v/>
      </c>
      <c r="BB153" s="89" t="n"/>
      <c r="BC153" s="90" t="n"/>
      <c r="BD153" s="90" t="n"/>
      <c r="BE153" s="90" t="n"/>
      <c r="BF153" s="90" t="n"/>
      <c r="BG153" s="90" t="inlineStr">
        <is>
          <t>H</t>
        </is>
      </c>
      <c r="BH153" s="90" t="inlineStr">
        <is>
          <t>M</t>
        </is>
      </c>
      <c r="BI153" s="93" t="n"/>
      <c r="BJ153" s="94" t="n"/>
      <c r="BK153" s="94" t="n"/>
      <c r="BL153" s="94" t="n"/>
      <c r="BM153" s="94" t="n"/>
      <c r="BN153" s="94" t="n"/>
      <c r="BO153" s="94" t="n"/>
      <c r="BP153" s="63" t="n"/>
      <c r="BQ153" s="95" t="str">
        <f>IF(CY153=0,"",IF(BP153&lt;&gt;"",BP153,IF(LEFT(W153,1)="X",W153,IF(OR(W153="B+",W153="C+"),INDEX(LAD_PC,MAX(1,MIN(14,MATCH(W153,LAD_PC,0)+IF((DA153-CZ153)&gt;=0.5,1,IF((DA153-CZ153)&lt;=-0.5,-1,0))))),INDEX(LAD_STD,MAX(1,MIN(12,MATCH(W153,LAD_STD,0)+IF((DA153-CZ153)&gt;=0.5,1,IF((DA153-CZ153)&lt;=-0.5,-1,0)))))))))</f>
        <v/>
      </c>
      <c r="BR153" s="86" t="str">
        <f>IF(BQ153="","",IFERROR(CHOOSE(INDEX(B_RANK,MATCH(BQ153,B_LVL,0)),"Band A · Practitioner","Band B · Specialist / Manager","B+ · Player-Coach","Band C · Principal / Head","C+ · Player-Coach","Band D · Business leadership","Band E · Enterprise leadership"),"Band X · Consultant"))</f>
        <v/>
      </c>
      <c r="BS153" s="86" t="str">
        <f>IF(BQ153="","",IF(BQ153=W153,"• Same",IF(INDEX(B_VAL,MATCH(BQ153,B_LVL,0))&gt;INDEX(B_VAL,MATCH(W153,B_LVL,0)),"▲ Up","▼ Down")))</f>
        <v/>
      </c>
      <c r="BT153" s="95" t="str">
        <f>IF(BQ153&lt;&gt;"",BQ153,W153)</f>
        <v>A1</v>
      </c>
      <c r="BU153" s="86" t="str">
        <f>IFERROR(IF($H153="","—",IF(OR(LEFT(BT153,1)="X",LEFT(INDEX($BT$7:$BT$592,MATCH($H153,$D$7:$D$592,0)),1)="X"),"—",IF(AND(LEFT(BT153,1)="E",LEFT(INDEX($BT$7:$BT$592,MATCH($H153,$D$7:$D$592,0)),1)="E"),"Exception · Band E",IF(INDEX(B_VAL,MATCH(BT153,B_LVL,0))&gt;=INDEX(B_VAL,MATCH(INDEX($BT$7:$BT$592,MATCH($H153,$D$7:$D$592,0)),B_LVL,0)),"⚠ At or above the manager",IF(INDEX(B_RANK,MATCH(BT153,B_LVL,0))=INDEX(B_RANK,MATCH(INDEX($BT$7:$BT$592,MATCH($H153,$D$7:$D$592,0)),B_LVL,0)),"⚠ Same band as the manager","OK"))))),"—")</f>
        <v>OK</v>
      </c>
      <c r="BV153" s="64" t="n"/>
      <c r="BW153" s="20">
        <f>IFERROR(INDEX(LMH_PTS,MATCH(AG153,LMH_KEY,0)),0)</f>
        <v>9</v>
      </c>
      <c r="BX153" s="21">
        <f>IFERROR(INDEX(LMH_PTS,MATCH(AH153,LMH_KEY,0)),0)</f>
        <v>3</v>
      </c>
      <c r="BY153" s="21">
        <f>IFERROR(INDEX(LMH_PTS,MATCH(AI153,LMH_KEY,0)),0)</f>
        <v>1</v>
      </c>
      <c r="BZ153" s="21">
        <f>IFERROR(INDEX(LMH_PTS,MATCH(AJ153,LMH_KEY,0)),0)</f>
        <v>1</v>
      </c>
      <c r="CA153" s="21">
        <f>IFERROR(INDEX(LMH_PTS,MATCH(AK153,LMH_KEY,0)),0)</f>
        <v>3</v>
      </c>
      <c r="CB153" s="21">
        <f>IFERROR(INDEX(LMH_PTS,MATCH(AL153,LMH_KEY,0)),0)</f>
        <v>1</v>
      </c>
      <c r="CC153" s="21">
        <f>IFERROR(INDEX(LMH_PTS,MATCH(AM153,LMH_KEY,0)),0)</f>
        <v>1</v>
      </c>
      <c r="CD153" s="21">
        <f>IFERROR(INDEX(LMH_PTS,MATCH(IF(AU153&lt;&gt;"",AU153,AG153),LMH_KEY,0)),0)</f>
        <v>9</v>
      </c>
      <c r="CE153" s="21">
        <f>IFERROR(INDEX(LMH_PTS,MATCH(IF(AV153&lt;&gt;"",AV153,AH153),LMH_KEY,0)),0)</f>
        <v>3</v>
      </c>
      <c r="CF153" s="21">
        <f>IFERROR(INDEX(LMH_PTS,MATCH(IF(AW153&lt;&gt;"",AW153,AI153),LMH_KEY,0)),0)</f>
        <v>1</v>
      </c>
      <c r="CG153" s="21">
        <f>IFERROR(INDEX(LMH_PTS,MATCH(IF(AX153&lt;&gt;"",AX153,AJ153),LMH_KEY,0)),0)</f>
        <v>1</v>
      </c>
      <c r="CH153" s="21">
        <f>IFERROR(INDEX(LMH_PTS,MATCH(IF(AY153&lt;&gt;"",AY153,AK153),LMH_KEY,0)),0)</f>
        <v>3</v>
      </c>
      <c r="CI153" s="21">
        <f>IFERROR(INDEX(LMH_PTS,MATCH(IF(AZ153&lt;&gt;"",AZ153,AL153),LMH_KEY,0)),0)</f>
        <v>1</v>
      </c>
      <c r="CJ153" s="21">
        <f>IFERROR(INDEX(LMH_PTS,MATCH(IF(BA153&lt;&gt;"",BA153,AM153),LMH_KEY,0)),0)</f>
        <v>1</v>
      </c>
      <c r="CK153" s="21">
        <f>IF(BB153="",0,IFERROR(INDEX(LMH_STEP,MATCH(BB153,LMH_KEY,0)),0))</f>
        <v>0</v>
      </c>
      <c r="CL153" s="21">
        <f>IF(BC153="",0,IFERROR(INDEX(LMH_STEP,MATCH(BC153,LMH_KEY,0)),0))</f>
        <v>0</v>
      </c>
      <c r="CM153" s="21">
        <f>IF(BD153="",0,IFERROR(INDEX(LMH_STEP,MATCH(BD153,LMH_KEY,0)),0))</f>
        <v>0</v>
      </c>
      <c r="CN153" s="21">
        <f>IF(BE153="",0,IFERROR(INDEX(LMH_STEP,MATCH(BE153,LMH_KEY,0)),0))</f>
        <v>0</v>
      </c>
      <c r="CO153" s="21">
        <f>IF(BF153="",0,IFERROR(INDEX(LMH_STEP,MATCH(BF153,LMH_KEY,0)),0))</f>
        <v>0</v>
      </c>
      <c r="CP153" s="21">
        <f>IF(BG153="",0,IFERROR(INDEX(LMH_STEP,MATCH(BG153,LMH_KEY,0)),0))</f>
        <v>1</v>
      </c>
      <c r="CQ153" s="21">
        <f>IF(BH153="",0,IFERROR(INDEX(LMH_STEP,MATCH(BH153,LMH_KEY,0)),0))</f>
        <v>0</v>
      </c>
      <c r="CR153" s="21">
        <f>IF(BI153&lt;&gt;"",IFERROR(INDEX(LMH_STEP,MATCH(BI153,LMH_KEY,0)),0),CK153)</f>
        <v>0</v>
      </c>
      <c r="CS153" s="21">
        <f>IF(BJ153&lt;&gt;"",IFERROR(INDEX(LMH_STEP,MATCH(BJ153,LMH_KEY,0)),0),CL153)</f>
        <v>0</v>
      </c>
      <c r="CT153" s="21">
        <f>IF(BK153&lt;&gt;"",IFERROR(INDEX(LMH_STEP,MATCH(BK153,LMH_KEY,0)),0),CM153)</f>
        <v>0</v>
      </c>
      <c r="CU153" s="21">
        <f>IF(BL153&lt;&gt;"",IFERROR(INDEX(LMH_STEP,MATCH(BL153,LMH_KEY,0)),0),CN153)</f>
        <v>0</v>
      </c>
      <c r="CV153" s="21">
        <f>IF(BM153&lt;&gt;"",IFERROR(INDEX(LMH_STEP,MATCH(BM153,LMH_KEY,0)),0),CO153)</f>
        <v>0</v>
      </c>
      <c r="CW153" s="21">
        <f>IF(BN153&lt;&gt;"",IFERROR(INDEX(LMH_STEP,MATCH(BN153,LMH_KEY,0)),0),CP153)</f>
        <v>1</v>
      </c>
      <c r="CX153" s="21">
        <f>IF(BO153&lt;&gt;"",IFERROR(INDEX(LMH_STEP,MATCH(BO153,LMH_KEY,0)),0),CQ153)</f>
        <v>0</v>
      </c>
      <c r="CY153" s="21">
        <f>COUNTA(BI153:BO153)+IF(BP153&lt;&gt;"",1,0)+IFERROR(INDEX(RM_LCNT,MATCH($U153,RM_KEY,0)),0)</f>
        <v>0</v>
      </c>
      <c r="CZ153" s="21">
        <f>IF((BW153+BX153+BY153+BZ153+CA153+CB153+CC153)=0,0,(BW153*CK153+BX153*CL153+BY153*CM153+BZ153*CN153+CA153*CO153+CB153*CP153+CC153*CQ153)/(BW153+BX153+BY153+BZ153+CA153+CB153+CC153))</f>
        <v>0.0526315789473684</v>
      </c>
      <c r="DA153" s="21">
        <f>IF((CD153+CE153+CF153+CG153+CH153+CI153+CJ153)=0,0,(CD153*CR153+CE153*CS153+CF153*CT153+CG153*CU153+CH153*CV153+CI153*CW153+CJ153*CX153)/(CD153+CE153+CF153+CG153+CH153+CI153+CJ153))</f>
        <v>0.0526315789473684</v>
      </c>
    </row>
    <row r="154" ht="70" customHeight="1">
      <c r="A154" s="59" t="inlineStr">
        <is>
          <t>CARBON</t>
        </is>
      </c>
      <c r="B154" s="17" t="inlineStr">
        <is>
          <t>Marketing</t>
        </is>
      </c>
      <c r="C154" s="17" t="n">
        <v>4</v>
      </c>
      <c r="D154" s="17" t="inlineStr">
        <is>
          <t>IRIS2345</t>
        </is>
      </c>
      <c r="E154" s="17" t="inlineStr">
        <is>
          <t>Vijay Krishna Chintha</t>
        </is>
      </c>
      <c r="F154" s="17" t="inlineStr">
        <is>
          <t>Team Lead SDR</t>
        </is>
      </c>
      <c r="G154" s="17" t="inlineStr">
        <is>
          <t>Saahit Togaru</t>
        </is>
      </c>
      <c r="H154" s="17" t="inlineStr">
        <is>
          <t>IRIS2239</t>
        </is>
      </c>
      <c r="I154" s="17" t="n">
        <v>6.8</v>
      </c>
      <c r="J154" s="17" t="inlineStr">
        <is>
          <t>PGDM</t>
        </is>
      </c>
      <c r="K154" s="17" t="inlineStr">
        <is>
          <t>L4 – Senior</t>
        </is>
      </c>
      <c r="L154" s="82" t="inlineStr">
        <is>
          <t>20 of 20</t>
        </is>
      </c>
      <c r="M154" s="83"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N154" s="83" t="inlineStr">
        <is>
          <t>Annual · set by manager: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O154" s="83" t="inlineStr">
        <is>
          <t>Latest rating: 2 · Potential: Low · 9-box: Underperformer / Exit Risk</t>
        </is>
      </c>
      <c r="P154" s="83" t="inlineStr">
        <is>
          <t>Complexity &amp; Expertise: A2: Cold calling, email and LinkedIn outreach to generate sales-accepted leads, plus team management → moved down 0.5
Autonomy &amp; Decision: A2: Only stated independent decision is channels of outreach → moved down 0.5
Accountability &amp; Impact: A3: own survey / KRA answers · summarised by the rater; not quoted → moved down 0.5
Leadership &amp; Strategy: B1: Lists team management; four direct reports → matches the start</t>
        </is>
      </c>
      <c r="Q154" s="84" t="inlineStr">
        <is>
          <t>Open ▸</t>
        </is>
      </c>
      <c r="R154" s="84" t="inlineStr">
        <is>
          <t>Card ▸</t>
        </is>
      </c>
      <c r="S154" s="85" t="inlineStr">
        <is>
          <t>Sales &amp; Business Development</t>
        </is>
      </c>
      <c r="T154" s="86" t="inlineStr">
        <is>
          <t>Sales Development &amp; Prospecting</t>
        </is>
      </c>
      <c r="U154" s="86" t="inlineStr">
        <is>
          <t>R083</t>
        </is>
      </c>
      <c r="V154" s="86" t="inlineStr">
        <is>
          <t>Sales Development &amp; Prospecting · Manager</t>
        </is>
      </c>
      <c r="W154" s="99" t="inlineStr">
        <is>
          <t>B1</t>
        </is>
      </c>
      <c r="X154" s="86" t="inlineStr">
        <is>
          <t>Band B · Specialist / Manager</t>
        </is>
      </c>
      <c r="Y154" s="86" t="inlineStr">
        <is>
          <t>Team Lead – Sales Development</t>
        </is>
      </c>
      <c r="Z154" s="86" t="n"/>
      <c r="AA154" s="86" t="inlineStr">
        <is>
          <t>Placed at B1 by the evidence: six ratings × market-derived weights and rules R1–R13 · no move needed for the reporting line</t>
        </is>
      </c>
      <c r="AB154" s="86" t="n"/>
      <c r="AC154" s="88" t="inlineStr">
        <is>
          <t>B1</t>
        </is>
      </c>
      <c r="AD154" s="21" t="inlineStr">
        <is>
          <t>Medium · 6.8 yrs vs market 4–8 yrs for B1</t>
        </is>
      </c>
      <c r="AE154" s="21" t="inlineStr">
        <is>
          <t>4 direct reports · norm IC: none · Team Lead: 3–5</t>
        </is>
      </c>
      <c r="AF154" s="21" t="inlineStr">
        <is>
          <t>P3 / M2 · SFIA 4 Enable</t>
        </is>
      </c>
      <c r="AG154" s="89" t="str">
        <f>IFERROR(IF(INDEX(RM_I_C,MATCH($U154,RM_KEY,0))="","",INDEX(RM_I_C,MATCH($U154,RM_KEY,0))),"")</f>
        <v>H</v>
      </c>
      <c r="AH154" s="90" t="str">
        <f>IFERROR(IF(INDEX(RM_I_Au,MATCH($U154,RM_KEY,0))="","",INDEX(RM_I_Au,MATCH($U154,RM_KEY,0))),"")</f>
        <v>M</v>
      </c>
      <c r="AI154" s="90" t="str">
        <f>IFERROR(IF(INDEX(RM_I_Ac,MATCH($U154,RM_KEY,0))="","",INDEX(RM_I_Ac,MATCH($U154,RM_KEY,0))),"")</f>
        <v>L</v>
      </c>
      <c r="AJ154" s="90" t="str">
        <f>IFERROR(IF(INDEX(RM_I_L,MATCH($U154,RM_KEY,0))="","",INDEX(RM_I_L,MATCH($U154,RM_KEY,0))),"")</f>
        <v>M</v>
      </c>
      <c r="AK154" s="90" t="str">
        <f>IFERROR(IF(INDEX(RM_I_BI,MATCH($U154,RM_KEY,0))="","",INDEX(RM_I_BI,MATCH($U154,RM_KEY,0))),"")</f>
        <v>M</v>
      </c>
      <c r="AL154" s="90" t="str">
        <f>IFERROR(IF(INDEX(RM_I_Exp,MATCH($U154,RM_KEY,0))="","",INDEX(RM_I_Exp,MATCH($U154,RM_KEY,0))),"")</f>
        <v>L</v>
      </c>
      <c r="AM154" s="90" t="str">
        <f>IFERROR(IF(INDEX(RM_I_Edu,MATCH($U154,RM_KEY,0))="","",INDEX(RM_I_Edu,MATCH($U154,RM_KEY,0))),"")</f>
        <v>L</v>
      </c>
      <c r="AN154" s="91" t="str">
        <f>IFERROR(IF(INDEX(RM_M_C,MATCH($U154,RM_KEY,0))="","",INDEX(RM_M_C,MATCH($U154,RM_KEY,0))),"")</f>
        <v>H</v>
      </c>
      <c r="AO154" s="92" t="str">
        <f>IFERROR(IF(INDEX(RM_M_Au,MATCH($U154,RM_KEY,0))="","",INDEX(RM_M_Au,MATCH($U154,RM_KEY,0))),"")</f>
        <v>M</v>
      </c>
      <c r="AP154" s="92" t="str">
        <f>IFERROR(IF(INDEX(RM_M_Ac,MATCH($U154,RM_KEY,0))="","",INDEX(RM_M_Ac,MATCH($U154,RM_KEY,0))),"")</f>
        <v>M</v>
      </c>
      <c r="AQ154" s="92" t="str">
        <f>IFERROR(IF(INDEX(RM_M_L,MATCH($U154,RM_KEY,0))="","",INDEX(RM_M_L,MATCH($U154,RM_KEY,0))),"")</f>
        <v>M</v>
      </c>
      <c r="AR154" s="92" t="str">
        <f>IFERROR(IF(INDEX(RM_M_BI,MATCH($U154,RM_KEY,0))="","",INDEX(RM_M_BI,MATCH($U154,RM_KEY,0))),"")</f>
        <v>L</v>
      </c>
      <c r="AS154" s="92" t="str">
        <f>IFERROR(IF(INDEX(RM_M_Exp,MATCH($U154,RM_KEY,0))="","",INDEX(RM_M_Exp,MATCH($U154,RM_KEY,0))),"")</f>
        <v>L</v>
      </c>
      <c r="AT154" s="92" t="str">
        <f>IFERROR(IF(INDEX(RM_M_Edu,MATCH($U154,RM_KEY,0))="","",INDEX(RM_M_Edu,MATCH($U154,RM_KEY,0))),"")</f>
        <v>L</v>
      </c>
      <c r="AU154" s="93" t="str">
        <f>IFERROR(IF(INDEX(RM_L_C,MATCH($U154,RM_KEY,0))="","",INDEX(RM_L_C,MATCH($U154,RM_KEY,0))),"")</f>
        <v/>
      </c>
      <c r="AV154" s="94" t="str">
        <f>IFERROR(IF(INDEX(RM_L_Au,MATCH($U154,RM_KEY,0))="","",INDEX(RM_L_Au,MATCH($U154,RM_KEY,0))),"")</f>
        <v/>
      </c>
      <c r="AW154" s="94" t="str">
        <f>IFERROR(IF(INDEX(RM_L_Ac,MATCH($U154,RM_KEY,0))="","",INDEX(RM_L_Ac,MATCH($U154,RM_KEY,0))),"")</f>
        <v/>
      </c>
      <c r="AX154" s="94" t="str">
        <f>IFERROR(IF(INDEX(RM_L_L,MATCH($U154,RM_KEY,0))="","",INDEX(RM_L_L,MATCH($U154,RM_KEY,0))),"")</f>
        <v/>
      </c>
      <c r="AY154" s="94" t="str">
        <f>IFERROR(IF(INDEX(RM_L_BI,MATCH($U154,RM_KEY,0))="","",INDEX(RM_L_BI,MATCH($U154,RM_KEY,0))),"")</f>
        <v/>
      </c>
      <c r="AZ154" s="94" t="str">
        <f>IFERROR(IF(INDEX(RM_L_Exp,MATCH($U154,RM_KEY,0))="","",INDEX(RM_L_Exp,MATCH($U154,RM_KEY,0))),"")</f>
        <v/>
      </c>
      <c r="BA154" s="94" t="str">
        <f>IFERROR(IF(INDEX(RM_L_Edu,MATCH($U154,RM_KEY,0))="","",INDEX(RM_L_Edu,MATCH($U154,RM_KEY,0))),"")</f>
        <v/>
      </c>
      <c r="BB154" s="89" t="inlineStr">
        <is>
          <t>M</t>
        </is>
      </c>
      <c r="BC154" s="90" t="inlineStr">
        <is>
          <t>M</t>
        </is>
      </c>
      <c r="BD154" s="90" t="inlineStr">
        <is>
          <t>M</t>
        </is>
      </c>
      <c r="BE154" s="90" t="inlineStr">
        <is>
          <t>M</t>
        </is>
      </c>
      <c r="BF154" s="90" t="n"/>
      <c r="BG154" s="90" t="inlineStr">
        <is>
          <t>H</t>
        </is>
      </c>
      <c r="BH154" s="90" t="inlineStr">
        <is>
          <t>H</t>
        </is>
      </c>
      <c r="BI154" s="93" t="n"/>
      <c r="BJ154" s="94" t="n"/>
      <c r="BK154" s="94" t="n"/>
      <c r="BL154" s="94" t="n"/>
      <c r="BM154" s="94" t="n"/>
      <c r="BN154" s="94" t="n"/>
      <c r="BO154" s="94" t="n"/>
      <c r="BP154" s="63" t="n"/>
      <c r="BQ154" s="95" t="str">
        <f>IF(CY154=0,"",IF(BP154&lt;&gt;"",BP154,IF(LEFT(W154,1)="X",W154,IF(OR(W154="B+",W154="C+"),INDEX(LAD_PC,MAX(1,MIN(14,MATCH(W154,LAD_PC,0)+IF((DA154-CZ154)&gt;=0.5,1,IF((DA154-CZ154)&lt;=-0.5,-1,0))))),INDEX(LAD_STD,MAX(1,MIN(12,MATCH(W154,LAD_STD,0)+IF((DA154-CZ154)&gt;=0.5,1,IF((DA154-CZ154)&lt;=-0.5,-1,0)))))))))</f>
        <v/>
      </c>
      <c r="BR154" s="86" t="str">
        <f>IF(BQ154="","",IFERROR(CHOOSE(INDEX(B_RANK,MATCH(BQ154,B_LVL,0)),"Band A · Practitioner","Band B · Specialist / Manager","B+ · Player-Coach","Band C · Principal / Head","C+ · Player-Coach","Band D · Business leadership","Band E · Enterprise leadership"),"Band X · Consultant"))</f>
        <v/>
      </c>
      <c r="BS154" s="86" t="str">
        <f>IF(BQ154="","",IF(BQ154=W154,"• Same",IF(INDEX(B_VAL,MATCH(BQ154,B_LVL,0))&gt;INDEX(B_VAL,MATCH(W154,B_LVL,0)),"▲ Up","▼ Down")))</f>
        <v/>
      </c>
      <c r="BT154" s="95" t="str">
        <f>IF(BQ154&lt;&gt;"",BQ154,W154)</f>
        <v>B1</v>
      </c>
      <c r="BU154" s="86" t="str">
        <f>IFERROR(IF($H154="","—",IF(OR(LEFT(BT154,1)="X",LEFT(INDEX($BT$7:$BT$592,MATCH($H154,$D$7:$D$592,0)),1)="X"),"—",IF(AND(LEFT(BT154,1)="E",LEFT(INDEX($BT$7:$BT$592,MATCH($H154,$D$7:$D$592,0)),1)="E"),"Exception · Band E",IF(INDEX(B_VAL,MATCH(BT154,B_LVL,0))&gt;=INDEX(B_VAL,MATCH(INDEX($BT$7:$BT$592,MATCH($H154,$D$7:$D$592,0)),B_LVL,0)),"⚠ At or above the manager",IF(INDEX(B_RANK,MATCH(BT154,B_LVL,0))=INDEX(B_RANK,MATCH(INDEX($BT$7:$BT$592,MATCH($H154,$D$7:$D$592,0)),B_LVL,0)),"⚠ Same band as the manager","OK"))))),"—")</f>
        <v>OK</v>
      </c>
      <c r="BV154" s="64" t="n"/>
      <c r="BW154" s="20">
        <f>IFERROR(INDEX(LMH_PTS,MATCH(AG154,LMH_KEY,0)),0)</f>
        <v>9</v>
      </c>
      <c r="BX154" s="21">
        <f>IFERROR(INDEX(LMH_PTS,MATCH(AH154,LMH_KEY,0)),0)</f>
        <v>3</v>
      </c>
      <c r="BY154" s="21">
        <f>IFERROR(INDEX(LMH_PTS,MATCH(AI154,LMH_KEY,0)),0)</f>
        <v>1</v>
      </c>
      <c r="BZ154" s="21">
        <f>IFERROR(INDEX(LMH_PTS,MATCH(AJ154,LMH_KEY,0)),0)</f>
        <v>3</v>
      </c>
      <c r="CA154" s="21">
        <f>IFERROR(INDEX(LMH_PTS,MATCH(AK154,LMH_KEY,0)),0)</f>
        <v>3</v>
      </c>
      <c r="CB154" s="21">
        <f>IFERROR(INDEX(LMH_PTS,MATCH(AL154,LMH_KEY,0)),0)</f>
        <v>1</v>
      </c>
      <c r="CC154" s="21">
        <f>IFERROR(INDEX(LMH_PTS,MATCH(AM154,LMH_KEY,0)),0)</f>
        <v>1</v>
      </c>
      <c r="CD154" s="21">
        <f>IFERROR(INDEX(LMH_PTS,MATCH(IF(AU154&lt;&gt;"",AU154,AG154),LMH_KEY,0)),0)</f>
        <v>9</v>
      </c>
      <c r="CE154" s="21">
        <f>IFERROR(INDEX(LMH_PTS,MATCH(IF(AV154&lt;&gt;"",AV154,AH154),LMH_KEY,0)),0)</f>
        <v>3</v>
      </c>
      <c r="CF154" s="21">
        <f>IFERROR(INDEX(LMH_PTS,MATCH(IF(AW154&lt;&gt;"",AW154,AI154),LMH_KEY,0)),0)</f>
        <v>1</v>
      </c>
      <c r="CG154" s="21">
        <f>IFERROR(INDEX(LMH_PTS,MATCH(IF(AX154&lt;&gt;"",AX154,AJ154),LMH_KEY,0)),0)</f>
        <v>3</v>
      </c>
      <c r="CH154" s="21">
        <f>IFERROR(INDEX(LMH_PTS,MATCH(IF(AY154&lt;&gt;"",AY154,AK154),LMH_KEY,0)),0)</f>
        <v>3</v>
      </c>
      <c r="CI154" s="21">
        <f>IFERROR(INDEX(LMH_PTS,MATCH(IF(AZ154&lt;&gt;"",AZ154,AL154),LMH_KEY,0)),0)</f>
        <v>1</v>
      </c>
      <c r="CJ154" s="21">
        <f>IFERROR(INDEX(LMH_PTS,MATCH(IF(BA154&lt;&gt;"",BA154,AM154),LMH_KEY,0)),0)</f>
        <v>1</v>
      </c>
      <c r="CK154" s="21">
        <f>IF(BB154="",0,IFERROR(INDEX(LMH_STEP,MATCH(BB154,LMH_KEY,0)),0))</f>
        <v>0</v>
      </c>
      <c r="CL154" s="21">
        <f>IF(BC154="",0,IFERROR(INDEX(LMH_STEP,MATCH(BC154,LMH_KEY,0)),0))</f>
        <v>0</v>
      </c>
      <c r="CM154" s="21">
        <f>IF(BD154="",0,IFERROR(INDEX(LMH_STEP,MATCH(BD154,LMH_KEY,0)),0))</f>
        <v>0</v>
      </c>
      <c r="CN154" s="21">
        <f>IF(BE154="",0,IFERROR(INDEX(LMH_STEP,MATCH(BE154,LMH_KEY,0)),0))</f>
        <v>0</v>
      </c>
      <c r="CO154" s="21">
        <f>IF(BF154="",0,IFERROR(INDEX(LMH_STEP,MATCH(BF154,LMH_KEY,0)),0))</f>
        <v>0</v>
      </c>
      <c r="CP154" s="21">
        <f>IF(BG154="",0,IFERROR(INDEX(LMH_STEP,MATCH(BG154,LMH_KEY,0)),0))</f>
        <v>1</v>
      </c>
      <c r="CQ154" s="21">
        <f>IF(BH154="",0,IFERROR(INDEX(LMH_STEP,MATCH(BH154,LMH_KEY,0)),0))</f>
        <v>1</v>
      </c>
      <c r="CR154" s="21">
        <f>IF(BI154&lt;&gt;"",IFERROR(INDEX(LMH_STEP,MATCH(BI154,LMH_KEY,0)),0),CK154)</f>
        <v>0</v>
      </c>
      <c r="CS154" s="21">
        <f>IF(BJ154&lt;&gt;"",IFERROR(INDEX(LMH_STEP,MATCH(BJ154,LMH_KEY,0)),0),CL154)</f>
        <v>0</v>
      </c>
      <c r="CT154" s="21">
        <f>IF(BK154&lt;&gt;"",IFERROR(INDEX(LMH_STEP,MATCH(BK154,LMH_KEY,0)),0),CM154)</f>
        <v>0</v>
      </c>
      <c r="CU154" s="21">
        <f>IF(BL154&lt;&gt;"",IFERROR(INDEX(LMH_STEP,MATCH(BL154,LMH_KEY,0)),0),CN154)</f>
        <v>0</v>
      </c>
      <c r="CV154" s="21">
        <f>IF(BM154&lt;&gt;"",IFERROR(INDEX(LMH_STEP,MATCH(BM154,LMH_KEY,0)),0),CO154)</f>
        <v>0</v>
      </c>
      <c r="CW154" s="21">
        <f>IF(BN154&lt;&gt;"",IFERROR(INDEX(LMH_STEP,MATCH(BN154,LMH_KEY,0)),0),CP154)</f>
        <v>1</v>
      </c>
      <c r="CX154" s="21">
        <f>IF(BO154&lt;&gt;"",IFERROR(INDEX(LMH_STEP,MATCH(BO154,LMH_KEY,0)),0),CQ154)</f>
        <v>1</v>
      </c>
      <c r="CY154" s="21">
        <f>COUNTA(BI154:BO154)+IF(BP154&lt;&gt;"",1,0)+IFERROR(INDEX(RM_LCNT,MATCH($U154,RM_KEY,0)),0)</f>
        <v>0</v>
      </c>
      <c r="CZ154" s="21">
        <f>IF((BW154+BX154+BY154+BZ154+CA154+CB154+CC154)=0,0,(BW154*CK154+BX154*CL154+BY154*CM154+BZ154*CN154+CA154*CO154+CB154*CP154+CC154*CQ154)/(BW154+BX154+BY154+BZ154+CA154+CB154+CC154))</f>
        <v>0.0952380952380952</v>
      </c>
      <c r="DA154" s="21">
        <f>IF((CD154+CE154+CF154+CG154+CH154+CI154+CJ154)=0,0,(CD154*CR154+CE154*CS154+CF154*CT154+CG154*CU154+CH154*CV154+CI154*CW154+CJ154*CX154)/(CD154+CE154+CF154+CG154+CH154+CI154+CJ154))</f>
        <v>0.0952380952380952</v>
      </c>
    </row>
    <row r="155" ht="70" customHeight="1">
      <c r="A155" s="59" t="inlineStr">
        <is>
          <t>CARBON</t>
        </is>
      </c>
      <c r="B155" s="17" t="inlineStr">
        <is>
          <t>Marketing</t>
        </is>
      </c>
      <c r="C155" s="17" t="n">
        <v>5</v>
      </c>
      <c r="D155" s="17" t="inlineStr">
        <is>
          <t>IRIS2531</t>
        </is>
      </c>
      <c r="E155" s="17" t="inlineStr">
        <is>
          <t>Fatima Bhaiji</t>
        </is>
      </c>
      <c r="F155" s="17" t="inlineStr">
        <is>
          <t>Sales Development Representative</t>
        </is>
      </c>
      <c r="G155" s="17" t="inlineStr">
        <is>
          <t>Vijay Krishna Chintha</t>
        </is>
      </c>
      <c r="H155" s="17" t="inlineStr">
        <is>
          <t>IRIS2345</t>
        </is>
      </c>
      <c r="I155" s="17" t="n">
        <v>7.1</v>
      </c>
      <c r="J155" s="17" t="inlineStr">
        <is>
          <t>BFM</t>
        </is>
      </c>
      <c r="K155" s="17" t="inlineStr">
        <is>
          <t>L3 – Professional / Associate</t>
        </is>
      </c>
      <c r="L155" s="82" t="inlineStr">
        <is>
          <t>20 of 20</t>
        </is>
      </c>
      <c r="M155" s="83"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N155" s="83" t="inlineStr">
        <is>
          <t>Annual · set by manager: 1. Build a strong pipeline of qualified leads through close sales collaboration and complete 72 DCCs annually
2. Generate 27 Sales Accepted Leads · SALs = Active Buy annually by qualifying high-intent opportunities for Account Executives and Functional Experts</t>
        </is>
      </c>
      <c r="O155" s="83" t="inlineStr">
        <is>
          <t>Latest rating: 3 · Potential: High · 9-box: Emerging Talent</t>
        </is>
      </c>
      <c r="P155" s="83" t="inlineStr">
        <is>
          <t>Complexity &amp; Expertise: A2: Calls · about 150 daily, emailing and LinkedIn outreach to create and qualify opportunities → matches the start
Autonomy &amp; Decision: A2: Decides which contacts to approach → matches the start
Accountability &amp; Impact: A2: Accountable for quality and consistency of own pipeline and outreach → matches the start
Leadership &amp; Strategy: A1: 'Team management' listed with no detail; zero direct reports → matches the start</t>
        </is>
      </c>
      <c r="Q155" s="84" t="inlineStr">
        <is>
          <t>Open ▸</t>
        </is>
      </c>
      <c r="R155" s="84" t="inlineStr">
        <is>
          <t>Card ▸</t>
        </is>
      </c>
      <c r="S155" s="85" t="inlineStr">
        <is>
          <t>Sales &amp; Business Development</t>
        </is>
      </c>
      <c r="T155" s="86" t="inlineStr">
        <is>
          <t>Sales Development &amp; Prospecting</t>
        </is>
      </c>
      <c r="U155" s="86" t="inlineStr">
        <is>
          <t>R082</t>
        </is>
      </c>
      <c r="V155" s="86" t="inlineStr">
        <is>
          <t>Sales Development &amp; Prospecting · IC</t>
        </is>
      </c>
      <c r="W155" s="101" t="inlineStr">
        <is>
          <t>A3</t>
        </is>
      </c>
      <c r="X155" s="86" t="inlineStr">
        <is>
          <t>Band A · Practitioner</t>
        </is>
      </c>
      <c r="Y155" s="86" t="inlineStr">
        <is>
          <t>Senior Sales Development Representative</t>
        </is>
      </c>
      <c r="Z155" s="86" t="n"/>
      <c r="AA155" s="86" t="inlineStr">
        <is>
          <t>Placed at A3 by the evidence: six ratings × market-derived weights and rules R1–R13 · no move needed for the reporting line</t>
        </is>
      </c>
      <c r="AB155" s="86" t="n"/>
      <c r="AC155" s="88" t="inlineStr">
        <is>
          <t>A2</t>
        </is>
      </c>
      <c r="AD155" s="21" t="inlineStr">
        <is>
          <t>High · 7.1 yrs vs market 2–5 yrs for A3</t>
        </is>
      </c>
      <c r="AE155" s="21" t="n"/>
      <c r="AF155" s="21" t="inlineStr">
        <is>
          <t>P2 · SFIA 3 Apply</t>
        </is>
      </c>
      <c r="AG155" s="89" t="str">
        <f>IFERROR(IF(INDEX(RM_I_C,MATCH($U155,RM_KEY,0))="","",INDEX(RM_I_C,MATCH($U155,RM_KEY,0))),"")</f>
        <v>H</v>
      </c>
      <c r="AH155" s="90" t="str">
        <f>IFERROR(IF(INDEX(RM_I_Au,MATCH($U155,RM_KEY,0))="","",INDEX(RM_I_Au,MATCH($U155,RM_KEY,0))),"")</f>
        <v>M</v>
      </c>
      <c r="AI155" s="90" t="str">
        <f>IFERROR(IF(INDEX(RM_I_Ac,MATCH($U155,RM_KEY,0))="","",INDEX(RM_I_Ac,MATCH($U155,RM_KEY,0))),"")</f>
        <v>L</v>
      </c>
      <c r="AJ155" s="90" t="str">
        <f>IFERROR(IF(INDEX(RM_I_L,MATCH($U155,RM_KEY,0))="","",INDEX(RM_I_L,MATCH($U155,RM_KEY,0))),"")</f>
        <v>L</v>
      </c>
      <c r="AK155" s="90" t="str">
        <f>IFERROR(IF(INDEX(RM_I_BI,MATCH($U155,RM_KEY,0))="","",INDEX(RM_I_BI,MATCH($U155,RM_KEY,0))),"")</f>
        <v>M</v>
      </c>
      <c r="AL155" s="90" t="str">
        <f>IFERROR(IF(INDEX(RM_I_Exp,MATCH($U155,RM_KEY,0))="","",INDEX(RM_I_Exp,MATCH($U155,RM_KEY,0))),"")</f>
        <v>L</v>
      </c>
      <c r="AM155" s="90" t="str">
        <f>IFERROR(IF(INDEX(RM_I_Edu,MATCH($U155,RM_KEY,0))="","",INDEX(RM_I_Edu,MATCH($U155,RM_KEY,0))),"")</f>
        <v>L</v>
      </c>
      <c r="AN155" s="91" t="str">
        <f>IFERROR(IF(INDEX(RM_M_C,MATCH($U155,RM_KEY,0))="","",INDEX(RM_M_C,MATCH($U155,RM_KEY,0))),"")</f>
        <v>H</v>
      </c>
      <c r="AO155" s="92" t="str">
        <f>IFERROR(IF(INDEX(RM_M_Au,MATCH($U155,RM_KEY,0))="","",INDEX(RM_M_Au,MATCH($U155,RM_KEY,0))),"")</f>
        <v>M</v>
      </c>
      <c r="AP155" s="92" t="str">
        <f>IFERROR(IF(INDEX(RM_M_Ac,MATCH($U155,RM_KEY,0))="","",INDEX(RM_M_Ac,MATCH($U155,RM_KEY,0))),"")</f>
        <v>M</v>
      </c>
      <c r="AQ155" s="92" t="str">
        <f>IFERROR(IF(INDEX(RM_M_L,MATCH($U155,RM_KEY,0))="","",INDEX(RM_M_L,MATCH($U155,RM_KEY,0))),"")</f>
        <v>L</v>
      </c>
      <c r="AR155" s="92" t="str">
        <f>IFERROR(IF(INDEX(RM_M_BI,MATCH($U155,RM_KEY,0))="","",INDEX(RM_M_BI,MATCH($U155,RM_KEY,0))),"")</f>
        <v>L</v>
      </c>
      <c r="AS155" s="92" t="str">
        <f>IFERROR(IF(INDEX(RM_M_Exp,MATCH($U155,RM_KEY,0))="","",INDEX(RM_M_Exp,MATCH($U155,RM_KEY,0))),"")</f>
        <v>L</v>
      </c>
      <c r="AT155" s="92" t="str">
        <f>IFERROR(IF(INDEX(RM_M_Edu,MATCH($U155,RM_KEY,0))="","",INDEX(RM_M_Edu,MATCH($U155,RM_KEY,0))),"")</f>
        <v>L</v>
      </c>
      <c r="AU155" s="93" t="str">
        <f>IFERROR(IF(INDEX(RM_L_C,MATCH($U155,RM_KEY,0))="","",INDEX(RM_L_C,MATCH($U155,RM_KEY,0))),"")</f>
        <v/>
      </c>
      <c r="AV155" s="94" t="str">
        <f>IFERROR(IF(INDEX(RM_L_Au,MATCH($U155,RM_KEY,0))="","",INDEX(RM_L_Au,MATCH($U155,RM_KEY,0))),"")</f>
        <v/>
      </c>
      <c r="AW155" s="94" t="str">
        <f>IFERROR(IF(INDEX(RM_L_Ac,MATCH($U155,RM_KEY,0))="","",INDEX(RM_L_Ac,MATCH($U155,RM_KEY,0))),"")</f>
        <v/>
      </c>
      <c r="AX155" s="94" t="str">
        <f>IFERROR(IF(INDEX(RM_L_L,MATCH($U155,RM_KEY,0))="","",INDEX(RM_L_L,MATCH($U155,RM_KEY,0))),"")</f>
        <v/>
      </c>
      <c r="AY155" s="94" t="str">
        <f>IFERROR(IF(INDEX(RM_L_BI,MATCH($U155,RM_KEY,0))="","",INDEX(RM_L_BI,MATCH($U155,RM_KEY,0))),"")</f>
        <v/>
      </c>
      <c r="AZ155" s="94" t="str">
        <f>IFERROR(IF(INDEX(RM_L_Exp,MATCH($U155,RM_KEY,0))="","",INDEX(RM_L_Exp,MATCH($U155,RM_KEY,0))),"")</f>
        <v/>
      </c>
      <c r="BA155" s="94" t="str">
        <f>IFERROR(IF(INDEX(RM_L_Edu,MATCH($U155,RM_KEY,0))="","",INDEX(RM_L_Edu,MATCH($U155,RM_KEY,0))),"")</f>
        <v/>
      </c>
      <c r="BB155" s="89" t="inlineStr">
        <is>
          <t>L</t>
        </is>
      </c>
      <c r="BC155" s="90" t="inlineStr">
        <is>
          <t>L</t>
        </is>
      </c>
      <c r="BD155" s="90" t="inlineStr">
        <is>
          <t>L</t>
        </is>
      </c>
      <c r="BE155" s="90" t="inlineStr">
        <is>
          <t>L</t>
        </is>
      </c>
      <c r="BF155" s="90" t="n"/>
      <c r="BG155" s="90" t="inlineStr">
        <is>
          <t>H</t>
        </is>
      </c>
      <c r="BH155" s="90" t="inlineStr">
        <is>
          <t>M</t>
        </is>
      </c>
      <c r="BI155" s="93" t="n"/>
      <c r="BJ155" s="94" t="n"/>
      <c r="BK155" s="94" t="n"/>
      <c r="BL155" s="94" t="n"/>
      <c r="BM155" s="94" t="n"/>
      <c r="BN155" s="94" t="n"/>
      <c r="BO155" s="94" t="n"/>
      <c r="BP155" s="63" t="n"/>
      <c r="BQ155" s="95" t="str">
        <f>IF(CY155=0,"",IF(BP155&lt;&gt;"",BP155,IF(LEFT(W155,1)="X",W155,IF(OR(W155="B+",W155="C+"),INDEX(LAD_PC,MAX(1,MIN(14,MATCH(W155,LAD_PC,0)+IF((DA155-CZ155)&gt;=0.5,1,IF((DA155-CZ155)&lt;=-0.5,-1,0))))),INDEX(LAD_STD,MAX(1,MIN(12,MATCH(W155,LAD_STD,0)+IF((DA155-CZ155)&gt;=0.5,1,IF((DA155-CZ155)&lt;=-0.5,-1,0)))))))))</f>
        <v/>
      </c>
      <c r="BR155" s="86" t="str">
        <f>IF(BQ155="","",IFERROR(CHOOSE(INDEX(B_RANK,MATCH(BQ155,B_LVL,0)),"Band A · Practitioner","Band B · Specialist / Manager","B+ · Player-Coach","Band C · Principal / Head","C+ · Player-Coach","Band D · Business leadership","Band E · Enterprise leadership"),"Band X · Consultant"))</f>
        <v/>
      </c>
      <c r="BS155" s="86" t="str">
        <f>IF(BQ155="","",IF(BQ155=W155,"• Same",IF(INDEX(B_VAL,MATCH(BQ155,B_LVL,0))&gt;INDEX(B_VAL,MATCH(W155,B_LVL,0)),"▲ Up","▼ Down")))</f>
        <v/>
      </c>
      <c r="BT155" s="95" t="str">
        <f>IF(BQ155&lt;&gt;"",BQ155,W155)</f>
        <v>A3</v>
      </c>
      <c r="BU155" s="86" t="str">
        <f>IFERROR(IF($H155="","—",IF(OR(LEFT(BT155,1)="X",LEFT(INDEX($BT$7:$BT$592,MATCH($H155,$D$7:$D$592,0)),1)="X"),"—",IF(AND(LEFT(BT155,1)="E",LEFT(INDEX($BT$7:$BT$592,MATCH($H155,$D$7:$D$592,0)),1)="E"),"Exception · Band E",IF(INDEX(B_VAL,MATCH(BT155,B_LVL,0))&gt;=INDEX(B_VAL,MATCH(INDEX($BT$7:$BT$592,MATCH($H155,$D$7:$D$592,0)),B_LVL,0)),"⚠ At or above the manager",IF(INDEX(B_RANK,MATCH(BT155,B_LVL,0))=INDEX(B_RANK,MATCH(INDEX($BT$7:$BT$592,MATCH($H155,$D$7:$D$592,0)),B_LVL,0)),"⚠ Same band as the manager","OK"))))),"—")</f>
        <v>OK</v>
      </c>
      <c r="BV155" s="64" t="n"/>
      <c r="BW155" s="20">
        <f>IFERROR(INDEX(LMH_PTS,MATCH(AG155,LMH_KEY,0)),0)</f>
        <v>9</v>
      </c>
      <c r="BX155" s="21">
        <f>IFERROR(INDEX(LMH_PTS,MATCH(AH155,LMH_KEY,0)),0)</f>
        <v>3</v>
      </c>
      <c r="BY155" s="21">
        <f>IFERROR(INDEX(LMH_PTS,MATCH(AI155,LMH_KEY,0)),0)</f>
        <v>1</v>
      </c>
      <c r="BZ155" s="21">
        <f>IFERROR(INDEX(LMH_PTS,MATCH(AJ155,LMH_KEY,0)),0)</f>
        <v>1</v>
      </c>
      <c r="CA155" s="21">
        <f>IFERROR(INDEX(LMH_PTS,MATCH(AK155,LMH_KEY,0)),0)</f>
        <v>3</v>
      </c>
      <c r="CB155" s="21">
        <f>IFERROR(INDEX(LMH_PTS,MATCH(AL155,LMH_KEY,0)),0)</f>
        <v>1</v>
      </c>
      <c r="CC155" s="21">
        <f>IFERROR(INDEX(LMH_PTS,MATCH(AM155,LMH_KEY,0)),0)</f>
        <v>1</v>
      </c>
      <c r="CD155" s="21">
        <f>IFERROR(INDEX(LMH_PTS,MATCH(IF(AU155&lt;&gt;"",AU155,AG155),LMH_KEY,0)),0)</f>
        <v>9</v>
      </c>
      <c r="CE155" s="21">
        <f>IFERROR(INDEX(LMH_PTS,MATCH(IF(AV155&lt;&gt;"",AV155,AH155),LMH_KEY,0)),0)</f>
        <v>3</v>
      </c>
      <c r="CF155" s="21">
        <f>IFERROR(INDEX(LMH_PTS,MATCH(IF(AW155&lt;&gt;"",AW155,AI155),LMH_KEY,0)),0)</f>
        <v>1</v>
      </c>
      <c r="CG155" s="21">
        <f>IFERROR(INDEX(LMH_PTS,MATCH(IF(AX155&lt;&gt;"",AX155,AJ155),LMH_KEY,0)),0)</f>
        <v>1</v>
      </c>
      <c r="CH155" s="21">
        <f>IFERROR(INDEX(LMH_PTS,MATCH(IF(AY155&lt;&gt;"",AY155,AK155),LMH_KEY,0)),0)</f>
        <v>3</v>
      </c>
      <c r="CI155" s="21">
        <f>IFERROR(INDEX(LMH_PTS,MATCH(IF(AZ155&lt;&gt;"",AZ155,AL155),LMH_KEY,0)),0)</f>
        <v>1</v>
      </c>
      <c r="CJ155" s="21">
        <f>IFERROR(INDEX(LMH_PTS,MATCH(IF(BA155&lt;&gt;"",BA155,AM155),LMH_KEY,0)),0)</f>
        <v>1</v>
      </c>
      <c r="CK155" s="21">
        <f>IF(BB155="",0,IFERROR(INDEX(LMH_STEP,MATCH(BB155,LMH_KEY,0)),0))</f>
        <v>-1</v>
      </c>
      <c r="CL155" s="21">
        <f>IF(BC155="",0,IFERROR(INDEX(LMH_STEP,MATCH(BC155,LMH_KEY,0)),0))</f>
        <v>-1</v>
      </c>
      <c r="CM155" s="21">
        <f>IF(BD155="",0,IFERROR(INDEX(LMH_STEP,MATCH(BD155,LMH_KEY,0)),0))</f>
        <v>-1</v>
      </c>
      <c r="CN155" s="21">
        <f>IF(BE155="",0,IFERROR(INDEX(LMH_STEP,MATCH(BE155,LMH_KEY,0)),0))</f>
        <v>-1</v>
      </c>
      <c r="CO155" s="21">
        <f>IF(BF155="",0,IFERROR(INDEX(LMH_STEP,MATCH(BF155,LMH_KEY,0)),0))</f>
        <v>0</v>
      </c>
      <c r="CP155" s="21">
        <f>IF(BG155="",0,IFERROR(INDEX(LMH_STEP,MATCH(BG155,LMH_KEY,0)),0))</f>
        <v>1</v>
      </c>
      <c r="CQ155" s="21">
        <f>IF(BH155="",0,IFERROR(INDEX(LMH_STEP,MATCH(BH155,LMH_KEY,0)),0))</f>
        <v>0</v>
      </c>
      <c r="CR155" s="21">
        <f>IF(BI155&lt;&gt;"",IFERROR(INDEX(LMH_STEP,MATCH(BI155,LMH_KEY,0)),0),CK155)</f>
        <v>-1</v>
      </c>
      <c r="CS155" s="21">
        <f>IF(BJ155&lt;&gt;"",IFERROR(INDEX(LMH_STEP,MATCH(BJ155,LMH_KEY,0)),0),CL155)</f>
        <v>-1</v>
      </c>
      <c r="CT155" s="21">
        <f>IF(BK155&lt;&gt;"",IFERROR(INDEX(LMH_STEP,MATCH(BK155,LMH_KEY,0)),0),CM155)</f>
        <v>-1</v>
      </c>
      <c r="CU155" s="21">
        <f>IF(BL155&lt;&gt;"",IFERROR(INDEX(LMH_STEP,MATCH(BL155,LMH_KEY,0)),0),CN155)</f>
        <v>-1</v>
      </c>
      <c r="CV155" s="21">
        <f>IF(BM155&lt;&gt;"",IFERROR(INDEX(LMH_STEP,MATCH(BM155,LMH_KEY,0)),0),CO155)</f>
        <v>0</v>
      </c>
      <c r="CW155" s="21">
        <f>IF(BN155&lt;&gt;"",IFERROR(INDEX(LMH_STEP,MATCH(BN155,LMH_KEY,0)),0),CP155)</f>
        <v>1</v>
      </c>
      <c r="CX155" s="21">
        <f>IF(BO155&lt;&gt;"",IFERROR(INDEX(LMH_STEP,MATCH(BO155,LMH_KEY,0)),0),CQ155)</f>
        <v>0</v>
      </c>
      <c r="CY155" s="21">
        <f>COUNTA(BI155:BO155)+IF(BP155&lt;&gt;"",1,0)+IFERROR(INDEX(RM_LCNT,MATCH($U155,RM_KEY,0)),0)</f>
        <v>0</v>
      </c>
      <c r="CZ155" s="21">
        <f>IF((BW155+BX155+BY155+BZ155+CA155+CB155+CC155)=0,0,(BW155*CK155+BX155*CL155+BY155*CM155+BZ155*CN155+CA155*CO155+CB155*CP155+CC155*CQ155)/(BW155+BX155+BY155+BZ155+CA155+CB155+CC155))</f>
        <v>-0.68421052631579</v>
      </c>
      <c r="DA155" s="21">
        <f>IF((CD155+CE155+CF155+CG155+CH155+CI155+CJ155)=0,0,(CD155*CR155+CE155*CS155+CF155*CT155+CG155*CU155+CH155*CV155+CI155*CW155+CJ155*CX155)/(CD155+CE155+CF155+CG155+CH155+CI155+CJ155))</f>
        <v>-0.68421052631579</v>
      </c>
    </row>
    <row r="156" ht="70" customHeight="1">
      <c r="A156" s="59" t="inlineStr">
        <is>
          <t>CARBON</t>
        </is>
      </c>
      <c r="B156" s="17" t="inlineStr">
        <is>
          <t>Marketing</t>
        </is>
      </c>
      <c r="C156" s="17" t="n">
        <v>5</v>
      </c>
      <c r="D156" s="17" t="inlineStr">
        <is>
          <t>IRIS2543</t>
        </is>
      </c>
      <c r="E156" s="17" t="inlineStr">
        <is>
          <t>Rahul Nishikant Pawar</t>
        </is>
      </c>
      <c r="F156" s="17" t="inlineStr">
        <is>
          <t>Senior Sales Development Representative</t>
        </is>
      </c>
      <c r="G156" s="17" t="inlineStr">
        <is>
          <t>Vijay Krishna Chintha</t>
        </is>
      </c>
      <c r="H156" s="17" t="inlineStr">
        <is>
          <t>IRIS2345</t>
        </is>
      </c>
      <c r="I156" s="17" t="n">
        <v>5.3</v>
      </c>
      <c r="J156" s="17" t="inlineStr">
        <is>
          <t>HSC</t>
        </is>
      </c>
      <c r="K156" s="17" t="n"/>
      <c r="L156" s="82" t="inlineStr">
        <is>
          <t>20 of 20</t>
        </is>
      </c>
      <c r="M156" s="83" t="inlineStr">
        <is>
          <t>Schedule qualified meetings; Finding alternatives New strategies</t>
        </is>
      </c>
      <c r="N156" s="83" t="n"/>
      <c r="O156" s="83" t="inlineStr">
        <is>
          <t>Latest rating: Not rated · manager · 9-box: Not placed · manager</t>
        </is>
      </c>
      <c r="P156" s="83" t="inlineStr">
        <is>
          <t>Complexity &amp; Expertise: A2: Cold calls, cold emails and LinkedIn outreach with account research to schedule qualified meetings → moved down 0.5
Autonomy &amp; Decision: A2: Decides on alternatives and new outreach approaches; times own calling → moved down 0.5
Accountability &amp; Impact: A2: Accountable for own sales-qualified meetings and pipeline targets → moved down 0.5
Leadership &amp; Strategy: A1: No guidance or leadership of others described → moved down 0.5</t>
        </is>
      </c>
      <c r="Q156" s="84" t="inlineStr">
        <is>
          <t>Open ▸</t>
        </is>
      </c>
      <c r="R156" s="84" t="inlineStr">
        <is>
          <t>Card ▸</t>
        </is>
      </c>
      <c r="S156" s="85" t="inlineStr">
        <is>
          <t>Sales &amp; Business Development</t>
        </is>
      </c>
      <c r="T156" s="86" t="inlineStr">
        <is>
          <t>Sales Development &amp; Prospecting</t>
        </is>
      </c>
      <c r="U156" s="86" t="inlineStr">
        <is>
          <t>R082</t>
        </is>
      </c>
      <c r="V156" s="86" t="inlineStr">
        <is>
          <t>Sales Development &amp; Prospecting · IC</t>
        </is>
      </c>
      <c r="W156" s="101" t="inlineStr">
        <is>
          <t>A3</t>
        </is>
      </c>
      <c r="X156" s="86" t="inlineStr">
        <is>
          <t>Band A · Practitioner</t>
        </is>
      </c>
      <c r="Y156" s="86" t="inlineStr">
        <is>
          <t>Senior Sales Development Representative</t>
        </is>
      </c>
      <c r="Z156" s="86" t="n"/>
      <c r="AA156" s="86" t="inlineStr">
        <is>
          <t>Placed at A3 by the evidence: six ratings × market-derived weights and rules R1–R13 · no move needed for the reporting line</t>
        </is>
      </c>
      <c r="AB156" s="86" t="n"/>
      <c r="AC156" s="88" t="inlineStr">
        <is>
          <t>A3</t>
        </is>
      </c>
      <c r="AD156" s="21" t="inlineStr">
        <is>
          <t>High · 5.3 yrs vs market 2–5 yrs for A3</t>
        </is>
      </c>
      <c r="AE156" s="21" t="n"/>
      <c r="AF156" s="21" t="inlineStr">
        <is>
          <t>P2 · SFIA 3 Apply</t>
        </is>
      </c>
      <c r="AG156" s="89" t="str">
        <f>IFERROR(IF(INDEX(RM_I_C,MATCH($U156,RM_KEY,0))="","",INDEX(RM_I_C,MATCH($U156,RM_KEY,0))),"")</f>
        <v>H</v>
      </c>
      <c r="AH156" s="90" t="str">
        <f>IFERROR(IF(INDEX(RM_I_Au,MATCH($U156,RM_KEY,0))="","",INDEX(RM_I_Au,MATCH($U156,RM_KEY,0))),"")</f>
        <v>M</v>
      </c>
      <c r="AI156" s="90" t="str">
        <f>IFERROR(IF(INDEX(RM_I_Ac,MATCH($U156,RM_KEY,0))="","",INDEX(RM_I_Ac,MATCH($U156,RM_KEY,0))),"")</f>
        <v>L</v>
      </c>
      <c r="AJ156" s="90" t="str">
        <f>IFERROR(IF(INDEX(RM_I_L,MATCH($U156,RM_KEY,0))="","",INDEX(RM_I_L,MATCH($U156,RM_KEY,0))),"")</f>
        <v>L</v>
      </c>
      <c r="AK156" s="90" t="str">
        <f>IFERROR(IF(INDEX(RM_I_BI,MATCH($U156,RM_KEY,0))="","",INDEX(RM_I_BI,MATCH($U156,RM_KEY,0))),"")</f>
        <v>M</v>
      </c>
      <c r="AL156" s="90" t="str">
        <f>IFERROR(IF(INDEX(RM_I_Exp,MATCH($U156,RM_KEY,0))="","",INDEX(RM_I_Exp,MATCH($U156,RM_KEY,0))),"")</f>
        <v>L</v>
      </c>
      <c r="AM156" s="90" t="str">
        <f>IFERROR(IF(INDEX(RM_I_Edu,MATCH($U156,RM_KEY,0))="","",INDEX(RM_I_Edu,MATCH($U156,RM_KEY,0))),"")</f>
        <v>L</v>
      </c>
      <c r="AN156" s="91" t="str">
        <f>IFERROR(IF(INDEX(RM_M_C,MATCH($U156,RM_KEY,0))="","",INDEX(RM_M_C,MATCH($U156,RM_KEY,0))),"")</f>
        <v>H</v>
      </c>
      <c r="AO156" s="92" t="str">
        <f>IFERROR(IF(INDEX(RM_M_Au,MATCH($U156,RM_KEY,0))="","",INDEX(RM_M_Au,MATCH($U156,RM_KEY,0))),"")</f>
        <v>M</v>
      </c>
      <c r="AP156" s="92" t="str">
        <f>IFERROR(IF(INDEX(RM_M_Ac,MATCH($U156,RM_KEY,0))="","",INDEX(RM_M_Ac,MATCH($U156,RM_KEY,0))),"")</f>
        <v>M</v>
      </c>
      <c r="AQ156" s="92" t="str">
        <f>IFERROR(IF(INDEX(RM_M_L,MATCH($U156,RM_KEY,0))="","",INDEX(RM_M_L,MATCH($U156,RM_KEY,0))),"")</f>
        <v>L</v>
      </c>
      <c r="AR156" s="92" t="str">
        <f>IFERROR(IF(INDEX(RM_M_BI,MATCH($U156,RM_KEY,0))="","",INDEX(RM_M_BI,MATCH($U156,RM_KEY,0))),"")</f>
        <v>L</v>
      </c>
      <c r="AS156" s="92" t="str">
        <f>IFERROR(IF(INDEX(RM_M_Exp,MATCH($U156,RM_KEY,0))="","",INDEX(RM_M_Exp,MATCH($U156,RM_KEY,0))),"")</f>
        <v>L</v>
      </c>
      <c r="AT156" s="92" t="str">
        <f>IFERROR(IF(INDEX(RM_M_Edu,MATCH($U156,RM_KEY,0))="","",INDEX(RM_M_Edu,MATCH($U156,RM_KEY,0))),"")</f>
        <v>L</v>
      </c>
      <c r="AU156" s="93" t="str">
        <f>IFERROR(IF(INDEX(RM_L_C,MATCH($U156,RM_KEY,0))="","",INDEX(RM_L_C,MATCH($U156,RM_KEY,0))),"")</f>
        <v/>
      </c>
      <c r="AV156" s="94" t="str">
        <f>IFERROR(IF(INDEX(RM_L_Au,MATCH($U156,RM_KEY,0))="","",INDEX(RM_L_Au,MATCH($U156,RM_KEY,0))),"")</f>
        <v/>
      </c>
      <c r="AW156" s="94" t="str">
        <f>IFERROR(IF(INDEX(RM_L_Ac,MATCH($U156,RM_KEY,0))="","",INDEX(RM_L_Ac,MATCH($U156,RM_KEY,0))),"")</f>
        <v/>
      </c>
      <c r="AX156" s="94" t="str">
        <f>IFERROR(IF(INDEX(RM_L_L,MATCH($U156,RM_KEY,0))="","",INDEX(RM_L_L,MATCH($U156,RM_KEY,0))),"")</f>
        <v/>
      </c>
      <c r="AY156" s="94" t="str">
        <f>IFERROR(IF(INDEX(RM_L_BI,MATCH($U156,RM_KEY,0))="","",INDEX(RM_L_BI,MATCH($U156,RM_KEY,0))),"")</f>
        <v/>
      </c>
      <c r="AZ156" s="94" t="str">
        <f>IFERROR(IF(INDEX(RM_L_Exp,MATCH($U156,RM_KEY,0))="","",INDEX(RM_L_Exp,MATCH($U156,RM_KEY,0))),"")</f>
        <v/>
      </c>
      <c r="BA156" s="94" t="str">
        <f>IFERROR(IF(INDEX(RM_L_Edu,MATCH($U156,RM_KEY,0))="","",INDEX(RM_L_Edu,MATCH($U156,RM_KEY,0))),"")</f>
        <v/>
      </c>
      <c r="BB156" s="89" t="inlineStr">
        <is>
          <t>M</t>
        </is>
      </c>
      <c r="BC156" s="90" t="inlineStr">
        <is>
          <t>M</t>
        </is>
      </c>
      <c r="BD156" s="90" t="inlineStr">
        <is>
          <t>M</t>
        </is>
      </c>
      <c r="BE156" s="90" t="inlineStr">
        <is>
          <t>L</t>
        </is>
      </c>
      <c r="BF156" s="90" t="n"/>
      <c r="BG156" s="90" t="inlineStr">
        <is>
          <t>H</t>
        </is>
      </c>
      <c r="BH156" s="90" t="inlineStr">
        <is>
          <t>L</t>
        </is>
      </c>
      <c r="BI156" s="93" t="n"/>
      <c r="BJ156" s="94" t="n"/>
      <c r="BK156" s="94" t="n"/>
      <c r="BL156" s="94" t="n"/>
      <c r="BM156" s="94" t="n"/>
      <c r="BN156" s="94" t="n"/>
      <c r="BO156" s="94" t="n"/>
      <c r="BP156" s="63" t="n"/>
      <c r="BQ156" s="95" t="str">
        <f>IF(CY156=0,"",IF(BP156&lt;&gt;"",BP156,IF(LEFT(W156,1)="X",W156,IF(OR(W156="B+",W156="C+"),INDEX(LAD_PC,MAX(1,MIN(14,MATCH(W156,LAD_PC,0)+IF((DA156-CZ156)&gt;=0.5,1,IF((DA156-CZ156)&lt;=-0.5,-1,0))))),INDEX(LAD_STD,MAX(1,MIN(12,MATCH(W156,LAD_STD,0)+IF((DA156-CZ156)&gt;=0.5,1,IF((DA156-CZ156)&lt;=-0.5,-1,0)))))))))</f>
        <v/>
      </c>
      <c r="BR156" s="86" t="str">
        <f>IF(BQ156="","",IFERROR(CHOOSE(INDEX(B_RANK,MATCH(BQ156,B_LVL,0)),"Band A · Practitioner","Band B · Specialist / Manager","B+ · Player-Coach","Band C · Principal / Head","C+ · Player-Coach","Band D · Business leadership","Band E · Enterprise leadership"),"Band X · Consultant"))</f>
        <v/>
      </c>
      <c r="BS156" s="86" t="str">
        <f>IF(BQ156="","",IF(BQ156=W156,"• Same",IF(INDEX(B_VAL,MATCH(BQ156,B_LVL,0))&gt;INDEX(B_VAL,MATCH(W156,B_LVL,0)),"▲ Up","▼ Down")))</f>
        <v/>
      </c>
      <c r="BT156" s="95" t="str">
        <f>IF(BQ156&lt;&gt;"",BQ156,W156)</f>
        <v>A3</v>
      </c>
      <c r="BU156" s="86" t="str">
        <f>IFERROR(IF($H156="","—",IF(OR(LEFT(BT156,1)="X",LEFT(INDEX($BT$7:$BT$592,MATCH($H156,$D$7:$D$592,0)),1)="X"),"—",IF(AND(LEFT(BT156,1)="E",LEFT(INDEX($BT$7:$BT$592,MATCH($H156,$D$7:$D$592,0)),1)="E"),"Exception · Band E",IF(INDEX(B_VAL,MATCH(BT156,B_LVL,0))&gt;=INDEX(B_VAL,MATCH(INDEX($BT$7:$BT$592,MATCH($H156,$D$7:$D$592,0)),B_LVL,0)),"⚠ At or above the manager",IF(INDEX(B_RANK,MATCH(BT156,B_LVL,0))=INDEX(B_RANK,MATCH(INDEX($BT$7:$BT$592,MATCH($H156,$D$7:$D$592,0)),B_LVL,0)),"⚠ Same band as the manager","OK"))))),"—")</f>
        <v>OK</v>
      </c>
      <c r="BV156" s="64" t="n"/>
      <c r="BW156" s="20">
        <f>IFERROR(INDEX(LMH_PTS,MATCH(AG156,LMH_KEY,0)),0)</f>
        <v>9</v>
      </c>
      <c r="BX156" s="21">
        <f>IFERROR(INDEX(LMH_PTS,MATCH(AH156,LMH_KEY,0)),0)</f>
        <v>3</v>
      </c>
      <c r="BY156" s="21">
        <f>IFERROR(INDEX(LMH_PTS,MATCH(AI156,LMH_KEY,0)),0)</f>
        <v>1</v>
      </c>
      <c r="BZ156" s="21">
        <f>IFERROR(INDEX(LMH_PTS,MATCH(AJ156,LMH_KEY,0)),0)</f>
        <v>1</v>
      </c>
      <c r="CA156" s="21">
        <f>IFERROR(INDEX(LMH_PTS,MATCH(AK156,LMH_KEY,0)),0)</f>
        <v>3</v>
      </c>
      <c r="CB156" s="21">
        <f>IFERROR(INDEX(LMH_PTS,MATCH(AL156,LMH_KEY,0)),0)</f>
        <v>1</v>
      </c>
      <c r="CC156" s="21">
        <f>IFERROR(INDEX(LMH_PTS,MATCH(AM156,LMH_KEY,0)),0)</f>
        <v>1</v>
      </c>
      <c r="CD156" s="21">
        <f>IFERROR(INDEX(LMH_PTS,MATCH(IF(AU156&lt;&gt;"",AU156,AG156),LMH_KEY,0)),0)</f>
        <v>9</v>
      </c>
      <c r="CE156" s="21">
        <f>IFERROR(INDEX(LMH_PTS,MATCH(IF(AV156&lt;&gt;"",AV156,AH156),LMH_KEY,0)),0)</f>
        <v>3</v>
      </c>
      <c r="CF156" s="21">
        <f>IFERROR(INDEX(LMH_PTS,MATCH(IF(AW156&lt;&gt;"",AW156,AI156),LMH_KEY,0)),0)</f>
        <v>1</v>
      </c>
      <c r="CG156" s="21">
        <f>IFERROR(INDEX(LMH_PTS,MATCH(IF(AX156&lt;&gt;"",AX156,AJ156),LMH_KEY,0)),0)</f>
        <v>1</v>
      </c>
      <c r="CH156" s="21">
        <f>IFERROR(INDEX(LMH_PTS,MATCH(IF(AY156&lt;&gt;"",AY156,AK156),LMH_KEY,0)),0)</f>
        <v>3</v>
      </c>
      <c r="CI156" s="21">
        <f>IFERROR(INDEX(LMH_PTS,MATCH(IF(AZ156&lt;&gt;"",AZ156,AL156),LMH_KEY,0)),0)</f>
        <v>1</v>
      </c>
      <c r="CJ156" s="21">
        <f>IFERROR(INDEX(LMH_PTS,MATCH(IF(BA156&lt;&gt;"",BA156,AM156),LMH_KEY,0)),0)</f>
        <v>1</v>
      </c>
      <c r="CK156" s="21">
        <f>IF(BB156="",0,IFERROR(INDEX(LMH_STEP,MATCH(BB156,LMH_KEY,0)),0))</f>
        <v>0</v>
      </c>
      <c r="CL156" s="21">
        <f>IF(BC156="",0,IFERROR(INDEX(LMH_STEP,MATCH(BC156,LMH_KEY,0)),0))</f>
        <v>0</v>
      </c>
      <c r="CM156" s="21">
        <f>IF(BD156="",0,IFERROR(INDEX(LMH_STEP,MATCH(BD156,LMH_KEY,0)),0))</f>
        <v>0</v>
      </c>
      <c r="CN156" s="21">
        <f>IF(BE156="",0,IFERROR(INDEX(LMH_STEP,MATCH(BE156,LMH_KEY,0)),0))</f>
        <v>-1</v>
      </c>
      <c r="CO156" s="21">
        <f>IF(BF156="",0,IFERROR(INDEX(LMH_STEP,MATCH(BF156,LMH_KEY,0)),0))</f>
        <v>0</v>
      </c>
      <c r="CP156" s="21">
        <f>IF(BG156="",0,IFERROR(INDEX(LMH_STEP,MATCH(BG156,LMH_KEY,0)),0))</f>
        <v>1</v>
      </c>
      <c r="CQ156" s="21">
        <f>IF(BH156="",0,IFERROR(INDEX(LMH_STEP,MATCH(BH156,LMH_KEY,0)),0))</f>
        <v>-1</v>
      </c>
      <c r="CR156" s="21">
        <f>IF(BI156&lt;&gt;"",IFERROR(INDEX(LMH_STEP,MATCH(BI156,LMH_KEY,0)),0),CK156)</f>
        <v>0</v>
      </c>
      <c r="CS156" s="21">
        <f>IF(BJ156&lt;&gt;"",IFERROR(INDEX(LMH_STEP,MATCH(BJ156,LMH_KEY,0)),0),CL156)</f>
        <v>0</v>
      </c>
      <c r="CT156" s="21">
        <f>IF(BK156&lt;&gt;"",IFERROR(INDEX(LMH_STEP,MATCH(BK156,LMH_KEY,0)),0),CM156)</f>
        <v>0</v>
      </c>
      <c r="CU156" s="21">
        <f>IF(BL156&lt;&gt;"",IFERROR(INDEX(LMH_STEP,MATCH(BL156,LMH_KEY,0)),0),CN156)</f>
        <v>-1</v>
      </c>
      <c r="CV156" s="21">
        <f>IF(BM156&lt;&gt;"",IFERROR(INDEX(LMH_STEP,MATCH(BM156,LMH_KEY,0)),0),CO156)</f>
        <v>0</v>
      </c>
      <c r="CW156" s="21">
        <f>IF(BN156&lt;&gt;"",IFERROR(INDEX(LMH_STEP,MATCH(BN156,LMH_KEY,0)),0),CP156)</f>
        <v>1</v>
      </c>
      <c r="CX156" s="21">
        <f>IF(BO156&lt;&gt;"",IFERROR(INDEX(LMH_STEP,MATCH(BO156,LMH_KEY,0)),0),CQ156)</f>
        <v>-1</v>
      </c>
      <c r="CY156" s="21">
        <f>COUNTA(BI156:BO156)+IF(BP156&lt;&gt;"",1,0)+IFERROR(INDEX(RM_LCNT,MATCH($U156,RM_KEY,0)),0)</f>
        <v>0</v>
      </c>
      <c r="CZ156" s="21">
        <f>IF((BW156+BX156+BY156+BZ156+CA156+CB156+CC156)=0,0,(BW156*CK156+BX156*CL156+BY156*CM156+BZ156*CN156+CA156*CO156+CB156*CP156+CC156*CQ156)/(BW156+BX156+BY156+BZ156+CA156+CB156+CC156))</f>
        <v>-0.0526315789473684</v>
      </c>
      <c r="DA156" s="21">
        <f>IF((CD156+CE156+CF156+CG156+CH156+CI156+CJ156)=0,0,(CD156*CR156+CE156*CS156+CF156*CT156+CG156*CU156+CH156*CV156+CI156*CW156+CJ156*CX156)/(CD156+CE156+CF156+CG156+CH156+CI156+CJ156))</f>
        <v>-0.0526315789473684</v>
      </c>
    </row>
    <row r="157" ht="70" customHeight="1">
      <c r="A157" s="59" t="inlineStr">
        <is>
          <t>CARBON</t>
        </is>
      </c>
      <c r="B157" s="17" t="inlineStr">
        <is>
          <t>Marketing</t>
        </is>
      </c>
      <c r="C157" s="17" t="n">
        <v>5</v>
      </c>
      <c r="D157" s="17" t="inlineStr">
        <is>
          <t>IRIS2518</t>
        </is>
      </c>
      <c r="E157" s="17" t="inlineStr">
        <is>
          <t>Diksha Gunjyal</t>
        </is>
      </c>
      <c r="F157" s="17" t="inlineStr">
        <is>
          <t>Marketing Associate</t>
        </is>
      </c>
      <c r="G157" s="17" t="inlineStr">
        <is>
          <t>Vijay Krishna Chintha</t>
        </is>
      </c>
      <c r="H157" s="17" t="inlineStr">
        <is>
          <t>IRIS2345</t>
        </is>
      </c>
      <c r="I157" s="17" t="n">
        <v>0.4</v>
      </c>
      <c r="J157" s="17" t="inlineStr">
        <is>
          <t>B.Sc</t>
        </is>
      </c>
      <c r="K157" s="17" t="inlineStr">
        <is>
          <t>L3 – Professional / Associate</t>
        </is>
      </c>
      <c r="L157" s="82" t="inlineStr">
        <is>
          <t>20 of 20</t>
        </is>
      </c>
      <c r="M157" s="83" t="inlineStr">
        <is>
          <t>• This role reaches out to relevant ICPs to support sales and build the IRIS brand.</t>
        </is>
      </c>
      <c r="N157" s="83" t="inlineStr">
        <is>
          <t>Annual · set by manager: 1.Recently joined the organization · around 3 months ago and is currently ramping up while building a strong understanding
2. Started actively prospecting through multi-channel outreach across target accounts to build pipeline</t>
        </is>
      </c>
      <c r="O157" s="83" t="inlineStr">
        <is>
          <t>Latest rating: 1 · Potential: Low · 9-box: Performance Risk</t>
        </is>
      </c>
      <c r="P157" s="83" t="inlineStr">
        <is>
          <t>Complexity &amp; Expertise: A2: Researches companies, finds ICPs, cold calls, email sequences and LinkedIn outreach to book discovery meetings → matches the start
Autonomy &amp; Decision: A2: Only stated independent decision is setting meetings; outreach follows a set process → matches the start
Accountability &amp; Impact: A2: Answerable for booked discovery meetings and lead attendance; risk is setting wrong expectations → matches the start
Leadership &amp; Strategy: A1: No guidance or leadership of others described → matches the start</t>
        </is>
      </c>
      <c r="Q157" s="84" t="inlineStr">
        <is>
          <t>Open ▸</t>
        </is>
      </c>
      <c r="R157" s="84" t="inlineStr">
        <is>
          <t>Card ▸</t>
        </is>
      </c>
      <c r="S157" s="85" t="inlineStr">
        <is>
          <t>Sales &amp; Business Development</t>
        </is>
      </c>
      <c r="T157" s="86" t="inlineStr">
        <is>
          <t>Sales Development &amp; Prospecting</t>
        </is>
      </c>
      <c r="U157" s="86" t="inlineStr">
        <is>
          <t>R082</t>
        </is>
      </c>
      <c r="V157" s="86" t="inlineStr">
        <is>
          <t>Sales Development &amp; Prospecting · IC</t>
        </is>
      </c>
      <c r="W157" s="101" t="inlineStr">
        <is>
          <t>A2</t>
        </is>
      </c>
      <c r="X157" s="86" t="inlineStr">
        <is>
          <t>Band A · Practitioner</t>
        </is>
      </c>
      <c r="Y157" s="86" t="inlineStr">
        <is>
          <t>Sales Development Representative</t>
        </is>
      </c>
      <c r="Z157" s="86" t="n"/>
      <c r="AA157" s="86" t="inlineStr">
        <is>
          <t>Placed at A2 by the evidence: six ratings × market-derived weights and rules R1–R13 · no move needed for the reporting line</t>
        </is>
      </c>
      <c r="AB157" s="86" t="n"/>
      <c r="AC157" s="88" t="inlineStr">
        <is>
          <t>A2</t>
        </is>
      </c>
      <c r="AD157" s="21" t="inlineStr">
        <is>
          <t>Medium · 0.4 yrs vs market 0–3 yrs for A2</t>
        </is>
      </c>
      <c r="AE157" s="21" t="n"/>
      <c r="AF157" s="21" t="inlineStr">
        <is>
          <t>P1–P2 · SFIA 2 Assist</t>
        </is>
      </c>
      <c r="AG157" s="89" t="str">
        <f>IFERROR(IF(INDEX(RM_I_C,MATCH($U157,RM_KEY,0))="","",INDEX(RM_I_C,MATCH($U157,RM_KEY,0))),"")</f>
        <v>H</v>
      </c>
      <c r="AH157" s="90" t="str">
        <f>IFERROR(IF(INDEX(RM_I_Au,MATCH($U157,RM_KEY,0))="","",INDEX(RM_I_Au,MATCH($U157,RM_KEY,0))),"")</f>
        <v>M</v>
      </c>
      <c r="AI157" s="90" t="str">
        <f>IFERROR(IF(INDEX(RM_I_Ac,MATCH($U157,RM_KEY,0))="","",INDEX(RM_I_Ac,MATCH($U157,RM_KEY,0))),"")</f>
        <v>L</v>
      </c>
      <c r="AJ157" s="90" t="str">
        <f>IFERROR(IF(INDEX(RM_I_L,MATCH($U157,RM_KEY,0))="","",INDEX(RM_I_L,MATCH($U157,RM_KEY,0))),"")</f>
        <v>L</v>
      </c>
      <c r="AK157" s="90" t="str">
        <f>IFERROR(IF(INDEX(RM_I_BI,MATCH($U157,RM_KEY,0))="","",INDEX(RM_I_BI,MATCH($U157,RM_KEY,0))),"")</f>
        <v>M</v>
      </c>
      <c r="AL157" s="90" t="str">
        <f>IFERROR(IF(INDEX(RM_I_Exp,MATCH($U157,RM_KEY,0))="","",INDEX(RM_I_Exp,MATCH($U157,RM_KEY,0))),"")</f>
        <v>L</v>
      </c>
      <c r="AM157" s="90" t="str">
        <f>IFERROR(IF(INDEX(RM_I_Edu,MATCH($U157,RM_KEY,0))="","",INDEX(RM_I_Edu,MATCH($U157,RM_KEY,0))),"")</f>
        <v>L</v>
      </c>
      <c r="AN157" s="91" t="str">
        <f>IFERROR(IF(INDEX(RM_M_C,MATCH($U157,RM_KEY,0))="","",INDEX(RM_M_C,MATCH($U157,RM_KEY,0))),"")</f>
        <v>H</v>
      </c>
      <c r="AO157" s="92" t="str">
        <f>IFERROR(IF(INDEX(RM_M_Au,MATCH($U157,RM_KEY,0))="","",INDEX(RM_M_Au,MATCH($U157,RM_KEY,0))),"")</f>
        <v>M</v>
      </c>
      <c r="AP157" s="92" t="str">
        <f>IFERROR(IF(INDEX(RM_M_Ac,MATCH($U157,RM_KEY,0))="","",INDEX(RM_M_Ac,MATCH($U157,RM_KEY,0))),"")</f>
        <v>M</v>
      </c>
      <c r="AQ157" s="92" t="str">
        <f>IFERROR(IF(INDEX(RM_M_L,MATCH($U157,RM_KEY,0))="","",INDEX(RM_M_L,MATCH($U157,RM_KEY,0))),"")</f>
        <v>L</v>
      </c>
      <c r="AR157" s="92" t="str">
        <f>IFERROR(IF(INDEX(RM_M_BI,MATCH($U157,RM_KEY,0))="","",INDEX(RM_M_BI,MATCH($U157,RM_KEY,0))),"")</f>
        <v>L</v>
      </c>
      <c r="AS157" s="92" t="str">
        <f>IFERROR(IF(INDEX(RM_M_Exp,MATCH($U157,RM_KEY,0))="","",INDEX(RM_M_Exp,MATCH($U157,RM_KEY,0))),"")</f>
        <v>L</v>
      </c>
      <c r="AT157" s="92" t="str">
        <f>IFERROR(IF(INDEX(RM_M_Edu,MATCH($U157,RM_KEY,0))="","",INDEX(RM_M_Edu,MATCH($U157,RM_KEY,0))),"")</f>
        <v>L</v>
      </c>
      <c r="AU157" s="93" t="str">
        <f>IFERROR(IF(INDEX(RM_L_C,MATCH($U157,RM_KEY,0))="","",INDEX(RM_L_C,MATCH($U157,RM_KEY,0))),"")</f>
        <v/>
      </c>
      <c r="AV157" s="94" t="str">
        <f>IFERROR(IF(INDEX(RM_L_Au,MATCH($U157,RM_KEY,0))="","",INDEX(RM_L_Au,MATCH($U157,RM_KEY,0))),"")</f>
        <v/>
      </c>
      <c r="AW157" s="94" t="str">
        <f>IFERROR(IF(INDEX(RM_L_Ac,MATCH($U157,RM_KEY,0))="","",INDEX(RM_L_Ac,MATCH($U157,RM_KEY,0))),"")</f>
        <v/>
      </c>
      <c r="AX157" s="94" t="str">
        <f>IFERROR(IF(INDEX(RM_L_L,MATCH($U157,RM_KEY,0))="","",INDEX(RM_L_L,MATCH($U157,RM_KEY,0))),"")</f>
        <v/>
      </c>
      <c r="AY157" s="94" t="str">
        <f>IFERROR(IF(INDEX(RM_L_BI,MATCH($U157,RM_KEY,0))="","",INDEX(RM_L_BI,MATCH($U157,RM_KEY,0))),"")</f>
        <v/>
      </c>
      <c r="AZ157" s="94" t="str">
        <f>IFERROR(IF(INDEX(RM_L_Exp,MATCH($U157,RM_KEY,0))="","",INDEX(RM_L_Exp,MATCH($U157,RM_KEY,0))),"")</f>
        <v/>
      </c>
      <c r="BA157" s="94" t="str">
        <f>IFERROR(IF(INDEX(RM_L_Edu,MATCH($U157,RM_KEY,0))="","",INDEX(RM_L_Edu,MATCH($U157,RM_KEY,0))),"")</f>
        <v/>
      </c>
      <c r="BB157" s="89" t="inlineStr">
        <is>
          <t>M</t>
        </is>
      </c>
      <c r="BC157" s="90" t="inlineStr">
        <is>
          <t>M</t>
        </is>
      </c>
      <c r="BD157" s="90" t="inlineStr">
        <is>
          <t>M</t>
        </is>
      </c>
      <c r="BE157" s="90" t="inlineStr">
        <is>
          <t>L</t>
        </is>
      </c>
      <c r="BF157" s="90" t="inlineStr">
        <is>
          <t>M</t>
        </is>
      </c>
      <c r="BG157" s="90" t="inlineStr">
        <is>
          <t>M</t>
        </is>
      </c>
      <c r="BH157" s="90" t="inlineStr">
        <is>
          <t>M</t>
        </is>
      </c>
      <c r="BI157" s="93" t="n"/>
      <c r="BJ157" s="94" t="n"/>
      <c r="BK157" s="94" t="n"/>
      <c r="BL157" s="94" t="n"/>
      <c r="BM157" s="94" t="n"/>
      <c r="BN157" s="94" t="n"/>
      <c r="BO157" s="94" t="n"/>
      <c r="BP157" s="63" t="n"/>
      <c r="BQ157" s="95" t="str">
        <f>IF(CY157=0,"",IF(BP157&lt;&gt;"",BP157,IF(LEFT(W157,1)="X",W157,IF(OR(W157="B+",W157="C+"),INDEX(LAD_PC,MAX(1,MIN(14,MATCH(W157,LAD_PC,0)+IF((DA157-CZ157)&gt;=0.5,1,IF((DA157-CZ157)&lt;=-0.5,-1,0))))),INDEX(LAD_STD,MAX(1,MIN(12,MATCH(W157,LAD_STD,0)+IF((DA157-CZ157)&gt;=0.5,1,IF((DA157-CZ157)&lt;=-0.5,-1,0)))))))))</f>
        <v/>
      </c>
      <c r="BR157" s="86" t="str">
        <f>IF(BQ157="","",IFERROR(CHOOSE(INDEX(B_RANK,MATCH(BQ157,B_LVL,0)),"Band A · Practitioner","Band B · Specialist / Manager","B+ · Player-Coach","Band C · Principal / Head","C+ · Player-Coach","Band D · Business leadership","Band E · Enterprise leadership"),"Band X · Consultant"))</f>
        <v/>
      </c>
      <c r="BS157" s="86" t="str">
        <f>IF(BQ157="","",IF(BQ157=W157,"• Same",IF(INDEX(B_VAL,MATCH(BQ157,B_LVL,0))&gt;INDEX(B_VAL,MATCH(W157,B_LVL,0)),"▲ Up","▼ Down")))</f>
        <v/>
      </c>
      <c r="BT157" s="95" t="str">
        <f>IF(BQ157&lt;&gt;"",BQ157,W157)</f>
        <v>A2</v>
      </c>
      <c r="BU157" s="86" t="str">
        <f>IFERROR(IF($H157="","—",IF(OR(LEFT(BT157,1)="X",LEFT(INDEX($BT$7:$BT$592,MATCH($H157,$D$7:$D$592,0)),1)="X"),"—",IF(AND(LEFT(BT157,1)="E",LEFT(INDEX($BT$7:$BT$592,MATCH($H157,$D$7:$D$592,0)),1)="E"),"Exception · Band E",IF(INDEX(B_VAL,MATCH(BT157,B_LVL,0))&gt;=INDEX(B_VAL,MATCH(INDEX($BT$7:$BT$592,MATCH($H157,$D$7:$D$592,0)),B_LVL,0)),"⚠ At or above the manager",IF(INDEX(B_RANK,MATCH(BT157,B_LVL,0))=INDEX(B_RANK,MATCH(INDEX($BT$7:$BT$592,MATCH($H157,$D$7:$D$592,0)),B_LVL,0)),"⚠ Same band as the manager","OK"))))),"—")</f>
        <v>OK</v>
      </c>
      <c r="BV157" s="64" t="n"/>
      <c r="BW157" s="20">
        <f>IFERROR(INDEX(LMH_PTS,MATCH(AG157,LMH_KEY,0)),0)</f>
        <v>9</v>
      </c>
      <c r="BX157" s="21">
        <f>IFERROR(INDEX(LMH_PTS,MATCH(AH157,LMH_KEY,0)),0)</f>
        <v>3</v>
      </c>
      <c r="BY157" s="21">
        <f>IFERROR(INDEX(LMH_PTS,MATCH(AI157,LMH_KEY,0)),0)</f>
        <v>1</v>
      </c>
      <c r="BZ157" s="21">
        <f>IFERROR(INDEX(LMH_PTS,MATCH(AJ157,LMH_KEY,0)),0)</f>
        <v>1</v>
      </c>
      <c r="CA157" s="21">
        <f>IFERROR(INDEX(LMH_PTS,MATCH(AK157,LMH_KEY,0)),0)</f>
        <v>3</v>
      </c>
      <c r="CB157" s="21">
        <f>IFERROR(INDEX(LMH_PTS,MATCH(AL157,LMH_KEY,0)),0)</f>
        <v>1</v>
      </c>
      <c r="CC157" s="21">
        <f>IFERROR(INDEX(LMH_PTS,MATCH(AM157,LMH_KEY,0)),0)</f>
        <v>1</v>
      </c>
      <c r="CD157" s="21">
        <f>IFERROR(INDEX(LMH_PTS,MATCH(IF(AU157&lt;&gt;"",AU157,AG157),LMH_KEY,0)),0)</f>
        <v>9</v>
      </c>
      <c r="CE157" s="21">
        <f>IFERROR(INDEX(LMH_PTS,MATCH(IF(AV157&lt;&gt;"",AV157,AH157),LMH_KEY,0)),0)</f>
        <v>3</v>
      </c>
      <c r="CF157" s="21">
        <f>IFERROR(INDEX(LMH_PTS,MATCH(IF(AW157&lt;&gt;"",AW157,AI157),LMH_KEY,0)),0)</f>
        <v>1</v>
      </c>
      <c r="CG157" s="21">
        <f>IFERROR(INDEX(LMH_PTS,MATCH(IF(AX157&lt;&gt;"",AX157,AJ157),LMH_KEY,0)),0)</f>
        <v>1</v>
      </c>
      <c r="CH157" s="21">
        <f>IFERROR(INDEX(LMH_PTS,MATCH(IF(AY157&lt;&gt;"",AY157,AK157),LMH_KEY,0)),0)</f>
        <v>3</v>
      </c>
      <c r="CI157" s="21">
        <f>IFERROR(INDEX(LMH_PTS,MATCH(IF(AZ157&lt;&gt;"",AZ157,AL157),LMH_KEY,0)),0)</f>
        <v>1</v>
      </c>
      <c r="CJ157" s="21">
        <f>IFERROR(INDEX(LMH_PTS,MATCH(IF(BA157&lt;&gt;"",BA157,AM157),LMH_KEY,0)),0)</f>
        <v>1</v>
      </c>
      <c r="CK157" s="21">
        <f>IF(BB157="",0,IFERROR(INDEX(LMH_STEP,MATCH(BB157,LMH_KEY,0)),0))</f>
        <v>0</v>
      </c>
      <c r="CL157" s="21">
        <f>IF(BC157="",0,IFERROR(INDEX(LMH_STEP,MATCH(BC157,LMH_KEY,0)),0))</f>
        <v>0</v>
      </c>
      <c r="CM157" s="21">
        <f>IF(BD157="",0,IFERROR(INDEX(LMH_STEP,MATCH(BD157,LMH_KEY,0)),0))</f>
        <v>0</v>
      </c>
      <c r="CN157" s="21">
        <f>IF(BE157="",0,IFERROR(INDEX(LMH_STEP,MATCH(BE157,LMH_KEY,0)),0))</f>
        <v>-1</v>
      </c>
      <c r="CO157" s="21">
        <f>IF(BF157="",0,IFERROR(INDEX(LMH_STEP,MATCH(BF157,LMH_KEY,0)),0))</f>
        <v>0</v>
      </c>
      <c r="CP157" s="21">
        <f>IF(BG157="",0,IFERROR(INDEX(LMH_STEP,MATCH(BG157,LMH_KEY,0)),0))</f>
        <v>0</v>
      </c>
      <c r="CQ157" s="21">
        <f>IF(BH157="",0,IFERROR(INDEX(LMH_STEP,MATCH(BH157,LMH_KEY,0)),0))</f>
        <v>0</v>
      </c>
      <c r="CR157" s="21">
        <f>IF(BI157&lt;&gt;"",IFERROR(INDEX(LMH_STEP,MATCH(BI157,LMH_KEY,0)),0),CK157)</f>
        <v>0</v>
      </c>
      <c r="CS157" s="21">
        <f>IF(BJ157&lt;&gt;"",IFERROR(INDEX(LMH_STEP,MATCH(BJ157,LMH_KEY,0)),0),CL157)</f>
        <v>0</v>
      </c>
      <c r="CT157" s="21">
        <f>IF(BK157&lt;&gt;"",IFERROR(INDEX(LMH_STEP,MATCH(BK157,LMH_KEY,0)),0),CM157)</f>
        <v>0</v>
      </c>
      <c r="CU157" s="21">
        <f>IF(BL157&lt;&gt;"",IFERROR(INDEX(LMH_STEP,MATCH(BL157,LMH_KEY,0)),0),CN157)</f>
        <v>-1</v>
      </c>
      <c r="CV157" s="21">
        <f>IF(BM157&lt;&gt;"",IFERROR(INDEX(LMH_STEP,MATCH(BM157,LMH_KEY,0)),0),CO157)</f>
        <v>0</v>
      </c>
      <c r="CW157" s="21">
        <f>IF(BN157&lt;&gt;"",IFERROR(INDEX(LMH_STEP,MATCH(BN157,LMH_KEY,0)),0),CP157)</f>
        <v>0</v>
      </c>
      <c r="CX157" s="21">
        <f>IF(BO157&lt;&gt;"",IFERROR(INDEX(LMH_STEP,MATCH(BO157,LMH_KEY,0)),0),CQ157)</f>
        <v>0</v>
      </c>
      <c r="CY157" s="21">
        <f>COUNTA(BI157:BO157)+IF(BP157&lt;&gt;"",1,0)+IFERROR(INDEX(RM_LCNT,MATCH($U157,RM_KEY,0)),0)</f>
        <v>0</v>
      </c>
      <c r="CZ157" s="21">
        <f>IF((BW157+BX157+BY157+BZ157+CA157+CB157+CC157)=0,0,(BW157*CK157+BX157*CL157+BY157*CM157+BZ157*CN157+CA157*CO157+CB157*CP157+CC157*CQ157)/(BW157+BX157+BY157+BZ157+CA157+CB157+CC157))</f>
        <v>-0.0526315789473684</v>
      </c>
      <c r="DA157" s="21">
        <f>IF((CD157+CE157+CF157+CG157+CH157+CI157+CJ157)=0,0,(CD157*CR157+CE157*CS157+CF157*CT157+CG157*CU157+CH157*CV157+CI157*CW157+CJ157*CX157)/(CD157+CE157+CF157+CG157+CH157+CI157+CJ157))</f>
        <v>-0.0526315789473684</v>
      </c>
    </row>
    <row r="158" ht="70" customHeight="1">
      <c r="A158" s="59" t="inlineStr">
        <is>
          <t>CARBON</t>
        </is>
      </c>
      <c r="B158" s="17" t="inlineStr">
        <is>
          <t>Marketing</t>
        </is>
      </c>
      <c r="C158" s="17" t="n">
        <v>5</v>
      </c>
      <c r="D158" s="17" t="inlineStr">
        <is>
          <t>INTN0286</t>
        </is>
      </c>
      <c r="E158" s="17" t="inlineStr">
        <is>
          <t>Samriddhi Kundu</t>
        </is>
      </c>
      <c r="F158" s="17" t="inlineStr">
        <is>
          <t>Intern</t>
        </is>
      </c>
      <c r="G158" s="17" t="inlineStr">
        <is>
          <t>Vijay Krishna Chintha</t>
        </is>
      </c>
      <c r="H158" s="17" t="inlineStr">
        <is>
          <t>IRIS2345</t>
        </is>
      </c>
      <c r="I158" s="17" t="n">
        <v>0.9</v>
      </c>
      <c r="J158" s="17" t="inlineStr">
        <is>
          <t>B.Tech</t>
        </is>
      </c>
      <c r="K158" s="17" t="inlineStr">
        <is>
          <t>L1 – Intern</t>
        </is>
      </c>
      <c r="L158" s="82" t="inlineStr">
        <is>
          <t>20 of 20</t>
        </is>
      </c>
      <c r="M158" s="83" t="inlineStr">
        <is>
          <t>• This role engages qualified leads, holds meaningful prospect conversations and generates interest in IRIS Carbon.</t>
        </is>
      </c>
      <c r="N158" s="83" t="inlineStr">
        <is>
          <t>Annual · set by manager: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O158" s="83" t="inlineStr">
        <is>
          <t>Latest rating: 3 · Potential: High · 9-box: Emerging Talent</t>
        </is>
      </c>
      <c r="P158" s="83" t="n"/>
      <c r="Q158" s="84" t="inlineStr">
        <is>
          <t>Open ▸</t>
        </is>
      </c>
      <c r="R158" s="84" t="inlineStr">
        <is>
          <t>Card ▸</t>
        </is>
      </c>
      <c r="S158" s="85" t="inlineStr">
        <is>
          <t>Sales &amp; Business Development</t>
        </is>
      </c>
      <c r="T158" s="86" t="inlineStr">
        <is>
          <t>Sales Development &amp; Prospecting</t>
        </is>
      </c>
      <c r="U158" s="86" t="inlineStr">
        <is>
          <t>R082</t>
        </is>
      </c>
      <c r="V158" s="86" t="inlineStr">
        <is>
          <t>Sales Development &amp; Prospecting · IC</t>
        </is>
      </c>
      <c r="W158" s="101" t="inlineStr">
        <is>
          <t>A1</t>
        </is>
      </c>
      <c r="X158" s="86" t="inlineStr">
        <is>
          <t>Band A · Practitioner</t>
        </is>
      </c>
      <c r="Y158" s="86" t="inlineStr">
        <is>
          <t>Intern – Sales Development &amp; Prospecting</t>
        </is>
      </c>
      <c r="Z158" s="86" t="n"/>
      <c r="AA158" s="86" t="inlineStr">
        <is>
          <t>Placed at A1 by the evidence: six ratings × market-derived weights and rules R1–R13 · no move needed for the reporting line</t>
        </is>
      </c>
      <c r="AB158" s="86" t="n"/>
      <c r="AC158" s="88" t="n"/>
      <c r="AD158" s="21" t="n"/>
      <c r="AE158" s="21" t="n"/>
      <c r="AF158" s="21" t="inlineStr">
        <is>
          <t>Entry / P1 · intern · SFIA 1 Follow</t>
        </is>
      </c>
      <c r="AG158" s="89" t="str">
        <f>IFERROR(IF(INDEX(RM_I_C,MATCH($U158,RM_KEY,0))="","",INDEX(RM_I_C,MATCH($U158,RM_KEY,0))),"")</f>
        <v>H</v>
      </c>
      <c r="AH158" s="90" t="str">
        <f>IFERROR(IF(INDEX(RM_I_Au,MATCH($U158,RM_KEY,0))="","",INDEX(RM_I_Au,MATCH($U158,RM_KEY,0))),"")</f>
        <v>M</v>
      </c>
      <c r="AI158" s="90" t="str">
        <f>IFERROR(IF(INDEX(RM_I_Ac,MATCH($U158,RM_KEY,0))="","",INDEX(RM_I_Ac,MATCH($U158,RM_KEY,0))),"")</f>
        <v>L</v>
      </c>
      <c r="AJ158" s="90" t="str">
        <f>IFERROR(IF(INDEX(RM_I_L,MATCH($U158,RM_KEY,0))="","",INDEX(RM_I_L,MATCH($U158,RM_KEY,0))),"")</f>
        <v>L</v>
      </c>
      <c r="AK158" s="90" t="str">
        <f>IFERROR(IF(INDEX(RM_I_BI,MATCH($U158,RM_KEY,0))="","",INDEX(RM_I_BI,MATCH($U158,RM_KEY,0))),"")</f>
        <v>M</v>
      </c>
      <c r="AL158" s="90" t="str">
        <f>IFERROR(IF(INDEX(RM_I_Exp,MATCH($U158,RM_KEY,0))="","",INDEX(RM_I_Exp,MATCH($U158,RM_KEY,0))),"")</f>
        <v>L</v>
      </c>
      <c r="AM158" s="90" t="str">
        <f>IFERROR(IF(INDEX(RM_I_Edu,MATCH($U158,RM_KEY,0))="","",INDEX(RM_I_Edu,MATCH($U158,RM_KEY,0))),"")</f>
        <v>L</v>
      </c>
      <c r="AN158" s="91" t="str">
        <f>IFERROR(IF(INDEX(RM_M_C,MATCH($U158,RM_KEY,0))="","",INDEX(RM_M_C,MATCH($U158,RM_KEY,0))),"")</f>
        <v>H</v>
      </c>
      <c r="AO158" s="92" t="str">
        <f>IFERROR(IF(INDEX(RM_M_Au,MATCH($U158,RM_KEY,0))="","",INDEX(RM_M_Au,MATCH($U158,RM_KEY,0))),"")</f>
        <v>M</v>
      </c>
      <c r="AP158" s="92" t="str">
        <f>IFERROR(IF(INDEX(RM_M_Ac,MATCH($U158,RM_KEY,0))="","",INDEX(RM_M_Ac,MATCH($U158,RM_KEY,0))),"")</f>
        <v>M</v>
      </c>
      <c r="AQ158" s="92" t="str">
        <f>IFERROR(IF(INDEX(RM_M_L,MATCH($U158,RM_KEY,0))="","",INDEX(RM_M_L,MATCH($U158,RM_KEY,0))),"")</f>
        <v>L</v>
      </c>
      <c r="AR158" s="92" t="str">
        <f>IFERROR(IF(INDEX(RM_M_BI,MATCH($U158,RM_KEY,0))="","",INDEX(RM_M_BI,MATCH($U158,RM_KEY,0))),"")</f>
        <v>L</v>
      </c>
      <c r="AS158" s="92" t="str">
        <f>IFERROR(IF(INDEX(RM_M_Exp,MATCH($U158,RM_KEY,0))="","",INDEX(RM_M_Exp,MATCH($U158,RM_KEY,0))),"")</f>
        <v>L</v>
      </c>
      <c r="AT158" s="92" t="str">
        <f>IFERROR(IF(INDEX(RM_M_Edu,MATCH($U158,RM_KEY,0))="","",INDEX(RM_M_Edu,MATCH($U158,RM_KEY,0))),"")</f>
        <v>L</v>
      </c>
      <c r="AU158" s="93" t="str">
        <f>IFERROR(IF(INDEX(RM_L_C,MATCH($U158,RM_KEY,0))="","",INDEX(RM_L_C,MATCH($U158,RM_KEY,0))),"")</f>
        <v/>
      </c>
      <c r="AV158" s="94" t="str">
        <f>IFERROR(IF(INDEX(RM_L_Au,MATCH($U158,RM_KEY,0))="","",INDEX(RM_L_Au,MATCH($U158,RM_KEY,0))),"")</f>
        <v/>
      </c>
      <c r="AW158" s="94" t="str">
        <f>IFERROR(IF(INDEX(RM_L_Ac,MATCH($U158,RM_KEY,0))="","",INDEX(RM_L_Ac,MATCH($U158,RM_KEY,0))),"")</f>
        <v/>
      </c>
      <c r="AX158" s="94" t="str">
        <f>IFERROR(IF(INDEX(RM_L_L,MATCH($U158,RM_KEY,0))="","",INDEX(RM_L_L,MATCH($U158,RM_KEY,0))),"")</f>
        <v/>
      </c>
      <c r="AY158" s="94" t="str">
        <f>IFERROR(IF(INDEX(RM_L_BI,MATCH($U158,RM_KEY,0))="","",INDEX(RM_L_BI,MATCH($U158,RM_KEY,0))),"")</f>
        <v/>
      </c>
      <c r="AZ158" s="94" t="str">
        <f>IFERROR(IF(INDEX(RM_L_Exp,MATCH($U158,RM_KEY,0))="","",INDEX(RM_L_Exp,MATCH($U158,RM_KEY,0))),"")</f>
        <v/>
      </c>
      <c r="BA158" s="94" t="str">
        <f>IFERROR(IF(INDEX(RM_L_Edu,MATCH($U158,RM_KEY,0))="","",INDEX(RM_L_Edu,MATCH($U158,RM_KEY,0))),"")</f>
        <v/>
      </c>
      <c r="BB158" s="89" t="n"/>
      <c r="BC158" s="90" t="n"/>
      <c r="BD158" s="90" t="n"/>
      <c r="BE158" s="90" t="n"/>
      <c r="BF158" s="90" t="n"/>
      <c r="BG158" s="90" t="inlineStr">
        <is>
          <t>M</t>
        </is>
      </c>
      <c r="BH158" s="90" t="inlineStr">
        <is>
          <t>M</t>
        </is>
      </c>
      <c r="BI158" s="93" t="n"/>
      <c r="BJ158" s="94" t="n"/>
      <c r="BK158" s="94" t="n"/>
      <c r="BL158" s="94" t="n"/>
      <c r="BM158" s="94" t="n"/>
      <c r="BN158" s="94" t="n"/>
      <c r="BO158" s="94" t="n"/>
      <c r="BP158" s="63" t="n"/>
      <c r="BQ158" s="95" t="str">
        <f>IF(CY158=0,"",IF(BP158&lt;&gt;"",BP158,IF(LEFT(W158,1)="X",W158,IF(OR(W158="B+",W158="C+"),INDEX(LAD_PC,MAX(1,MIN(14,MATCH(W158,LAD_PC,0)+IF((DA158-CZ158)&gt;=0.5,1,IF((DA158-CZ158)&lt;=-0.5,-1,0))))),INDEX(LAD_STD,MAX(1,MIN(12,MATCH(W158,LAD_STD,0)+IF((DA158-CZ158)&gt;=0.5,1,IF((DA158-CZ158)&lt;=-0.5,-1,0)))))))))</f>
        <v/>
      </c>
      <c r="BR158" s="86" t="str">
        <f>IF(BQ158="","",IFERROR(CHOOSE(INDEX(B_RANK,MATCH(BQ158,B_LVL,0)),"Band A · Practitioner","Band B · Specialist / Manager","B+ · Player-Coach","Band C · Principal / Head","C+ · Player-Coach","Band D · Business leadership","Band E · Enterprise leadership"),"Band X · Consultant"))</f>
        <v/>
      </c>
      <c r="BS158" s="86" t="str">
        <f>IF(BQ158="","",IF(BQ158=W158,"• Same",IF(INDEX(B_VAL,MATCH(BQ158,B_LVL,0))&gt;INDEX(B_VAL,MATCH(W158,B_LVL,0)),"▲ Up","▼ Down")))</f>
        <v/>
      </c>
      <c r="BT158" s="95" t="str">
        <f>IF(BQ158&lt;&gt;"",BQ158,W158)</f>
        <v>A1</v>
      </c>
      <c r="BU158" s="86" t="str">
        <f>IFERROR(IF($H158="","—",IF(OR(LEFT(BT158,1)="X",LEFT(INDEX($BT$7:$BT$592,MATCH($H158,$D$7:$D$592,0)),1)="X"),"—",IF(AND(LEFT(BT158,1)="E",LEFT(INDEX($BT$7:$BT$592,MATCH($H158,$D$7:$D$592,0)),1)="E"),"Exception · Band E",IF(INDEX(B_VAL,MATCH(BT158,B_LVL,0))&gt;=INDEX(B_VAL,MATCH(INDEX($BT$7:$BT$592,MATCH($H158,$D$7:$D$592,0)),B_LVL,0)),"⚠ At or above the manager",IF(INDEX(B_RANK,MATCH(BT158,B_LVL,0))=INDEX(B_RANK,MATCH(INDEX($BT$7:$BT$592,MATCH($H158,$D$7:$D$592,0)),B_LVL,0)),"⚠ Same band as the manager","OK"))))),"—")</f>
        <v>OK</v>
      </c>
      <c r="BV158" s="64" t="n"/>
      <c r="BW158" s="20">
        <f>IFERROR(INDEX(LMH_PTS,MATCH(AG158,LMH_KEY,0)),0)</f>
        <v>9</v>
      </c>
      <c r="BX158" s="21">
        <f>IFERROR(INDEX(LMH_PTS,MATCH(AH158,LMH_KEY,0)),0)</f>
        <v>3</v>
      </c>
      <c r="BY158" s="21">
        <f>IFERROR(INDEX(LMH_PTS,MATCH(AI158,LMH_KEY,0)),0)</f>
        <v>1</v>
      </c>
      <c r="BZ158" s="21">
        <f>IFERROR(INDEX(LMH_PTS,MATCH(AJ158,LMH_KEY,0)),0)</f>
        <v>1</v>
      </c>
      <c r="CA158" s="21">
        <f>IFERROR(INDEX(LMH_PTS,MATCH(AK158,LMH_KEY,0)),0)</f>
        <v>3</v>
      </c>
      <c r="CB158" s="21">
        <f>IFERROR(INDEX(LMH_PTS,MATCH(AL158,LMH_KEY,0)),0)</f>
        <v>1</v>
      </c>
      <c r="CC158" s="21">
        <f>IFERROR(INDEX(LMH_PTS,MATCH(AM158,LMH_KEY,0)),0)</f>
        <v>1</v>
      </c>
      <c r="CD158" s="21">
        <f>IFERROR(INDEX(LMH_PTS,MATCH(IF(AU158&lt;&gt;"",AU158,AG158),LMH_KEY,0)),0)</f>
        <v>9</v>
      </c>
      <c r="CE158" s="21">
        <f>IFERROR(INDEX(LMH_PTS,MATCH(IF(AV158&lt;&gt;"",AV158,AH158),LMH_KEY,0)),0)</f>
        <v>3</v>
      </c>
      <c r="CF158" s="21">
        <f>IFERROR(INDEX(LMH_PTS,MATCH(IF(AW158&lt;&gt;"",AW158,AI158),LMH_KEY,0)),0)</f>
        <v>1</v>
      </c>
      <c r="CG158" s="21">
        <f>IFERROR(INDEX(LMH_PTS,MATCH(IF(AX158&lt;&gt;"",AX158,AJ158),LMH_KEY,0)),0)</f>
        <v>1</v>
      </c>
      <c r="CH158" s="21">
        <f>IFERROR(INDEX(LMH_PTS,MATCH(IF(AY158&lt;&gt;"",AY158,AK158),LMH_KEY,0)),0)</f>
        <v>3</v>
      </c>
      <c r="CI158" s="21">
        <f>IFERROR(INDEX(LMH_PTS,MATCH(IF(AZ158&lt;&gt;"",AZ158,AL158),LMH_KEY,0)),0)</f>
        <v>1</v>
      </c>
      <c r="CJ158" s="21">
        <f>IFERROR(INDEX(LMH_PTS,MATCH(IF(BA158&lt;&gt;"",BA158,AM158),LMH_KEY,0)),0)</f>
        <v>1</v>
      </c>
      <c r="CK158" s="21">
        <f>IF(BB158="",0,IFERROR(INDEX(LMH_STEP,MATCH(BB158,LMH_KEY,0)),0))</f>
        <v>0</v>
      </c>
      <c r="CL158" s="21">
        <f>IF(BC158="",0,IFERROR(INDEX(LMH_STEP,MATCH(BC158,LMH_KEY,0)),0))</f>
        <v>0</v>
      </c>
      <c r="CM158" s="21">
        <f>IF(BD158="",0,IFERROR(INDEX(LMH_STEP,MATCH(BD158,LMH_KEY,0)),0))</f>
        <v>0</v>
      </c>
      <c r="CN158" s="21">
        <f>IF(BE158="",0,IFERROR(INDEX(LMH_STEP,MATCH(BE158,LMH_KEY,0)),0))</f>
        <v>0</v>
      </c>
      <c r="CO158" s="21">
        <f>IF(BF158="",0,IFERROR(INDEX(LMH_STEP,MATCH(BF158,LMH_KEY,0)),0))</f>
        <v>0</v>
      </c>
      <c r="CP158" s="21">
        <f>IF(BG158="",0,IFERROR(INDEX(LMH_STEP,MATCH(BG158,LMH_KEY,0)),0))</f>
        <v>0</v>
      </c>
      <c r="CQ158" s="21">
        <f>IF(BH158="",0,IFERROR(INDEX(LMH_STEP,MATCH(BH158,LMH_KEY,0)),0))</f>
        <v>0</v>
      </c>
      <c r="CR158" s="21">
        <f>IF(BI158&lt;&gt;"",IFERROR(INDEX(LMH_STEP,MATCH(BI158,LMH_KEY,0)),0),CK158)</f>
        <v>0</v>
      </c>
      <c r="CS158" s="21">
        <f>IF(BJ158&lt;&gt;"",IFERROR(INDEX(LMH_STEP,MATCH(BJ158,LMH_KEY,0)),0),CL158)</f>
        <v>0</v>
      </c>
      <c r="CT158" s="21">
        <f>IF(BK158&lt;&gt;"",IFERROR(INDEX(LMH_STEP,MATCH(BK158,LMH_KEY,0)),0),CM158)</f>
        <v>0</v>
      </c>
      <c r="CU158" s="21">
        <f>IF(BL158&lt;&gt;"",IFERROR(INDEX(LMH_STEP,MATCH(BL158,LMH_KEY,0)),0),CN158)</f>
        <v>0</v>
      </c>
      <c r="CV158" s="21">
        <f>IF(BM158&lt;&gt;"",IFERROR(INDEX(LMH_STEP,MATCH(BM158,LMH_KEY,0)),0),CO158)</f>
        <v>0</v>
      </c>
      <c r="CW158" s="21">
        <f>IF(BN158&lt;&gt;"",IFERROR(INDEX(LMH_STEP,MATCH(BN158,LMH_KEY,0)),0),CP158)</f>
        <v>0</v>
      </c>
      <c r="CX158" s="21">
        <f>IF(BO158&lt;&gt;"",IFERROR(INDEX(LMH_STEP,MATCH(BO158,LMH_KEY,0)),0),CQ158)</f>
        <v>0</v>
      </c>
      <c r="CY158" s="21">
        <f>COUNTA(BI158:BO158)+IF(BP158&lt;&gt;"",1,0)+IFERROR(INDEX(RM_LCNT,MATCH($U158,RM_KEY,0)),0)</f>
        <v>0</v>
      </c>
      <c r="CZ158" s="21">
        <f>IF((BW158+BX158+BY158+BZ158+CA158+CB158+CC158)=0,0,(BW158*CK158+BX158*CL158+BY158*CM158+BZ158*CN158+CA158*CO158+CB158*CP158+CC158*CQ158)/(BW158+BX158+BY158+BZ158+CA158+CB158+CC158))</f>
        <v>0</v>
      </c>
      <c r="DA158" s="21">
        <f>IF((CD158+CE158+CF158+CG158+CH158+CI158+CJ158)=0,0,(CD158*CR158+CE158*CS158+CF158*CT158+CG158*CU158+CH158*CV158+CI158*CW158+CJ158*CX158)/(CD158+CE158+CF158+CG158+CH158+CI158+CJ158))</f>
        <v>0</v>
      </c>
    </row>
    <row r="159" ht="70" customHeight="1">
      <c r="A159" s="59" t="inlineStr">
        <is>
          <t>CARBON</t>
        </is>
      </c>
      <c r="B159" s="17" t="inlineStr">
        <is>
          <t>Marketing</t>
        </is>
      </c>
      <c r="C159" s="17" t="n">
        <v>4</v>
      </c>
      <c r="D159" s="17" t="inlineStr">
        <is>
          <t>IRIS2392</t>
        </is>
      </c>
      <c r="E159" s="17" t="inlineStr">
        <is>
          <t>Sanjana Thapa</t>
        </is>
      </c>
      <c r="F159" s="17" t="inlineStr">
        <is>
          <t>Marketing Associate - ABM</t>
        </is>
      </c>
      <c r="G159" s="17" t="inlineStr">
        <is>
          <t>Saahit Togaru</t>
        </is>
      </c>
      <c r="H159" s="17" t="inlineStr">
        <is>
          <t>IRIS2239</t>
        </is>
      </c>
      <c r="I159" s="17" t="n">
        <v>1.2</v>
      </c>
      <c r="J159" s="17" t="inlineStr">
        <is>
          <t>B.E</t>
        </is>
      </c>
      <c r="K159" s="17" t="inlineStr">
        <is>
          <t>L3 – Professional / Associate</t>
        </is>
      </c>
      <c r="L159" s="82" t="inlineStr">
        <is>
          <t>19 of 20</t>
        </is>
      </c>
      <c r="M159" s="83" t="inlineStr">
        <is>
          <t>• This role brings suitable potential leads into the pipeline and creates new revenue opportunities.</t>
        </is>
      </c>
      <c r="N159" s="83" t="inlineStr">
        <is>
          <t>Annual · set by manager: 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t>
        </is>
      </c>
      <c r="O159" s="83" t="inlineStr">
        <is>
          <t>Latest rating: 1 · Potential: High · 9-box: High Impact / Growth Talent</t>
        </is>
      </c>
      <c r="P159" s="83" t="inlineStr">
        <is>
          <t>Complexity &amp; Expertise: A3: Account-based outreach for UK&amp;I and US: account research, target identification, consultative, personalised messaging → moved up 0.5
Autonomy &amp; Decision: A3: Decides messaging approach, prospect prioritisation and engagement strategy for own accounts → moved up 0.5
Accountability &amp; Impact: A2: own survey / KRA answers · summarised by the rater; not quoted → matches the start
Leadership &amp; Strategy: A1: Cross-team collaboration only; no guidance of others described → matches the start</t>
        </is>
      </c>
      <c r="Q159" s="84" t="inlineStr">
        <is>
          <t>Open ▸</t>
        </is>
      </c>
      <c r="R159" s="84" t="inlineStr">
        <is>
          <t>Card ▸</t>
        </is>
      </c>
      <c r="S159" s="85" t="inlineStr">
        <is>
          <t>Sales &amp; Business Development</t>
        </is>
      </c>
      <c r="T159" s="86" t="inlineStr">
        <is>
          <t>Sales Development &amp; Prospecting</t>
        </is>
      </c>
      <c r="U159" s="86" t="inlineStr">
        <is>
          <t>R082</t>
        </is>
      </c>
      <c r="V159" s="86" t="inlineStr">
        <is>
          <t>Sales Development &amp; Prospecting · IC</t>
        </is>
      </c>
      <c r="W159" s="101" t="inlineStr">
        <is>
          <t>A2</t>
        </is>
      </c>
      <c r="X159" s="86" t="inlineStr">
        <is>
          <t>Band A · Practitioner</t>
        </is>
      </c>
      <c r="Y159" s="86" t="inlineStr">
        <is>
          <t>Sales Development Representative</t>
        </is>
      </c>
      <c r="Z159" s="86" t="n"/>
      <c r="AA159" s="86" t="inlineStr">
        <is>
          <t>Placed at A2 by the evidence: six ratings × market-derived weights and rules R1–R13 · no move needed for the reporting line</t>
        </is>
      </c>
      <c r="AB159" s="86" t="n"/>
      <c r="AC159" s="88" t="inlineStr">
        <is>
          <t>A2</t>
        </is>
      </c>
      <c r="AD159" s="21" t="inlineStr">
        <is>
          <t>Medium · 1.2 yrs vs market 0–3 yrs for A2</t>
        </is>
      </c>
      <c r="AE159" s="21" t="n"/>
      <c r="AF159" s="21" t="inlineStr">
        <is>
          <t>P1–P2 · SFIA 2 Assist</t>
        </is>
      </c>
      <c r="AG159" s="89" t="str">
        <f>IFERROR(IF(INDEX(RM_I_C,MATCH($U159,RM_KEY,0))="","",INDEX(RM_I_C,MATCH($U159,RM_KEY,0))),"")</f>
        <v>H</v>
      </c>
      <c r="AH159" s="90" t="str">
        <f>IFERROR(IF(INDEX(RM_I_Au,MATCH($U159,RM_KEY,0))="","",INDEX(RM_I_Au,MATCH($U159,RM_KEY,0))),"")</f>
        <v>M</v>
      </c>
      <c r="AI159" s="90" t="str">
        <f>IFERROR(IF(INDEX(RM_I_Ac,MATCH($U159,RM_KEY,0))="","",INDEX(RM_I_Ac,MATCH($U159,RM_KEY,0))),"")</f>
        <v>L</v>
      </c>
      <c r="AJ159" s="90" t="str">
        <f>IFERROR(IF(INDEX(RM_I_L,MATCH($U159,RM_KEY,0))="","",INDEX(RM_I_L,MATCH($U159,RM_KEY,0))),"")</f>
        <v>L</v>
      </c>
      <c r="AK159" s="90" t="str">
        <f>IFERROR(IF(INDEX(RM_I_BI,MATCH($U159,RM_KEY,0))="","",INDEX(RM_I_BI,MATCH($U159,RM_KEY,0))),"")</f>
        <v>M</v>
      </c>
      <c r="AL159" s="90" t="str">
        <f>IFERROR(IF(INDEX(RM_I_Exp,MATCH($U159,RM_KEY,0))="","",INDEX(RM_I_Exp,MATCH($U159,RM_KEY,0))),"")</f>
        <v>L</v>
      </c>
      <c r="AM159" s="90" t="str">
        <f>IFERROR(IF(INDEX(RM_I_Edu,MATCH($U159,RM_KEY,0))="","",INDEX(RM_I_Edu,MATCH($U159,RM_KEY,0))),"")</f>
        <v>L</v>
      </c>
      <c r="AN159" s="91" t="str">
        <f>IFERROR(IF(INDEX(RM_M_C,MATCH($U159,RM_KEY,0))="","",INDEX(RM_M_C,MATCH($U159,RM_KEY,0))),"")</f>
        <v>H</v>
      </c>
      <c r="AO159" s="92" t="str">
        <f>IFERROR(IF(INDEX(RM_M_Au,MATCH($U159,RM_KEY,0))="","",INDEX(RM_M_Au,MATCH($U159,RM_KEY,0))),"")</f>
        <v>M</v>
      </c>
      <c r="AP159" s="92" t="str">
        <f>IFERROR(IF(INDEX(RM_M_Ac,MATCH($U159,RM_KEY,0))="","",INDEX(RM_M_Ac,MATCH($U159,RM_KEY,0))),"")</f>
        <v>M</v>
      </c>
      <c r="AQ159" s="92" t="str">
        <f>IFERROR(IF(INDEX(RM_M_L,MATCH($U159,RM_KEY,0))="","",INDEX(RM_M_L,MATCH($U159,RM_KEY,0))),"")</f>
        <v>L</v>
      </c>
      <c r="AR159" s="92" t="str">
        <f>IFERROR(IF(INDEX(RM_M_BI,MATCH($U159,RM_KEY,0))="","",INDEX(RM_M_BI,MATCH($U159,RM_KEY,0))),"")</f>
        <v>L</v>
      </c>
      <c r="AS159" s="92" t="str">
        <f>IFERROR(IF(INDEX(RM_M_Exp,MATCH($U159,RM_KEY,0))="","",INDEX(RM_M_Exp,MATCH($U159,RM_KEY,0))),"")</f>
        <v>L</v>
      </c>
      <c r="AT159" s="92" t="str">
        <f>IFERROR(IF(INDEX(RM_M_Edu,MATCH($U159,RM_KEY,0))="","",INDEX(RM_M_Edu,MATCH($U159,RM_KEY,0))),"")</f>
        <v>L</v>
      </c>
      <c r="AU159" s="93" t="str">
        <f>IFERROR(IF(INDEX(RM_L_C,MATCH($U159,RM_KEY,0))="","",INDEX(RM_L_C,MATCH($U159,RM_KEY,0))),"")</f>
        <v/>
      </c>
      <c r="AV159" s="94" t="str">
        <f>IFERROR(IF(INDEX(RM_L_Au,MATCH($U159,RM_KEY,0))="","",INDEX(RM_L_Au,MATCH($U159,RM_KEY,0))),"")</f>
        <v/>
      </c>
      <c r="AW159" s="94" t="str">
        <f>IFERROR(IF(INDEX(RM_L_Ac,MATCH($U159,RM_KEY,0))="","",INDEX(RM_L_Ac,MATCH($U159,RM_KEY,0))),"")</f>
        <v/>
      </c>
      <c r="AX159" s="94" t="str">
        <f>IFERROR(IF(INDEX(RM_L_L,MATCH($U159,RM_KEY,0))="","",INDEX(RM_L_L,MATCH($U159,RM_KEY,0))),"")</f>
        <v/>
      </c>
      <c r="AY159" s="94" t="str">
        <f>IFERROR(IF(INDEX(RM_L_BI,MATCH($U159,RM_KEY,0))="","",INDEX(RM_L_BI,MATCH($U159,RM_KEY,0))),"")</f>
        <v/>
      </c>
      <c r="AZ159" s="94" t="str">
        <f>IFERROR(IF(INDEX(RM_L_Exp,MATCH($U159,RM_KEY,0))="","",INDEX(RM_L_Exp,MATCH($U159,RM_KEY,0))),"")</f>
        <v/>
      </c>
      <c r="BA159" s="94" t="str">
        <f>IFERROR(IF(INDEX(RM_L_Edu,MATCH($U159,RM_KEY,0))="","",INDEX(RM_L_Edu,MATCH($U159,RM_KEY,0))),"")</f>
        <v/>
      </c>
      <c r="BB159" s="89" t="inlineStr">
        <is>
          <t>M</t>
        </is>
      </c>
      <c r="BC159" s="90" t="inlineStr">
        <is>
          <t>M</t>
        </is>
      </c>
      <c r="BD159" s="90" t="inlineStr">
        <is>
          <t>M</t>
        </is>
      </c>
      <c r="BE159" s="90" t="inlineStr">
        <is>
          <t>L</t>
        </is>
      </c>
      <c r="BF159" s="90" t="inlineStr">
        <is>
          <t>M</t>
        </is>
      </c>
      <c r="BG159" s="90" t="inlineStr">
        <is>
          <t>M</t>
        </is>
      </c>
      <c r="BH159" s="90" t="inlineStr">
        <is>
          <t>M</t>
        </is>
      </c>
      <c r="BI159" s="93" t="n"/>
      <c r="BJ159" s="94" t="n"/>
      <c r="BK159" s="94" t="n"/>
      <c r="BL159" s="94" t="n"/>
      <c r="BM159" s="94" t="n"/>
      <c r="BN159" s="94" t="n"/>
      <c r="BO159" s="94" t="n"/>
      <c r="BP159" s="63" t="n"/>
      <c r="BQ159" s="95" t="str">
        <f>IF(CY159=0,"",IF(BP159&lt;&gt;"",BP159,IF(LEFT(W159,1)="X",W159,IF(OR(W159="B+",W159="C+"),INDEX(LAD_PC,MAX(1,MIN(14,MATCH(W159,LAD_PC,0)+IF((DA159-CZ159)&gt;=0.5,1,IF((DA159-CZ159)&lt;=-0.5,-1,0))))),INDEX(LAD_STD,MAX(1,MIN(12,MATCH(W159,LAD_STD,0)+IF((DA159-CZ159)&gt;=0.5,1,IF((DA159-CZ159)&lt;=-0.5,-1,0)))))))))</f>
        <v/>
      </c>
      <c r="BR159" s="86" t="str">
        <f>IF(BQ159="","",IFERROR(CHOOSE(INDEX(B_RANK,MATCH(BQ159,B_LVL,0)),"Band A · Practitioner","Band B · Specialist / Manager","B+ · Player-Coach","Band C · Principal / Head","C+ · Player-Coach","Band D · Business leadership","Band E · Enterprise leadership"),"Band X · Consultant"))</f>
        <v/>
      </c>
      <c r="BS159" s="86" t="str">
        <f>IF(BQ159="","",IF(BQ159=W159,"• Same",IF(INDEX(B_VAL,MATCH(BQ159,B_LVL,0))&gt;INDEX(B_VAL,MATCH(W159,B_LVL,0)),"▲ Up","▼ Down")))</f>
        <v/>
      </c>
      <c r="BT159" s="95" t="str">
        <f>IF(BQ159&lt;&gt;"",BQ159,W159)</f>
        <v>A2</v>
      </c>
      <c r="BU159" s="86" t="str">
        <f>IFERROR(IF($H159="","—",IF(OR(LEFT(BT159,1)="X",LEFT(INDEX($BT$7:$BT$592,MATCH($H159,$D$7:$D$592,0)),1)="X"),"—",IF(AND(LEFT(BT159,1)="E",LEFT(INDEX($BT$7:$BT$592,MATCH($H159,$D$7:$D$592,0)),1)="E"),"Exception · Band E",IF(INDEX(B_VAL,MATCH(BT159,B_LVL,0))&gt;=INDEX(B_VAL,MATCH(INDEX($BT$7:$BT$592,MATCH($H159,$D$7:$D$592,0)),B_LVL,0)),"⚠ At or above the manager",IF(INDEX(B_RANK,MATCH(BT159,B_LVL,0))=INDEX(B_RANK,MATCH(INDEX($BT$7:$BT$592,MATCH($H159,$D$7:$D$592,0)),B_LVL,0)),"⚠ Same band as the manager","OK"))))),"—")</f>
        <v>OK</v>
      </c>
      <c r="BV159" s="64" t="n"/>
      <c r="BW159" s="20">
        <f>IFERROR(INDEX(LMH_PTS,MATCH(AG159,LMH_KEY,0)),0)</f>
        <v>9</v>
      </c>
      <c r="BX159" s="21">
        <f>IFERROR(INDEX(LMH_PTS,MATCH(AH159,LMH_KEY,0)),0)</f>
        <v>3</v>
      </c>
      <c r="BY159" s="21">
        <f>IFERROR(INDEX(LMH_PTS,MATCH(AI159,LMH_KEY,0)),0)</f>
        <v>1</v>
      </c>
      <c r="BZ159" s="21">
        <f>IFERROR(INDEX(LMH_PTS,MATCH(AJ159,LMH_KEY,0)),0)</f>
        <v>1</v>
      </c>
      <c r="CA159" s="21">
        <f>IFERROR(INDEX(LMH_PTS,MATCH(AK159,LMH_KEY,0)),0)</f>
        <v>3</v>
      </c>
      <c r="CB159" s="21">
        <f>IFERROR(INDEX(LMH_PTS,MATCH(AL159,LMH_KEY,0)),0)</f>
        <v>1</v>
      </c>
      <c r="CC159" s="21">
        <f>IFERROR(INDEX(LMH_PTS,MATCH(AM159,LMH_KEY,0)),0)</f>
        <v>1</v>
      </c>
      <c r="CD159" s="21">
        <f>IFERROR(INDEX(LMH_PTS,MATCH(IF(AU159&lt;&gt;"",AU159,AG159),LMH_KEY,0)),0)</f>
        <v>9</v>
      </c>
      <c r="CE159" s="21">
        <f>IFERROR(INDEX(LMH_PTS,MATCH(IF(AV159&lt;&gt;"",AV159,AH159),LMH_KEY,0)),0)</f>
        <v>3</v>
      </c>
      <c r="CF159" s="21">
        <f>IFERROR(INDEX(LMH_PTS,MATCH(IF(AW159&lt;&gt;"",AW159,AI159),LMH_KEY,0)),0)</f>
        <v>1</v>
      </c>
      <c r="CG159" s="21">
        <f>IFERROR(INDEX(LMH_PTS,MATCH(IF(AX159&lt;&gt;"",AX159,AJ159),LMH_KEY,0)),0)</f>
        <v>1</v>
      </c>
      <c r="CH159" s="21">
        <f>IFERROR(INDEX(LMH_PTS,MATCH(IF(AY159&lt;&gt;"",AY159,AK159),LMH_KEY,0)),0)</f>
        <v>3</v>
      </c>
      <c r="CI159" s="21">
        <f>IFERROR(INDEX(LMH_PTS,MATCH(IF(AZ159&lt;&gt;"",AZ159,AL159),LMH_KEY,0)),0)</f>
        <v>1</v>
      </c>
      <c r="CJ159" s="21">
        <f>IFERROR(INDEX(LMH_PTS,MATCH(IF(BA159&lt;&gt;"",BA159,AM159),LMH_KEY,0)),0)</f>
        <v>1</v>
      </c>
      <c r="CK159" s="21">
        <f>IF(BB159="",0,IFERROR(INDEX(LMH_STEP,MATCH(BB159,LMH_KEY,0)),0))</f>
        <v>0</v>
      </c>
      <c r="CL159" s="21">
        <f>IF(BC159="",0,IFERROR(INDEX(LMH_STEP,MATCH(BC159,LMH_KEY,0)),0))</f>
        <v>0</v>
      </c>
      <c r="CM159" s="21">
        <f>IF(BD159="",0,IFERROR(INDEX(LMH_STEP,MATCH(BD159,LMH_KEY,0)),0))</f>
        <v>0</v>
      </c>
      <c r="CN159" s="21">
        <f>IF(BE159="",0,IFERROR(INDEX(LMH_STEP,MATCH(BE159,LMH_KEY,0)),0))</f>
        <v>-1</v>
      </c>
      <c r="CO159" s="21">
        <f>IF(BF159="",0,IFERROR(INDEX(LMH_STEP,MATCH(BF159,LMH_KEY,0)),0))</f>
        <v>0</v>
      </c>
      <c r="CP159" s="21">
        <f>IF(BG159="",0,IFERROR(INDEX(LMH_STEP,MATCH(BG159,LMH_KEY,0)),0))</f>
        <v>0</v>
      </c>
      <c r="CQ159" s="21">
        <f>IF(BH159="",0,IFERROR(INDEX(LMH_STEP,MATCH(BH159,LMH_KEY,0)),0))</f>
        <v>0</v>
      </c>
      <c r="CR159" s="21">
        <f>IF(BI159&lt;&gt;"",IFERROR(INDEX(LMH_STEP,MATCH(BI159,LMH_KEY,0)),0),CK159)</f>
        <v>0</v>
      </c>
      <c r="CS159" s="21">
        <f>IF(BJ159&lt;&gt;"",IFERROR(INDEX(LMH_STEP,MATCH(BJ159,LMH_KEY,0)),0),CL159)</f>
        <v>0</v>
      </c>
      <c r="CT159" s="21">
        <f>IF(BK159&lt;&gt;"",IFERROR(INDEX(LMH_STEP,MATCH(BK159,LMH_KEY,0)),0),CM159)</f>
        <v>0</v>
      </c>
      <c r="CU159" s="21">
        <f>IF(BL159&lt;&gt;"",IFERROR(INDEX(LMH_STEP,MATCH(BL159,LMH_KEY,0)),0),CN159)</f>
        <v>-1</v>
      </c>
      <c r="CV159" s="21">
        <f>IF(BM159&lt;&gt;"",IFERROR(INDEX(LMH_STEP,MATCH(BM159,LMH_KEY,0)),0),CO159)</f>
        <v>0</v>
      </c>
      <c r="CW159" s="21">
        <f>IF(BN159&lt;&gt;"",IFERROR(INDEX(LMH_STEP,MATCH(BN159,LMH_KEY,0)),0),CP159)</f>
        <v>0</v>
      </c>
      <c r="CX159" s="21">
        <f>IF(BO159&lt;&gt;"",IFERROR(INDEX(LMH_STEP,MATCH(BO159,LMH_KEY,0)),0),CQ159)</f>
        <v>0</v>
      </c>
      <c r="CY159" s="21">
        <f>COUNTA(BI159:BO159)+IF(BP159&lt;&gt;"",1,0)+IFERROR(INDEX(RM_LCNT,MATCH($U159,RM_KEY,0)),0)</f>
        <v>0</v>
      </c>
      <c r="CZ159" s="21">
        <f>IF((BW159+BX159+BY159+BZ159+CA159+CB159+CC159)=0,0,(BW159*CK159+BX159*CL159+BY159*CM159+BZ159*CN159+CA159*CO159+CB159*CP159+CC159*CQ159)/(BW159+BX159+BY159+BZ159+CA159+CB159+CC159))</f>
        <v>-0.0526315789473684</v>
      </c>
      <c r="DA159" s="21">
        <f>IF((CD159+CE159+CF159+CG159+CH159+CI159+CJ159)=0,0,(CD159*CR159+CE159*CS159+CF159*CT159+CG159*CU159+CH159*CV159+CI159*CW159+CJ159*CX159)/(CD159+CE159+CF159+CG159+CH159+CI159+CJ159))</f>
        <v>-0.0526315789473684</v>
      </c>
    </row>
    <row r="160" ht="70" customHeight="1">
      <c r="A160" s="59" t="inlineStr">
        <is>
          <t>CARBON</t>
        </is>
      </c>
      <c r="B160" s="17" t="inlineStr">
        <is>
          <t>Sales</t>
        </is>
      </c>
      <c r="C160" s="17" t="n">
        <v>3</v>
      </c>
      <c r="D160" s="17" t="inlineStr">
        <is>
          <t>IRIS1783</t>
        </is>
      </c>
      <c r="E160" s="17" t="inlineStr">
        <is>
          <t>Swapnil Trikane</t>
        </is>
      </c>
      <c r="F160" s="17" t="inlineStr">
        <is>
          <t>Senior Manager Sales</t>
        </is>
      </c>
      <c r="G160" s="17" t="inlineStr">
        <is>
          <t>Anuradha RK</t>
        </is>
      </c>
      <c r="H160" s="17" t="inlineStr">
        <is>
          <t>IRIS0391</t>
        </is>
      </c>
      <c r="I160" s="17" t="n">
        <v>15.5</v>
      </c>
      <c r="J160" s="17" t="inlineStr">
        <is>
          <t>MBA</t>
        </is>
      </c>
      <c r="K160" s="17" t="n"/>
      <c r="L160" s="82" t="inlineStr">
        <is>
          <t>19 of 20</t>
        </is>
      </c>
      <c r="M160" s="83" t="inlineStr">
        <is>
          <t>To bring in new logos for the org. Overachieve Sales targets. Help company grow 10x; To not make any commitmen</t>
        </is>
      </c>
      <c r="N160" s="83" t="n"/>
      <c r="O160" s="83" t="inlineStr">
        <is>
          <t>Latest rating: Not rated · manager · 9-box: Not placed · manager</t>
        </is>
      </c>
      <c r="P160" s="83" t="inlineStr">
        <is>
          <t>Complexity &amp; Expertise: B1: New-logo selling: BANT qualification, deal closures, partnership management, sales forecast and pipeline → moved down 0.5
Autonomy &amp; Decision: A3: Runs own deals; decision answer suggests commitments are not made alone → moved down 0.5
Accountability &amp; Impact: B2: own survey / KRA answers · summarised by the rater; not quoted → moved down 0.5
Leadership &amp; Strategy: A1: No guidance or leadership of others described → moved down 0.5</t>
        </is>
      </c>
      <c r="Q160" s="84" t="inlineStr">
        <is>
          <t>Open ▸</t>
        </is>
      </c>
      <c r="R160" s="84" t="inlineStr">
        <is>
          <t>Card ▸</t>
        </is>
      </c>
      <c r="S160" s="85" t="inlineStr">
        <is>
          <t>Sales &amp; Business Development</t>
        </is>
      </c>
      <c r="T160" s="86" t="inlineStr">
        <is>
          <t>Sales Leadership</t>
        </is>
      </c>
      <c r="U160" s="86" t="inlineStr">
        <is>
          <t>R084</t>
        </is>
      </c>
      <c r="V160" s="86" t="inlineStr">
        <is>
          <t>Sales Leadership · IC</t>
        </is>
      </c>
      <c r="W160" s="99" t="inlineStr">
        <is>
          <t>B3</t>
        </is>
      </c>
      <c r="X160" s="86" t="inlineStr">
        <is>
          <t>Band B · Specialist / Manager</t>
        </is>
      </c>
      <c r="Y160" s="86" t="inlineStr">
        <is>
          <t>Lead Account Executive</t>
        </is>
      </c>
      <c r="Z160" s="86" t="n"/>
      <c r="AA160" s="86" t="inlineStr">
        <is>
          <t>Placed at B3 by the evidence: six ratings × market-derived weights and rules R1–R13 · no move needed for the reporting line</t>
        </is>
      </c>
      <c r="AB160" s="86" t="n"/>
      <c r="AC160" s="88" t="inlineStr">
        <is>
          <t>B3</t>
        </is>
      </c>
      <c r="AD160" s="21" t="inlineStr">
        <is>
          <t>High · 15.5 yrs vs market 8–13 yrs for B3</t>
        </is>
      </c>
      <c r="AE160" s="21" t="n"/>
      <c r="AF160" s="21" t="inlineStr">
        <is>
          <t>P5 / M4 · SFIA 5 Ensure, advise</t>
        </is>
      </c>
      <c r="AG160" s="89" t="str">
        <f>IFERROR(IF(INDEX(RM_I_C,MATCH($U160,RM_KEY,0))="","",INDEX(RM_I_C,MATCH($U160,RM_KEY,0))),"")</f>
        <v>H</v>
      </c>
      <c r="AH160" s="90" t="str">
        <f>IFERROR(IF(INDEX(RM_I_Au,MATCH($U160,RM_KEY,0))="","",INDEX(RM_I_Au,MATCH($U160,RM_KEY,0))),"")</f>
        <v>M</v>
      </c>
      <c r="AI160" s="90" t="str">
        <f>IFERROR(IF(INDEX(RM_I_Ac,MATCH($U160,RM_KEY,0))="","",INDEX(RM_I_Ac,MATCH($U160,RM_KEY,0))),"")</f>
        <v>L</v>
      </c>
      <c r="AJ160" s="90" t="str">
        <f>IFERROR(IF(INDEX(RM_I_L,MATCH($U160,RM_KEY,0))="","",INDEX(RM_I_L,MATCH($U160,RM_KEY,0))),"")</f>
        <v>L</v>
      </c>
      <c r="AK160" s="90" t="str">
        <f>IFERROR(IF(INDEX(RM_I_BI,MATCH($U160,RM_KEY,0))="","",INDEX(RM_I_BI,MATCH($U160,RM_KEY,0))),"")</f>
        <v>M</v>
      </c>
      <c r="AL160" s="90" t="str">
        <f>IFERROR(IF(INDEX(RM_I_Exp,MATCH($U160,RM_KEY,0))="","",INDEX(RM_I_Exp,MATCH($U160,RM_KEY,0))),"")</f>
        <v>L</v>
      </c>
      <c r="AM160" s="90" t="str">
        <f>IFERROR(IF(INDEX(RM_I_Edu,MATCH($U160,RM_KEY,0))="","",INDEX(RM_I_Edu,MATCH($U160,RM_KEY,0))),"")</f>
        <v>L</v>
      </c>
      <c r="AN160" s="91" t="str">
        <f>IFERROR(IF(INDEX(RM_M_C,MATCH($U160,RM_KEY,0))="","",INDEX(RM_M_C,MATCH($U160,RM_KEY,0))),"")</f>
        <v>H</v>
      </c>
      <c r="AO160" s="92" t="str">
        <f>IFERROR(IF(INDEX(RM_M_Au,MATCH($U160,RM_KEY,0))="","",INDEX(RM_M_Au,MATCH($U160,RM_KEY,0))),"")</f>
        <v>M</v>
      </c>
      <c r="AP160" s="92" t="str">
        <f>IFERROR(IF(INDEX(RM_M_Ac,MATCH($U160,RM_KEY,0))="","",INDEX(RM_M_Ac,MATCH($U160,RM_KEY,0))),"")</f>
        <v>M</v>
      </c>
      <c r="AQ160" s="92" t="str">
        <f>IFERROR(IF(INDEX(RM_M_L,MATCH($U160,RM_KEY,0))="","",INDEX(RM_M_L,MATCH($U160,RM_KEY,0))),"")</f>
        <v>L</v>
      </c>
      <c r="AR160" s="92" t="str">
        <f>IFERROR(IF(INDEX(RM_M_BI,MATCH($U160,RM_KEY,0))="","",INDEX(RM_M_BI,MATCH($U160,RM_KEY,0))),"")</f>
        <v>L</v>
      </c>
      <c r="AS160" s="92" t="str">
        <f>IFERROR(IF(INDEX(RM_M_Exp,MATCH($U160,RM_KEY,0))="","",INDEX(RM_M_Exp,MATCH($U160,RM_KEY,0))),"")</f>
        <v>L</v>
      </c>
      <c r="AT160" s="92" t="str">
        <f>IFERROR(IF(INDEX(RM_M_Edu,MATCH($U160,RM_KEY,0))="","",INDEX(RM_M_Edu,MATCH($U160,RM_KEY,0))),"")</f>
        <v>L</v>
      </c>
      <c r="AU160" s="93" t="str">
        <f>IFERROR(IF(INDEX(RM_L_C,MATCH($U160,RM_KEY,0))="","",INDEX(RM_L_C,MATCH($U160,RM_KEY,0))),"")</f>
        <v/>
      </c>
      <c r="AV160" s="94" t="str">
        <f>IFERROR(IF(INDEX(RM_L_Au,MATCH($U160,RM_KEY,0))="","",INDEX(RM_L_Au,MATCH($U160,RM_KEY,0))),"")</f>
        <v/>
      </c>
      <c r="AW160" s="94" t="str">
        <f>IFERROR(IF(INDEX(RM_L_Ac,MATCH($U160,RM_KEY,0))="","",INDEX(RM_L_Ac,MATCH($U160,RM_KEY,0))),"")</f>
        <v/>
      </c>
      <c r="AX160" s="94" t="str">
        <f>IFERROR(IF(INDEX(RM_L_L,MATCH($U160,RM_KEY,0))="","",INDEX(RM_L_L,MATCH($U160,RM_KEY,0))),"")</f>
        <v/>
      </c>
      <c r="AY160" s="94" t="str">
        <f>IFERROR(IF(INDEX(RM_L_BI,MATCH($U160,RM_KEY,0))="","",INDEX(RM_L_BI,MATCH($U160,RM_KEY,0))),"")</f>
        <v/>
      </c>
      <c r="AZ160" s="94" t="str">
        <f>IFERROR(IF(INDEX(RM_L_Exp,MATCH($U160,RM_KEY,0))="","",INDEX(RM_L_Exp,MATCH($U160,RM_KEY,0))),"")</f>
        <v/>
      </c>
      <c r="BA160" s="94" t="str">
        <f>IFERROR(IF(INDEX(RM_L_Edu,MATCH($U160,RM_KEY,0))="","",INDEX(RM_L_Edu,MATCH($U160,RM_KEY,0))),"")</f>
        <v/>
      </c>
      <c r="BB160" s="89" t="inlineStr">
        <is>
          <t>M</t>
        </is>
      </c>
      <c r="BC160" s="90" t="inlineStr">
        <is>
          <t>M</t>
        </is>
      </c>
      <c r="BD160" s="90" t="inlineStr">
        <is>
          <t>M</t>
        </is>
      </c>
      <c r="BE160" s="90" t="inlineStr">
        <is>
          <t>L</t>
        </is>
      </c>
      <c r="BF160" s="90" t="n"/>
      <c r="BG160" s="90" t="inlineStr">
        <is>
          <t>H</t>
        </is>
      </c>
      <c r="BH160" s="90" t="inlineStr">
        <is>
          <t>M</t>
        </is>
      </c>
      <c r="BI160" s="93" t="n"/>
      <c r="BJ160" s="94" t="n"/>
      <c r="BK160" s="94" t="n"/>
      <c r="BL160" s="94" t="n"/>
      <c r="BM160" s="94" t="n"/>
      <c r="BN160" s="94" t="n"/>
      <c r="BO160" s="94" t="n"/>
      <c r="BP160" s="63" t="n"/>
      <c r="BQ160" s="95" t="str">
        <f>IF(CY160=0,"",IF(BP160&lt;&gt;"",BP160,IF(LEFT(W160,1)="X",W160,IF(OR(W160="B+",W160="C+"),INDEX(LAD_PC,MAX(1,MIN(14,MATCH(W160,LAD_PC,0)+IF((DA160-CZ160)&gt;=0.5,1,IF((DA160-CZ160)&lt;=-0.5,-1,0))))),INDEX(LAD_STD,MAX(1,MIN(12,MATCH(W160,LAD_STD,0)+IF((DA160-CZ160)&gt;=0.5,1,IF((DA160-CZ160)&lt;=-0.5,-1,0)))))))))</f>
        <v/>
      </c>
      <c r="BR160" s="86" t="str">
        <f>IF(BQ160="","",IFERROR(CHOOSE(INDEX(B_RANK,MATCH(BQ160,B_LVL,0)),"Band A · Practitioner","Band B · Specialist / Manager","B+ · Player-Coach","Band C · Principal / Head","C+ · Player-Coach","Band D · Business leadership","Band E · Enterprise leadership"),"Band X · Consultant"))</f>
        <v/>
      </c>
      <c r="BS160" s="86" t="str">
        <f>IF(BQ160="","",IF(BQ160=W160,"• Same",IF(INDEX(B_VAL,MATCH(BQ160,B_LVL,0))&gt;INDEX(B_VAL,MATCH(W160,B_LVL,0)),"▲ Up","▼ Down")))</f>
        <v/>
      </c>
      <c r="BT160" s="95" t="str">
        <f>IF(BQ160&lt;&gt;"",BQ160,W160)</f>
        <v>B3</v>
      </c>
      <c r="BU160" s="86" t="str">
        <f>IFERROR(IF($H160="","—",IF(OR(LEFT(BT160,1)="X",LEFT(INDEX($BT$7:$BT$592,MATCH($H160,$D$7:$D$592,0)),1)="X"),"—",IF(AND(LEFT(BT160,1)="E",LEFT(INDEX($BT$7:$BT$592,MATCH($H160,$D$7:$D$592,0)),1)="E"),"Exception · Band E",IF(INDEX(B_VAL,MATCH(BT160,B_LVL,0))&gt;=INDEX(B_VAL,MATCH(INDEX($BT$7:$BT$592,MATCH($H160,$D$7:$D$592,0)),B_LVL,0)),"⚠ At or above the manager",IF(INDEX(B_RANK,MATCH(BT160,B_LVL,0))=INDEX(B_RANK,MATCH(INDEX($BT$7:$BT$592,MATCH($H160,$D$7:$D$592,0)),B_LVL,0)),"⚠ Same band as the manager","OK"))))),"—")</f>
        <v>OK</v>
      </c>
      <c r="BV160" s="64" t="n"/>
      <c r="BW160" s="20">
        <f>IFERROR(INDEX(LMH_PTS,MATCH(AG160,LMH_KEY,0)),0)</f>
        <v>9</v>
      </c>
      <c r="BX160" s="21">
        <f>IFERROR(INDEX(LMH_PTS,MATCH(AH160,LMH_KEY,0)),0)</f>
        <v>3</v>
      </c>
      <c r="BY160" s="21">
        <f>IFERROR(INDEX(LMH_PTS,MATCH(AI160,LMH_KEY,0)),0)</f>
        <v>1</v>
      </c>
      <c r="BZ160" s="21">
        <f>IFERROR(INDEX(LMH_PTS,MATCH(AJ160,LMH_KEY,0)),0)</f>
        <v>1</v>
      </c>
      <c r="CA160" s="21">
        <f>IFERROR(INDEX(LMH_PTS,MATCH(AK160,LMH_KEY,0)),0)</f>
        <v>3</v>
      </c>
      <c r="CB160" s="21">
        <f>IFERROR(INDEX(LMH_PTS,MATCH(AL160,LMH_KEY,0)),0)</f>
        <v>1</v>
      </c>
      <c r="CC160" s="21">
        <f>IFERROR(INDEX(LMH_PTS,MATCH(AM160,LMH_KEY,0)),0)</f>
        <v>1</v>
      </c>
      <c r="CD160" s="21">
        <f>IFERROR(INDEX(LMH_PTS,MATCH(IF(AU160&lt;&gt;"",AU160,AG160),LMH_KEY,0)),0)</f>
        <v>9</v>
      </c>
      <c r="CE160" s="21">
        <f>IFERROR(INDEX(LMH_PTS,MATCH(IF(AV160&lt;&gt;"",AV160,AH160),LMH_KEY,0)),0)</f>
        <v>3</v>
      </c>
      <c r="CF160" s="21">
        <f>IFERROR(INDEX(LMH_PTS,MATCH(IF(AW160&lt;&gt;"",AW160,AI160),LMH_KEY,0)),0)</f>
        <v>1</v>
      </c>
      <c r="CG160" s="21">
        <f>IFERROR(INDEX(LMH_PTS,MATCH(IF(AX160&lt;&gt;"",AX160,AJ160),LMH_KEY,0)),0)</f>
        <v>1</v>
      </c>
      <c r="CH160" s="21">
        <f>IFERROR(INDEX(LMH_PTS,MATCH(IF(AY160&lt;&gt;"",AY160,AK160),LMH_KEY,0)),0)</f>
        <v>3</v>
      </c>
      <c r="CI160" s="21">
        <f>IFERROR(INDEX(LMH_PTS,MATCH(IF(AZ160&lt;&gt;"",AZ160,AL160),LMH_KEY,0)),0)</f>
        <v>1</v>
      </c>
      <c r="CJ160" s="21">
        <f>IFERROR(INDEX(LMH_PTS,MATCH(IF(BA160&lt;&gt;"",BA160,AM160),LMH_KEY,0)),0)</f>
        <v>1</v>
      </c>
      <c r="CK160" s="21">
        <f>IF(BB160="",0,IFERROR(INDEX(LMH_STEP,MATCH(BB160,LMH_KEY,0)),0))</f>
        <v>0</v>
      </c>
      <c r="CL160" s="21">
        <f>IF(BC160="",0,IFERROR(INDEX(LMH_STEP,MATCH(BC160,LMH_KEY,0)),0))</f>
        <v>0</v>
      </c>
      <c r="CM160" s="21">
        <f>IF(BD160="",0,IFERROR(INDEX(LMH_STEP,MATCH(BD160,LMH_KEY,0)),0))</f>
        <v>0</v>
      </c>
      <c r="CN160" s="21">
        <f>IF(BE160="",0,IFERROR(INDEX(LMH_STEP,MATCH(BE160,LMH_KEY,0)),0))</f>
        <v>-1</v>
      </c>
      <c r="CO160" s="21">
        <f>IF(BF160="",0,IFERROR(INDEX(LMH_STEP,MATCH(BF160,LMH_KEY,0)),0))</f>
        <v>0</v>
      </c>
      <c r="CP160" s="21">
        <f>IF(BG160="",0,IFERROR(INDEX(LMH_STEP,MATCH(BG160,LMH_KEY,0)),0))</f>
        <v>1</v>
      </c>
      <c r="CQ160" s="21">
        <f>IF(BH160="",0,IFERROR(INDEX(LMH_STEP,MATCH(BH160,LMH_KEY,0)),0))</f>
        <v>0</v>
      </c>
      <c r="CR160" s="21">
        <f>IF(BI160&lt;&gt;"",IFERROR(INDEX(LMH_STEP,MATCH(BI160,LMH_KEY,0)),0),CK160)</f>
        <v>0</v>
      </c>
      <c r="CS160" s="21">
        <f>IF(BJ160&lt;&gt;"",IFERROR(INDEX(LMH_STEP,MATCH(BJ160,LMH_KEY,0)),0),CL160)</f>
        <v>0</v>
      </c>
      <c r="CT160" s="21">
        <f>IF(BK160&lt;&gt;"",IFERROR(INDEX(LMH_STEP,MATCH(BK160,LMH_KEY,0)),0),CM160)</f>
        <v>0</v>
      </c>
      <c r="CU160" s="21">
        <f>IF(BL160&lt;&gt;"",IFERROR(INDEX(LMH_STEP,MATCH(BL160,LMH_KEY,0)),0),CN160)</f>
        <v>-1</v>
      </c>
      <c r="CV160" s="21">
        <f>IF(BM160&lt;&gt;"",IFERROR(INDEX(LMH_STEP,MATCH(BM160,LMH_KEY,0)),0),CO160)</f>
        <v>0</v>
      </c>
      <c r="CW160" s="21">
        <f>IF(BN160&lt;&gt;"",IFERROR(INDEX(LMH_STEP,MATCH(BN160,LMH_KEY,0)),0),CP160)</f>
        <v>1</v>
      </c>
      <c r="CX160" s="21">
        <f>IF(BO160&lt;&gt;"",IFERROR(INDEX(LMH_STEP,MATCH(BO160,LMH_KEY,0)),0),CQ160)</f>
        <v>0</v>
      </c>
      <c r="CY160" s="21">
        <f>COUNTA(BI160:BO160)+IF(BP160&lt;&gt;"",1,0)+IFERROR(INDEX(RM_LCNT,MATCH($U160,RM_KEY,0)),0)</f>
        <v>0</v>
      </c>
      <c r="CZ160" s="21">
        <f>IF((BW160+BX160+BY160+BZ160+CA160+CB160+CC160)=0,0,(BW160*CK160+BX160*CL160+BY160*CM160+BZ160*CN160+CA160*CO160+CB160*CP160+CC160*CQ160)/(BW160+BX160+BY160+BZ160+CA160+CB160+CC160))</f>
        <v>0</v>
      </c>
      <c r="DA160" s="21">
        <f>IF((CD160+CE160+CF160+CG160+CH160+CI160+CJ160)=0,0,(CD160*CR160+CE160*CS160+CF160*CT160+CG160*CU160+CH160*CV160+CI160*CW160+CJ160*CX160)/(CD160+CE160+CF160+CG160+CH160+CI160+CJ160))</f>
        <v>0</v>
      </c>
    </row>
    <row r="161" ht="70" customHeight="1">
      <c r="A161" s="59" t="inlineStr">
        <is>
          <t>CARBON</t>
        </is>
      </c>
      <c r="B161" s="17" t="inlineStr">
        <is>
          <t>Functional</t>
        </is>
      </c>
      <c r="C161" s="17" t="n">
        <v>3</v>
      </c>
      <c r="D161" s="17" t="inlineStr">
        <is>
          <t>IRIS2353</t>
        </is>
      </c>
      <c r="E161" s="17" t="inlineStr">
        <is>
          <t>Farzad Wadia</t>
        </is>
      </c>
      <c r="F161" s="17" t="inlineStr">
        <is>
          <t>ESG Manager</t>
        </is>
      </c>
      <c r="G161" s="17" t="inlineStr">
        <is>
          <t>Anuradha RK</t>
        </is>
      </c>
      <c r="H161" s="17" t="inlineStr">
        <is>
          <t>IRIS0391</t>
        </is>
      </c>
      <c r="I161" s="17" t="n">
        <v>10.7</v>
      </c>
      <c r="J161" s="17" t="inlineStr">
        <is>
          <t>CA</t>
        </is>
      </c>
      <c r="K161" s="17" t="n"/>
      <c r="L161" s="82" t="inlineStr">
        <is>
          <t>20 of 20</t>
        </is>
      </c>
      <c r="M161" s="83" t="inlineStr">
        <is>
          <t>• Role / sub-team: Functional — ESG Manager.
• Core purpose: Lead product in market.
• Decision-making autonomy: Can independently most things.
• Is this something only they do: Partially.
• What's different about this role: The product; The customer.</t>
        </is>
      </c>
      <c r="N161" s="83" t="n"/>
      <c r="O161" s="83" t="inlineStr">
        <is>
          <t>Latest rating: Not rated · manager · 9-box: Underperformer / Exit Risk</t>
        </is>
      </c>
      <c r="P161" s="83" t="inlineStr">
        <is>
          <t>Complexity &amp; Expertise: B2: own survey / KRA answers · summarised by the rater; not quoted → matches the start
Autonomy &amp; Decision: B2: Decides 'most things' per self and manager note; no specific decisions named → matches the start
Accountability &amp; Impact: B2: States 'everything' for the ESG product in market; team of 5 → moved up 0.5
Leadership &amp; Strategy: B1: Runs weekly reviews and updates; 5 direct reports → matches the start</t>
        </is>
      </c>
      <c r="Q161" s="84" t="inlineStr">
        <is>
          <t>Open ▸</t>
        </is>
      </c>
      <c r="R161" s="84" t="inlineStr">
        <is>
          <t>Card ▸</t>
        </is>
      </c>
      <c r="S161" s="85" t="inlineStr">
        <is>
          <t>Product Management</t>
        </is>
      </c>
      <c r="T161" s="86" t="inlineStr">
        <is>
          <t>Product Management</t>
        </is>
      </c>
      <c r="U161" s="86" t="inlineStr">
        <is>
          <t>R064</t>
        </is>
      </c>
      <c r="V161" s="86" t="inlineStr">
        <is>
          <t>Product Management · Manager</t>
        </is>
      </c>
      <c r="W161" s="98" t="inlineStr">
        <is>
          <t>C1</t>
        </is>
      </c>
      <c r="X161" s="86" t="inlineStr">
        <is>
          <t>Band C · Principal / Head</t>
        </is>
      </c>
      <c r="Y161" s="86" t="inlineStr">
        <is>
          <t>Associate Head – Product Management</t>
        </is>
      </c>
      <c r="Z161" s="100" t="inlineStr">
        <is>
          <t>Product Manager → Associate Head – Product Management</t>
        </is>
      </c>
      <c r="AA161" s="86" t="inlineStr">
        <is>
          <t>Evidence level B2 · moved up to C1 so that no reportee shares a band with their manager, with the fewest moves across IRIS</t>
        </is>
      </c>
      <c r="AB161" s="86" t="n"/>
      <c r="AC161" s="88" t="inlineStr">
        <is>
          <t>B2</t>
        </is>
      </c>
      <c r="AD161" s="21" t="inlineStr">
        <is>
          <t>Low · 10.7 yrs vs market 12–17 yrs for C1</t>
        </is>
      </c>
      <c r="AE161" s="21" t="inlineStr">
        <is>
          <t>5 direct reports · norm 5–8, mostly managers</t>
        </is>
      </c>
      <c r="AF161" s="21" t="inlineStr">
        <is>
          <t>P6 / M5 · SFIA 5–6</t>
        </is>
      </c>
      <c r="AG161" s="89" t="str">
        <f>IFERROR(IF(INDEX(RM_I_C,MATCH($U161,RM_KEY,0))="","",INDEX(RM_I_C,MATCH($U161,RM_KEY,0))),"")</f>
        <v>H</v>
      </c>
      <c r="AH161" s="90" t="str">
        <f>IFERROR(IF(INDEX(RM_I_Au,MATCH($U161,RM_KEY,0))="","",INDEX(RM_I_Au,MATCH($U161,RM_KEY,0))),"")</f>
        <v>M</v>
      </c>
      <c r="AI161" s="90" t="str">
        <f>IFERROR(IF(INDEX(RM_I_Ac,MATCH($U161,RM_KEY,0))="","",INDEX(RM_I_Ac,MATCH($U161,RM_KEY,0))),"")</f>
        <v>M</v>
      </c>
      <c r="AJ161" s="90" t="str">
        <f>IFERROR(IF(INDEX(RM_I_L,MATCH($U161,RM_KEY,0))="","",INDEX(RM_I_L,MATCH($U161,RM_KEY,0))),"")</f>
        <v>M</v>
      </c>
      <c r="AK161" s="90" t="str">
        <f>IFERROR(IF(INDEX(RM_I_BI,MATCH($U161,RM_KEY,0))="","",INDEX(RM_I_BI,MATCH($U161,RM_KEY,0))),"")</f>
        <v>L</v>
      </c>
      <c r="AL161" s="90" t="str">
        <f>IFERROR(IF(INDEX(RM_I_Exp,MATCH($U161,RM_KEY,0))="","",INDEX(RM_I_Exp,MATCH($U161,RM_KEY,0))),"")</f>
        <v>L</v>
      </c>
      <c r="AM161" s="90" t="str">
        <f>IFERROR(IF(INDEX(RM_I_Edu,MATCH($U161,RM_KEY,0))="","",INDEX(RM_I_Edu,MATCH($U161,RM_KEY,0))),"")</f>
        <v>L</v>
      </c>
      <c r="AN161" s="91" t="str">
        <f>IFERROR(IF(INDEX(RM_M_C,MATCH($U161,RM_KEY,0))="","",INDEX(RM_M_C,MATCH($U161,RM_KEY,0))),"")</f>
        <v>H</v>
      </c>
      <c r="AO161" s="92" t="str">
        <f>IFERROR(IF(INDEX(RM_M_Au,MATCH($U161,RM_KEY,0))="","",INDEX(RM_M_Au,MATCH($U161,RM_KEY,0))),"")</f>
        <v>M</v>
      </c>
      <c r="AP161" s="92" t="str">
        <f>IFERROR(IF(INDEX(RM_M_Ac,MATCH($U161,RM_KEY,0))="","",INDEX(RM_M_Ac,MATCH($U161,RM_KEY,0))),"")</f>
        <v>M</v>
      </c>
      <c r="AQ161" s="92" t="str">
        <f>IFERROR(IF(INDEX(RM_M_L,MATCH($U161,RM_KEY,0))="","",INDEX(RM_M_L,MATCH($U161,RM_KEY,0))),"")</f>
        <v>M</v>
      </c>
      <c r="AR161" s="92" t="str">
        <f>IFERROR(IF(INDEX(RM_M_BI,MATCH($U161,RM_KEY,0))="","",INDEX(RM_M_BI,MATCH($U161,RM_KEY,0))),"")</f>
        <v>L</v>
      </c>
      <c r="AS161" s="92" t="str">
        <f>IFERROR(IF(INDEX(RM_M_Exp,MATCH($U161,RM_KEY,0))="","",INDEX(RM_M_Exp,MATCH($U161,RM_KEY,0))),"")</f>
        <v>L</v>
      </c>
      <c r="AT161" s="92" t="str">
        <f>IFERROR(IF(INDEX(RM_M_Edu,MATCH($U161,RM_KEY,0))="","",INDEX(RM_M_Edu,MATCH($U161,RM_KEY,0))),"")</f>
        <v>L</v>
      </c>
      <c r="AU161" s="93" t="str">
        <f>IFERROR(IF(INDEX(RM_L_C,MATCH($U161,RM_KEY,0))="","",INDEX(RM_L_C,MATCH($U161,RM_KEY,0))),"")</f>
        <v/>
      </c>
      <c r="AV161" s="94" t="str">
        <f>IFERROR(IF(INDEX(RM_L_Au,MATCH($U161,RM_KEY,0))="","",INDEX(RM_L_Au,MATCH($U161,RM_KEY,0))),"")</f>
        <v/>
      </c>
      <c r="AW161" s="94" t="str">
        <f>IFERROR(IF(INDEX(RM_L_Ac,MATCH($U161,RM_KEY,0))="","",INDEX(RM_L_Ac,MATCH($U161,RM_KEY,0))),"")</f>
        <v/>
      </c>
      <c r="AX161" s="94" t="str">
        <f>IFERROR(IF(INDEX(RM_L_L,MATCH($U161,RM_KEY,0))="","",INDEX(RM_L_L,MATCH($U161,RM_KEY,0))),"")</f>
        <v/>
      </c>
      <c r="AY161" s="94" t="str">
        <f>IFERROR(IF(INDEX(RM_L_BI,MATCH($U161,RM_KEY,0))="","",INDEX(RM_L_BI,MATCH($U161,RM_KEY,0))),"")</f>
        <v/>
      </c>
      <c r="AZ161" s="94" t="str">
        <f>IFERROR(IF(INDEX(RM_L_Exp,MATCH($U161,RM_KEY,0))="","",INDEX(RM_L_Exp,MATCH($U161,RM_KEY,0))),"")</f>
        <v/>
      </c>
      <c r="BA161" s="94" t="str">
        <f>IFERROR(IF(INDEX(RM_L_Edu,MATCH($U161,RM_KEY,0))="","",INDEX(RM_L_Edu,MATCH($U161,RM_KEY,0))),"")</f>
        <v/>
      </c>
      <c r="BB161" s="89" t="inlineStr">
        <is>
          <t>L</t>
        </is>
      </c>
      <c r="BC161" s="90" t="inlineStr">
        <is>
          <t>L</t>
        </is>
      </c>
      <c r="BD161" s="90" t="inlineStr">
        <is>
          <t>L</t>
        </is>
      </c>
      <c r="BE161" s="90" t="inlineStr">
        <is>
          <t>L</t>
        </is>
      </c>
      <c r="BF161" s="90" t="n"/>
      <c r="BG161" s="90" t="inlineStr">
        <is>
          <t>M</t>
        </is>
      </c>
      <c r="BH161" s="90" t="inlineStr">
        <is>
          <t>H</t>
        </is>
      </c>
      <c r="BI161" s="93" t="n"/>
      <c r="BJ161" s="94" t="n"/>
      <c r="BK161" s="94" t="n"/>
      <c r="BL161" s="94" t="n"/>
      <c r="BM161" s="94" t="n"/>
      <c r="BN161" s="94" t="n"/>
      <c r="BO161" s="94" t="n"/>
      <c r="BP161" s="63" t="n"/>
      <c r="BQ161" s="95" t="str">
        <f>IF(CY161=0,"",IF(BP161&lt;&gt;"",BP161,IF(LEFT(W161,1)="X",W161,IF(OR(W161="B+",W161="C+"),INDEX(LAD_PC,MAX(1,MIN(14,MATCH(W161,LAD_PC,0)+IF((DA161-CZ161)&gt;=0.5,1,IF((DA161-CZ161)&lt;=-0.5,-1,0))))),INDEX(LAD_STD,MAX(1,MIN(12,MATCH(W161,LAD_STD,0)+IF((DA161-CZ161)&gt;=0.5,1,IF((DA161-CZ161)&lt;=-0.5,-1,0)))))))))</f>
        <v/>
      </c>
      <c r="BR161" s="86" t="str">
        <f>IF(BQ161="","",IFERROR(CHOOSE(INDEX(B_RANK,MATCH(BQ161,B_LVL,0)),"Band A · Practitioner","Band B · Specialist / Manager","B+ · Player-Coach","Band C · Principal / Head","C+ · Player-Coach","Band D · Business leadership","Band E · Enterprise leadership"),"Band X · Consultant"))</f>
        <v/>
      </c>
      <c r="BS161" s="86" t="str">
        <f>IF(BQ161="","",IF(BQ161=W161,"• Same",IF(INDEX(B_VAL,MATCH(BQ161,B_LVL,0))&gt;INDEX(B_VAL,MATCH(W161,B_LVL,0)),"▲ Up","▼ Down")))</f>
        <v/>
      </c>
      <c r="BT161" s="95" t="str">
        <f>IF(BQ161&lt;&gt;"",BQ161,W161)</f>
        <v>C1</v>
      </c>
      <c r="BU161" s="86" t="str">
        <f>IFERROR(IF($H161="","—",IF(OR(LEFT(BT161,1)="X",LEFT(INDEX($BT$7:$BT$592,MATCH($H161,$D$7:$D$592,0)),1)="X"),"—",IF(AND(LEFT(BT161,1)="E",LEFT(INDEX($BT$7:$BT$592,MATCH($H161,$D$7:$D$592,0)),1)="E"),"Exception · Band E",IF(INDEX(B_VAL,MATCH(BT161,B_LVL,0))&gt;=INDEX(B_VAL,MATCH(INDEX($BT$7:$BT$592,MATCH($H161,$D$7:$D$592,0)),B_LVL,0)),"⚠ At or above the manager",IF(INDEX(B_RANK,MATCH(BT161,B_LVL,0))=INDEX(B_RANK,MATCH(INDEX($BT$7:$BT$592,MATCH($H161,$D$7:$D$592,0)),B_LVL,0)),"⚠ Same band as the manager","OK"))))),"—")</f>
        <v>OK</v>
      </c>
      <c r="BV161" s="64" t="n"/>
      <c r="BW161" s="20">
        <f>IFERROR(INDEX(LMH_PTS,MATCH(AG161,LMH_KEY,0)),0)</f>
        <v>9</v>
      </c>
      <c r="BX161" s="21">
        <f>IFERROR(INDEX(LMH_PTS,MATCH(AH161,LMH_KEY,0)),0)</f>
        <v>3</v>
      </c>
      <c r="BY161" s="21">
        <f>IFERROR(INDEX(LMH_PTS,MATCH(AI161,LMH_KEY,0)),0)</f>
        <v>3</v>
      </c>
      <c r="BZ161" s="21">
        <f>IFERROR(INDEX(LMH_PTS,MATCH(AJ161,LMH_KEY,0)),0)</f>
        <v>3</v>
      </c>
      <c r="CA161" s="21">
        <f>IFERROR(INDEX(LMH_PTS,MATCH(AK161,LMH_KEY,0)),0)</f>
        <v>1</v>
      </c>
      <c r="CB161" s="21">
        <f>IFERROR(INDEX(LMH_PTS,MATCH(AL161,LMH_KEY,0)),0)</f>
        <v>1</v>
      </c>
      <c r="CC161" s="21">
        <f>IFERROR(INDEX(LMH_PTS,MATCH(AM161,LMH_KEY,0)),0)</f>
        <v>1</v>
      </c>
      <c r="CD161" s="21">
        <f>IFERROR(INDEX(LMH_PTS,MATCH(IF(AU161&lt;&gt;"",AU161,AG161),LMH_KEY,0)),0)</f>
        <v>9</v>
      </c>
      <c r="CE161" s="21">
        <f>IFERROR(INDEX(LMH_PTS,MATCH(IF(AV161&lt;&gt;"",AV161,AH161),LMH_KEY,0)),0)</f>
        <v>3</v>
      </c>
      <c r="CF161" s="21">
        <f>IFERROR(INDEX(LMH_PTS,MATCH(IF(AW161&lt;&gt;"",AW161,AI161),LMH_KEY,0)),0)</f>
        <v>3</v>
      </c>
      <c r="CG161" s="21">
        <f>IFERROR(INDEX(LMH_PTS,MATCH(IF(AX161&lt;&gt;"",AX161,AJ161),LMH_KEY,0)),0)</f>
        <v>3</v>
      </c>
      <c r="CH161" s="21">
        <f>IFERROR(INDEX(LMH_PTS,MATCH(IF(AY161&lt;&gt;"",AY161,AK161),LMH_KEY,0)),0)</f>
        <v>1</v>
      </c>
      <c r="CI161" s="21">
        <f>IFERROR(INDEX(LMH_PTS,MATCH(IF(AZ161&lt;&gt;"",AZ161,AL161),LMH_KEY,0)),0)</f>
        <v>1</v>
      </c>
      <c r="CJ161" s="21">
        <f>IFERROR(INDEX(LMH_PTS,MATCH(IF(BA161&lt;&gt;"",BA161,AM161),LMH_KEY,0)),0)</f>
        <v>1</v>
      </c>
      <c r="CK161" s="21">
        <f>IF(BB161="",0,IFERROR(INDEX(LMH_STEP,MATCH(BB161,LMH_KEY,0)),0))</f>
        <v>-1</v>
      </c>
      <c r="CL161" s="21">
        <f>IF(BC161="",0,IFERROR(INDEX(LMH_STEP,MATCH(BC161,LMH_KEY,0)),0))</f>
        <v>-1</v>
      </c>
      <c r="CM161" s="21">
        <f>IF(BD161="",0,IFERROR(INDEX(LMH_STEP,MATCH(BD161,LMH_KEY,0)),0))</f>
        <v>-1</v>
      </c>
      <c r="CN161" s="21">
        <f>IF(BE161="",0,IFERROR(INDEX(LMH_STEP,MATCH(BE161,LMH_KEY,0)),0))</f>
        <v>-1</v>
      </c>
      <c r="CO161" s="21">
        <f>IF(BF161="",0,IFERROR(INDEX(LMH_STEP,MATCH(BF161,LMH_KEY,0)),0))</f>
        <v>0</v>
      </c>
      <c r="CP161" s="21">
        <f>IF(BG161="",0,IFERROR(INDEX(LMH_STEP,MATCH(BG161,LMH_KEY,0)),0))</f>
        <v>0</v>
      </c>
      <c r="CQ161" s="21">
        <f>IF(BH161="",0,IFERROR(INDEX(LMH_STEP,MATCH(BH161,LMH_KEY,0)),0))</f>
        <v>1</v>
      </c>
      <c r="CR161" s="21">
        <f>IF(BI161&lt;&gt;"",IFERROR(INDEX(LMH_STEP,MATCH(BI161,LMH_KEY,0)),0),CK161)</f>
        <v>-1</v>
      </c>
      <c r="CS161" s="21">
        <f>IF(BJ161&lt;&gt;"",IFERROR(INDEX(LMH_STEP,MATCH(BJ161,LMH_KEY,0)),0),CL161)</f>
        <v>-1</v>
      </c>
      <c r="CT161" s="21">
        <f>IF(BK161&lt;&gt;"",IFERROR(INDEX(LMH_STEP,MATCH(BK161,LMH_KEY,0)),0),CM161)</f>
        <v>-1</v>
      </c>
      <c r="CU161" s="21">
        <f>IF(BL161&lt;&gt;"",IFERROR(INDEX(LMH_STEP,MATCH(BL161,LMH_KEY,0)),0),CN161)</f>
        <v>-1</v>
      </c>
      <c r="CV161" s="21">
        <f>IF(BM161&lt;&gt;"",IFERROR(INDEX(LMH_STEP,MATCH(BM161,LMH_KEY,0)),0),CO161)</f>
        <v>0</v>
      </c>
      <c r="CW161" s="21">
        <f>IF(BN161&lt;&gt;"",IFERROR(INDEX(LMH_STEP,MATCH(BN161,LMH_KEY,0)),0),CP161)</f>
        <v>0</v>
      </c>
      <c r="CX161" s="21">
        <f>IF(BO161&lt;&gt;"",IFERROR(INDEX(LMH_STEP,MATCH(BO161,LMH_KEY,0)),0),CQ161)</f>
        <v>1</v>
      </c>
      <c r="CY161" s="21">
        <f>COUNTA(BI161:BO161)+IF(BP161&lt;&gt;"",1,0)+IFERROR(INDEX(RM_LCNT,MATCH($U161,RM_KEY,0)),0)</f>
        <v>0</v>
      </c>
      <c r="CZ161" s="21">
        <f>IF((BW161+BX161+BY161+BZ161+CA161+CB161+CC161)=0,0,(BW161*CK161+BX161*CL161+BY161*CM161+BZ161*CN161+CA161*CO161+CB161*CP161+CC161*CQ161)/(BW161+BX161+BY161+BZ161+CA161+CB161+CC161))</f>
        <v>-0.80952380952381</v>
      </c>
      <c r="DA161" s="21">
        <f>IF((CD161+CE161+CF161+CG161+CH161+CI161+CJ161)=0,0,(CD161*CR161+CE161*CS161+CF161*CT161+CG161*CU161+CH161*CV161+CI161*CW161+CJ161*CX161)/(CD161+CE161+CF161+CG161+CH161+CI161+CJ161))</f>
        <v>-0.80952380952381</v>
      </c>
    </row>
    <row r="162" ht="70" customHeight="1">
      <c r="A162" s="59" t="inlineStr">
        <is>
          <t>CARBON</t>
        </is>
      </c>
      <c r="B162" s="17" t="inlineStr">
        <is>
          <t>Functional</t>
        </is>
      </c>
      <c r="C162" s="17" t="n">
        <v>4</v>
      </c>
      <c r="D162" s="17" t="inlineStr">
        <is>
          <t>IRIS2143</t>
        </is>
      </c>
      <c r="E162" s="17" t="inlineStr">
        <is>
          <t>Shambo Mitra</t>
        </is>
      </c>
      <c r="F162" s="17" t="inlineStr">
        <is>
          <t>ESG - Subject Matter Expert</t>
        </is>
      </c>
      <c r="G162" s="17" t="inlineStr">
        <is>
          <t>Farzad Wadia</t>
        </is>
      </c>
      <c r="H162" s="17" t="inlineStr">
        <is>
          <t>IRIS2353</t>
        </is>
      </c>
      <c r="I162" s="17" t="n">
        <v>7.3</v>
      </c>
      <c r="J162" s="17" t="inlineStr">
        <is>
          <t>MBA</t>
        </is>
      </c>
      <c r="K162" s="17" t="inlineStr">
        <is>
          <t>L3 – Professional / Associate</t>
        </is>
      </c>
      <c r="L162" s="82" t="inlineStr">
        <is>
          <t>20 of 20</t>
        </is>
      </c>
      <c r="M162" s="83"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t>
        </is>
      </c>
      <c r="N162" s="83" t="inlineStr">
        <is>
          <t>Annual · set by manager: Refer to a separate sheet</t>
        </is>
      </c>
      <c r="O162" s="83" t="inlineStr">
        <is>
          <t>Latest rating: 3 · Potential: Medium · 9-box: Reliable Specialist</t>
        </is>
      </c>
      <c r="P162" s="83" t="inlineStr">
        <is>
          <t>Complexity &amp; Expertise: B1: Implements ESG product to client requirements; needs in-depth ESG framework and KPI knowledge → moved down 1
Autonomy &amp; Decision: A3: Prioritises own tasks across implementation work → moved down 1
Accountability &amp; Impact: B1: Implementation and post-go-live support for ESG clients; client escalation if wrong → moved down 1
Leadership &amp; Strategy: A2: Relays client requirements to product team; trains clients, not colleagues → moved down 1</t>
        </is>
      </c>
      <c r="Q162" s="84" t="inlineStr">
        <is>
          <t>Open ▸</t>
        </is>
      </c>
      <c r="R162" s="84" t="inlineStr">
        <is>
          <t>Card ▸</t>
        </is>
      </c>
      <c r="S162" s="85" t="inlineStr">
        <is>
          <t>Solution Consulting &amp; Implementation</t>
        </is>
      </c>
      <c r="T162" s="86" t="inlineStr">
        <is>
          <t>Solution Consulting &amp; Implementation</t>
        </is>
      </c>
      <c r="U162" s="86" t="inlineStr">
        <is>
          <t>R086</t>
        </is>
      </c>
      <c r="V162" s="86" t="inlineStr">
        <is>
          <t>Solution Consulting &amp; Implementation · IC</t>
        </is>
      </c>
      <c r="W162" s="99" t="inlineStr">
        <is>
          <t>B2</t>
        </is>
      </c>
      <c r="X162" s="86" t="inlineStr">
        <is>
          <t>Band B · Specialist / Manager</t>
        </is>
      </c>
      <c r="Y162" s="86" t="inlineStr">
        <is>
          <t>Senior Functional Specialist</t>
        </is>
      </c>
      <c r="Z162" s="86" t="n"/>
      <c r="AA162" s="86" t="inlineStr">
        <is>
          <t>Placed at B2 by the evidence: six ratings × market-derived weights and rules R1–R13 · no move needed for the reporting line</t>
        </is>
      </c>
      <c r="AB162" s="86" t="n"/>
      <c r="AC162" s="88" t="inlineStr">
        <is>
          <t>B2</t>
        </is>
      </c>
      <c r="AD162" s="21" t="inlineStr">
        <is>
          <t>Medium · 7.3 yrs vs market 6–10 yrs for B2</t>
        </is>
      </c>
      <c r="AE162" s="21" t="n"/>
      <c r="AF162" s="21" t="inlineStr">
        <is>
          <t>P4 / M3 · SFIA 4–5</t>
        </is>
      </c>
      <c r="AG162" s="89" t="str">
        <f>IFERROR(IF(INDEX(RM_I_C,MATCH($U162,RM_KEY,0))="","",INDEX(RM_I_C,MATCH($U162,RM_KEY,0))),"")</f>
        <v>H</v>
      </c>
      <c r="AH162" s="90" t="str">
        <f>IFERROR(IF(INDEX(RM_I_Au,MATCH($U162,RM_KEY,0))="","",INDEX(RM_I_Au,MATCH($U162,RM_KEY,0))),"")</f>
        <v>M</v>
      </c>
      <c r="AI162" s="90" t="str">
        <f>IFERROR(IF(INDEX(RM_I_Ac,MATCH($U162,RM_KEY,0))="","",INDEX(RM_I_Ac,MATCH($U162,RM_KEY,0))),"")</f>
        <v>M</v>
      </c>
      <c r="AJ162" s="90" t="str">
        <f>IFERROR(IF(INDEX(RM_I_L,MATCH($U162,RM_KEY,0))="","",INDEX(RM_I_L,MATCH($U162,RM_KEY,0))),"")</f>
        <v>L</v>
      </c>
      <c r="AK162" s="90" t="str">
        <f>IFERROR(IF(INDEX(RM_I_BI,MATCH($U162,RM_KEY,0))="","",INDEX(RM_I_BI,MATCH($U162,RM_KEY,0))),"")</f>
        <v>L</v>
      </c>
      <c r="AL162" s="90" t="str">
        <f>IFERROR(IF(INDEX(RM_I_Exp,MATCH($U162,RM_KEY,0))="","",INDEX(RM_I_Exp,MATCH($U162,RM_KEY,0))),"")</f>
        <v>L</v>
      </c>
      <c r="AM162" s="90" t="str">
        <f>IFERROR(IF(INDEX(RM_I_Edu,MATCH($U162,RM_KEY,0))="","",INDEX(RM_I_Edu,MATCH($U162,RM_KEY,0))),"")</f>
        <v>L</v>
      </c>
      <c r="AN162" s="91" t="str">
        <f>IFERROR(IF(INDEX(RM_M_C,MATCH($U162,RM_KEY,0))="","",INDEX(RM_M_C,MATCH($U162,RM_KEY,0))),"")</f>
        <v>H</v>
      </c>
      <c r="AO162" s="92" t="str">
        <f>IFERROR(IF(INDEX(RM_M_Au,MATCH($U162,RM_KEY,0))="","",INDEX(RM_M_Au,MATCH($U162,RM_KEY,0))),"")</f>
        <v>M</v>
      </c>
      <c r="AP162" s="92" t="str">
        <f>IFERROR(IF(INDEX(RM_M_Ac,MATCH($U162,RM_KEY,0))="","",INDEX(RM_M_Ac,MATCH($U162,RM_KEY,0))),"")</f>
        <v>M</v>
      </c>
      <c r="AQ162" s="92" t="str">
        <f>IFERROR(IF(INDEX(RM_M_L,MATCH($U162,RM_KEY,0))="","",INDEX(RM_M_L,MATCH($U162,RM_KEY,0))),"")</f>
        <v>L</v>
      </c>
      <c r="AR162" s="92" t="str">
        <f>IFERROR(IF(INDEX(RM_M_BI,MATCH($U162,RM_KEY,0))="","",INDEX(RM_M_BI,MATCH($U162,RM_KEY,0))),"")</f>
        <v>L</v>
      </c>
      <c r="AS162" s="92" t="str">
        <f>IFERROR(IF(INDEX(RM_M_Exp,MATCH($U162,RM_KEY,0))="","",INDEX(RM_M_Exp,MATCH($U162,RM_KEY,0))),"")</f>
        <v>L</v>
      </c>
      <c r="AT162" s="92" t="str">
        <f>IFERROR(IF(INDEX(RM_M_Edu,MATCH($U162,RM_KEY,0))="","",INDEX(RM_M_Edu,MATCH($U162,RM_KEY,0))),"")</f>
        <v>L</v>
      </c>
      <c r="AU162" s="93" t="str">
        <f>IFERROR(IF(INDEX(RM_L_C,MATCH($U162,RM_KEY,0))="","",INDEX(RM_L_C,MATCH($U162,RM_KEY,0))),"")</f>
        <v/>
      </c>
      <c r="AV162" s="94" t="str">
        <f>IFERROR(IF(INDEX(RM_L_Au,MATCH($U162,RM_KEY,0))="","",INDEX(RM_L_Au,MATCH($U162,RM_KEY,0))),"")</f>
        <v/>
      </c>
      <c r="AW162" s="94" t="str">
        <f>IFERROR(IF(INDEX(RM_L_Ac,MATCH($U162,RM_KEY,0))="","",INDEX(RM_L_Ac,MATCH($U162,RM_KEY,0))),"")</f>
        <v/>
      </c>
      <c r="AX162" s="94" t="str">
        <f>IFERROR(IF(INDEX(RM_L_L,MATCH($U162,RM_KEY,0))="","",INDEX(RM_L_L,MATCH($U162,RM_KEY,0))),"")</f>
        <v/>
      </c>
      <c r="AY162" s="94" t="str">
        <f>IFERROR(IF(INDEX(RM_L_BI,MATCH($U162,RM_KEY,0))="","",INDEX(RM_L_BI,MATCH($U162,RM_KEY,0))),"")</f>
        <v/>
      </c>
      <c r="AZ162" s="94" t="str">
        <f>IFERROR(IF(INDEX(RM_L_Exp,MATCH($U162,RM_KEY,0))="","",INDEX(RM_L_Exp,MATCH($U162,RM_KEY,0))),"")</f>
        <v/>
      </c>
      <c r="BA162" s="94" t="str">
        <f>IFERROR(IF(INDEX(RM_L_Edu,MATCH($U162,RM_KEY,0))="","",INDEX(RM_L_Edu,MATCH($U162,RM_KEY,0))),"")</f>
        <v/>
      </c>
      <c r="BB162" s="89" t="inlineStr">
        <is>
          <t>M</t>
        </is>
      </c>
      <c r="BC162" s="90" t="inlineStr">
        <is>
          <t>M</t>
        </is>
      </c>
      <c r="BD162" s="90" t="inlineStr">
        <is>
          <t>M</t>
        </is>
      </c>
      <c r="BE162" s="90" t="inlineStr">
        <is>
          <t>L</t>
        </is>
      </c>
      <c r="BF162" s="90" t="inlineStr">
        <is>
          <t>M</t>
        </is>
      </c>
      <c r="BG162" s="90" t="inlineStr">
        <is>
          <t>M</t>
        </is>
      </c>
      <c r="BH162" s="90" t="inlineStr">
        <is>
          <t>H</t>
        </is>
      </c>
      <c r="BI162" s="93" t="n"/>
      <c r="BJ162" s="94" t="n"/>
      <c r="BK162" s="94" t="n"/>
      <c r="BL162" s="94" t="n"/>
      <c r="BM162" s="94" t="n"/>
      <c r="BN162" s="94" t="n"/>
      <c r="BO162" s="94" t="n"/>
      <c r="BP162" s="63" t="n"/>
      <c r="BQ162" s="95" t="str">
        <f>IF(CY162=0,"",IF(BP162&lt;&gt;"",BP162,IF(LEFT(W162,1)="X",W162,IF(OR(W162="B+",W162="C+"),INDEX(LAD_PC,MAX(1,MIN(14,MATCH(W162,LAD_PC,0)+IF((DA162-CZ162)&gt;=0.5,1,IF((DA162-CZ162)&lt;=-0.5,-1,0))))),INDEX(LAD_STD,MAX(1,MIN(12,MATCH(W162,LAD_STD,0)+IF((DA162-CZ162)&gt;=0.5,1,IF((DA162-CZ162)&lt;=-0.5,-1,0)))))))))</f>
        <v/>
      </c>
      <c r="BR162" s="86" t="str">
        <f>IF(BQ162="","",IFERROR(CHOOSE(INDEX(B_RANK,MATCH(BQ162,B_LVL,0)),"Band A · Practitioner","Band B · Specialist / Manager","B+ · Player-Coach","Band C · Principal / Head","C+ · Player-Coach","Band D · Business leadership","Band E · Enterprise leadership"),"Band X · Consultant"))</f>
        <v/>
      </c>
      <c r="BS162" s="86" t="str">
        <f>IF(BQ162="","",IF(BQ162=W162,"• Same",IF(INDEX(B_VAL,MATCH(BQ162,B_LVL,0))&gt;INDEX(B_VAL,MATCH(W162,B_LVL,0)),"▲ Up","▼ Down")))</f>
        <v/>
      </c>
      <c r="BT162" s="95" t="str">
        <f>IF(BQ162&lt;&gt;"",BQ162,W162)</f>
        <v>B2</v>
      </c>
      <c r="BU162" s="86" t="str">
        <f>IFERROR(IF($H162="","—",IF(OR(LEFT(BT162,1)="X",LEFT(INDEX($BT$7:$BT$592,MATCH($H162,$D$7:$D$592,0)),1)="X"),"—",IF(AND(LEFT(BT162,1)="E",LEFT(INDEX($BT$7:$BT$592,MATCH($H162,$D$7:$D$592,0)),1)="E"),"Exception · Band E",IF(INDEX(B_VAL,MATCH(BT162,B_LVL,0))&gt;=INDEX(B_VAL,MATCH(INDEX($BT$7:$BT$592,MATCH($H162,$D$7:$D$592,0)),B_LVL,0)),"⚠ At or above the manager",IF(INDEX(B_RANK,MATCH(BT162,B_LVL,0))=INDEX(B_RANK,MATCH(INDEX($BT$7:$BT$592,MATCH($H162,$D$7:$D$592,0)),B_LVL,0)),"⚠ Same band as the manager","OK"))))),"—")</f>
        <v>OK</v>
      </c>
      <c r="BV162" s="64" t="n"/>
      <c r="BW162" s="20">
        <f>IFERROR(INDEX(LMH_PTS,MATCH(AG162,LMH_KEY,0)),0)</f>
        <v>9</v>
      </c>
      <c r="BX162" s="21">
        <f>IFERROR(INDEX(LMH_PTS,MATCH(AH162,LMH_KEY,0)),0)</f>
        <v>3</v>
      </c>
      <c r="BY162" s="21">
        <f>IFERROR(INDEX(LMH_PTS,MATCH(AI162,LMH_KEY,0)),0)</f>
        <v>3</v>
      </c>
      <c r="BZ162" s="21">
        <f>IFERROR(INDEX(LMH_PTS,MATCH(AJ162,LMH_KEY,0)),0)</f>
        <v>1</v>
      </c>
      <c r="CA162" s="21">
        <f>IFERROR(INDEX(LMH_PTS,MATCH(AK162,LMH_KEY,0)),0)</f>
        <v>1</v>
      </c>
      <c r="CB162" s="21">
        <f>IFERROR(INDEX(LMH_PTS,MATCH(AL162,LMH_KEY,0)),0)</f>
        <v>1</v>
      </c>
      <c r="CC162" s="21">
        <f>IFERROR(INDEX(LMH_PTS,MATCH(AM162,LMH_KEY,0)),0)</f>
        <v>1</v>
      </c>
      <c r="CD162" s="21">
        <f>IFERROR(INDEX(LMH_PTS,MATCH(IF(AU162&lt;&gt;"",AU162,AG162),LMH_KEY,0)),0)</f>
        <v>9</v>
      </c>
      <c r="CE162" s="21">
        <f>IFERROR(INDEX(LMH_PTS,MATCH(IF(AV162&lt;&gt;"",AV162,AH162),LMH_KEY,0)),0)</f>
        <v>3</v>
      </c>
      <c r="CF162" s="21">
        <f>IFERROR(INDEX(LMH_PTS,MATCH(IF(AW162&lt;&gt;"",AW162,AI162),LMH_KEY,0)),0)</f>
        <v>3</v>
      </c>
      <c r="CG162" s="21">
        <f>IFERROR(INDEX(LMH_PTS,MATCH(IF(AX162&lt;&gt;"",AX162,AJ162),LMH_KEY,0)),0)</f>
        <v>1</v>
      </c>
      <c r="CH162" s="21">
        <f>IFERROR(INDEX(LMH_PTS,MATCH(IF(AY162&lt;&gt;"",AY162,AK162),LMH_KEY,0)),0)</f>
        <v>1</v>
      </c>
      <c r="CI162" s="21">
        <f>IFERROR(INDEX(LMH_PTS,MATCH(IF(AZ162&lt;&gt;"",AZ162,AL162),LMH_KEY,0)),0)</f>
        <v>1</v>
      </c>
      <c r="CJ162" s="21">
        <f>IFERROR(INDEX(LMH_PTS,MATCH(IF(BA162&lt;&gt;"",BA162,AM162),LMH_KEY,0)),0)</f>
        <v>1</v>
      </c>
      <c r="CK162" s="21">
        <f>IF(BB162="",0,IFERROR(INDEX(LMH_STEP,MATCH(BB162,LMH_KEY,0)),0))</f>
        <v>0</v>
      </c>
      <c r="CL162" s="21">
        <f>IF(BC162="",0,IFERROR(INDEX(LMH_STEP,MATCH(BC162,LMH_KEY,0)),0))</f>
        <v>0</v>
      </c>
      <c r="CM162" s="21">
        <f>IF(BD162="",0,IFERROR(INDEX(LMH_STEP,MATCH(BD162,LMH_KEY,0)),0))</f>
        <v>0</v>
      </c>
      <c r="CN162" s="21">
        <f>IF(BE162="",0,IFERROR(INDEX(LMH_STEP,MATCH(BE162,LMH_KEY,0)),0))</f>
        <v>-1</v>
      </c>
      <c r="CO162" s="21">
        <f>IF(BF162="",0,IFERROR(INDEX(LMH_STEP,MATCH(BF162,LMH_KEY,0)),0))</f>
        <v>0</v>
      </c>
      <c r="CP162" s="21">
        <f>IF(BG162="",0,IFERROR(INDEX(LMH_STEP,MATCH(BG162,LMH_KEY,0)),0))</f>
        <v>0</v>
      </c>
      <c r="CQ162" s="21">
        <f>IF(BH162="",0,IFERROR(INDEX(LMH_STEP,MATCH(BH162,LMH_KEY,0)),0))</f>
        <v>1</v>
      </c>
      <c r="CR162" s="21">
        <f>IF(BI162&lt;&gt;"",IFERROR(INDEX(LMH_STEP,MATCH(BI162,LMH_KEY,0)),0),CK162)</f>
        <v>0</v>
      </c>
      <c r="CS162" s="21">
        <f>IF(BJ162&lt;&gt;"",IFERROR(INDEX(LMH_STEP,MATCH(BJ162,LMH_KEY,0)),0),CL162)</f>
        <v>0</v>
      </c>
      <c r="CT162" s="21">
        <f>IF(BK162&lt;&gt;"",IFERROR(INDEX(LMH_STEP,MATCH(BK162,LMH_KEY,0)),0),CM162)</f>
        <v>0</v>
      </c>
      <c r="CU162" s="21">
        <f>IF(BL162&lt;&gt;"",IFERROR(INDEX(LMH_STEP,MATCH(BL162,LMH_KEY,0)),0),CN162)</f>
        <v>-1</v>
      </c>
      <c r="CV162" s="21">
        <f>IF(BM162&lt;&gt;"",IFERROR(INDEX(LMH_STEP,MATCH(BM162,LMH_KEY,0)),0),CO162)</f>
        <v>0</v>
      </c>
      <c r="CW162" s="21">
        <f>IF(BN162&lt;&gt;"",IFERROR(INDEX(LMH_STEP,MATCH(BN162,LMH_KEY,0)),0),CP162)</f>
        <v>0</v>
      </c>
      <c r="CX162" s="21">
        <f>IF(BO162&lt;&gt;"",IFERROR(INDEX(LMH_STEP,MATCH(BO162,LMH_KEY,0)),0),CQ162)</f>
        <v>1</v>
      </c>
      <c r="CY162" s="21">
        <f>COUNTA(BI162:BO162)+IF(BP162&lt;&gt;"",1,0)+IFERROR(INDEX(RM_LCNT,MATCH($U162,RM_KEY,0)),0)</f>
        <v>0</v>
      </c>
      <c r="CZ162" s="21">
        <f>IF((BW162+BX162+BY162+BZ162+CA162+CB162+CC162)=0,0,(BW162*CK162+BX162*CL162+BY162*CM162+BZ162*CN162+CA162*CO162+CB162*CP162+CC162*CQ162)/(BW162+BX162+BY162+BZ162+CA162+CB162+CC162))</f>
        <v>0</v>
      </c>
      <c r="DA162" s="21">
        <f>IF((CD162+CE162+CF162+CG162+CH162+CI162+CJ162)=0,0,(CD162*CR162+CE162*CS162+CF162*CT162+CG162*CU162+CH162*CV162+CI162*CW162+CJ162*CX162)/(CD162+CE162+CF162+CG162+CH162+CI162+CJ162))</f>
        <v>0</v>
      </c>
    </row>
    <row r="163" ht="70" customHeight="1">
      <c r="A163" s="59" t="inlineStr">
        <is>
          <t>CARBON</t>
        </is>
      </c>
      <c r="B163" s="17" t="inlineStr">
        <is>
          <t>Functional</t>
        </is>
      </c>
      <c r="C163" s="17" t="n">
        <v>4</v>
      </c>
      <c r="D163" s="17" t="inlineStr">
        <is>
          <t>IRIS2419</t>
        </is>
      </c>
      <c r="E163" s="17" t="inlineStr">
        <is>
          <t>Alizah Noorani</t>
        </is>
      </c>
      <c r="F163" s="17" t="inlineStr">
        <is>
          <t>ESG Implementation Consultant</t>
        </is>
      </c>
      <c r="G163" s="17" t="inlineStr">
        <is>
          <t>Farzad Wadia</t>
        </is>
      </c>
      <c r="H163" s="17" t="inlineStr">
        <is>
          <t>IRIS2353</t>
        </is>
      </c>
      <c r="I163" s="17" t="n">
        <v>4.2</v>
      </c>
      <c r="J163" s="17" t="inlineStr">
        <is>
          <t>M.Sc</t>
        </is>
      </c>
      <c r="K163" s="17" t="inlineStr">
        <is>
          <t>L3 – Professional / Associate</t>
        </is>
      </c>
      <c r="L163" s="82" t="inlineStr">
        <is>
          <t>20 of 20</t>
        </is>
      </c>
      <c r="M163" s="83"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t>
        </is>
      </c>
      <c r="N163" s="83" t="inlineStr">
        <is>
          <t>Annual · set by manager: Refer to a separate sheet</t>
        </is>
      </c>
      <c r="O163" s="83" t="inlineStr">
        <is>
          <t>Latest rating: 3 · Potential: Medium · 9-box: Core Contributor</t>
        </is>
      </c>
      <c r="P163" s="83" t="inlineStr">
        <is>
          <t>Complexity &amp; Expertise: B1: Configures platform for clients, translates requirements into features, tests, runs sprints, reviews ESG content → matches the start
Autonomy &amp; Decision: B1: Decides project activities and timelines; reviews and accepts content assets → matches the start
Accountability &amp; Impact: B1: Assigned ESG client implementation projects, client demos, partly marketing assets → matches the start
Leadership &amp; Strategy: A3: Trains new team members; reviews the marketing team's ESG content → matches the start</t>
        </is>
      </c>
      <c r="Q163" s="84" t="inlineStr">
        <is>
          <t>Open ▸</t>
        </is>
      </c>
      <c r="R163" s="84" t="inlineStr">
        <is>
          <t>Card ▸</t>
        </is>
      </c>
      <c r="S163" s="85" t="inlineStr">
        <is>
          <t>Solution Consulting &amp; Implementation</t>
        </is>
      </c>
      <c r="T163" s="86" t="inlineStr">
        <is>
          <t>Solution Consulting &amp; Implementation</t>
        </is>
      </c>
      <c r="U163" s="86" t="inlineStr">
        <is>
          <t>R086</t>
        </is>
      </c>
      <c r="V163" s="86" t="inlineStr">
        <is>
          <t>Solution Consulting &amp; Implementation · IC</t>
        </is>
      </c>
      <c r="W163" s="99" t="inlineStr">
        <is>
          <t>B1</t>
        </is>
      </c>
      <c r="X163" s="86" t="inlineStr">
        <is>
          <t>Band B · Specialist / Manager</t>
        </is>
      </c>
      <c r="Y163" s="86" t="inlineStr">
        <is>
          <t>Functional Specialist</t>
        </is>
      </c>
      <c r="Z163" s="86" t="n"/>
      <c r="AA163" s="86" t="inlineStr">
        <is>
          <t>Placed at B1 by the evidence: six ratings × market-derived weights and rules R1–R13 · no move needed for the reporting line</t>
        </is>
      </c>
      <c r="AB163" s="86" t="n"/>
      <c r="AC163" s="88" t="inlineStr">
        <is>
          <t>B1</t>
        </is>
      </c>
      <c r="AD163" s="21" t="inlineStr">
        <is>
          <t>Medium · 4.2 yrs vs market 4–8 yrs for B1</t>
        </is>
      </c>
      <c r="AE163" s="21" t="n"/>
      <c r="AF163" s="21" t="inlineStr">
        <is>
          <t>P3 / M2 · SFIA 4 Enable</t>
        </is>
      </c>
      <c r="AG163" s="89" t="str">
        <f>IFERROR(IF(INDEX(RM_I_C,MATCH($U163,RM_KEY,0))="","",INDEX(RM_I_C,MATCH($U163,RM_KEY,0))),"")</f>
        <v>H</v>
      </c>
      <c r="AH163" s="90" t="str">
        <f>IFERROR(IF(INDEX(RM_I_Au,MATCH($U163,RM_KEY,0))="","",INDEX(RM_I_Au,MATCH($U163,RM_KEY,0))),"")</f>
        <v>M</v>
      </c>
      <c r="AI163" s="90" t="str">
        <f>IFERROR(IF(INDEX(RM_I_Ac,MATCH($U163,RM_KEY,0))="","",INDEX(RM_I_Ac,MATCH($U163,RM_KEY,0))),"")</f>
        <v>M</v>
      </c>
      <c r="AJ163" s="90" t="str">
        <f>IFERROR(IF(INDEX(RM_I_L,MATCH($U163,RM_KEY,0))="","",INDEX(RM_I_L,MATCH($U163,RM_KEY,0))),"")</f>
        <v>L</v>
      </c>
      <c r="AK163" s="90" t="str">
        <f>IFERROR(IF(INDEX(RM_I_BI,MATCH($U163,RM_KEY,0))="","",INDEX(RM_I_BI,MATCH($U163,RM_KEY,0))),"")</f>
        <v>L</v>
      </c>
      <c r="AL163" s="90" t="str">
        <f>IFERROR(IF(INDEX(RM_I_Exp,MATCH($U163,RM_KEY,0))="","",INDEX(RM_I_Exp,MATCH($U163,RM_KEY,0))),"")</f>
        <v>L</v>
      </c>
      <c r="AM163" s="90" t="str">
        <f>IFERROR(IF(INDEX(RM_I_Edu,MATCH($U163,RM_KEY,0))="","",INDEX(RM_I_Edu,MATCH($U163,RM_KEY,0))),"")</f>
        <v>L</v>
      </c>
      <c r="AN163" s="91" t="str">
        <f>IFERROR(IF(INDEX(RM_M_C,MATCH($U163,RM_KEY,0))="","",INDEX(RM_M_C,MATCH($U163,RM_KEY,0))),"")</f>
        <v>H</v>
      </c>
      <c r="AO163" s="92" t="str">
        <f>IFERROR(IF(INDEX(RM_M_Au,MATCH($U163,RM_KEY,0))="","",INDEX(RM_M_Au,MATCH($U163,RM_KEY,0))),"")</f>
        <v>M</v>
      </c>
      <c r="AP163" s="92" t="str">
        <f>IFERROR(IF(INDEX(RM_M_Ac,MATCH($U163,RM_KEY,0))="","",INDEX(RM_M_Ac,MATCH($U163,RM_KEY,0))),"")</f>
        <v>M</v>
      </c>
      <c r="AQ163" s="92" t="str">
        <f>IFERROR(IF(INDEX(RM_M_L,MATCH($U163,RM_KEY,0))="","",INDEX(RM_M_L,MATCH($U163,RM_KEY,0))),"")</f>
        <v>L</v>
      </c>
      <c r="AR163" s="92" t="str">
        <f>IFERROR(IF(INDEX(RM_M_BI,MATCH($U163,RM_KEY,0))="","",INDEX(RM_M_BI,MATCH($U163,RM_KEY,0))),"")</f>
        <v>L</v>
      </c>
      <c r="AS163" s="92" t="str">
        <f>IFERROR(IF(INDEX(RM_M_Exp,MATCH($U163,RM_KEY,0))="","",INDEX(RM_M_Exp,MATCH($U163,RM_KEY,0))),"")</f>
        <v>L</v>
      </c>
      <c r="AT163" s="92" t="str">
        <f>IFERROR(IF(INDEX(RM_M_Edu,MATCH($U163,RM_KEY,0))="","",INDEX(RM_M_Edu,MATCH($U163,RM_KEY,0))),"")</f>
        <v>L</v>
      </c>
      <c r="AU163" s="93" t="str">
        <f>IFERROR(IF(INDEX(RM_L_C,MATCH($U163,RM_KEY,0))="","",INDEX(RM_L_C,MATCH($U163,RM_KEY,0))),"")</f>
        <v/>
      </c>
      <c r="AV163" s="94" t="str">
        <f>IFERROR(IF(INDEX(RM_L_Au,MATCH($U163,RM_KEY,0))="","",INDEX(RM_L_Au,MATCH($U163,RM_KEY,0))),"")</f>
        <v/>
      </c>
      <c r="AW163" s="94" t="str">
        <f>IFERROR(IF(INDEX(RM_L_Ac,MATCH($U163,RM_KEY,0))="","",INDEX(RM_L_Ac,MATCH($U163,RM_KEY,0))),"")</f>
        <v/>
      </c>
      <c r="AX163" s="94" t="str">
        <f>IFERROR(IF(INDEX(RM_L_L,MATCH($U163,RM_KEY,0))="","",INDEX(RM_L_L,MATCH($U163,RM_KEY,0))),"")</f>
        <v/>
      </c>
      <c r="AY163" s="94" t="str">
        <f>IFERROR(IF(INDEX(RM_L_BI,MATCH($U163,RM_KEY,0))="","",INDEX(RM_L_BI,MATCH($U163,RM_KEY,0))),"")</f>
        <v/>
      </c>
      <c r="AZ163" s="94" t="str">
        <f>IFERROR(IF(INDEX(RM_L_Exp,MATCH($U163,RM_KEY,0))="","",INDEX(RM_L_Exp,MATCH($U163,RM_KEY,0))),"")</f>
        <v/>
      </c>
      <c r="BA163" s="94" t="str">
        <f>IFERROR(IF(INDEX(RM_L_Edu,MATCH($U163,RM_KEY,0))="","",INDEX(RM_L_Edu,MATCH($U163,RM_KEY,0))),"")</f>
        <v/>
      </c>
      <c r="BB163" s="89" t="inlineStr">
        <is>
          <t>M</t>
        </is>
      </c>
      <c r="BC163" s="90" t="inlineStr">
        <is>
          <t>M</t>
        </is>
      </c>
      <c r="BD163" s="90" t="inlineStr">
        <is>
          <t>M</t>
        </is>
      </c>
      <c r="BE163" s="90" t="inlineStr">
        <is>
          <t>L</t>
        </is>
      </c>
      <c r="BF163" s="90" t="inlineStr">
        <is>
          <t>M</t>
        </is>
      </c>
      <c r="BG163" s="90" t="inlineStr">
        <is>
          <t>M</t>
        </is>
      </c>
      <c r="BH163" s="90" t="inlineStr">
        <is>
          <t>H</t>
        </is>
      </c>
      <c r="BI163" s="93" t="n"/>
      <c r="BJ163" s="94" t="n"/>
      <c r="BK163" s="94" t="n"/>
      <c r="BL163" s="94" t="n"/>
      <c r="BM163" s="94" t="n"/>
      <c r="BN163" s="94" t="n"/>
      <c r="BO163" s="94" t="n"/>
      <c r="BP163" s="63" t="n"/>
      <c r="BQ163" s="95" t="str">
        <f>IF(CY163=0,"",IF(BP163&lt;&gt;"",BP163,IF(LEFT(W163,1)="X",W163,IF(OR(W163="B+",W163="C+"),INDEX(LAD_PC,MAX(1,MIN(14,MATCH(W163,LAD_PC,0)+IF((DA163-CZ163)&gt;=0.5,1,IF((DA163-CZ163)&lt;=-0.5,-1,0))))),INDEX(LAD_STD,MAX(1,MIN(12,MATCH(W163,LAD_STD,0)+IF((DA163-CZ163)&gt;=0.5,1,IF((DA163-CZ163)&lt;=-0.5,-1,0)))))))))</f>
        <v/>
      </c>
      <c r="BR163" s="86" t="str">
        <f>IF(BQ163="","",IFERROR(CHOOSE(INDEX(B_RANK,MATCH(BQ163,B_LVL,0)),"Band A · Practitioner","Band B · Specialist / Manager","B+ · Player-Coach","Band C · Principal / Head","C+ · Player-Coach","Band D · Business leadership","Band E · Enterprise leadership"),"Band X · Consultant"))</f>
        <v/>
      </c>
      <c r="BS163" s="86" t="str">
        <f>IF(BQ163="","",IF(BQ163=W163,"• Same",IF(INDEX(B_VAL,MATCH(BQ163,B_LVL,0))&gt;INDEX(B_VAL,MATCH(W163,B_LVL,0)),"▲ Up","▼ Down")))</f>
        <v/>
      </c>
      <c r="BT163" s="95" t="str">
        <f>IF(BQ163&lt;&gt;"",BQ163,W163)</f>
        <v>B1</v>
      </c>
      <c r="BU163" s="86" t="str">
        <f>IFERROR(IF($H163="","—",IF(OR(LEFT(BT163,1)="X",LEFT(INDEX($BT$7:$BT$592,MATCH($H163,$D$7:$D$592,0)),1)="X"),"—",IF(AND(LEFT(BT163,1)="E",LEFT(INDEX($BT$7:$BT$592,MATCH($H163,$D$7:$D$592,0)),1)="E"),"Exception · Band E",IF(INDEX(B_VAL,MATCH(BT163,B_LVL,0))&gt;=INDEX(B_VAL,MATCH(INDEX($BT$7:$BT$592,MATCH($H163,$D$7:$D$592,0)),B_LVL,0)),"⚠ At or above the manager",IF(INDEX(B_RANK,MATCH(BT163,B_LVL,0))=INDEX(B_RANK,MATCH(INDEX($BT$7:$BT$592,MATCH($H163,$D$7:$D$592,0)),B_LVL,0)),"⚠ Same band as the manager","OK"))))),"—")</f>
        <v>OK</v>
      </c>
      <c r="BV163" s="64" t="n"/>
      <c r="BW163" s="20">
        <f>IFERROR(INDEX(LMH_PTS,MATCH(AG163,LMH_KEY,0)),0)</f>
        <v>9</v>
      </c>
      <c r="BX163" s="21">
        <f>IFERROR(INDEX(LMH_PTS,MATCH(AH163,LMH_KEY,0)),0)</f>
        <v>3</v>
      </c>
      <c r="BY163" s="21">
        <f>IFERROR(INDEX(LMH_PTS,MATCH(AI163,LMH_KEY,0)),0)</f>
        <v>3</v>
      </c>
      <c r="BZ163" s="21">
        <f>IFERROR(INDEX(LMH_PTS,MATCH(AJ163,LMH_KEY,0)),0)</f>
        <v>1</v>
      </c>
      <c r="CA163" s="21">
        <f>IFERROR(INDEX(LMH_PTS,MATCH(AK163,LMH_KEY,0)),0)</f>
        <v>1</v>
      </c>
      <c r="CB163" s="21">
        <f>IFERROR(INDEX(LMH_PTS,MATCH(AL163,LMH_KEY,0)),0)</f>
        <v>1</v>
      </c>
      <c r="CC163" s="21">
        <f>IFERROR(INDEX(LMH_PTS,MATCH(AM163,LMH_KEY,0)),0)</f>
        <v>1</v>
      </c>
      <c r="CD163" s="21">
        <f>IFERROR(INDEX(LMH_PTS,MATCH(IF(AU163&lt;&gt;"",AU163,AG163),LMH_KEY,0)),0)</f>
        <v>9</v>
      </c>
      <c r="CE163" s="21">
        <f>IFERROR(INDEX(LMH_PTS,MATCH(IF(AV163&lt;&gt;"",AV163,AH163),LMH_KEY,0)),0)</f>
        <v>3</v>
      </c>
      <c r="CF163" s="21">
        <f>IFERROR(INDEX(LMH_PTS,MATCH(IF(AW163&lt;&gt;"",AW163,AI163),LMH_KEY,0)),0)</f>
        <v>3</v>
      </c>
      <c r="CG163" s="21">
        <f>IFERROR(INDEX(LMH_PTS,MATCH(IF(AX163&lt;&gt;"",AX163,AJ163),LMH_KEY,0)),0)</f>
        <v>1</v>
      </c>
      <c r="CH163" s="21">
        <f>IFERROR(INDEX(LMH_PTS,MATCH(IF(AY163&lt;&gt;"",AY163,AK163),LMH_KEY,0)),0)</f>
        <v>1</v>
      </c>
      <c r="CI163" s="21">
        <f>IFERROR(INDEX(LMH_PTS,MATCH(IF(AZ163&lt;&gt;"",AZ163,AL163),LMH_KEY,0)),0)</f>
        <v>1</v>
      </c>
      <c r="CJ163" s="21">
        <f>IFERROR(INDEX(LMH_PTS,MATCH(IF(BA163&lt;&gt;"",BA163,AM163),LMH_KEY,0)),0)</f>
        <v>1</v>
      </c>
      <c r="CK163" s="21">
        <f>IF(BB163="",0,IFERROR(INDEX(LMH_STEP,MATCH(BB163,LMH_KEY,0)),0))</f>
        <v>0</v>
      </c>
      <c r="CL163" s="21">
        <f>IF(BC163="",0,IFERROR(INDEX(LMH_STEP,MATCH(BC163,LMH_KEY,0)),0))</f>
        <v>0</v>
      </c>
      <c r="CM163" s="21">
        <f>IF(BD163="",0,IFERROR(INDEX(LMH_STEP,MATCH(BD163,LMH_KEY,0)),0))</f>
        <v>0</v>
      </c>
      <c r="CN163" s="21">
        <f>IF(BE163="",0,IFERROR(INDEX(LMH_STEP,MATCH(BE163,LMH_KEY,0)),0))</f>
        <v>-1</v>
      </c>
      <c r="CO163" s="21">
        <f>IF(BF163="",0,IFERROR(INDEX(LMH_STEP,MATCH(BF163,LMH_KEY,0)),0))</f>
        <v>0</v>
      </c>
      <c r="CP163" s="21">
        <f>IF(BG163="",0,IFERROR(INDEX(LMH_STEP,MATCH(BG163,LMH_KEY,0)),0))</f>
        <v>0</v>
      </c>
      <c r="CQ163" s="21">
        <f>IF(BH163="",0,IFERROR(INDEX(LMH_STEP,MATCH(BH163,LMH_KEY,0)),0))</f>
        <v>1</v>
      </c>
      <c r="CR163" s="21">
        <f>IF(BI163&lt;&gt;"",IFERROR(INDEX(LMH_STEP,MATCH(BI163,LMH_KEY,0)),0),CK163)</f>
        <v>0</v>
      </c>
      <c r="CS163" s="21">
        <f>IF(BJ163&lt;&gt;"",IFERROR(INDEX(LMH_STEP,MATCH(BJ163,LMH_KEY,0)),0),CL163)</f>
        <v>0</v>
      </c>
      <c r="CT163" s="21">
        <f>IF(BK163&lt;&gt;"",IFERROR(INDEX(LMH_STEP,MATCH(BK163,LMH_KEY,0)),0),CM163)</f>
        <v>0</v>
      </c>
      <c r="CU163" s="21">
        <f>IF(BL163&lt;&gt;"",IFERROR(INDEX(LMH_STEP,MATCH(BL163,LMH_KEY,0)),0),CN163)</f>
        <v>-1</v>
      </c>
      <c r="CV163" s="21">
        <f>IF(BM163&lt;&gt;"",IFERROR(INDEX(LMH_STEP,MATCH(BM163,LMH_KEY,0)),0),CO163)</f>
        <v>0</v>
      </c>
      <c r="CW163" s="21">
        <f>IF(BN163&lt;&gt;"",IFERROR(INDEX(LMH_STEP,MATCH(BN163,LMH_KEY,0)),0),CP163)</f>
        <v>0</v>
      </c>
      <c r="CX163" s="21">
        <f>IF(BO163&lt;&gt;"",IFERROR(INDEX(LMH_STEP,MATCH(BO163,LMH_KEY,0)),0),CQ163)</f>
        <v>1</v>
      </c>
      <c r="CY163" s="21">
        <f>COUNTA(BI163:BO163)+IF(BP163&lt;&gt;"",1,0)+IFERROR(INDEX(RM_LCNT,MATCH($U163,RM_KEY,0)),0)</f>
        <v>0</v>
      </c>
      <c r="CZ163" s="21">
        <f>IF((BW163+BX163+BY163+BZ163+CA163+CB163+CC163)=0,0,(BW163*CK163+BX163*CL163+BY163*CM163+BZ163*CN163+CA163*CO163+CB163*CP163+CC163*CQ163)/(BW163+BX163+BY163+BZ163+CA163+CB163+CC163))</f>
        <v>0</v>
      </c>
      <c r="DA163" s="21">
        <f>IF((CD163+CE163+CF163+CG163+CH163+CI163+CJ163)=0,0,(CD163*CR163+CE163*CS163+CF163*CT163+CG163*CU163+CH163*CV163+CI163*CW163+CJ163*CX163)/(CD163+CE163+CF163+CG163+CH163+CI163+CJ163))</f>
        <v>0</v>
      </c>
    </row>
    <row r="164" ht="70" customHeight="1">
      <c r="A164" s="59" t="inlineStr">
        <is>
          <t>CARBON</t>
        </is>
      </c>
      <c r="B164" s="17" t="inlineStr">
        <is>
          <t>Functional</t>
        </is>
      </c>
      <c r="C164" s="17" t="n">
        <v>4</v>
      </c>
      <c r="D164" s="17" t="inlineStr">
        <is>
          <t>IRIS2233</t>
        </is>
      </c>
      <c r="E164" s="17" t="inlineStr">
        <is>
          <t>Biswajit Biswal</t>
        </is>
      </c>
      <c r="F164" s="17" t="inlineStr">
        <is>
          <t>ESG Executive</t>
        </is>
      </c>
      <c r="G164" s="17" t="inlineStr">
        <is>
          <t>Farzad Wadia</t>
        </is>
      </c>
      <c r="H164" s="17" t="inlineStr">
        <is>
          <t>IRIS2353</t>
        </is>
      </c>
      <c r="I164" s="17" t="n">
        <v>6.2</v>
      </c>
      <c r="J164" s="17" t="inlineStr">
        <is>
          <t>B.Tech</t>
        </is>
      </c>
      <c r="K164" s="17" t="inlineStr">
        <is>
          <t>L3 – Professional / Associate</t>
        </is>
      </c>
      <c r="L164" s="82" t="inlineStr">
        <is>
          <t>20 of 20</t>
        </is>
      </c>
      <c r="M164" s="83" t="inlineStr">
        <is>
          <t>• Role / sub-team: Functional — ESG Executive.
• Core purpose: Input not given by Participant.
• Decision-making autonomy: Input not given by Participant.
• Is this something only they do: Input not given by Participant.</t>
        </is>
      </c>
      <c r="N164" s="83" t="inlineStr">
        <is>
          <t>Annual · set by manager: Refer to a separate sheet</t>
        </is>
      </c>
      <c r="O164" s="83" t="inlineStr">
        <is>
          <t>Latest rating: 4 · Potential: High · 9-box: High Impact / Growth Talent</t>
        </is>
      </c>
      <c r="P164" s="83" t="inlineStr">
        <is>
          <t>Complexity &amp; Expertise: B1: Writes PRDs, builds prototypes, market and competitor research, functional testing for ESG product → moved up 1
Autonomy &amp; Decision: B1: Decides product ideas and product roadmap → moved up 0.5
Accountability &amp; Impact: B1: Final product functionality, requirements and handover to engineering → moved up 0.5
Leadership &amp; Strategy: A3: Hand-holds developers and manages cross-functional stakeholders; 1 direct report → moved down 0.5</t>
        </is>
      </c>
      <c r="Q164" s="84" t="inlineStr">
        <is>
          <t>Open ▸</t>
        </is>
      </c>
      <c r="R164" s="84" t="inlineStr">
        <is>
          <t>Card ▸</t>
        </is>
      </c>
      <c r="S164" s="85" t="inlineStr">
        <is>
          <t>Product Management</t>
        </is>
      </c>
      <c r="T164" s="86" t="inlineStr">
        <is>
          <t>Product Management</t>
        </is>
      </c>
      <c r="U164" s="86" t="inlineStr">
        <is>
          <t>R063</t>
        </is>
      </c>
      <c r="V164" s="86" t="inlineStr">
        <is>
          <t>Product Management · IC</t>
        </is>
      </c>
      <c r="W164" s="99" t="inlineStr">
        <is>
          <t>B1</t>
        </is>
      </c>
      <c r="X164" s="86" t="inlineStr">
        <is>
          <t>Band B · Specialist / Manager</t>
        </is>
      </c>
      <c r="Y164" s="86" t="inlineStr">
        <is>
          <t>Associate Product Manager – POD Lead</t>
        </is>
      </c>
      <c r="Z164" s="86" t="n"/>
      <c r="AA164" s="86" t="inlineStr">
        <is>
          <t>Placed at B1 by the evidence: six ratings × market-derived weights and rules R1–R13 · no move needed for the reporting line</t>
        </is>
      </c>
      <c r="AB164" s="86" t="n"/>
      <c r="AC164" s="88" t="inlineStr">
        <is>
          <t>A3</t>
        </is>
      </c>
      <c r="AD164" s="21" t="inlineStr">
        <is>
          <t>Medium · 6.2 yrs vs market 4–8 yrs for B1</t>
        </is>
      </c>
      <c r="AE164" s="21" t="inlineStr">
        <is>
          <t>1 direct reports · norm IC: none · Team Lead: 3–5</t>
        </is>
      </c>
      <c r="AF164" s="21" t="inlineStr">
        <is>
          <t>P3 / M2 · SFIA 4 Enable</t>
        </is>
      </c>
      <c r="AG164" s="89" t="str">
        <f>IFERROR(IF(INDEX(RM_I_C,MATCH($U164,RM_KEY,0))="","",INDEX(RM_I_C,MATCH($U164,RM_KEY,0))),"")</f>
        <v>H</v>
      </c>
      <c r="AH164" s="90" t="str">
        <f>IFERROR(IF(INDEX(RM_I_Au,MATCH($U164,RM_KEY,0))="","",INDEX(RM_I_Au,MATCH($U164,RM_KEY,0))),"")</f>
        <v>M</v>
      </c>
      <c r="AI164" s="90" t="str">
        <f>IFERROR(IF(INDEX(RM_I_Ac,MATCH($U164,RM_KEY,0))="","",INDEX(RM_I_Ac,MATCH($U164,RM_KEY,0))),"")</f>
        <v>M</v>
      </c>
      <c r="AJ164" s="90" t="str">
        <f>IFERROR(IF(INDEX(RM_I_L,MATCH($U164,RM_KEY,0))="","",INDEX(RM_I_L,MATCH($U164,RM_KEY,0))),"")</f>
        <v>L</v>
      </c>
      <c r="AK164" s="90" t="str">
        <f>IFERROR(IF(INDEX(RM_I_BI,MATCH($U164,RM_KEY,0))="","",INDEX(RM_I_BI,MATCH($U164,RM_KEY,0))),"")</f>
        <v>L</v>
      </c>
      <c r="AL164" s="90" t="str">
        <f>IFERROR(IF(INDEX(RM_I_Exp,MATCH($U164,RM_KEY,0))="","",INDEX(RM_I_Exp,MATCH($U164,RM_KEY,0))),"")</f>
        <v>L</v>
      </c>
      <c r="AM164" s="90" t="str">
        <f>IFERROR(IF(INDEX(RM_I_Edu,MATCH($U164,RM_KEY,0))="","",INDEX(RM_I_Edu,MATCH($U164,RM_KEY,0))),"")</f>
        <v>L</v>
      </c>
      <c r="AN164" s="91" t="str">
        <f>IFERROR(IF(INDEX(RM_M_C,MATCH($U164,RM_KEY,0))="","",INDEX(RM_M_C,MATCH($U164,RM_KEY,0))),"")</f>
        <v>H</v>
      </c>
      <c r="AO164" s="92" t="str">
        <f>IFERROR(IF(INDEX(RM_M_Au,MATCH($U164,RM_KEY,0))="","",INDEX(RM_M_Au,MATCH($U164,RM_KEY,0))),"")</f>
        <v>M</v>
      </c>
      <c r="AP164" s="92" t="str">
        <f>IFERROR(IF(INDEX(RM_M_Ac,MATCH($U164,RM_KEY,0))="","",INDEX(RM_M_Ac,MATCH($U164,RM_KEY,0))),"")</f>
        <v>M</v>
      </c>
      <c r="AQ164" s="92" t="str">
        <f>IFERROR(IF(INDEX(RM_M_L,MATCH($U164,RM_KEY,0))="","",INDEX(RM_M_L,MATCH($U164,RM_KEY,0))),"")</f>
        <v>L</v>
      </c>
      <c r="AR164" s="92" t="str">
        <f>IFERROR(IF(INDEX(RM_M_BI,MATCH($U164,RM_KEY,0))="","",INDEX(RM_M_BI,MATCH($U164,RM_KEY,0))),"")</f>
        <v>L</v>
      </c>
      <c r="AS164" s="92" t="str">
        <f>IFERROR(IF(INDEX(RM_M_Exp,MATCH($U164,RM_KEY,0))="","",INDEX(RM_M_Exp,MATCH($U164,RM_KEY,0))),"")</f>
        <v>L</v>
      </c>
      <c r="AT164" s="92" t="str">
        <f>IFERROR(IF(INDEX(RM_M_Edu,MATCH($U164,RM_KEY,0))="","",INDEX(RM_M_Edu,MATCH($U164,RM_KEY,0))),"")</f>
        <v>L</v>
      </c>
      <c r="AU164" s="93" t="str">
        <f>IFERROR(IF(INDEX(RM_L_C,MATCH($U164,RM_KEY,0))="","",INDEX(RM_L_C,MATCH($U164,RM_KEY,0))),"")</f>
        <v/>
      </c>
      <c r="AV164" s="94" t="str">
        <f>IFERROR(IF(INDEX(RM_L_Au,MATCH($U164,RM_KEY,0))="","",INDEX(RM_L_Au,MATCH($U164,RM_KEY,0))),"")</f>
        <v/>
      </c>
      <c r="AW164" s="94" t="str">
        <f>IFERROR(IF(INDEX(RM_L_Ac,MATCH($U164,RM_KEY,0))="","",INDEX(RM_L_Ac,MATCH($U164,RM_KEY,0))),"")</f>
        <v/>
      </c>
      <c r="AX164" s="94" t="str">
        <f>IFERROR(IF(INDEX(RM_L_L,MATCH($U164,RM_KEY,0))="","",INDEX(RM_L_L,MATCH($U164,RM_KEY,0))),"")</f>
        <v/>
      </c>
      <c r="AY164" s="94" t="str">
        <f>IFERROR(IF(INDEX(RM_L_BI,MATCH($U164,RM_KEY,0))="","",INDEX(RM_L_BI,MATCH($U164,RM_KEY,0))),"")</f>
        <v/>
      </c>
      <c r="AZ164" s="94" t="str">
        <f>IFERROR(IF(INDEX(RM_L_Exp,MATCH($U164,RM_KEY,0))="","",INDEX(RM_L_Exp,MATCH($U164,RM_KEY,0))),"")</f>
        <v/>
      </c>
      <c r="BA164" s="94" t="str">
        <f>IFERROR(IF(INDEX(RM_L_Edu,MATCH($U164,RM_KEY,0))="","",INDEX(RM_L_Edu,MATCH($U164,RM_KEY,0))),"")</f>
        <v/>
      </c>
      <c r="BB164" s="89" t="inlineStr">
        <is>
          <t>L</t>
        </is>
      </c>
      <c r="BC164" s="90" t="inlineStr">
        <is>
          <t>L</t>
        </is>
      </c>
      <c r="BD164" s="90" t="inlineStr">
        <is>
          <t>M</t>
        </is>
      </c>
      <c r="BE164" s="90" t="inlineStr">
        <is>
          <t>L</t>
        </is>
      </c>
      <c r="BF164" s="90" t="inlineStr">
        <is>
          <t>M</t>
        </is>
      </c>
      <c r="BG164" s="90" t="inlineStr">
        <is>
          <t>H</t>
        </is>
      </c>
      <c r="BH164" s="90" t="inlineStr">
        <is>
          <t>M</t>
        </is>
      </c>
      <c r="BI164" s="93" t="n"/>
      <c r="BJ164" s="94" t="n"/>
      <c r="BK164" s="94" t="n"/>
      <c r="BL164" s="94" t="n"/>
      <c r="BM164" s="94" t="n"/>
      <c r="BN164" s="94" t="n"/>
      <c r="BO164" s="94" t="n"/>
      <c r="BP164" s="63" t="n"/>
      <c r="BQ164" s="95" t="str">
        <f>IF(CY164=0,"",IF(BP164&lt;&gt;"",BP164,IF(LEFT(W164,1)="X",W164,IF(OR(W164="B+",W164="C+"),INDEX(LAD_PC,MAX(1,MIN(14,MATCH(W164,LAD_PC,0)+IF((DA164-CZ164)&gt;=0.5,1,IF((DA164-CZ164)&lt;=-0.5,-1,0))))),INDEX(LAD_STD,MAX(1,MIN(12,MATCH(W164,LAD_STD,0)+IF((DA164-CZ164)&gt;=0.5,1,IF((DA164-CZ164)&lt;=-0.5,-1,0)))))))))</f>
        <v/>
      </c>
      <c r="BR164" s="86" t="str">
        <f>IF(BQ164="","",IFERROR(CHOOSE(INDEX(B_RANK,MATCH(BQ164,B_LVL,0)),"Band A · Practitioner","Band B · Specialist / Manager","B+ · Player-Coach","Band C · Principal / Head","C+ · Player-Coach","Band D · Business leadership","Band E · Enterprise leadership"),"Band X · Consultant"))</f>
        <v/>
      </c>
      <c r="BS164" s="86" t="str">
        <f>IF(BQ164="","",IF(BQ164=W164,"• Same",IF(INDEX(B_VAL,MATCH(BQ164,B_LVL,0))&gt;INDEX(B_VAL,MATCH(W164,B_LVL,0)),"▲ Up","▼ Down")))</f>
        <v/>
      </c>
      <c r="BT164" s="95" t="str">
        <f>IF(BQ164&lt;&gt;"",BQ164,W164)</f>
        <v>B1</v>
      </c>
      <c r="BU164" s="86" t="str">
        <f>IFERROR(IF($H164="","—",IF(OR(LEFT(BT164,1)="X",LEFT(INDEX($BT$7:$BT$592,MATCH($H164,$D$7:$D$592,0)),1)="X"),"—",IF(AND(LEFT(BT164,1)="E",LEFT(INDEX($BT$7:$BT$592,MATCH($H164,$D$7:$D$592,0)),1)="E"),"Exception · Band E",IF(INDEX(B_VAL,MATCH(BT164,B_LVL,0))&gt;=INDEX(B_VAL,MATCH(INDEX($BT$7:$BT$592,MATCH($H164,$D$7:$D$592,0)),B_LVL,0)),"⚠ At or above the manager",IF(INDEX(B_RANK,MATCH(BT164,B_LVL,0))=INDEX(B_RANK,MATCH(INDEX($BT$7:$BT$592,MATCH($H164,$D$7:$D$592,0)),B_LVL,0)),"⚠ Same band as the manager","OK"))))),"—")</f>
        <v>OK</v>
      </c>
      <c r="BV164" s="64" t="n"/>
      <c r="BW164" s="20">
        <f>IFERROR(INDEX(LMH_PTS,MATCH(AG164,LMH_KEY,0)),0)</f>
        <v>9</v>
      </c>
      <c r="BX164" s="21">
        <f>IFERROR(INDEX(LMH_PTS,MATCH(AH164,LMH_KEY,0)),0)</f>
        <v>3</v>
      </c>
      <c r="BY164" s="21">
        <f>IFERROR(INDEX(LMH_PTS,MATCH(AI164,LMH_KEY,0)),0)</f>
        <v>3</v>
      </c>
      <c r="BZ164" s="21">
        <f>IFERROR(INDEX(LMH_PTS,MATCH(AJ164,LMH_KEY,0)),0)</f>
        <v>1</v>
      </c>
      <c r="CA164" s="21">
        <f>IFERROR(INDEX(LMH_PTS,MATCH(AK164,LMH_KEY,0)),0)</f>
        <v>1</v>
      </c>
      <c r="CB164" s="21">
        <f>IFERROR(INDEX(LMH_PTS,MATCH(AL164,LMH_KEY,0)),0)</f>
        <v>1</v>
      </c>
      <c r="CC164" s="21">
        <f>IFERROR(INDEX(LMH_PTS,MATCH(AM164,LMH_KEY,0)),0)</f>
        <v>1</v>
      </c>
      <c r="CD164" s="21">
        <f>IFERROR(INDEX(LMH_PTS,MATCH(IF(AU164&lt;&gt;"",AU164,AG164),LMH_KEY,0)),0)</f>
        <v>9</v>
      </c>
      <c r="CE164" s="21">
        <f>IFERROR(INDEX(LMH_PTS,MATCH(IF(AV164&lt;&gt;"",AV164,AH164),LMH_KEY,0)),0)</f>
        <v>3</v>
      </c>
      <c r="CF164" s="21">
        <f>IFERROR(INDEX(LMH_PTS,MATCH(IF(AW164&lt;&gt;"",AW164,AI164),LMH_KEY,0)),0)</f>
        <v>3</v>
      </c>
      <c r="CG164" s="21">
        <f>IFERROR(INDEX(LMH_PTS,MATCH(IF(AX164&lt;&gt;"",AX164,AJ164),LMH_KEY,0)),0)</f>
        <v>1</v>
      </c>
      <c r="CH164" s="21">
        <f>IFERROR(INDEX(LMH_PTS,MATCH(IF(AY164&lt;&gt;"",AY164,AK164),LMH_KEY,0)),0)</f>
        <v>1</v>
      </c>
      <c r="CI164" s="21">
        <f>IFERROR(INDEX(LMH_PTS,MATCH(IF(AZ164&lt;&gt;"",AZ164,AL164),LMH_KEY,0)),0)</f>
        <v>1</v>
      </c>
      <c r="CJ164" s="21">
        <f>IFERROR(INDEX(LMH_PTS,MATCH(IF(BA164&lt;&gt;"",BA164,AM164),LMH_KEY,0)),0)</f>
        <v>1</v>
      </c>
      <c r="CK164" s="21">
        <f>IF(BB164="",0,IFERROR(INDEX(LMH_STEP,MATCH(BB164,LMH_KEY,0)),0))</f>
        <v>-1</v>
      </c>
      <c r="CL164" s="21">
        <f>IF(BC164="",0,IFERROR(INDEX(LMH_STEP,MATCH(BC164,LMH_KEY,0)),0))</f>
        <v>-1</v>
      </c>
      <c r="CM164" s="21">
        <f>IF(BD164="",0,IFERROR(INDEX(LMH_STEP,MATCH(BD164,LMH_KEY,0)),0))</f>
        <v>0</v>
      </c>
      <c r="CN164" s="21">
        <f>IF(BE164="",0,IFERROR(INDEX(LMH_STEP,MATCH(BE164,LMH_KEY,0)),0))</f>
        <v>-1</v>
      </c>
      <c r="CO164" s="21">
        <f>IF(BF164="",0,IFERROR(INDEX(LMH_STEP,MATCH(BF164,LMH_KEY,0)),0))</f>
        <v>0</v>
      </c>
      <c r="CP164" s="21">
        <f>IF(BG164="",0,IFERROR(INDEX(LMH_STEP,MATCH(BG164,LMH_KEY,0)),0))</f>
        <v>1</v>
      </c>
      <c r="CQ164" s="21">
        <f>IF(BH164="",0,IFERROR(INDEX(LMH_STEP,MATCH(BH164,LMH_KEY,0)),0))</f>
        <v>0</v>
      </c>
      <c r="CR164" s="21">
        <f>IF(BI164&lt;&gt;"",IFERROR(INDEX(LMH_STEP,MATCH(BI164,LMH_KEY,0)),0),CK164)</f>
        <v>-1</v>
      </c>
      <c r="CS164" s="21">
        <f>IF(BJ164&lt;&gt;"",IFERROR(INDEX(LMH_STEP,MATCH(BJ164,LMH_KEY,0)),0),CL164)</f>
        <v>-1</v>
      </c>
      <c r="CT164" s="21">
        <f>IF(BK164&lt;&gt;"",IFERROR(INDEX(LMH_STEP,MATCH(BK164,LMH_KEY,0)),0),CM164)</f>
        <v>0</v>
      </c>
      <c r="CU164" s="21">
        <f>IF(BL164&lt;&gt;"",IFERROR(INDEX(LMH_STEP,MATCH(BL164,LMH_KEY,0)),0),CN164)</f>
        <v>-1</v>
      </c>
      <c r="CV164" s="21">
        <f>IF(BM164&lt;&gt;"",IFERROR(INDEX(LMH_STEP,MATCH(BM164,LMH_KEY,0)),0),CO164)</f>
        <v>0</v>
      </c>
      <c r="CW164" s="21">
        <f>IF(BN164&lt;&gt;"",IFERROR(INDEX(LMH_STEP,MATCH(BN164,LMH_KEY,0)),0),CP164)</f>
        <v>1</v>
      </c>
      <c r="CX164" s="21">
        <f>IF(BO164&lt;&gt;"",IFERROR(INDEX(LMH_STEP,MATCH(BO164,LMH_KEY,0)),0),CQ164)</f>
        <v>0</v>
      </c>
      <c r="CY164" s="21">
        <f>COUNTA(BI164:BO164)+IF(BP164&lt;&gt;"",1,0)+IFERROR(INDEX(RM_LCNT,MATCH($U164,RM_KEY,0)),0)</f>
        <v>0</v>
      </c>
      <c r="CZ164" s="21">
        <f>IF((BW164+BX164+BY164+BZ164+CA164+CB164+CC164)=0,0,(BW164*CK164+BX164*CL164+BY164*CM164+BZ164*CN164+CA164*CO164+CB164*CP164+CC164*CQ164)/(BW164+BX164+BY164+BZ164+CA164+CB164+CC164))</f>
        <v>-0.631578947368421</v>
      </c>
      <c r="DA164" s="21">
        <f>IF((CD164+CE164+CF164+CG164+CH164+CI164+CJ164)=0,0,(CD164*CR164+CE164*CS164+CF164*CT164+CG164*CU164+CH164*CV164+CI164*CW164+CJ164*CX164)/(CD164+CE164+CF164+CG164+CH164+CI164+CJ164))</f>
        <v>-0.631578947368421</v>
      </c>
    </row>
    <row r="165" ht="70" customHeight="1">
      <c r="A165" s="59" t="inlineStr">
        <is>
          <t>CARBON</t>
        </is>
      </c>
      <c r="B165" s="17" t="inlineStr">
        <is>
          <t>Functional</t>
        </is>
      </c>
      <c r="C165" s="17" t="n">
        <v>5</v>
      </c>
      <c r="D165" s="17" t="inlineStr">
        <is>
          <t>IRIS2493</t>
        </is>
      </c>
      <c r="E165" s="17" t="inlineStr">
        <is>
          <t>Watan Kumar Meena</t>
        </is>
      </c>
      <c r="F165" s="17" t="inlineStr">
        <is>
          <t>Product Associate</t>
        </is>
      </c>
      <c r="G165" s="17" t="inlineStr">
        <is>
          <t>Biswajit Biswal</t>
        </is>
      </c>
      <c r="H165" s="17" t="inlineStr">
        <is>
          <t>IRIS2233</t>
        </is>
      </c>
      <c r="I165" s="17" t="n">
        <v>4.9</v>
      </c>
      <c r="J165" s="17" t="inlineStr">
        <is>
          <t>B.Tech</t>
        </is>
      </c>
      <c r="K165" s="17" t="inlineStr">
        <is>
          <t>L3 – Professional / Associate</t>
        </is>
      </c>
      <c r="L165" s="82" t="inlineStr">
        <is>
          <t>19 of 20</t>
        </is>
      </c>
      <c r="M165" s="83"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N165" s="83" t="inlineStr">
        <is>
          <t>Annual · set by manager: `</t>
        </is>
      </c>
      <c r="O165" s="83" t="inlineStr">
        <is>
          <t>Latest rating: 3 · Potential: Medium · 9-box: Emerging Talent</t>
        </is>
      </c>
      <c r="P165" s="83" t="inlineStr">
        <is>
          <t>Complexity &amp; Expertise: A3: Creates PRDs and prototypes for ESG client features using basic coding → moved up 0.5
Autonomy &amp; Decision: A2: Only stakeholder engagement named as an independent decision → matches the start
Accountability &amp; Impact: A3: Feature success metrics and client feedback; redesigns feature if results are poor → moved up 0.5
Leadership &amp; Strategy: A2: Helps development team build features; no guiding role → moved up 0.5</t>
        </is>
      </c>
      <c r="Q165" s="84" t="inlineStr">
        <is>
          <t>Open ▸</t>
        </is>
      </c>
      <c r="R165" s="84" t="inlineStr">
        <is>
          <t>Card ▸</t>
        </is>
      </c>
      <c r="S165" s="85" t="inlineStr">
        <is>
          <t>Product Management</t>
        </is>
      </c>
      <c r="T165" s="86" t="inlineStr">
        <is>
          <t>Product Management</t>
        </is>
      </c>
      <c r="U165" s="86" t="inlineStr">
        <is>
          <t>R063</t>
        </is>
      </c>
      <c r="V165" s="86" t="inlineStr">
        <is>
          <t>Product Management · IC</t>
        </is>
      </c>
      <c r="W165" s="101" t="inlineStr">
        <is>
          <t>A3</t>
        </is>
      </c>
      <c r="X165" s="86" t="inlineStr">
        <is>
          <t>Band A · Practitioner</t>
        </is>
      </c>
      <c r="Y165" s="86" t="inlineStr">
        <is>
          <t>Senior Product Associate</t>
        </is>
      </c>
      <c r="Z165" s="86" t="n"/>
      <c r="AA165" s="86" t="inlineStr">
        <is>
          <t>Placed at A3 by the evidence: six ratings × market-derived weights and rules R1–R13 · no move needed for the reporting line</t>
        </is>
      </c>
      <c r="AB165" s="86" t="n"/>
      <c r="AC165" s="88" t="inlineStr">
        <is>
          <t>A3</t>
        </is>
      </c>
      <c r="AD165" s="21" t="inlineStr">
        <is>
          <t>Medium · 4.9 yrs vs market 2–5 yrs for A3</t>
        </is>
      </c>
      <c r="AE165" s="21" t="n"/>
      <c r="AF165" s="21" t="inlineStr">
        <is>
          <t>P2 · SFIA 3 Apply</t>
        </is>
      </c>
      <c r="AG165" s="89" t="str">
        <f>IFERROR(IF(INDEX(RM_I_C,MATCH($U165,RM_KEY,0))="","",INDEX(RM_I_C,MATCH($U165,RM_KEY,0))),"")</f>
        <v>H</v>
      </c>
      <c r="AH165" s="90" t="str">
        <f>IFERROR(IF(INDEX(RM_I_Au,MATCH($U165,RM_KEY,0))="","",INDEX(RM_I_Au,MATCH($U165,RM_KEY,0))),"")</f>
        <v>M</v>
      </c>
      <c r="AI165" s="90" t="str">
        <f>IFERROR(IF(INDEX(RM_I_Ac,MATCH($U165,RM_KEY,0))="","",INDEX(RM_I_Ac,MATCH($U165,RM_KEY,0))),"")</f>
        <v>M</v>
      </c>
      <c r="AJ165" s="90" t="str">
        <f>IFERROR(IF(INDEX(RM_I_L,MATCH($U165,RM_KEY,0))="","",INDEX(RM_I_L,MATCH($U165,RM_KEY,0))),"")</f>
        <v>L</v>
      </c>
      <c r="AK165" s="90" t="str">
        <f>IFERROR(IF(INDEX(RM_I_BI,MATCH($U165,RM_KEY,0))="","",INDEX(RM_I_BI,MATCH($U165,RM_KEY,0))),"")</f>
        <v>L</v>
      </c>
      <c r="AL165" s="90" t="str">
        <f>IFERROR(IF(INDEX(RM_I_Exp,MATCH($U165,RM_KEY,0))="","",INDEX(RM_I_Exp,MATCH($U165,RM_KEY,0))),"")</f>
        <v>L</v>
      </c>
      <c r="AM165" s="90" t="str">
        <f>IFERROR(IF(INDEX(RM_I_Edu,MATCH($U165,RM_KEY,0))="","",INDEX(RM_I_Edu,MATCH($U165,RM_KEY,0))),"")</f>
        <v>L</v>
      </c>
      <c r="AN165" s="91" t="str">
        <f>IFERROR(IF(INDEX(RM_M_C,MATCH($U165,RM_KEY,0))="","",INDEX(RM_M_C,MATCH($U165,RM_KEY,0))),"")</f>
        <v>H</v>
      </c>
      <c r="AO165" s="92" t="str">
        <f>IFERROR(IF(INDEX(RM_M_Au,MATCH($U165,RM_KEY,0))="","",INDEX(RM_M_Au,MATCH($U165,RM_KEY,0))),"")</f>
        <v>M</v>
      </c>
      <c r="AP165" s="92" t="str">
        <f>IFERROR(IF(INDEX(RM_M_Ac,MATCH($U165,RM_KEY,0))="","",INDEX(RM_M_Ac,MATCH($U165,RM_KEY,0))),"")</f>
        <v>M</v>
      </c>
      <c r="AQ165" s="92" t="str">
        <f>IFERROR(IF(INDEX(RM_M_L,MATCH($U165,RM_KEY,0))="","",INDEX(RM_M_L,MATCH($U165,RM_KEY,0))),"")</f>
        <v>L</v>
      </c>
      <c r="AR165" s="92" t="str">
        <f>IFERROR(IF(INDEX(RM_M_BI,MATCH($U165,RM_KEY,0))="","",INDEX(RM_M_BI,MATCH($U165,RM_KEY,0))),"")</f>
        <v>L</v>
      </c>
      <c r="AS165" s="92" t="str">
        <f>IFERROR(IF(INDEX(RM_M_Exp,MATCH($U165,RM_KEY,0))="","",INDEX(RM_M_Exp,MATCH($U165,RM_KEY,0))),"")</f>
        <v>L</v>
      </c>
      <c r="AT165" s="92" t="str">
        <f>IFERROR(IF(INDEX(RM_M_Edu,MATCH($U165,RM_KEY,0))="","",INDEX(RM_M_Edu,MATCH($U165,RM_KEY,0))),"")</f>
        <v>L</v>
      </c>
      <c r="AU165" s="93" t="str">
        <f>IFERROR(IF(INDEX(RM_L_C,MATCH($U165,RM_KEY,0))="","",INDEX(RM_L_C,MATCH($U165,RM_KEY,0))),"")</f>
        <v/>
      </c>
      <c r="AV165" s="94" t="str">
        <f>IFERROR(IF(INDEX(RM_L_Au,MATCH($U165,RM_KEY,0))="","",INDEX(RM_L_Au,MATCH($U165,RM_KEY,0))),"")</f>
        <v/>
      </c>
      <c r="AW165" s="94" t="str">
        <f>IFERROR(IF(INDEX(RM_L_Ac,MATCH($U165,RM_KEY,0))="","",INDEX(RM_L_Ac,MATCH($U165,RM_KEY,0))),"")</f>
        <v/>
      </c>
      <c r="AX165" s="94" t="str">
        <f>IFERROR(IF(INDEX(RM_L_L,MATCH($U165,RM_KEY,0))="","",INDEX(RM_L_L,MATCH($U165,RM_KEY,0))),"")</f>
        <v/>
      </c>
      <c r="AY165" s="94" t="str">
        <f>IFERROR(IF(INDEX(RM_L_BI,MATCH($U165,RM_KEY,0))="","",INDEX(RM_L_BI,MATCH($U165,RM_KEY,0))),"")</f>
        <v/>
      </c>
      <c r="AZ165" s="94" t="str">
        <f>IFERROR(IF(INDEX(RM_L_Exp,MATCH($U165,RM_KEY,0))="","",INDEX(RM_L_Exp,MATCH($U165,RM_KEY,0))),"")</f>
        <v/>
      </c>
      <c r="BA165" s="94" t="str">
        <f>IFERROR(IF(INDEX(RM_L_Edu,MATCH($U165,RM_KEY,0))="","",INDEX(RM_L_Edu,MATCH($U165,RM_KEY,0))),"")</f>
        <v/>
      </c>
      <c r="BB165" s="89" t="inlineStr">
        <is>
          <t>M</t>
        </is>
      </c>
      <c r="BC165" s="90" t="inlineStr">
        <is>
          <t>L</t>
        </is>
      </c>
      <c r="BD165" s="90" t="inlineStr">
        <is>
          <t>M</t>
        </is>
      </c>
      <c r="BE165" s="90" t="inlineStr">
        <is>
          <t>L</t>
        </is>
      </c>
      <c r="BF165" s="90" t="inlineStr">
        <is>
          <t>M</t>
        </is>
      </c>
      <c r="BG165" s="90" t="inlineStr">
        <is>
          <t>H</t>
        </is>
      </c>
      <c r="BH165" s="90" t="inlineStr">
        <is>
          <t>M</t>
        </is>
      </c>
      <c r="BI165" s="93" t="n"/>
      <c r="BJ165" s="94" t="n"/>
      <c r="BK165" s="94" t="n"/>
      <c r="BL165" s="94" t="n"/>
      <c r="BM165" s="94" t="n"/>
      <c r="BN165" s="94" t="n"/>
      <c r="BO165" s="94" t="n"/>
      <c r="BP165" s="63" t="n"/>
      <c r="BQ165" s="95" t="str">
        <f>IF(CY165=0,"",IF(BP165&lt;&gt;"",BP165,IF(LEFT(W165,1)="X",W165,IF(OR(W165="B+",W165="C+"),INDEX(LAD_PC,MAX(1,MIN(14,MATCH(W165,LAD_PC,0)+IF((DA165-CZ165)&gt;=0.5,1,IF((DA165-CZ165)&lt;=-0.5,-1,0))))),INDEX(LAD_STD,MAX(1,MIN(12,MATCH(W165,LAD_STD,0)+IF((DA165-CZ165)&gt;=0.5,1,IF((DA165-CZ165)&lt;=-0.5,-1,0)))))))))</f>
        <v/>
      </c>
      <c r="BR165" s="86" t="str">
        <f>IF(BQ165="","",IFERROR(CHOOSE(INDEX(B_RANK,MATCH(BQ165,B_LVL,0)),"Band A · Practitioner","Band B · Specialist / Manager","B+ · Player-Coach","Band C · Principal / Head","C+ · Player-Coach","Band D · Business leadership","Band E · Enterprise leadership"),"Band X · Consultant"))</f>
        <v/>
      </c>
      <c r="BS165" s="86" t="str">
        <f>IF(BQ165="","",IF(BQ165=W165,"• Same",IF(INDEX(B_VAL,MATCH(BQ165,B_LVL,0))&gt;INDEX(B_VAL,MATCH(W165,B_LVL,0)),"▲ Up","▼ Down")))</f>
        <v/>
      </c>
      <c r="BT165" s="95" t="str">
        <f>IF(BQ165&lt;&gt;"",BQ165,W165)</f>
        <v>A3</v>
      </c>
      <c r="BU165" s="86" t="str">
        <f>IFERROR(IF($H165="","—",IF(OR(LEFT(BT165,1)="X",LEFT(INDEX($BT$7:$BT$592,MATCH($H165,$D$7:$D$592,0)),1)="X"),"—",IF(AND(LEFT(BT165,1)="E",LEFT(INDEX($BT$7:$BT$592,MATCH($H165,$D$7:$D$592,0)),1)="E"),"Exception · Band E",IF(INDEX(B_VAL,MATCH(BT165,B_LVL,0))&gt;=INDEX(B_VAL,MATCH(INDEX($BT$7:$BT$592,MATCH($H165,$D$7:$D$592,0)),B_LVL,0)),"⚠ At or above the manager",IF(INDEX(B_RANK,MATCH(BT165,B_LVL,0))=INDEX(B_RANK,MATCH(INDEX($BT$7:$BT$592,MATCH($H165,$D$7:$D$592,0)),B_LVL,0)),"⚠ Same band as the manager","OK"))))),"—")</f>
        <v>OK</v>
      </c>
      <c r="BV165" s="64" t="n"/>
      <c r="BW165" s="20">
        <f>IFERROR(INDEX(LMH_PTS,MATCH(AG165,LMH_KEY,0)),0)</f>
        <v>9</v>
      </c>
      <c r="BX165" s="21">
        <f>IFERROR(INDEX(LMH_PTS,MATCH(AH165,LMH_KEY,0)),0)</f>
        <v>3</v>
      </c>
      <c r="BY165" s="21">
        <f>IFERROR(INDEX(LMH_PTS,MATCH(AI165,LMH_KEY,0)),0)</f>
        <v>3</v>
      </c>
      <c r="BZ165" s="21">
        <f>IFERROR(INDEX(LMH_PTS,MATCH(AJ165,LMH_KEY,0)),0)</f>
        <v>1</v>
      </c>
      <c r="CA165" s="21">
        <f>IFERROR(INDEX(LMH_PTS,MATCH(AK165,LMH_KEY,0)),0)</f>
        <v>1</v>
      </c>
      <c r="CB165" s="21">
        <f>IFERROR(INDEX(LMH_PTS,MATCH(AL165,LMH_KEY,0)),0)</f>
        <v>1</v>
      </c>
      <c r="CC165" s="21">
        <f>IFERROR(INDEX(LMH_PTS,MATCH(AM165,LMH_KEY,0)),0)</f>
        <v>1</v>
      </c>
      <c r="CD165" s="21">
        <f>IFERROR(INDEX(LMH_PTS,MATCH(IF(AU165&lt;&gt;"",AU165,AG165),LMH_KEY,0)),0)</f>
        <v>9</v>
      </c>
      <c r="CE165" s="21">
        <f>IFERROR(INDEX(LMH_PTS,MATCH(IF(AV165&lt;&gt;"",AV165,AH165),LMH_KEY,0)),0)</f>
        <v>3</v>
      </c>
      <c r="CF165" s="21">
        <f>IFERROR(INDEX(LMH_PTS,MATCH(IF(AW165&lt;&gt;"",AW165,AI165),LMH_KEY,0)),0)</f>
        <v>3</v>
      </c>
      <c r="CG165" s="21">
        <f>IFERROR(INDEX(LMH_PTS,MATCH(IF(AX165&lt;&gt;"",AX165,AJ165),LMH_KEY,0)),0)</f>
        <v>1</v>
      </c>
      <c r="CH165" s="21">
        <f>IFERROR(INDEX(LMH_PTS,MATCH(IF(AY165&lt;&gt;"",AY165,AK165),LMH_KEY,0)),0)</f>
        <v>1</v>
      </c>
      <c r="CI165" s="21">
        <f>IFERROR(INDEX(LMH_PTS,MATCH(IF(AZ165&lt;&gt;"",AZ165,AL165),LMH_KEY,0)),0)</f>
        <v>1</v>
      </c>
      <c r="CJ165" s="21">
        <f>IFERROR(INDEX(LMH_PTS,MATCH(IF(BA165&lt;&gt;"",BA165,AM165),LMH_KEY,0)),0)</f>
        <v>1</v>
      </c>
      <c r="CK165" s="21">
        <f>IF(BB165="",0,IFERROR(INDEX(LMH_STEP,MATCH(BB165,LMH_KEY,0)),0))</f>
        <v>0</v>
      </c>
      <c r="CL165" s="21">
        <f>IF(BC165="",0,IFERROR(INDEX(LMH_STEP,MATCH(BC165,LMH_KEY,0)),0))</f>
        <v>-1</v>
      </c>
      <c r="CM165" s="21">
        <f>IF(BD165="",0,IFERROR(INDEX(LMH_STEP,MATCH(BD165,LMH_KEY,0)),0))</f>
        <v>0</v>
      </c>
      <c r="CN165" s="21">
        <f>IF(BE165="",0,IFERROR(INDEX(LMH_STEP,MATCH(BE165,LMH_KEY,0)),0))</f>
        <v>-1</v>
      </c>
      <c r="CO165" s="21">
        <f>IF(BF165="",0,IFERROR(INDEX(LMH_STEP,MATCH(BF165,LMH_KEY,0)),0))</f>
        <v>0</v>
      </c>
      <c r="CP165" s="21">
        <f>IF(BG165="",0,IFERROR(INDEX(LMH_STEP,MATCH(BG165,LMH_KEY,0)),0))</f>
        <v>1</v>
      </c>
      <c r="CQ165" s="21">
        <f>IF(BH165="",0,IFERROR(INDEX(LMH_STEP,MATCH(BH165,LMH_KEY,0)),0))</f>
        <v>0</v>
      </c>
      <c r="CR165" s="21">
        <f>IF(BI165&lt;&gt;"",IFERROR(INDEX(LMH_STEP,MATCH(BI165,LMH_KEY,0)),0),CK165)</f>
        <v>0</v>
      </c>
      <c r="CS165" s="21">
        <f>IF(BJ165&lt;&gt;"",IFERROR(INDEX(LMH_STEP,MATCH(BJ165,LMH_KEY,0)),0),CL165)</f>
        <v>-1</v>
      </c>
      <c r="CT165" s="21">
        <f>IF(BK165&lt;&gt;"",IFERROR(INDEX(LMH_STEP,MATCH(BK165,LMH_KEY,0)),0),CM165)</f>
        <v>0</v>
      </c>
      <c r="CU165" s="21">
        <f>IF(BL165&lt;&gt;"",IFERROR(INDEX(LMH_STEP,MATCH(BL165,LMH_KEY,0)),0),CN165)</f>
        <v>-1</v>
      </c>
      <c r="CV165" s="21">
        <f>IF(BM165&lt;&gt;"",IFERROR(INDEX(LMH_STEP,MATCH(BM165,LMH_KEY,0)),0),CO165)</f>
        <v>0</v>
      </c>
      <c r="CW165" s="21">
        <f>IF(BN165&lt;&gt;"",IFERROR(INDEX(LMH_STEP,MATCH(BN165,LMH_KEY,0)),0),CP165)</f>
        <v>1</v>
      </c>
      <c r="CX165" s="21">
        <f>IF(BO165&lt;&gt;"",IFERROR(INDEX(LMH_STEP,MATCH(BO165,LMH_KEY,0)),0),CQ165)</f>
        <v>0</v>
      </c>
      <c r="CY165" s="21">
        <f>COUNTA(BI165:BO165)+IF(BP165&lt;&gt;"",1,0)+IFERROR(INDEX(RM_LCNT,MATCH($U165,RM_KEY,0)),0)</f>
        <v>0</v>
      </c>
      <c r="CZ165" s="21">
        <f>IF((BW165+BX165+BY165+BZ165+CA165+CB165+CC165)=0,0,(BW165*CK165+BX165*CL165+BY165*CM165+BZ165*CN165+CA165*CO165+CB165*CP165+CC165*CQ165)/(BW165+BX165+BY165+BZ165+CA165+CB165+CC165))</f>
        <v>-0.157894736842105</v>
      </c>
      <c r="DA165" s="21">
        <f>IF((CD165+CE165+CF165+CG165+CH165+CI165+CJ165)=0,0,(CD165*CR165+CE165*CS165+CF165*CT165+CG165*CU165+CH165*CV165+CI165*CW165+CJ165*CX165)/(CD165+CE165+CF165+CG165+CH165+CI165+CJ165))</f>
        <v>-0.157894736842105</v>
      </c>
    </row>
    <row r="166" ht="70" customHeight="1">
      <c r="A166" s="59" t="inlineStr">
        <is>
          <t>CARBON</t>
        </is>
      </c>
      <c r="B166" s="17" t="inlineStr">
        <is>
          <t>Functional</t>
        </is>
      </c>
      <c r="C166" s="17" t="n">
        <v>4</v>
      </c>
      <c r="D166" s="17" t="inlineStr">
        <is>
          <t>IRIS2519</t>
        </is>
      </c>
      <c r="E166" s="17" t="inlineStr">
        <is>
          <t>Karthik Menon</t>
        </is>
      </c>
      <c r="F166" s="17" t="inlineStr">
        <is>
          <t>ESG Functional Consultant</t>
        </is>
      </c>
      <c r="G166" s="17" t="inlineStr">
        <is>
          <t>Farzad Wadia</t>
        </is>
      </c>
      <c r="H166" s="17" t="inlineStr">
        <is>
          <t>IRIS2353</t>
        </is>
      </c>
      <c r="I166" s="17" t="n">
        <v>6.2</v>
      </c>
      <c r="J166" s="17" t="inlineStr">
        <is>
          <t>MBA</t>
        </is>
      </c>
      <c r="K166" s="17" t="inlineStr">
        <is>
          <t>L3 – Professional / Associate</t>
        </is>
      </c>
      <c r="L166" s="82" t="inlineStr">
        <is>
          <t>19 of 20</t>
        </is>
      </c>
      <c r="M166" s="83"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t>
        </is>
      </c>
      <c r="N166" s="83" t="inlineStr">
        <is>
          <t>Annual · set by manager: Refer to a separate sheet</t>
        </is>
      </c>
      <c r="O166" s="83" t="inlineStr">
        <is>
          <t>Latest rating: 4 · Potential: High · 9-box: High Impact / Growth Talent</t>
        </is>
      </c>
      <c r="P166" s="83" t="inlineStr">
        <is>
          <t>Complexity &amp; Expertise: A3: Builds sales material, tracks deals in CRM, ESG market research, reviews product releases → moved down 0.5
Autonomy &amp; Decision: A2: Raises product requirements, reviews releases, follows up prospects; works closely with manager → moved down 1
Accountability &amp; Impact: A3: Deal tracking, CRM hygiene and prospect follow-ups affecting conversion → moved down 0.5
Leadership &amp; Strategy: A1: No guidance of others described; being 'number 2' is an aspiration → moved down 1</t>
        </is>
      </c>
      <c r="Q166" s="84" t="inlineStr">
        <is>
          <t>Open ▸</t>
        </is>
      </c>
      <c r="R166" s="84" t="inlineStr">
        <is>
          <t>Card ▸</t>
        </is>
      </c>
      <c r="S166" s="85" t="inlineStr">
        <is>
          <t>Customer Success &amp; Support</t>
        </is>
      </c>
      <c r="T166" s="86" t="inlineStr">
        <is>
          <t>Application &amp; Product Support</t>
        </is>
      </c>
      <c r="U166" s="86" t="inlineStr">
        <is>
          <t>R015</t>
        </is>
      </c>
      <c r="V166" s="86" t="inlineStr">
        <is>
          <t>Application &amp; Product Support · IC</t>
        </is>
      </c>
      <c r="W166" s="99" t="inlineStr">
        <is>
          <t>B1</t>
        </is>
      </c>
      <c r="X166" s="86" t="inlineStr">
        <is>
          <t>Band B · Specialist / Manager</t>
        </is>
      </c>
      <c r="Y166" s="86" t="inlineStr">
        <is>
          <t>Functional Specialist</t>
        </is>
      </c>
      <c r="Z166" s="86" t="n"/>
      <c r="AA166" s="86" t="inlineStr">
        <is>
          <t>Placed at B1 by the evidence: six ratings × market-derived weights and rules R1–R13 · no move needed for the reporting line</t>
        </is>
      </c>
      <c r="AB166" s="86" t="n"/>
      <c r="AC166" s="88" t="inlineStr">
        <is>
          <t>B1</t>
        </is>
      </c>
      <c r="AD166" s="21" t="inlineStr">
        <is>
          <t>Medium · 6.2 yrs vs market 4–8 yrs for B1</t>
        </is>
      </c>
      <c r="AE166" s="21" t="n"/>
      <c r="AF166" s="21" t="inlineStr">
        <is>
          <t>P3 / M2 · SFIA 4 Enable</t>
        </is>
      </c>
      <c r="AG166" s="89" t="str">
        <f>IFERROR(IF(INDEX(RM_I_C,MATCH($U166,RM_KEY,0))="","",INDEX(RM_I_C,MATCH($U166,RM_KEY,0))),"")</f>
        <v>H</v>
      </c>
      <c r="AH166" s="90" t="str">
        <f>IFERROR(IF(INDEX(RM_I_Au,MATCH($U166,RM_KEY,0))="","",INDEX(RM_I_Au,MATCH($U166,RM_KEY,0))),"")</f>
        <v>M</v>
      </c>
      <c r="AI166" s="90" t="str">
        <f>IFERROR(IF(INDEX(RM_I_Ac,MATCH($U166,RM_KEY,0))="","",INDEX(RM_I_Ac,MATCH($U166,RM_KEY,0))),"")</f>
        <v>M</v>
      </c>
      <c r="AJ166" s="90" t="str">
        <f>IFERROR(IF(INDEX(RM_I_L,MATCH($U166,RM_KEY,0))="","",INDEX(RM_I_L,MATCH($U166,RM_KEY,0))),"")</f>
        <v>L</v>
      </c>
      <c r="AK166" s="90" t="str">
        <f>IFERROR(IF(INDEX(RM_I_BI,MATCH($U166,RM_KEY,0))="","",INDEX(RM_I_BI,MATCH($U166,RM_KEY,0))),"")</f>
        <v>M</v>
      </c>
      <c r="AL166" s="90" t="str">
        <f>IFERROR(IF(INDEX(RM_I_Exp,MATCH($U166,RM_KEY,0))="","",INDEX(RM_I_Exp,MATCH($U166,RM_KEY,0))),"")</f>
        <v>L</v>
      </c>
      <c r="AM166" s="90" t="str">
        <f>IFERROR(IF(INDEX(RM_I_Edu,MATCH($U166,RM_KEY,0))="","",INDEX(RM_I_Edu,MATCH($U166,RM_KEY,0))),"")</f>
        <v>L</v>
      </c>
      <c r="AN166" s="91" t="str">
        <f>IFERROR(IF(INDEX(RM_M_C,MATCH($U166,RM_KEY,0))="","",INDEX(RM_M_C,MATCH($U166,RM_KEY,0))),"")</f>
        <v>H</v>
      </c>
      <c r="AO166" s="92" t="str">
        <f>IFERROR(IF(INDEX(RM_M_Au,MATCH($U166,RM_KEY,0))="","",INDEX(RM_M_Au,MATCH($U166,RM_KEY,0))),"")</f>
        <v>M</v>
      </c>
      <c r="AP166" s="92" t="str">
        <f>IFERROR(IF(INDEX(RM_M_Ac,MATCH($U166,RM_KEY,0))="","",INDEX(RM_M_Ac,MATCH($U166,RM_KEY,0))),"")</f>
        <v>M</v>
      </c>
      <c r="AQ166" s="92" t="str">
        <f>IFERROR(IF(INDEX(RM_M_L,MATCH($U166,RM_KEY,0))="","",INDEX(RM_M_L,MATCH($U166,RM_KEY,0))),"")</f>
        <v>L</v>
      </c>
      <c r="AR166" s="92" t="str">
        <f>IFERROR(IF(INDEX(RM_M_BI,MATCH($U166,RM_KEY,0))="","",INDEX(RM_M_BI,MATCH($U166,RM_KEY,0))),"")</f>
        <v>L</v>
      </c>
      <c r="AS166" s="92" t="str">
        <f>IFERROR(IF(INDEX(RM_M_Exp,MATCH($U166,RM_KEY,0))="","",INDEX(RM_M_Exp,MATCH($U166,RM_KEY,0))),"")</f>
        <v>L</v>
      </c>
      <c r="AT166" s="92" t="str">
        <f>IFERROR(IF(INDEX(RM_M_Edu,MATCH($U166,RM_KEY,0))="","",INDEX(RM_M_Edu,MATCH($U166,RM_KEY,0))),"")</f>
        <v>L</v>
      </c>
      <c r="AU166" s="93" t="str">
        <f>IFERROR(IF(INDEX(RM_L_C,MATCH($U166,RM_KEY,0))="","",INDEX(RM_L_C,MATCH($U166,RM_KEY,0))),"")</f>
        <v/>
      </c>
      <c r="AV166" s="94" t="str">
        <f>IFERROR(IF(INDEX(RM_L_Au,MATCH($U166,RM_KEY,0))="","",INDEX(RM_L_Au,MATCH($U166,RM_KEY,0))),"")</f>
        <v/>
      </c>
      <c r="AW166" s="94" t="str">
        <f>IFERROR(IF(INDEX(RM_L_Ac,MATCH($U166,RM_KEY,0))="","",INDEX(RM_L_Ac,MATCH($U166,RM_KEY,0))),"")</f>
        <v/>
      </c>
      <c r="AX166" s="94" t="str">
        <f>IFERROR(IF(INDEX(RM_L_L,MATCH($U166,RM_KEY,0))="","",INDEX(RM_L_L,MATCH($U166,RM_KEY,0))),"")</f>
        <v/>
      </c>
      <c r="AY166" s="94" t="str">
        <f>IFERROR(IF(INDEX(RM_L_BI,MATCH($U166,RM_KEY,0))="","",INDEX(RM_L_BI,MATCH($U166,RM_KEY,0))),"")</f>
        <v/>
      </c>
      <c r="AZ166" s="94" t="str">
        <f>IFERROR(IF(INDEX(RM_L_Exp,MATCH($U166,RM_KEY,0))="","",INDEX(RM_L_Exp,MATCH($U166,RM_KEY,0))),"")</f>
        <v/>
      </c>
      <c r="BA166" s="94" t="str">
        <f>IFERROR(IF(INDEX(RM_L_Edu,MATCH($U166,RM_KEY,0))="","",INDEX(RM_L_Edu,MATCH($U166,RM_KEY,0))),"")</f>
        <v/>
      </c>
      <c r="BB166" s="89" t="inlineStr">
        <is>
          <t>M</t>
        </is>
      </c>
      <c r="BC166" s="90" t="inlineStr">
        <is>
          <t>L</t>
        </is>
      </c>
      <c r="BD166" s="90" t="inlineStr">
        <is>
          <t>M</t>
        </is>
      </c>
      <c r="BE166" s="90" t="inlineStr">
        <is>
          <t>L</t>
        </is>
      </c>
      <c r="BF166" s="90" t="inlineStr">
        <is>
          <t>M</t>
        </is>
      </c>
      <c r="BG166" s="90" t="inlineStr">
        <is>
          <t>H</t>
        </is>
      </c>
      <c r="BH166" s="90" t="inlineStr">
        <is>
          <t>H</t>
        </is>
      </c>
      <c r="BI166" s="93" t="n"/>
      <c r="BJ166" s="94" t="n"/>
      <c r="BK166" s="94" t="n"/>
      <c r="BL166" s="94" t="n"/>
      <c r="BM166" s="94" t="n"/>
      <c r="BN166" s="94" t="n"/>
      <c r="BO166" s="94" t="n"/>
      <c r="BP166" s="63" t="n"/>
      <c r="BQ166" s="95" t="str">
        <f>IF(CY166=0,"",IF(BP166&lt;&gt;"",BP166,IF(LEFT(W166,1)="X",W166,IF(OR(W166="B+",W166="C+"),INDEX(LAD_PC,MAX(1,MIN(14,MATCH(W166,LAD_PC,0)+IF((DA166-CZ166)&gt;=0.5,1,IF((DA166-CZ166)&lt;=-0.5,-1,0))))),INDEX(LAD_STD,MAX(1,MIN(12,MATCH(W166,LAD_STD,0)+IF((DA166-CZ166)&gt;=0.5,1,IF((DA166-CZ166)&lt;=-0.5,-1,0)))))))))</f>
        <v/>
      </c>
      <c r="BR166" s="86" t="str">
        <f>IF(BQ166="","",IFERROR(CHOOSE(INDEX(B_RANK,MATCH(BQ166,B_LVL,0)),"Band A · Practitioner","Band B · Specialist / Manager","B+ · Player-Coach","Band C · Principal / Head","C+ · Player-Coach","Band D · Business leadership","Band E · Enterprise leadership"),"Band X · Consultant"))</f>
        <v/>
      </c>
      <c r="BS166" s="86" t="str">
        <f>IF(BQ166="","",IF(BQ166=W166,"• Same",IF(INDEX(B_VAL,MATCH(BQ166,B_LVL,0))&gt;INDEX(B_VAL,MATCH(W166,B_LVL,0)),"▲ Up","▼ Down")))</f>
        <v/>
      </c>
      <c r="BT166" s="95" t="str">
        <f>IF(BQ166&lt;&gt;"",BQ166,W166)</f>
        <v>B1</v>
      </c>
      <c r="BU166" s="86" t="str">
        <f>IFERROR(IF($H166="","—",IF(OR(LEFT(BT166,1)="X",LEFT(INDEX($BT$7:$BT$592,MATCH($H166,$D$7:$D$592,0)),1)="X"),"—",IF(AND(LEFT(BT166,1)="E",LEFT(INDEX($BT$7:$BT$592,MATCH($H166,$D$7:$D$592,0)),1)="E"),"Exception · Band E",IF(INDEX(B_VAL,MATCH(BT166,B_LVL,0))&gt;=INDEX(B_VAL,MATCH(INDEX($BT$7:$BT$592,MATCH($H166,$D$7:$D$592,0)),B_LVL,0)),"⚠ At or above the manager",IF(INDEX(B_RANK,MATCH(BT166,B_LVL,0))=INDEX(B_RANK,MATCH(INDEX($BT$7:$BT$592,MATCH($H166,$D$7:$D$592,0)),B_LVL,0)),"⚠ Same band as the manager","OK"))))),"—")</f>
        <v>OK</v>
      </c>
      <c r="BV166" s="64" t="n"/>
      <c r="BW166" s="20">
        <f>IFERROR(INDEX(LMH_PTS,MATCH(AG166,LMH_KEY,0)),0)</f>
        <v>9</v>
      </c>
      <c r="BX166" s="21">
        <f>IFERROR(INDEX(LMH_PTS,MATCH(AH166,LMH_KEY,0)),0)</f>
        <v>3</v>
      </c>
      <c r="BY166" s="21">
        <f>IFERROR(INDEX(LMH_PTS,MATCH(AI166,LMH_KEY,0)),0)</f>
        <v>3</v>
      </c>
      <c r="BZ166" s="21">
        <f>IFERROR(INDEX(LMH_PTS,MATCH(AJ166,LMH_KEY,0)),0)</f>
        <v>1</v>
      </c>
      <c r="CA166" s="21">
        <f>IFERROR(INDEX(LMH_PTS,MATCH(AK166,LMH_KEY,0)),0)</f>
        <v>3</v>
      </c>
      <c r="CB166" s="21">
        <f>IFERROR(INDEX(LMH_PTS,MATCH(AL166,LMH_KEY,0)),0)</f>
        <v>1</v>
      </c>
      <c r="CC166" s="21">
        <f>IFERROR(INDEX(LMH_PTS,MATCH(AM166,LMH_KEY,0)),0)</f>
        <v>1</v>
      </c>
      <c r="CD166" s="21">
        <f>IFERROR(INDEX(LMH_PTS,MATCH(IF(AU166&lt;&gt;"",AU166,AG166),LMH_KEY,0)),0)</f>
        <v>9</v>
      </c>
      <c r="CE166" s="21">
        <f>IFERROR(INDEX(LMH_PTS,MATCH(IF(AV166&lt;&gt;"",AV166,AH166),LMH_KEY,0)),0)</f>
        <v>3</v>
      </c>
      <c r="CF166" s="21">
        <f>IFERROR(INDEX(LMH_PTS,MATCH(IF(AW166&lt;&gt;"",AW166,AI166),LMH_KEY,0)),0)</f>
        <v>3</v>
      </c>
      <c r="CG166" s="21">
        <f>IFERROR(INDEX(LMH_PTS,MATCH(IF(AX166&lt;&gt;"",AX166,AJ166),LMH_KEY,0)),0)</f>
        <v>1</v>
      </c>
      <c r="CH166" s="21">
        <f>IFERROR(INDEX(LMH_PTS,MATCH(IF(AY166&lt;&gt;"",AY166,AK166),LMH_KEY,0)),0)</f>
        <v>3</v>
      </c>
      <c r="CI166" s="21">
        <f>IFERROR(INDEX(LMH_PTS,MATCH(IF(AZ166&lt;&gt;"",AZ166,AL166),LMH_KEY,0)),0)</f>
        <v>1</v>
      </c>
      <c r="CJ166" s="21">
        <f>IFERROR(INDEX(LMH_PTS,MATCH(IF(BA166&lt;&gt;"",BA166,AM166),LMH_KEY,0)),0)</f>
        <v>1</v>
      </c>
      <c r="CK166" s="21">
        <f>IF(BB166="",0,IFERROR(INDEX(LMH_STEP,MATCH(BB166,LMH_KEY,0)),0))</f>
        <v>0</v>
      </c>
      <c r="CL166" s="21">
        <f>IF(BC166="",0,IFERROR(INDEX(LMH_STEP,MATCH(BC166,LMH_KEY,0)),0))</f>
        <v>-1</v>
      </c>
      <c r="CM166" s="21">
        <f>IF(BD166="",0,IFERROR(INDEX(LMH_STEP,MATCH(BD166,LMH_KEY,0)),0))</f>
        <v>0</v>
      </c>
      <c r="CN166" s="21">
        <f>IF(BE166="",0,IFERROR(INDEX(LMH_STEP,MATCH(BE166,LMH_KEY,0)),0))</f>
        <v>-1</v>
      </c>
      <c r="CO166" s="21">
        <f>IF(BF166="",0,IFERROR(INDEX(LMH_STEP,MATCH(BF166,LMH_KEY,0)),0))</f>
        <v>0</v>
      </c>
      <c r="CP166" s="21">
        <f>IF(BG166="",0,IFERROR(INDEX(LMH_STEP,MATCH(BG166,LMH_KEY,0)),0))</f>
        <v>1</v>
      </c>
      <c r="CQ166" s="21">
        <f>IF(BH166="",0,IFERROR(INDEX(LMH_STEP,MATCH(BH166,LMH_KEY,0)),0))</f>
        <v>1</v>
      </c>
      <c r="CR166" s="21">
        <f>IF(BI166&lt;&gt;"",IFERROR(INDEX(LMH_STEP,MATCH(BI166,LMH_KEY,0)),0),CK166)</f>
        <v>0</v>
      </c>
      <c r="CS166" s="21">
        <f>IF(BJ166&lt;&gt;"",IFERROR(INDEX(LMH_STEP,MATCH(BJ166,LMH_KEY,0)),0),CL166)</f>
        <v>-1</v>
      </c>
      <c r="CT166" s="21">
        <f>IF(BK166&lt;&gt;"",IFERROR(INDEX(LMH_STEP,MATCH(BK166,LMH_KEY,0)),0),CM166)</f>
        <v>0</v>
      </c>
      <c r="CU166" s="21">
        <f>IF(BL166&lt;&gt;"",IFERROR(INDEX(LMH_STEP,MATCH(BL166,LMH_KEY,0)),0),CN166)</f>
        <v>-1</v>
      </c>
      <c r="CV166" s="21">
        <f>IF(BM166&lt;&gt;"",IFERROR(INDEX(LMH_STEP,MATCH(BM166,LMH_KEY,0)),0),CO166)</f>
        <v>0</v>
      </c>
      <c r="CW166" s="21">
        <f>IF(BN166&lt;&gt;"",IFERROR(INDEX(LMH_STEP,MATCH(BN166,LMH_KEY,0)),0),CP166)</f>
        <v>1</v>
      </c>
      <c r="CX166" s="21">
        <f>IF(BO166&lt;&gt;"",IFERROR(INDEX(LMH_STEP,MATCH(BO166,LMH_KEY,0)),0),CQ166)</f>
        <v>1</v>
      </c>
      <c r="CY166" s="21">
        <f>COUNTA(BI166:BO166)+IF(BP166&lt;&gt;"",1,0)+IFERROR(INDEX(RM_LCNT,MATCH($U166,RM_KEY,0)),0)</f>
        <v>0</v>
      </c>
      <c r="CZ166" s="21">
        <f>IF((BW166+BX166+BY166+BZ166+CA166+CB166+CC166)=0,0,(BW166*CK166+BX166*CL166+BY166*CM166+BZ166*CN166+CA166*CO166+CB166*CP166+CC166*CQ166)/(BW166+BX166+BY166+BZ166+CA166+CB166+CC166))</f>
        <v>-0.0952380952380952</v>
      </c>
      <c r="DA166" s="21">
        <f>IF((CD166+CE166+CF166+CG166+CH166+CI166+CJ166)=0,0,(CD166*CR166+CE166*CS166+CF166*CT166+CG166*CU166+CH166*CV166+CI166*CW166+CJ166*CX166)/(CD166+CE166+CF166+CG166+CH166+CI166+CJ166))</f>
        <v>-0.0952380952380952</v>
      </c>
    </row>
    <row r="167" ht="70" customHeight="1">
      <c r="A167" s="59" t="inlineStr">
        <is>
          <t>CARBON</t>
        </is>
      </c>
      <c r="B167" s="17" t="inlineStr">
        <is>
          <t>Technology</t>
        </is>
      </c>
      <c r="C167" s="17" t="n">
        <v>4</v>
      </c>
      <c r="D167" s="17" t="inlineStr">
        <is>
          <t>IRIS2491</t>
        </is>
      </c>
      <c r="E167" s="17" t="inlineStr">
        <is>
          <t>Ritik Wadje</t>
        </is>
      </c>
      <c r="F167" s="17" t="inlineStr">
        <is>
          <t>Product Designer</t>
        </is>
      </c>
      <c r="G167" s="17" t="inlineStr">
        <is>
          <t>Farzad Wadia</t>
        </is>
      </c>
      <c r="H167" s="17" t="inlineStr">
        <is>
          <t>IRIS2353</t>
        </is>
      </c>
      <c r="I167" s="17" t="n">
        <v>3.9</v>
      </c>
      <c r="J167" s="17" t="inlineStr">
        <is>
          <t>B.E</t>
        </is>
      </c>
      <c r="K167" s="17" t="inlineStr">
        <is>
          <t>L3 – Professional / Associate</t>
        </is>
      </c>
      <c r="L167" s="82" t="inlineStr">
        <is>
          <t>20 of 20</t>
        </is>
      </c>
      <c r="M167" s="83"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t>
        </is>
      </c>
      <c r="N167" s="83" t="inlineStr">
        <is>
          <t>Annual · set by manager: Refer to a separate sheet</t>
        </is>
      </c>
      <c r="O167" s="83" t="inlineStr">
        <is>
          <t>Latest rating: 4 · Potential: High · 9-box: High Impact / Growth Talent</t>
        </is>
      </c>
      <c r="P167" s="83" t="inlineStr">
        <is>
          <t>Complexity &amp; Expertise: B1: Sole designer: end-to-end product and UX design, research, brand assets, setting up design processes → moved up 0.5
Autonomy &amp; Decision: A3: Plans design sprints, research and competitor analysis independently → matches the start
Accountability &amp; Impact: A3: Whole design process alone; reviews whether builds match Figma designs → matches the start
Leadership &amp; Strategy: A2: No reports; collaborates with developers and reviews their implementation → matches the start</t>
        </is>
      </c>
      <c r="Q167" s="84" t="inlineStr">
        <is>
          <t>Open ▸</t>
        </is>
      </c>
      <c r="R167" s="84" t="inlineStr">
        <is>
          <t>Card ▸</t>
        </is>
      </c>
      <c r="S167" s="85" t="inlineStr">
        <is>
          <t>Design &amp; Creative</t>
        </is>
      </c>
      <c r="T167" s="86" t="inlineStr">
        <is>
          <t>UX / UI Design</t>
        </is>
      </c>
      <c r="U167" s="86" t="inlineStr">
        <is>
          <t>R026</t>
        </is>
      </c>
      <c r="V167" s="86" t="inlineStr">
        <is>
          <t>UX / UI Design · IC</t>
        </is>
      </c>
      <c r="W167" s="101" t="inlineStr">
        <is>
          <t>A3</t>
        </is>
      </c>
      <c r="X167" s="86" t="inlineStr">
        <is>
          <t>Band A · Practitioner</t>
        </is>
      </c>
      <c r="Y167" s="86" t="inlineStr">
        <is>
          <t>Senior Product Designer</t>
        </is>
      </c>
      <c r="Z167" s="86" t="n"/>
      <c r="AA167" s="86" t="inlineStr">
        <is>
          <t>Placed at A3 by the evidence: six ratings × market-derived weights and rules R1–R13 · no move needed for the reporting line</t>
        </is>
      </c>
      <c r="AB167" s="86" t="n"/>
      <c r="AC167" s="88" t="inlineStr">
        <is>
          <t>A3</t>
        </is>
      </c>
      <c r="AD167" s="21" t="inlineStr">
        <is>
          <t>Medium · 3.9 yrs vs market 2–5 yrs for A3</t>
        </is>
      </c>
      <c r="AE167" s="21" t="n"/>
      <c r="AF167" s="21" t="inlineStr">
        <is>
          <t>P2 · SFIA 3 Apply</t>
        </is>
      </c>
      <c r="AG167" s="89" t="str">
        <f>IFERROR(IF(INDEX(RM_I_C,MATCH($U167,RM_KEY,0))="","",INDEX(RM_I_C,MATCH($U167,RM_KEY,0))),"")</f>
        <v>H</v>
      </c>
      <c r="AH167" s="90" t="str">
        <f>IFERROR(IF(INDEX(RM_I_Au,MATCH($U167,RM_KEY,0))="","",INDEX(RM_I_Au,MATCH($U167,RM_KEY,0))),"")</f>
        <v>M</v>
      </c>
      <c r="AI167" s="90" t="str">
        <f>IFERROR(IF(INDEX(RM_I_Ac,MATCH($U167,RM_KEY,0))="","",INDEX(RM_I_Ac,MATCH($U167,RM_KEY,0))),"")</f>
        <v>L</v>
      </c>
      <c r="AJ167" s="90" t="str">
        <f>IFERROR(IF(INDEX(RM_I_L,MATCH($U167,RM_KEY,0))="","",INDEX(RM_I_L,MATCH($U167,RM_KEY,0))),"")</f>
        <v>L</v>
      </c>
      <c r="AK167" s="90" t="str">
        <f>IFERROR(IF(INDEX(RM_I_BI,MATCH($U167,RM_KEY,0))="","",INDEX(RM_I_BI,MATCH($U167,RM_KEY,0))),"")</f>
        <v>L</v>
      </c>
      <c r="AL167" s="90" t="str">
        <f>IFERROR(IF(INDEX(RM_I_Exp,MATCH($U167,RM_KEY,0))="","",INDEX(RM_I_Exp,MATCH($U167,RM_KEY,0))),"")</f>
        <v>L</v>
      </c>
      <c r="AM167" s="90" t="str">
        <f>IFERROR(IF(INDEX(RM_I_Edu,MATCH($U167,RM_KEY,0))="","",INDEX(RM_I_Edu,MATCH($U167,RM_KEY,0))),"")</f>
        <v>L</v>
      </c>
      <c r="AN167" s="91" t="str">
        <f>IFERROR(IF(INDEX(RM_M_C,MATCH($U167,RM_KEY,0))="","",INDEX(RM_M_C,MATCH($U167,RM_KEY,0))),"")</f>
        <v>H</v>
      </c>
      <c r="AO167" s="92" t="str">
        <f>IFERROR(IF(INDEX(RM_M_Au,MATCH($U167,RM_KEY,0))="","",INDEX(RM_M_Au,MATCH($U167,RM_KEY,0))),"")</f>
        <v>M</v>
      </c>
      <c r="AP167" s="92" t="str">
        <f>IFERROR(IF(INDEX(RM_M_Ac,MATCH($U167,RM_KEY,0))="","",INDEX(RM_M_Ac,MATCH($U167,RM_KEY,0))),"")</f>
        <v>M</v>
      </c>
      <c r="AQ167" s="92" t="str">
        <f>IFERROR(IF(INDEX(RM_M_L,MATCH($U167,RM_KEY,0))="","",INDEX(RM_M_L,MATCH($U167,RM_KEY,0))),"")</f>
        <v>L</v>
      </c>
      <c r="AR167" s="92" t="str">
        <f>IFERROR(IF(INDEX(RM_M_BI,MATCH($U167,RM_KEY,0))="","",INDEX(RM_M_BI,MATCH($U167,RM_KEY,0))),"")</f>
        <v>L</v>
      </c>
      <c r="AS167" s="92" t="str">
        <f>IFERROR(IF(INDEX(RM_M_Exp,MATCH($U167,RM_KEY,0))="","",INDEX(RM_M_Exp,MATCH($U167,RM_KEY,0))),"")</f>
        <v>L</v>
      </c>
      <c r="AT167" s="92" t="str">
        <f>IFERROR(IF(INDEX(RM_M_Edu,MATCH($U167,RM_KEY,0))="","",INDEX(RM_M_Edu,MATCH($U167,RM_KEY,0))),"")</f>
        <v>L</v>
      </c>
      <c r="AU167" s="93" t="str">
        <f>IFERROR(IF(INDEX(RM_L_C,MATCH($U167,RM_KEY,0))="","",INDEX(RM_L_C,MATCH($U167,RM_KEY,0))),"")</f>
        <v/>
      </c>
      <c r="AV167" s="94" t="str">
        <f>IFERROR(IF(INDEX(RM_L_Au,MATCH($U167,RM_KEY,0))="","",INDEX(RM_L_Au,MATCH($U167,RM_KEY,0))),"")</f>
        <v/>
      </c>
      <c r="AW167" s="94" t="str">
        <f>IFERROR(IF(INDEX(RM_L_Ac,MATCH($U167,RM_KEY,0))="","",INDEX(RM_L_Ac,MATCH($U167,RM_KEY,0))),"")</f>
        <v/>
      </c>
      <c r="AX167" s="94" t="str">
        <f>IFERROR(IF(INDEX(RM_L_L,MATCH($U167,RM_KEY,0))="","",INDEX(RM_L_L,MATCH($U167,RM_KEY,0))),"")</f>
        <v/>
      </c>
      <c r="AY167" s="94" t="str">
        <f>IFERROR(IF(INDEX(RM_L_BI,MATCH($U167,RM_KEY,0))="","",INDEX(RM_L_BI,MATCH($U167,RM_KEY,0))),"")</f>
        <v/>
      </c>
      <c r="AZ167" s="94" t="str">
        <f>IFERROR(IF(INDEX(RM_L_Exp,MATCH($U167,RM_KEY,0))="","",INDEX(RM_L_Exp,MATCH($U167,RM_KEY,0))),"")</f>
        <v/>
      </c>
      <c r="BA167" s="94" t="str">
        <f>IFERROR(IF(INDEX(RM_L_Edu,MATCH($U167,RM_KEY,0))="","",INDEX(RM_L_Edu,MATCH($U167,RM_KEY,0))),"")</f>
        <v/>
      </c>
      <c r="BB167" s="89" t="inlineStr">
        <is>
          <t>M</t>
        </is>
      </c>
      <c r="BC167" s="90" t="inlineStr">
        <is>
          <t>M</t>
        </is>
      </c>
      <c r="BD167" s="90" t="inlineStr">
        <is>
          <t>M</t>
        </is>
      </c>
      <c r="BE167" s="90" t="inlineStr">
        <is>
          <t>L</t>
        </is>
      </c>
      <c r="BF167" s="90" t="inlineStr">
        <is>
          <t>M</t>
        </is>
      </c>
      <c r="BG167" s="90" t="inlineStr">
        <is>
          <t>M</t>
        </is>
      </c>
      <c r="BH167" s="90" t="inlineStr">
        <is>
          <t>M</t>
        </is>
      </c>
      <c r="BI167" s="93" t="n"/>
      <c r="BJ167" s="94" t="n"/>
      <c r="BK167" s="94" t="n"/>
      <c r="BL167" s="94" t="n"/>
      <c r="BM167" s="94" t="n"/>
      <c r="BN167" s="94" t="n"/>
      <c r="BO167" s="94" t="n"/>
      <c r="BP167" s="63" t="n"/>
      <c r="BQ167" s="95" t="str">
        <f>IF(CY167=0,"",IF(BP167&lt;&gt;"",BP167,IF(LEFT(W167,1)="X",W167,IF(OR(W167="B+",W167="C+"),INDEX(LAD_PC,MAX(1,MIN(14,MATCH(W167,LAD_PC,0)+IF((DA167-CZ167)&gt;=0.5,1,IF((DA167-CZ167)&lt;=-0.5,-1,0))))),INDEX(LAD_STD,MAX(1,MIN(12,MATCH(W167,LAD_STD,0)+IF((DA167-CZ167)&gt;=0.5,1,IF((DA167-CZ167)&lt;=-0.5,-1,0)))))))))</f>
        <v/>
      </c>
      <c r="BR167" s="86" t="str">
        <f>IF(BQ167="","",IFERROR(CHOOSE(INDEX(B_RANK,MATCH(BQ167,B_LVL,0)),"Band A · Practitioner","Band B · Specialist / Manager","B+ · Player-Coach","Band C · Principal / Head","C+ · Player-Coach","Band D · Business leadership","Band E · Enterprise leadership"),"Band X · Consultant"))</f>
        <v/>
      </c>
      <c r="BS167" s="86" t="str">
        <f>IF(BQ167="","",IF(BQ167=W167,"• Same",IF(INDEX(B_VAL,MATCH(BQ167,B_LVL,0))&gt;INDEX(B_VAL,MATCH(W167,B_LVL,0)),"▲ Up","▼ Down")))</f>
        <v/>
      </c>
      <c r="BT167" s="95" t="str">
        <f>IF(BQ167&lt;&gt;"",BQ167,W167)</f>
        <v>A3</v>
      </c>
      <c r="BU167" s="86" t="str">
        <f>IFERROR(IF($H167="","—",IF(OR(LEFT(BT167,1)="X",LEFT(INDEX($BT$7:$BT$592,MATCH($H167,$D$7:$D$592,0)),1)="X"),"—",IF(AND(LEFT(BT167,1)="E",LEFT(INDEX($BT$7:$BT$592,MATCH($H167,$D$7:$D$592,0)),1)="E"),"Exception · Band E",IF(INDEX(B_VAL,MATCH(BT167,B_LVL,0))&gt;=INDEX(B_VAL,MATCH(INDEX($BT$7:$BT$592,MATCH($H167,$D$7:$D$592,0)),B_LVL,0)),"⚠ At or above the manager",IF(INDEX(B_RANK,MATCH(BT167,B_LVL,0))=INDEX(B_RANK,MATCH(INDEX($BT$7:$BT$592,MATCH($H167,$D$7:$D$592,0)),B_LVL,0)),"⚠ Same band as the manager","OK"))))),"—")</f>
        <v>OK</v>
      </c>
      <c r="BV167" s="64" t="n"/>
      <c r="BW167" s="20">
        <f>IFERROR(INDEX(LMH_PTS,MATCH(AG167,LMH_KEY,0)),0)</f>
        <v>9</v>
      </c>
      <c r="BX167" s="21">
        <f>IFERROR(INDEX(LMH_PTS,MATCH(AH167,LMH_KEY,0)),0)</f>
        <v>3</v>
      </c>
      <c r="BY167" s="21">
        <f>IFERROR(INDEX(LMH_PTS,MATCH(AI167,LMH_KEY,0)),0)</f>
        <v>1</v>
      </c>
      <c r="BZ167" s="21">
        <f>IFERROR(INDEX(LMH_PTS,MATCH(AJ167,LMH_KEY,0)),0)</f>
        <v>1</v>
      </c>
      <c r="CA167" s="21">
        <f>IFERROR(INDEX(LMH_PTS,MATCH(AK167,LMH_KEY,0)),0)</f>
        <v>1</v>
      </c>
      <c r="CB167" s="21">
        <f>IFERROR(INDEX(LMH_PTS,MATCH(AL167,LMH_KEY,0)),0)</f>
        <v>1</v>
      </c>
      <c r="CC167" s="21">
        <f>IFERROR(INDEX(LMH_PTS,MATCH(AM167,LMH_KEY,0)),0)</f>
        <v>1</v>
      </c>
      <c r="CD167" s="21">
        <f>IFERROR(INDEX(LMH_PTS,MATCH(IF(AU167&lt;&gt;"",AU167,AG167),LMH_KEY,0)),0)</f>
        <v>9</v>
      </c>
      <c r="CE167" s="21">
        <f>IFERROR(INDEX(LMH_PTS,MATCH(IF(AV167&lt;&gt;"",AV167,AH167),LMH_KEY,0)),0)</f>
        <v>3</v>
      </c>
      <c r="CF167" s="21">
        <f>IFERROR(INDEX(LMH_PTS,MATCH(IF(AW167&lt;&gt;"",AW167,AI167),LMH_KEY,0)),0)</f>
        <v>1</v>
      </c>
      <c r="CG167" s="21">
        <f>IFERROR(INDEX(LMH_PTS,MATCH(IF(AX167&lt;&gt;"",AX167,AJ167),LMH_KEY,0)),0)</f>
        <v>1</v>
      </c>
      <c r="CH167" s="21">
        <f>IFERROR(INDEX(LMH_PTS,MATCH(IF(AY167&lt;&gt;"",AY167,AK167),LMH_KEY,0)),0)</f>
        <v>1</v>
      </c>
      <c r="CI167" s="21">
        <f>IFERROR(INDEX(LMH_PTS,MATCH(IF(AZ167&lt;&gt;"",AZ167,AL167),LMH_KEY,0)),0)</f>
        <v>1</v>
      </c>
      <c r="CJ167" s="21">
        <f>IFERROR(INDEX(LMH_PTS,MATCH(IF(BA167&lt;&gt;"",BA167,AM167),LMH_KEY,0)),0)</f>
        <v>1</v>
      </c>
      <c r="CK167" s="21">
        <f>IF(BB167="",0,IFERROR(INDEX(LMH_STEP,MATCH(BB167,LMH_KEY,0)),0))</f>
        <v>0</v>
      </c>
      <c r="CL167" s="21">
        <f>IF(BC167="",0,IFERROR(INDEX(LMH_STEP,MATCH(BC167,LMH_KEY,0)),0))</f>
        <v>0</v>
      </c>
      <c r="CM167" s="21">
        <f>IF(BD167="",0,IFERROR(INDEX(LMH_STEP,MATCH(BD167,LMH_KEY,0)),0))</f>
        <v>0</v>
      </c>
      <c r="CN167" s="21">
        <f>IF(BE167="",0,IFERROR(INDEX(LMH_STEP,MATCH(BE167,LMH_KEY,0)),0))</f>
        <v>-1</v>
      </c>
      <c r="CO167" s="21">
        <f>IF(BF167="",0,IFERROR(INDEX(LMH_STEP,MATCH(BF167,LMH_KEY,0)),0))</f>
        <v>0</v>
      </c>
      <c r="CP167" s="21">
        <f>IF(BG167="",0,IFERROR(INDEX(LMH_STEP,MATCH(BG167,LMH_KEY,0)),0))</f>
        <v>0</v>
      </c>
      <c r="CQ167" s="21">
        <f>IF(BH167="",0,IFERROR(INDEX(LMH_STEP,MATCH(BH167,LMH_KEY,0)),0))</f>
        <v>0</v>
      </c>
      <c r="CR167" s="21">
        <f>IF(BI167&lt;&gt;"",IFERROR(INDEX(LMH_STEP,MATCH(BI167,LMH_KEY,0)),0),CK167)</f>
        <v>0</v>
      </c>
      <c r="CS167" s="21">
        <f>IF(BJ167&lt;&gt;"",IFERROR(INDEX(LMH_STEP,MATCH(BJ167,LMH_KEY,0)),0),CL167)</f>
        <v>0</v>
      </c>
      <c r="CT167" s="21">
        <f>IF(BK167&lt;&gt;"",IFERROR(INDEX(LMH_STEP,MATCH(BK167,LMH_KEY,0)),0),CM167)</f>
        <v>0</v>
      </c>
      <c r="CU167" s="21">
        <f>IF(BL167&lt;&gt;"",IFERROR(INDEX(LMH_STEP,MATCH(BL167,LMH_KEY,0)),0),CN167)</f>
        <v>-1</v>
      </c>
      <c r="CV167" s="21">
        <f>IF(BM167&lt;&gt;"",IFERROR(INDEX(LMH_STEP,MATCH(BM167,LMH_KEY,0)),0),CO167)</f>
        <v>0</v>
      </c>
      <c r="CW167" s="21">
        <f>IF(BN167&lt;&gt;"",IFERROR(INDEX(LMH_STEP,MATCH(BN167,LMH_KEY,0)),0),CP167)</f>
        <v>0</v>
      </c>
      <c r="CX167" s="21">
        <f>IF(BO167&lt;&gt;"",IFERROR(INDEX(LMH_STEP,MATCH(BO167,LMH_KEY,0)),0),CQ167)</f>
        <v>0</v>
      </c>
      <c r="CY167" s="21">
        <f>COUNTA(BI167:BO167)+IF(BP167&lt;&gt;"",1,0)+IFERROR(INDEX(RM_LCNT,MATCH($U167,RM_KEY,0)),0)</f>
        <v>0</v>
      </c>
      <c r="CZ167" s="21">
        <f>IF((BW167+BX167+BY167+BZ167+CA167+CB167+CC167)=0,0,(BW167*CK167+BX167*CL167+BY167*CM167+BZ167*CN167+CA167*CO167+CB167*CP167+CC167*CQ167)/(BW167+BX167+BY167+BZ167+CA167+CB167+CC167))</f>
        <v>-0.0588235294117647</v>
      </c>
      <c r="DA167" s="21">
        <f>IF((CD167+CE167+CF167+CG167+CH167+CI167+CJ167)=0,0,(CD167*CR167+CE167*CS167+CF167*CT167+CG167*CU167+CH167*CV167+CI167*CW167+CJ167*CX167)/(CD167+CE167+CF167+CG167+CH167+CI167+CJ167))</f>
        <v>-0.0588235294117647</v>
      </c>
    </row>
    <row r="168" ht="70" customHeight="1">
      <c r="A168" s="59" t="inlineStr">
        <is>
          <t>CARBON</t>
        </is>
      </c>
      <c r="B168" s="17" t="inlineStr">
        <is>
          <t>Marketing</t>
        </is>
      </c>
      <c r="C168" s="17" t="n">
        <v>3</v>
      </c>
      <c r="D168" s="17" t="inlineStr">
        <is>
          <t>IRIS2553</t>
        </is>
      </c>
      <c r="E168" s="17" t="inlineStr">
        <is>
          <t>Prashant Sharad Jadhav</t>
        </is>
      </c>
      <c r="F168" s="17" t="inlineStr">
        <is>
          <t>SDR Manager</t>
        </is>
      </c>
      <c r="G168" s="17" t="inlineStr">
        <is>
          <t>Anuradha RK</t>
        </is>
      </c>
      <c r="H168" s="17" t="inlineStr">
        <is>
          <t>IRIS0391</t>
        </is>
      </c>
      <c r="I168" s="17" t="n">
        <v>16</v>
      </c>
      <c r="J168" s="17" t="inlineStr">
        <is>
          <t>MBA</t>
        </is>
      </c>
      <c r="K168" s="17" t="n"/>
      <c r="L168" s="82" t="inlineStr">
        <is>
          <t>20 of 20</t>
        </is>
      </c>
      <c r="M168" s="83" t="n"/>
      <c r="N168" s="83" t="n"/>
      <c r="O168" s="83" t="inlineStr">
        <is>
          <t>Latest rating: Not rated · manager · 9-box: Not placed · manager</t>
        </is>
      </c>
      <c r="P168" s="83" t="inlineStr">
        <is>
          <t>Complexity &amp; Expertise: B1: Builds US/Canada SDR pipeline; analyses what drives or blocks conversion; needs SEC/XBRL use-case knowledge → moved down 0.5
Autonomy &amp; Decision: B2: Sets daily prospecting priorities, assigns SDRs, adjusts messaging and calling approach within agreed targets → matches the start
Accountability &amp; Impact: B1: Accountable for the SDR team's qualified meetings, targeting quality and pipeline reporting; three reports → moved down 0.5
Leadership &amp; Strategy: B1: Coaches each SDR from call evidence and addresses performance gaps; three direct reports → matches the start</t>
        </is>
      </c>
      <c r="Q168" s="84" t="inlineStr">
        <is>
          <t>Open ▸</t>
        </is>
      </c>
      <c r="R168" s="84" t="inlineStr">
        <is>
          <t>Card ▸</t>
        </is>
      </c>
      <c r="S168" s="85" t="inlineStr">
        <is>
          <t>Sales &amp; Business Development</t>
        </is>
      </c>
      <c r="T168" s="86" t="inlineStr">
        <is>
          <t>Sales Development &amp; Prospecting</t>
        </is>
      </c>
      <c r="U168" s="86" t="inlineStr">
        <is>
          <t>R082</t>
        </is>
      </c>
      <c r="V168" s="86" t="inlineStr">
        <is>
          <t>Sales Development &amp; Prospecting · IC</t>
        </is>
      </c>
      <c r="W168" s="99" t="inlineStr">
        <is>
          <t>B2</t>
        </is>
      </c>
      <c r="X168" s="86" t="inlineStr">
        <is>
          <t>Band B · Specialist / Manager</t>
        </is>
      </c>
      <c r="Y168" s="86" t="inlineStr">
        <is>
          <t>Senior Account Executive – POD Lead</t>
        </is>
      </c>
      <c r="Z168" s="86" t="n"/>
      <c r="AA168" s="86" t="inlineStr">
        <is>
          <t>Placed at B2 by the evidence: six ratings × market-derived weights and rules R1–R13 · no move needed for the reporting line</t>
        </is>
      </c>
      <c r="AB168" s="86" t="n"/>
      <c r="AC168" s="88" t="inlineStr">
        <is>
          <t>B2</t>
        </is>
      </c>
      <c r="AD168" s="21" t="inlineStr">
        <is>
          <t>High · 16 yrs vs market 6–10 yrs for B2</t>
        </is>
      </c>
      <c r="AE168" s="21" t="inlineStr">
        <is>
          <t>3 direct reports · norm IC: none · People: 6–8 knowledge work, 8–12 standardised delivery</t>
        </is>
      </c>
      <c r="AF168" s="21" t="inlineStr">
        <is>
          <t>P4 / M3 · SFIA 4–5</t>
        </is>
      </c>
      <c r="AG168" s="89" t="str">
        <f>IFERROR(IF(INDEX(RM_I_C,MATCH($U168,RM_KEY,0))="","",INDEX(RM_I_C,MATCH($U168,RM_KEY,0))),"")</f>
        <v>H</v>
      </c>
      <c r="AH168" s="90" t="str">
        <f>IFERROR(IF(INDEX(RM_I_Au,MATCH($U168,RM_KEY,0))="","",INDEX(RM_I_Au,MATCH($U168,RM_KEY,0))),"")</f>
        <v>M</v>
      </c>
      <c r="AI168" s="90" t="str">
        <f>IFERROR(IF(INDEX(RM_I_Ac,MATCH($U168,RM_KEY,0))="","",INDEX(RM_I_Ac,MATCH($U168,RM_KEY,0))),"")</f>
        <v>L</v>
      </c>
      <c r="AJ168" s="90" t="str">
        <f>IFERROR(IF(INDEX(RM_I_L,MATCH($U168,RM_KEY,0))="","",INDEX(RM_I_L,MATCH($U168,RM_KEY,0))),"")</f>
        <v>L</v>
      </c>
      <c r="AK168" s="90" t="str">
        <f>IFERROR(IF(INDEX(RM_I_BI,MATCH($U168,RM_KEY,0))="","",INDEX(RM_I_BI,MATCH($U168,RM_KEY,0))),"")</f>
        <v>M</v>
      </c>
      <c r="AL168" s="90" t="str">
        <f>IFERROR(IF(INDEX(RM_I_Exp,MATCH($U168,RM_KEY,0))="","",INDEX(RM_I_Exp,MATCH($U168,RM_KEY,0))),"")</f>
        <v>L</v>
      </c>
      <c r="AM168" s="90" t="str">
        <f>IFERROR(IF(INDEX(RM_I_Edu,MATCH($U168,RM_KEY,0))="","",INDEX(RM_I_Edu,MATCH($U168,RM_KEY,0))),"")</f>
        <v>L</v>
      </c>
      <c r="AN168" s="91" t="str">
        <f>IFERROR(IF(INDEX(RM_M_C,MATCH($U168,RM_KEY,0))="","",INDEX(RM_M_C,MATCH($U168,RM_KEY,0))),"")</f>
        <v>H</v>
      </c>
      <c r="AO168" s="92" t="str">
        <f>IFERROR(IF(INDEX(RM_M_Au,MATCH($U168,RM_KEY,0))="","",INDEX(RM_M_Au,MATCH($U168,RM_KEY,0))),"")</f>
        <v>M</v>
      </c>
      <c r="AP168" s="92" t="str">
        <f>IFERROR(IF(INDEX(RM_M_Ac,MATCH($U168,RM_KEY,0))="","",INDEX(RM_M_Ac,MATCH($U168,RM_KEY,0))),"")</f>
        <v>M</v>
      </c>
      <c r="AQ168" s="92" t="str">
        <f>IFERROR(IF(INDEX(RM_M_L,MATCH($U168,RM_KEY,0))="","",INDEX(RM_M_L,MATCH($U168,RM_KEY,0))),"")</f>
        <v>L</v>
      </c>
      <c r="AR168" s="92" t="str">
        <f>IFERROR(IF(INDEX(RM_M_BI,MATCH($U168,RM_KEY,0))="","",INDEX(RM_M_BI,MATCH($U168,RM_KEY,0))),"")</f>
        <v>L</v>
      </c>
      <c r="AS168" s="92" t="str">
        <f>IFERROR(IF(INDEX(RM_M_Exp,MATCH($U168,RM_KEY,0))="","",INDEX(RM_M_Exp,MATCH($U168,RM_KEY,0))),"")</f>
        <v>L</v>
      </c>
      <c r="AT168" s="92" t="str">
        <f>IFERROR(IF(INDEX(RM_M_Edu,MATCH($U168,RM_KEY,0))="","",INDEX(RM_M_Edu,MATCH($U168,RM_KEY,0))),"")</f>
        <v>L</v>
      </c>
      <c r="AU168" s="93" t="str">
        <f>IFERROR(IF(INDEX(RM_L_C,MATCH($U168,RM_KEY,0))="","",INDEX(RM_L_C,MATCH($U168,RM_KEY,0))),"")</f>
        <v/>
      </c>
      <c r="AV168" s="94" t="str">
        <f>IFERROR(IF(INDEX(RM_L_Au,MATCH($U168,RM_KEY,0))="","",INDEX(RM_L_Au,MATCH($U168,RM_KEY,0))),"")</f>
        <v/>
      </c>
      <c r="AW168" s="94" t="str">
        <f>IFERROR(IF(INDEX(RM_L_Ac,MATCH($U168,RM_KEY,0))="","",INDEX(RM_L_Ac,MATCH($U168,RM_KEY,0))),"")</f>
        <v/>
      </c>
      <c r="AX168" s="94" t="str">
        <f>IFERROR(IF(INDEX(RM_L_L,MATCH($U168,RM_KEY,0))="","",INDEX(RM_L_L,MATCH($U168,RM_KEY,0))),"")</f>
        <v/>
      </c>
      <c r="AY168" s="94" t="str">
        <f>IFERROR(IF(INDEX(RM_L_BI,MATCH($U168,RM_KEY,0))="","",INDEX(RM_L_BI,MATCH($U168,RM_KEY,0))),"")</f>
        <v/>
      </c>
      <c r="AZ168" s="94" t="str">
        <f>IFERROR(IF(INDEX(RM_L_Exp,MATCH($U168,RM_KEY,0))="","",INDEX(RM_L_Exp,MATCH($U168,RM_KEY,0))),"")</f>
        <v/>
      </c>
      <c r="BA168" s="94" t="str">
        <f>IFERROR(IF(INDEX(RM_L_Edu,MATCH($U168,RM_KEY,0))="","",INDEX(RM_L_Edu,MATCH($U168,RM_KEY,0))),"")</f>
        <v/>
      </c>
      <c r="BB168" s="89" t="inlineStr">
        <is>
          <t>M</t>
        </is>
      </c>
      <c r="BC168" s="90" t="inlineStr">
        <is>
          <t>M</t>
        </is>
      </c>
      <c r="BD168" s="90" t="inlineStr">
        <is>
          <t>L</t>
        </is>
      </c>
      <c r="BE168" s="90" t="inlineStr">
        <is>
          <t>L</t>
        </is>
      </c>
      <c r="BF168" s="90" t="n"/>
      <c r="BG168" s="90" t="inlineStr">
        <is>
          <t>H</t>
        </is>
      </c>
      <c r="BH168" s="90" t="inlineStr">
        <is>
          <t>H</t>
        </is>
      </c>
      <c r="BI168" s="93" t="n"/>
      <c r="BJ168" s="94" t="n"/>
      <c r="BK168" s="94" t="n"/>
      <c r="BL168" s="94" t="n"/>
      <c r="BM168" s="94" t="n"/>
      <c r="BN168" s="94" t="n"/>
      <c r="BO168" s="94" t="n"/>
      <c r="BP168" s="63" t="n"/>
      <c r="BQ168" s="95" t="str">
        <f>IF(CY168=0,"",IF(BP168&lt;&gt;"",BP168,IF(LEFT(W168,1)="X",W168,IF(OR(W168="B+",W168="C+"),INDEX(LAD_PC,MAX(1,MIN(14,MATCH(W168,LAD_PC,0)+IF((DA168-CZ168)&gt;=0.5,1,IF((DA168-CZ168)&lt;=-0.5,-1,0))))),INDEX(LAD_STD,MAX(1,MIN(12,MATCH(W168,LAD_STD,0)+IF((DA168-CZ168)&gt;=0.5,1,IF((DA168-CZ168)&lt;=-0.5,-1,0)))))))))</f>
        <v/>
      </c>
      <c r="BR168" s="86" t="str">
        <f>IF(BQ168="","",IFERROR(CHOOSE(INDEX(B_RANK,MATCH(BQ168,B_LVL,0)),"Band A · Practitioner","Band B · Specialist / Manager","B+ · Player-Coach","Band C · Principal / Head","C+ · Player-Coach","Band D · Business leadership","Band E · Enterprise leadership"),"Band X · Consultant"))</f>
        <v/>
      </c>
      <c r="BS168" s="86" t="str">
        <f>IF(BQ168="","",IF(BQ168=W168,"• Same",IF(INDEX(B_VAL,MATCH(BQ168,B_LVL,0))&gt;INDEX(B_VAL,MATCH(W168,B_LVL,0)),"▲ Up","▼ Down")))</f>
        <v/>
      </c>
      <c r="BT168" s="95" t="str">
        <f>IF(BQ168&lt;&gt;"",BQ168,W168)</f>
        <v>B2</v>
      </c>
      <c r="BU168" s="86" t="str">
        <f>IFERROR(IF($H168="","—",IF(OR(LEFT(BT168,1)="X",LEFT(INDEX($BT$7:$BT$592,MATCH($H168,$D$7:$D$592,0)),1)="X"),"—",IF(AND(LEFT(BT168,1)="E",LEFT(INDEX($BT$7:$BT$592,MATCH($H168,$D$7:$D$592,0)),1)="E"),"Exception · Band E",IF(INDEX(B_VAL,MATCH(BT168,B_LVL,0))&gt;=INDEX(B_VAL,MATCH(INDEX($BT$7:$BT$592,MATCH($H168,$D$7:$D$592,0)),B_LVL,0)),"⚠ At or above the manager",IF(INDEX(B_RANK,MATCH(BT168,B_LVL,0))=INDEX(B_RANK,MATCH(INDEX($BT$7:$BT$592,MATCH($H168,$D$7:$D$592,0)),B_LVL,0)),"⚠ Same band as the manager","OK"))))),"—")</f>
        <v>OK</v>
      </c>
      <c r="BV168" s="64" t="n"/>
      <c r="BW168" s="20">
        <f>IFERROR(INDEX(LMH_PTS,MATCH(AG168,LMH_KEY,0)),0)</f>
        <v>9</v>
      </c>
      <c r="BX168" s="21">
        <f>IFERROR(INDEX(LMH_PTS,MATCH(AH168,LMH_KEY,0)),0)</f>
        <v>3</v>
      </c>
      <c r="BY168" s="21">
        <f>IFERROR(INDEX(LMH_PTS,MATCH(AI168,LMH_KEY,0)),0)</f>
        <v>1</v>
      </c>
      <c r="BZ168" s="21">
        <f>IFERROR(INDEX(LMH_PTS,MATCH(AJ168,LMH_KEY,0)),0)</f>
        <v>1</v>
      </c>
      <c r="CA168" s="21">
        <f>IFERROR(INDEX(LMH_PTS,MATCH(AK168,LMH_KEY,0)),0)</f>
        <v>3</v>
      </c>
      <c r="CB168" s="21">
        <f>IFERROR(INDEX(LMH_PTS,MATCH(AL168,LMH_KEY,0)),0)</f>
        <v>1</v>
      </c>
      <c r="CC168" s="21">
        <f>IFERROR(INDEX(LMH_PTS,MATCH(AM168,LMH_KEY,0)),0)</f>
        <v>1</v>
      </c>
      <c r="CD168" s="21">
        <f>IFERROR(INDEX(LMH_PTS,MATCH(IF(AU168&lt;&gt;"",AU168,AG168),LMH_KEY,0)),0)</f>
        <v>9</v>
      </c>
      <c r="CE168" s="21">
        <f>IFERROR(INDEX(LMH_PTS,MATCH(IF(AV168&lt;&gt;"",AV168,AH168),LMH_KEY,0)),0)</f>
        <v>3</v>
      </c>
      <c r="CF168" s="21">
        <f>IFERROR(INDEX(LMH_PTS,MATCH(IF(AW168&lt;&gt;"",AW168,AI168),LMH_KEY,0)),0)</f>
        <v>1</v>
      </c>
      <c r="CG168" s="21">
        <f>IFERROR(INDEX(LMH_PTS,MATCH(IF(AX168&lt;&gt;"",AX168,AJ168),LMH_KEY,0)),0)</f>
        <v>1</v>
      </c>
      <c r="CH168" s="21">
        <f>IFERROR(INDEX(LMH_PTS,MATCH(IF(AY168&lt;&gt;"",AY168,AK168),LMH_KEY,0)),0)</f>
        <v>3</v>
      </c>
      <c r="CI168" s="21">
        <f>IFERROR(INDEX(LMH_PTS,MATCH(IF(AZ168&lt;&gt;"",AZ168,AL168),LMH_KEY,0)),0)</f>
        <v>1</v>
      </c>
      <c r="CJ168" s="21">
        <f>IFERROR(INDEX(LMH_PTS,MATCH(IF(BA168&lt;&gt;"",BA168,AM168),LMH_KEY,0)),0)</f>
        <v>1</v>
      </c>
      <c r="CK168" s="21">
        <f>IF(BB168="",0,IFERROR(INDEX(LMH_STEP,MATCH(BB168,LMH_KEY,0)),0))</f>
        <v>0</v>
      </c>
      <c r="CL168" s="21">
        <f>IF(BC168="",0,IFERROR(INDEX(LMH_STEP,MATCH(BC168,LMH_KEY,0)),0))</f>
        <v>0</v>
      </c>
      <c r="CM168" s="21">
        <f>IF(BD168="",0,IFERROR(INDEX(LMH_STEP,MATCH(BD168,LMH_KEY,0)),0))</f>
        <v>-1</v>
      </c>
      <c r="CN168" s="21">
        <f>IF(BE168="",0,IFERROR(INDEX(LMH_STEP,MATCH(BE168,LMH_KEY,0)),0))</f>
        <v>-1</v>
      </c>
      <c r="CO168" s="21">
        <f>IF(BF168="",0,IFERROR(INDEX(LMH_STEP,MATCH(BF168,LMH_KEY,0)),0))</f>
        <v>0</v>
      </c>
      <c r="CP168" s="21">
        <f>IF(BG168="",0,IFERROR(INDEX(LMH_STEP,MATCH(BG168,LMH_KEY,0)),0))</f>
        <v>1</v>
      </c>
      <c r="CQ168" s="21">
        <f>IF(BH168="",0,IFERROR(INDEX(LMH_STEP,MATCH(BH168,LMH_KEY,0)),0))</f>
        <v>1</v>
      </c>
      <c r="CR168" s="21">
        <f>IF(BI168&lt;&gt;"",IFERROR(INDEX(LMH_STEP,MATCH(BI168,LMH_KEY,0)),0),CK168)</f>
        <v>0</v>
      </c>
      <c r="CS168" s="21">
        <f>IF(BJ168&lt;&gt;"",IFERROR(INDEX(LMH_STEP,MATCH(BJ168,LMH_KEY,0)),0),CL168)</f>
        <v>0</v>
      </c>
      <c r="CT168" s="21">
        <f>IF(BK168&lt;&gt;"",IFERROR(INDEX(LMH_STEP,MATCH(BK168,LMH_KEY,0)),0),CM168)</f>
        <v>-1</v>
      </c>
      <c r="CU168" s="21">
        <f>IF(BL168&lt;&gt;"",IFERROR(INDEX(LMH_STEP,MATCH(BL168,LMH_KEY,0)),0),CN168)</f>
        <v>-1</v>
      </c>
      <c r="CV168" s="21">
        <f>IF(BM168&lt;&gt;"",IFERROR(INDEX(LMH_STEP,MATCH(BM168,LMH_KEY,0)),0),CO168)</f>
        <v>0</v>
      </c>
      <c r="CW168" s="21">
        <f>IF(BN168&lt;&gt;"",IFERROR(INDEX(LMH_STEP,MATCH(BN168,LMH_KEY,0)),0),CP168)</f>
        <v>1</v>
      </c>
      <c r="CX168" s="21">
        <f>IF(BO168&lt;&gt;"",IFERROR(INDEX(LMH_STEP,MATCH(BO168,LMH_KEY,0)),0),CQ168)</f>
        <v>1</v>
      </c>
      <c r="CY168" s="21">
        <f>COUNTA(BI168:BO168)+IF(BP168&lt;&gt;"",1,0)+IFERROR(INDEX(RM_LCNT,MATCH($U168,RM_KEY,0)),0)</f>
        <v>0</v>
      </c>
      <c r="CZ168" s="21">
        <f>IF((BW168+BX168+BY168+BZ168+CA168+CB168+CC168)=0,0,(BW168*CK168+BX168*CL168+BY168*CM168+BZ168*CN168+CA168*CO168+CB168*CP168+CC168*CQ168)/(BW168+BX168+BY168+BZ168+CA168+CB168+CC168))</f>
        <v>0</v>
      </c>
      <c r="DA168" s="21">
        <f>IF((CD168+CE168+CF168+CG168+CH168+CI168+CJ168)=0,0,(CD168*CR168+CE168*CS168+CF168*CT168+CG168*CU168+CH168*CV168+CI168*CW168+CJ168*CX168)/(CD168+CE168+CF168+CG168+CH168+CI168+CJ168))</f>
        <v>0</v>
      </c>
    </row>
    <row r="169" ht="70" customHeight="1">
      <c r="A169" s="59" t="inlineStr">
        <is>
          <t>CARBON</t>
        </is>
      </c>
      <c r="B169" s="17" t="inlineStr">
        <is>
          <t>Marketing</t>
        </is>
      </c>
      <c r="C169" s="17" t="n">
        <v>4</v>
      </c>
      <c r="D169" s="17" t="inlineStr">
        <is>
          <t>IRIS2412</t>
        </is>
      </c>
      <c r="E169" s="17" t="inlineStr">
        <is>
          <t>Anand Chiluka</t>
        </is>
      </c>
      <c r="F169" s="17" t="inlineStr">
        <is>
          <t>Team Lead SDR</t>
        </is>
      </c>
      <c r="G169" s="17" t="inlineStr">
        <is>
          <t>Prashant Sharad Jadhav</t>
        </is>
      </c>
      <c r="H169" s="17" t="inlineStr">
        <is>
          <t>IRIS2553</t>
        </is>
      </c>
      <c r="I169" s="17" t="n">
        <v>11.1</v>
      </c>
      <c r="J169" s="17" t="inlineStr">
        <is>
          <t>B.E</t>
        </is>
      </c>
      <c r="K169" s="17" t="inlineStr">
        <is>
          <t>L5 – Lead · IC</t>
        </is>
      </c>
      <c r="L169" s="82" t="inlineStr">
        <is>
          <t>20 of 20</t>
        </is>
      </c>
      <c r="M169" s="83"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N169" s="83" t="n"/>
      <c r="O169" s="83" t="inlineStr">
        <is>
          <t>Latest rating: Not rated · manager · 9-box: Not placed · manager</t>
        </is>
      </c>
      <c r="P169" s="83" t="inlineStr">
        <is>
          <t>Complexity &amp; Expertise: A2: Outreach, cold calling, LinkedIn outreach and database building to get qualified meetings → moved down 0.5
Autonomy &amp; Decision: A2: Decides own outreach emails, calls and number of dials → moved down 0.5
Accountability &amp; Impact: A2: Accountable for own meetings and numbers, including no-shows and cancellations → moved down 0.5
Leadership &amp; Strategy: A1: No team leadership described; zero direct reports despite Team Lead title → moved down 0.5</t>
        </is>
      </c>
      <c r="Q169" s="84" t="inlineStr">
        <is>
          <t>Open ▸</t>
        </is>
      </c>
      <c r="R169" s="84" t="inlineStr">
        <is>
          <t>Card ▸</t>
        </is>
      </c>
      <c r="S169" s="85" t="inlineStr">
        <is>
          <t>Sales &amp; Business Development</t>
        </is>
      </c>
      <c r="T169" s="86" t="inlineStr">
        <is>
          <t>Sales Development &amp; Prospecting</t>
        </is>
      </c>
      <c r="U169" s="86" t="inlineStr">
        <is>
          <t>R082</t>
        </is>
      </c>
      <c r="V169" s="86" t="inlineStr">
        <is>
          <t>Sales Development &amp; Prospecting · IC</t>
        </is>
      </c>
      <c r="W169" s="101" t="inlineStr">
        <is>
          <t>A3</t>
        </is>
      </c>
      <c r="X169" s="86" t="inlineStr">
        <is>
          <t>Band A · Practitioner</t>
        </is>
      </c>
      <c r="Y169" s="86" t="inlineStr">
        <is>
          <t>Senior Sales Development Representative</t>
        </is>
      </c>
      <c r="Z169" s="100" t="inlineStr">
        <is>
          <t>Keeps Account Executive for one cycle · then Senior Sales Development Representative</t>
        </is>
      </c>
      <c r="AA169" s="86" t="inlineStr">
        <is>
          <t>Evidence level B1 · moved down to A3 so that no reportee shares a band with their manager, with the fewest moves across IRIS · pay and title protected for one cycle</t>
        </is>
      </c>
      <c r="AB169" s="86" t="n"/>
      <c r="AC169" s="88" t="inlineStr">
        <is>
          <t>B1</t>
        </is>
      </c>
      <c r="AD169" s="21" t="inlineStr">
        <is>
          <t>High · 11.1 yrs vs market 2–5 yrs for A3</t>
        </is>
      </c>
      <c r="AE169" s="21" t="n"/>
      <c r="AF169" s="21" t="inlineStr">
        <is>
          <t>P2 · SFIA 3 Apply</t>
        </is>
      </c>
      <c r="AG169" s="89" t="str">
        <f>IFERROR(IF(INDEX(RM_I_C,MATCH($U169,RM_KEY,0))="","",INDEX(RM_I_C,MATCH($U169,RM_KEY,0))),"")</f>
        <v>H</v>
      </c>
      <c r="AH169" s="90" t="str">
        <f>IFERROR(IF(INDEX(RM_I_Au,MATCH($U169,RM_KEY,0))="","",INDEX(RM_I_Au,MATCH($U169,RM_KEY,0))),"")</f>
        <v>M</v>
      </c>
      <c r="AI169" s="90" t="str">
        <f>IFERROR(IF(INDEX(RM_I_Ac,MATCH($U169,RM_KEY,0))="","",INDEX(RM_I_Ac,MATCH($U169,RM_KEY,0))),"")</f>
        <v>L</v>
      </c>
      <c r="AJ169" s="90" t="str">
        <f>IFERROR(IF(INDEX(RM_I_L,MATCH($U169,RM_KEY,0))="","",INDEX(RM_I_L,MATCH($U169,RM_KEY,0))),"")</f>
        <v>L</v>
      </c>
      <c r="AK169" s="90" t="str">
        <f>IFERROR(IF(INDEX(RM_I_BI,MATCH($U169,RM_KEY,0))="","",INDEX(RM_I_BI,MATCH($U169,RM_KEY,0))),"")</f>
        <v>M</v>
      </c>
      <c r="AL169" s="90" t="str">
        <f>IFERROR(IF(INDEX(RM_I_Exp,MATCH($U169,RM_KEY,0))="","",INDEX(RM_I_Exp,MATCH($U169,RM_KEY,0))),"")</f>
        <v>L</v>
      </c>
      <c r="AM169" s="90" t="str">
        <f>IFERROR(IF(INDEX(RM_I_Edu,MATCH($U169,RM_KEY,0))="","",INDEX(RM_I_Edu,MATCH($U169,RM_KEY,0))),"")</f>
        <v>L</v>
      </c>
      <c r="AN169" s="91" t="str">
        <f>IFERROR(IF(INDEX(RM_M_C,MATCH($U169,RM_KEY,0))="","",INDEX(RM_M_C,MATCH($U169,RM_KEY,0))),"")</f>
        <v>H</v>
      </c>
      <c r="AO169" s="92" t="str">
        <f>IFERROR(IF(INDEX(RM_M_Au,MATCH($U169,RM_KEY,0))="","",INDEX(RM_M_Au,MATCH($U169,RM_KEY,0))),"")</f>
        <v>M</v>
      </c>
      <c r="AP169" s="92" t="str">
        <f>IFERROR(IF(INDEX(RM_M_Ac,MATCH($U169,RM_KEY,0))="","",INDEX(RM_M_Ac,MATCH($U169,RM_KEY,0))),"")</f>
        <v>M</v>
      </c>
      <c r="AQ169" s="92" t="str">
        <f>IFERROR(IF(INDEX(RM_M_L,MATCH($U169,RM_KEY,0))="","",INDEX(RM_M_L,MATCH($U169,RM_KEY,0))),"")</f>
        <v>L</v>
      </c>
      <c r="AR169" s="92" t="str">
        <f>IFERROR(IF(INDEX(RM_M_BI,MATCH($U169,RM_KEY,0))="","",INDEX(RM_M_BI,MATCH($U169,RM_KEY,0))),"")</f>
        <v>L</v>
      </c>
      <c r="AS169" s="92" t="str">
        <f>IFERROR(IF(INDEX(RM_M_Exp,MATCH($U169,RM_KEY,0))="","",INDEX(RM_M_Exp,MATCH($U169,RM_KEY,0))),"")</f>
        <v>L</v>
      </c>
      <c r="AT169" s="92" t="str">
        <f>IFERROR(IF(INDEX(RM_M_Edu,MATCH($U169,RM_KEY,0))="","",INDEX(RM_M_Edu,MATCH($U169,RM_KEY,0))),"")</f>
        <v>L</v>
      </c>
      <c r="AU169" s="93" t="str">
        <f>IFERROR(IF(INDEX(RM_L_C,MATCH($U169,RM_KEY,0))="","",INDEX(RM_L_C,MATCH($U169,RM_KEY,0))),"")</f>
        <v/>
      </c>
      <c r="AV169" s="94" t="str">
        <f>IFERROR(IF(INDEX(RM_L_Au,MATCH($U169,RM_KEY,0))="","",INDEX(RM_L_Au,MATCH($U169,RM_KEY,0))),"")</f>
        <v/>
      </c>
      <c r="AW169" s="94" t="str">
        <f>IFERROR(IF(INDEX(RM_L_Ac,MATCH($U169,RM_KEY,0))="","",INDEX(RM_L_Ac,MATCH($U169,RM_KEY,0))),"")</f>
        <v/>
      </c>
      <c r="AX169" s="94" t="str">
        <f>IFERROR(IF(INDEX(RM_L_L,MATCH($U169,RM_KEY,0))="","",INDEX(RM_L_L,MATCH($U169,RM_KEY,0))),"")</f>
        <v/>
      </c>
      <c r="AY169" s="94" t="str">
        <f>IFERROR(IF(INDEX(RM_L_BI,MATCH($U169,RM_KEY,0))="","",INDEX(RM_L_BI,MATCH($U169,RM_KEY,0))),"")</f>
        <v/>
      </c>
      <c r="AZ169" s="94" t="str">
        <f>IFERROR(IF(INDEX(RM_L_Exp,MATCH($U169,RM_KEY,0))="","",INDEX(RM_L_Exp,MATCH($U169,RM_KEY,0))),"")</f>
        <v/>
      </c>
      <c r="BA169" s="94" t="str">
        <f>IFERROR(IF(INDEX(RM_L_Edu,MATCH($U169,RM_KEY,0))="","",INDEX(RM_L_Edu,MATCH($U169,RM_KEY,0))),"")</f>
        <v/>
      </c>
      <c r="BB169" s="89" t="inlineStr">
        <is>
          <t>M</t>
        </is>
      </c>
      <c r="BC169" s="90" t="inlineStr">
        <is>
          <t>M</t>
        </is>
      </c>
      <c r="BD169" s="90" t="inlineStr">
        <is>
          <t>M</t>
        </is>
      </c>
      <c r="BE169" s="90" t="inlineStr">
        <is>
          <t>M</t>
        </is>
      </c>
      <c r="BF169" s="90" t="n"/>
      <c r="BG169" s="90" t="inlineStr">
        <is>
          <t>H</t>
        </is>
      </c>
      <c r="BH169" s="90" t="inlineStr">
        <is>
          <t>M</t>
        </is>
      </c>
      <c r="BI169" s="93" t="n"/>
      <c r="BJ169" s="94" t="n"/>
      <c r="BK169" s="94" t="n"/>
      <c r="BL169" s="94" t="n"/>
      <c r="BM169" s="94" t="n"/>
      <c r="BN169" s="94" t="n"/>
      <c r="BO169" s="94" t="n"/>
      <c r="BP169" s="63" t="n"/>
      <c r="BQ169" s="95" t="str">
        <f>IF(CY169=0,"",IF(BP169&lt;&gt;"",BP169,IF(LEFT(W169,1)="X",W169,IF(OR(W169="B+",W169="C+"),INDEX(LAD_PC,MAX(1,MIN(14,MATCH(W169,LAD_PC,0)+IF((DA169-CZ169)&gt;=0.5,1,IF((DA169-CZ169)&lt;=-0.5,-1,0))))),INDEX(LAD_STD,MAX(1,MIN(12,MATCH(W169,LAD_STD,0)+IF((DA169-CZ169)&gt;=0.5,1,IF((DA169-CZ169)&lt;=-0.5,-1,0)))))))))</f>
        <v/>
      </c>
      <c r="BR169" s="86" t="str">
        <f>IF(BQ169="","",IFERROR(CHOOSE(INDEX(B_RANK,MATCH(BQ169,B_LVL,0)),"Band A · Practitioner","Band B · Specialist / Manager","B+ · Player-Coach","Band C · Principal / Head","C+ · Player-Coach","Band D · Business leadership","Band E · Enterprise leadership"),"Band X · Consultant"))</f>
        <v/>
      </c>
      <c r="BS169" s="86" t="str">
        <f>IF(BQ169="","",IF(BQ169=W169,"• Same",IF(INDEX(B_VAL,MATCH(BQ169,B_LVL,0))&gt;INDEX(B_VAL,MATCH(W169,B_LVL,0)),"▲ Up","▼ Down")))</f>
        <v/>
      </c>
      <c r="BT169" s="95" t="str">
        <f>IF(BQ169&lt;&gt;"",BQ169,W169)</f>
        <v>A3</v>
      </c>
      <c r="BU169" s="86" t="str">
        <f>IFERROR(IF($H169="","—",IF(OR(LEFT(BT169,1)="X",LEFT(INDEX($BT$7:$BT$592,MATCH($H169,$D$7:$D$592,0)),1)="X"),"—",IF(AND(LEFT(BT169,1)="E",LEFT(INDEX($BT$7:$BT$592,MATCH($H169,$D$7:$D$592,0)),1)="E"),"Exception · Band E",IF(INDEX(B_VAL,MATCH(BT169,B_LVL,0))&gt;=INDEX(B_VAL,MATCH(INDEX($BT$7:$BT$592,MATCH($H169,$D$7:$D$592,0)),B_LVL,0)),"⚠ At or above the manager",IF(INDEX(B_RANK,MATCH(BT169,B_LVL,0))=INDEX(B_RANK,MATCH(INDEX($BT$7:$BT$592,MATCH($H169,$D$7:$D$592,0)),B_LVL,0)),"⚠ Same band as the manager","OK"))))),"—")</f>
        <v>OK</v>
      </c>
      <c r="BV169" s="64" t="n"/>
      <c r="BW169" s="20">
        <f>IFERROR(INDEX(LMH_PTS,MATCH(AG169,LMH_KEY,0)),0)</f>
        <v>9</v>
      </c>
      <c r="BX169" s="21">
        <f>IFERROR(INDEX(LMH_PTS,MATCH(AH169,LMH_KEY,0)),0)</f>
        <v>3</v>
      </c>
      <c r="BY169" s="21">
        <f>IFERROR(INDEX(LMH_PTS,MATCH(AI169,LMH_KEY,0)),0)</f>
        <v>1</v>
      </c>
      <c r="BZ169" s="21">
        <f>IFERROR(INDEX(LMH_PTS,MATCH(AJ169,LMH_KEY,0)),0)</f>
        <v>1</v>
      </c>
      <c r="CA169" s="21">
        <f>IFERROR(INDEX(LMH_PTS,MATCH(AK169,LMH_KEY,0)),0)</f>
        <v>3</v>
      </c>
      <c r="CB169" s="21">
        <f>IFERROR(INDEX(LMH_PTS,MATCH(AL169,LMH_KEY,0)),0)</f>
        <v>1</v>
      </c>
      <c r="CC169" s="21">
        <f>IFERROR(INDEX(LMH_PTS,MATCH(AM169,LMH_KEY,0)),0)</f>
        <v>1</v>
      </c>
      <c r="CD169" s="21">
        <f>IFERROR(INDEX(LMH_PTS,MATCH(IF(AU169&lt;&gt;"",AU169,AG169),LMH_KEY,0)),0)</f>
        <v>9</v>
      </c>
      <c r="CE169" s="21">
        <f>IFERROR(INDEX(LMH_PTS,MATCH(IF(AV169&lt;&gt;"",AV169,AH169),LMH_KEY,0)),0)</f>
        <v>3</v>
      </c>
      <c r="CF169" s="21">
        <f>IFERROR(INDEX(LMH_PTS,MATCH(IF(AW169&lt;&gt;"",AW169,AI169),LMH_KEY,0)),0)</f>
        <v>1</v>
      </c>
      <c r="CG169" s="21">
        <f>IFERROR(INDEX(LMH_PTS,MATCH(IF(AX169&lt;&gt;"",AX169,AJ169),LMH_KEY,0)),0)</f>
        <v>1</v>
      </c>
      <c r="CH169" s="21">
        <f>IFERROR(INDEX(LMH_PTS,MATCH(IF(AY169&lt;&gt;"",AY169,AK169),LMH_KEY,0)),0)</f>
        <v>3</v>
      </c>
      <c r="CI169" s="21">
        <f>IFERROR(INDEX(LMH_PTS,MATCH(IF(AZ169&lt;&gt;"",AZ169,AL169),LMH_KEY,0)),0)</f>
        <v>1</v>
      </c>
      <c r="CJ169" s="21">
        <f>IFERROR(INDEX(LMH_PTS,MATCH(IF(BA169&lt;&gt;"",BA169,AM169),LMH_KEY,0)),0)</f>
        <v>1</v>
      </c>
      <c r="CK169" s="21">
        <f>IF(BB169="",0,IFERROR(INDEX(LMH_STEP,MATCH(BB169,LMH_KEY,0)),0))</f>
        <v>0</v>
      </c>
      <c r="CL169" s="21">
        <f>IF(BC169="",0,IFERROR(INDEX(LMH_STEP,MATCH(BC169,LMH_KEY,0)),0))</f>
        <v>0</v>
      </c>
      <c r="CM169" s="21">
        <f>IF(BD169="",0,IFERROR(INDEX(LMH_STEP,MATCH(BD169,LMH_KEY,0)),0))</f>
        <v>0</v>
      </c>
      <c r="CN169" s="21">
        <f>IF(BE169="",0,IFERROR(INDEX(LMH_STEP,MATCH(BE169,LMH_KEY,0)),0))</f>
        <v>0</v>
      </c>
      <c r="CO169" s="21">
        <f>IF(BF169="",0,IFERROR(INDEX(LMH_STEP,MATCH(BF169,LMH_KEY,0)),0))</f>
        <v>0</v>
      </c>
      <c r="CP169" s="21">
        <f>IF(BG169="",0,IFERROR(INDEX(LMH_STEP,MATCH(BG169,LMH_KEY,0)),0))</f>
        <v>1</v>
      </c>
      <c r="CQ169" s="21">
        <f>IF(BH169="",0,IFERROR(INDEX(LMH_STEP,MATCH(BH169,LMH_KEY,0)),0))</f>
        <v>0</v>
      </c>
      <c r="CR169" s="21">
        <f>IF(BI169&lt;&gt;"",IFERROR(INDEX(LMH_STEP,MATCH(BI169,LMH_KEY,0)),0),CK169)</f>
        <v>0</v>
      </c>
      <c r="CS169" s="21">
        <f>IF(BJ169&lt;&gt;"",IFERROR(INDEX(LMH_STEP,MATCH(BJ169,LMH_KEY,0)),0),CL169)</f>
        <v>0</v>
      </c>
      <c r="CT169" s="21">
        <f>IF(BK169&lt;&gt;"",IFERROR(INDEX(LMH_STEP,MATCH(BK169,LMH_KEY,0)),0),CM169)</f>
        <v>0</v>
      </c>
      <c r="CU169" s="21">
        <f>IF(BL169&lt;&gt;"",IFERROR(INDEX(LMH_STEP,MATCH(BL169,LMH_KEY,0)),0),CN169)</f>
        <v>0</v>
      </c>
      <c r="CV169" s="21">
        <f>IF(BM169&lt;&gt;"",IFERROR(INDEX(LMH_STEP,MATCH(BM169,LMH_KEY,0)),0),CO169)</f>
        <v>0</v>
      </c>
      <c r="CW169" s="21">
        <f>IF(BN169&lt;&gt;"",IFERROR(INDEX(LMH_STEP,MATCH(BN169,LMH_KEY,0)),0),CP169)</f>
        <v>1</v>
      </c>
      <c r="CX169" s="21">
        <f>IF(BO169&lt;&gt;"",IFERROR(INDEX(LMH_STEP,MATCH(BO169,LMH_KEY,0)),0),CQ169)</f>
        <v>0</v>
      </c>
      <c r="CY169" s="21">
        <f>COUNTA(BI169:BO169)+IF(BP169&lt;&gt;"",1,0)+IFERROR(INDEX(RM_LCNT,MATCH($U169,RM_KEY,0)),0)</f>
        <v>0</v>
      </c>
      <c r="CZ169" s="21">
        <f>IF((BW169+BX169+BY169+BZ169+CA169+CB169+CC169)=0,0,(BW169*CK169+BX169*CL169+BY169*CM169+BZ169*CN169+CA169*CO169+CB169*CP169+CC169*CQ169)/(BW169+BX169+BY169+BZ169+CA169+CB169+CC169))</f>
        <v>0.0526315789473684</v>
      </c>
      <c r="DA169" s="21">
        <f>IF((CD169+CE169+CF169+CG169+CH169+CI169+CJ169)=0,0,(CD169*CR169+CE169*CS169+CF169*CT169+CG169*CU169+CH169*CV169+CI169*CW169+CJ169*CX169)/(CD169+CE169+CF169+CG169+CH169+CI169+CJ169))</f>
        <v>0.0526315789473684</v>
      </c>
    </row>
    <row r="170" ht="70" customHeight="1">
      <c r="A170" s="59" t="inlineStr">
        <is>
          <t>CARBON</t>
        </is>
      </c>
      <c r="B170" s="17" t="inlineStr">
        <is>
          <t>Marketing</t>
        </is>
      </c>
      <c r="C170" s="17" t="n">
        <v>4</v>
      </c>
      <c r="D170" s="17" t="inlineStr">
        <is>
          <t>IRIS2554</t>
        </is>
      </c>
      <c r="E170" s="17" t="inlineStr">
        <is>
          <t>Mausam Thakkar</t>
        </is>
      </c>
      <c r="F170" s="17" t="inlineStr">
        <is>
          <t>Senior Sales Development Representative</t>
        </is>
      </c>
      <c r="G170" s="17" t="inlineStr">
        <is>
          <t>Prashant Sharad Jadhav</t>
        </is>
      </c>
      <c r="H170" s="17" t="inlineStr">
        <is>
          <t>IRIS2553</t>
        </is>
      </c>
      <c r="I170" s="17" t="n">
        <v>4.9</v>
      </c>
      <c r="J170" s="17" t="inlineStr">
        <is>
          <t>MBA</t>
        </is>
      </c>
      <c r="K170" s="17" t="n"/>
      <c r="L170" s="82" t="inlineStr">
        <is>
          <t>20 of 20</t>
        </is>
      </c>
      <c r="M170" s="83"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t>
        </is>
      </c>
      <c r="N170" s="83" t="n"/>
      <c r="O170" s="83" t="inlineStr">
        <is>
          <t>Latest rating: Not rated · manager · 9-box: Not placed · manager</t>
        </is>
      </c>
      <c r="P170" s="83" t="inlineStr">
        <is>
          <t>Complexity &amp; Expertise: A3: ABM outreach to multi-stakeholder enterprise buying committees with tailored messaging, intent tools, 150+ calls → matches the start
Autonomy &amp; Decision: A2: Decides outreach execution only → moved down 0.5
Accountability &amp; Impact: A2: Accountable for own quota of qualified meetings and pipeline opportunities → moved down 0.5
Leadership &amp; Strategy: A1: No guidance or leadership of others described → moved down 0.5</t>
        </is>
      </c>
      <c r="Q170" s="84" t="inlineStr">
        <is>
          <t>Open ▸</t>
        </is>
      </c>
      <c r="R170" s="84" t="inlineStr">
        <is>
          <t>Card ▸</t>
        </is>
      </c>
      <c r="S170" s="85" t="inlineStr">
        <is>
          <t>Sales &amp; Business Development</t>
        </is>
      </c>
      <c r="T170" s="86" t="inlineStr">
        <is>
          <t>Sales Development &amp; Prospecting</t>
        </is>
      </c>
      <c r="U170" s="86" t="inlineStr">
        <is>
          <t>R082</t>
        </is>
      </c>
      <c r="V170" s="86" t="inlineStr">
        <is>
          <t>Sales Development &amp; Prospecting · IC</t>
        </is>
      </c>
      <c r="W170" s="101" t="inlineStr">
        <is>
          <t>A3</t>
        </is>
      </c>
      <c r="X170" s="86" t="inlineStr">
        <is>
          <t>Band A · Practitioner</t>
        </is>
      </c>
      <c r="Y170" s="86" t="inlineStr">
        <is>
          <t>Senior Sales Development Representative</t>
        </is>
      </c>
      <c r="Z170" s="86" t="n"/>
      <c r="AA170" s="86" t="inlineStr">
        <is>
          <t>Placed at A3 by the evidence: six ratings × market-derived weights and rules R1–R13 · no move needed for the reporting line</t>
        </is>
      </c>
      <c r="AB170" s="86" t="n"/>
      <c r="AC170" s="88" t="inlineStr">
        <is>
          <t>A3</t>
        </is>
      </c>
      <c r="AD170" s="21" t="inlineStr">
        <is>
          <t>Medium · 4.9 yrs vs market 2–5 yrs for A3</t>
        </is>
      </c>
      <c r="AE170" s="21" t="n"/>
      <c r="AF170" s="21" t="inlineStr">
        <is>
          <t>P2 · SFIA 3 Apply</t>
        </is>
      </c>
      <c r="AG170" s="89" t="str">
        <f>IFERROR(IF(INDEX(RM_I_C,MATCH($U170,RM_KEY,0))="","",INDEX(RM_I_C,MATCH($U170,RM_KEY,0))),"")</f>
        <v>H</v>
      </c>
      <c r="AH170" s="90" t="str">
        <f>IFERROR(IF(INDEX(RM_I_Au,MATCH($U170,RM_KEY,0))="","",INDEX(RM_I_Au,MATCH($U170,RM_KEY,0))),"")</f>
        <v>M</v>
      </c>
      <c r="AI170" s="90" t="str">
        <f>IFERROR(IF(INDEX(RM_I_Ac,MATCH($U170,RM_KEY,0))="","",INDEX(RM_I_Ac,MATCH($U170,RM_KEY,0))),"")</f>
        <v>L</v>
      </c>
      <c r="AJ170" s="90" t="str">
        <f>IFERROR(IF(INDEX(RM_I_L,MATCH($U170,RM_KEY,0))="","",INDEX(RM_I_L,MATCH($U170,RM_KEY,0))),"")</f>
        <v>L</v>
      </c>
      <c r="AK170" s="90" t="str">
        <f>IFERROR(IF(INDEX(RM_I_BI,MATCH($U170,RM_KEY,0))="","",INDEX(RM_I_BI,MATCH($U170,RM_KEY,0))),"")</f>
        <v>M</v>
      </c>
      <c r="AL170" s="90" t="str">
        <f>IFERROR(IF(INDEX(RM_I_Exp,MATCH($U170,RM_KEY,0))="","",INDEX(RM_I_Exp,MATCH($U170,RM_KEY,0))),"")</f>
        <v>L</v>
      </c>
      <c r="AM170" s="90" t="str">
        <f>IFERROR(IF(INDEX(RM_I_Edu,MATCH($U170,RM_KEY,0))="","",INDEX(RM_I_Edu,MATCH($U170,RM_KEY,0))),"")</f>
        <v>L</v>
      </c>
      <c r="AN170" s="91" t="str">
        <f>IFERROR(IF(INDEX(RM_M_C,MATCH($U170,RM_KEY,0))="","",INDEX(RM_M_C,MATCH($U170,RM_KEY,0))),"")</f>
        <v>H</v>
      </c>
      <c r="AO170" s="92" t="str">
        <f>IFERROR(IF(INDEX(RM_M_Au,MATCH($U170,RM_KEY,0))="","",INDEX(RM_M_Au,MATCH($U170,RM_KEY,0))),"")</f>
        <v>M</v>
      </c>
      <c r="AP170" s="92" t="str">
        <f>IFERROR(IF(INDEX(RM_M_Ac,MATCH($U170,RM_KEY,0))="","",INDEX(RM_M_Ac,MATCH($U170,RM_KEY,0))),"")</f>
        <v>M</v>
      </c>
      <c r="AQ170" s="92" t="str">
        <f>IFERROR(IF(INDEX(RM_M_L,MATCH($U170,RM_KEY,0))="","",INDEX(RM_M_L,MATCH($U170,RM_KEY,0))),"")</f>
        <v>L</v>
      </c>
      <c r="AR170" s="92" t="str">
        <f>IFERROR(IF(INDEX(RM_M_BI,MATCH($U170,RM_KEY,0))="","",INDEX(RM_M_BI,MATCH($U170,RM_KEY,0))),"")</f>
        <v>L</v>
      </c>
      <c r="AS170" s="92" t="str">
        <f>IFERROR(IF(INDEX(RM_M_Exp,MATCH($U170,RM_KEY,0))="","",INDEX(RM_M_Exp,MATCH($U170,RM_KEY,0))),"")</f>
        <v>L</v>
      </c>
      <c r="AT170" s="92" t="str">
        <f>IFERROR(IF(INDEX(RM_M_Edu,MATCH($U170,RM_KEY,0))="","",INDEX(RM_M_Edu,MATCH($U170,RM_KEY,0))),"")</f>
        <v>L</v>
      </c>
      <c r="AU170" s="93" t="str">
        <f>IFERROR(IF(INDEX(RM_L_C,MATCH($U170,RM_KEY,0))="","",INDEX(RM_L_C,MATCH($U170,RM_KEY,0))),"")</f>
        <v/>
      </c>
      <c r="AV170" s="94" t="str">
        <f>IFERROR(IF(INDEX(RM_L_Au,MATCH($U170,RM_KEY,0))="","",INDEX(RM_L_Au,MATCH($U170,RM_KEY,0))),"")</f>
        <v/>
      </c>
      <c r="AW170" s="94" t="str">
        <f>IFERROR(IF(INDEX(RM_L_Ac,MATCH($U170,RM_KEY,0))="","",INDEX(RM_L_Ac,MATCH($U170,RM_KEY,0))),"")</f>
        <v/>
      </c>
      <c r="AX170" s="94" t="str">
        <f>IFERROR(IF(INDEX(RM_L_L,MATCH($U170,RM_KEY,0))="","",INDEX(RM_L_L,MATCH($U170,RM_KEY,0))),"")</f>
        <v/>
      </c>
      <c r="AY170" s="94" t="str">
        <f>IFERROR(IF(INDEX(RM_L_BI,MATCH($U170,RM_KEY,0))="","",INDEX(RM_L_BI,MATCH($U170,RM_KEY,0))),"")</f>
        <v/>
      </c>
      <c r="AZ170" s="94" t="str">
        <f>IFERROR(IF(INDEX(RM_L_Exp,MATCH($U170,RM_KEY,0))="","",INDEX(RM_L_Exp,MATCH($U170,RM_KEY,0))),"")</f>
        <v/>
      </c>
      <c r="BA170" s="94" t="str">
        <f>IFERROR(IF(INDEX(RM_L_Edu,MATCH($U170,RM_KEY,0))="","",INDEX(RM_L_Edu,MATCH($U170,RM_KEY,0))),"")</f>
        <v/>
      </c>
      <c r="BB170" s="89" t="inlineStr">
        <is>
          <t>M</t>
        </is>
      </c>
      <c r="BC170" s="90" t="inlineStr">
        <is>
          <t>M</t>
        </is>
      </c>
      <c r="BD170" s="90" t="inlineStr">
        <is>
          <t>M</t>
        </is>
      </c>
      <c r="BE170" s="90" t="inlineStr">
        <is>
          <t>L</t>
        </is>
      </c>
      <c r="BF170" s="90" t="n"/>
      <c r="BG170" s="90" t="inlineStr">
        <is>
          <t>H</t>
        </is>
      </c>
      <c r="BH170" s="90" t="inlineStr">
        <is>
          <t>H</t>
        </is>
      </c>
      <c r="BI170" s="93" t="n"/>
      <c r="BJ170" s="94" t="n"/>
      <c r="BK170" s="94" t="n"/>
      <c r="BL170" s="94" t="n"/>
      <c r="BM170" s="94" t="n"/>
      <c r="BN170" s="94" t="n"/>
      <c r="BO170" s="94" t="n"/>
      <c r="BP170" s="63" t="n"/>
      <c r="BQ170" s="95" t="str">
        <f>IF(CY170=0,"",IF(BP170&lt;&gt;"",BP170,IF(LEFT(W170,1)="X",W170,IF(OR(W170="B+",W170="C+"),INDEX(LAD_PC,MAX(1,MIN(14,MATCH(W170,LAD_PC,0)+IF((DA170-CZ170)&gt;=0.5,1,IF((DA170-CZ170)&lt;=-0.5,-1,0))))),INDEX(LAD_STD,MAX(1,MIN(12,MATCH(W170,LAD_STD,0)+IF((DA170-CZ170)&gt;=0.5,1,IF((DA170-CZ170)&lt;=-0.5,-1,0)))))))))</f>
        <v/>
      </c>
      <c r="BR170" s="86" t="str">
        <f>IF(BQ170="","",IFERROR(CHOOSE(INDEX(B_RANK,MATCH(BQ170,B_LVL,0)),"Band A · Practitioner","Band B · Specialist / Manager","B+ · Player-Coach","Band C · Principal / Head","C+ · Player-Coach","Band D · Business leadership","Band E · Enterprise leadership"),"Band X · Consultant"))</f>
        <v/>
      </c>
      <c r="BS170" s="86" t="str">
        <f>IF(BQ170="","",IF(BQ170=W170,"• Same",IF(INDEX(B_VAL,MATCH(BQ170,B_LVL,0))&gt;INDEX(B_VAL,MATCH(W170,B_LVL,0)),"▲ Up","▼ Down")))</f>
        <v/>
      </c>
      <c r="BT170" s="95" t="str">
        <f>IF(BQ170&lt;&gt;"",BQ170,W170)</f>
        <v>A3</v>
      </c>
      <c r="BU170" s="86" t="str">
        <f>IFERROR(IF($H170="","—",IF(OR(LEFT(BT170,1)="X",LEFT(INDEX($BT$7:$BT$592,MATCH($H170,$D$7:$D$592,0)),1)="X"),"—",IF(AND(LEFT(BT170,1)="E",LEFT(INDEX($BT$7:$BT$592,MATCH($H170,$D$7:$D$592,0)),1)="E"),"Exception · Band E",IF(INDEX(B_VAL,MATCH(BT170,B_LVL,0))&gt;=INDEX(B_VAL,MATCH(INDEX($BT$7:$BT$592,MATCH($H170,$D$7:$D$592,0)),B_LVL,0)),"⚠ At or above the manager",IF(INDEX(B_RANK,MATCH(BT170,B_LVL,0))=INDEX(B_RANK,MATCH(INDEX($BT$7:$BT$592,MATCH($H170,$D$7:$D$592,0)),B_LVL,0)),"⚠ Same band as the manager","OK"))))),"—")</f>
        <v>OK</v>
      </c>
      <c r="BV170" s="64" t="n"/>
      <c r="BW170" s="20">
        <f>IFERROR(INDEX(LMH_PTS,MATCH(AG170,LMH_KEY,0)),0)</f>
        <v>9</v>
      </c>
      <c r="BX170" s="21">
        <f>IFERROR(INDEX(LMH_PTS,MATCH(AH170,LMH_KEY,0)),0)</f>
        <v>3</v>
      </c>
      <c r="BY170" s="21">
        <f>IFERROR(INDEX(LMH_PTS,MATCH(AI170,LMH_KEY,0)),0)</f>
        <v>1</v>
      </c>
      <c r="BZ170" s="21">
        <f>IFERROR(INDEX(LMH_PTS,MATCH(AJ170,LMH_KEY,0)),0)</f>
        <v>1</v>
      </c>
      <c r="CA170" s="21">
        <f>IFERROR(INDEX(LMH_PTS,MATCH(AK170,LMH_KEY,0)),0)</f>
        <v>3</v>
      </c>
      <c r="CB170" s="21">
        <f>IFERROR(INDEX(LMH_PTS,MATCH(AL170,LMH_KEY,0)),0)</f>
        <v>1</v>
      </c>
      <c r="CC170" s="21">
        <f>IFERROR(INDEX(LMH_PTS,MATCH(AM170,LMH_KEY,0)),0)</f>
        <v>1</v>
      </c>
      <c r="CD170" s="21">
        <f>IFERROR(INDEX(LMH_PTS,MATCH(IF(AU170&lt;&gt;"",AU170,AG170),LMH_KEY,0)),0)</f>
        <v>9</v>
      </c>
      <c r="CE170" s="21">
        <f>IFERROR(INDEX(LMH_PTS,MATCH(IF(AV170&lt;&gt;"",AV170,AH170),LMH_KEY,0)),0)</f>
        <v>3</v>
      </c>
      <c r="CF170" s="21">
        <f>IFERROR(INDEX(LMH_PTS,MATCH(IF(AW170&lt;&gt;"",AW170,AI170),LMH_KEY,0)),0)</f>
        <v>1</v>
      </c>
      <c r="CG170" s="21">
        <f>IFERROR(INDEX(LMH_PTS,MATCH(IF(AX170&lt;&gt;"",AX170,AJ170),LMH_KEY,0)),0)</f>
        <v>1</v>
      </c>
      <c r="CH170" s="21">
        <f>IFERROR(INDEX(LMH_PTS,MATCH(IF(AY170&lt;&gt;"",AY170,AK170),LMH_KEY,0)),0)</f>
        <v>3</v>
      </c>
      <c r="CI170" s="21">
        <f>IFERROR(INDEX(LMH_PTS,MATCH(IF(AZ170&lt;&gt;"",AZ170,AL170),LMH_KEY,0)),0)</f>
        <v>1</v>
      </c>
      <c r="CJ170" s="21">
        <f>IFERROR(INDEX(LMH_PTS,MATCH(IF(BA170&lt;&gt;"",BA170,AM170),LMH_KEY,0)),0)</f>
        <v>1</v>
      </c>
      <c r="CK170" s="21">
        <f>IF(BB170="",0,IFERROR(INDEX(LMH_STEP,MATCH(BB170,LMH_KEY,0)),0))</f>
        <v>0</v>
      </c>
      <c r="CL170" s="21">
        <f>IF(BC170="",0,IFERROR(INDEX(LMH_STEP,MATCH(BC170,LMH_KEY,0)),0))</f>
        <v>0</v>
      </c>
      <c r="CM170" s="21">
        <f>IF(BD170="",0,IFERROR(INDEX(LMH_STEP,MATCH(BD170,LMH_KEY,0)),0))</f>
        <v>0</v>
      </c>
      <c r="CN170" s="21">
        <f>IF(BE170="",0,IFERROR(INDEX(LMH_STEP,MATCH(BE170,LMH_KEY,0)),0))</f>
        <v>-1</v>
      </c>
      <c r="CO170" s="21">
        <f>IF(BF170="",0,IFERROR(INDEX(LMH_STEP,MATCH(BF170,LMH_KEY,0)),0))</f>
        <v>0</v>
      </c>
      <c r="CP170" s="21">
        <f>IF(BG170="",0,IFERROR(INDEX(LMH_STEP,MATCH(BG170,LMH_KEY,0)),0))</f>
        <v>1</v>
      </c>
      <c r="CQ170" s="21">
        <f>IF(BH170="",0,IFERROR(INDEX(LMH_STEP,MATCH(BH170,LMH_KEY,0)),0))</f>
        <v>1</v>
      </c>
      <c r="CR170" s="21">
        <f>IF(BI170&lt;&gt;"",IFERROR(INDEX(LMH_STEP,MATCH(BI170,LMH_KEY,0)),0),CK170)</f>
        <v>0</v>
      </c>
      <c r="CS170" s="21">
        <f>IF(BJ170&lt;&gt;"",IFERROR(INDEX(LMH_STEP,MATCH(BJ170,LMH_KEY,0)),0),CL170)</f>
        <v>0</v>
      </c>
      <c r="CT170" s="21">
        <f>IF(BK170&lt;&gt;"",IFERROR(INDEX(LMH_STEP,MATCH(BK170,LMH_KEY,0)),0),CM170)</f>
        <v>0</v>
      </c>
      <c r="CU170" s="21">
        <f>IF(BL170&lt;&gt;"",IFERROR(INDEX(LMH_STEP,MATCH(BL170,LMH_KEY,0)),0),CN170)</f>
        <v>-1</v>
      </c>
      <c r="CV170" s="21">
        <f>IF(BM170&lt;&gt;"",IFERROR(INDEX(LMH_STEP,MATCH(BM170,LMH_KEY,0)),0),CO170)</f>
        <v>0</v>
      </c>
      <c r="CW170" s="21">
        <f>IF(BN170&lt;&gt;"",IFERROR(INDEX(LMH_STEP,MATCH(BN170,LMH_KEY,0)),0),CP170)</f>
        <v>1</v>
      </c>
      <c r="CX170" s="21">
        <f>IF(BO170&lt;&gt;"",IFERROR(INDEX(LMH_STEP,MATCH(BO170,LMH_KEY,0)),0),CQ170)</f>
        <v>1</v>
      </c>
      <c r="CY170" s="21">
        <f>COUNTA(BI170:BO170)+IF(BP170&lt;&gt;"",1,0)+IFERROR(INDEX(RM_LCNT,MATCH($U170,RM_KEY,0)),0)</f>
        <v>0</v>
      </c>
      <c r="CZ170" s="21">
        <f>IF((BW170+BX170+BY170+BZ170+CA170+CB170+CC170)=0,0,(BW170*CK170+BX170*CL170+BY170*CM170+BZ170*CN170+CA170*CO170+CB170*CP170+CC170*CQ170)/(BW170+BX170+BY170+BZ170+CA170+CB170+CC170))</f>
        <v>0.0526315789473684</v>
      </c>
      <c r="DA170" s="21">
        <f>IF((CD170+CE170+CF170+CG170+CH170+CI170+CJ170)=0,0,(CD170*CR170+CE170*CS170+CF170*CT170+CG170*CU170+CH170*CV170+CI170*CW170+CJ170*CX170)/(CD170+CE170+CF170+CG170+CH170+CI170+CJ170))</f>
        <v>0.0526315789473684</v>
      </c>
    </row>
    <row r="171" ht="70" customHeight="1">
      <c r="A171" s="59" t="inlineStr">
        <is>
          <t>CARBON</t>
        </is>
      </c>
      <c r="B171" s="17" t="inlineStr">
        <is>
          <t>Marketing</t>
        </is>
      </c>
      <c r="C171" s="17" t="n">
        <v>4</v>
      </c>
      <c r="D171" s="17" t="inlineStr">
        <is>
          <t>IRIS2546</t>
        </is>
      </c>
      <c r="E171" s="17" t="inlineStr">
        <is>
          <t>Adithya Nair</t>
        </is>
      </c>
      <c r="F171" s="17" t="inlineStr">
        <is>
          <t>Sales Development Representative</t>
        </is>
      </c>
      <c r="G171" s="17" t="inlineStr">
        <is>
          <t>Prashant Sharad Jadhav</t>
        </is>
      </c>
      <c r="H171" s="17" t="inlineStr">
        <is>
          <t>IRIS2553</t>
        </is>
      </c>
      <c r="I171" s="17" t="n">
        <v>1.3</v>
      </c>
      <c r="J171" s="17" t="inlineStr">
        <is>
          <t>B.Tech</t>
        </is>
      </c>
      <c r="K171" s="17" t="n"/>
      <c r="L171" s="82" t="inlineStr">
        <is>
          <t>20 of 20</t>
        </is>
      </c>
      <c r="M171" s="83"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N171" s="83" t="n"/>
      <c r="O171" s="83" t="inlineStr">
        <is>
          <t>Latest rating: Not rated · manager · 9-box: Not placed · manager</t>
        </is>
      </c>
      <c r="P171" s="83" t="inlineStr">
        <is>
          <t>Complexity &amp; Expertise: A2: Prospect shortlisting, personalised emails, LinkedIn and dialler outreach, lead qualification, CRM hygiene → matches the start
Autonomy &amp; Decision: A2: Decides own outreach and emails; chooses the day's accounts → matches the start
Accountability &amp; Impact: A2: Accountable if the booked contact does not show up or is not relevant → matches the start
Leadership &amp; Strategy: A1: No guidance or leadership of others described → matches the start</t>
        </is>
      </c>
      <c r="Q171" s="84" t="inlineStr">
        <is>
          <t>Open ▸</t>
        </is>
      </c>
      <c r="R171" s="84" t="inlineStr">
        <is>
          <t>Card ▸</t>
        </is>
      </c>
      <c r="S171" s="85" t="inlineStr">
        <is>
          <t>Sales &amp; Business Development</t>
        </is>
      </c>
      <c r="T171" s="86" t="inlineStr">
        <is>
          <t>Sales Development &amp; Prospecting</t>
        </is>
      </c>
      <c r="U171" s="86" t="inlineStr">
        <is>
          <t>R082</t>
        </is>
      </c>
      <c r="V171" s="86" t="inlineStr">
        <is>
          <t>Sales Development &amp; Prospecting · IC</t>
        </is>
      </c>
      <c r="W171" s="101" t="inlineStr">
        <is>
          <t>A2</t>
        </is>
      </c>
      <c r="X171" s="86" t="inlineStr">
        <is>
          <t>Band A · Practitioner</t>
        </is>
      </c>
      <c r="Y171" s="86" t="inlineStr">
        <is>
          <t>Sales Development Representative</t>
        </is>
      </c>
      <c r="Z171" s="86" t="n"/>
      <c r="AA171" s="86" t="inlineStr">
        <is>
          <t>Placed at A2 by the evidence: six ratings × market-derived weights and rules R1–R13 · no move needed for the reporting line</t>
        </is>
      </c>
      <c r="AB171" s="86" t="n"/>
      <c r="AC171" s="88" t="inlineStr">
        <is>
          <t>A2</t>
        </is>
      </c>
      <c r="AD171" s="21" t="inlineStr">
        <is>
          <t>Medium · 1.3 yrs vs market 0–3 yrs for A2</t>
        </is>
      </c>
      <c r="AE171" s="21" t="n"/>
      <c r="AF171" s="21" t="inlineStr">
        <is>
          <t>P1–P2 · SFIA 2 Assist</t>
        </is>
      </c>
      <c r="AG171" s="89" t="str">
        <f>IFERROR(IF(INDEX(RM_I_C,MATCH($U171,RM_KEY,0))="","",INDEX(RM_I_C,MATCH($U171,RM_KEY,0))),"")</f>
        <v>H</v>
      </c>
      <c r="AH171" s="90" t="str">
        <f>IFERROR(IF(INDEX(RM_I_Au,MATCH($U171,RM_KEY,0))="","",INDEX(RM_I_Au,MATCH($U171,RM_KEY,0))),"")</f>
        <v>M</v>
      </c>
      <c r="AI171" s="90" t="str">
        <f>IFERROR(IF(INDEX(RM_I_Ac,MATCH($U171,RM_KEY,0))="","",INDEX(RM_I_Ac,MATCH($U171,RM_KEY,0))),"")</f>
        <v>L</v>
      </c>
      <c r="AJ171" s="90" t="str">
        <f>IFERROR(IF(INDEX(RM_I_L,MATCH($U171,RM_KEY,0))="","",INDEX(RM_I_L,MATCH($U171,RM_KEY,0))),"")</f>
        <v>L</v>
      </c>
      <c r="AK171" s="90" t="str">
        <f>IFERROR(IF(INDEX(RM_I_BI,MATCH($U171,RM_KEY,0))="","",INDEX(RM_I_BI,MATCH($U171,RM_KEY,0))),"")</f>
        <v>M</v>
      </c>
      <c r="AL171" s="90" t="str">
        <f>IFERROR(IF(INDEX(RM_I_Exp,MATCH($U171,RM_KEY,0))="","",INDEX(RM_I_Exp,MATCH($U171,RM_KEY,0))),"")</f>
        <v>L</v>
      </c>
      <c r="AM171" s="90" t="str">
        <f>IFERROR(IF(INDEX(RM_I_Edu,MATCH($U171,RM_KEY,0))="","",INDEX(RM_I_Edu,MATCH($U171,RM_KEY,0))),"")</f>
        <v>L</v>
      </c>
      <c r="AN171" s="91" t="str">
        <f>IFERROR(IF(INDEX(RM_M_C,MATCH($U171,RM_KEY,0))="","",INDEX(RM_M_C,MATCH($U171,RM_KEY,0))),"")</f>
        <v>H</v>
      </c>
      <c r="AO171" s="92" t="str">
        <f>IFERROR(IF(INDEX(RM_M_Au,MATCH($U171,RM_KEY,0))="","",INDEX(RM_M_Au,MATCH($U171,RM_KEY,0))),"")</f>
        <v>M</v>
      </c>
      <c r="AP171" s="92" t="str">
        <f>IFERROR(IF(INDEX(RM_M_Ac,MATCH($U171,RM_KEY,0))="","",INDEX(RM_M_Ac,MATCH($U171,RM_KEY,0))),"")</f>
        <v>M</v>
      </c>
      <c r="AQ171" s="92" t="str">
        <f>IFERROR(IF(INDEX(RM_M_L,MATCH($U171,RM_KEY,0))="","",INDEX(RM_M_L,MATCH($U171,RM_KEY,0))),"")</f>
        <v>L</v>
      </c>
      <c r="AR171" s="92" t="str">
        <f>IFERROR(IF(INDEX(RM_M_BI,MATCH($U171,RM_KEY,0))="","",INDEX(RM_M_BI,MATCH($U171,RM_KEY,0))),"")</f>
        <v>L</v>
      </c>
      <c r="AS171" s="92" t="str">
        <f>IFERROR(IF(INDEX(RM_M_Exp,MATCH($U171,RM_KEY,0))="","",INDEX(RM_M_Exp,MATCH($U171,RM_KEY,0))),"")</f>
        <v>L</v>
      </c>
      <c r="AT171" s="92" t="str">
        <f>IFERROR(IF(INDEX(RM_M_Edu,MATCH($U171,RM_KEY,0))="","",INDEX(RM_M_Edu,MATCH($U171,RM_KEY,0))),"")</f>
        <v>L</v>
      </c>
      <c r="AU171" s="93" t="str">
        <f>IFERROR(IF(INDEX(RM_L_C,MATCH($U171,RM_KEY,0))="","",INDEX(RM_L_C,MATCH($U171,RM_KEY,0))),"")</f>
        <v/>
      </c>
      <c r="AV171" s="94" t="str">
        <f>IFERROR(IF(INDEX(RM_L_Au,MATCH($U171,RM_KEY,0))="","",INDEX(RM_L_Au,MATCH($U171,RM_KEY,0))),"")</f>
        <v/>
      </c>
      <c r="AW171" s="94" t="str">
        <f>IFERROR(IF(INDEX(RM_L_Ac,MATCH($U171,RM_KEY,0))="","",INDEX(RM_L_Ac,MATCH($U171,RM_KEY,0))),"")</f>
        <v/>
      </c>
      <c r="AX171" s="94" t="str">
        <f>IFERROR(IF(INDEX(RM_L_L,MATCH($U171,RM_KEY,0))="","",INDEX(RM_L_L,MATCH($U171,RM_KEY,0))),"")</f>
        <v/>
      </c>
      <c r="AY171" s="94" t="str">
        <f>IFERROR(IF(INDEX(RM_L_BI,MATCH($U171,RM_KEY,0))="","",INDEX(RM_L_BI,MATCH($U171,RM_KEY,0))),"")</f>
        <v/>
      </c>
      <c r="AZ171" s="94" t="str">
        <f>IFERROR(IF(INDEX(RM_L_Exp,MATCH($U171,RM_KEY,0))="","",INDEX(RM_L_Exp,MATCH($U171,RM_KEY,0))),"")</f>
        <v/>
      </c>
      <c r="BA171" s="94" t="str">
        <f>IFERROR(IF(INDEX(RM_L_Edu,MATCH($U171,RM_KEY,0))="","",INDEX(RM_L_Edu,MATCH($U171,RM_KEY,0))),"")</f>
        <v/>
      </c>
      <c r="BB171" s="89" t="inlineStr">
        <is>
          <t>M</t>
        </is>
      </c>
      <c r="BC171" s="90" t="inlineStr">
        <is>
          <t>M</t>
        </is>
      </c>
      <c r="BD171" s="90" t="inlineStr">
        <is>
          <t>M</t>
        </is>
      </c>
      <c r="BE171" s="90" t="inlineStr">
        <is>
          <t>L</t>
        </is>
      </c>
      <c r="BF171" s="90" t="n"/>
      <c r="BG171" s="90" t="inlineStr">
        <is>
          <t>M</t>
        </is>
      </c>
      <c r="BH171" s="90" t="inlineStr">
        <is>
          <t>M</t>
        </is>
      </c>
      <c r="BI171" s="93" t="n"/>
      <c r="BJ171" s="94" t="n"/>
      <c r="BK171" s="94" t="n"/>
      <c r="BL171" s="94" t="n"/>
      <c r="BM171" s="94" t="n"/>
      <c r="BN171" s="94" t="n"/>
      <c r="BO171" s="94" t="n"/>
      <c r="BP171" s="63" t="n"/>
      <c r="BQ171" s="95" t="str">
        <f>IF(CY171=0,"",IF(BP171&lt;&gt;"",BP171,IF(LEFT(W171,1)="X",W171,IF(OR(W171="B+",W171="C+"),INDEX(LAD_PC,MAX(1,MIN(14,MATCH(W171,LAD_PC,0)+IF((DA171-CZ171)&gt;=0.5,1,IF((DA171-CZ171)&lt;=-0.5,-1,0))))),INDEX(LAD_STD,MAX(1,MIN(12,MATCH(W171,LAD_STD,0)+IF((DA171-CZ171)&gt;=0.5,1,IF((DA171-CZ171)&lt;=-0.5,-1,0)))))))))</f>
        <v/>
      </c>
      <c r="BR171" s="86" t="str">
        <f>IF(BQ171="","",IFERROR(CHOOSE(INDEX(B_RANK,MATCH(BQ171,B_LVL,0)),"Band A · Practitioner","Band B · Specialist / Manager","B+ · Player-Coach","Band C · Principal / Head","C+ · Player-Coach","Band D · Business leadership","Band E · Enterprise leadership"),"Band X · Consultant"))</f>
        <v/>
      </c>
      <c r="BS171" s="86" t="str">
        <f>IF(BQ171="","",IF(BQ171=W171,"• Same",IF(INDEX(B_VAL,MATCH(BQ171,B_LVL,0))&gt;INDEX(B_VAL,MATCH(W171,B_LVL,0)),"▲ Up","▼ Down")))</f>
        <v/>
      </c>
      <c r="BT171" s="95" t="str">
        <f>IF(BQ171&lt;&gt;"",BQ171,W171)</f>
        <v>A2</v>
      </c>
      <c r="BU171" s="86" t="str">
        <f>IFERROR(IF($H171="","—",IF(OR(LEFT(BT171,1)="X",LEFT(INDEX($BT$7:$BT$592,MATCH($H171,$D$7:$D$592,0)),1)="X"),"—",IF(AND(LEFT(BT171,1)="E",LEFT(INDEX($BT$7:$BT$592,MATCH($H171,$D$7:$D$592,0)),1)="E"),"Exception · Band E",IF(INDEX(B_VAL,MATCH(BT171,B_LVL,0))&gt;=INDEX(B_VAL,MATCH(INDEX($BT$7:$BT$592,MATCH($H171,$D$7:$D$592,0)),B_LVL,0)),"⚠ At or above the manager",IF(INDEX(B_RANK,MATCH(BT171,B_LVL,0))=INDEX(B_RANK,MATCH(INDEX($BT$7:$BT$592,MATCH($H171,$D$7:$D$592,0)),B_LVL,0)),"⚠ Same band as the manager","OK"))))),"—")</f>
        <v>OK</v>
      </c>
      <c r="BV171" s="64" t="n"/>
      <c r="BW171" s="20">
        <f>IFERROR(INDEX(LMH_PTS,MATCH(AG171,LMH_KEY,0)),0)</f>
        <v>9</v>
      </c>
      <c r="BX171" s="21">
        <f>IFERROR(INDEX(LMH_PTS,MATCH(AH171,LMH_KEY,0)),0)</f>
        <v>3</v>
      </c>
      <c r="BY171" s="21">
        <f>IFERROR(INDEX(LMH_PTS,MATCH(AI171,LMH_KEY,0)),0)</f>
        <v>1</v>
      </c>
      <c r="BZ171" s="21">
        <f>IFERROR(INDEX(LMH_PTS,MATCH(AJ171,LMH_KEY,0)),0)</f>
        <v>1</v>
      </c>
      <c r="CA171" s="21">
        <f>IFERROR(INDEX(LMH_PTS,MATCH(AK171,LMH_KEY,0)),0)</f>
        <v>3</v>
      </c>
      <c r="CB171" s="21">
        <f>IFERROR(INDEX(LMH_PTS,MATCH(AL171,LMH_KEY,0)),0)</f>
        <v>1</v>
      </c>
      <c r="CC171" s="21">
        <f>IFERROR(INDEX(LMH_PTS,MATCH(AM171,LMH_KEY,0)),0)</f>
        <v>1</v>
      </c>
      <c r="CD171" s="21">
        <f>IFERROR(INDEX(LMH_PTS,MATCH(IF(AU171&lt;&gt;"",AU171,AG171),LMH_KEY,0)),0)</f>
        <v>9</v>
      </c>
      <c r="CE171" s="21">
        <f>IFERROR(INDEX(LMH_PTS,MATCH(IF(AV171&lt;&gt;"",AV171,AH171),LMH_KEY,0)),0)</f>
        <v>3</v>
      </c>
      <c r="CF171" s="21">
        <f>IFERROR(INDEX(LMH_PTS,MATCH(IF(AW171&lt;&gt;"",AW171,AI171),LMH_KEY,0)),0)</f>
        <v>1</v>
      </c>
      <c r="CG171" s="21">
        <f>IFERROR(INDEX(LMH_PTS,MATCH(IF(AX171&lt;&gt;"",AX171,AJ171),LMH_KEY,0)),0)</f>
        <v>1</v>
      </c>
      <c r="CH171" s="21">
        <f>IFERROR(INDEX(LMH_PTS,MATCH(IF(AY171&lt;&gt;"",AY171,AK171),LMH_KEY,0)),0)</f>
        <v>3</v>
      </c>
      <c r="CI171" s="21">
        <f>IFERROR(INDEX(LMH_PTS,MATCH(IF(AZ171&lt;&gt;"",AZ171,AL171),LMH_KEY,0)),0)</f>
        <v>1</v>
      </c>
      <c r="CJ171" s="21">
        <f>IFERROR(INDEX(LMH_PTS,MATCH(IF(BA171&lt;&gt;"",BA171,AM171),LMH_KEY,0)),0)</f>
        <v>1</v>
      </c>
      <c r="CK171" s="21">
        <f>IF(BB171="",0,IFERROR(INDEX(LMH_STEP,MATCH(BB171,LMH_KEY,0)),0))</f>
        <v>0</v>
      </c>
      <c r="CL171" s="21">
        <f>IF(BC171="",0,IFERROR(INDEX(LMH_STEP,MATCH(BC171,LMH_KEY,0)),0))</f>
        <v>0</v>
      </c>
      <c r="CM171" s="21">
        <f>IF(BD171="",0,IFERROR(INDEX(LMH_STEP,MATCH(BD171,LMH_KEY,0)),0))</f>
        <v>0</v>
      </c>
      <c r="CN171" s="21">
        <f>IF(BE171="",0,IFERROR(INDEX(LMH_STEP,MATCH(BE171,LMH_KEY,0)),0))</f>
        <v>-1</v>
      </c>
      <c r="CO171" s="21">
        <f>IF(BF171="",0,IFERROR(INDEX(LMH_STEP,MATCH(BF171,LMH_KEY,0)),0))</f>
        <v>0</v>
      </c>
      <c r="CP171" s="21">
        <f>IF(BG171="",0,IFERROR(INDEX(LMH_STEP,MATCH(BG171,LMH_KEY,0)),0))</f>
        <v>0</v>
      </c>
      <c r="CQ171" s="21">
        <f>IF(BH171="",0,IFERROR(INDEX(LMH_STEP,MATCH(BH171,LMH_KEY,0)),0))</f>
        <v>0</v>
      </c>
      <c r="CR171" s="21">
        <f>IF(BI171&lt;&gt;"",IFERROR(INDEX(LMH_STEP,MATCH(BI171,LMH_KEY,0)),0),CK171)</f>
        <v>0</v>
      </c>
      <c r="CS171" s="21">
        <f>IF(BJ171&lt;&gt;"",IFERROR(INDEX(LMH_STEP,MATCH(BJ171,LMH_KEY,0)),0),CL171)</f>
        <v>0</v>
      </c>
      <c r="CT171" s="21">
        <f>IF(BK171&lt;&gt;"",IFERROR(INDEX(LMH_STEP,MATCH(BK171,LMH_KEY,0)),0),CM171)</f>
        <v>0</v>
      </c>
      <c r="CU171" s="21">
        <f>IF(BL171&lt;&gt;"",IFERROR(INDEX(LMH_STEP,MATCH(BL171,LMH_KEY,0)),0),CN171)</f>
        <v>-1</v>
      </c>
      <c r="CV171" s="21">
        <f>IF(BM171&lt;&gt;"",IFERROR(INDEX(LMH_STEP,MATCH(BM171,LMH_KEY,0)),0),CO171)</f>
        <v>0</v>
      </c>
      <c r="CW171" s="21">
        <f>IF(BN171&lt;&gt;"",IFERROR(INDEX(LMH_STEP,MATCH(BN171,LMH_KEY,0)),0),CP171)</f>
        <v>0</v>
      </c>
      <c r="CX171" s="21">
        <f>IF(BO171&lt;&gt;"",IFERROR(INDEX(LMH_STEP,MATCH(BO171,LMH_KEY,0)),0),CQ171)</f>
        <v>0</v>
      </c>
      <c r="CY171" s="21">
        <f>COUNTA(BI171:BO171)+IF(BP171&lt;&gt;"",1,0)+IFERROR(INDEX(RM_LCNT,MATCH($U171,RM_KEY,0)),0)</f>
        <v>0</v>
      </c>
      <c r="CZ171" s="21">
        <f>IF((BW171+BX171+BY171+BZ171+CA171+CB171+CC171)=0,0,(BW171*CK171+BX171*CL171+BY171*CM171+BZ171*CN171+CA171*CO171+CB171*CP171+CC171*CQ171)/(BW171+BX171+BY171+BZ171+CA171+CB171+CC171))</f>
        <v>-0.0526315789473684</v>
      </c>
      <c r="DA171" s="21">
        <f>IF((CD171+CE171+CF171+CG171+CH171+CI171+CJ171)=0,0,(CD171*CR171+CE171*CS171+CF171*CT171+CG171*CU171+CH171*CV171+CI171*CW171+CJ171*CX171)/(CD171+CE171+CF171+CG171+CH171+CI171+CJ171))</f>
        <v>-0.0526315789473684</v>
      </c>
    </row>
    <row r="172" ht="70" customHeight="1">
      <c r="A172" s="59" t="inlineStr">
        <is>
          <t>CARBON</t>
        </is>
      </c>
      <c r="B172" s="17" t="inlineStr">
        <is>
          <t>Sales</t>
        </is>
      </c>
      <c r="C172" s="17" t="n">
        <v>3</v>
      </c>
      <c r="D172" s="17" t="inlineStr">
        <is>
          <t>IRIS1734</t>
        </is>
      </c>
      <c r="E172" s="17" t="inlineStr">
        <is>
          <t>Rohit Bansal</t>
        </is>
      </c>
      <c r="F172" s="17" t="inlineStr">
        <is>
          <t>Senior Manager Sales</t>
        </is>
      </c>
      <c r="G172" s="17" t="inlineStr">
        <is>
          <t>Anuradha RK</t>
        </is>
      </c>
      <c r="H172" s="17" t="inlineStr">
        <is>
          <t>IRIS0391</t>
        </is>
      </c>
      <c r="I172" s="17" t="n">
        <v>16.5</v>
      </c>
      <c r="J172" s="17" t="inlineStr">
        <is>
          <t>MBA</t>
        </is>
      </c>
      <c r="K172" s="17" t="n"/>
      <c r="L172" s="82" t="inlineStr">
        <is>
          <t>20 of 20</t>
        </is>
      </c>
      <c r="M172" s="83"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t>
        </is>
      </c>
      <c r="N172" s="83" t="n"/>
      <c r="O172" s="83" t="inlineStr">
        <is>
          <t>Latest rating: Not rated · manager · 9-box: Not placed · manager</t>
        </is>
      </c>
      <c r="P172" s="83" t="inlineStr">
        <is>
          <t>Complexity &amp; Expertise: B1: Consultative selling: requirements gathering, architecting deals, proposals and negotiation in financial reporting domain → moved down 1
Autonomy &amp; Decision: B1: Independently drives deals, pursues opportunities and builds proposals on own key accounts → moved down 1
Accountability &amp; Impact: B2: Revenue generation and customer acquisition; owns key accounts and revenue targets → moved down 0.5
Leadership &amp; Strategy: A1: Works with cross-functional teams; no people guidance described → moved down 1</t>
        </is>
      </c>
      <c r="Q172" s="84" t="inlineStr">
        <is>
          <t>Open ▸</t>
        </is>
      </c>
      <c r="R172" s="84" t="inlineStr">
        <is>
          <t>Card ▸</t>
        </is>
      </c>
      <c r="S172" s="85" t="inlineStr">
        <is>
          <t>Sales &amp; Business Development</t>
        </is>
      </c>
      <c r="T172" s="86" t="inlineStr">
        <is>
          <t>Sales Leadership</t>
        </is>
      </c>
      <c r="U172" s="86" t="inlineStr">
        <is>
          <t>R084</t>
        </is>
      </c>
      <c r="V172" s="86" t="inlineStr">
        <is>
          <t>Sales Leadership · IC</t>
        </is>
      </c>
      <c r="W172" s="99" t="inlineStr">
        <is>
          <t>B2</t>
        </is>
      </c>
      <c r="X172" s="86" t="inlineStr">
        <is>
          <t>Band B · Specialist / Manager</t>
        </is>
      </c>
      <c r="Y172" s="86" t="inlineStr">
        <is>
          <t>Senior Account Executive</t>
        </is>
      </c>
      <c r="Z172" s="100" t="inlineStr">
        <is>
          <t>Lead Account Executive → Senior Account Executive</t>
        </is>
      </c>
      <c r="AA172" s="86" t="inlineStr">
        <is>
          <t>Placed at B2 by the evidence: six ratings × market-derived weights and rules R1–R13 · no move needed for the reporting line</t>
        </is>
      </c>
      <c r="AB172" s="86" t="n"/>
      <c r="AC172" s="88" t="inlineStr">
        <is>
          <t>B2</t>
        </is>
      </c>
      <c r="AD172" s="21" t="inlineStr">
        <is>
          <t>High · 16.5 yrs vs market 6–10 yrs for B2</t>
        </is>
      </c>
      <c r="AE172" s="21" t="n"/>
      <c r="AF172" s="21" t="inlineStr">
        <is>
          <t>P4 / M3 · SFIA 4–5</t>
        </is>
      </c>
      <c r="AG172" s="89" t="str">
        <f>IFERROR(IF(INDEX(RM_I_C,MATCH($U172,RM_KEY,0))="","",INDEX(RM_I_C,MATCH($U172,RM_KEY,0))),"")</f>
        <v>H</v>
      </c>
      <c r="AH172" s="90" t="str">
        <f>IFERROR(IF(INDEX(RM_I_Au,MATCH($U172,RM_KEY,0))="","",INDEX(RM_I_Au,MATCH($U172,RM_KEY,0))),"")</f>
        <v>M</v>
      </c>
      <c r="AI172" s="90" t="str">
        <f>IFERROR(IF(INDEX(RM_I_Ac,MATCH($U172,RM_KEY,0))="","",INDEX(RM_I_Ac,MATCH($U172,RM_KEY,0))),"")</f>
        <v>L</v>
      </c>
      <c r="AJ172" s="90" t="str">
        <f>IFERROR(IF(INDEX(RM_I_L,MATCH($U172,RM_KEY,0))="","",INDEX(RM_I_L,MATCH($U172,RM_KEY,0))),"")</f>
        <v>L</v>
      </c>
      <c r="AK172" s="90" t="str">
        <f>IFERROR(IF(INDEX(RM_I_BI,MATCH($U172,RM_KEY,0))="","",INDEX(RM_I_BI,MATCH($U172,RM_KEY,0))),"")</f>
        <v>M</v>
      </c>
      <c r="AL172" s="90" t="str">
        <f>IFERROR(IF(INDEX(RM_I_Exp,MATCH($U172,RM_KEY,0))="","",INDEX(RM_I_Exp,MATCH($U172,RM_KEY,0))),"")</f>
        <v>L</v>
      </c>
      <c r="AM172" s="90" t="str">
        <f>IFERROR(IF(INDEX(RM_I_Edu,MATCH($U172,RM_KEY,0))="","",INDEX(RM_I_Edu,MATCH($U172,RM_KEY,0))),"")</f>
        <v>L</v>
      </c>
      <c r="AN172" s="91" t="str">
        <f>IFERROR(IF(INDEX(RM_M_C,MATCH($U172,RM_KEY,0))="","",INDEX(RM_M_C,MATCH($U172,RM_KEY,0))),"")</f>
        <v>H</v>
      </c>
      <c r="AO172" s="92" t="str">
        <f>IFERROR(IF(INDEX(RM_M_Au,MATCH($U172,RM_KEY,0))="","",INDEX(RM_M_Au,MATCH($U172,RM_KEY,0))),"")</f>
        <v>M</v>
      </c>
      <c r="AP172" s="92" t="str">
        <f>IFERROR(IF(INDEX(RM_M_Ac,MATCH($U172,RM_KEY,0))="","",INDEX(RM_M_Ac,MATCH($U172,RM_KEY,0))),"")</f>
        <v>M</v>
      </c>
      <c r="AQ172" s="92" t="str">
        <f>IFERROR(IF(INDEX(RM_M_L,MATCH($U172,RM_KEY,0))="","",INDEX(RM_M_L,MATCH($U172,RM_KEY,0))),"")</f>
        <v>L</v>
      </c>
      <c r="AR172" s="92" t="str">
        <f>IFERROR(IF(INDEX(RM_M_BI,MATCH($U172,RM_KEY,0))="","",INDEX(RM_M_BI,MATCH($U172,RM_KEY,0))),"")</f>
        <v>L</v>
      </c>
      <c r="AS172" s="92" t="str">
        <f>IFERROR(IF(INDEX(RM_M_Exp,MATCH($U172,RM_KEY,0))="","",INDEX(RM_M_Exp,MATCH($U172,RM_KEY,0))),"")</f>
        <v>L</v>
      </c>
      <c r="AT172" s="92" t="str">
        <f>IFERROR(IF(INDEX(RM_M_Edu,MATCH($U172,RM_KEY,0))="","",INDEX(RM_M_Edu,MATCH($U172,RM_KEY,0))),"")</f>
        <v>L</v>
      </c>
      <c r="AU172" s="93" t="str">
        <f>IFERROR(IF(INDEX(RM_L_C,MATCH($U172,RM_KEY,0))="","",INDEX(RM_L_C,MATCH($U172,RM_KEY,0))),"")</f>
        <v/>
      </c>
      <c r="AV172" s="94" t="str">
        <f>IFERROR(IF(INDEX(RM_L_Au,MATCH($U172,RM_KEY,0))="","",INDEX(RM_L_Au,MATCH($U172,RM_KEY,0))),"")</f>
        <v/>
      </c>
      <c r="AW172" s="94" t="str">
        <f>IFERROR(IF(INDEX(RM_L_Ac,MATCH($U172,RM_KEY,0))="","",INDEX(RM_L_Ac,MATCH($U172,RM_KEY,0))),"")</f>
        <v/>
      </c>
      <c r="AX172" s="94" t="str">
        <f>IFERROR(IF(INDEX(RM_L_L,MATCH($U172,RM_KEY,0))="","",INDEX(RM_L_L,MATCH($U172,RM_KEY,0))),"")</f>
        <v/>
      </c>
      <c r="AY172" s="94" t="str">
        <f>IFERROR(IF(INDEX(RM_L_BI,MATCH($U172,RM_KEY,0))="","",INDEX(RM_L_BI,MATCH($U172,RM_KEY,0))),"")</f>
        <v/>
      </c>
      <c r="AZ172" s="94" t="str">
        <f>IFERROR(IF(INDEX(RM_L_Exp,MATCH($U172,RM_KEY,0))="","",INDEX(RM_L_Exp,MATCH($U172,RM_KEY,0))),"")</f>
        <v/>
      </c>
      <c r="BA172" s="94" t="str">
        <f>IFERROR(IF(INDEX(RM_L_Edu,MATCH($U172,RM_KEY,0))="","",INDEX(RM_L_Edu,MATCH($U172,RM_KEY,0))),"")</f>
        <v/>
      </c>
      <c r="BB172" s="89" t="inlineStr">
        <is>
          <t>M</t>
        </is>
      </c>
      <c r="BC172" s="90" t="inlineStr">
        <is>
          <t>M</t>
        </is>
      </c>
      <c r="BD172" s="90" t="inlineStr">
        <is>
          <t>M</t>
        </is>
      </c>
      <c r="BE172" s="90" t="inlineStr">
        <is>
          <t>L</t>
        </is>
      </c>
      <c r="BF172" s="90" t="n"/>
      <c r="BG172" s="90" t="inlineStr">
        <is>
          <t>H</t>
        </is>
      </c>
      <c r="BH172" s="90" t="inlineStr">
        <is>
          <t>H</t>
        </is>
      </c>
      <c r="BI172" s="93" t="n"/>
      <c r="BJ172" s="94" t="n"/>
      <c r="BK172" s="94" t="n"/>
      <c r="BL172" s="94" t="n"/>
      <c r="BM172" s="94" t="n"/>
      <c r="BN172" s="94" t="n"/>
      <c r="BO172" s="94" t="n"/>
      <c r="BP172" s="63" t="n"/>
      <c r="BQ172" s="95" t="str">
        <f>IF(CY172=0,"",IF(BP172&lt;&gt;"",BP172,IF(LEFT(W172,1)="X",W172,IF(OR(W172="B+",W172="C+"),INDEX(LAD_PC,MAX(1,MIN(14,MATCH(W172,LAD_PC,0)+IF((DA172-CZ172)&gt;=0.5,1,IF((DA172-CZ172)&lt;=-0.5,-1,0))))),INDEX(LAD_STD,MAX(1,MIN(12,MATCH(W172,LAD_STD,0)+IF((DA172-CZ172)&gt;=0.5,1,IF((DA172-CZ172)&lt;=-0.5,-1,0)))))))))</f>
        <v/>
      </c>
      <c r="BR172" s="86" t="str">
        <f>IF(BQ172="","",IFERROR(CHOOSE(INDEX(B_RANK,MATCH(BQ172,B_LVL,0)),"Band A · Practitioner","Band B · Specialist / Manager","B+ · Player-Coach","Band C · Principal / Head","C+ · Player-Coach","Band D · Business leadership","Band E · Enterprise leadership"),"Band X · Consultant"))</f>
        <v/>
      </c>
      <c r="BS172" s="86" t="str">
        <f>IF(BQ172="","",IF(BQ172=W172,"• Same",IF(INDEX(B_VAL,MATCH(BQ172,B_LVL,0))&gt;INDEX(B_VAL,MATCH(W172,B_LVL,0)),"▲ Up","▼ Down")))</f>
        <v/>
      </c>
      <c r="BT172" s="95" t="str">
        <f>IF(BQ172&lt;&gt;"",BQ172,W172)</f>
        <v>B2</v>
      </c>
      <c r="BU172" s="86" t="str">
        <f>IFERROR(IF($H172="","—",IF(OR(LEFT(BT172,1)="X",LEFT(INDEX($BT$7:$BT$592,MATCH($H172,$D$7:$D$592,0)),1)="X"),"—",IF(AND(LEFT(BT172,1)="E",LEFT(INDEX($BT$7:$BT$592,MATCH($H172,$D$7:$D$592,0)),1)="E"),"Exception · Band E",IF(INDEX(B_VAL,MATCH(BT172,B_LVL,0))&gt;=INDEX(B_VAL,MATCH(INDEX($BT$7:$BT$592,MATCH($H172,$D$7:$D$592,0)),B_LVL,0)),"⚠ At or above the manager",IF(INDEX(B_RANK,MATCH(BT172,B_LVL,0))=INDEX(B_RANK,MATCH(INDEX($BT$7:$BT$592,MATCH($H172,$D$7:$D$592,0)),B_LVL,0)),"⚠ Same band as the manager","OK"))))),"—")</f>
        <v>OK</v>
      </c>
      <c r="BV172" s="64" t="n"/>
      <c r="BW172" s="20">
        <f>IFERROR(INDEX(LMH_PTS,MATCH(AG172,LMH_KEY,0)),0)</f>
        <v>9</v>
      </c>
      <c r="BX172" s="21">
        <f>IFERROR(INDEX(LMH_PTS,MATCH(AH172,LMH_KEY,0)),0)</f>
        <v>3</v>
      </c>
      <c r="BY172" s="21">
        <f>IFERROR(INDEX(LMH_PTS,MATCH(AI172,LMH_KEY,0)),0)</f>
        <v>1</v>
      </c>
      <c r="BZ172" s="21">
        <f>IFERROR(INDEX(LMH_PTS,MATCH(AJ172,LMH_KEY,0)),0)</f>
        <v>1</v>
      </c>
      <c r="CA172" s="21">
        <f>IFERROR(INDEX(LMH_PTS,MATCH(AK172,LMH_KEY,0)),0)</f>
        <v>3</v>
      </c>
      <c r="CB172" s="21">
        <f>IFERROR(INDEX(LMH_PTS,MATCH(AL172,LMH_KEY,0)),0)</f>
        <v>1</v>
      </c>
      <c r="CC172" s="21">
        <f>IFERROR(INDEX(LMH_PTS,MATCH(AM172,LMH_KEY,0)),0)</f>
        <v>1</v>
      </c>
      <c r="CD172" s="21">
        <f>IFERROR(INDEX(LMH_PTS,MATCH(IF(AU172&lt;&gt;"",AU172,AG172),LMH_KEY,0)),0)</f>
        <v>9</v>
      </c>
      <c r="CE172" s="21">
        <f>IFERROR(INDEX(LMH_PTS,MATCH(IF(AV172&lt;&gt;"",AV172,AH172),LMH_KEY,0)),0)</f>
        <v>3</v>
      </c>
      <c r="CF172" s="21">
        <f>IFERROR(INDEX(LMH_PTS,MATCH(IF(AW172&lt;&gt;"",AW172,AI172),LMH_KEY,0)),0)</f>
        <v>1</v>
      </c>
      <c r="CG172" s="21">
        <f>IFERROR(INDEX(LMH_PTS,MATCH(IF(AX172&lt;&gt;"",AX172,AJ172),LMH_KEY,0)),0)</f>
        <v>1</v>
      </c>
      <c r="CH172" s="21">
        <f>IFERROR(INDEX(LMH_PTS,MATCH(IF(AY172&lt;&gt;"",AY172,AK172),LMH_KEY,0)),0)</f>
        <v>3</v>
      </c>
      <c r="CI172" s="21">
        <f>IFERROR(INDEX(LMH_PTS,MATCH(IF(AZ172&lt;&gt;"",AZ172,AL172),LMH_KEY,0)),0)</f>
        <v>1</v>
      </c>
      <c r="CJ172" s="21">
        <f>IFERROR(INDEX(LMH_PTS,MATCH(IF(BA172&lt;&gt;"",BA172,AM172),LMH_KEY,0)),0)</f>
        <v>1</v>
      </c>
      <c r="CK172" s="21">
        <f>IF(BB172="",0,IFERROR(INDEX(LMH_STEP,MATCH(BB172,LMH_KEY,0)),0))</f>
        <v>0</v>
      </c>
      <c r="CL172" s="21">
        <f>IF(BC172="",0,IFERROR(INDEX(LMH_STEP,MATCH(BC172,LMH_KEY,0)),0))</f>
        <v>0</v>
      </c>
      <c r="CM172" s="21">
        <f>IF(BD172="",0,IFERROR(INDEX(LMH_STEP,MATCH(BD172,LMH_KEY,0)),0))</f>
        <v>0</v>
      </c>
      <c r="CN172" s="21">
        <f>IF(BE172="",0,IFERROR(INDEX(LMH_STEP,MATCH(BE172,LMH_KEY,0)),0))</f>
        <v>-1</v>
      </c>
      <c r="CO172" s="21">
        <f>IF(BF172="",0,IFERROR(INDEX(LMH_STEP,MATCH(BF172,LMH_KEY,0)),0))</f>
        <v>0</v>
      </c>
      <c r="CP172" s="21">
        <f>IF(BG172="",0,IFERROR(INDEX(LMH_STEP,MATCH(BG172,LMH_KEY,0)),0))</f>
        <v>1</v>
      </c>
      <c r="CQ172" s="21">
        <f>IF(BH172="",0,IFERROR(INDEX(LMH_STEP,MATCH(BH172,LMH_KEY,0)),0))</f>
        <v>1</v>
      </c>
      <c r="CR172" s="21">
        <f>IF(BI172&lt;&gt;"",IFERROR(INDEX(LMH_STEP,MATCH(BI172,LMH_KEY,0)),0),CK172)</f>
        <v>0</v>
      </c>
      <c r="CS172" s="21">
        <f>IF(BJ172&lt;&gt;"",IFERROR(INDEX(LMH_STEP,MATCH(BJ172,LMH_KEY,0)),0),CL172)</f>
        <v>0</v>
      </c>
      <c r="CT172" s="21">
        <f>IF(BK172&lt;&gt;"",IFERROR(INDEX(LMH_STEP,MATCH(BK172,LMH_KEY,0)),0),CM172)</f>
        <v>0</v>
      </c>
      <c r="CU172" s="21">
        <f>IF(BL172&lt;&gt;"",IFERROR(INDEX(LMH_STEP,MATCH(BL172,LMH_KEY,0)),0),CN172)</f>
        <v>-1</v>
      </c>
      <c r="CV172" s="21">
        <f>IF(BM172&lt;&gt;"",IFERROR(INDEX(LMH_STEP,MATCH(BM172,LMH_KEY,0)),0),CO172)</f>
        <v>0</v>
      </c>
      <c r="CW172" s="21">
        <f>IF(BN172&lt;&gt;"",IFERROR(INDEX(LMH_STEP,MATCH(BN172,LMH_KEY,0)),0),CP172)</f>
        <v>1</v>
      </c>
      <c r="CX172" s="21">
        <f>IF(BO172&lt;&gt;"",IFERROR(INDEX(LMH_STEP,MATCH(BO172,LMH_KEY,0)),0),CQ172)</f>
        <v>1</v>
      </c>
      <c r="CY172" s="21">
        <f>COUNTA(BI172:BO172)+IF(BP172&lt;&gt;"",1,0)+IFERROR(INDEX(RM_LCNT,MATCH($U172,RM_KEY,0)),0)</f>
        <v>0</v>
      </c>
      <c r="CZ172" s="21">
        <f>IF((BW172+BX172+BY172+BZ172+CA172+CB172+CC172)=0,0,(BW172*CK172+BX172*CL172+BY172*CM172+BZ172*CN172+CA172*CO172+CB172*CP172+CC172*CQ172)/(BW172+BX172+BY172+BZ172+CA172+CB172+CC172))</f>
        <v>0.0526315789473684</v>
      </c>
      <c r="DA172" s="21">
        <f>IF((CD172+CE172+CF172+CG172+CH172+CI172+CJ172)=0,0,(CD172*CR172+CE172*CS172+CF172*CT172+CG172*CU172+CH172*CV172+CI172*CW172+CJ172*CX172)/(CD172+CE172+CF172+CG172+CH172+CI172+CJ172))</f>
        <v>0.0526315789473684</v>
      </c>
    </row>
    <row r="173" ht="70" customHeight="1">
      <c r="A173" s="59" t="inlineStr">
        <is>
          <t>CARBON</t>
        </is>
      </c>
      <c r="B173" s="17" t="inlineStr">
        <is>
          <t>Sales</t>
        </is>
      </c>
      <c r="C173" s="17" t="n">
        <v>3</v>
      </c>
      <c r="D173" s="17" t="inlineStr">
        <is>
          <t>IRIS2351</t>
        </is>
      </c>
      <c r="E173" s="17" t="inlineStr">
        <is>
          <t>Aniket Das</t>
        </is>
      </c>
      <c r="F173" s="17" t="inlineStr">
        <is>
          <t>Senior Analyst, Strategy and Operations</t>
        </is>
      </c>
      <c r="G173" s="17" t="inlineStr">
        <is>
          <t>Anuradha RK</t>
        </is>
      </c>
      <c r="H173" s="17" t="inlineStr">
        <is>
          <t>IRIS0391</t>
        </is>
      </c>
      <c r="I173" s="17" t="n">
        <v>5.2</v>
      </c>
      <c r="J173" s="17" t="inlineStr">
        <is>
          <t>MBA</t>
        </is>
      </c>
      <c r="K173" s="17" t="n"/>
      <c r="L173" s="82" t="inlineStr">
        <is>
          <t>20 of 20</t>
        </is>
      </c>
      <c r="M173" s="83" t="inlineStr">
        <is>
          <t>Managing Business Revenue Metrics and Analysing Pipeline Funnel; Business CRM and Data Hub</t>
        </is>
      </c>
      <c r="N173" s="83" t="n"/>
      <c r="O173" s="83" t="inlineStr">
        <is>
          <t>Latest rating: Not rated · manager · 9-box: Not placed · manager</t>
        </is>
      </c>
      <c r="P173" s="83" t="inlineStr">
        <is>
          <t>Complexity &amp; Expertise: B1: Analyses pipeline funnel and all CARBON revenue metrics · new logos, expansion, churn for board reporting → moved up 0.5
Autonomy &amp; Decision: A3: Decides on the business CRM and data hub; no wider decisions stated → matches the start
Accountability &amp; Impact: B1: Owns CARBON revenue metrics and HubSpot CRM; wrong numbers reach the board → moved up 0.5
Leadership &amp; Strategy: A2: One direct report in HR data, but no guiding or reviewing described → moved down 0.5</t>
        </is>
      </c>
      <c r="Q173" s="84" t="inlineStr">
        <is>
          <t>Open ▸</t>
        </is>
      </c>
      <c r="R173" s="84" t="inlineStr">
        <is>
          <t>Card ▸</t>
        </is>
      </c>
      <c r="S173" s="85" t="inlineStr">
        <is>
          <t>Sales &amp; Business Development</t>
        </is>
      </c>
      <c r="T173" s="86" t="inlineStr">
        <is>
          <t>Bids, RFP &amp; Sales Operations</t>
        </is>
      </c>
      <c r="U173" s="86" t="inlineStr">
        <is>
          <t>R075</t>
        </is>
      </c>
      <c r="V173" s="86" t="inlineStr">
        <is>
          <t>Bids, RFP &amp; Sales Operations · IC</t>
        </is>
      </c>
      <c r="W173" s="99" t="inlineStr">
        <is>
          <t>B1</t>
        </is>
      </c>
      <c r="X173" s="86" t="inlineStr">
        <is>
          <t>Band B · Specialist / Manager</t>
        </is>
      </c>
      <c r="Y173" s="86" t="inlineStr">
        <is>
          <t>Sales Operations Specialist – POD Lead</t>
        </is>
      </c>
      <c r="Z173" s="86" t="n"/>
      <c r="AA173" s="86" t="inlineStr">
        <is>
          <t>Placed at B1 by the evidence: six ratings × market-derived weights and rules R1–R13 · no move needed for the reporting line</t>
        </is>
      </c>
      <c r="AB173" s="86" t="n"/>
      <c r="AC173" s="88" t="inlineStr">
        <is>
          <t>B1</t>
        </is>
      </c>
      <c r="AD173" s="21" t="inlineStr">
        <is>
          <t>Medium · 5.2 yrs vs market 4–8 yrs for B1</t>
        </is>
      </c>
      <c r="AE173" s="21" t="inlineStr">
        <is>
          <t>1 direct reports · norm IC: none · Team Lead: 3–5</t>
        </is>
      </c>
      <c r="AF173" s="21" t="inlineStr">
        <is>
          <t>P3 / M2 · SFIA 4 Enable</t>
        </is>
      </c>
      <c r="AG173" s="89" t="str">
        <f>IFERROR(IF(INDEX(RM_I_C,MATCH($U173,RM_KEY,0))="","",INDEX(RM_I_C,MATCH($U173,RM_KEY,0))),"")</f>
        <v>H</v>
      </c>
      <c r="AH173" s="90" t="str">
        <f>IFERROR(IF(INDEX(RM_I_Au,MATCH($U173,RM_KEY,0))="","",INDEX(RM_I_Au,MATCH($U173,RM_KEY,0))),"")</f>
        <v>M</v>
      </c>
      <c r="AI173" s="90" t="str">
        <f>IFERROR(IF(INDEX(RM_I_Ac,MATCH($U173,RM_KEY,0))="","",INDEX(RM_I_Ac,MATCH($U173,RM_KEY,0))),"")</f>
        <v>L</v>
      </c>
      <c r="AJ173" s="90" t="str">
        <f>IFERROR(IF(INDEX(RM_I_L,MATCH($U173,RM_KEY,0))="","",INDEX(RM_I_L,MATCH($U173,RM_KEY,0))),"")</f>
        <v>L</v>
      </c>
      <c r="AK173" s="90" t="str">
        <f>IFERROR(IF(INDEX(RM_I_BI,MATCH($U173,RM_KEY,0))="","",INDEX(RM_I_BI,MATCH($U173,RM_KEY,0))),"")</f>
        <v>M</v>
      </c>
      <c r="AL173" s="90" t="str">
        <f>IFERROR(IF(INDEX(RM_I_Exp,MATCH($U173,RM_KEY,0))="","",INDEX(RM_I_Exp,MATCH($U173,RM_KEY,0))),"")</f>
        <v>L</v>
      </c>
      <c r="AM173" s="90" t="str">
        <f>IFERROR(IF(INDEX(RM_I_Edu,MATCH($U173,RM_KEY,0))="","",INDEX(RM_I_Edu,MATCH($U173,RM_KEY,0))),"")</f>
        <v>L</v>
      </c>
      <c r="AN173" s="91" t="str">
        <f>IFERROR(IF(INDEX(RM_M_C,MATCH($U173,RM_KEY,0))="","",INDEX(RM_M_C,MATCH($U173,RM_KEY,0))),"")</f>
        <v>H</v>
      </c>
      <c r="AO173" s="92" t="str">
        <f>IFERROR(IF(INDEX(RM_M_Au,MATCH($U173,RM_KEY,0))="","",INDEX(RM_M_Au,MATCH($U173,RM_KEY,0))),"")</f>
        <v>M</v>
      </c>
      <c r="AP173" s="92" t="str">
        <f>IFERROR(IF(INDEX(RM_M_Ac,MATCH($U173,RM_KEY,0))="","",INDEX(RM_M_Ac,MATCH($U173,RM_KEY,0))),"")</f>
        <v>M</v>
      </c>
      <c r="AQ173" s="92" t="str">
        <f>IFERROR(IF(INDEX(RM_M_L,MATCH($U173,RM_KEY,0))="","",INDEX(RM_M_L,MATCH($U173,RM_KEY,0))),"")</f>
        <v>L</v>
      </c>
      <c r="AR173" s="92" t="str">
        <f>IFERROR(IF(INDEX(RM_M_BI,MATCH($U173,RM_KEY,0))="","",INDEX(RM_M_BI,MATCH($U173,RM_KEY,0))),"")</f>
        <v>L</v>
      </c>
      <c r="AS173" s="92" t="str">
        <f>IFERROR(IF(INDEX(RM_M_Exp,MATCH($U173,RM_KEY,0))="","",INDEX(RM_M_Exp,MATCH($U173,RM_KEY,0))),"")</f>
        <v>L</v>
      </c>
      <c r="AT173" s="92" t="str">
        <f>IFERROR(IF(INDEX(RM_M_Edu,MATCH($U173,RM_KEY,0))="","",INDEX(RM_M_Edu,MATCH($U173,RM_KEY,0))),"")</f>
        <v>L</v>
      </c>
      <c r="AU173" s="93" t="str">
        <f>IFERROR(IF(INDEX(RM_L_C,MATCH($U173,RM_KEY,0))="","",INDEX(RM_L_C,MATCH($U173,RM_KEY,0))),"")</f>
        <v/>
      </c>
      <c r="AV173" s="94" t="str">
        <f>IFERROR(IF(INDEX(RM_L_Au,MATCH($U173,RM_KEY,0))="","",INDEX(RM_L_Au,MATCH($U173,RM_KEY,0))),"")</f>
        <v/>
      </c>
      <c r="AW173" s="94" t="str">
        <f>IFERROR(IF(INDEX(RM_L_Ac,MATCH($U173,RM_KEY,0))="","",INDEX(RM_L_Ac,MATCH($U173,RM_KEY,0))),"")</f>
        <v/>
      </c>
      <c r="AX173" s="94" t="str">
        <f>IFERROR(IF(INDEX(RM_L_L,MATCH($U173,RM_KEY,0))="","",INDEX(RM_L_L,MATCH($U173,RM_KEY,0))),"")</f>
        <v/>
      </c>
      <c r="AY173" s="94" t="str">
        <f>IFERROR(IF(INDEX(RM_L_BI,MATCH($U173,RM_KEY,0))="","",INDEX(RM_L_BI,MATCH($U173,RM_KEY,0))),"")</f>
        <v/>
      </c>
      <c r="AZ173" s="94" t="str">
        <f>IFERROR(IF(INDEX(RM_L_Exp,MATCH($U173,RM_KEY,0))="","",INDEX(RM_L_Exp,MATCH($U173,RM_KEY,0))),"")</f>
        <v/>
      </c>
      <c r="BA173" s="94" t="str">
        <f>IFERROR(IF(INDEX(RM_L_Edu,MATCH($U173,RM_KEY,0))="","",INDEX(RM_L_Edu,MATCH($U173,RM_KEY,0))),"")</f>
        <v/>
      </c>
      <c r="BB173" s="89" t="inlineStr">
        <is>
          <t>M</t>
        </is>
      </c>
      <c r="BC173" s="90" t="inlineStr">
        <is>
          <t>L</t>
        </is>
      </c>
      <c r="BD173" s="90" t="inlineStr">
        <is>
          <t>M</t>
        </is>
      </c>
      <c r="BE173" s="90" t="inlineStr">
        <is>
          <t>L</t>
        </is>
      </c>
      <c r="BF173" s="90" t="n"/>
      <c r="BG173" s="90" t="inlineStr">
        <is>
          <t>M</t>
        </is>
      </c>
      <c r="BH173" s="90" t="inlineStr">
        <is>
          <t>H</t>
        </is>
      </c>
      <c r="BI173" s="93" t="n"/>
      <c r="BJ173" s="94" t="n"/>
      <c r="BK173" s="94" t="n"/>
      <c r="BL173" s="94" t="n"/>
      <c r="BM173" s="94" t="n"/>
      <c r="BN173" s="94" t="n"/>
      <c r="BO173" s="94" t="n"/>
      <c r="BP173" s="63" t="n"/>
      <c r="BQ173" s="95" t="str">
        <f>IF(CY173=0,"",IF(BP173&lt;&gt;"",BP173,IF(LEFT(W173,1)="X",W173,IF(OR(W173="B+",W173="C+"),INDEX(LAD_PC,MAX(1,MIN(14,MATCH(W173,LAD_PC,0)+IF((DA173-CZ173)&gt;=0.5,1,IF((DA173-CZ173)&lt;=-0.5,-1,0))))),INDEX(LAD_STD,MAX(1,MIN(12,MATCH(W173,LAD_STD,0)+IF((DA173-CZ173)&gt;=0.5,1,IF((DA173-CZ173)&lt;=-0.5,-1,0)))))))))</f>
        <v/>
      </c>
      <c r="BR173" s="86" t="str">
        <f>IF(BQ173="","",IFERROR(CHOOSE(INDEX(B_RANK,MATCH(BQ173,B_LVL,0)),"Band A · Practitioner","Band B · Specialist / Manager","B+ · Player-Coach","Band C · Principal / Head","C+ · Player-Coach","Band D · Business leadership","Band E · Enterprise leadership"),"Band X · Consultant"))</f>
        <v/>
      </c>
      <c r="BS173" s="86" t="str">
        <f>IF(BQ173="","",IF(BQ173=W173,"• Same",IF(INDEX(B_VAL,MATCH(BQ173,B_LVL,0))&gt;INDEX(B_VAL,MATCH(W173,B_LVL,0)),"▲ Up","▼ Down")))</f>
        <v/>
      </c>
      <c r="BT173" s="95" t="str">
        <f>IF(BQ173&lt;&gt;"",BQ173,W173)</f>
        <v>B1</v>
      </c>
      <c r="BU173" s="86" t="str">
        <f>IFERROR(IF($H173="","—",IF(OR(LEFT(BT173,1)="X",LEFT(INDEX($BT$7:$BT$592,MATCH($H173,$D$7:$D$592,0)),1)="X"),"—",IF(AND(LEFT(BT173,1)="E",LEFT(INDEX($BT$7:$BT$592,MATCH($H173,$D$7:$D$592,0)),1)="E"),"Exception · Band E",IF(INDEX(B_VAL,MATCH(BT173,B_LVL,0))&gt;=INDEX(B_VAL,MATCH(INDEX($BT$7:$BT$592,MATCH($H173,$D$7:$D$592,0)),B_LVL,0)),"⚠ At or above the manager",IF(INDEX(B_RANK,MATCH(BT173,B_LVL,0))=INDEX(B_RANK,MATCH(INDEX($BT$7:$BT$592,MATCH($H173,$D$7:$D$592,0)),B_LVL,0)),"⚠ Same band as the manager","OK"))))),"—")</f>
        <v>OK</v>
      </c>
      <c r="BV173" s="64" t="n"/>
      <c r="BW173" s="20">
        <f>IFERROR(INDEX(LMH_PTS,MATCH(AG173,LMH_KEY,0)),0)</f>
        <v>9</v>
      </c>
      <c r="BX173" s="21">
        <f>IFERROR(INDEX(LMH_PTS,MATCH(AH173,LMH_KEY,0)),0)</f>
        <v>3</v>
      </c>
      <c r="BY173" s="21">
        <f>IFERROR(INDEX(LMH_PTS,MATCH(AI173,LMH_KEY,0)),0)</f>
        <v>1</v>
      </c>
      <c r="BZ173" s="21">
        <f>IFERROR(INDEX(LMH_PTS,MATCH(AJ173,LMH_KEY,0)),0)</f>
        <v>1</v>
      </c>
      <c r="CA173" s="21">
        <f>IFERROR(INDEX(LMH_PTS,MATCH(AK173,LMH_KEY,0)),0)</f>
        <v>3</v>
      </c>
      <c r="CB173" s="21">
        <f>IFERROR(INDEX(LMH_PTS,MATCH(AL173,LMH_KEY,0)),0)</f>
        <v>1</v>
      </c>
      <c r="CC173" s="21">
        <f>IFERROR(INDEX(LMH_PTS,MATCH(AM173,LMH_KEY,0)),0)</f>
        <v>1</v>
      </c>
      <c r="CD173" s="21">
        <f>IFERROR(INDEX(LMH_PTS,MATCH(IF(AU173&lt;&gt;"",AU173,AG173),LMH_KEY,0)),0)</f>
        <v>9</v>
      </c>
      <c r="CE173" s="21">
        <f>IFERROR(INDEX(LMH_PTS,MATCH(IF(AV173&lt;&gt;"",AV173,AH173),LMH_KEY,0)),0)</f>
        <v>3</v>
      </c>
      <c r="CF173" s="21">
        <f>IFERROR(INDEX(LMH_PTS,MATCH(IF(AW173&lt;&gt;"",AW173,AI173),LMH_KEY,0)),0)</f>
        <v>1</v>
      </c>
      <c r="CG173" s="21">
        <f>IFERROR(INDEX(LMH_PTS,MATCH(IF(AX173&lt;&gt;"",AX173,AJ173),LMH_KEY,0)),0)</f>
        <v>1</v>
      </c>
      <c r="CH173" s="21">
        <f>IFERROR(INDEX(LMH_PTS,MATCH(IF(AY173&lt;&gt;"",AY173,AK173),LMH_KEY,0)),0)</f>
        <v>3</v>
      </c>
      <c r="CI173" s="21">
        <f>IFERROR(INDEX(LMH_PTS,MATCH(IF(AZ173&lt;&gt;"",AZ173,AL173),LMH_KEY,0)),0)</f>
        <v>1</v>
      </c>
      <c r="CJ173" s="21">
        <f>IFERROR(INDEX(LMH_PTS,MATCH(IF(BA173&lt;&gt;"",BA173,AM173),LMH_KEY,0)),0)</f>
        <v>1</v>
      </c>
      <c r="CK173" s="21">
        <f>IF(BB173="",0,IFERROR(INDEX(LMH_STEP,MATCH(BB173,LMH_KEY,0)),0))</f>
        <v>0</v>
      </c>
      <c r="CL173" s="21">
        <f>IF(BC173="",0,IFERROR(INDEX(LMH_STEP,MATCH(BC173,LMH_KEY,0)),0))</f>
        <v>-1</v>
      </c>
      <c r="CM173" s="21">
        <f>IF(BD173="",0,IFERROR(INDEX(LMH_STEP,MATCH(BD173,LMH_KEY,0)),0))</f>
        <v>0</v>
      </c>
      <c r="CN173" s="21">
        <f>IF(BE173="",0,IFERROR(INDEX(LMH_STEP,MATCH(BE173,LMH_KEY,0)),0))</f>
        <v>-1</v>
      </c>
      <c r="CO173" s="21">
        <f>IF(BF173="",0,IFERROR(INDEX(LMH_STEP,MATCH(BF173,LMH_KEY,0)),0))</f>
        <v>0</v>
      </c>
      <c r="CP173" s="21">
        <f>IF(BG173="",0,IFERROR(INDEX(LMH_STEP,MATCH(BG173,LMH_KEY,0)),0))</f>
        <v>0</v>
      </c>
      <c r="CQ173" s="21">
        <f>IF(BH173="",0,IFERROR(INDEX(LMH_STEP,MATCH(BH173,LMH_KEY,0)),0))</f>
        <v>1</v>
      </c>
      <c r="CR173" s="21">
        <f>IF(BI173&lt;&gt;"",IFERROR(INDEX(LMH_STEP,MATCH(BI173,LMH_KEY,0)),0),CK173)</f>
        <v>0</v>
      </c>
      <c r="CS173" s="21">
        <f>IF(BJ173&lt;&gt;"",IFERROR(INDEX(LMH_STEP,MATCH(BJ173,LMH_KEY,0)),0),CL173)</f>
        <v>-1</v>
      </c>
      <c r="CT173" s="21">
        <f>IF(BK173&lt;&gt;"",IFERROR(INDEX(LMH_STEP,MATCH(BK173,LMH_KEY,0)),0),CM173)</f>
        <v>0</v>
      </c>
      <c r="CU173" s="21">
        <f>IF(BL173&lt;&gt;"",IFERROR(INDEX(LMH_STEP,MATCH(BL173,LMH_KEY,0)),0),CN173)</f>
        <v>-1</v>
      </c>
      <c r="CV173" s="21">
        <f>IF(BM173&lt;&gt;"",IFERROR(INDEX(LMH_STEP,MATCH(BM173,LMH_KEY,0)),0),CO173)</f>
        <v>0</v>
      </c>
      <c r="CW173" s="21">
        <f>IF(BN173&lt;&gt;"",IFERROR(INDEX(LMH_STEP,MATCH(BN173,LMH_KEY,0)),0),CP173)</f>
        <v>0</v>
      </c>
      <c r="CX173" s="21">
        <f>IF(BO173&lt;&gt;"",IFERROR(INDEX(LMH_STEP,MATCH(BO173,LMH_KEY,0)),0),CQ173)</f>
        <v>1</v>
      </c>
      <c r="CY173" s="21">
        <f>COUNTA(BI173:BO173)+IF(BP173&lt;&gt;"",1,0)+IFERROR(INDEX(RM_LCNT,MATCH($U173,RM_KEY,0)),0)</f>
        <v>0</v>
      </c>
      <c r="CZ173" s="21">
        <f>IF((BW173+BX173+BY173+BZ173+CA173+CB173+CC173)=0,0,(BW173*CK173+BX173*CL173+BY173*CM173+BZ173*CN173+CA173*CO173+CB173*CP173+CC173*CQ173)/(BW173+BX173+BY173+BZ173+CA173+CB173+CC173))</f>
        <v>-0.157894736842105</v>
      </c>
      <c r="DA173" s="21">
        <f>IF((CD173+CE173+CF173+CG173+CH173+CI173+CJ173)=0,0,(CD173*CR173+CE173*CS173+CF173*CT173+CG173*CU173+CH173*CV173+CI173*CW173+CJ173*CX173)/(CD173+CE173+CF173+CG173+CH173+CI173+CJ173))</f>
        <v>-0.157894736842105</v>
      </c>
    </row>
    <row r="174" ht="70" customHeight="1">
      <c r="A174" s="59" t="inlineStr">
        <is>
          <t>CARBON</t>
        </is>
      </c>
      <c r="B174" s="17" t="inlineStr">
        <is>
          <t>Support</t>
        </is>
      </c>
      <c r="C174" s="17" t="n">
        <v>4</v>
      </c>
      <c r="D174" s="17" t="inlineStr">
        <is>
          <t>IRIS0118</t>
        </is>
      </c>
      <c r="E174" s="17" t="inlineStr">
        <is>
          <t>Mayur Narvekar</t>
        </is>
      </c>
      <c r="F174" s="17" t="inlineStr">
        <is>
          <t>Image Processing Specialist</t>
        </is>
      </c>
      <c r="G174" s="17" t="inlineStr">
        <is>
          <t>Aniket Das</t>
        </is>
      </c>
      <c r="H174" s="17" t="inlineStr">
        <is>
          <t>IRIS2351</t>
        </is>
      </c>
      <c r="I174" s="17" t="n">
        <v>19.1</v>
      </c>
      <c r="J174" s="17" t="inlineStr">
        <is>
          <t>B.Com</t>
        </is>
      </c>
      <c r="K174" s="17" t="inlineStr">
        <is>
          <t>L3 – Professional / Associate</t>
        </is>
      </c>
      <c r="L174" s="82" t="inlineStr">
        <is>
          <t>18 of 20</t>
        </is>
      </c>
      <c r="M174" s="83"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N174" s="83" t="n"/>
      <c r="O174" s="83" t="inlineStr">
        <is>
          <t>Latest rating: Not rated · manager · 9-box: Not placed · manager</t>
        </is>
      </c>
      <c r="P174" s="83" t="inlineStr">
        <is>
          <t>Complexity &amp; Expertise: A3: Prepares revenue and ARR forecasts on assumptions, IR data and invoices; needs accounting knowledge → matches the start
Autonomy &amp; Decision: A2: No decisions stated; answerable for wrong forecast assumptions → moved down 0.5
Accountability &amp; Impact: A3: Revenue and ARR forecast, invoicing and IR data involving confidential numbers → matches the start
Leadership &amp; Strategy: A1: No guidance of others described → moved down 0.5</t>
        </is>
      </c>
      <c r="Q174" s="84" t="inlineStr">
        <is>
          <t>Open ▸</t>
        </is>
      </c>
      <c r="R174" s="84" t="inlineStr">
        <is>
          <t>Card ▸</t>
        </is>
      </c>
      <c r="S174" s="85" t="inlineStr">
        <is>
          <t>Data &amp; Analytics</t>
        </is>
      </c>
      <c r="T174" s="86" t="inlineStr">
        <is>
          <t>MIS &amp; Business Reporting</t>
        </is>
      </c>
      <c r="U174" s="86" t="inlineStr">
        <is>
          <t>R022</t>
        </is>
      </c>
      <c r="V174" s="86" t="inlineStr">
        <is>
          <t>MIS &amp; Business Reporting · IC</t>
        </is>
      </c>
      <c r="W174" s="101" t="inlineStr">
        <is>
          <t>A3</t>
        </is>
      </c>
      <c r="X174" s="86" t="inlineStr">
        <is>
          <t>Band A · Practitioner</t>
        </is>
      </c>
      <c r="Y174" s="86" t="inlineStr">
        <is>
          <t>MIS Specialist</t>
        </is>
      </c>
      <c r="Z174" s="86" t="n"/>
      <c r="AA174" s="86" t="inlineStr">
        <is>
          <t>Placed at A3 by the evidence: six ratings × market-derived weights and rules R1–R13 · no move needed for the reporting line</t>
        </is>
      </c>
      <c r="AB174" s="86" t="n"/>
      <c r="AC174" s="88" t="inlineStr">
        <is>
          <t>B1</t>
        </is>
      </c>
      <c r="AD174" s="21" t="inlineStr">
        <is>
          <t>High · 19.1 yrs vs market 2–5 yrs for A3</t>
        </is>
      </c>
      <c r="AE174" s="21" t="n"/>
      <c r="AF174" s="21" t="inlineStr">
        <is>
          <t>P2 · SFIA 3 Apply</t>
        </is>
      </c>
      <c r="AG174" s="89" t="str">
        <f>IFERROR(IF(INDEX(RM_I_C,MATCH($U174,RM_KEY,0))="","",INDEX(RM_I_C,MATCH($U174,RM_KEY,0))),"")</f>
        <v>H</v>
      </c>
      <c r="AH174" s="90" t="str">
        <f>IFERROR(IF(INDEX(RM_I_Au,MATCH($U174,RM_KEY,0))="","",INDEX(RM_I_Au,MATCH($U174,RM_KEY,0))),"")</f>
        <v>M</v>
      </c>
      <c r="AI174" s="90" t="str">
        <f>IFERROR(IF(INDEX(RM_I_Ac,MATCH($U174,RM_KEY,0))="","",INDEX(RM_I_Ac,MATCH($U174,RM_KEY,0))),"")</f>
        <v>M</v>
      </c>
      <c r="AJ174" s="90" t="str">
        <f>IFERROR(IF(INDEX(RM_I_L,MATCH($U174,RM_KEY,0))="","",INDEX(RM_I_L,MATCH($U174,RM_KEY,0))),"")</f>
        <v>L</v>
      </c>
      <c r="AK174" s="90" t="str">
        <f>IFERROR(IF(INDEX(RM_I_BI,MATCH($U174,RM_KEY,0))="","",INDEX(RM_I_BI,MATCH($U174,RM_KEY,0))),"")</f>
        <v>M</v>
      </c>
      <c r="AL174" s="90" t="str">
        <f>IFERROR(IF(INDEX(RM_I_Exp,MATCH($U174,RM_KEY,0))="","",INDEX(RM_I_Exp,MATCH($U174,RM_KEY,0))),"")</f>
        <v>L</v>
      </c>
      <c r="AM174" s="90" t="str">
        <f>IFERROR(IF(INDEX(RM_I_Edu,MATCH($U174,RM_KEY,0))="","",INDEX(RM_I_Edu,MATCH($U174,RM_KEY,0))),"")</f>
        <v>L</v>
      </c>
      <c r="AN174" s="91" t="str">
        <f>IFERROR(IF(INDEX(RM_M_C,MATCH($U174,RM_KEY,0))="","",INDEX(RM_M_C,MATCH($U174,RM_KEY,0))),"")</f>
        <v>H</v>
      </c>
      <c r="AO174" s="92" t="str">
        <f>IFERROR(IF(INDEX(RM_M_Au,MATCH($U174,RM_KEY,0))="","",INDEX(RM_M_Au,MATCH($U174,RM_KEY,0))),"")</f>
        <v>M</v>
      </c>
      <c r="AP174" s="92" t="str">
        <f>IFERROR(IF(INDEX(RM_M_Ac,MATCH($U174,RM_KEY,0))="","",INDEX(RM_M_Ac,MATCH($U174,RM_KEY,0))),"")</f>
        <v>M</v>
      </c>
      <c r="AQ174" s="92" t="str">
        <f>IFERROR(IF(INDEX(RM_M_L,MATCH($U174,RM_KEY,0))="","",INDEX(RM_M_L,MATCH($U174,RM_KEY,0))),"")</f>
        <v>L</v>
      </c>
      <c r="AR174" s="92" t="str">
        <f>IFERROR(IF(INDEX(RM_M_BI,MATCH($U174,RM_KEY,0))="","",INDEX(RM_M_BI,MATCH($U174,RM_KEY,0))),"")</f>
        <v>L</v>
      </c>
      <c r="AS174" s="92" t="str">
        <f>IFERROR(IF(INDEX(RM_M_Exp,MATCH($U174,RM_KEY,0))="","",INDEX(RM_M_Exp,MATCH($U174,RM_KEY,0))),"")</f>
        <v>L</v>
      </c>
      <c r="AT174" s="92" t="str">
        <f>IFERROR(IF(INDEX(RM_M_Edu,MATCH($U174,RM_KEY,0))="","",INDEX(RM_M_Edu,MATCH($U174,RM_KEY,0))),"")</f>
        <v>L</v>
      </c>
      <c r="AU174" s="93" t="str">
        <f>IFERROR(IF(INDEX(RM_L_C,MATCH($U174,RM_KEY,0))="","",INDEX(RM_L_C,MATCH($U174,RM_KEY,0))),"")</f>
        <v/>
      </c>
      <c r="AV174" s="94" t="str">
        <f>IFERROR(IF(INDEX(RM_L_Au,MATCH($U174,RM_KEY,0))="","",INDEX(RM_L_Au,MATCH($U174,RM_KEY,0))),"")</f>
        <v/>
      </c>
      <c r="AW174" s="94" t="str">
        <f>IFERROR(IF(INDEX(RM_L_Ac,MATCH($U174,RM_KEY,0))="","",INDEX(RM_L_Ac,MATCH($U174,RM_KEY,0))),"")</f>
        <v/>
      </c>
      <c r="AX174" s="94" t="str">
        <f>IFERROR(IF(INDEX(RM_L_L,MATCH($U174,RM_KEY,0))="","",INDEX(RM_L_L,MATCH($U174,RM_KEY,0))),"")</f>
        <v/>
      </c>
      <c r="AY174" s="94" t="str">
        <f>IFERROR(IF(INDEX(RM_L_BI,MATCH($U174,RM_KEY,0))="","",INDEX(RM_L_BI,MATCH($U174,RM_KEY,0))),"")</f>
        <v/>
      </c>
      <c r="AZ174" s="94" t="str">
        <f>IFERROR(IF(INDEX(RM_L_Exp,MATCH($U174,RM_KEY,0))="","",INDEX(RM_L_Exp,MATCH($U174,RM_KEY,0))),"")</f>
        <v/>
      </c>
      <c r="BA174" s="94" t="str">
        <f>IFERROR(IF(INDEX(RM_L_Edu,MATCH($U174,RM_KEY,0))="","",INDEX(RM_L_Edu,MATCH($U174,RM_KEY,0))),"")</f>
        <v/>
      </c>
      <c r="BB174" s="89" t="inlineStr">
        <is>
          <t>M</t>
        </is>
      </c>
      <c r="BC174" s="90" t="inlineStr">
        <is>
          <t>M</t>
        </is>
      </c>
      <c r="BD174" s="90" t="inlineStr">
        <is>
          <t>M</t>
        </is>
      </c>
      <c r="BE174" s="90" t="inlineStr">
        <is>
          <t>L</t>
        </is>
      </c>
      <c r="BF174" s="90" t="n"/>
      <c r="BG174" s="90" t="inlineStr">
        <is>
          <t>H</t>
        </is>
      </c>
      <c r="BH174" s="90" t="inlineStr">
        <is>
          <t>M</t>
        </is>
      </c>
      <c r="BI174" s="93" t="n"/>
      <c r="BJ174" s="94" t="n"/>
      <c r="BK174" s="94" t="n"/>
      <c r="BL174" s="94" t="n"/>
      <c r="BM174" s="94" t="n"/>
      <c r="BN174" s="94" t="n"/>
      <c r="BO174" s="94" t="n"/>
      <c r="BP174" s="63" t="n"/>
      <c r="BQ174" s="95" t="str">
        <f>IF(CY174=0,"",IF(BP174&lt;&gt;"",BP174,IF(LEFT(W174,1)="X",W174,IF(OR(W174="B+",W174="C+"),INDEX(LAD_PC,MAX(1,MIN(14,MATCH(W174,LAD_PC,0)+IF((DA174-CZ174)&gt;=0.5,1,IF((DA174-CZ174)&lt;=-0.5,-1,0))))),INDEX(LAD_STD,MAX(1,MIN(12,MATCH(W174,LAD_STD,0)+IF((DA174-CZ174)&gt;=0.5,1,IF((DA174-CZ174)&lt;=-0.5,-1,0)))))))))</f>
        <v/>
      </c>
      <c r="BR174" s="86" t="str">
        <f>IF(BQ174="","",IFERROR(CHOOSE(INDEX(B_RANK,MATCH(BQ174,B_LVL,0)),"Band A · Practitioner","Band B · Specialist / Manager","B+ · Player-Coach","Band C · Principal / Head","C+ · Player-Coach","Band D · Business leadership","Band E · Enterprise leadership"),"Band X · Consultant"))</f>
        <v/>
      </c>
      <c r="BS174" s="86" t="str">
        <f>IF(BQ174="","",IF(BQ174=W174,"• Same",IF(INDEX(B_VAL,MATCH(BQ174,B_LVL,0))&gt;INDEX(B_VAL,MATCH(W174,B_LVL,0)),"▲ Up","▼ Down")))</f>
        <v/>
      </c>
      <c r="BT174" s="95" t="str">
        <f>IF(BQ174&lt;&gt;"",BQ174,W174)</f>
        <v>A3</v>
      </c>
      <c r="BU174" s="86" t="str">
        <f>IFERROR(IF($H174="","—",IF(OR(LEFT(BT174,1)="X",LEFT(INDEX($BT$7:$BT$592,MATCH($H174,$D$7:$D$592,0)),1)="X"),"—",IF(AND(LEFT(BT174,1)="E",LEFT(INDEX($BT$7:$BT$592,MATCH($H174,$D$7:$D$592,0)),1)="E"),"Exception · Band E",IF(INDEX(B_VAL,MATCH(BT174,B_LVL,0))&gt;=INDEX(B_VAL,MATCH(INDEX($BT$7:$BT$592,MATCH($H174,$D$7:$D$592,0)),B_LVL,0)),"⚠ At or above the manager",IF(INDEX(B_RANK,MATCH(BT174,B_LVL,0))=INDEX(B_RANK,MATCH(INDEX($BT$7:$BT$592,MATCH($H174,$D$7:$D$592,0)),B_LVL,0)),"⚠ Same band as the manager","OK"))))),"—")</f>
        <v>OK</v>
      </c>
      <c r="BV174" s="64" t="n"/>
      <c r="BW174" s="20">
        <f>IFERROR(INDEX(LMH_PTS,MATCH(AG174,LMH_KEY,0)),0)</f>
        <v>9</v>
      </c>
      <c r="BX174" s="21">
        <f>IFERROR(INDEX(LMH_PTS,MATCH(AH174,LMH_KEY,0)),0)</f>
        <v>3</v>
      </c>
      <c r="BY174" s="21">
        <f>IFERROR(INDEX(LMH_PTS,MATCH(AI174,LMH_KEY,0)),0)</f>
        <v>3</v>
      </c>
      <c r="BZ174" s="21">
        <f>IFERROR(INDEX(LMH_PTS,MATCH(AJ174,LMH_KEY,0)),0)</f>
        <v>1</v>
      </c>
      <c r="CA174" s="21">
        <f>IFERROR(INDEX(LMH_PTS,MATCH(AK174,LMH_KEY,0)),0)</f>
        <v>3</v>
      </c>
      <c r="CB174" s="21">
        <f>IFERROR(INDEX(LMH_PTS,MATCH(AL174,LMH_KEY,0)),0)</f>
        <v>1</v>
      </c>
      <c r="CC174" s="21">
        <f>IFERROR(INDEX(LMH_PTS,MATCH(AM174,LMH_KEY,0)),0)</f>
        <v>1</v>
      </c>
      <c r="CD174" s="21">
        <f>IFERROR(INDEX(LMH_PTS,MATCH(IF(AU174&lt;&gt;"",AU174,AG174),LMH_KEY,0)),0)</f>
        <v>9</v>
      </c>
      <c r="CE174" s="21">
        <f>IFERROR(INDEX(LMH_PTS,MATCH(IF(AV174&lt;&gt;"",AV174,AH174),LMH_KEY,0)),0)</f>
        <v>3</v>
      </c>
      <c r="CF174" s="21">
        <f>IFERROR(INDEX(LMH_PTS,MATCH(IF(AW174&lt;&gt;"",AW174,AI174),LMH_KEY,0)),0)</f>
        <v>3</v>
      </c>
      <c r="CG174" s="21">
        <f>IFERROR(INDEX(LMH_PTS,MATCH(IF(AX174&lt;&gt;"",AX174,AJ174),LMH_KEY,0)),0)</f>
        <v>1</v>
      </c>
      <c r="CH174" s="21">
        <f>IFERROR(INDEX(LMH_PTS,MATCH(IF(AY174&lt;&gt;"",AY174,AK174),LMH_KEY,0)),0)</f>
        <v>3</v>
      </c>
      <c r="CI174" s="21">
        <f>IFERROR(INDEX(LMH_PTS,MATCH(IF(AZ174&lt;&gt;"",AZ174,AL174),LMH_KEY,0)),0)</f>
        <v>1</v>
      </c>
      <c r="CJ174" s="21">
        <f>IFERROR(INDEX(LMH_PTS,MATCH(IF(BA174&lt;&gt;"",BA174,AM174),LMH_KEY,0)),0)</f>
        <v>1</v>
      </c>
      <c r="CK174" s="21">
        <f>IF(BB174="",0,IFERROR(INDEX(LMH_STEP,MATCH(BB174,LMH_KEY,0)),0))</f>
        <v>0</v>
      </c>
      <c r="CL174" s="21">
        <f>IF(BC174="",0,IFERROR(INDEX(LMH_STEP,MATCH(BC174,LMH_KEY,0)),0))</f>
        <v>0</v>
      </c>
      <c r="CM174" s="21">
        <f>IF(BD174="",0,IFERROR(INDEX(LMH_STEP,MATCH(BD174,LMH_KEY,0)),0))</f>
        <v>0</v>
      </c>
      <c r="CN174" s="21">
        <f>IF(BE174="",0,IFERROR(INDEX(LMH_STEP,MATCH(BE174,LMH_KEY,0)),0))</f>
        <v>-1</v>
      </c>
      <c r="CO174" s="21">
        <f>IF(BF174="",0,IFERROR(INDEX(LMH_STEP,MATCH(BF174,LMH_KEY,0)),0))</f>
        <v>0</v>
      </c>
      <c r="CP174" s="21">
        <f>IF(BG174="",0,IFERROR(INDEX(LMH_STEP,MATCH(BG174,LMH_KEY,0)),0))</f>
        <v>1</v>
      </c>
      <c r="CQ174" s="21">
        <f>IF(BH174="",0,IFERROR(INDEX(LMH_STEP,MATCH(BH174,LMH_KEY,0)),0))</f>
        <v>0</v>
      </c>
      <c r="CR174" s="21">
        <f>IF(BI174&lt;&gt;"",IFERROR(INDEX(LMH_STEP,MATCH(BI174,LMH_KEY,0)),0),CK174)</f>
        <v>0</v>
      </c>
      <c r="CS174" s="21">
        <f>IF(BJ174&lt;&gt;"",IFERROR(INDEX(LMH_STEP,MATCH(BJ174,LMH_KEY,0)),0),CL174)</f>
        <v>0</v>
      </c>
      <c r="CT174" s="21">
        <f>IF(BK174&lt;&gt;"",IFERROR(INDEX(LMH_STEP,MATCH(BK174,LMH_KEY,0)),0),CM174)</f>
        <v>0</v>
      </c>
      <c r="CU174" s="21">
        <f>IF(BL174&lt;&gt;"",IFERROR(INDEX(LMH_STEP,MATCH(BL174,LMH_KEY,0)),0),CN174)</f>
        <v>-1</v>
      </c>
      <c r="CV174" s="21">
        <f>IF(BM174&lt;&gt;"",IFERROR(INDEX(LMH_STEP,MATCH(BM174,LMH_KEY,0)),0),CO174)</f>
        <v>0</v>
      </c>
      <c r="CW174" s="21">
        <f>IF(BN174&lt;&gt;"",IFERROR(INDEX(LMH_STEP,MATCH(BN174,LMH_KEY,0)),0),CP174)</f>
        <v>1</v>
      </c>
      <c r="CX174" s="21">
        <f>IF(BO174&lt;&gt;"",IFERROR(INDEX(LMH_STEP,MATCH(BO174,LMH_KEY,0)),0),CQ174)</f>
        <v>0</v>
      </c>
      <c r="CY174" s="21">
        <f>COUNTA(BI174:BO174)+IF(BP174&lt;&gt;"",1,0)+IFERROR(INDEX(RM_LCNT,MATCH($U174,RM_KEY,0)),0)</f>
        <v>0</v>
      </c>
      <c r="CZ174" s="21">
        <f>IF((BW174+BX174+BY174+BZ174+CA174+CB174+CC174)=0,0,(BW174*CK174+BX174*CL174+BY174*CM174+BZ174*CN174+CA174*CO174+CB174*CP174+CC174*CQ174)/(BW174+BX174+BY174+BZ174+CA174+CB174+CC174))</f>
        <v>0</v>
      </c>
      <c r="DA174" s="21">
        <f>IF((CD174+CE174+CF174+CG174+CH174+CI174+CJ174)=0,0,(CD174*CR174+CE174*CS174+CF174*CT174+CG174*CU174+CH174*CV174+CI174*CW174+CJ174*CX174)/(CD174+CE174+CF174+CG174+CH174+CI174+CJ174))</f>
        <v>0</v>
      </c>
    </row>
    <row r="175" ht="70" customHeight="1">
      <c r="A175" s="59" t="inlineStr">
        <is>
          <t>CARBON</t>
        </is>
      </c>
      <c r="B175" s="17" t="inlineStr">
        <is>
          <t>Sales</t>
        </is>
      </c>
      <c r="C175" s="17" t="n">
        <v>3</v>
      </c>
      <c r="D175" s="17" t="inlineStr">
        <is>
          <t>IRISC345</t>
        </is>
      </c>
      <c r="E175" s="17" t="inlineStr">
        <is>
          <t>Andrea Messiga</t>
        </is>
      </c>
      <c r="F175" s="17" t="inlineStr">
        <is>
          <t>Regional Manager- Business Development</t>
        </is>
      </c>
      <c r="G175" s="17" t="inlineStr">
        <is>
          <t>Anuradha RK</t>
        </is>
      </c>
      <c r="H175" s="17" t="inlineStr">
        <is>
          <t>IRIS0391</t>
        </is>
      </c>
      <c r="I175" s="17" t="n"/>
      <c r="J175" s="17" t="n"/>
      <c r="K175" s="17" t="inlineStr">
        <is>
          <t>—</t>
        </is>
      </c>
      <c r="L175" s="82" t="n"/>
      <c r="M175" s="83" t="n"/>
      <c r="N175" s="83" t="n"/>
      <c r="O175" s="83" t="inlineStr">
        <is>
          <t>Latest rating: Not rated · manager</t>
        </is>
      </c>
      <c r="P175" s="83" t="n"/>
      <c r="Q175" s="84" t="inlineStr">
        <is>
          <t>Open ▸</t>
        </is>
      </c>
      <c r="R175" s="84" t="inlineStr">
        <is>
          <t>Card ▸</t>
        </is>
      </c>
      <c r="S175" s="85" t="inlineStr">
        <is>
          <t>Sales &amp; Business Development</t>
        </is>
      </c>
      <c r="T175" s="86" t="inlineStr">
        <is>
          <t>Enterprise Sales &amp; Account Management</t>
        </is>
      </c>
      <c r="U175" s="86" t="inlineStr">
        <is>
          <t>R076</t>
        </is>
      </c>
      <c r="V175" s="86" t="inlineStr">
        <is>
          <t>Enterprise Sales &amp; Account Management · Consultant</t>
        </is>
      </c>
      <c r="W175" s="102" t="inlineStr">
        <is>
          <t>X3</t>
        </is>
      </c>
      <c r="X175" s="86" t="inlineStr">
        <is>
          <t>Band X · Consultant</t>
        </is>
      </c>
      <c r="Y175" s="86" t="inlineStr">
        <is>
          <t>Senior Consultant – Enterprise Sales &amp; Account Management</t>
        </is>
      </c>
      <c r="Z175" s="86" t="n"/>
      <c r="AA175" s="86" t="inlineStr">
        <is>
          <t>Placed at X3 by the evidence: six ratings × market-derived weights and rules R1–R13 · no move needed for the reporting line</t>
        </is>
      </c>
      <c r="AB175" s="86" t="n"/>
      <c r="AC175" s="88" t="n"/>
      <c r="AD175" s="21" t="n"/>
      <c r="AE175" s="21" t="n"/>
      <c r="AF175" s="21" t="n"/>
      <c r="AG175" s="89" t="str">
        <f>IFERROR(IF(INDEX(RM_I_C,MATCH($U175,RM_KEY,0))="","",INDEX(RM_I_C,MATCH($U175,RM_KEY,0))),"")</f>
        <v/>
      </c>
      <c r="AH175" s="90" t="str">
        <f>IFERROR(IF(INDEX(RM_I_Au,MATCH($U175,RM_KEY,0))="","",INDEX(RM_I_Au,MATCH($U175,RM_KEY,0))),"")</f>
        <v/>
      </c>
      <c r="AI175" s="90" t="str">
        <f>IFERROR(IF(INDEX(RM_I_Ac,MATCH($U175,RM_KEY,0))="","",INDEX(RM_I_Ac,MATCH($U175,RM_KEY,0))),"")</f>
        <v/>
      </c>
      <c r="AJ175" s="90" t="str">
        <f>IFERROR(IF(INDEX(RM_I_L,MATCH($U175,RM_KEY,0))="","",INDEX(RM_I_L,MATCH($U175,RM_KEY,0))),"")</f>
        <v/>
      </c>
      <c r="AK175" s="90" t="str">
        <f>IFERROR(IF(INDEX(RM_I_BI,MATCH($U175,RM_KEY,0))="","",INDEX(RM_I_BI,MATCH($U175,RM_KEY,0))),"")</f>
        <v/>
      </c>
      <c r="AL175" s="90" t="str">
        <f>IFERROR(IF(INDEX(RM_I_Exp,MATCH($U175,RM_KEY,0))="","",INDEX(RM_I_Exp,MATCH($U175,RM_KEY,0))),"")</f>
        <v/>
      </c>
      <c r="AM175" s="90" t="str">
        <f>IFERROR(IF(INDEX(RM_I_Edu,MATCH($U175,RM_KEY,0))="","",INDEX(RM_I_Edu,MATCH($U175,RM_KEY,0))),"")</f>
        <v/>
      </c>
      <c r="AN175" s="91" t="str">
        <f>IFERROR(IF(INDEX(RM_M_C,MATCH($U175,RM_KEY,0))="","",INDEX(RM_M_C,MATCH($U175,RM_KEY,0))),"")</f>
        <v/>
      </c>
      <c r="AO175" s="92" t="str">
        <f>IFERROR(IF(INDEX(RM_M_Au,MATCH($U175,RM_KEY,0))="","",INDEX(RM_M_Au,MATCH($U175,RM_KEY,0))),"")</f>
        <v/>
      </c>
      <c r="AP175" s="92" t="str">
        <f>IFERROR(IF(INDEX(RM_M_Ac,MATCH($U175,RM_KEY,0))="","",INDEX(RM_M_Ac,MATCH($U175,RM_KEY,0))),"")</f>
        <v/>
      </c>
      <c r="AQ175" s="92" t="str">
        <f>IFERROR(IF(INDEX(RM_M_L,MATCH($U175,RM_KEY,0))="","",INDEX(RM_M_L,MATCH($U175,RM_KEY,0))),"")</f>
        <v/>
      </c>
      <c r="AR175" s="92" t="str">
        <f>IFERROR(IF(INDEX(RM_M_BI,MATCH($U175,RM_KEY,0))="","",INDEX(RM_M_BI,MATCH($U175,RM_KEY,0))),"")</f>
        <v/>
      </c>
      <c r="AS175" s="92" t="str">
        <f>IFERROR(IF(INDEX(RM_M_Exp,MATCH($U175,RM_KEY,0))="","",INDEX(RM_M_Exp,MATCH($U175,RM_KEY,0))),"")</f>
        <v/>
      </c>
      <c r="AT175" s="92" t="str">
        <f>IFERROR(IF(INDEX(RM_M_Edu,MATCH($U175,RM_KEY,0))="","",INDEX(RM_M_Edu,MATCH($U175,RM_KEY,0))),"")</f>
        <v/>
      </c>
      <c r="AU175" s="93" t="str">
        <f>IFERROR(IF(INDEX(RM_L_C,MATCH($U175,RM_KEY,0))="","",INDEX(RM_L_C,MATCH($U175,RM_KEY,0))),"")</f>
        <v/>
      </c>
      <c r="AV175" s="94" t="str">
        <f>IFERROR(IF(INDEX(RM_L_Au,MATCH($U175,RM_KEY,0))="","",INDEX(RM_L_Au,MATCH($U175,RM_KEY,0))),"")</f>
        <v/>
      </c>
      <c r="AW175" s="94" t="str">
        <f>IFERROR(IF(INDEX(RM_L_Ac,MATCH($U175,RM_KEY,0))="","",INDEX(RM_L_Ac,MATCH($U175,RM_KEY,0))),"")</f>
        <v/>
      </c>
      <c r="AX175" s="94" t="str">
        <f>IFERROR(IF(INDEX(RM_L_L,MATCH($U175,RM_KEY,0))="","",INDEX(RM_L_L,MATCH($U175,RM_KEY,0))),"")</f>
        <v/>
      </c>
      <c r="AY175" s="94" t="str">
        <f>IFERROR(IF(INDEX(RM_L_BI,MATCH($U175,RM_KEY,0))="","",INDEX(RM_L_BI,MATCH($U175,RM_KEY,0))),"")</f>
        <v/>
      </c>
      <c r="AZ175" s="94" t="str">
        <f>IFERROR(IF(INDEX(RM_L_Exp,MATCH($U175,RM_KEY,0))="","",INDEX(RM_L_Exp,MATCH($U175,RM_KEY,0))),"")</f>
        <v/>
      </c>
      <c r="BA175" s="94" t="str">
        <f>IFERROR(IF(INDEX(RM_L_Edu,MATCH($U175,RM_KEY,0))="","",INDEX(RM_L_Edu,MATCH($U175,RM_KEY,0))),"")</f>
        <v/>
      </c>
      <c r="BB175" s="89" t="n"/>
      <c r="BC175" s="90" t="n"/>
      <c r="BD175" s="90" t="n"/>
      <c r="BE175" s="90" t="n"/>
      <c r="BF175" s="90" t="n"/>
      <c r="BG175" s="90" t="n"/>
      <c r="BH175" s="90" t="n"/>
      <c r="BI175" s="93" t="n"/>
      <c r="BJ175" s="94" t="n"/>
      <c r="BK175" s="94" t="n"/>
      <c r="BL175" s="94" t="n"/>
      <c r="BM175" s="94" t="n"/>
      <c r="BN175" s="94" t="n"/>
      <c r="BO175" s="94" t="n"/>
      <c r="BP175" s="63" t="n"/>
      <c r="BQ175" s="95" t="str">
        <f>IF(CY175=0,"",IF(BP175&lt;&gt;"",BP175,IF(LEFT(W175,1)="X",W175,IF(OR(W175="B+",W175="C+"),INDEX(LAD_PC,MAX(1,MIN(14,MATCH(W175,LAD_PC,0)+IF((DA175-CZ175)&gt;=0.5,1,IF((DA175-CZ175)&lt;=-0.5,-1,0))))),INDEX(LAD_STD,MAX(1,MIN(12,MATCH(W175,LAD_STD,0)+IF((DA175-CZ175)&gt;=0.5,1,IF((DA175-CZ175)&lt;=-0.5,-1,0)))))))))</f>
        <v/>
      </c>
      <c r="BR175" s="86" t="str">
        <f>IF(BQ175="","",IFERROR(CHOOSE(INDEX(B_RANK,MATCH(BQ175,B_LVL,0)),"Band A · Practitioner","Band B · Specialist / Manager","B+ · Player-Coach","Band C · Principal / Head","C+ · Player-Coach","Band D · Business leadership","Band E · Enterprise leadership"),"Band X · Consultant"))</f>
        <v/>
      </c>
      <c r="BS175" s="86" t="str">
        <f>IF(BQ175="","",IF(BQ175=W175,"• Same",IF(INDEX(B_VAL,MATCH(BQ175,B_LVL,0))&gt;INDEX(B_VAL,MATCH(W175,B_LVL,0)),"▲ Up","▼ Down")))</f>
        <v/>
      </c>
      <c r="BT175" s="95" t="str">
        <f>IF(BQ175&lt;&gt;"",BQ175,W175)</f>
        <v>X3</v>
      </c>
      <c r="BU175" s="86" t="str">
        <f>IFERROR(IF($H175="","—",IF(OR(LEFT(BT175,1)="X",LEFT(INDEX($BT$7:$BT$592,MATCH($H175,$D$7:$D$592,0)),1)="X"),"—",IF(AND(LEFT(BT175,1)="E",LEFT(INDEX($BT$7:$BT$592,MATCH($H175,$D$7:$D$592,0)),1)="E"),"Exception · Band E",IF(INDEX(B_VAL,MATCH(BT175,B_LVL,0))&gt;=INDEX(B_VAL,MATCH(INDEX($BT$7:$BT$592,MATCH($H175,$D$7:$D$592,0)),B_LVL,0)),"⚠ At or above the manager",IF(INDEX(B_RANK,MATCH(BT175,B_LVL,0))=INDEX(B_RANK,MATCH(INDEX($BT$7:$BT$592,MATCH($H175,$D$7:$D$592,0)),B_LVL,0)),"⚠ Same band as the manager","OK"))))),"—")</f>
        <v>—</v>
      </c>
      <c r="BV175" s="64" t="n"/>
      <c r="BW175" s="20">
        <f>IFERROR(INDEX(LMH_PTS,MATCH(AG175,LMH_KEY,0)),0)</f>
        <v>0</v>
      </c>
      <c r="BX175" s="21">
        <f>IFERROR(INDEX(LMH_PTS,MATCH(AH175,LMH_KEY,0)),0)</f>
        <v>0</v>
      </c>
      <c r="BY175" s="21">
        <f>IFERROR(INDEX(LMH_PTS,MATCH(AI175,LMH_KEY,0)),0)</f>
        <v>0</v>
      </c>
      <c r="BZ175" s="21">
        <f>IFERROR(INDEX(LMH_PTS,MATCH(AJ175,LMH_KEY,0)),0)</f>
        <v>0</v>
      </c>
      <c r="CA175" s="21">
        <f>IFERROR(INDEX(LMH_PTS,MATCH(AK175,LMH_KEY,0)),0)</f>
        <v>0</v>
      </c>
      <c r="CB175" s="21">
        <f>IFERROR(INDEX(LMH_PTS,MATCH(AL175,LMH_KEY,0)),0)</f>
        <v>0</v>
      </c>
      <c r="CC175" s="21">
        <f>IFERROR(INDEX(LMH_PTS,MATCH(AM175,LMH_KEY,0)),0)</f>
        <v>0</v>
      </c>
      <c r="CD175" s="21">
        <f>IFERROR(INDEX(LMH_PTS,MATCH(IF(AU175&lt;&gt;"",AU175,AG175),LMH_KEY,0)),0)</f>
        <v>0</v>
      </c>
      <c r="CE175" s="21">
        <f>IFERROR(INDEX(LMH_PTS,MATCH(IF(AV175&lt;&gt;"",AV175,AH175),LMH_KEY,0)),0)</f>
        <v>0</v>
      </c>
      <c r="CF175" s="21">
        <f>IFERROR(INDEX(LMH_PTS,MATCH(IF(AW175&lt;&gt;"",AW175,AI175),LMH_KEY,0)),0)</f>
        <v>0</v>
      </c>
      <c r="CG175" s="21">
        <f>IFERROR(INDEX(LMH_PTS,MATCH(IF(AX175&lt;&gt;"",AX175,AJ175),LMH_KEY,0)),0)</f>
        <v>0</v>
      </c>
      <c r="CH175" s="21">
        <f>IFERROR(INDEX(LMH_PTS,MATCH(IF(AY175&lt;&gt;"",AY175,AK175),LMH_KEY,0)),0)</f>
        <v>0</v>
      </c>
      <c r="CI175" s="21">
        <f>IFERROR(INDEX(LMH_PTS,MATCH(IF(AZ175&lt;&gt;"",AZ175,AL175),LMH_KEY,0)),0)</f>
        <v>0</v>
      </c>
      <c r="CJ175" s="21">
        <f>IFERROR(INDEX(LMH_PTS,MATCH(IF(BA175&lt;&gt;"",BA175,AM175),LMH_KEY,0)),0)</f>
        <v>0</v>
      </c>
      <c r="CK175" s="21">
        <f>IF(BB175="",0,IFERROR(INDEX(LMH_STEP,MATCH(BB175,LMH_KEY,0)),0))</f>
        <v>0</v>
      </c>
      <c r="CL175" s="21">
        <f>IF(BC175="",0,IFERROR(INDEX(LMH_STEP,MATCH(BC175,LMH_KEY,0)),0))</f>
        <v>0</v>
      </c>
      <c r="CM175" s="21">
        <f>IF(BD175="",0,IFERROR(INDEX(LMH_STEP,MATCH(BD175,LMH_KEY,0)),0))</f>
        <v>0</v>
      </c>
      <c r="CN175" s="21">
        <f>IF(BE175="",0,IFERROR(INDEX(LMH_STEP,MATCH(BE175,LMH_KEY,0)),0))</f>
        <v>0</v>
      </c>
      <c r="CO175" s="21">
        <f>IF(BF175="",0,IFERROR(INDEX(LMH_STEP,MATCH(BF175,LMH_KEY,0)),0))</f>
        <v>0</v>
      </c>
      <c r="CP175" s="21">
        <f>IF(BG175="",0,IFERROR(INDEX(LMH_STEP,MATCH(BG175,LMH_KEY,0)),0))</f>
        <v>0</v>
      </c>
      <c r="CQ175" s="21">
        <f>IF(BH175="",0,IFERROR(INDEX(LMH_STEP,MATCH(BH175,LMH_KEY,0)),0))</f>
        <v>0</v>
      </c>
      <c r="CR175" s="21">
        <f>IF(BI175&lt;&gt;"",IFERROR(INDEX(LMH_STEP,MATCH(BI175,LMH_KEY,0)),0),CK175)</f>
        <v>0</v>
      </c>
      <c r="CS175" s="21">
        <f>IF(BJ175&lt;&gt;"",IFERROR(INDEX(LMH_STEP,MATCH(BJ175,LMH_KEY,0)),0),CL175)</f>
        <v>0</v>
      </c>
      <c r="CT175" s="21">
        <f>IF(BK175&lt;&gt;"",IFERROR(INDEX(LMH_STEP,MATCH(BK175,LMH_KEY,0)),0),CM175)</f>
        <v>0</v>
      </c>
      <c r="CU175" s="21">
        <f>IF(BL175&lt;&gt;"",IFERROR(INDEX(LMH_STEP,MATCH(BL175,LMH_KEY,0)),0),CN175)</f>
        <v>0</v>
      </c>
      <c r="CV175" s="21">
        <f>IF(BM175&lt;&gt;"",IFERROR(INDEX(LMH_STEP,MATCH(BM175,LMH_KEY,0)),0),CO175)</f>
        <v>0</v>
      </c>
      <c r="CW175" s="21">
        <f>IF(BN175&lt;&gt;"",IFERROR(INDEX(LMH_STEP,MATCH(BN175,LMH_KEY,0)),0),CP175)</f>
        <v>0</v>
      </c>
      <c r="CX175" s="21">
        <f>IF(BO175&lt;&gt;"",IFERROR(INDEX(LMH_STEP,MATCH(BO175,LMH_KEY,0)),0),CQ175)</f>
        <v>0</v>
      </c>
      <c r="CY175" s="21">
        <f>COUNTA(BI175:BO175)+IF(BP175&lt;&gt;"",1,0)+IFERROR(INDEX(RM_LCNT,MATCH($U175,RM_KEY,0)),0)</f>
        <v>0</v>
      </c>
      <c r="CZ175" s="21">
        <f>IF((BW175+BX175+BY175+BZ175+CA175+CB175+CC175)=0,0,(BW175*CK175+BX175*CL175+BY175*CM175+BZ175*CN175+CA175*CO175+CB175*CP175+CC175*CQ175)/(BW175+BX175+BY175+BZ175+CA175+CB175+CC175))</f>
        <v>0</v>
      </c>
      <c r="DA175" s="21">
        <f>IF((CD175+CE175+CF175+CG175+CH175+CI175+CJ175)=0,0,(CD175*CR175+CE175*CS175+CF175*CT175+CG175*CU175+CH175*CV175+CI175*CW175+CJ175*CX175)/(CD175+CE175+CF175+CG175+CH175+CI175+CJ175))</f>
        <v>0</v>
      </c>
    </row>
    <row r="176" ht="70" customHeight="1">
      <c r="A176" s="59" t="inlineStr">
        <is>
          <t>Corporate</t>
        </is>
      </c>
      <c r="B176" s="17" t="inlineStr">
        <is>
          <t>Finance</t>
        </is>
      </c>
      <c r="C176" s="17" t="n">
        <v>1</v>
      </c>
      <c r="D176" s="17" t="inlineStr">
        <is>
          <t>IRIS0919</t>
        </is>
      </c>
      <c r="E176" s="17" t="inlineStr">
        <is>
          <t>Vineet Kandoi</t>
        </is>
      </c>
      <c r="F176" s="17" t="inlineStr">
        <is>
          <t>Chief Financial Officer</t>
        </is>
      </c>
      <c r="G176" s="17" t="inlineStr">
        <is>
          <t>Balachandran K</t>
        </is>
      </c>
      <c r="H176" s="17" t="inlineStr">
        <is>
          <t>IRIS0001</t>
        </is>
      </c>
      <c r="I176" s="17" t="n">
        <v>15</v>
      </c>
      <c r="J176" s="17" t="inlineStr">
        <is>
          <t>CA + Senior Management Program</t>
        </is>
      </c>
      <c r="K176" s="17" t="n"/>
      <c r="L176" s="82" t="n"/>
      <c r="M176" s="83" t="n"/>
      <c r="N176" s="83" t="n"/>
      <c r="O176" s="83" t="inlineStr">
        <is>
          <t>Latest rating: Not rated · manager · 9-box: Not placed · manager</t>
        </is>
      </c>
      <c r="P176" s="83" t="n"/>
      <c r="Q176" s="84" t="inlineStr">
        <is>
          <t>Open ▸</t>
        </is>
      </c>
      <c r="R176" s="84" t="inlineStr">
        <is>
          <t>Card ▸</t>
        </is>
      </c>
      <c r="S176" s="85" t="inlineStr">
        <is>
          <t>Enterprise Leadership</t>
        </is>
      </c>
      <c r="T176" s="86" t="inlineStr">
        <is>
          <t>Chief Officers · CXO</t>
        </is>
      </c>
      <c r="U176" s="86" t="inlineStr">
        <is>
          <t>R040</t>
        </is>
      </c>
      <c r="V176" s="86" t="inlineStr">
        <is>
          <t>Chief Officers · CXO · Manager</t>
        </is>
      </c>
      <c r="W176" s="87" t="inlineStr">
        <is>
          <t>E1</t>
        </is>
      </c>
      <c r="X176" s="86" t="inlineStr">
        <is>
          <t>Band E · Enterprise leadership</t>
        </is>
      </c>
      <c r="Y176" s="86" t="inlineStr">
        <is>
          <t>Chief Financial Officer</t>
        </is>
      </c>
      <c r="Z176" s="86" t="n"/>
      <c r="AA176" s="86" t="inlineStr">
        <is>
          <t>Placed at E1 by the evidence: six ratings × market-derived weights and rules R1–R13 · no move needed for the reporting line · Band E · Enterprise Leadership</t>
        </is>
      </c>
      <c r="AB176" s="86" t="n"/>
      <c r="AC176" s="88" t="inlineStr">
        <is>
          <t>E1</t>
        </is>
      </c>
      <c r="AD176" s="21" t="n"/>
      <c r="AE176" s="21" t="inlineStr">
        <is>
          <t>2 direct reports · norm 5–8 function heads</t>
        </is>
      </c>
      <c r="AF176" s="21" t="inlineStr">
        <is>
          <t>E5 · SFIA 7</t>
        </is>
      </c>
      <c r="AG176" s="89" t="str">
        <f>IFERROR(IF(INDEX(RM_I_C,MATCH($U176,RM_KEY,0))="","",INDEX(RM_I_C,MATCH($U176,RM_KEY,0))),"")</f>
        <v>H</v>
      </c>
      <c r="AH176" s="90" t="str">
        <f>IFERROR(IF(INDEX(RM_I_Au,MATCH($U176,RM_KEY,0))="","",INDEX(RM_I_Au,MATCH($U176,RM_KEY,0))),"")</f>
        <v>M</v>
      </c>
      <c r="AI176" s="90" t="str">
        <f>IFERROR(IF(INDEX(RM_I_Ac,MATCH($U176,RM_KEY,0))="","",INDEX(RM_I_Ac,MATCH($U176,RM_KEY,0))),"")</f>
        <v>M</v>
      </c>
      <c r="AJ176" s="90" t="str">
        <f>IFERROR(IF(INDEX(RM_I_L,MATCH($U176,RM_KEY,0))="","",INDEX(RM_I_L,MATCH($U176,RM_KEY,0))),"")</f>
        <v>M</v>
      </c>
      <c r="AK176" s="90" t="str">
        <f>IFERROR(IF(INDEX(RM_I_BI,MATCH($U176,RM_KEY,0))="","",INDEX(RM_I_BI,MATCH($U176,RM_KEY,0))),"")</f>
        <v>L</v>
      </c>
      <c r="AL176" s="90" t="str">
        <f>IFERROR(IF(INDEX(RM_I_Exp,MATCH($U176,RM_KEY,0))="","",INDEX(RM_I_Exp,MATCH($U176,RM_KEY,0))),"")</f>
        <v>L</v>
      </c>
      <c r="AM176" s="90" t="str">
        <f>IFERROR(IF(INDEX(RM_I_Edu,MATCH($U176,RM_KEY,0))="","",INDEX(RM_I_Edu,MATCH($U176,RM_KEY,0))),"")</f>
        <v>L</v>
      </c>
      <c r="AN176" s="91" t="str">
        <f>IFERROR(IF(INDEX(RM_M_C,MATCH($U176,RM_KEY,0))="","",INDEX(RM_M_C,MATCH($U176,RM_KEY,0))),"")</f>
        <v>H</v>
      </c>
      <c r="AO176" s="92" t="str">
        <f>IFERROR(IF(INDEX(RM_M_Au,MATCH($U176,RM_KEY,0))="","",INDEX(RM_M_Au,MATCH($U176,RM_KEY,0))),"")</f>
        <v>M</v>
      </c>
      <c r="AP176" s="92" t="str">
        <f>IFERROR(IF(INDEX(RM_M_Ac,MATCH($U176,RM_KEY,0))="","",INDEX(RM_M_Ac,MATCH($U176,RM_KEY,0))),"")</f>
        <v>M</v>
      </c>
      <c r="AQ176" s="92" t="str">
        <f>IFERROR(IF(INDEX(RM_M_L,MATCH($U176,RM_KEY,0))="","",INDEX(RM_M_L,MATCH($U176,RM_KEY,0))),"")</f>
        <v>M</v>
      </c>
      <c r="AR176" s="92" t="str">
        <f>IFERROR(IF(INDEX(RM_M_BI,MATCH($U176,RM_KEY,0))="","",INDEX(RM_M_BI,MATCH($U176,RM_KEY,0))),"")</f>
        <v>L</v>
      </c>
      <c r="AS176" s="92" t="str">
        <f>IFERROR(IF(INDEX(RM_M_Exp,MATCH($U176,RM_KEY,0))="","",INDEX(RM_M_Exp,MATCH($U176,RM_KEY,0))),"")</f>
        <v>L</v>
      </c>
      <c r="AT176" s="92" t="str">
        <f>IFERROR(IF(INDEX(RM_M_Edu,MATCH($U176,RM_KEY,0))="","",INDEX(RM_M_Edu,MATCH($U176,RM_KEY,0))),"")</f>
        <v>L</v>
      </c>
      <c r="AU176" s="93" t="str">
        <f>IFERROR(IF(INDEX(RM_L_C,MATCH($U176,RM_KEY,0))="","",INDEX(RM_L_C,MATCH($U176,RM_KEY,0))),"")</f>
        <v/>
      </c>
      <c r="AV176" s="94" t="str">
        <f>IFERROR(IF(INDEX(RM_L_Au,MATCH($U176,RM_KEY,0))="","",INDEX(RM_L_Au,MATCH($U176,RM_KEY,0))),"")</f>
        <v/>
      </c>
      <c r="AW176" s="94" t="str">
        <f>IFERROR(IF(INDEX(RM_L_Ac,MATCH($U176,RM_KEY,0))="","",INDEX(RM_L_Ac,MATCH($U176,RM_KEY,0))),"")</f>
        <v/>
      </c>
      <c r="AX176" s="94" t="str">
        <f>IFERROR(IF(INDEX(RM_L_L,MATCH($U176,RM_KEY,0))="","",INDEX(RM_L_L,MATCH($U176,RM_KEY,0))),"")</f>
        <v/>
      </c>
      <c r="AY176" s="94" t="str">
        <f>IFERROR(IF(INDEX(RM_L_BI,MATCH($U176,RM_KEY,0))="","",INDEX(RM_L_BI,MATCH($U176,RM_KEY,0))),"")</f>
        <v/>
      </c>
      <c r="AZ176" s="94" t="str">
        <f>IFERROR(IF(INDEX(RM_L_Exp,MATCH($U176,RM_KEY,0))="","",INDEX(RM_L_Exp,MATCH($U176,RM_KEY,0))),"")</f>
        <v/>
      </c>
      <c r="BA176" s="94" t="str">
        <f>IFERROR(IF(INDEX(RM_L_Edu,MATCH($U176,RM_KEY,0))="","",INDEX(RM_L_Edu,MATCH($U176,RM_KEY,0))),"")</f>
        <v/>
      </c>
      <c r="BB176" s="89" t="n"/>
      <c r="BC176" s="90" t="n"/>
      <c r="BD176" s="90" t="n"/>
      <c r="BE176" s="90" t="n"/>
      <c r="BF176" s="90" t="n"/>
      <c r="BG176" s="90" t="inlineStr">
        <is>
          <t>L</t>
        </is>
      </c>
      <c r="BH176" s="90" t="inlineStr">
        <is>
          <t>H</t>
        </is>
      </c>
      <c r="BI176" s="93" t="n"/>
      <c r="BJ176" s="94" t="n"/>
      <c r="BK176" s="94" t="n"/>
      <c r="BL176" s="94" t="n"/>
      <c r="BM176" s="94" t="n"/>
      <c r="BN176" s="94" t="n"/>
      <c r="BO176" s="94" t="n"/>
      <c r="BP176" s="63" t="n"/>
      <c r="BQ176" s="95" t="str">
        <f>IF(CY176=0,"",IF(BP176&lt;&gt;"",BP176,IF(LEFT(W176,1)="X",W176,IF(OR(W176="B+",W176="C+"),INDEX(LAD_PC,MAX(1,MIN(14,MATCH(W176,LAD_PC,0)+IF((DA176-CZ176)&gt;=0.5,1,IF((DA176-CZ176)&lt;=-0.5,-1,0))))),INDEX(LAD_STD,MAX(1,MIN(12,MATCH(W176,LAD_STD,0)+IF((DA176-CZ176)&gt;=0.5,1,IF((DA176-CZ176)&lt;=-0.5,-1,0)))))))))</f>
        <v/>
      </c>
      <c r="BR176" s="86" t="str">
        <f>IF(BQ176="","",IFERROR(CHOOSE(INDEX(B_RANK,MATCH(BQ176,B_LVL,0)),"Band A · Practitioner","Band B · Specialist / Manager","B+ · Player-Coach","Band C · Principal / Head","C+ · Player-Coach","Band D · Business leadership","Band E · Enterprise leadership"),"Band X · Consultant"))</f>
        <v/>
      </c>
      <c r="BS176" s="86" t="str">
        <f>IF(BQ176="","",IF(BQ176=W176,"• Same",IF(INDEX(B_VAL,MATCH(BQ176,B_LVL,0))&gt;INDEX(B_VAL,MATCH(W176,B_LVL,0)),"▲ Up","▼ Down")))</f>
        <v/>
      </c>
      <c r="BT176" s="95" t="str">
        <f>IF(BQ176&lt;&gt;"",BQ176,W176)</f>
        <v>E1</v>
      </c>
      <c r="BU176" s="86" t="str">
        <f>IFERROR(IF($H176="","—",IF(OR(LEFT(BT176,1)="X",LEFT(INDEX($BT$7:$BT$592,MATCH($H176,$D$7:$D$592,0)),1)="X"),"—",IF(AND(LEFT(BT176,1)="E",LEFT(INDEX($BT$7:$BT$592,MATCH($H176,$D$7:$D$592,0)),1)="E"),"Exception · Band E",IF(INDEX(B_VAL,MATCH(BT176,B_LVL,0))&gt;=INDEX(B_VAL,MATCH(INDEX($BT$7:$BT$592,MATCH($H176,$D$7:$D$592,0)),B_LVL,0)),"⚠ At or above the manager",IF(INDEX(B_RANK,MATCH(BT176,B_LVL,0))=INDEX(B_RANK,MATCH(INDEX($BT$7:$BT$592,MATCH($H176,$D$7:$D$592,0)),B_LVL,0)),"⚠ Same band as the manager","OK"))))),"—")</f>
        <v>Exception · Band E</v>
      </c>
      <c r="BV176" s="64" t="n"/>
      <c r="BW176" s="20">
        <f>IFERROR(INDEX(LMH_PTS,MATCH(AG176,LMH_KEY,0)),0)</f>
        <v>9</v>
      </c>
      <c r="BX176" s="21">
        <f>IFERROR(INDEX(LMH_PTS,MATCH(AH176,LMH_KEY,0)),0)</f>
        <v>3</v>
      </c>
      <c r="BY176" s="21">
        <f>IFERROR(INDEX(LMH_PTS,MATCH(AI176,LMH_KEY,0)),0)</f>
        <v>3</v>
      </c>
      <c r="BZ176" s="21">
        <f>IFERROR(INDEX(LMH_PTS,MATCH(AJ176,LMH_KEY,0)),0)</f>
        <v>3</v>
      </c>
      <c r="CA176" s="21">
        <f>IFERROR(INDEX(LMH_PTS,MATCH(AK176,LMH_KEY,0)),0)</f>
        <v>1</v>
      </c>
      <c r="CB176" s="21">
        <f>IFERROR(INDEX(LMH_PTS,MATCH(AL176,LMH_KEY,0)),0)</f>
        <v>1</v>
      </c>
      <c r="CC176" s="21">
        <f>IFERROR(INDEX(LMH_PTS,MATCH(AM176,LMH_KEY,0)),0)</f>
        <v>1</v>
      </c>
      <c r="CD176" s="21">
        <f>IFERROR(INDEX(LMH_PTS,MATCH(IF(AU176&lt;&gt;"",AU176,AG176),LMH_KEY,0)),0)</f>
        <v>9</v>
      </c>
      <c r="CE176" s="21">
        <f>IFERROR(INDEX(LMH_PTS,MATCH(IF(AV176&lt;&gt;"",AV176,AH176),LMH_KEY,0)),0)</f>
        <v>3</v>
      </c>
      <c r="CF176" s="21">
        <f>IFERROR(INDEX(LMH_PTS,MATCH(IF(AW176&lt;&gt;"",AW176,AI176),LMH_KEY,0)),0)</f>
        <v>3</v>
      </c>
      <c r="CG176" s="21">
        <f>IFERROR(INDEX(LMH_PTS,MATCH(IF(AX176&lt;&gt;"",AX176,AJ176),LMH_KEY,0)),0)</f>
        <v>3</v>
      </c>
      <c r="CH176" s="21">
        <f>IFERROR(INDEX(LMH_PTS,MATCH(IF(AY176&lt;&gt;"",AY176,AK176),LMH_KEY,0)),0)</f>
        <v>1</v>
      </c>
      <c r="CI176" s="21">
        <f>IFERROR(INDEX(LMH_PTS,MATCH(IF(AZ176&lt;&gt;"",AZ176,AL176),LMH_KEY,0)),0)</f>
        <v>1</v>
      </c>
      <c r="CJ176" s="21">
        <f>IFERROR(INDEX(LMH_PTS,MATCH(IF(BA176&lt;&gt;"",BA176,AM176),LMH_KEY,0)),0)</f>
        <v>1</v>
      </c>
      <c r="CK176" s="21">
        <f>IF(BB176="",0,IFERROR(INDEX(LMH_STEP,MATCH(BB176,LMH_KEY,0)),0))</f>
        <v>0</v>
      </c>
      <c r="CL176" s="21">
        <f>IF(BC176="",0,IFERROR(INDEX(LMH_STEP,MATCH(BC176,LMH_KEY,0)),0))</f>
        <v>0</v>
      </c>
      <c r="CM176" s="21">
        <f>IF(BD176="",0,IFERROR(INDEX(LMH_STEP,MATCH(BD176,LMH_KEY,0)),0))</f>
        <v>0</v>
      </c>
      <c r="CN176" s="21">
        <f>IF(BE176="",0,IFERROR(INDEX(LMH_STEP,MATCH(BE176,LMH_KEY,0)),0))</f>
        <v>0</v>
      </c>
      <c r="CO176" s="21">
        <f>IF(BF176="",0,IFERROR(INDEX(LMH_STEP,MATCH(BF176,LMH_KEY,0)),0))</f>
        <v>0</v>
      </c>
      <c r="CP176" s="21">
        <f>IF(BG176="",0,IFERROR(INDEX(LMH_STEP,MATCH(BG176,LMH_KEY,0)),0))</f>
        <v>-1</v>
      </c>
      <c r="CQ176" s="21">
        <f>IF(BH176="",0,IFERROR(INDEX(LMH_STEP,MATCH(BH176,LMH_KEY,0)),0))</f>
        <v>1</v>
      </c>
      <c r="CR176" s="21">
        <f>IF(BI176&lt;&gt;"",IFERROR(INDEX(LMH_STEP,MATCH(BI176,LMH_KEY,0)),0),CK176)</f>
        <v>0</v>
      </c>
      <c r="CS176" s="21">
        <f>IF(BJ176&lt;&gt;"",IFERROR(INDEX(LMH_STEP,MATCH(BJ176,LMH_KEY,0)),0),CL176)</f>
        <v>0</v>
      </c>
      <c r="CT176" s="21">
        <f>IF(BK176&lt;&gt;"",IFERROR(INDEX(LMH_STEP,MATCH(BK176,LMH_KEY,0)),0),CM176)</f>
        <v>0</v>
      </c>
      <c r="CU176" s="21">
        <f>IF(BL176&lt;&gt;"",IFERROR(INDEX(LMH_STEP,MATCH(BL176,LMH_KEY,0)),0),CN176)</f>
        <v>0</v>
      </c>
      <c r="CV176" s="21">
        <f>IF(BM176&lt;&gt;"",IFERROR(INDEX(LMH_STEP,MATCH(BM176,LMH_KEY,0)),0),CO176)</f>
        <v>0</v>
      </c>
      <c r="CW176" s="21">
        <f>IF(BN176&lt;&gt;"",IFERROR(INDEX(LMH_STEP,MATCH(BN176,LMH_KEY,0)),0),CP176)</f>
        <v>-1</v>
      </c>
      <c r="CX176" s="21">
        <f>IF(BO176&lt;&gt;"",IFERROR(INDEX(LMH_STEP,MATCH(BO176,LMH_KEY,0)),0),CQ176)</f>
        <v>1</v>
      </c>
      <c r="CY176" s="21">
        <f>COUNTA(BI176:BO176)+IF(BP176&lt;&gt;"",1,0)+IFERROR(INDEX(RM_LCNT,MATCH($U176,RM_KEY,0)),0)</f>
        <v>0</v>
      </c>
      <c r="CZ176" s="21">
        <f>IF((BW176+BX176+BY176+BZ176+CA176+CB176+CC176)=0,0,(BW176*CK176+BX176*CL176+BY176*CM176+BZ176*CN176+CA176*CO176+CB176*CP176+CC176*CQ176)/(BW176+BX176+BY176+BZ176+CA176+CB176+CC176))</f>
        <v>0</v>
      </c>
      <c r="DA176" s="21">
        <f>IF((CD176+CE176+CF176+CG176+CH176+CI176+CJ176)=0,0,(CD176*CR176+CE176*CS176+CF176*CT176+CG176*CU176+CH176*CV176+CI176*CW176+CJ176*CX176)/(CD176+CE176+CF176+CG176+CH176+CI176+CJ176))</f>
        <v>0</v>
      </c>
    </row>
    <row r="177" ht="70" customHeight="1">
      <c r="A177" s="59" t="inlineStr">
        <is>
          <t>Corporate</t>
        </is>
      </c>
      <c r="B177" s="17" t="inlineStr">
        <is>
          <t>Finance</t>
        </is>
      </c>
      <c r="C177" s="17" t="n">
        <v>2</v>
      </c>
      <c r="D177" s="17" t="inlineStr">
        <is>
          <t>IRIS1918</t>
        </is>
      </c>
      <c r="E177" s="17" t="inlineStr">
        <is>
          <t>Nishant Gupta</t>
        </is>
      </c>
      <c r="F177" s="17" t="inlineStr">
        <is>
          <t>Head Finance &amp; Accounts</t>
        </is>
      </c>
      <c r="G177" s="17" t="inlineStr">
        <is>
          <t>Vineet Kandoi</t>
        </is>
      </c>
      <c r="H177" s="17" t="inlineStr">
        <is>
          <t>IRIS0919</t>
        </is>
      </c>
      <c r="I177" s="17" t="n">
        <v>7.3</v>
      </c>
      <c r="J177" s="17" t="inlineStr">
        <is>
          <t>CA</t>
        </is>
      </c>
      <c r="K177" s="17" t="n"/>
      <c r="L177" s="82" t="n"/>
      <c r="M177" s="83" t="n"/>
      <c r="N177" s="83" t="n"/>
      <c r="O177" s="83" t="inlineStr">
        <is>
          <t>Latest rating: Not rated · manager · 9-box: Not placed · manager</t>
        </is>
      </c>
      <c r="P177" s="83" t="n"/>
      <c r="Q177" s="84" t="inlineStr">
        <is>
          <t>Open ▸</t>
        </is>
      </c>
      <c r="R177" s="84" t="inlineStr">
        <is>
          <t>Card ▸</t>
        </is>
      </c>
      <c r="S177" s="85" t="inlineStr">
        <is>
          <t>Finance &amp; Accounts</t>
        </is>
      </c>
      <c r="T177" s="86" t="inlineStr">
        <is>
          <t>Finance Leadership</t>
        </is>
      </c>
      <c r="U177" s="86" t="inlineStr">
        <is>
          <t>R045</t>
        </is>
      </c>
      <c r="V177" s="86" t="inlineStr">
        <is>
          <t>Finance Leadership · Manager</t>
        </is>
      </c>
      <c r="W177" s="98" t="inlineStr">
        <is>
          <t>C1</t>
        </is>
      </c>
      <c r="X177" s="86" t="inlineStr">
        <is>
          <t>Band C · Principal / Head</t>
        </is>
      </c>
      <c r="Y177" s="86" t="inlineStr">
        <is>
          <t>Associate Head – Finance &amp; Accounts</t>
        </is>
      </c>
      <c r="Z177" s="86" t="n"/>
      <c r="AA177" s="86" t="inlineStr">
        <is>
          <t>Placed at C1 by the evidence: six ratings × market-derived weights and rules R1–R13 · no move needed for the reporting line</t>
        </is>
      </c>
      <c r="AB177" s="86" t="n"/>
      <c r="AC177" s="88" t="inlineStr">
        <is>
          <t>C1</t>
        </is>
      </c>
      <c r="AD177" s="21" t="inlineStr">
        <is>
          <t>Low · 7.3 yrs vs market 12–17 yrs for C1</t>
        </is>
      </c>
      <c r="AE177" s="21" t="inlineStr">
        <is>
          <t>3 direct reports · norm 5–8, mostly managers</t>
        </is>
      </c>
      <c r="AF177" s="21" t="inlineStr">
        <is>
          <t>P6 / M5 · SFIA 5–6</t>
        </is>
      </c>
      <c r="AG177" s="89" t="str">
        <f>IFERROR(IF(INDEX(RM_I_C,MATCH($U177,RM_KEY,0))="","",INDEX(RM_I_C,MATCH($U177,RM_KEY,0))),"")</f>
        <v>H</v>
      </c>
      <c r="AH177" s="90" t="str">
        <f>IFERROR(IF(INDEX(RM_I_Au,MATCH($U177,RM_KEY,0))="","",INDEX(RM_I_Au,MATCH($U177,RM_KEY,0))),"")</f>
        <v>M</v>
      </c>
      <c r="AI177" s="90" t="str">
        <f>IFERROR(IF(INDEX(RM_I_Ac,MATCH($U177,RM_KEY,0))="","",INDEX(RM_I_Ac,MATCH($U177,RM_KEY,0))),"")</f>
        <v>M</v>
      </c>
      <c r="AJ177" s="90" t="str">
        <f>IFERROR(IF(INDEX(RM_I_L,MATCH($U177,RM_KEY,0))="","",INDEX(RM_I_L,MATCH($U177,RM_KEY,0))),"")</f>
        <v>M</v>
      </c>
      <c r="AK177" s="90" t="str">
        <f>IFERROR(IF(INDEX(RM_I_BI,MATCH($U177,RM_KEY,0))="","",INDEX(RM_I_BI,MATCH($U177,RM_KEY,0))),"")</f>
        <v>L</v>
      </c>
      <c r="AL177" s="90" t="str">
        <f>IFERROR(IF(INDEX(RM_I_Exp,MATCH($U177,RM_KEY,0))="","",INDEX(RM_I_Exp,MATCH($U177,RM_KEY,0))),"")</f>
        <v>L</v>
      </c>
      <c r="AM177" s="90" t="str">
        <f>IFERROR(IF(INDEX(RM_I_Edu,MATCH($U177,RM_KEY,0))="","",INDEX(RM_I_Edu,MATCH($U177,RM_KEY,0))),"")</f>
        <v>L</v>
      </c>
      <c r="AN177" s="91" t="str">
        <f>IFERROR(IF(INDEX(RM_M_C,MATCH($U177,RM_KEY,0))="","",INDEX(RM_M_C,MATCH($U177,RM_KEY,0))),"")</f>
        <v>H</v>
      </c>
      <c r="AO177" s="92" t="str">
        <f>IFERROR(IF(INDEX(RM_M_Au,MATCH($U177,RM_KEY,0))="","",INDEX(RM_M_Au,MATCH($U177,RM_KEY,0))),"")</f>
        <v>M</v>
      </c>
      <c r="AP177" s="92" t="str">
        <f>IFERROR(IF(INDEX(RM_M_Ac,MATCH($U177,RM_KEY,0))="","",INDEX(RM_M_Ac,MATCH($U177,RM_KEY,0))),"")</f>
        <v>M</v>
      </c>
      <c r="AQ177" s="92" t="str">
        <f>IFERROR(IF(INDEX(RM_M_L,MATCH($U177,RM_KEY,0))="","",INDEX(RM_M_L,MATCH($U177,RM_KEY,0))),"")</f>
        <v>M</v>
      </c>
      <c r="AR177" s="92" t="str">
        <f>IFERROR(IF(INDEX(RM_M_BI,MATCH($U177,RM_KEY,0))="","",INDEX(RM_M_BI,MATCH($U177,RM_KEY,0))),"")</f>
        <v>L</v>
      </c>
      <c r="AS177" s="92" t="str">
        <f>IFERROR(IF(INDEX(RM_M_Exp,MATCH($U177,RM_KEY,0))="","",INDEX(RM_M_Exp,MATCH($U177,RM_KEY,0))),"")</f>
        <v>L</v>
      </c>
      <c r="AT177" s="92" t="str">
        <f>IFERROR(IF(INDEX(RM_M_Edu,MATCH($U177,RM_KEY,0))="","",INDEX(RM_M_Edu,MATCH($U177,RM_KEY,0))),"")</f>
        <v>L</v>
      </c>
      <c r="AU177" s="93" t="str">
        <f>IFERROR(IF(INDEX(RM_L_C,MATCH($U177,RM_KEY,0))="","",INDEX(RM_L_C,MATCH($U177,RM_KEY,0))),"")</f>
        <v/>
      </c>
      <c r="AV177" s="94" t="str">
        <f>IFERROR(IF(INDEX(RM_L_Au,MATCH($U177,RM_KEY,0))="","",INDEX(RM_L_Au,MATCH($U177,RM_KEY,0))),"")</f>
        <v/>
      </c>
      <c r="AW177" s="94" t="str">
        <f>IFERROR(IF(INDEX(RM_L_Ac,MATCH($U177,RM_KEY,0))="","",INDEX(RM_L_Ac,MATCH($U177,RM_KEY,0))),"")</f>
        <v/>
      </c>
      <c r="AX177" s="94" t="str">
        <f>IFERROR(IF(INDEX(RM_L_L,MATCH($U177,RM_KEY,0))="","",INDEX(RM_L_L,MATCH($U177,RM_KEY,0))),"")</f>
        <v/>
      </c>
      <c r="AY177" s="94" t="str">
        <f>IFERROR(IF(INDEX(RM_L_BI,MATCH($U177,RM_KEY,0))="","",INDEX(RM_L_BI,MATCH($U177,RM_KEY,0))),"")</f>
        <v/>
      </c>
      <c r="AZ177" s="94" t="str">
        <f>IFERROR(IF(INDEX(RM_L_Exp,MATCH($U177,RM_KEY,0))="","",INDEX(RM_L_Exp,MATCH($U177,RM_KEY,0))),"")</f>
        <v/>
      </c>
      <c r="BA177" s="94" t="str">
        <f>IFERROR(IF(INDEX(RM_L_Edu,MATCH($U177,RM_KEY,0))="","",INDEX(RM_L_Edu,MATCH($U177,RM_KEY,0))),"")</f>
        <v/>
      </c>
      <c r="BB177" s="89" t="n"/>
      <c r="BC177" s="90" t="n"/>
      <c r="BD177" s="90" t="n"/>
      <c r="BE177" s="90" t="n"/>
      <c r="BF177" s="90" t="n"/>
      <c r="BG177" s="90" t="inlineStr">
        <is>
          <t>L</t>
        </is>
      </c>
      <c r="BH177" s="90" t="inlineStr">
        <is>
          <t>H</t>
        </is>
      </c>
      <c r="BI177" s="93" t="n"/>
      <c r="BJ177" s="94" t="n"/>
      <c r="BK177" s="94" t="n"/>
      <c r="BL177" s="94" t="n"/>
      <c r="BM177" s="94" t="n"/>
      <c r="BN177" s="94" t="n"/>
      <c r="BO177" s="94" t="n"/>
      <c r="BP177" s="63" t="n"/>
      <c r="BQ177" s="95" t="str">
        <f>IF(CY177=0,"",IF(BP177&lt;&gt;"",BP177,IF(LEFT(W177,1)="X",W177,IF(OR(W177="B+",W177="C+"),INDEX(LAD_PC,MAX(1,MIN(14,MATCH(W177,LAD_PC,0)+IF((DA177-CZ177)&gt;=0.5,1,IF((DA177-CZ177)&lt;=-0.5,-1,0))))),INDEX(LAD_STD,MAX(1,MIN(12,MATCH(W177,LAD_STD,0)+IF((DA177-CZ177)&gt;=0.5,1,IF((DA177-CZ177)&lt;=-0.5,-1,0)))))))))</f>
        <v/>
      </c>
      <c r="BR177" s="86" t="str">
        <f>IF(BQ177="","",IFERROR(CHOOSE(INDEX(B_RANK,MATCH(BQ177,B_LVL,0)),"Band A · Practitioner","Band B · Specialist / Manager","B+ · Player-Coach","Band C · Principal / Head","C+ · Player-Coach","Band D · Business leadership","Band E · Enterprise leadership"),"Band X · Consultant"))</f>
        <v/>
      </c>
      <c r="BS177" s="86" t="str">
        <f>IF(BQ177="","",IF(BQ177=W177,"• Same",IF(INDEX(B_VAL,MATCH(BQ177,B_LVL,0))&gt;INDEX(B_VAL,MATCH(W177,B_LVL,0)),"▲ Up","▼ Down")))</f>
        <v/>
      </c>
      <c r="BT177" s="95" t="str">
        <f>IF(BQ177&lt;&gt;"",BQ177,W177)</f>
        <v>C1</v>
      </c>
      <c r="BU177" s="86" t="str">
        <f>IFERROR(IF($H177="","—",IF(OR(LEFT(BT177,1)="X",LEFT(INDEX($BT$7:$BT$592,MATCH($H177,$D$7:$D$592,0)),1)="X"),"—",IF(AND(LEFT(BT177,1)="E",LEFT(INDEX($BT$7:$BT$592,MATCH($H177,$D$7:$D$592,0)),1)="E"),"Exception · Band E",IF(INDEX(B_VAL,MATCH(BT177,B_LVL,0))&gt;=INDEX(B_VAL,MATCH(INDEX($BT$7:$BT$592,MATCH($H177,$D$7:$D$592,0)),B_LVL,0)),"⚠ At or above the manager",IF(INDEX(B_RANK,MATCH(BT177,B_LVL,0))=INDEX(B_RANK,MATCH(INDEX($BT$7:$BT$592,MATCH($H177,$D$7:$D$592,0)),B_LVL,0)),"⚠ Same band as the manager","OK"))))),"—")</f>
        <v>OK</v>
      </c>
      <c r="BV177" s="64" t="n"/>
      <c r="BW177" s="20">
        <f>IFERROR(INDEX(LMH_PTS,MATCH(AG177,LMH_KEY,0)),0)</f>
        <v>9</v>
      </c>
      <c r="BX177" s="21">
        <f>IFERROR(INDEX(LMH_PTS,MATCH(AH177,LMH_KEY,0)),0)</f>
        <v>3</v>
      </c>
      <c r="BY177" s="21">
        <f>IFERROR(INDEX(LMH_PTS,MATCH(AI177,LMH_KEY,0)),0)</f>
        <v>3</v>
      </c>
      <c r="BZ177" s="21">
        <f>IFERROR(INDEX(LMH_PTS,MATCH(AJ177,LMH_KEY,0)),0)</f>
        <v>3</v>
      </c>
      <c r="CA177" s="21">
        <f>IFERROR(INDEX(LMH_PTS,MATCH(AK177,LMH_KEY,0)),0)</f>
        <v>1</v>
      </c>
      <c r="CB177" s="21">
        <f>IFERROR(INDEX(LMH_PTS,MATCH(AL177,LMH_KEY,0)),0)</f>
        <v>1</v>
      </c>
      <c r="CC177" s="21">
        <f>IFERROR(INDEX(LMH_PTS,MATCH(AM177,LMH_KEY,0)),0)</f>
        <v>1</v>
      </c>
      <c r="CD177" s="21">
        <f>IFERROR(INDEX(LMH_PTS,MATCH(IF(AU177&lt;&gt;"",AU177,AG177),LMH_KEY,0)),0)</f>
        <v>9</v>
      </c>
      <c r="CE177" s="21">
        <f>IFERROR(INDEX(LMH_PTS,MATCH(IF(AV177&lt;&gt;"",AV177,AH177),LMH_KEY,0)),0)</f>
        <v>3</v>
      </c>
      <c r="CF177" s="21">
        <f>IFERROR(INDEX(LMH_PTS,MATCH(IF(AW177&lt;&gt;"",AW177,AI177),LMH_KEY,0)),0)</f>
        <v>3</v>
      </c>
      <c r="CG177" s="21">
        <f>IFERROR(INDEX(LMH_PTS,MATCH(IF(AX177&lt;&gt;"",AX177,AJ177),LMH_KEY,0)),0)</f>
        <v>3</v>
      </c>
      <c r="CH177" s="21">
        <f>IFERROR(INDEX(LMH_PTS,MATCH(IF(AY177&lt;&gt;"",AY177,AK177),LMH_KEY,0)),0)</f>
        <v>1</v>
      </c>
      <c r="CI177" s="21">
        <f>IFERROR(INDEX(LMH_PTS,MATCH(IF(AZ177&lt;&gt;"",AZ177,AL177),LMH_KEY,0)),0)</f>
        <v>1</v>
      </c>
      <c r="CJ177" s="21">
        <f>IFERROR(INDEX(LMH_PTS,MATCH(IF(BA177&lt;&gt;"",BA177,AM177),LMH_KEY,0)),0)</f>
        <v>1</v>
      </c>
      <c r="CK177" s="21">
        <f>IF(BB177="",0,IFERROR(INDEX(LMH_STEP,MATCH(BB177,LMH_KEY,0)),0))</f>
        <v>0</v>
      </c>
      <c r="CL177" s="21">
        <f>IF(BC177="",0,IFERROR(INDEX(LMH_STEP,MATCH(BC177,LMH_KEY,0)),0))</f>
        <v>0</v>
      </c>
      <c r="CM177" s="21">
        <f>IF(BD177="",0,IFERROR(INDEX(LMH_STEP,MATCH(BD177,LMH_KEY,0)),0))</f>
        <v>0</v>
      </c>
      <c r="CN177" s="21">
        <f>IF(BE177="",0,IFERROR(INDEX(LMH_STEP,MATCH(BE177,LMH_KEY,0)),0))</f>
        <v>0</v>
      </c>
      <c r="CO177" s="21">
        <f>IF(BF177="",0,IFERROR(INDEX(LMH_STEP,MATCH(BF177,LMH_KEY,0)),0))</f>
        <v>0</v>
      </c>
      <c r="CP177" s="21">
        <f>IF(BG177="",0,IFERROR(INDEX(LMH_STEP,MATCH(BG177,LMH_KEY,0)),0))</f>
        <v>-1</v>
      </c>
      <c r="CQ177" s="21">
        <f>IF(BH177="",0,IFERROR(INDEX(LMH_STEP,MATCH(BH177,LMH_KEY,0)),0))</f>
        <v>1</v>
      </c>
      <c r="CR177" s="21">
        <f>IF(BI177&lt;&gt;"",IFERROR(INDEX(LMH_STEP,MATCH(BI177,LMH_KEY,0)),0),CK177)</f>
        <v>0</v>
      </c>
      <c r="CS177" s="21">
        <f>IF(BJ177&lt;&gt;"",IFERROR(INDEX(LMH_STEP,MATCH(BJ177,LMH_KEY,0)),0),CL177)</f>
        <v>0</v>
      </c>
      <c r="CT177" s="21">
        <f>IF(BK177&lt;&gt;"",IFERROR(INDEX(LMH_STEP,MATCH(BK177,LMH_KEY,0)),0),CM177)</f>
        <v>0</v>
      </c>
      <c r="CU177" s="21">
        <f>IF(BL177&lt;&gt;"",IFERROR(INDEX(LMH_STEP,MATCH(BL177,LMH_KEY,0)),0),CN177)</f>
        <v>0</v>
      </c>
      <c r="CV177" s="21">
        <f>IF(BM177&lt;&gt;"",IFERROR(INDEX(LMH_STEP,MATCH(BM177,LMH_KEY,0)),0),CO177)</f>
        <v>0</v>
      </c>
      <c r="CW177" s="21">
        <f>IF(BN177&lt;&gt;"",IFERROR(INDEX(LMH_STEP,MATCH(BN177,LMH_KEY,0)),0),CP177)</f>
        <v>-1</v>
      </c>
      <c r="CX177" s="21">
        <f>IF(BO177&lt;&gt;"",IFERROR(INDEX(LMH_STEP,MATCH(BO177,LMH_KEY,0)),0),CQ177)</f>
        <v>1</v>
      </c>
      <c r="CY177" s="21">
        <f>COUNTA(BI177:BO177)+IF(BP177&lt;&gt;"",1,0)+IFERROR(INDEX(RM_LCNT,MATCH($U177,RM_KEY,0)),0)</f>
        <v>0</v>
      </c>
      <c r="CZ177" s="21">
        <f>IF((BW177+BX177+BY177+BZ177+CA177+CB177+CC177)=0,0,(BW177*CK177+BX177*CL177+BY177*CM177+BZ177*CN177+CA177*CO177+CB177*CP177+CC177*CQ177)/(BW177+BX177+BY177+BZ177+CA177+CB177+CC177))</f>
        <v>0</v>
      </c>
      <c r="DA177" s="21">
        <f>IF((CD177+CE177+CF177+CG177+CH177+CI177+CJ177)=0,0,(CD177*CR177+CE177*CS177+CF177*CT177+CG177*CU177+CH177*CV177+CI177*CW177+CJ177*CX177)/(CD177+CE177+CF177+CG177+CH177+CI177+CJ177))</f>
        <v>0</v>
      </c>
    </row>
    <row r="178" ht="70" customHeight="1">
      <c r="A178" s="59" t="inlineStr">
        <is>
          <t>Corporate</t>
        </is>
      </c>
      <c r="B178" s="17" t="inlineStr">
        <is>
          <t>Finance</t>
        </is>
      </c>
      <c r="C178" s="17" t="n">
        <v>3</v>
      </c>
      <c r="D178" s="17" t="inlineStr">
        <is>
          <t>IRIS1508</t>
        </is>
      </c>
      <c r="E178" s="17" t="inlineStr">
        <is>
          <t>Winny Nair</t>
        </is>
      </c>
      <c r="F178" s="17" t="inlineStr">
        <is>
          <t>Manager - Finance and Accounts</t>
        </is>
      </c>
      <c r="G178" s="17" t="inlineStr">
        <is>
          <t>Nishant Gupta</t>
        </is>
      </c>
      <c r="H178" s="17" t="inlineStr">
        <is>
          <t>IRIS1918</t>
        </is>
      </c>
      <c r="I178" s="17" t="n">
        <v>19.9</v>
      </c>
      <c r="J178" s="17" t="inlineStr">
        <is>
          <t>PGDM</t>
        </is>
      </c>
      <c r="K178" s="17" t="n"/>
      <c r="L178" s="82" t="inlineStr">
        <is>
          <t>19 of 20</t>
        </is>
      </c>
      <c r="M178" s="83" t="n"/>
      <c r="N178" s="83" t="n"/>
      <c r="O178" s="83" t="inlineStr">
        <is>
          <t>Latest rating: Not rated · manager · 9-box: Not placed · manager</t>
        </is>
      </c>
      <c r="P178" s="83" t="inlineStr">
        <is>
          <t>Complexity &amp; Expertise: B2: Spans statutory compliance, subsidiary book closing, audits, banking, forex hedging and regulatory notices → matches the start
Autonomy &amp; Decision: A2: States decides 'Nothing' independently, though approves entries and executes forex hedging → moved down 1
Accountability &amp; Impact: B2: own survey / KRA answers · summarised by the rater; not quoted → moved up 0.2
Leadership &amp; Strategy: A3: Approves entries and gets work done through others; 1 direct report → moved down 0.5</t>
        </is>
      </c>
      <c r="Q178" s="84" t="inlineStr">
        <is>
          <t>Open ▸</t>
        </is>
      </c>
      <c r="R178" s="84" t="inlineStr">
        <is>
          <t>Card ▸</t>
        </is>
      </c>
      <c r="S178" s="85" t="inlineStr">
        <is>
          <t>Finance &amp; Accounts</t>
        </is>
      </c>
      <c r="T178" s="86" t="inlineStr">
        <is>
          <t>Financial Reporting, Compliance &amp; Audit</t>
        </is>
      </c>
      <c r="U178" s="86" t="inlineStr">
        <is>
          <t>R046</t>
        </is>
      </c>
      <c r="V178" s="86" t="inlineStr">
        <is>
          <t>Financial Reporting, Compliance &amp; Audit · IC</t>
        </is>
      </c>
      <c r="W178" s="99" t="inlineStr">
        <is>
          <t>B2</t>
        </is>
      </c>
      <c r="X178" s="86" t="inlineStr">
        <is>
          <t>Band B · Specialist / Manager</t>
        </is>
      </c>
      <c r="Y178" s="86" t="inlineStr">
        <is>
          <t>Senior Finance Specialist – POD Lead</t>
        </is>
      </c>
      <c r="Z178" s="86" t="n"/>
      <c r="AA178" s="86" t="inlineStr">
        <is>
          <t>Placed at B2 by the evidence: six ratings × market-derived weights and rules R1–R13 · no move needed for the reporting line</t>
        </is>
      </c>
      <c r="AB178" s="86" t="n"/>
      <c r="AC178" s="88" t="inlineStr">
        <is>
          <t>B2</t>
        </is>
      </c>
      <c r="AD178" s="21" t="inlineStr">
        <is>
          <t>High · 19.9 yrs vs market 6–10 yrs for B2</t>
        </is>
      </c>
      <c r="AE178" s="21" t="inlineStr">
        <is>
          <t>1 direct reports · norm IC: none · People: 6–8 knowledge work, 8–12 standardised delivery</t>
        </is>
      </c>
      <c r="AF178" s="21" t="inlineStr">
        <is>
          <t>P4 / M3 · SFIA 4–5</t>
        </is>
      </c>
      <c r="AG178" s="89" t="str">
        <f>IFERROR(IF(INDEX(RM_I_C,MATCH($U178,RM_KEY,0))="","",INDEX(RM_I_C,MATCH($U178,RM_KEY,0))),"")</f>
        <v>H</v>
      </c>
      <c r="AH178" s="90" t="str">
        <f>IFERROR(IF(INDEX(RM_I_Au,MATCH($U178,RM_KEY,0))="","",INDEX(RM_I_Au,MATCH($U178,RM_KEY,0))),"")</f>
        <v>M</v>
      </c>
      <c r="AI178" s="90" t="str">
        <f>IFERROR(IF(INDEX(RM_I_Ac,MATCH($U178,RM_KEY,0))="","",INDEX(RM_I_Ac,MATCH($U178,RM_KEY,0))),"")</f>
        <v>M</v>
      </c>
      <c r="AJ178" s="90" t="str">
        <f>IFERROR(IF(INDEX(RM_I_L,MATCH($U178,RM_KEY,0))="","",INDEX(RM_I_L,MATCH($U178,RM_KEY,0))),"")</f>
        <v>L</v>
      </c>
      <c r="AK178" s="90" t="str">
        <f>IFERROR(IF(INDEX(RM_I_BI,MATCH($U178,RM_KEY,0))="","",INDEX(RM_I_BI,MATCH($U178,RM_KEY,0))),"")</f>
        <v>L</v>
      </c>
      <c r="AL178" s="90" t="str">
        <f>IFERROR(IF(INDEX(RM_I_Exp,MATCH($U178,RM_KEY,0))="","",INDEX(RM_I_Exp,MATCH($U178,RM_KEY,0))),"")</f>
        <v>L</v>
      </c>
      <c r="AM178" s="90" t="str">
        <f>IFERROR(IF(INDEX(RM_I_Edu,MATCH($U178,RM_KEY,0))="","",INDEX(RM_I_Edu,MATCH($U178,RM_KEY,0))),"")</f>
        <v>L</v>
      </c>
      <c r="AN178" s="91" t="str">
        <f>IFERROR(IF(INDEX(RM_M_C,MATCH($U178,RM_KEY,0))="","",INDEX(RM_M_C,MATCH($U178,RM_KEY,0))),"")</f>
        <v>H</v>
      </c>
      <c r="AO178" s="92" t="str">
        <f>IFERROR(IF(INDEX(RM_M_Au,MATCH($U178,RM_KEY,0))="","",INDEX(RM_M_Au,MATCH($U178,RM_KEY,0))),"")</f>
        <v>M</v>
      </c>
      <c r="AP178" s="92" t="str">
        <f>IFERROR(IF(INDEX(RM_M_Ac,MATCH($U178,RM_KEY,0))="","",INDEX(RM_M_Ac,MATCH($U178,RM_KEY,0))),"")</f>
        <v>M</v>
      </c>
      <c r="AQ178" s="92" t="str">
        <f>IFERROR(IF(INDEX(RM_M_L,MATCH($U178,RM_KEY,0))="","",INDEX(RM_M_L,MATCH($U178,RM_KEY,0))),"")</f>
        <v>L</v>
      </c>
      <c r="AR178" s="92" t="str">
        <f>IFERROR(IF(INDEX(RM_M_BI,MATCH($U178,RM_KEY,0))="","",INDEX(RM_M_BI,MATCH($U178,RM_KEY,0))),"")</f>
        <v>L</v>
      </c>
      <c r="AS178" s="92" t="str">
        <f>IFERROR(IF(INDEX(RM_M_Exp,MATCH($U178,RM_KEY,0))="","",INDEX(RM_M_Exp,MATCH($U178,RM_KEY,0))),"")</f>
        <v>L</v>
      </c>
      <c r="AT178" s="92" t="str">
        <f>IFERROR(IF(INDEX(RM_M_Edu,MATCH($U178,RM_KEY,0))="","",INDEX(RM_M_Edu,MATCH($U178,RM_KEY,0))),"")</f>
        <v>L</v>
      </c>
      <c r="AU178" s="93" t="str">
        <f>IFERROR(IF(INDEX(RM_L_C,MATCH($U178,RM_KEY,0))="","",INDEX(RM_L_C,MATCH($U178,RM_KEY,0))),"")</f>
        <v/>
      </c>
      <c r="AV178" s="94" t="str">
        <f>IFERROR(IF(INDEX(RM_L_Au,MATCH($U178,RM_KEY,0))="","",INDEX(RM_L_Au,MATCH($U178,RM_KEY,0))),"")</f>
        <v/>
      </c>
      <c r="AW178" s="94" t="str">
        <f>IFERROR(IF(INDEX(RM_L_Ac,MATCH($U178,RM_KEY,0))="","",INDEX(RM_L_Ac,MATCH($U178,RM_KEY,0))),"")</f>
        <v/>
      </c>
      <c r="AX178" s="94" t="str">
        <f>IFERROR(IF(INDEX(RM_L_L,MATCH($U178,RM_KEY,0))="","",INDEX(RM_L_L,MATCH($U178,RM_KEY,0))),"")</f>
        <v/>
      </c>
      <c r="AY178" s="94" t="str">
        <f>IFERROR(IF(INDEX(RM_L_BI,MATCH($U178,RM_KEY,0))="","",INDEX(RM_L_BI,MATCH($U178,RM_KEY,0))),"")</f>
        <v/>
      </c>
      <c r="AZ178" s="94" t="str">
        <f>IFERROR(IF(INDEX(RM_L_Exp,MATCH($U178,RM_KEY,0))="","",INDEX(RM_L_Exp,MATCH($U178,RM_KEY,0))),"")</f>
        <v/>
      </c>
      <c r="BA178" s="94" t="str">
        <f>IFERROR(IF(INDEX(RM_L_Edu,MATCH($U178,RM_KEY,0))="","",INDEX(RM_L_Edu,MATCH($U178,RM_KEY,0))),"")</f>
        <v/>
      </c>
      <c r="BB178" s="89" t="inlineStr">
        <is>
          <t>M</t>
        </is>
      </c>
      <c r="BC178" s="90" t="inlineStr">
        <is>
          <t>L</t>
        </is>
      </c>
      <c r="BD178" s="90" t="inlineStr">
        <is>
          <t>M</t>
        </is>
      </c>
      <c r="BE178" s="90" t="inlineStr">
        <is>
          <t>L</t>
        </is>
      </c>
      <c r="BF178" s="90" t="n"/>
      <c r="BG178" s="90" t="inlineStr">
        <is>
          <t>H</t>
        </is>
      </c>
      <c r="BH178" s="90" t="inlineStr">
        <is>
          <t>H</t>
        </is>
      </c>
      <c r="BI178" s="93" t="n"/>
      <c r="BJ178" s="94" t="n"/>
      <c r="BK178" s="94" t="n"/>
      <c r="BL178" s="94" t="n"/>
      <c r="BM178" s="94" t="n"/>
      <c r="BN178" s="94" t="n"/>
      <c r="BO178" s="94" t="n"/>
      <c r="BP178" s="63" t="n"/>
      <c r="BQ178" s="95" t="str">
        <f>IF(CY178=0,"",IF(BP178&lt;&gt;"",BP178,IF(LEFT(W178,1)="X",W178,IF(OR(W178="B+",W178="C+"),INDEX(LAD_PC,MAX(1,MIN(14,MATCH(W178,LAD_PC,0)+IF((DA178-CZ178)&gt;=0.5,1,IF((DA178-CZ178)&lt;=-0.5,-1,0))))),INDEX(LAD_STD,MAX(1,MIN(12,MATCH(W178,LAD_STD,0)+IF((DA178-CZ178)&gt;=0.5,1,IF((DA178-CZ178)&lt;=-0.5,-1,0)))))))))</f>
        <v/>
      </c>
      <c r="BR178" s="86" t="str">
        <f>IF(BQ178="","",IFERROR(CHOOSE(INDEX(B_RANK,MATCH(BQ178,B_LVL,0)),"Band A · Practitioner","Band B · Specialist / Manager","B+ · Player-Coach","Band C · Principal / Head","C+ · Player-Coach","Band D · Business leadership","Band E · Enterprise leadership"),"Band X · Consultant"))</f>
        <v/>
      </c>
      <c r="BS178" s="86" t="str">
        <f>IF(BQ178="","",IF(BQ178=W178,"• Same",IF(INDEX(B_VAL,MATCH(BQ178,B_LVL,0))&gt;INDEX(B_VAL,MATCH(W178,B_LVL,0)),"▲ Up","▼ Down")))</f>
        <v/>
      </c>
      <c r="BT178" s="95" t="str">
        <f>IF(BQ178&lt;&gt;"",BQ178,W178)</f>
        <v>B2</v>
      </c>
      <c r="BU178" s="86" t="str">
        <f>IFERROR(IF($H178="","—",IF(OR(LEFT(BT178,1)="X",LEFT(INDEX($BT$7:$BT$592,MATCH($H178,$D$7:$D$592,0)),1)="X"),"—",IF(AND(LEFT(BT178,1)="E",LEFT(INDEX($BT$7:$BT$592,MATCH($H178,$D$7:$D$592,0)),1)="E"),"Exception · Band E",IF(INDEX(B_VAL,MATCH(BT178,B_LVL,0))&gt;=INDEX(B_VAL,MATCH(INDEX($BT$7:$BT$592,MATCH($H178,$D$7:$D$592,0)),B_LVL,0)),"⚠ At or above the manager",IF(INDEX(B_RANK,MATCH(BT178,B_LVL,0))=INDEX(B_RANK,MATCH(INDEX($BT$7:$BT$592,MATCH($H178,$D$7:$D$592,0)),B_LVL,0)),"⚠ Same band as the manager","OK"))))),"—")</f>
        <v>OK</v>
      </c>
      <c r="BV178" s="64" t="n"/>
      <c r="BW178" s="20">
        <f>IFERROR(INDEX(LMH_PTS,MATCH(AG178,LMH_KEY,0)),0)</f>
        <v>9</v>
      </c>
      <c r="BX178" s="21">
        <f>IFERROR(INDEX(LMH_PTS,MATCH(AH178,LMH_KEY,0)),0)</f>
        <v>3</v>
      </c>
      <c r="BY178" s="21">
        <f>IFERROR(INDEX(LMH_PTS,MATCH(AI178,LMH_KEY,0)),0)</f>
        <v>3</v>
      </c>
      <c r="BZ178" s="21">
        <f>IFERROR(INDEX(LMH_PTS,MATCH(AJ178,LMH_KEY,0)),0)</f>
        <v>1</v>
      </c>
      <c r="CA178" s="21">
        <f>IFERROR(INDEX(LMH_PTS,MATCH(AK178,LMH_KEY,0)),0)</f>
        <v>1</v>
      </c>
      <c r="CB178" s="21">
        <f>IFERROR(INDEX(LMH_PTS,MATCH(AL178,LMH_KEY,0)),0)</f>
        <v>1</v>
      </c>
      <c r="CC178" s="21">
        <f>IFERROR(INDEX(LMH_PTS,MATCH(AM178,LMH_KEY,0)),0)</f>
        <v>1</v>
      </c>
      <c r="CD178" s="21">
        <f>IFERROR(INDEX(LMH_PTS,MATCH(IF(AU178&lt;&gt;"",AU178,AG178),LMH_KEY,0)),0)</f>
        <v>9</v>
      </c>
      <c r="CE178" s="21">
        <f>IFERROR(INDEX(LMH_PTS,MATCH(IF(AV178&lt;&gt;"",AV178,AH178),LMH_KEY,0)),0)</f>
        <v>3</v>
      </c>
      <c r="CF178" s="21">
        <f>IFERROR(INDEX(LMH_PTS,MATCH(IF(AW178&lt;&gt;"",AW178,AI178),LMH_KEY,0)),0)</f>
        <v>3</v>
      </c>
      <c r="CG178" s="21">
        <f>IFERROR(INDEX(LMH_PTS,MATCH(IF(AX178&lt;&gt;"",AX178,AJ178),LMH_KEY,0)),0)</f>
        <v>1</v>
      </c>
      <c r="CH178" s="21">
        <f>IFERROR(INDEX(LMH_PTS,MATCH(IF(AY178&lt;&gt;"",AY178,AK178),LMH_KEY,0)),0)</f>
        <v>1</v>
      </c>
      <c r="CI178" s="21">
        <f>IFERROR(INDEX(LMH_PTS,MATCH(IF(AZ178&lt;&gt;"",AZ178,AL178),LMH_KEY,0)),0)</f>
        <v>1</v>
      </c>
      <c r="CJ178" s="21">
        <f>IFERROR(INDEX(LMH_PTS,MATCH(IF(BA178&lt;&gt;"",BA178,AM178),LMH_KEY,0)),0)</f>
        <v>1</v>
      </c>
      <c r="CK178" s="21">
        <f>IF(BB178="",0,IFERROR(INDEX(LMH_STEP,MATCH(BB178,LMH_KEY,0)),0))</f>
        <v>0</v>
      </c>
      <c r="CL178" s="21">
        <f>IF(BC178="",0,IFERROR(INDEX(LMH_STEP,MATCH(BC178,LMH_KEY,0)),0))</f>
        <v>-1</v>
      </c>
      <c r="CM178" s="21">
        <f>IF(BD178="",0,IFERROR(INDEX(LMH_STEP,MATCH(BD178,LMH_KEY,0)),0))</f>
        <v>0</v>
      </c>
      <c r="CN178" s="21">
        <f>IF(BE178="",0,IFERROR(INDEX(LMH_STEP,MATCH(BE178,LMH_KEY,0)),0))</f>
        <v>-1</v>
      </c>
      <c r="CO178" s="21">
        <f>IF(BF178="",0,IFERROR(INDEX(LMH_STEP,MATCH(BF178,LMH_KEY,0)),0))</f>
        <v>0</v>
      </c>
      <c r="CP178" s="21">
        <f>IF(BG178="",0,IFERROR(INDEX(LMH_STEP,MATCH(BG178,LMH_KEY,0)),0))</f>
        <v>1</v>
      </c>
      <c r="CQ178" s="21">
        <f>IF(BH178="",0,IFERROR(INDEX(LMH_STEP,MATCH(BH178,LMH_KEY,0)),0))</f>
        <v>1</v>
      </c>
      <c r="CR178" s="21">
        <f>IF(BI178&lt;&gt;"",IFERROR(INDEX(LMH_STEP,MATCH(BI178,LMH_KEY,0)),0),CK178)</f>
        <v>0</v>
      </c>
      <c r="CS178" s="21">
        <f>IF(BJ178&lt;&gt;"",IFERROR(INDEX(LMH_STEP,MATCH(BJ178,LMH_KEY,0)),0),CL178)</f>
        <v>-1</v>
      </c>
      <c r="CT178" s="21">
        <f>IF(BK178&lt;&gt;"",IFERROR(INDEX(LMH_STEP,MATCH(BK178,LMH_KEY,0)),0),CM178)</f>
        <v>0</v>
      </c>
      <c r="CU178" s="21">
        <f>IF(BL178&lt;&gt;"",IFERROR(INDEX(LMH_STEP,MATCH(BL178,LMH_KEY,0)),0),CN178)</f>
        <v>-1</v>
      </c>
      <c r="CV178" s="21">
        <f>IF(BM178&lt;&gt;"",IFERROR(INDEX(LMH_STEP,MATCH(BM178,LMH_KEY,0)),0),CO178)</f>
        <v>0</v>
      </c>
      <c r="CW178" s="21">
        <f>IF(BN178&lt;&gt;"",IFERROR(INDEX(LMH_STEP,MATCH(BN178,LMH_KEY,0)),0),CP178)</f>
        <v>1</v>
      </c>
      <c r="CX178" s="21">
        <f>IF(BO178&lt;&gt;"",IFERROR(INDEX(LMH_STEP,MATCH(BO178,LMH_KEY,0)),0),CQ178)</f>
        <v>1</v>
      </c>
      <c r="CY178" s="21">
        <f>COUNTA(BI178:BO178)+IF(BP178&lt;&gt;"",1,0)+IFERROR(INDEX(RM_LCNT,MATCH($U178,RM_KEY,0)),0)</f>
        <v>0</v>
      </c>
      <c r="CZ178" s="21">
        <f>IF((BW178+BX178+BY178+BZ178+CA178+CB178+CC178)=0,0,(BW178*CK178+BX178*CL178+BY178*CM178+BZ178*CN178+CA178*CO178+CB178*CP178+CC178*CQ178)/(BW178+BX178+BY178+BZ178+CA178+CB178+CC178))</f>
        <v>-0.105263157894737</v>
      </c>
      <c r="DA178" s="21">
        <f>IF((CD178+CE178+CF178+CG178+CH178+CI178+CJ178)=0,0,(CD178*CR178+CE178*CS178+CF178*CT178+CG178*CU178+CH178*CV178+CI178*CW178+CJ178*CX178)/(CD178+CE178+CF178+CG178+CH178+CI178+CJ178))</f>
        <v>-0.105263157894737</v>
      </c>
    </row>
    <row r="179" ht="70" customHeight="1">
      <c r="A179" s="59" t="inlineStr">
        <is>
          <t>Corporate</t>
        </is>
      </c>
      <c r="B179" s="17" t="inlineStr">
        <is>
          <t>Finance</t>
        </is>
      </c>
      <c r="C179" s="17" t="n">
        <v>4</v>
      </c>
      <c r="D179" s="17" t="inlineStr">
        <is>
          <t>IRIS2214</t>
        </is>
      </c>
      <c r="E179" s="17" t="inlineStr">
        <is>
          <t>Shreya Singh</t>
        </is>
      </c>
      <c r="F179" s="17" t="inlineStr">
        <is>
          <t>Assistant Manager - Finance and Accounts</t>
        </is>
      </c>
      <c r="G179" s="17" t="inlineStr">
        <is>
          <t>Winny Nair</t>
        </is>
      </c>
      <c r="H179" s="17" t="inlineStr">
        <is>
          <t>IRIS1508</t>
        </is>
      </c>
      <c r="I179" s="17" t="n">
        <v>6.1</v>
      </c>
      <c r="J179" s="17" t="inlineStr">
        <is>
          <t>B.Com</t>
        </is>
      </c>
      <c r="K179" s="17" t="n"/>
      <c r="L179" s="82" t="inlineStr">
        <is>
          <t>20 of 20</t>
        </is>
      </c>
      <c r="M179" s="83" t="n"/>
      <c r="N179" s="83" t="n"/>
      <c r="O179" s="83" t="inlineStr">
        <is>
          <t>Latest rating: Not rated · manager · 9-box: Not placed · manager</t>
        </is>
      </c>
      <c r="P179" s="83" t="inlineStr">
        <is>
          <t>Complexity &amp; Expertise: B1: Revenue report, standalone financial statements, statutory auditor queries, ERP phase 2 development, DM tool → matches the start
Autonomy &amp; Decision: A3: Decides sales order renewals; approves sales orders and invoices → moved down 0.5
Accountability &amp; Impact: B1: own survey / KRA answers · summarised by the rater; not quoted → matches the start
Leadership &amp; Strategy: A3: Approves entries made by others; 2 direct reports → moved down 0.5</t>
        </is>
      </c>
      <c r="Q179" s="84" t="inlineStr">
        <is>
          <t>Open ▸</t>
        </is>
      </c>
      <c r="R179" s="84" t="inlineStr">
        <is>
          <t>Card ▸</t>
        </is>
      </c>
      <c r="S179" s="85" t="inlineStr">
        <is>
          <t>Finance &amp; Accounts</t>
        </is>
      </c>
      <c r="T179" s="86" t="inlineStr">
        <is>
          <t>Financial Reporting, Compliance &amp; Audit</t>
        </is>
      </c>
      <c r="U179" s="86" t="inlineStr">
        <is>
          <t>R046</t>
        </is>
      </c>
      <c r="V179" s="86" t="inlineStr">
        <is>
          <t>Financial Reporting, Compliance &amp; Audit · IC</t>
        </is>
      </c>
      <c r="W179" s="99" t="inlineStr">
        <is>
          <t>B1</t>
        </is>
      </c>
      <c r="X179" s="86" t="inlineStr">
        <is>
          <t>Band B · Specialist / Manager</t>
        </is>
      </c>
      <c r="Y179" s="86" t="inlineStr">
        <is>
          <t>Finance Specialist – POD Lead</t>
        </is>
      </c>
      <c r="Z179" s="86" t="n"/>
      <c r="AA179" s="86" t="inlineStr">
        <is>
          <t>Placed at B1 by the evidence: six ratings × market-derived weights and rules R1–R13 · no move needed for the reporting line</t>
        </is>
      </c>
      <c r="AB179" s="97" t="inlineStr">
        <is>
          <t>Deep chain: shares a band with manager Winny Nair · B2 · decide: report to the next manager up, or merge this layer</t>
        </is>
      </c>
      <c r="AC179" s="88" t="inlineStr">
        <is>
          <t>B1</t>
        </is>
      </c>
      <c r="AD179" s="21" t="inlineStr">
        <is>
          <t>Medium · 6.1 yrs vs market 4–8 yrs for B1</t>
        </is>
      </c>
      <c r="AE179" s="21" t="inlineStr">
        <is>
          <t>2 direct reports · norm IC: none · Team Lead: 3–5</t>
        </is>
      </c>
      <c r="AF179" s="21" t="inlineStr">
        <is>
          <t>P3 / M2 · SFIA 4 Enable</t>
        </is>
      </c>
      <c r="AG179" s="89" t="str">
        <f>IFERROR(IF(INDEX(RM_I_C,MATCH($U179,RM_KEY,0))="","",INDEX(RM_I_C,MATCH($U179,RM_KEY,0))),"")</f>
        <v>H</v>
      </c>
      <c r="AH179" s="90" t="str">
        <f>IFERROR(IF(INDEX(RM_I_Au,MATCH($U179,RM_KEY,0))="","",INDEX(RM_I_Au,MATCH($U179,RM_KEY,0))),"")</f>
        <v>M</v>
      </c>
      <c r="AI179" s="90" t="str">
        <f>IFERROR(IF(INDEX(RM_I_Ac,MATCH($U179,RM_KEY,0))="","",INDEX(RM_I_Ac,MATCH($U179,RM_KEY,0))),"")</f>
        <v>M</v>
      </c>
      <c r="AJ179" s="90" t="str">
        <f>IFERROR(IF(INDEX(RM_I_L,MATCH($U179,RM_KEY,0))="","",INDEX(RM_I_L,MATCH($U179,RM_KEY,0))),"")</f>
        <v>L</v>
      </c>
      <c r="AK179" s="90" t="str">
        <f>IFERROR(IF(INDEX(RM_I_BI,MATCH($U179,RM_KEY,0))="","",INDEX(RM_I_BI,MATCH($U179,RM_KEY,0))),"")</f>
        <v>L</v>
      </c>
      <c r="AL179" s="90" t="str">
        <f>IFERROR(IF(INDEX(RM_I_Exp,MATCH($U179,RM_KEY,0))="","",INDEX(RM_I_Exp,MATCH($U179,RM_KEY,0))),"")</f>
        <v>L</v>
      </c>
      <c r="AM179" s="90" t="str">
        <f>IFERROR(IF(INDEX(RM_I_Edu,MATCH($U179,RM_KEY,0))="","",INDEX(RM_I_Edu,MATCH($U179,RM_KEY,0))),"")</f>
        <v>L</v>
      </c>
      <c r="AN179" s="91" t="str">
        <f>IFERROR(IF(INDEX(RM_M_C,MATCH($U179,RM_KEY,0))="","",INDEX(RM_M_C,MATCH($U179,RM_KEY,0))),"")</f>
        <v>H</v>
      </c>
      <c r="AO179" s="92" t="str">
        <f>IFERROR(IF(INDEX(RM_M_Au,MATCH($U179,RM_KEY,0))="","",INDEX(RM_M_Au,MATCH($U179,RM_KEY,0))),"")</f>
        <v>M</v>
      </c>
      <c r="AP179" s="92" t="str">
        <f>IFERROR(IF(INDEX(RM_M_Ac,MATCH($U179,RM_KEY,0))="","",INDEX(RM_M_Ac,MATCH($U179,RM_KEY,0))),"")</f>
        <v>M</v>
      </c>
      <c r="AQ179" s="92" t="str">
        <f>IFERROR(IF(INDEX(RM_M_L,MATCH($U179,RM_KEY,0))="","",INDEX(RM_M_L,MATCH($U179,RM_KEY,0))),"")</f>
        <v>L</v>
      </c>
      <c r="AR179" s="92" t="str">
        <f>IFERROR(IF(INDEX(RM_M_BI,MATCH($U179,RM_KEY,0))="","",INDEX(RM_M_BI,MATCH($U179,RM_KEY,0))),"")</f>
        <v>L</v>
      </c>
      <c r="AS179" s="92" t="str">
        <f>IFERROR(IF(INDEX(RM_M_Exp,MATCH($U179,RM_KEY,0))="","",INDEX(RM_M_Exp,MATCH($U179,RM_KEY,0))),"")</f>
        <v>L</v>
      </c>
      <c r="AT179" s="92" t="str">
        <f>IFERROR(IF(INDEX(RM_M_Edu,MATCH($U179,RM_KEY,0))="","",INDEX(RM_M_Edu,MATCH($U179,RM_KEY,0))),"")</f>
        <v>L</v>
      </c>
      <c r="AU179" s="93" t="str">
        <f>IFERROR(IF(INDEX(RM_L_C,MATCH($U179,RM_KEY,0))="","",INDEX(RM_L_C,MATCH($U179,RM_KEY,0))),"")</f>
        <v/>
      </c>
      <c r="AV179" s="94" t="str">
        <f>IFERROR(IF(INDEX(RM_L_Au,MATCH($U179,RM_KEY,0))="","",INDEX(RM_L_Au,MATCH($U179,RM_KEY,0))),"")</f>
        <v/>
      </c>
      <c r="AW179" s="94" t="str">
        <f>IFERROR(IF(INDEX(RM_L_Ac,MATCH($U179,RM_KEY,0))="","",INDEX(RM_L_Ac,MATCH($U179,RM_KEY,0))),"")</f>
        <v/>
      </c>
      <c r="AX179" s="94" t="str">
        <f>IFERROR(IF(INDEX(RM_L_L,MATCH($U179,RM_KEY,0))="","",INDEX(RM_L_L,MATCH($U179,RM_KEY,0))),"")</f>
        <v/>
      </c>
      <c r="AY179" s="94" t="str">
        <f>IFERROR(IF(INDEX(RM_L_BI,MATCH($U179,RM_KEY,0))="","",INDEX(RM_L_BI,MATCH($U179,RM_KEY,0))),"")</f>
        <v/>
      </c>
      <c r="AZ179" s="94" t="str">
        <f>IFERROR(IF(INDEX(RM_L_Exp,MATCH($U179,RM_KEY,0))="","",INDEX(RM_L_Exp,MATCH($U179,RM_KEY,0))),"")</f>
        <v/>
      </c>
      <c r="BA179" s="94" t="str">
        <f>IFERROR(IF(INDEX(RM_L_Edu,MATCH($U179,RM_KEY,0))="","",INDEX(RM_L_Edu,MATCH($U179,RM_KEY,0))),"")</f>
        <v/>
      </c>
      <c r="BB179" s="89" t="inlineStr">
        <is>
          <t>M</t>
        </is>
      </c>
      <c r="BC179" s="90" t="inlineStr">
        <is>
          <t>M</t>
        </is>
      </c>
      <c r="BD179" s="90" t="inlineStr">
        <is>
          <t>M</t>
        </is>
      </c>
      <c r="BE179" s="90" t="inlineStr">
        <is>
          <t>M</t>
        </is>
      </c>
      <c r="BF179" s="90" t="n"/>
      <c r="BG179" s="90" t="inlineStr">
        <is>
          <t>H</t>
        </is>
      </c>
      <c r="BH179" s="90" t="inlineStr">
        <is>
          <t>M</t>
        </is>
      </c>
      <c r="BI179" s="93" t="n"/>
      <c r="BJ179" s="94" t="n"/>
      <c r="BK179" s="94" t="n"/>
      <c r="BL179" s="94" t="n"/>
      <c r="BM179" s="94" t="n"/>
      <c r="BN179" s="94" t="n"/>
      <c r="BO179" s="94" t="n"/>
      <c r="BP179" s="63" t="n"/>
      <c r="BQ179" s="95" t="str">
        <f>IF(CY179=0,"",IF(BP179&lt;&gt;"",BP179,IF(LEFT(W179,1)="X",W179,IF(OR(W179="B+",W179="C+"),INDEX(LAD_PC,MAX(1,MIN(14,MATCH(W179,LAD_PC,0)+IF((DA179-CZ179)&gt;=0.5,1,IF((DA179-CZ179)&lt;=-0.5,-1,0))))),INDEX(LAD_STD,MAX(1,MIN(12,MATCH(W179,LAD_STD,0)+IF((DA179-CZ179)&gt;=0.5,1,IF((DA179-CZ179)&lt;=-0.5,-1,0)))))))))</f>
        <v/>
      </c>
      <c r="BR179" s="86" t="str">
        <f>IF(BQ179="","",IFERROR(CHOOSE(INDEX(B_RANK,MATCH(BQ179,B_LVL,0)),"Band A · Practitioner","Band B · Specialist / Manager","B+ · Player-Coach","Band C · Principal / Head","C+ · Player-Coach","Band D · Business leadership","Band E · Enterprise leadership"),"Band X · Consultant"))</f>
        <v/>
      </c>
      <c r="BS179" s="86" t="str">
        <f>IF(BQ179="","",IF(BQ179=W179,"• Same",IF(INDEX(B_VAL,MATCH(BQ179,B_LVL,0))&gt;INDEX(B_VAL,MATCH(W179,B_LVL,0)),"▲ Up","▼ Down")))</f>
        <v/>
      </c>
      <c r="BT179" s="95" t="str">
        <f>IF(BQ179&lt;&gt;"",BQ179,W179)</f>
        <v>B1</v>
      </c>
      <c r="BU179" s="86" t="str">
        <f>IFERROR(IF($H179="","—",IF(OR(LEFT(BT179,1)="X",LEFT(INDEX($BT$7:$BT$592,MATCH($H179,$D$7:$D$592,0)),1)="X"),"—",IF(AND(LEFT(BT179,1)="E",LEFT(INDEX($BT$7:$BT$592,MATCH($H179,$D$7:$D$592,0)),1)="E"),"Exception · Band E",IF(INDEX(B_VAL,MATCH(BT179,B_LVL,0))&gt;=INDEX(B_VAL,MATCH(INDEX($BT$7:$BT$592,MATCH($H179,$D$7:$D$592,0)),B_LVL,0)),"⚠ At or above the manager",IF(INDEX(B_RANK,MATCH(BT179,B_LVL,0))=INDEX(B_RANK,MATCH(INDEX($BT$7:$BT$592,MATCH($H179,$D$7:$D$592,0)),B_LVL,0)),"⚠ Same band as the manager","OK"))))),"—")</f>
        <v>⚠ Same band as the manager</v>
      </c>
      <c r="BV179" s="64" t="n"/>
      <c r="BW179" s="20">
        <f>IFERROR(INDEX(LMH_PTS,MATCH(AG179,LMH_KEY,0)),0)</f>
        <v>9</v>
      </c>
      <c r="BX179" s="21">
        <f>IFERROR(INDEX(LMH_PTS,MATCH(AH179,LMH_KEY,0)),0)</f>
        <v>3</v>
      </c>
      <c r="BY179" s="21">
        <f>IFERROR(INDEX(LMH_PTS,MATCH(AI179,LMH_KEY,0)),0)</f>
        <v>3</v>
      </c>
      <c r="BZ179" s="21">
        <f>IFERROR(INDEX(LMH_PTS,MATCH(AJ179,LMH_KEY,0)),0)</f>
        <v>1</v>
      </c>
      <c r="CA179" s="21">
        <f>IFERROR(INDEX(LMH_PTS,MATCH(AK179,LMH_KEY,0)),0)</f>
        <v>1</v>
      </c>
      <c r="CB179" s="21">
        <f>IFERROR(INDEX(LMH_PTS,MATCH(AL179,LMH_KEY,0)),0)</f>
        <v>1</v>
      </c>
      <c r="CC179" s="21">
        <f>IFERROR(INDEX(LMH_PTS,MATCH(AM179,LMH_KEY,0)),0)</f>
        <v>1</v>
      </c>
      <c r="CD179" s="21">
        <f>IFERROR(INDEX(LMH_PTS,MATCH(IF(AU179&lt;&gt;"",AU179,AG179),LMH_KEY,0)),0)</f>
        <v>9</v>
      </c>
      <c r="CE179" s="21">
        <f>IFERROR(INDEX(LMH_PTS,MATCH(IF(AV179&lt;&gt;"",AV179,AH179),LMH_KEY,0)),0)</f>
        <v>3</v>
      </c>
      <c r="CF179" s="21">
        <f>IFERROR(INDEX(LMH_PTS,MATCH(IF(AW179&lt;&gt;"",AW179,AI179),LMH_KEY,0)),0)</f>
        <v>3</v>
      </c>
      <c r="CG179" s="21">
        <f>IFERROR(INDEX(LMH_PTS,MATCH(IF(AX179&lt;&gt;"",AX179,AJ179),LMH_KEY,0)),0)</f>
        <v>1</v>
      </c>
      <c r="CH179" s="21">
        <f>IFERROR(INDEX(LMH_PTS,MATCH(IF(AY179&lt;&gt;"",AY179,AK179),LMH_KEY,0)),0)</f>
        <v>1</v>
      </c>
      <c r="CI179" s="21">
        <f>IFERROR(INDEX(LMH_PTS,MATCH(IF(AZ179&lt;&gt;"",AZ179,AL179),LMH_KEY,0)),0)</f>
        <v>1</v>
      </c>
      <c r="CJ179" s="21">
        <f>IFERROR(INDEX(LMH_PTS,MATCH(IF(BA179&lt;&gt;"",BA179,AM179),LMH_KEY,0)),0)</f>
        <v>1</v>
      </c>
      <c r="CK179" s="21">
        <f>IF(BB179="",0,IFERROR(INDEX(LMH_STEP,MATCH(BB179,LMH_KEY,0)),0))</f>
        <v>0</v>
      </c>
      <c r="CL179" s="21">
        <f>IF(BC179="",0,IFERROR(INDEX(LMH_STEP,MATCH(BC179,LMH_KEY,0)),0))</f>
        <v>0</v>
      </c>
      <c r="CM179" s="21">
        <f>IF(BD179="",0,IFERROR(INDEX(LMH_STEP,MATCH(BD179,LMH_KEY,0)),0))</f>
        <v>0</v>
      </c>
      <c r="CN179" s="21">
        <f>IF(BE179="",0,IFERROR(INDEX(LMH_STEP,MATCH(BE179,LMH_KEY,0)),0))</f>
        <v>0</v>
      </c>
      <c r="CO179" s="21">
        <f>IF(BF179="",0,IFERROR(INDEX(LMH_STEP,MATCH(BF179,LMH_KEY,0)),0))</f>
        <v>0</v>
      </c>
      <c r="CP179" s="21">
        <f>IF(BG179="",0,IFERROR(INDEX(LMH_STEP,MATCH(BG179,LMH_KEY,0)),0))</f>
        <v>1</v>
      </c>
      <c r="CQ179" s="21">
        <f>IF(BH179="",0,IFERROR(INDEX(LMH_STEP,MATCH(BH179,LMH_KEY,0)),0))</f>
        <v>0</v>
      </c>
      <c r="CR179" s="21">
        <f>IF(BI179&lt;&gt;"",IFERROR(INDEX(LMH_STEP,MATCH(BI179,LMH_KEY,0)),0),CK179)</f>
        <v>0</v>
      </c>
      <c r="CS179" s="21">
        <f>IF(BJ179&lt;&gt;"",IFERROR(INDEX(LMH_STEP,MATCH(BJ179,LMH_KEY,0)),0),CL179)</f>
        <v>0</v>
      </c>
      <c r="CT179" s="21">
        <f>IF(BK179&lt;&gt;"",IFERROR(INDEX(LMH_STEP,MATCH(BK179,LMH_KEY,0)),0),CM179)</f>
        <v>0</v>
      </c>
      <c r="CU179" s="21">
        <f>IF(BL179&lt;&gt;"",IFERROR(INDEX(LMH_STEP,MATCH(BL179,LMH_KEY,0)),0),CN179)</f>
        <v>0</v>
      </c>
      <c r="CV179" s="21">
        <f>IF(BM179&lt;&gt;"",IFERROR(INDEX(LMH_STEP,MATCH(BM179,LMH_KEY,0)),0),CO179)</f>
        <v>0</v>
      </c>
      <c r="CW179" s="21">
        <f>IF(BN179&lt;&gt;"",IFERROR(INDEX(LMH_STEP,MATCH(BN179,LMH_KEY,0)),0),CP179)</f>
        <v>1</v>
      </c>
      <c r="CX179" s="21">
        <f>IF(BO179&lt;&gt;"",IFERROR(INDEX(LMH_STEP,MATCH(BO179,LMH_KEY,0)),0),CQ179)</f>
        <v>0</v>
      </c>
      <c r="CY179" s="21">
        <f>COUNTA(BI179:BO179)+IF(BP179&lt;&gt;"",1,0)+IFERROR(INDEX(RM_LCNT,MATCH($U179,RM_KEY,0)),0)</f>
        <v>0</v>
      </c>
      <c r="CZ179" s="21">
        <f>IF((BW179+BX179+BY179+BZ179+CA179+CB179+CC179)=0,0,(BW179*CK179+BX179*CL179+BY179*CM179+BZ179*CN179+CA179*CO179+CB179*CP179+CC179*CQ179)/(BW179+BX179+BY179+BZ179+CA179+CB179+CC179))</f>
        <v>0.0526315789473684</v>
      </c>
      <c r="DA179" s="21">
        <f>IF((CD179+CE179+CF179+CG179+CH179+CI179+CJ179)=0,0,(CD179*CR179+CE179*CS179+CF179*CT179+CG179*CU179+CH179*CV179+CI179*CW179+CJ179*CX179)/(CD179+CE179+CF179+CG179+CH179+CI179+CJ179))</f>
        <v>0.0526315789473684</v>
      </c>
    </row>
    <row r="180" ht="70" customHeight="1">
      <c r="A180" s="59" t="inlineStr">
        <is>
          <t>Corporate</t>
        </is>
      </c>
      <c r="B180" s="17" t="inlineStr">
        <is>
          <t>Finance</t>
        </is>
      </c>
      <c r="C180" s="17" t="n">
        <v>5</v>
      </c>
      <c r="D180" s="17" t="inlineStr">
        <is>
          <t>IRIS1724</t>
        </is>
      </c>
      <c r="E180" s="17" t="inlineStr">
        <is>
          <t>Anita Chavan</t>
        </is>
      </c>
      <c r="F180" s="17" t="inlineStr">
        <is>
          <t>Senior Executive Accounts</t>
        </is>
      </c>
      <c r="G180" s="17" t="inlineStr">
        <is>
          <t>Shreya Singh</t>
        </is>
      </c>
      <c r="H180" s="17" t="inlineStr">
        <is>
          <t>IRIS2214</t>
        </is>
      </c>
      <c r="I180" s="17" t="n">
        <v>20.6</v>
      </c>
      <c r="J180" s="17" t="inlineStr">
        <is>
          <t>B.Com</t>
        </is>
      </c>
      <c r="K180" s="17" t="n"/>
      <c r="L180" s="82" t="inlineStr">
        <is>
          <t>20 of 20</t>
        </is>
      </c>
      <c r="M180" s="83" t="n"/>
      <c r="N180" s="83" t="n"/>
      <c r="O180" s="83" t="inlineStr">
        <is>
          <t>Latest rating: Not rated · manager · 9-box: Not placed · manager</t>
        </is>
      </c>
      <c r="P180" s="83" t="inlineStr">
        <is>
          <t>Complexity &amp; Expertise: A3: Bank payments, TDS and GST compliance, reimbursements, ledger reconciliations, audit and reporting → matches the start
Autonomy &amp; Decision: A2: Decides within compliance activities; routine → moved down 0.5
Accountability &amp; Impact: A3: Timely statutory and bank payments; delays bring penalties or interest → moved down 0.5
Leadership &amp; Strategy: A1: No guidance of others described despite 1 direct report → moved down 1</t>
        </is>
      </c>
      <c r="Q180" s="84" t="inlineStr">
        <is>
          <t>Open ▸</t>
        </is>
      </c>
      <c r="R180" s="84" t="inlineStr">
        <is>
          <t>Card ▸</t>
        </is>
      </c>
      <c r="S180" s="85" t="inlineStr">
        <is>
          <t>Finance &amp; Accounts</t>
        </is>
      </c>
      <c r="T180" s="86" t="inlineStr">
        <is>
          <t>Accounting &amp; Transaction Processing</t>
        </is>
      </c>
      <c r="U180" s="86" t="inlineStr">
        <is>
          <t>R044</t>
        </is>
      </c>
      <c r="V180" s="86" t="inlineStr">
        <is>
          <t>Accounting &amp; Transaction Processing · IC</t>
        </is>
      </c>
      <c r="W180" s="101" t="inlineStr">
        <is>
          <t>A3</t>
        </is>
      </c>
      <c r="X180" s="86" t="inlineStr">
        <is>
          <t>Band A · Practitioner</t>
        </is>
      </c>
      <c r="Y180" s="86" t="inlineStr">
        <is>
          <t>Senior Associate – Accounting &amp; Transaction Processing – POD Lead</t>
        </is>
      </c>
      <c r="Z180" s="100" t="inlineStr">
        <is>
          <t>Keeps Accounts Specialist – POD Lead for one cycle · then Senior Associate – Accounting &amp; Transaction Processing – POD Lead</t>
        </is>
      </c>
      <c r="AA180" s="86" t="inlineStr">
        <is>
          <t>Evidence level B1 · moved down to A3 so that no reportee shares a band with their manager, with the fewest moves across IRIS · pay and title protected for one cycle</t>
        </is>
      </c>
      <c r="AB180" s="86" t="n"/>
      <c r="AC180" s="88" t="inlineStr">
        <is>
          <t>B1</t>
        </is>
      </c>
      <c r="AD180" s="21" t="inlineStr">
        <is>
          <t>High · 20.6 yrs vs market 2–5 yrs for A3</t>
        </is>
      </c>
      <c r="AE180" s="21" t="inlineStr">
        <is>
          <t>1 direct reports · norm None · guides 1–3 juniors informally</t>
        </is>
      </c>
      <c r="AF180" s="21" t="inlineStr">
        <is>
          <t>P2 · SFIA 3 Apply</t>
        </is>
      </c>
      <c r="AG180" s="89" t="str">
        <f>IFERROR(IF(INDEX(RM_I_C,MATCH($U180,RM_KEY,0))="","",INDEX(RM_I_C,MATCH($U180,RM_KEY,0))),"")</f>
        <v>H</v>
      </c>
      <c r="AH180" s="90" t="str">
        <f>IFERROR(IF(INDEX(RM_I_Au,MATCH($U180,RM_KEY,0))="","",INDEX(RM_I_Au,MATCH($U180,RM_KEY,0))),"")</f>
        <v>M</v>
      </c>
      <c r="AI180" s="90" t="str">
        <f>IFERROR(IF(INDEX(RM_I_Ac,MATCH($U180,RM_KEY,0))="","",INDEX(RM_I_Ac,MATCH($U180,RM_KEY,0))),"")</f>
        <v>M</v>
      </c>
      <c r="AJ180" s="90" t="str">
        <f>IFERROR(IF(INDEX(RM_I_L,MATCH($U180,RM_KEY,0))="","",INDEX(RM_I_L,MATCH($U180,RM_KEY,0))),"")</f>
        <v>L</v>
      </c>
      <c r="AK180" s="90" t="str">
        <f>IFERROR(IF(INDEX(RM_I_BI,MATCH($U180,RM_KEY,0))="","",INDEX(RM_I_BI,MATCH($U180,RM_KEY,0))),"")</f>
        <v>L</v>
      </c>
      <c r="AL180" s="90" t="str">
        <f>IFERROR(IF(INDEX(RM_I_Exp,MATCH($U180,RM_KEY,0))="","",INDEX(RM_I_Exp,MATCH($U180,RM_KEY,0))),"")</f>
        <v>L</v>
      </c>
      <c r="AM180" s="90" t="str">
        <f>IFERROR(IF(INDEX(RM_I_Edu,MATCH($U180,RM_KEY,0))="","",INDEX(RM_I_Edu,MATCH($U180,RM_KEY,0))),"")</f>
        <v>M</v>
      </c>
      <c r="AN180" s="91" t="str">
        <f>IFERROR(IF(INDEX(RM_M_C,MATCH($U180,RM_KEY,0))="","",INDEX(RM_M_C,MATCH($U180,RM_KEY,0))),"")</f>
        <v>H</v>
      </c>
      <c r="AO180" s="92" t="str">
        <f>IFERROR(IF(INDEX(RM_M_Au,MATCH($U180,RM_KEY,0))="","",INDEX(RM_M_Au,MATCH($U180,RM_KEY,0))),"")</f>
        <v>M</v>
      </c>
      <c r="AP180" s="92" t="str">
        <f>IFERROR(IF(INDEX(RM_M_Ac,MATCH($U180,RM_KEY,0))="","",INDEX(RM_M_Ac,MATCH($U180,RM_KEY,0))),"")</f>
        <v>M</v>
      </c>
      <c r="AQ180" s="92" t="str">
        <f>IFERROR(IF(INDEX(RM_M_L,MATCH($U180,RM_KEY,0))="","",INDEX(RM_M_L,MATCH($U180,RM_KEY,0))),"")</f>
        <v>L</v>
      </c>
      <c r="AR180" s="92" t="str">
        <f>IFERROR(IF(INDEX(RM_M_BI,MATCH($U180,RM_KEY,0))="","",INDEX(RM_M_BI,MATCH($U180,RM_KEY,0))),"")</f>
        <v>L</v>
      </c>
      <c r="AS180" s="92" t="str">
        <f>IFERROR(IF(INDEX(RM_M_Exp,MATCH($U180,RM_KEY,0))="","",INDEX(RM_M_Exp,MATCH($U180,RM_KEY,0))),"")</f>
        <v>L</v>
      </c>
      <c r="AT180" s="92" t="str">
        <f>IFERROR(IF(INDEX(RM_M_Edu,MATCH($U180,RM_KEY,0))="","",INDEX(RM_M_Edu,MATCH($U180,RM_KEY,0))),"")</f>
        <v>L</v>
      </c>
      <c r="AU180" s="93" t="str">
        <f>IFERROR(IF(INDEX(RM_L_C,MATCH($U180,RM_KEY,0))="","",INDEX(RM_L_C,MATCH($U180,RM_KEY,0))),"")</f>
        <v/>
      </c>
      <c r="AV180" s="94" t="str">
        <f>IFERROR(IF(INDEX(RM_L_Au,MATCH($U180,RM_KEY,0))="","",INDEX(RM_L_Au,MATCH($U180,RM_KEY,0))),"")</f>
        <v/>
      </c>
      <c r="AW180" s="94" t="str">
        <f>IFERROR(IF(INDEX(RM_L_Ac,MATCH($U180,RM_KEY,0))="","",INDEX(RM_L_Ac,MATCH($U180,RM_KEY,0))),"")</f>
        <v/>
      </c>
      <c r="AX180" s="94" t="str">
        <f>IFERROR(IF(INDEX(RM_L_L,MATCH($U180,RM_KEY,0))="","",INDEX(RM_L_L,MATCH($U180,RM_KEY,0))),"")</f>
        <v/>
      </c>
      <c r="AY180" s="94" t="str">
        <f>IFERROR(IF(INDEX(RM_L_BI,MATCH($U180,RM_KEY,0))="","",INDEX(RM_L_BI,MATCH($U180,RM_KEY,0))),"")</f>
        <v/>
      </c>
      <c r="AZ180" s="94" t="str">
        <f>IFERROR(IF(INDEX(RM_L_Exp,MATCH($U180,RM_KEY,0))="","",INDEX(RM_L_Exp,MATCH($U180,RM_KEY,0))),"")</f>
        <v/>
      </c>
      <c r="BA180" s="94" t="str">
        <f>IFERROR(IF(INDEX(RM_L_Edu,MATCH($U180,RM_KEY,0))="","",INDEX(RM_L_Edu,MATCH($U180,RM_KEY,0))),"")</f>
        <v/>
      </c>
      <c r="BB180" s="89" t="inlineStr">
        <is>
          <t>M</t>
        </is>
      </c>
      <c r="BC180" s="90" t="inlineStr">
        <is>
          <t>M</t>
        </is>
      </c>
      <c r="BD180" s="90" t="inlineStr">
        <is>
          <t>M</t>
        </is>
      </c>
      <c r="BE180" s="90" t="inlineStr">
        <is>
          <t>M</t>
        </is>
      </c>
      <c r="BF180" s="90" t="n"/>
      <c r="BG180" s="90" t="inlineStr">
        <is>
          <t>H</t>
        </is>
      </c>
      <c r="BH180" s="90" t="inlineStr">
        <is>
          <t>M</t>
        </is>
      </c>
      <c r="BI180" s="93" t="n"/>
      <c r="BJ180" s="94" t="n"/>
      <c r="BK180" s="94" t="n"/>
      <c r="BL180" s="94" t="n"/>
      <c r="BM180" s="94" t="n"/>
      <c r="BN180" s="94" t="n"/>
      <c r="BO180" s="94" t="n"/>
      <c r="BP180" s="63" t="n"/>
      <c r="BQ180" s="95" t="str">
        <f>IF(CY180=0,"",IF(BP180&lt;&gt;"",BP180,IF(LEFT(W180,1)="X",W180,IF(OR(W180="B+",W180="C+"),INDEX(LAD_PC,MAX(1,MIN(14,MATCH(W180,LAD_PC,0)+IF((DA180-CZ180)&gt;=0.5,1,IF((DA180-CZ180)&lt;=-0.5,-1,0))))),INDEX(LAD_STD,MAX(1,MIN(12,MATCH(W180,LAD_STD,0)+IF((DA180-CZ180)&gt;=0.5,1,IF((DA180-CZ180)&lt;=-0.5,-1,0)))))))))</f>
        <v/>
      </c>
      <c r="BR180" s="86" t="str">
        <f>IF(BQ180="","",IFERROR(CHOOSE(INDEX(B_RANK,MATCH(BQ180,B_LVL,0)),"Band A · Practitioner","Band B · Specialist / Manager","B+ · Player-Coach","Band C · Principal / Head","C+ · Player-Coach","Band D · Business leadership","Band E · Enterprise leadership"),"Band X · Consultant"))</f>
        <v/>
      </c>
      <c r="BS180" s="86" t="str">
        <f>IF(BQ180="","",IF(BQ180=W180,"• Same",IF(INDEX(B_VAL,MATCH(BQ180,B_LVL,0))&gt;INDEX(B_VAL,MATCH(W180,B_LVL,0)),"▲ Up","▼ Down")))</f>
        <v/>
      </c>
      <c r="BT180" s="95" t="str">
        <f>IF(BQ180&lt;&gt;"",BQ180,W180)</f>
        <v>A3</v>
      </c>
      <c r="BU180" s="86" t="str">
        <f>IFERROR(IF($H180="","—",IF(OR(LEFT(BT180,1)="X",LEFT(INDEX($BT$7:$BT$592,MATCH($H180,$D$7:$D$592,0)),1)="X"),"—",IF(AND(LEFT(BT180,1)="E",LEFT(INDEX($BT$7:$BT$592,MATCH($H180,$D$7:$D$592,0)),1)="E"),"Exception · Band E",IF(INDEX(B_VAL,MATCH(BT180,B_LVL,0))&gt;=INDEX(B_VAL,MATCH(INDEX($BT$7:$BT$592,MATCH($H180,$D$7:$D$592,0)),B_LVL,0)),"⚠ At or above the manager",IF(INDEX(B_RANK,MATCH(BT180,B_LVL,0))=INDEX(B_RANK,MATCH(INDEX($BT$7:$BT$592,MATCH($H180,$D$7:$D$592,0)),B_LVL,0)),"⚠ Same band as the manager","OK"))))),"—")</f>
        <v>OK</v>
      </c>
      <c r="BV180" s="64" t="n"/>
      <c r="BW180" s="20">
        <f>IFERROR(INDEX(LMH_PTS,MATCH(AG180,LMH_KEY,0)),0)</f>
        <v>9</v>
      </c>
      <c r="BX180" s="21">
        <f>IFERROR(INDEX(LMH_PTS,MATCH(AH180,LMH_KEY,0)),0)</f>
        <v>3</v>
      </c>
      <c r="BY180" s="21">
        <f>IFERROR(INDEX(LMH_PTS,MATCH(AI180,LMH_KEY,0)),0)</f>
        <v>3</v>
      </c>
      <c r="BZ180" s="21">
        <f>IFERROR(INDEX(LMH_PTS,MATCH(AJ180,LMH_KEY,0)),0)</f>
        <v>1</v>
      </c>
      <c r="CA180" s="21">
        <f>IFERROR(INDEX(LMH_PTS,MATCH(AK180,LMH_KEY,0)),0)</f>
        <v>1</v>
      </c>
      <c r="CB180" s="21">
        <f>IFERROR(INDEX(LMH_PTS,MATCH(AL180,LMH_KEY,0)),0)</f>
        <v>1</v>
      </c>
      <c r="CC180" s="21">
        <f>IFERROR(INDEX(LMH_PTS,MATCH(AM180,LMH_KEY,0)),0)</f>
        <v>3</v>
      </c>
      <c r="CD180" s="21">
        <f>IFERROR(INDEX(LMH_PTS,MATCH(IF(AU180&lt;&gt;"",AU180,AG180),LMH_KEY,0)),0)</f>
        <v>9</v>
      </c>
      <c r="CE180" s="21">
        <f>IFERROR(INDEX(LMH_PTS,MATCH(IF(AV180&lt;&gt;"",AV180,AH180),LMH_KEY,0)),0)</f>
        <v>3</v>
      </c>
      <c r="CF180" s="21">
        <f>IFERROR(INDEX(LMH_PTS,MATCH(IF(AW180&lt;&gt;"",AW180,AI180),LMH_KEY,0)),0)</f>
        <v>3</v>
      </c>
      <c r="CG180" s="21">
        <f>IFERROR(INDEX(LMH_PTS,MATCH(IF(AX180&lt;&gt;"",AX180,AJ180),LMH_KEY,0)),0)</f>
        <v>1</v>
      </c>
      <c r="CH180" s="21">
        <f>IFERROR(INDEX(LMH_PTS,MATCH(IF(AY180&lt;&gt;"",AY180,AK180),LMH_KEY,0)),0)</f>
        <v>1</v>
      </c>
      <c r="CI180" s="21">
        <f>IFERROR(INDEX(LMH_PTS,MATCH(IF(AZ180&lt;&gt;"",AZ180,AL180),LMH_KEY,0)),0)</f>
        <v>1</v>
      </c>
      <c r="CJ180" s="21">
        <f>IFERROR(INDEX(LMH_PTS,MATCH(IF(BA180&lt;&gt;"",BA180,AM180),LMH_KEY,0)),0)</f>
        <v>3</v>
      </c>
      <c r="CK180" s="21">
        <f>IF(BB180="",0,IFERROR(INDEX(LMH_STEP,MATCH(BB180,LMH_KEY,0)),0))</f>
        <v>0</v>
      </c>
      <c r="CL180" s="21">
        <f>IF(BC180="",0,IFERROR(INDEX(LMH_STEP,MATCH(BC180,LMH_KEY,0)),0))</f>
        <v>0</v>
      </c>
      <c r="CM180" s="21">
        <f>IF(BD180="",0,IFERROR(INDEX(LMH_STEP,MATCH(BD180,LMH_KEY,0)),0))</f>
        <v>0</v>
      </c>
      <c r="CN180" s="21">
        <f>IF(BE180="",0,IFERROR(INDEX(LMH_STEP,MATCH(BE180,LMH_KEY,0)),0))</f>
        <v>0</v>
      </c>
      <c r="CO180" s="21">
        <f>IF(BF180="",0,IFERROR(INDEX(LMH_STEP,MATCH(BF180,LMH_KEY,0)),0))</f>
        <v>0</v>
      </c>
      <c r="CP180" s="21">
        <f>IF(BG180="",0,IFERROR(INDEX(LMH_STEP,MATCH(BG180,LMH_KEY,0)),0))</f>
        <v>1</v>
      </c>
      <c r="CQ180" s="21">
        <f>IF(BH180="",0,IFERROR(INDEX(LMH_STEP,MATCH(BH180,LMH_KEY,0)),0))</f>
        <v>0</v>
      </c>
      <c r="CR180" s="21">
        <f>IF(BI180&lt;&gt;"",IFERROR(INDEX(LMH_STEP,MATCH(BI180,LMH_KEY,0)),0),CK180)</f>
        <v>0</v>
      </c>
      <c r="CS180" s="21">
        <f>IF(BJ180&lt;&gt;"",IFERROR(INDEX(LMH_STEP,MATCH(BJ180,LMH_KEY,0)),0),CL180)</f>
        <v>0</v>
      </c>
      <c r="CT180" s="21">
        <f>IF(BK180&lt;&gt;"",IFERROR(INDEX(LMH_STEP,MATCH(BK180,LMH_KEY,0)),0),CM180)</f>
        <v>0</v>
      </c>
      <c r="CU180" s="21">
        <f>IF(BL180&lt;&gt;"",IFERROR(INDEX(LMH_STEP,MATCH(BL180,LMH_KEY,0)),0),CN180)</f>
        <v>0</v>
      </c>
      <c r="CV180" s="21">
        <f>IF(BM180&lt;&gt;"",IFERROR(INDEX(LMH_STEP,MATCH(BM180,LMH_KEY,0)),0),CO180)</f>
        <v>0</v>
      </c>
      <c r="CW180" s="21">
        <f>IF(BN180&lt;&gt;"",IFERROR(INDEX(LMH_STEP,MATCH(BN180,LMH_KEY,0)),0),CP180)</f>
        <v>1</v>
      </c>
      <c r="CX180" s="21">
        <f>IF(BO180&lt;&gt;"",IFERROR(INDEX(LMH_STEP,MATCH(BO180,LMH_KEY,0)),0),CQ180)</f>
        <v>0</v>
      </c>
      <c r="CY180" s="21">
        <f>COUNTA(BI180:BO180)+IF(BP180&lt;&gt;"",1,0)+IFERROR(INDEX(RM_LCNT,MATCH($U180,RM_KEY,0)),0)</f>
        <v>0</v>
      </c>
      <c r="CZ180" s="21">
        <f>IF((BW180+BX180+BY180+BZ180+CA180+CB180+CC180)=0,0,(BW180*CK180+BX180*CL180+BY180*CM180+BZ180*CN180+CA180*CO180+CB180*CP180+CC180*CQ180)/(BW180+BX180+BY180+BZ180+CA180+CB180+CC180))</f>
        <v>0.0476190476190476</v>
      </c>
      <c r="DA180" s="21">
        <f>IF((CD180+CE180+CF180+CG180+CH180+CI180+CJ180)=0,0,(CD180*CR180+CE180*CS180+CF180*CT180+CG180*CU180+CH180*CV180+CI180*CW180+CJ180*CX180)/(CD180+CE180+CF180+CG180+CH180+CI180+CJ180))</f>
        <v>0.0476190476190476</v>
      </c>
    </row>
    <row r="181" ht="70" customHeight="1">
      <c r="A181" s="59" t="inlineStr">
        <is>
          <t>Corporate</t>
        </is>
      </c>
      <c r="B181" s="17" t="inlineStr">
        <is>
          <t>Finance</t>
        </is>
      </c>
      <c r="C181" s="17" t="n">
        <v>6</v>
      </c>
      <c r="D181" s="17" t="inlineStr">
        <is>
          <t>IRIS2217</t>
        </is>
      </c>
      <c r="E181" s="17" t="inlineStr">
        <is>
          <t>Bhushan Kashid</t>
        </is>
      </c>
      <c r="F181" s="17" t="inlineStr">
        <is>
          <t>Executive Accounts</t>
        </is>
      </c>
      <c r="G181" s="17" t="inlineStr">
        <is>
          <t>Anita Chavan</t>
        </is>
      </c>
      <c r="H181" s="17" t="inlineStr">
        <is>
          <t>IRIS1724</t>
        </is>
      </c>
      <c r="I181" s="17" t="n">
        <v>8.699999999999999</v>
      </c>
      <c r="J181" s="17" t="inlineStr">
        <is>
          <t>B.Com</t>
        </is>
      </c>
      <c r="K181" s="17" t="n"/>
      <c r="L181" s="82" t="inlineStr">
        <is>
          <t>19 of 20</t>
        </is>
      </c>
      <c r="M181" s="83" t="n"/>
      <c r="N181" s="83" t="n"/>
      <c r="O181" s="83" t="inlineStr">
        <is>
          <t>Latest rating: Not rated · manager · 9-box: Not placed · manager</t>
        </is>
      </c>
      <c r="P181" s="83" t="inlineStr">
        <is>
          <t>Complexity &amp; Expertise: A2: Invoice verification and booking, payment processing, vendor reconciliation, supplier creation → matches the start
Autonomy &amp; Decision: A2: Decides purchase booking; queries anomalies rather than deciding them → matches the start
Accountability &amp; Impact: A2: Accuracy of own invoice bookings, payment entries and reconciliations → matches the start
Leadership &amp; Strategy: A1: No guidance or leadership of others described → matches the start</t>
        </is>
      </c>
      <c r="Q181" s="84" t="inlineStr">
        <is>
          <t>Open ▸</t>
        </is>
      </c>
      <c r="R181" s="84" t="inlineStr">
        <is>
          <t>Card ▸</t>
        </is>
      </c>
      <c r="S181" s="85" t="inlineStr">
        <is>
          <t>Finance &amp; Accounts</t>
        </is>
      </c>
      <c r="T181" s="86" t="inlineStr">
        <is>
          <t>Accounting &amp; Transaction Processing</t>
        </is>
      </c>
      <c r="U181" s="86" t="inlineStr">
        <is>
          <t>R044</t>
        </is>
      </c>
      <c r="V181" s="86" t="inlineStr">
        <is>
          <t>Accounting &amp; Transaction Processing · IC</t>
        </is>
      </c>
      <c r="W181" s="101" t="inlineStr">
        <is>
          <t>A2</t>
        </is>
      </c>
      <c r="X181" s="86" t="inlineStr">
        <is>
          <t>Band A · Practitioner</t>
        </is>
      </c>
      <c r="Y181" s="86" t="inlineStr">
        <is>
          <t>Associate – Accounting &amp; Transaction Processing</t>
        </is>
      </c>
      <c r="Z181" s="100" t="inlineStr">
        <is>
          <t>Keeps Senior Accounts Executive for one cycle · then Associate – Accounting &amp; Transaction Processing</t>
        </is>
      </c>
      <c r="AA181" s="86" t="inlineStr">
        <is>
          <t>Evidence level A3 · moved down to A2 so that no reportee shares a band with their manager, with the fewest moves across IRIS · pay and title protected for one cycle</t>
        </is>
      </c>
      <c r="AB181" s="97" t="inlineStr">
        <is>
          <t>Deep chain: shares a band with manager Anita Chavan · A3 · decide: report to the next manager up, or merge this layer</t>
        </is>
      </c>
      <c r="AC181" s="88" t="inlineStr">
        <is>
          <t>A2</t>
        </is>
      </c>
      <c r="AD181" s="21" t="inlineStr">
        <is>
          <t>High · 8.7 yrs vs market 0–3 yrs for A2</t>
        </is>
      </c>
      <c r="AE181" s="21" t="n"/>
      <c r="AF181" s="21" t="inlineStr">
        <is>
          <t>P1–P2 · SFIA 2 Assist</t>
        </is>
      </c>
      <c r="AG181" s="89" t="str">
        <f>IFERROR(IF(INDEX(RM_I_C,MATCH($U181,RM_KEY,0))="","",INDEX(RM_I_C,MATCH($U181,RM_KEY,0))),"")</f>
        <v>H</v>
      </c>
      <c r="AH181" s="90" t="str">
        <f>IFERROR(IF(INDEX(RM_I_Au,MATCH($U181,RM_KEY,0))="","",INDEX(RM_I_Au,MATCH($U181,RM_KEY,0))),"")</f>
        <v>M</v>
      </c>
      <c r="AI181" s="90" t="str">
        <f>IFERROR(IF(INDEX(RM_I_Ac,MATCH($U181,RM_KEY,0))="","",INDEX(RM_I_Ac,MATCH($U181,RM_KEY,0))),"")</f>
        <v>M</v>
      </c>
      <c r="AJ181" s="90" t="str">
        <f>IFERROR(IF(INDEX(RM_I_L,MATCH($U181,RM_KEY,0))="","",INDEX(RM_I_L,MATCH($U181,RM_KEY,0))),"")</f>
        <v>L</v>
      </c>
      <c r="AK181" s="90" t="str">
        <f>IFERROR(IF(INDEX(RM_I_BI,MATCH($U181,RM_KEY,0))="","",INDEX(RM_I_BI,MATCH($U181,RM_KEY,0))),"")</f>
        <v>L</v>
      </c>
      <c r="AL181" s="90" t="str">
        <f>IFERROR(IF(INDEX(RM_I_Exp,MATCH($U181,RM_KEY,0))="","",INDEX(RM_I_Exp,MATCH($U181,RM_KEY,0))),"")</f>
        <v>L</v>
      </c>
      <c r="AM181" s="90" t="str">
        <f>IFERROR(IF(INDEX(RM_I_Edu,MATCH($U181,RM_KEY,0))="","",INDEX(RM_I_Edu,MATCH($U181,RM_KEY,0))),"")</f>
        <v>M</v>
      </c>
      <c r="AN181" s="91" t="str">
        <f>IFERROR(IF(INDEX(RM_M_C,MATCH($U181,RM_KEY,0))="","",INDEX(RM_M_C,MATCH($U181,RM_KEY,0))),"")</f>
        <v>H</v>
      </c>
      <c r="AO181" s="92" t="str">
        <f>IFERROR(IF(INDEX(RM_M_Au,MATCH($U181,RM_KEY,0))="","",INDEX(RM_M_Au,MATCH($U181,RM_KEY,0))),"")</f>
        <v>M</v>
      </c>
      <c r="AP181" s="92" t="str">
        <f>IFERROR(IF(INDEX(RM_M_Ac,MATCH($U181,RM_KEY,0))="","",INDEX(RM_M_Ac,MATCH($U181,RM_KEY,0))),"")</f>
        <v>M</v>
      </c>
      <c r="AQ181" s="92" t="str">
        <f>IFERROR(IF(INDEX(RM_M_L,MATCH($U181,RM_KEY,0))="","",INDEX(RM_M_L,MATCH($U181,RM_KEY,0))),"")</f>
        <v>L</v>
      </c>
      <c r="AR181" s="92" t="str">
        <f>IFERROR(IF(INDEX(RM_M_BI,MATCH($U181,RM_KEY,0))="","",INDEX(RM_M_BI,MATCH($U181,RM_KEY,0))),"")</f>
        <v>L</v>
      </c>
      <c r="AS181" s="92" t="str">
        <f>IFERROR(IF(INDEX(RM_M_Exp,MATCH($U181,RM_KEY,0))="","",INDEX(RM_M_Exp,MATCH($U181,RM_KEY,0))),"")</f>
        <v>L</v>
      </c>
      <c r="AT181" s="92" t="str">
        <f>IFERROR(IF(INDEX(RM_M_Edu,MATCH($U181,RM_KEY,0))="","",INDEX(RM_M_Edu,MATCH($U181,RM_KEY,0))),"")</f>
        <v>L</v>
      </c>
      <c r="AU181" s="93" t="str">
        <f>IFERROR(IF(INDEX(RM_L_C,MATCH($U181,RM_KEY,0))="","",INDEX(RM_L_C,MATCH($U181,RM_KEY,0))),"")</f>
        <v/>
      </c>
      <c r="AV181" s="94" t="str">
        <f>IFERROR(IF(INDEX(RM_L_Au,MATCH($U181,RM_KEY,0))="","",INDEX(RM_L_Au,MATCH($U181,RM_KEY,0))),"")</f>
        <v/>
      </c>
      <c r="AW181" s="94" t="str">
        <f>IFERROR(IF(INDEX(RM_L_Ac,MATCH($U181,RM_KEY,0))="","",INDEX(RM_L_Ac,MATCH($U181,RM_KEY,0))),"")</f>
        <v/>
      </c>
      <c r="AX181" s="94" t="str">
        <f>IFERROR(IF(INDEX(RM_L_L,MATCH($U181,RM_KEY,0))="","",INDEX(RM_L_L,MATCH($U181,RM_KEY,0))),"")</f>
        <v/>
      </c>
      <c r="AY181" s="94" t="str">
        <f>IFERROR(IF(INDEX(RM_L_BI,MATCH($U181,RM_KEY,0))="","",INDEX(RM_L_BI,MATCH($U181,RM_KEY,0))),"")</f>
        <v/>
      </c>
      <c r="AZ181" s="94" t="str">
        <f>IFERROR(IF(INDEX(RM_L_Exp,MATCH($U181,RM_KEY,0))="","",INDEX(RM_L_Exp,MATCH($U181,RM_KEY,0))),"")</f>
        <v/>
      </c>
      <c r="BA181" s="94" t="str">
        <f>IFERROR(IF(INDEX(RM_L_Edu,MATCH($U181,RM_KEY,0))="","",INDEX(RM_L_Edu,MATCH($U181,RM_KEY,0))),"")</f>
        <v/>
      </c>
      <c r="BB181" s="89" t="inlineStr">
        <is>
          <t>M</t>
        </is>
      </c>
      <c r="BC181" s="90" t="inlineStr">
        <is>
          <t>M</t>
        </is>
      </c>
      <c r="BD181" s="90" t="inlineStr">
        <is>
          <t>M</t>
        </is>
      </c>
      <c r="BE181" s="90" t="inlineStr">
        <is>
          <t>L</t>
        </is>
      </c>
      <c r="BF181" s="90" t="n"/>
      <c r="BG181" s="90" t="inlineStr">
        <is>
          <t>H</t>
        </is>
      </c>
      <c r="BH181" s="90" t="inlineStr">
        <is>
          <t>M</t>
        </is>
      </c>
      <c r="BI181" s="93" t="n"/>
      <c r="BJ181" s="94" t="n"/>
      <c r="BK181" s="94" t="n"/>
      <c r="BL181" s="94" t="n"/>
      <c r="BM181" s="94" t="n"/>
      <c r="BN181" s="94" t="n"/>
      <c r="BO181" s="94" t="n"/>
      <c r="BP181" s="63" t="n"/>
      <c r="BQ181" s="95" t="str">
        <f>IF(CY181=0,"",IF(BP181&lt;&gt;"",BP181,IF(LEFT(W181,1)="X",W181,IF(OR(W181="B+",W181="C+"),INDEX(LAD_PC,MAX(1,MIN(14,MATCH(W181,LAD_PC,0)+IF((DA181-CZ181)&gt;=0.5,1,IF((DA181-CZ181)&lt;=-0.5,-1,0))))),INDEX(LAD_STD,MAX(1,MIN(12,MATCH(W181,LAD_STD,0)+IF((DA181-CZ181)&gt;=0.5,1,IF((DA181-CZ181)&lt;=-0.5,-1,0)))))))))</f>
        <v/>
      </c>
      <c r="BR181" s="86" t="str">
        <f>IF(BQ181="","",IFERROR(CHOOSE(INDEX(B_RANK,MATCH(BQ181,B_LVL,0)),"Band A · Practitioner","Band B · Specialist / Manager","B+ · Player-Coach","Band C · Principal / Head","C+ · Player-Coach","Band D · Business leadership","Band E · Enterprise leadership"),"Band X · Consultant"))</f>
        <v/>
      </c>
      <c r="BS181" s="86" t="str">
        <f>IF(BQ181="","",IF(BQ181=W181,"• Same",IF(INDEX(B_VAL,MATCH(BQ181,B_LVL,0))&gt;INDEX(B_VAL,MATCH(W181,B_LVL,0)),"▲ Up","▼ Down")))</f>
        <v/>
      </c>
      <c r="BT181" s="95" t="str">
        <f>IF(BQ181&lt;&gt;"",BQ181,W181)</f>
        <v>A2</v>
      </c>
      <c r="BU181" s="86" t="str">
        <f>IFERROR(IF($H181="","—",IF(OR(LEFT(BT181,1)="X",LEFT(INDEX($BT$7:$BT$592,MATCH($H181,$D$7:$D$592,0)),1)="X"),"—",IF(AND(LEFT(BT181,1)="E",LEFT(INDEX($BT$7:$BT$592,MATCH($H181,$D$7:$D$592,0)),1)="E"),"Exception · Band E",IF(INDEX(B_VAL,MATCH(BT181,B_LVL,0))&gt;=INDEX(B_VAL,MATCH(INDEX($BT$7:$BT$592,MATCH($H181,$D$7:$D$592,0)),B_LVL,0)),"⚠ At or above the manager",IF(INDEX(B_RANK,MATCH(BT181,B_LVL,0))=INDEX(B_RANK,MATCH(INDEX($BT$7:$BT$592,MATCH($H181,$D$7:$D$592,0)),B_LVL,0)),"⚠ Same band as the manager","OK"))))),"—")</f>
        <v>⚠ Same band as the manager</v>
      </c>
      <c r="BV181" s="64" t="n"/>
      <c r="BW181" s="20">
        <f>IFERROR(INDEX(LMH_PTS,MATCH(AG181,LMH_KEY,0)),0)</f>
        <v>9</v>
      </c>
      <c r="BX181" s="21">
        <f>IFERROR(INDEX(LMH_PTS,MATCH(AH181,LMH_KEY,0)),0)</f>
        <v>3</v>
      </c>
      <c r="BY181" s="21">
        <f>IFERROR(INDEX(LMH_PTS,MATCH(AI181,LMH_KEY,0)),0)</f>
        <v>3</v>
      </c>
      <c r="BZ181" s="21">
        <f>IFERROR(INDEX(LMH_PTS,MATCH(AJ181,LMH_KEY,0)),0)</f>
        <v>1</v>
      </c>
      <c r="CA181" s="21">
        <f>IFERROR(INDEX(LMH_PTS,MATCH(AK181,LMH_KEY,0)),0)</f>
        <v>1</v>
      </c>
      <c r="CB181" s="21">
        <f>IFERROR(INDEX(LMH_PTS,MATCH(AL181,LMH_KEY,0)),0)</f>
        <v>1</v>
      </c>
      <c r="CC181" s="21">
        <f>IFERROR(INDEX(LMH_PTS,MATCH(AM181,LMH_KEY,0)),0)</f>
        <v>3</v>
      </c>
      <c r="CD181" s="21">
        <f>IFERROR(INDEX(LMH_PTS,MATCH(IF(AU181&lt;&gt;"",AU181,AG181),LMH_KEY,0)),0)</f>
        <v>9</v>
      </c>
      <c r="CE181" s="21">
        <f>IFERROR(INDEX(LMH_PTS,MATCH(IF(AV181&lt;&gt;"",AV181,AH181),LMH_KEY,0)),0)</f>
        <v>3</v>
      </c>
      <c r="CF181" s="21">
        <f>IFERROR(INDEX(LMH_PTS,MATCH(IF(AW181&lt;&gt;"",AW181,AI181),LMH_KEY,0)),0)</f>
        <v>3</v>
      </c>
      <c r="CG181" s="21">
        <f>IFERROR(INDEX(LMH_PTS,MATCH(IF(AX181&lt;&gt;"",AX181,AJ181),LMH_KEY,0)),0)</f>
        <v>1</v>
      </c>
      <c r="CH181" s="21">
        <f>IFERROR(INDEX(LMH_PTS,MATCH(IF(AY181&lt;&gt;"",AY181,AK181),LMH_KEY,0)),0)</f>
        <v>1</v>
      </c>
      <c r="CI181" s="21">
        <f>IFERROR(INDEX(LMH_PTS,MATCH(IF(AZ181&lt;&gt;"",AZ181,AL181),LMH_KEY,0)),0)</f>
        <v>1</v>
      </c>
      <c r="CJ181" s="21">
        <f>IFERROR(INDEX(LMH_PTS,MATCH(IF(BA181&lt;&gt;"",BA181,AM181),LMH_KEY,0)),0)</f>
        <v>3</v>
      </c>
      <c r="CK181" s="21">
        <f>IF(BB181="",0,IFERROR(INDEX(LMH_STEP,MATCH(BB181,LMH_KEY,0)),0))</f>
        <v>0</v>
      </c>
      <c r="CL181" s="21">
        <f>IF(BC181="",0,IFERROR(INDEX(LMH_STEP,MATCH(BC181,LMH_KEY,0)),0))</f>
        <v>0</v>
      </c>
      <c r="CM181" s="21">
        <f>IF(BD181="",0,IFERROR(INDEX(LMH_STEP,MATCH(BD181,LMH_KEY,0)),0))</f>
        <v>0</v>
      </c>
      <c r="CN181" s="21">
        <f>IF(BE181="",0,IFERROR(INDEX(LMH_STEP,MATCH(BE181,LMH_KEY,0)),0))</f>
        <v>-1</v>
      </c>
      <c r="CO181" s="21">
        <f>IF(BF181="",0,IFERROR(INDEX(LMH_STEP,MATCH(BF181,LMH_KEY,0)),0))</f>
        <v>0</v>
      </c>
      <c r="CP181" s="21">
        <f>IF(BG181="",0,IFERROR(INDEX(LMH_STEP,MATCH(BG181,LMH_KEY,0)),0))</f>
        <v>1</v>
      </c>
      <c r="CQ181" s="21">
        <f>IF(BH181="",0,IFERROR(INDEX(LMH_STEP,MATCH(BH181,LMH_KEY,0)),0))</f>
        <v>0</v>
      </c>
      <c r="CR181" s="21">
        <f>IF(BI181&lt;&gt;"",IFERROR(INDEX(LMH_STEP,MATCH(BI181,LMH_KEY,0)),0),CK181)</f>
        <v>0</v>
      </c>
      <c r="CS181" s="21">
        <f>IF(BJ181&lt;&gt;"",IFERROR(INDEX(LMH_STEP,MATCH(BJ181,LMH_KEY,0)),0),CL181)</f>
        <v>0</v>
      </c>
      <c r="CT181" s="21">
        <f>IF(BK181&lt;&gt;"",IFERROR(INDEX(LMH_STEP,MATCH(BK181,LMH_KEY,0)),0),CM181)</f>
        <v>0</v>
      </c>
      <c r="CU181" s="21">
        <f>IF(BL181&lt;&gt;"",IFERROR(INDEX(LMH_STEP,MATCH(BL181,LMH_KEY,0)),0),CN181)</f>
        <v>-1</v>
      </c>
      <c r="CV181" s="21">
        <f>IF(BM181&lt;&gt;"",IFERROR(INDEX(LMH_STEP,MATCH(BM181,LMH_KEY,0)),0),CO181)</f>
        <v>0</v>
      </c>
      <c r="CW181" s="21">
        <f>IF(BN181&lt;&gt;"",IFERROR(INDEX(LMH_STEP,MATCH(BN181,LMH_KEY,0)),0),CP181)</f>
        <v>1</v>
      </c>
      <c r="CX181" s="21">
        <f>IF(BO181&lt;&gt;"",IFERROR(INDEX(LMH_STEP,MATCH(BO181,LMH_KEY,0)),0),CQ181)</f>
        <v>0</v>
      </c>
      <c r="CY181" s="21">
        <f>COUNTA(BI181:BO181)+IF(BP181&lt;&gt;"",1,0)+IFERROR(INDEX(RM_LCNT,MATCH($U181,RM_KEY,0)),0)</f>
        <v>0</v>
      </c>
      <c r="CZ181" s="21">
        <f>IF((BW181+BX181+BY181+BZ181+CA181+CB181+CC181)=0,0,(BW181*CK181+BX181*CL181+BY181*CM181+BZ181*CN181+CA181*CO181+CB181*CP181+CC181*CQ181)/(BW181+BX181+BY181+BZ181+CA181+CB181+CC181))</f>
        <v>0</v>
      </c>
      <c r="DA181" s="21">
        <f>IF((CD181+CE181+CF181+CG181+CH181+CI181+CJ181)=0,0,(CD181*CR181+CE181*CS181+CF181*CT181+CG181*CU181+CH181*CV181+CI181*CW181+CJ181*CX181)/(CD181+CE181+CF181+CG181+CH181+CI181+CJ181))</f>
        <v>0</v>
      </c>
    </row>
    <row r="182" ht="70" customHeight="1">
      <c r="A182" s="59" t="inlineStr">
        <is>
          <t>Corporate</t>
        </is>
      </c>
      <c r="B182" s="17" t="inlineStr">
        <is>
          <t>Finance</t>
        </is>
      </c>
      <c r="C182" s="17" t="n">
        <v>5</v>
      </c>
      <c r="D182" s="17" t="inlineStr">
        <is>
          <t>IRIS1557</t>
        </is>
      </c>
      <c r="E182" s="17" t="inlineStr">
        <is>
          <t>Gaurangee Gaurav Tawde</t>
        </is>
      </c>
      <c r="F182" s="17" t="inlineStr">
        <is>
          <t>Senior Executive Accounts</t>
        </is>
      </c>
      <c r="G182" s="17" t="inlineStr">
        <is>
          <t>Shreya Singh</t>
        </is>
      </c>
      <c r="H182" s="17" t="inlineStr">
        <is>
          <t>IRIS2214</t>
        </is>
      </c>
      <c r="I182" s="17" t="n">
        <v>20.1</v>
      </c>
      <c r="J182" s="17" t="inlineStr">
        <is>
          <t>PGDM</t>
        </is>
      </c>
      <c r="K182" s="17" t="n"/>
      <c r="L182" s="82" t="inlineStr">
        <is>
          <t>20 of 20</t>
        </is>
      </c>
      <c r="M182" s="83" t="n"/>
      <c r="N182" s="83" t="n"/>
      <c r="O182" s="83" t="inlineStr">
        <is>
          <t>Latest rating: Not rated · manager · 9-box: Not placed · manager</t>
        </is>
      </c>
      <c r="P182" s="83" t="inlineStr">
        <is>
          <t>Complexity &amp; Expertise: A3: GST compliance, bank guarantees, Softex settlement, forward contract booking, audit coordination, MIS → matches the start
Autonomy &amp; Decision: A2: Decides within compliance work; nothing broader stated → moved down 0.5
Accountability &amp; Impact: A3: GST, bank guarantee and Softex compliance; late filing fees if missed → moved down 0.5
Leadership &amp; Strategy: A1: No guidance of others described despite 1 direct report → moved down 1</t>
        </is>
      </c>
      <c r="Q182" s="84" t="inlineStr">
        <is>
          <t>Open ▸</t>
        </is>
      </c>
      <c r="R182" s="84" t="inlineStr">
        <is>
          <t>Card ▸</t>
        </is>
      </c>
      <c r="S182" s="85" t="inlineStr">
        <is>
          <t>Finance &amp; Accounts</t>
        </is>
      </c>
      <c r="T182" s="86" t="inlineStr">
        <is>
          <t>Accounting &amp; Transaction Processing</t>
        </is>
      </c>
      <c r="U182" s="86" t="inlineStr">
        <is>
          <t>R044</t>
        </is>
      </c>
      <c r="V182" s="86" t="inlineStr">
        <is>
          <t>Accounting &amp; Transaction Processing · IC</t>
        </is>
      </c>
      <c r="W182" s="101" t="inlineStr">
        <is>
          <t>A3</t>
        </is>
      </c>
      <c r="X182" s="86" t="inlineStr">
        <is>
          <t>Band A · Practitioner</t>
        </is>
      </c>
      <c r="Y182" s="86" t="inlineStr">
        <is>
          <t>Senior Associate – Accounting &amp; Transaction Processing – POD Lead</t>
        </is>
      </c>
      <c r="Z182" s="100" t="inlineStr">
        <is>
          <t>Keeps Accounts Specialist – POD Lead for one cycle · then Senior Associate – Accounting &amp; Transaction Processing – POD Lead</t>
        </is>
      </c>
      <c r="AA182" s="86" t="inlineStr">
        <is>
          <t>Evidence level B1 · moved down to A3 so that no reportee shares a band with their manager, with the fewest moves across IRIS · pay and title protected for one cycle</t>
        </is>
      </c>
      <c r="AB182" s="86" t="n"/>
      <c r="AC182" s="88" t="inlineStr">
        <is>
          <t>B1</t>
        </is>
      </c>
      <c r="AD182" s="21" t="inlineStr">
        <is>
          <t>High · 20.1 yrs vs market 2–5 yrs for A3</t>
        </is>
      </c>
      <c r="AE182" s="21" t="inlineStr">
        <is>
          <t>1 direct reports · norm None · guides 1–3 juniors informally</t>
        </is>
      </c>
      <c r="AF182" s="21" t="inlineStr">
        <is>
          <t>P2 · SFIA 3 Apply</t>
        </is>
      </c>
      <c r="AG182" s="89" t="str">
        <f>IFERROR(IF(INDEX(RM_I_C,MATCH($U182,RM_KEY,0))="","",INDEX(RM_I_C,MATCH($U182,RM_KEY,0))),"")</f>
        <v>H</v>
      </c>
      <c r="AH182" s="90" t="str">
        <f>IFERROR(IF(INDEX(RM_I_Au,MATCH($U182,RM_KEY,0))="","",INDEX(RM_I_Au,MATCH($U182,RM_KEY,0))),"")</f>
        <v>M</v>
      </c>
      <c r="AI182" s="90" t="str">
        <f>IFERROR(IF(INDEX(RM_I_Ac,MATCH($U182,RM_KEY,0))="","",INDEX(RM_I_Ac,MATCH($U182,RM_KEY,0))),"")</f>
        <v>M</v>
      </c>
      <c r="AJ182" s="90" t="str">
        <f>IFERROR(IF(INDEX(RM_I_L,MATCH($U182,RM_KEY,0))="","",INDEX(RM_I_L,MATCH($U182,RM_KEY,0))),"")</f>
        <v>L</v>
      </c>
      <c r="AK182" s="90" t="str">
        <f>IFERROR(IF(INDEX(RM_I_BI,MATCH($U182,RM_KEY,0))="","",INDEX(RM_I_BI,MATCH($U182,RM_KEY,0))),"")</f>
        <v>L</v>
      </c>
      <c r="AL182" s="90" t="str">
        <f>IFERROR(IF(INDEX(RM_I_Exp,MATCH($U182,RM_KEY,0))="","",INDEX(RM_I_Exp,MATCH($U182,RM_KEY,0))),"")</f>
        <v>L</v>
      </c>
      <c r="AM182" s="90" t="str">
        <f>IFERROR(IF(INDEX(RM_I_Edu,MATCH($U182,RM_KEY,0))="","",INDEX(RM_I_Edu,MATCH($U182,RM_KEY,0))),"")</f>
        <v>M</v>
      </c>
      <c r="AN182" s="91" t="str">
        <f>IFERROR(IF(INDEX(RM_M_C,MATCH($U182,RM_KEY,0))="","",INDEX(RM_M_C,MATCH($U182,RM_KEY,0))),"")</f>
        <v>H</v>
      </c>
      <c r="AO182" s="92" t="str">
        <f>IFERROR(IF(INDEX(RM_M_Au,MATCH($U182,RM_KEY,0))="","",INDEX(RM_M_Au,MATCH($U182,RM_KEY,0))),"")</f>
        <v>M</v>
      </c>
      <c r="AP182" s="92" t="str">
        <f>IFERROR(IF(INDEX(RM_M_Ac,MATCH($U182,RM_KEY,0))="","",INDEX(RM_M_Ac,MATCH($U182,RM_KEY,0))),"")</f>
        <v>M</v>
      </c>
      <c r="AQ182" s="92" t="str">
        <f>IFERROR(IF(INDEX(RM_M_L,MATCH($U182,RM_KEY,0))="","",INDEX(RM_M_L,MATCH($U182,RM_KEY,0))),"")</f>
        <v>L</v>
      </c>
      <c r="AR182" s="92" t="str">
        <f>IFERROR(IF(INDEX(RM_M_BI,MATCH($U182,RM_KEY,0))="","",INDEX(RM_M_BI,MATCH($U182,RM_KEY,0))),"")</f>
        <v>L</v>
      </c>
      <c r="AS182" s="92" t="str">
        <f>IFERROR(IF(INDEX(RM_M_Exp,MATCH($U182,RM_KEY,0))="","",INDEX(RM_M_Exp,MATCH($U182,RM_KEY,0))),"")</f>
        <v>L</v>
      </c>
      <c r="AT182" s="92" t="str">
        <f>IFERROR(IF(INDEX(RM_M_Edu,MATCH($U182,RM_KEY,0))="","",INDEX(RM_M_Edu,MATCH($U182,RM_KEY,0))),"")</f>
        <v>L</v>
      </c>
      <c r="AU182" s="93" t="str">
        <f>IFERROR(IF(INDEX(RM_L_C,MATCH($U182,RM_KEY,0))="","",INDEX(RM_L_C,MATCH($U182,RM_KEY,0))),"")</f>
        <v/>
      </c>
      <c r="AV182" s="94" t="str">
        <f>IFERROR(IF(INDEX(RM_L_Au,MATCH($U182,RM_KEY,0))="","",INDEX(RM_L_Au,MATCH($U182,RM_KEY,0))),"")</f>
        <v/>
      </c>
      <c r="AW182" s="94" t="str">
        <f>IFERROR(IF(INDEX(RM_L_Ac,MATCH($U182,RM_KEY,0))="","",INDEX(RM_L_Ac,MATCH($U182,RM_KEY,0))),"")</f>
        <v/>
      </c>
      <c r="AX182" s="94" t="str">
        <f>IFERROR(IF(INDEX(RM_L_L,MATCH($U182,RM_KEY,0))="","",INDEX(RM_L_L,MATCH($U182,RM_KEY,0))),"")</f>
        <v/>
      </c>
      <c r="AY182" s="94" t="str">
        <f>IFERROR(IF(INDEX(RM_L_BI,MATCH($U182,RM_KEY,0))="","",INDEX(RM_L_BI,MATCH($U182,RM_KEY,0))),"")</f>
        <v/>
      </c>
      <c r="AZ182" s="94" t="str">
        <f>IFERROR(IF(INDEX(RM_L_Exp,MATCH($U182,RM_KEY,0))="","",INDEX(RM_L_Exp,MATCH($U182,RM_KEY,0))),"")</f>
        <v/>
      </c>
      <c r="BA182" s="94" t="str">
        <f>IFERROR(IF(INDEX(RM_L_Edu,MATCH($U182,RM_KEY,0))="","",INDEX(RM_L_Edu,MATCH($U182,RM_KEY,0))),"")</f>
        <v/>
      </c>
      <c r="BB182" s="89" t="inlineStr">
        <is>
          <t>M</t>
        </is>
      </c>
      <c r="BC182" s="90" t="inlineStr">
        <is>
          <t>M</t>
        </is>
      </c>
      <c r="BD182" s="90" t="inlineStr">
        <is>
          <t>M</t>
        </is>
      </c>
      <c r="BE182" s="90" t="inlineStr">
        <is>
          <t>M</t>
        </is>
      </c>
      <c r="BF182" s="90" t="n"/>
      <c r="BG182" s="90" t="inlineStr">
        <is>
          <t>H</t>
        </is>
      </c>
      <c r="BH182" s="90" t="inlineStr">
        <is>
          <t>H</t>
        </is>
      </c>
      <c r="BI182" s="93" t="n"/>
      <c r="BJ182" s="94" t="n"/>
      <c r="BK182" s="94" t="n"/>
      <c r="BL182" s="94" t="n"/>
      <c r="BM182" s="94" t="n"/>
      <c r="BN182" s="94" t="n"/>
      <c r="BO182" s="94" t="n"/>
      <c r="BP182" s="63" t="n"/>
      <c r="BQ182" s="95" t="str">
        <f>IF(CY182=0,"",IF(BP182&lt;&gt;"",BP182,IF(LEFT(W182,1)="X",W182,IF(OR(W182="B+",W182="C+"),INDEX(LAD_PC,MAX(1,MIN(14,MATCH(W182,LAD_PC,0)+IF((DA182-CZ182)&gt;=0.5,1,IF((DA182-CZ182)&lt;=-0.5,-1,0))))),INDEX(LAD_STD,MAX(1,MIN(12,MATCH(W182,LAD_STD,0)+IF((DA182-CZ182)&gt;=0.5,1,IF((DA182-CZ182)&lt;=-0.5,-1,0)))))))))</f>
        <v/>
      </c>
      <c r="BR182" s="86" t="str">
        <f>IF(BQ182="","",IFERROR(CHOOSE(INDEX(B_RANK,MATCH(BQ182,B_LVL,0)),"Band A · Practitioner","Band B · Specialist / Manager","B+ · Player-Coach","Band C · Principal / Head","C+ · Player-Coach","Band D · Business leadership","Band E · Enterprise leadership"),"Band X · Consultant"))</f>
        <v/>
      </c>
      <c r="BS182" s="86" t="str">
        <f>IF(BQ182="","",IF(BQ182=W182,"• Same",IF(INDEX(B_VAL,MATCH(BQ182,B_LVL,0))&gt;INDEX(B_VAL,MATCH(W182,B_LVL,0)),"▲ Up","▼ Down")))</f>
        <v/>
      </c>
      <c r="BT182" s="95" t="str">
        <f>IF(BQ182&lt;&gt;"",BQ182,W182)</f>
        <v>A3</v>
      </c>
      <c r="BU182" s="86" t="str">
        <f>IFERROR(IF($H182="","—",IF(OR(LEFT(BT182,1)="X",LEFT(INDEX($BT$7:$BT$592,MATCH($H182,$D$7:$D$592,0)),1)="X"),"—",IF(AND(LEFT(BT182,1)="E",LEFT(INDEX($BT$7:$BT$592,MATCH($H182,$D$7:$D$592,0)),1)="E"),"Exception · Band E",IF(INDEX(B_VAL,MATCH(BT182,B_LVL,0))&gt;=INDEX(B_VAL,MATCH(INDEX($BT$7:$BT$592,MATCH($H182,$D$7:$D$592,0)),B_LVL,0)),"⚠ At or above the manager",IF(INDEX(B_RANK,MATCH(BT182,B_LVL,0))=INDEX(B_RANK,MATCH(INDEX($BT$7:$BT$592,MATCH($H182,$D$7:$D$592,0)),B_LVL,0)),"⚠ Same band as the manager","OK"))))),"—")</f>
        <v>OK</v>
      </c>
      <c r="BV182" s="64" t="n"/>
      <c r="BW182" s="20">
        <f>IFERROR(INDEX(LMH_PTS,MATCH(AG182,LMH_KEY,0)),0)</f>
        <v>9</v>
      </c>
      <c r="BX182" s="21">
        <f>IFERROR(INDEX(LMH_PTS,MATCH(AH182,LMH_KEY,0)),0)</f>
        <v>3</v>
      </c>
      <c r="BY182" s="21">
        <f>IFERROR(INDEX(LMH_PTS,MATCH(AI182,LMH_KEY,0)),0)</f>
        <v>3</v>
      </c>
      <c r="BZ182" s="21">
        <f>IFERROR(INDEX(LMH_PTS,MATCH(AJ182,LMH_KEY,0)),0)</f>
        <v>1</v>
      </c>
      <c r="CA182" s="21">
        <f>IFERROR(INDEX(LMH_PTS,MATCH(AK182,LMH_KEY,0)),0)</f>
        <v>1</v>
      </c>
      <c r="CB182" s="21">
        <f>IFERROR(INDEX(LMH_PTS,MATCH(AL182,LMH_KEY,0)),0)</f>
        <v>1</v>
      </c>
      <c r="CC182" s="21">
        <f>IFERROR(INDEX(LMH_PTS,MATCH(AM182,LMH_KEY,0)),0)</f>
        <v>3</v>
      </c>
      <c r="CD182" s="21">
        <f>IFERROR(INDEX(LMH_PTS,MATCH(IF(AU182&lt;&gt;"",AU182,AG182),LMH_KEY,0)),0)</f>
        <v>9</v>
      </c>
      <c r="CE182" s="21">
        <f>IFERROR(INDEX(LMH_PTS,MATCH(IF(AV182&lt;&gt;"",AV182,AH182),LMH_KEY,0)),0)</f>
        <v>3</v>
      </c>
      <c r="CF182" s="21">
        <f>IFERROR(INDEX(LMH_PTS,MATCH(IF(AW182&lt;&gt;"",AW182,AI182),LMH_KEY,0)),0)</f>
        <v>3</v>
      </c>
      <c r="CG182" s="21">
        <f>IFERROR(INDEX(LMH_PTS,MATCH(IF(AX182&lt;&gt;"",AX182,AJ182),LMH_KEY,0)),0)</f>
        <v>1</v>
      </c>
      <c r="CH182" s="21">
        <f>IFERROR(INDEX(LMH_PTS,MATCH(IF(AY182&lt;&gt;"",AY182,AK182),LMH_KEY,0)),0)</f>
        <v>1</v>
      </c>
      <c r="CI182" s="21">
        <f>IFERROR(INDEX(LMH_PTS,MATCH(IF(AZ182&lt;&gt;"",AZ182,AL182),LMH_KEY,0)),0)</f>
        <v>1</v>
      </c>
      <c r="CJ182" s="21">
        <f>IFERROR(INDEX(LMH_PTS,MATCH(IF(BA182&lt;&gt;"",BA182,AM182),LMH_KEY,0)),0)</f>
        <v>3</v>
      </c>
      <c r="CK182" s="21">
        <f>IF(BB182="",0,IFERROR(INDEX(LMH_STEP,MATCH(BB182,LMH_KEY,0)),0))</f>
        <v>0</v>
      </c>
      <c r="CL182" s="21">
        <f>IF(BC182="",0,IFERROR(INDEX(LMH_STEP,MATCH(BC182,LMH_KEY,0)),0))</f>
        <v>0</v>
      </c>
      <c r="CM182" s="21">
        <f>IF(BD182="",0,IFERROR(INDEX(LMH_STEP,MATCH(BD182,LMH_KEY,0)),0))</f>
        <v>0</v>
      </c>
      <c r="CN182" s="21">
        <f>IF(BE182="",0,IFERROR(INDEX(LMH_STEP,MATCH(BE182,LMH_KEY,0)),0))</f>
        <v>0</v>
      </c>
      <c r="CO182" s="21">
        <f>IF(BF182="",0,IFERROR(INDEX(LMH_STEP,MATCH(BF182,LMH_KEY,0)),0))</f>
        <v>0</v>
      </c>
      <c r="CP182" s="21">
        <f>IF(BG182="",0,IFERROR(INDEX(LMH_STEP,MATCH(BG182,LMH_KEY,0)),0))</f>
        <v>1</v>
      </c>
      <c r="CQ182" s="21">
        <f>IF(BH182="",0,IFERROR(INDEX(LMH_STEP,MATCH(BH182,LMH_KEY,0)),0))</f>
        <v>1</v>
      </c>
      <c r="CR182" s="21">
        <f>IF(BI182&lt;&gt;"",IFERROR(INDEX(LMH_STEP,MATCH(BI182,LMH_KEY,0)),0),CK182)</f>
        <v>0</v>
      </c>
      <c r="CS182" s="21">
        <f>IF(BJ182&lt;&gt;"",IFERROR(INDEX(LMH_STEP,MATCH(BJ182,LMH_KEY,0)),0),CL182)</f>
        <v>0</v>
      </c>
      <c r="CT182" s="21">
        <f>IF(BK182&lt;&gt;"",IFERROR(INDEX(LMH_STEP,MATCH(BK182,LMH_KEY,0)),0),CM182)</f>
        <v>0</v>
      </c>
      <c r="CU182" s="21">
        <f>IF(BL182&lt;&gt;"",IFERROR(INDEX(LMH_STEP,MATCH(BL182,LMH_KEY,0)),0),CN182)</f>
        <v>0</v>
      </c>
      <c r="CV182" s="21">
        <f>IF(BM182&lt;&gt;"",IFERROR(INDEX(LMH_STEP,MATCH(BM182,LMH_KEY,0)),0),CO182)</f>
        <v>0</v>
      </c>
      <c r="CW182" s="21">
        <f>IF(BN182&lt;&gt;"",IFERROR(INDEX(LMH_STEP,MATCH(BN182,LMH_KEY,0)),0),CP182)</f>
        <v>1</v>
      </c>
      <c r="CX182" s="21">
        <f>IF(BO182&lt;&gt;"",IFERROR(INDEX(LMH_STEP,MATCH(BO182,LMH_KEY,0)),0),CQ182)</f>
        <v>1</v>
      </c>
      <c r="CY182" s="21">
        <f>COUNTA(BI182:BO182)+IF(BP182&lt;&gt;"",1,0)+IFERROR(INDEX(RM_LCNT,MATCH($U182,RM_KEY,0)),0)</f>
        <v>0</v>
      </c>
      <c r="CZ182" s="21">
        <f>IF((BW182+BX182+BY182+BZ182+CA182+CB182+CC182)=0,0,(BW182*CK182+BX182*CL182+BY182*CM182+BZ182*CN182+CA182*CO182+CB182*CP182+CC182*CQ182)/(BW182+BX182+BY182+BZ182+CA182+CB182+CC182))</f>
        <v>0.19047619047619</v>
      </c>
      <c r="DA182" s="21">
        <f>IF((CD182+CE182+CF182+CG182+CH182+CI182+CJ182)=0,0,(CD182*CR182+CE182*CS182+CF182*CT182+CG182*CU182+CH182*CV182+CI182*CW182+CJ182*CX182)/(CD182+CE182+CF182+CG182+CH182+CI182+CJ182))</f>
        <v>0.19047619047619</v>
      </c>
    </row>
    <row r="183" ht="70" customHeight="1">
      <c r="A183" s="59" t="inlineStr">
        <is>
          <t>Corporate</t>
        </is>
      </c>
      <c r="B183" s="17" t="inlineStr">
        <is>
          <t>Finance</t>
        </is>
      </c>
      <c r="C183" s="17" t="n">
        <v>6</v>
      </c>
      <c r="D183" s="17" t="inlineStr">
        <is>
          <t>IRIS2062</t>
        </is>
      </c>
      <c r="E183" s="17" t="inlineStr">
        <is>
          <t>Riddhi Narkar</t>
        </is>
      </c>
      <c r="F183" s="17" t="inlineStr">
        <is>
          <t>Executive Accounts</t>
        </is>
      </c>
      <c r="G183" s="17" t="inlineStr">
        <is>
          <t>Gaurangee Gaurav Tawde</t>
        </is>
      </c>
      <c r="H183" s="17" t="inlineStr">
        <is>
          <t>IRIS1557</t>
        </is>
      </c>
      <c r="I183" s="17" t="n">
        <v>9.800000000000001</v>
      </c>
      <c r="J183" s="17" t="inlineStr">
        <is>
          <t>B.Com</t>
        </is>
      </c>
      <c r="K183" s="17" t="n"/>
      <c r="L183" s="82" t="inlineStr">
        <is>
          <t>19 of 20</t>
        </is>
      </c>
      <c r="M183" s="83" t="n"/>
      <c r="N183" s="83" t="n"/>
      <c r="O183" s="83" t="inlineStr">
        <is>
          <t>Latest rating: Not rated · manager · 9-box: Not placed · manager</t>
        </is>
      </c>
      <c r="P183" s="83" t="inlineStr">
        <is>
          <t>Complexity &amp; Expertise: A2: Creates sales orders and invoices, records daily bank transactions, fixed asset data → matches the start
Autonomy &amp; Decision: A1: States 'No freedom' to decide independently → moved down 0.5
Accountability &amp; Impact: A2: Entry-level accuracy and reports feeding the revenue report → matches the start
Leadership &amp; Strategy: A1: No guidance or leadership of others described → matches the start</t>
        </is>
      </c>
      <c r="Q183" s="84" t="inlineStr">
        <is>
          <t>Open ▸</t>
        </is>
      </c>
      <c r="R183" s="84" t="inlineStr">
        <is>
          <t>Card ▸</t>
        </is>
      </c>
      <c r="S183" s="85" t="inlineStr">
        <is>
          <t>Finance &amp; Accounts</t>
        </is>
      </c>
      <c r="T183" s="86" t="inlineStr">
        <is>
          <t>Accounting &amp; Transaction Processing</t>
        </is>
      </c>
      <c r="U183" s="86" t="inlineStr">
        <is>
          <t>R044</t>
        </is>
      </c>
      <c r="V183" s="86" t="inlineStr">
        <is>
          <t>Accounting &amp; Transaction Processing · IC</t>
        </is>
      </c>
      <c r="W183" s="101" t="inlineStr">
        <is>
          <t>A2</t>
        </is>
      </c>
      <c r="X183" s="86" t="inlineStr">
        <is>
          <t>Band A · Practitioner</t>
        </is>
      </c>
      <c r="Y183" s="86" t="inlineStr">
        <is>
          <t>Associate – Accounting &amp; Transaction Processing</t>
        </is>
      </c>
      <c r="Z183" s="100" t="inlineStr">
        <is>
          <t>Keeps Senior Accounts Executive for one cycle · then Associate – Accounting &amp; Transaction Processing</t>
        </is>
      </c>
      <c r="AA183" s="86" t="inlineStr">
        <is>
          <t>Evidence level A3 · moved down to A2 so that no reportee shares a band with their manager, with the fewest moves across IRIS · pay and title protected for one cycle</t>
        </is>
      </c>
      <c r="AB183" s="97" t="inlineStr">
        <is>
          <t>Deep chain: shares a band with manager Gaurangee Gaurav Tawde · A3 · decide: report to the next manager up, or merge this layer</t>
        </is>
      </c>
      <c r="AC183" s="88" t="inlineStr">
        <is>
          <t>A2</t>
        </is>
      </c>
      <c r="AD183" s="21" t="inlineStr">
        <is>
          <t>High · 9.8 yrs vs market 0–3 yrs for A2</t>
        </is>
      </c>
      <c r="AE183" s="21" t="n"/>
      <c r="AF183" s="21" t="inlineStr">
        <is>
          <t>P1–P2 · SFIA 2 Assist</t>
        </is>
      </c>
      <c r="AG183" s="89" t="str">
        <f>IFERROR(IF(INDEX(RM_I_C,MATCH($U183,RM_KEY,0))="","",INDEX(RM_I_C,MATCH($U183,RM_KEY,0))),"")</f>
        <v>H</v>
      </c>
      <c r="AH183" s="90" t="str">
        <f>IFERROR(IF(INDEX(RM_I_Au,MATCH($U183,RM_KEY,0))="","",INDEX(RM_I_Au,MATCH($U183,RM_KEY,0))),"")</f>
        <v>M</v>
      </c>
      <c r="AI183" s="90" t="str">
        <f>IFERROR(IF(INDEX(RM_I_Ac,MATCH($U183,RM_KEY,0))="","",INDEX(RM_I_Ac,MATCH($U183,RM_KEY,0))),"")</f>
        <v>M</v>
      </c>
      <c r="AJ183" s="90" t="str">
        <f>IFERROR(IF(INDEX(RM_I_L,MATCH($U183,RM_KEY,0))="","",INDEX(RM_I_L,MATCH($U183,RM_KEY,0))),"")</f>
        <v>L</v>
      </c>
      <c r="AK183" s="90" t="str">
        <f>IFERROR(IF(INDEX(RM_I_BI,MATCH($U183,RM_KEY,0))="","",INDEX(RM_I_BI,MATCH($U183,RM_KEY,0))),"")</f>
        <v>L</v>
      </c>
      <c r="AL183" s="90" t="str">
        <f>IFERROR(IF(INDEX(RM_I_Exp,MATCH($U183,RM_KEY,0))="","",INDEX(RM_I_Exp,MATCH($U183,RM_KEY,0))),"")</f>
        <v>L</v>
      </c>
      <c r="AM183" s="90" t="str">
        <f>IFERROR(IF(INDEX(RM_I_Edu,MATCH($U183,RM_KEY,0))="","",INDEX(RM_I_Edu,MATCH($U183,RM_KEY,0))),"")</f>
        <v>M</v>
      </c>
      <c r="AN183" s="91" t="str">
        <f>IFERROR(IF(INDEX(RM_M_C,MATCH($U183,RM_KEY,0))="","",INDEX(RM_M_C,MATCH($U183,RM_KEY,0))),"")</f>
        <v>H</v>
      </c>
      <c r="AO183" s="92" t="str">
        <f>IFERROR(IF(INDEX(RM_M_Au,MATCH($U183,RM_KEY,0))="","",INDEX(RM_M_Au,MATCH($U183,RM_KEY,0))),"")</f>
        <v>M</v>
      </c>
      <c r="AP183" s="92" t="str">
        <f>IFERROR(IF(INDEX(RM_M_Ac,MATCH($U183,RM_KEY,0))="","",INDEX(RM_M_Ac,MATCH($U183,RM_KEY,0))),"")</f>
        <v>M</v>
      </c>
      <c r="AQ183" s="92" t="str">
        <f>IFERROR(IF(INDEX(RM_M_L,MATCH($U183,RM_KEY,0))="","",INDEX(RM_M_L,MATCH($U183,RM_KEY,0))),"")</f>
        <v>L</v>
      </c>
      <c r="AR183" s="92" t="str">
        <f>IFERROR(IF(INDEX(RM_M_BI,MATCH($U183,RM_KEY,0))="","",INDEX(RM_M_BI,MATCH($U183,RM_KEY,0))),"")</f>
        <v>L</v>
      </c>
      <c r="AS183" s="92" t="str">
        <f>IFERROR(IF(INDEX(RM_M_Exp,MATCH($U183,RM_KEY,0))="","",INDEX(RM_M_Exp,MATCH($U183,RM_KEY,0))),"")</f>
        <v>L</v>
      </c>
      <c r="AT183" s="92" t="str">
        <f>IFERROR(IF(INDEX(RM_M_Edu,MATCH($U183,RM_KEY,0))="","",INDEX(RM_M_Edu,MATCH($U183,RM_KEY,0))),"")</f>
        <v>L</v>
      </c>
      <c r="AU183" s="93" t="str">
        <f>IFERROR(IF(INDEX(RM_L_C,MATCH($U183,RM_KEY,0))="","",INDEX(RM_L_C,MATCH($U183,RM_KEY,0))),"")</f>
        <v/>
      </c>
      <c r="AV183" s="94" t="str">
        <f>IFERROR(IF(INDEX(RM_L_Au,MATCH($U183,RM_KEY,0))="","",INDEX(RM_L_Au,MATCH($U183,RM_KEY,0))),"")</f>
        <v/>
      </c>
      <c r="AW183" s="94" t="str">
        <f>IFERROR(IF(INDEX(RM_L_Ac,MATCH($U183,RM_KEY,0))="","",INDEX(RM_L_Ac,MATCH($U183,RM_KEY,0))),"")</f>
        <v/>
      </c>
      <c r="AX183" s="94" t="str">
        <f>IFERROR(IF(INDEX(RM_L_L,MATCH($U183,RM_KEY,0))="","",INDEX(RM_L_L,MATCH($U183,RM_KEY,0))),"")</f>
        <v/>
      </c>
      <c r="AY183" s="94" t="str">
        <f>IFERROR(IF(INDEX(RM_L_BI,MATCH($U183,RM_KEY,0))="","",INDEX(RM_L_BI,MATCH($U183,RM_KEY,0))),"")</f>
        <v/>
      </c>
      <c r="AZ183" s="94" t="str">
        <f>IFERROR(IF(INDEX(RM_L_Exp,MATCH($U183,RM_KEY,0))="","",INDEX(RM_L_Exp,MATCH($U183,RM_KEY,0))),"")</f>
        <v/>
      </c>
      <c r="BA183" s="94" t="str">
        <f>IFERROR(IF(INDEX(RM_L_Edu,MATCH($U183,RM_KEY,0))="","",INDEX(RM_L_Edu,MATCH($U183,RM_KEY,0))),"")</f>
        <v/>
      </c>
      <c r="BB183" s="89" t="inlineStr">
        <is>
          <t>M</t>
        </is>
      </c>
      <c r="BC183" s="90" t="inlineStr">
        <is>
          <t>M</t>
        </is>
      </c>
      <c r="BD183" s="90" t="inlineStr">
        <is>
          <t>M</t>
        </is>
      </c>
      <c r="BE183" s="90" t="inlineStr">
        <is>
          <t>L</t>
        </is>
      </c>
      <c r="BF183" s="90" t="n"/>
      <c r="BG183" s="90" t="inlineStr">
        <is>
          <t>H</t>
        </is>
      </c>
      <c r="BH183" s="90" t="inlineStr">
        <is>
          <t>M</t>
        </is>
      </c>
      <c r="BI183" s="93" t="n"/>
      <c r="BJ183" s="94" t="n"/>
      <c r="BK183" s="94" t="n"/>
      <c r="BL183" s="94" t="n"/>
      <c r="BM183" s="94" t="n"/>
      <c r="BN183" s="94" t="n"/>
      <c r="BO183" s="94" t="n"/>
      <c r="BP183" s="63" t="n"/>
      <c r="BQ183" s="95" t="str">
        <f>IF(CY183=0,"",IF(BP183&lt;&gt;"",BP183,IF(LEFT(W183,1)="X",W183,IF(OR(W183="B+",W183="C+"),INDEX(LAD_PC,MAX(1,MIN(14,MATCH(W183,LAD_PC,0)+IF((DA183-CZ183)&gt;=0.5,1,IF((DA183-CZ183)&lt;=-0.5,-1,0))))),INDEX(LAD_STD,MAX(1,MIN(12,MATCH(W183,LAD_STD,0)+IF((DA183-CZ183)&gt;=0.5,1,IF((DA183-CZ183)&lt;=-0.5,-1,0)))))))))</f>
        <v/>
      </c>
      <c r="BR183" s="86" t="str">
        <f>IF(BQ183="","",IFERROR(CHOOSE(INDEX(B_RANK,MATCH(BQ183,B_LVL,0)),"Band A · Practitioner","Band B · Specialist / Manager","B+ · Player-Coach","Band C · Principal / Head","C+ · Player-Coach","Band D · Business leadership","Band E · Enterprise leadership"),"Band X · Consultant"))</f>
        <v/>
      </c>
      <c r="BS183" s="86" t="str">
        <f>IF(BQ183="","",IF(BQ183=W183,"• Same",IF(INDEX(B_VAL,MATCH(BQ183,B_LVL,0))&gt;INDEX(B_VAL,MATCH(W183,B_LVL,0)),"▲ Up","▼ Down")))</f>
        <v/>
      </c>
      <c r="BT183" s="95" t="str">
        <f>IF(BQ183&lt;&gt;"",BQ183,W183)</f>
        <v>A2</v>
      </c>
      <c r="BU183" s="86" t="str">
        <f>IFERROR(IF($H183="","—",IF(OR(LEFT(BT183,1)="X",LEFT(INDEX($BT$7:$BT$592,MATCH($H183,$D$7:$D$592,0)),1)="X"),"—",IF(AND(LEFT(BT183,1)="E",LEFT(INDEX($BT$7:$BT$592,MATCH($H183,$D$7:$D$592,0)),1)="E"),"Exception · Band E",IF(INDEX(B_VAL,MATCH(BT183,B_LVL,0))&gt;=INDEX(B_VAL,MATCH(INDEX($BT$7:$BT$592,MATCH($H183,$D$7:$D$592,0)),B_LVL,0)),"⚠ At or above the manager",IF(INDEX(B_RANK,MATCH(BT183,B_LVL,0))=INDEX(B_RANK,MATCH(INDEX($BT$7:$BT$592,MATCH($H183,$D$7:$D$592,0)),B_LVL,0)),"⚠ Same band as the manager","OK"))))),"—")</f>
        <v>⚠ Same band as the manager</v>
      </c>
      <c r="BV183" s="64" t="n"/>
      <c r="BW183" s="20">
        <f>IFERROR(INDEX(LMH_PTS,MATCH(AG183,LMH_KEY,0)),0)</f>
        <v>9</v>
      </c>
      <c r="BX183" s="21">
        <f>IFERROR(INDEX(LMH_PTS,MATCH(AH183,LMH_KEY,0)),0)</f>
        <v>3</v>
      </c>
      <c r="BY183" s="21">
        <f>IFERROR(INDEX(LMH_PTS,MATCH(AI183,LMH_KEY,0)),0)</f>
        <v>3</v>
      </c>
      <c r="BZ183" s="21">
        <f>IFERROR(INDEX(LMH_PTS,MATCH(AJ183,LMH_KEY,0)),0)</f>
        <v>1</v>
      </c>
      <c r="CA183" s="21">
        <f>IFERROR(INDEX(LMH_PTS,MATCH(AK183,LMH_KEY,0)),0)</f>
        <v>1</v>
      </c>
      <c r="CB183" s="21">
        <f>IFERROR(INDEX(LMH_PTS,MATCH(AL183,LMH_KEY,0)),0)</f>
        <v>1</v>
      </c>
      <c r="CC183" s="21">
        <f>IFERROR(INDEX(LMH_PTS,MATCH(AM183,LMH_KEY,0)),0)</f>
        <v>3</v>
      </c>
      <c r="CD183" s="21">
        <f>IFERROR(INDEX(LMH_PTS,MATCH(IF(AU183&lt;&gt;"",AU183,AG183),LMH_KEY,0)),0)</f>
        <v>9</v>
      </c>
      <c r="CE183" s="21">
        <f>IFERROR(INDEX(LMH_PTS,MATCH(IF(AV183&lt;&gt;"",AV183,AH183),LMH_KEY,0)),0)</f>
        <v>3</v>
      </c>
      <c r="CF183" s="21">
        <f>IFERROR(INDEX(LMH_PTS,MATCH(IF(AW183&lt;&gt;"",AW183,AI183),LMH_KEY,0)),0)</f>
        <v>3</v>
      </c>
      <c r="CG183" s="21">
        <f>IFERROR(INDEX(LMH_PTS,MATCH(IF(AX183&lt;&gt;"",AX183,AJ183),LMH_KEY,0)),0)</f>
        <v>1</v>
      </c>
      <c r="CH183" s="21">
        <f>IFERROR(INDEX(LMH_PTS,MATCH(IF(AY183&lt;&gt;"",AY183,AK183),LMH_KEY,0)),0)</f>
        <v>1</v>
      </c>
      <c r="CI183" s="21">
        <f>IFERROR(INDEX(LMH_PTS,MATCH(IF(AZ183&lt;&gt;"",AZ183,AL183),LMH_KEY,0)),0)</f>
        <v>1</v>
      </c>
      <c r="CJ183" s="21">
        <f>IFERROR(INDEX(LMH_PTS,MATCH(IF(BA183&lt;&gt;"",BA183,AM183),LMH_KEY,0)),0)</f>
        <v>3</v>
      </c>
      <c r="CK183" s="21">
        <f>IF(BB183="",0,IFERROR(INDEX(LMH_STEP,MATCH(BB183,LMH_KEY,0)),0))</f>
        <v>0</v>
      </c>
      <c r="CL183" s="21">
        <f>IF(BC183="",0,IFERROR(INDEX(LMH_STEP,MATCH(BC183,LMH_KEY,0)),0))</f>
        <v>0</v>
      </c>
      <c r="CM183" s="21">
        <f>IF(BD183="",0,IFERROR(INDEX(LMH_STEP,MATCH(BD183,LMH_KEY,0)),0))</f>
        <v>0</v>
      </c>
      <c r="CN183" s="21">
        <f>IF(BE183="",0,IFERROR(INDEX(LMH_STEP,MATCH(BE183,LMH_KEY,0)),0))</f>
        <v>-1</v>
      </c>
      <c r="CO183" s="21">
        <f>IF(BF183="",0,IFERROR(INDEX(LMH_STEP,MATCH(BF183,LMH_KEY,0)),0))</f>
        <v>0</v>
      </c>
      <c r="CP183" s="21">
        <f>IF(BG183="",0,IFERROR(INDEX(LMH_STEP,MATCH(BG183,LMH_KEY,0)),0))</f>
        <v>1</v>
      </c>
      <c r="CQ183" s="21">
        <f>IF(BH183="",0,IFERROR(INDEX(LMH_STEP,MATCH(BH183,LMH_KEY,0)),0))</f>
        <v>0</v>
      </c>
      <c r="CR183" s="21">
        <f>IF(BI183&lt;&gt;"",IFERROR(INDEX(LMH_STEP,MATCH(BI183,LMH_KEY,0)),0),CK183)</f>
        <v>0</v>
      </c>
      <c r="CS183" s="21">
        <f>IF(BJ183&lt;&gt;"",IFERROR(INDEX(LMH_STEP,MATCH(BJ183,LMH_KEY,0)),0),CL183)</f>
        <v>0</v>
      </c>
      <c r="CT183" s="21">
        <f>IF(BK183&lt;&gt;"",IFERROR(INDEX(LMH_STEP,MATCH(BK183,LMH_KEY,0)),0),CM183)</f>
        <v>0</v>
      </c>
      <c r="CU183" s="21">
        <f>IF(BL183&lt;&gt;"",IFERROR(INDEX(LMH_STEP,MATCH(BL183,LMH_KEY,0)),0),CN183)</f>
        <v>-1</v>
      </c>
      <c r="CV183" s="21">
        <f>IF(BM183&lt;&gt;"",IFERROR(INDEX(LMH_STEP,MATCH(BM183,LMH_KEY,0)),0),CO183)</f>
        <v>0</v>
      </c>
      <c r="CW183" s="21">
        <f>IF(BN183&lt;&gt;"",IFERROR(INDEX(LMH_STEP,MATCH(BN183,LMH_KEY,0)),0),CP183)</f>
        <v>1</v>
      </c>
      <c r="CX183" s="21">
        <f>IF(BO183&lt;&gt;"",IFERROR(INDEX(LMH_STEP,MATCH(BO183,LMH_KEY,0)),0),CQ183)</f>
        <v>0</v>
      </c>
      <c r="CY183" s="21">
        <f>COUNTA(BI183:BO183)+IF(BP183&lt;&gt;"",1,0)+IFERROR(INDEX(RM_LCNT,MATCH($U183,RM_KEY,0)),0)</f>
        <v>0</v>
      </c>
      <c r="CZ183" s="21">
        <f>IF((BW183+BX183+BY183+BZ183+CA183+CB183+CC183)=0,0,(BW183*CK183+BX183*CL183+BY183*CM183+BZ183*CN183+CA183*CO183+CB183*CP183+CC183*CQ183)/(BW183+BX183+BY183+BZ183+CA183+CB183+CC183))</f>
        <v>0</v>
      </c>
      <c r="DA183" s="21">
        <f>IF((CD183+CE183+CF183+CG183+CH183+CI183+CJ183)=0,0,(CD183*CR183+CE183*CS183+CF183*CT183+CG183*CU183+CH183*CV183+CI183*CW183+CJ183*CX183)/(CD183+CE183+CF183+CG183+CH183+CI183+CJ183))</f>
        <v>0</v>
      </c>
    </row>
    <row r="184" ht="70" customHeight="1">
      <c r="A184" s="59" t="inlineStr">
        <is>
          <t>Corporate</t>
        </is>
      </c>
      <c r="B184" s="17" t="inlineStr">
        <is>
          <t>Finance</t>
        </is>
      </c>
      <c r="C184" s="17" t="n">
        <v>3</v>
      </c>
      <c r="D184" s="17" t="inlineStr">
        <is>
          <t>IRIS2547</t>
        </is>
      </c>
      <c r="E184" s="17" t="inlineStr">
        <is>
          <t>Lalit Choudhary</t>
        </is>
      </c>
      <c r="F184" s="17" t="inlineStr">
        <is>
          <t>Assistant Manager - Finance and Accounts</t>
        </is>
      </c>
      <c r="G184" s="17" t="inlineStr">
        <is>
          <t>Nishant Gupta</t>
        </is>
      </c>
      <c r="H184" s="17" t="inlineStr">
        <is>
          <t>IRIS1918</t>
        </is>
      </c>
      <c r="I184" s="17" t="n">
        <v>4.8</v>
      </c>
      <c r="J184" s="17" t="inlineStr">
        <is>
          <t>CA</t>
        </is>
      </c>
      <c r="K184" s="17" t="n"/>
      <c r="L184" s="82" t="inlineStr">
        <is>
          <t>19 of 20</t>
        </is>
      </c>
      <c r="M184" s="83" t="n"/>
      <c r="N184" s="83" t="n"/>
      <c r="O184" s="83" t="inlineStr">
        <is>
          <t>Latest rating: Not rated · manager · 9-box: Not placed · manager</t>
        </is>
      </c>
      <c r="P184" s="83" t="inlineStr">
        <is>
          <t>Complexity &amp; Expertise: B1: Expense variance analysis, subsidiary and consolidated financial statements, budget preparation, GST/MSME compliance → matches the start
Autonomy &amp; Decision: A2: Independent decisions limited to how expenses are analysed → moved down 1
Accountability &amp; Impact: A3: Owns expense analysis and the Ideal Business order book feeding financials → moved down 0.5
Leadership &amp; Strategy: A1: No guidance or leadership of others described → moved down 1</t>
        </is>
      </c>
      <c r="Q184" s="84" t="inlineStr">
        <is>
          <t>Open ▸</t>
        </is>
      </c>
      <c r="R184" s="84" t="inlineStr">
        <is>
          <t>Card ▸</t>
        </is>
      </c>
      <c r="S184" s="85" t="inlineStr">
        <is>
          <t>Finance &amp; Accounts</t>
        </is>
      </c>
      <c r="T184" s="86" t="inlineStr">
        <is>
          <t>Financial Reporting, Compliance &amp; Audit</t>
        </is>
      </c>
      <c r="U184" s="86" t="inlineStr">
        <is>
          <t>R046</t>
        </is>
      </c>
      <c r="V184" s="86" t="inlineStr">
        <is>
          <t>Financial Reporting, Compliance &amp; Audit · IC</t>
        </is>
      </c>
      <c r="W184" s="99" t="inlineStr">
        <is>
          <t>B1</t>
        </is>
      </c>
      <c r="X184" s="86" t="inlineStr">
        <is>
          <t>Band B · Specialist / Manager</t>
        </is>
      </c>
      <c r="Y184" s="86" t="inlineStr">
        <is>
          <t>Finance Specialist</t>
        </is>
      </c>
      <c r="Z184" s="86" t="n"/>
      <c r="AA184" s="86" t="inlineStr">
        <is>
          <t>Placed at B1 by the evidence: six ratings × market-derived weights and rules R1–R13 · no move needed for the reporting line</t>
        </is>
      </c>
      <c r="AB184" s="86" t="n"/>
      <c r="AC184" s="88" t="inlineStr">
        <is>
          <t>B1</t>
        </is>
      </c>
      <c r="AD184" s="21" t="inlineStr">
        <is>
          <t>Medium · 4.8 yrs vs market 4–8 yrs for B1</t>
        </is>
      </c>
      <c r="AE184" s="21" t="n"/>
      <c r="AF184" s="21" t="inlineStr">
        <is>
          <t>P3 / M2 · SFIA 4 Enable</t>
        </is>
      </c>
      <c r="AG184" s="89" t="str">
        <f>IFERROR(IF(INDEX(RM_I_C,MATCH($U184,RM_KEY,0))="","",INDEX(RM_I_C,MATCH($U184,RM_KEY,0))),"")</f>
        <v>H</v>
      </c>
      <c r="AH184" s="90" t="str">
        <f>IFERROR(IF(INDEX(RM_I_Au,MATCH($U184,RM_KEY,0))="","",INDEX(RM_I_Au,MATCH($U184,RM_KEY,0))),"")</f>
        <v>M</v>
      </c>
      <c r="AI184" s="90" t="str">
        <f>IFERROR(IF(INDEX(RM_I_Ac,MATCH($U184,RM_KEY,0))="","",INDEX(RM_I_Ac,MATCH($U184,RM_KEY,0))),"")</f>
        <v>M</v>
      </c>
      <c r="AJ184" s="90" t="str">
        <f>IFERROR(IF(INDEX(RM_I_L,MATCH($U184,RM_KEY,0))="","",INDEX(RM_I_L,MATCH($U184,RM_KEY,0))),"")</f>
        <v>L</v>
      </c>
      <c r="AK184" s="90" t="str">
        <f>IFERROR(IF(INDEX(RM_I_BI,MATCH($U184,RM_KEY,0))="","",INDEX(RM_I_BI,MATCH($U184,RM_KEY,0))),"")</f>
        <v>L</v>
      </c>
      <c r="AL184" s="90" t="str">
        <f>IFERROR(IF(INDEX(RM_I_Exp,MATCH($U184,RM_KEY,0))="","",INDEX(RM_I_Exp,MATCH($U184,RM_KEY,0))),"")</f>
        <v>L</v>
      </c>
      <c r="AM184" s="90" t="str">
        <f>IFERROR(IF(INDEX(RM_I_Edu,MATCH($U184,RM_KEY,0))="","",INDEX(RM_I_Edu,MATCH($U184,RM_KEY,0))),"")</f>
        <v>L</v>
      </c>
      <c r="AN184" s="91" t="str">
        <f>IFERROR(IF(INDEX(RM_M_C,MATCH($U184,RM_KEY,0))="","",INDEX(RM_M_C,MATCH($U184,RM_KEY,0))),"")</f>
        <v>H</v>
      </c>
      <c r="AO184" s="92" t="str">
        <f>IFERROR(IF(INDEX(RM_M_Au,MATCH($U184,RM_KEY,0))="","",INDEX(RM_M_Au,MATCH($U184,RM_KEY,0))),"")</f>
        <v>M</v>
      </c>
      <c r="AP184" s="92" t="str">
        <f>IFERROR(IF(INDEX(RM_M_Ac,MATCH($U184,RM_KEY,0))="","",INDEX(RM_M_Ac,MATCH($U184,RM_KEY,0))),"")</f>
        <v>M</v>
      </c>
      <c r="AQ184" s="92" t="str">
        <f>IFERROR(IF(INDEX(RM_M_L,MATCH($U184,RM_KEY,0))="","",INDEX(RM_M_L,MATCH($U184,RM_KEY,0))),"")</f>
        <v>L</v>
      </c>
      <c r="AR184" s="92" t="str">
        <f>IFERROR(IF(INDEX(RM_M_BI,MATCH($U184,RM_KEY,0))="","",INDEX(RM_M_BI,MATCH($U184,RM_KEY,0))),"")</f>
        <v>L</v>
      </c>
      <c r="AS184" s="92" t="str">
        <f>IFERROR(IF(INDEX(RM_M_Exp,MATCH($U184,RM_KEY,0))="","",INDEX(RM_M_Exp,MATCH($U184,RM_KEY,0))),"")</f>
        <v>L</v>
      </c>
      <c r="AT184" s="92" t="str">
        <f>IFERROR(IF(INDEX(RM_M_Edu,MATCH($U184,RM_KEY,0))="","",INDEX(RM_M_Edu,MATCH($U184,RM_KEY,0))),"")</f>
        <v>L</v>
      </c>
      <c r="AU184" s="93" t="str">
        <f>IFERROR(IF(INDEX(RM_L_C,MATCH($U184,RM_KEY,0))="","",INDEX(RM_L_C,MATCH($U184,RM_KEY,0))),"")</f>
        <v/>
      </c>
      <c r="AV184" s="94" t="str">
        <f>IFERROR(IF(INDEX(RM_L_Au,MATCH($U184,RM_KEY,0))="","",INDEX(RM_L_Au,MATCH($U184,RM_KEY,0))),"")</f>
        <v/>
      </c>
      <c r="AW184" s="94" t="str">
        <f>IFERROR(IF(INDEX(RM_L_Ac,MATCH($U184,RM_KEY,0))="","",INDEX(RM_L_Ac,MATCH($U184,RM_KEY,0))),"")</f>
        <v/>
      </c>
      <c r="AX184" s="94" t="str">
        <f>IFERROR(IF(INDEX(RM_L_L,MATCH($U184,RM_KEY,0))="","",INDEX(RM_L_L,MATCH($U184,RM_KEY,0))),"")</f>
        <v/>
      </c>
      <c r="AY184" s="94" t="str">
        <f>IFERROR(IF(INDEX(RM_L_BI,MATCH($U184,RM_KEY,0))="","",INDEX(RM_L_BI,MATCH($U184,RM_KEY,0))),"")</f>
        <v/>
      </c>
      <c r="AZ184" s="94" t="str">
        <f>IFERROR(IF(INDEX(RM_L_Exp,MATCH($U184,RM_KEY,0))="","",INDEX(RM_L_Exp,MATCH($U184,RM_KEY,0))),"")</f>
        <v/>
      </c>
      <c r="BA184" s="94" t="str">
        <f>IFERROR(IF(INDEX(RM_L_Edu,MATCH($U184,RM_KEY,0))="","",INDEX(RM_L_Edu,MATCH($U184,RM_KEY,0))),"")</f>
        <v/>
      </c>
      <c r="BB184" s="89" t="inlineStr">
        <is>
          <t>M</t>
        </is>
      </c>
      <c r="BC184" s="90" t="inlineStr">
        <is>
          <t>L</t>
        </is>
      </c>
      <c r="BD184" s="90" t="inlineStr">
        <is>
          <t>M</t>
        </is>
      </c>
      <c r="BE184" s="90" t="inlineStr">
        <is>
          <t>L</t>
        </is>
      </c>
      <c r="BF184" s="90" t="n"/>
      <c r="BG184" s="90" t="inlineStr">
        <is>
          <t>M</t>
        </is>
      </c>
      <c r="BH184" s="90" t="inlineStr">
        <is>
          <t>H</t>
        </is>
      </c>
      <c r="BI184" s="93" t="n"/>
      <c r="BJ184" s="94" t="n"/>
      <c r="BK184" s="94" t="n"/>
      <c r="BL184" s="94" t="n"/>
      <c r="BM184" s="94" t="n"/>
      <c r="BN184" s="94" t="n"/>
      <c r="BO184" s="94" t="n"/>
      <c r="BP184" s="63" t="n"/>
      <c r="BQ184" s="95" t="str">
        <f>IF(CY184=0,"",IF(BP184&lt;&gt;"",BP184,IF(LEFT(W184,1)="X",W184,IF(OR(W184="B+",W184="C+"),INDEX(LAD_PC,MAX(1,MIN(14,MATCH(W184,LAD_PC,0)+IF((DA184-CZ184)&gt;=0.5,1,IF((DA184-CZ184)&lt;=-0.5,-1,0))))),INDEX(LAD_STD,MAX(1,MIN(12,MATCH(W184,LAD_STD,0)+IF((DA184-CZ184)&gt;=0.5,1,IF((DA184-CZ184)&lt;=-0.5,-1,0)))))))))</f>
        <v/>
      </c>
      <c r="BR184" s="86" t="str">
        <f>IF(BQ184="","",IFERROR(CHOOSE(INDEX(B_RANK,MATCH(BQ184,B_LVL,0)),"Band A · Practitioner","Band B · Specialist / Manager","B+ · Player-Coach","Band C · Principal / Head","C+ · Player-Coach","Band D · Business leadership","Band E · Enterprise leadership"),"Band X · Consultant"))</f>
        <v/>
      </c>
      <c r="BS184" s="86" t="str">
        <f>IF(BQ184="","",IF(BQ184=W184,"• Same",IF(INDEX(B_VAL,MATCH(BQ184,B_LVL,0))&gt;INDEX(B_VAL,MATCH(W184,B_LVL,0)),"▲ Up","▼ Down")))</f>
        <v/>
      </c>
      <c r="BT184" s="95" t="str">
        <f>IF(BQ184&lt;&gt;"",BQ184,W184)</f>
        <v>B1</v>
      </c>
      <c r="BU184" s="86" t="str">
        <f>IFERROR(IF($H184="","—",IF(OR(LEFT(BT184,1)="X",LEFT(INDEX($BT$7:$BT$592,MATCH($H184,$D$7:$D$592,0)),1)="X"),"—",IF(AND(LEFT(BT184,1)="E",LEFT(INDEX($BT$7:$BT$592,MATCH($H184,$D$7:$D$592,0)),1)="E"),"Exception · Band E",IF(INDEX(B_VAL,MATCH(BT184,B_LVL,0))&gt;=INDEX(B_VAL,MATCH(INDEX($BT$7:$BT$592,MATCH($H184,$D$7:$D$592,0)),B_LVL,0)),"⚠ At or above the manager",IF(INDEX(B_RANK,MATCH(BT184,B_LVL,0))=INDEX(B_RANK,MATCH(INDEX($BT$7:$BT$592,MATCH($H184,$D$7:$D$592,0)),B_LVL,0)),"⚠ Same band as the manager","OK"))))),"—")</f>
        <v>OK</v>
      </c>
      <c r="BV184" s="64" t="n"/>
      <c r="BW184" s="20">
        <f>IFERROR(INDEX(LMH_PTS,MATCH(AG184,LMH_KEY,0)),0)</f>
        <v>9</v>
      </c>
      <c r="BX184" s="21">
        <f>IFERROR(INDEX(LMH_PTS,MATCH(AH184,LMH_KEY,0)),0)</f>
        <v>3</v>
      </c>
      <c r="BY184" s="21">
        <f>IFERROR(INDEX(LMH_PTS,MATCH(AI184,LMH_KEY,0)),0)</f>
        <v>3</v>
      </c>
      <c r="BZ184" s="21">
        <f>IFERROR(INDEX(LMH_PTS,MATCH(AJ184,LMH_KEY,0)),0)</f>
        <v>1</v>
      </c>
      <c r="CA184" s="21">
        <f>IFERROR(INDEX(LMH_PTS,MATCH(AK184,LMH_KEY,0)),0)</f>
        <v>1</v>
      </c>
      <c r="CB184" s="21">
        <f>IFERROR(INDEX(LMH_PTS,MATCH(AL184,LMH_KEY,0)),0)</f>
        <v>1</v>
      </c>
      <c r="CC184" s="21">
        <f>IFERROR(INDEX(LMH_PTS,MATCH(AM184,LMH_KEY,0)),0)</f>
        <v>1</v>
      </c>
      <c r="CD184" s="21">
        <f>IFERROR(INDEX(LMH_PTS,MATCH(IF(AU184&lt;&gt;"",AU184,AG184),LMH_KEY,0)),0)</f>
        <v>9</v>
      </c>
      <c r="CE184" s="21">
        <f>IFERROR(INDEX(LMH_PTS,MATCH(IF(AV184&lt;&gt;"",AV184,AH184),LMH_KEY,0)),0)</f>
        <v>3</v>
      </c>
      <c r="CF184" s="21">
        <f>IFERROR(INDEX(LMH_PTS,MATCH(IF(AW184&lt;&gt;"",AW184,AI184),LMH_KEY,0)),0)</f>
        <v>3</v>
      </c>
      <c r="CG184" s="21">
        <f>IFERROR(INDEX(LMH_PTS,MATCH(IF(AX184&lt;&gt;"",AX184,AJ184),LMH_KEY,0)),0)</f>
        <v>1</v>
      </c>
      <c r="CH184" s="21">
        <f>IFERROR(INDEX(LMH_PTS,MATCH(IF(AY184&lt;&gt;"",AY184,AK184),LMH_KEY,0)),0)</f>
        <v>1</v>
      </c>
      <c r="CI184" s="21">
        <f>IFERROR(INDEX(LMH_PTS,MATCH(IF(AZ184&lt;&gt;"",AZ184,AL184),LMH_KEY,0)),0)</f>
        <v>1</v>
      </c>
      <c r="CJ184" s="21">
        <f>IFERROR(INDEX(LMH_PTS,MATCH(IF(BA184&lt;&gt;"",BA184,AM184),LMH_KEY,0)),0)</f>
        <v>1</v>
      </c>
      <c r="CK184" s="21">
        <f>IF(BB184="",0,IFERROR(INDEX(LMH_STEP,MATCH(BB184,LMH_KEY,0)),0))</f>
        <v>0</v>
      </c>
      <c r="CL184" s="21">
        <f>IF(BC184="",0,IFERROR(INDEX(LMH_STEP,MATCH(BC184,LMH_KEY,0)),0))</f>
        <v>-1</v>
      </c>
      <c r="CM184" s="21">
        <f>IF(BD184="",0,IFERROR(INDEX(LMH_STEP,MATCH(BD184,LMH_KEY,0)),0))</f>
        <v>0</v>
      </c>
      <c r="CN184" s="21">
        <f>IF(BE184="",0,IFERROR(INDEX(LMH_STEP,MATCH(BE184,LMH_KEY,0)),0))</f>
        <v>-1</v>
      </c>
      <c r="CO184" s="21">
        <f>IF(BF184="",0,IFERROR(INDEX(LMH_STEP,MATCH(BF184,LMH_KEY,0)),0))</f>
        <v>0</v>
      </c>
      <c r="CP184" s="21">
        <f>IF(BG184="",0,IFERROR(INDEX(LMH_STEP,MATCH(BG184,LMH_KEY,0)),0))</f>
        <v>0</v>
      </c>
      <c r="CQ184" s="21">
        <f>IF(BH184="",0,IFERROR(INDEX(LMH_STEP,MATCH(BH184,LMH_KEY,0)),0))</f>
        <v>1</v>
      </c>
      <c r="CR184" s="21">
        <f>IF(BI184&lt;&gt;"",IFERROR(INDEX(LMH_STEP,MATCH(BI184,LMH_KEY,0)),0),CK184)</f>
        <v>0</v>
      </c>
      <c r="CS184" s="21">
        <f>IF(BJ184&lt;&gt;"",IFERROR(INDEX(LMH_STEP,MATCH(BJ184,LMH_KEY,0)),0),CL184)</f>
        <v>-1</v>
      </c>
      <c r="CT184" s="21">
        <f>IF(BK184&lt;&gt;"",IFERROR(INDEX(LMH_STEP,MATCH(BK184,LMH_KEY,0)),0),CM184)</f>
        <v>0</v>
      </c>
      <c r="CU184" s="21">
        <f>IF(BL184&lt;&gt;"",IFERROR(INDEX(LMH_STEP,MATCH(BL184,LMH_KEY,0)),0),CN184)</f>
        <v>-1</v>
      </c>
      <c r="CV184" s="21">
        <f>IF(BM184&lt;&gt;"",IFERROR(INDEX(LMH_STEP,MATCH(BM184,LMH_KEY,0)),0),CO184)</f>
        <v>0</v>
      </c>
      <c r="CW184" s="21">
        <f>IF(BN184&lt;&gt;"",IFERROR(INDEX(LMH_STEP,MATCH(BN184,LMH_KEY,0)),0),CP184)</f>
        <v>0</v>
      </c>
      <c r="CX184" s="21">
        <f>IF(BO184&lt;&gt;"",IFERROR(INDEX(LMH_STEP,MATCH(BO184,LMH_KEY,0)),0),CQ184)</f>
        <v>1</v>
      </c>
      <c r="CY184" s="21">
        <f>COUNTA(BI184:BO184)+IF(BP184&lt;&gt;"",1,0)+IFERROR(INDEX(RM_LCNT,MATCH($U184,RM_KEY,0)),0)</f>
        <v>0</v>
      </c>
      <c r="CZ184" s="21">
        <f>IF((BW184+BX184+BY184+BZ184+CA184+CB184+CC184)=0,0,(BW184*CK184+BX184*CL184+BY184*CM184+BZ184*CN184+CA184*CO184+CB184*CP184+CC184*CQ184)/(BW184+BX184+BY184+BZ184+CA184+CB184+CC184))</f>
        <v>-0.157894736842105</v>
      </c>
      <c r="DA184" s="21">
        <f>IF((CD184+CE184+CF184+CG184+CH184+CI184+CJ184)=0,0,(CD184*CR184+CE184*CS184+CF184*CT184+CG184*CU184+CH184*CV184+CI184*CW184+CJ184*CX184)/(CD184+CE184+CF184+CG184+CH184+CI184+CJ184))</f>
        <v>-0.157894736842105</v>
      </c>
    </row>
    <row r="185" ht="70" customHeight="1">
      <c r="A185" s="59" t="inlineStr">
        <is>
          <t>Corporate</t>
        </is>
      </c>
      <c r="B185" s="17" t="inlineStr">
        <is>
          <t>Finance</t>
        </is>
      </c>
      <c r="C185" s="17" t="n">
        <v>3</v>
      </c>
      <c r="D185" s="17" t="inlineStr">
        <is>
          <t>IRIS2561</t>
        </is>
      </c>
      <c r="E185" s="17" t="inlineStr">
        <is>
          <t>Radhika Karnani</t>
        </is>
      </c>
      <c r="F185" s="17" t="inlineStr">
        <is>
          <t>Assistant Manager - Finance and Accounts</t>
        </is>
      </c>
      <c r="G185" s="17" t="inlineStr">
        <is>
          <t>Nishant Gupta</t>
        </is>
      </c>
      <c r="H185" s="17" t="inlineStr">
        <is>
          <t>IRIS1918</t>
        </is>
      </c>
      <c r="I185" s="17" t="n"/>
      <c r="J185" s="17" t="inlineStr">
        <is>
          <t>CA</t>
        </is>
      </c>
      <c r="K185" s="17" t="n"/>
      <c r="L185" s="82" t="inlineStr">
        <is>
          <t>19 of 20</t>
        </is>
      </c>
      <c r="M185" s="83" t="n"/>
      <c r="N185" s="83" t="n"/>
      <c r="O185" s="83" t="inlineStr">
        <is>
          <t>Latest rating: Not rated · manager · 9-box: Not placed · manager</t>
        </is>
      </c>
      <c r="P185" s="83" t="inlineStr">
        <is>
          <t>Complexity &amp; Expertise: B1: own survey / KRA answers · summarised by the rater; not quoted → matches the start
Autonomy &amp; Decision: A2: Only 'process improvement' named as an independent decision → moved down 1
Accountability &amp; Impact: A3: own survey / KRA answers · summarised by the rater; not quoted → moved down 0.5
Leadership &amp; Strategy: A2: Reviews sales orders and invoices prepared by others; no guiding role stated → moved down 0.5</t>
        </is>
      </c>
      <c r="Q185" s="84" t="inlineStr">
        <is>
          <t>Open ▸</t>
        </is>
      </c>
      <c r="R185" s="84" t="inlineStr">
        <is>
          <t>Card ▸</t>
        </is>
      </c>
      <c r="S185" s="85" t="inlineStr">
        <is>
          <t>Finance &amp; Accounts</t>
        </is>
      </c>
      <c r="T185" s="86" t="inlineStr">
        <is>
          <t>Financial Reporting, Compliance &amp; Audit</t>
        </is>
      </c>
      <c r="U185" s="86" t="inlineStr">
        <is>
          <t>R046</t>
        </is>
      </c>
      <c r="V185" s="86" t="inlineStr">
        <is>
          <t>Financial Reporting, Compliance &amp; Audit · IC</t>
        </is>
      </c>
      <c r="W185" s="99" t="inlineStr">
        <is>
          <t>B1</t>
        </is>
      </c>
      <c r="X185" s="86" t="inlineStr">
        <is>
          <t>Band B · Specialist / Manager</t>
        </is>
      </c>
      <c r="Y185" s="86" t="inlineStr">
        <is>
          <t>Finance Specialist</t>
        </is>
      </c>
      <c r="Z185" s="86" t="n"/>
      <c r="AA185" s="86" t="inlineStr">
        <is>
          <t>Placed at B1 by the evidence: six ratings × market-derived weights and rules R1–R13 · no move needed for the reporting line</t>
        </is>
      </c>
      <c r="AB185" s="86" t="n"/>
      <c r="AC185" s="88" t="inlineStr">
        <is>
          <t>B1</t>
        </is>
      </c>
      <c r="AD185" s="21" t="n"/>
      <c r="AE185" s="21" t="n"/>
      <c r="AF185" s="21" t="inlineStr">
        <is>
          <t>P3 / M2 · SFIA 4 Enable</t>
        </is>
      </c>
      <c r="AG185" s="89" t="str">
        <f>IFERROR(IF(INDEX(RM_I_C,MATCH($U185,RM_KEY,0))="","",INDEX(RM_I_C,MATCH($U185,RM_KEY,0))),"")</f>
        <v>H</v>
      </c>
      <c r="AH185" s="90" t="str">
        <f>IFERROR(IF(INDEX(RM_I_Au,MATCH($U185,RM_KEY,0))="","",INDEX(RM_I_Au,MATCH($U185,RM_KEY,0))),"")</f>
        <v>M</v>
      </c>
      <c r="AI185" s="90" t="str">
        <f>IFERROR(IF(INDEX(RM_I_Ac,MATCH($U185,RM_KEY,0))="","",INDEX(RM_I_Ac,MATCH($U185,RM_KEY,0))),"")</f>
        <v>M</v>
      </c>
      <c r="AJ185" s="90" t="str">
        <f>IFERROR(IF(INDEX(RM_I_L,MATCH($U185,RM_KEY,0))="","",INDEX(RM_I_L,MATCH($U185,RM_KEY,0))),"")</f>
        <v>L</v>
      </c>
      <c r="AK185" s="90" t="str">
        <f>IFERROR(IF(INDEX(RM_I_BI,MATCH($U185,RM_KEY,0))="","",INDEX(RM_I_BI,MATCH($U185,RM_KEY,0))),"")</f>
        <v>L</v>
      </c>
      <c r="AL185" s="90" t="str">
        <f>IFERROR(IF(INDEX(RM_I_Exp,MATCH($U185,RM_KEY,0))="","",INDEX(RM_I_Exp,MATCH($U185,RM_KEY,0))),"")</f>
        <v>L</v>
      </c>
      <c r="AM185" s="90" t="str">
        <f>IFERROR(IF(INDEX(RM_I_Edu,MATCH($U185,RM_KEY,0))="","",INDEX(RM_I_Edu,MATCH($U185,RM_KEY,0))),"")</f>
        <v>L</v>
      </c>
      <c r="AN185" s="91" t="str">
        <f>IFERROR(IF(INDEX(RM_M_C,MATCH($U185,RM_KEY,0))="","",INDEX(RM_M_C,MATCH($U185,RM_KEY,0))),"")</f>
        <v>H</v>
      </c>
      <c r="AO185" s="92" t="str">
        <f>IFERROR(IF(INDEX(RM_M_Au,MATCH($U185,RM_KEY,0))="","",INDEX(RM_M_Au,MATCH($U185,RM_KEY,0))),"")</f>
        <v>M</v>
      </c>
      <c r="AP185" s="92" t="str">
        <f>IFERROR(IF(INDEX(RM_M_Ac,MATCH($U185,RM_KEY,0))="","",INDEX(RM_M_Ac,MATCH($U185,RM_KEY,0))),"")</f>
        <v>M</v>
      </c>
      <c r="AQ185" s="92" t="str">
        <f>IFERROR(IF(INDEX(RM_M_L,MATCH($U185,RM_KEY,0))="","",INDEX(RM_M_L,MATCH($U185,RM_KEY,0))),"")</f>
        <v>L</v>
      </c>
      <c r="AR185" s="92" t="str">
        <f>IFERROR(IF(INDEX(RM_M_BI,MATCH($U185,RM_KEY,0))="","",INDEX(RM_M_BI,MATCH($U185,RM_KEY,0))),"")</f>
        <v>L</v>
      </c>
      <c r="AS185" s="92" t="str">
        <f>IFERROR(IF(INDEX(RM_M_Exp,MATCH($U185,RM_KEY,0))="","",INDEX(RM_M_Exp,MATCH($U185,RM_KEY,0))),"")</f>
        <v>L</v>
      </c>
      <c r="AT185" s="92" t="str">
        <f>IFERROR(IF(INDEX(RM_M_Edu,MATCH($U185,RM_KEY,0))="","",INDEX(RM_M_Edu,MATCH($U185,RM_KEY,0))),"")</f>
        <v>L</v>
      </c>
      <c r="AU185" s="93" t="str">
        <f>IFERROR(IF(INDEX(RM_L_C,MATCH($U185,RM_KEY,0))="","",INDEX(RM_L_C,MATCH($U185,RM_KEY,0))),"")</f>
        <v/>
      </c>
      <c r="AV185" s="94" t="str">
        <f>IFERROR(IF(INDEX(RM_L_Au,MATCH($U185,RM_KEY,0))="","",INDEX(RM_L_Au,MATCH($U185,RM_KEY,0))),"")</f>
        <v/>
      </c>
      <c r="AW185" s="94" t="str">
        <f>IFERROR(IF(INDEX(RM_L_Ac,MATCH($U185,RM_KEY,0))="","",INDEX(RM_L_Ac,MATCH($U185,RM_KEY,0))),"")</f>
        <v/>
      </c>
      <c r="AX185" s="94" t="str">
        <f>IFERROR(IF(INDEX(RM_L_L,MATCH($U185,RM_KEY,0))="","",INDEX(RM_L_L,MATCH($U185,RM_KEY,0))),"")</f>
        <v/>
      </c>
      <c r="AY185" s="94" t="str">
        <f>IFERROR(IF(INDEX(RM_L_BI,MATCH($U185,RM_KEY,0))="","",INDEX(RM_L_BI,MATCH($U185,RM_KEY,0))),"")</f>
        <v/>
      </c>
      <c r="AZ185" s="94" t="str">
        <f>IFERROR(IF(INDEX(RM_L_Exp,MATCH($U185,RM_KEY,0))="","",INDEX(RM_L_Exp,MATCH($U185,RM_KEY,0))),"")</f>
        <v/>
      </c>
      <c r="BA185" s="94" t="str">
        <f>IFERROR(IF(INDEX(RM_L_Edu,MATCH($U185,RM_KEY,0))="","",INDEX(RM_L_Edu,MATCH($U185,RM_KEY,0))),"")</f>
        <v/>
      </c>
      <c r="BB185" s="89" t="inlineStr">
        <is>
          <t>M</t>
        </is>
      </c>
      <c r="BC185" s="90" t="inlineStr">
        <is>
          <t>L</t>
        </is>
      </c>
      <c r="BD185" s="90" t="inlineStr">
        <is>
          <t>M</t>
        </is>
      </c>
      <c r="BE185" s="90" t="inlineStr">
        <is>
          <t>L</t>
        </is>
      </c>
      <c r="BF185" s="90" t="n"/>
      <c r="BG185" s="90" t="n"/>
      <c r="BH185" s="90" t="inlineStr">
        <is>
          <t>H</t>
        </is>
      </c>
      <c r="BI185" s="93" t="n"/>
      <c r="BJ185" s="94" t="n"/>
      <c r="BK185" s="94" t="n"/>
      <c r="BL185" s="94" t="n"/>
      <c r="BM185" s="94" t="n"/>
      <c r="BN185" s="94" t="n"/>
      <c r="BO185" s="94" t="n"/>
      <c r="BP185" s="63" t="n"/>
      <c r="BQ185" s="95" t="str">
        <f>IF(CY185=0,"",IF(BP185&lt;&gt;"",BP185,IF(LEFT(W185,1)="X",W185,IF(OR(W185="B+",W185="C+"),INDEX(LAD_PC,MAX(1,MIN(14,MATCH(W185,LAD_PC,0)+IF((DA185-CZ185)&gt;=0.5,1,IF((DA185-CZ185)&lt;=-0.5,-1,0))))),INDEX(LAD_STD,MAX(1,MIN(12,MATCH(W185,LAD_STD,0)+IF((DA185-CZ185)&gt;=0.5,1,IF((DA185-CZ185)&lt;=-0.5,-1,0)))))))))</f>
        <v/>
      </c>
      <c r="BR185" s="86" t="str">
        <f>IF(BQ185="","",IFERROR(CHOOSE(INDEX(B_RANK,MATCH(BQ185,B_LVL,0)),"Band A · Practitioner","Band B · Specialist / Manager","B+ · Player-Coach","Band C · Principal / Head","C+ · Player-Coach","Band D · Business leadership","Band E · Enterprise leadership"),"Band X · Consultant"))</f>
        <v/>
      </c>
      <c r="BS185" s="86" t="str">
        <f>IF(BQ185="","",IF(BQ185=W185,"• Same",IF(INDEX(B_VAL,MATCH(BQ185,B_LVL,0))&gt;INDEX(B_VAL,MATCH(W185,B_LVL,0)),"▲ Up","▼ Down")))</f>
        <v/>
      </c>
      <c r="BT185" s="95" t="str">
        <f>IF(BQ185&lt;&gt;"",BQ185,W185)</f>
        <v>B1</v>
      </c>
      <c r="BU185" s="86" t="str">
        <f>IFERROR(IF($H185="","—",IF(OR(LEFT(BT185,1)="X",LEFT(INDEX($BT$7:$BT$592,MATCH($H185,$D$7:$D$592,0)),1)="X"),"—",IF(AND(LEFT(BT185,1)="E",LEFT(INDEX($BT$7:$BT$592,MATCH($H185,$D$7:$D$592,0)),1)="E"),"Exception · Band E",IF(INDEX(B_VAL,MATCH(BT185,B_LVL,0))&gt;=INDEX(B_VAL,MATCH(INDEX($BT$7:$BT$592,MATCH($H185,$D$7:$D$592,0)),B_LVL,0)),"⚠ At or above the manager",IF(INDEX(B_RANK,MATCH(BT185,B_LVL,0))=INDEX(B_RANK,MATCH(INDEX($BT$7:$BT$592,MATCH($H185,$D$7:$D$592,0)),B_LVL,0)),"⚠ Same band as the manager","OK"))))),"—")</f>
        <v>OK</v>
      </c>
      <c r="BV185" s="64" t="n"/>
      <c r="BW185" s="20">
        <f>IFERROR(INDEX(LMH_PTS,MATCH(AG185,LMH_KEY,0)),0)</f>
        <v>9</v>
      </c>
      <c r="BX185" s="21">
        <f>IFERROR(INDEX(LMH_PTS,MATCH(AH185,LMH_KEY,0)),0)</f>
        <v>3</v>
      </c>
      <c r="BY185" s="21">
        <f>IFERROR(INDEX(LMH_PTS,MATCH(AI185,LMH_KEY,0)),0)</f>
        <v>3</v>
      </c>
      <c r="BZ185" s="21">
        <f>IFERROR(INDEX(LMH_PTS,MATCH(AJ185,LMH_KEY,0)),0)</f>
        <v>1</v>
      </c>
      <c r="CA185" s="21">
        <f>IFERROR(INDEX(LMH_PTS,MATCH(AK185,LMH_KEY,0)),0)</f>
        <v>1</v>
      </c>
      <c r="CB185" s="21">
        <f>IFERROR(INDEX(LMH_PTS,MATCH(AL185,LMH_KEY,0)),0)</f>
        <v>1</v>
      </c>
      <c r="CC185" s="21">
        <f>IFERROR(INDEX(LMH_PTS,MATCH(AM185,LMH_KEY,0)),0)</f>
        <v>1</v>
      </c>
      <c r="CD185" s="21">
        <f>IFERROR(INDEX(LMH_PTS,MATCH(IF(AU185&lt;&gt;"",AU185,AG185),LMH_KEY,0)),0)</f>
        <v>9</v>
      </c>
      <c r="CE185" s="21">
        <f>IFERROR(INDEX(LMH_PTS,MATCH(IF(AV185&lt;&gt;"",AV185,AH185),LMH_KEY,0)),0)</f>
        <v>3</v>
      </c>
      <c r="CF185" s="21">
        <f>IFERROR(INDEX(LMH_PTS,MATCH(IF(AW185&lt;&gt;"",AW185,AI185),LMH_KEY,0)),0)</f>
        <v>3</v>
      </c>
      <c r="CG185" s="21">
        <f>IFERROR(INDEX(LMH_PTS,MATCH(IF(AX185&lt;&gt;"",AX185,AJ185),LMH_KEY,0)),0)</f>
        <v>1</v>
      </c>
      <c r="CH185" s="21">
        <f>IFERROR(INDEX(LMH_PTS,MATCH(IF(AY185&lt;&gt;"",AY185,AK185),LMH_KEY,0)),0)</f>
        <v>1</v>
      </c>
      <c r="CI185" s="21">
        <f>IFERROR(INDEX(LMH_PTS,MATCH(IF(AZ185&lt;&gt;"",AZ185,AL185),LMH_KEY,0)),0)</f>
        <v>1</v>
      </c>
      <c r="CJ185" s="21">
        <f>IFERROR(INDEX(LMH_PTS,MATCH(IF(BA185&lt;&gt;"",BA185,AM185),LMH_KEY,0)),0)</f>
        <v>1</v>
      </c>
      <c r="CK185" s="21">
        <f>IF(BB185="",0,IFERROR(INDEX(LMH_STEP,MATCH(BB185,LMH_KEY,0)),0))</f>
        <v>0</v>
      </c>
      <c r="CL185" s="21">
        <f>IF(BC185="",0,IFERROR(INDEX(LMH_STEP,MATCH(BC185,LMH_KEY,0)),0))</f>
        <v>-1</v>
      </c>
      <c r="CM185" s="21">
        <f>IF(BD185="",0,IFERROR(INDEX(LMH_STEP,MATCH(BD185,LMH_KEY,0)),0))</f>
        <v>0</v>
      </c>
      <c r="CN185" s="21">
        <f>IF(BE185="",0,IFERROR(INDEX(LMH_STEP,MATCH(BE185,LMH_KEY,0)),0))</f>
        <v>-1</v>
      </c>
      <c r="CO185" s="21">
        <f>IF(BF185="",0,IFERROR(INDEX(LMH_STEP,MATCH(BF185,LMH_KEY,0)),0))</f>
        <v>0</v>
      </c>
      <c r="CP185" s="21">
        <f>IF(BG185="",0,IFERROR(INDEX(LMH_STEP,MATCH(BG185,LMH_KEY,0)),0))</f>
        <v>0</v>
      </c>
      <c r="CQ185" s="21">
        <f>IF(BH185="",0,IFERROR(INDEX(LMH_STEP,MATCH(BH185,LMH_KEY,0)),0))</f>
        <v>1</v>
      </c>
      <c r="CR185" s="21">
        <f>IF(BI185&lt;&gt;"",IFERROR(INDEX(LMH_STEP,MATCH(BI185,LMH_KEY,0)),0),CK185)</f>
        <v>0</v>
      </c>
      <c r="CS185" s="21">
        <f>IF(BJ185&lt;&gt;"",IFERROR(INDEX(LMH_STEP,MATCH(BJ185,LMH_KEY,0)),0),CL185)</f>
        <v>-1</v>
      </c>
      <c r="CT185" s="21">
        <f>IF(BK185&lt;&gt;"",IFERROR(INDEX(LMH_STEP,MATCH(BK185,LMH_KEY,0)),0),CM185)</f>
        <v>0</v>
      </c>
      <c r="CU185" s="21">
        <f>IF(BL185&lt;&gt;"",IFERROR(INDEX(LMH_STEP,MATCH(BL185,LMH_KEY,0)),0),CN185)</f>
        <v>-1</v>
      </c>
      <c r="CV185" s="21">
        <f>IF(BM185&lt;&gt;"",IFERROR(INDEX(LMH_STEP,MATCH(BM185,LMH_KEY,0)),0),CO185)</f>
        <v>0</v>
      </c>
      <c r="CW185" s="21">
        <f>IF(BN185&lt;&gt;"",IFERROR(INDEX(LMH_STEP,MATCH(BN185,LMH_KEY,0)),0),CP185)</f>
        <v>0</v>
      </c>
      <c r="CX185" s="21">
        <f>IF(BO185&lt;&gt;"",IFERROR(INDEX(LMH_STEP,MATCH(BO185,LMH_KEY,0)),0),CQ185)</f>
        <v>1</v>
      </c>
      <c r="CY185" s="21">
        <f>COUNTA(BI185:BO185)+IF(BP185&lt;&gt;"",1,0)+IFERROR(INDEX(RM_LCNT,MATCH($U185,RM_KEY,0)),0)</f>
        <v>0</v>
      </c>
      <c r="CZ185" s="21">
        <f>IF((BW185+BX185+BY185+BZ185+CA185+CB185+CC185)=0,0,(BW185*CK185+BX185*CL185+BY185*CM185+BZ185*CN185+CA185*CO185+CB185*CP185+CC185*CQ185)/(BW185+BX185+BY185+BZ185+CA185+CB185+CC185))</f>
        <v>-0.157894736842105</v>
      </c>
      <c r="DA185" s="21">
        <f>IF((CD185+CE185+CF185+CG185+CH185+CI185+CJ185)=0,0,(CD185*CR185+CE185*CS185+CF185*CT185+CG185*CU185+CH185*CV185+CI185*CW185+CJ185*CX185)/(CD185+CE185+CF185+CG185+CH185+CI185+CJ185))</f>
        <v>-0.157894736842105</v>
      </c>
    </row>
    <row r="186" ht="70" customHeight="1">
      <c r="A186" s="59" t="inlineStr">
        <is>
          <t>Corporate</t>
        </is>
      </c>
      <c r="B186" s="17" t="inlineStr">
        <is>
          <t>Finance</t>
        </is>
      </c>
      <c r="C186" s="17" t="n">
        <v>2</v>
      </c>
      <c r="D186" s="17" t="inlineStr">
        <is>
          <t>IRIS0006</t>
        </is>
      </c>
      <c r="E186" s="17" t="inlineStr">
        <is>
          <t>Sudhakar Sawant</t>
        </is>
      </c>
      <c r="F186" s="17" t="inlineStr">
        <is>
          <t>Head – Admin &amp; Internal Audit</t>
        </is>
      </c>
      <c r="G186" s="17" t="inlineStr">
        <is>
          <t>Vineet Kandoi</t>
        </is>
      </c>
      <c r="H186" s="17" t="inlineStr">
        <is>
          <t>IRIS0919</t>
        </is>
      </c>
      <c r="I186" s="17" t="n">
        <v>28.3</v>
      </c>
      <c r="J186" s="17" t="inlineStr">
        <is>
          <t>B.Com</t>
        </is>
      </c>
      <c r="K186" s="17" t="n"/>
      <c r="L186" s="82" t="n"/>
      <c r="M186" s="83" t="n"/>
      <c r="N186" s="83" t="n"/>
      <c r="O186" s="83" t="inlineStr">
        <is>
          <t>Latest rating: Not rated · manager · 9-box: Not placed · manager</t>
        </is>
      </c>
      <c r="P186" s="83" t="n"/>
      <c r="Q186" s="84" t="inlineStr">
        <is>
          <t>Open ▸</t>
        </is>
      </c>
      <c r="R186" s="84" t="inlineStr">
        <is>
          <t>Card ▸</t>
        </is>
      </c>
      <c r="S186" s="85" t="inlineStr">
        <is>
          <t>Finance &amp; Accounts</t>
        </is>
      </c>
      <c r="T186" s="86" t="inlineStr">
        <is>
          <t>Finance Leadership</t>
        </is>
      </c>
      <c r="U186" s="86" t="inlineStr">
        <is>
          <t>R045</t>
        </is>
      </c>
      <c r="V186" s="86" t="inlineStr">
        <is>
          <t>Finance Leadership · Manager</t>
        </is>
      </c>
      <c r="W186" s="98" t="inlineStr">
        <is>
          <t>C1</t>
        </is>
      </c>
      <c r="X186" s="86" t="inlineStr">
        <is>
          <t>Band C · Principal / Head</t>
        </is>
      </c>
      <c r="Y186" s="86" t="inlineStr">
        <is>
          <t>Associate Head – Admin &amp; Internal Audit</t>
        </is>
      </c>
      <c r="Z186" s="86" t="n"/>
      <c r="AA186" s="86" t="inlineStr">
        <is>
          <t>Placed at C1 by the evidence: six ratings × market-derived weights and rules R1–R13 · no move needed for the reporting line</t>
        </is>
      </c>
      <c r="AB186" s="86" t="n"/>
      <c r="AC186" s="88" t="inlineStr">
        <is>
          <t>C2</t>
        </is>
      </c>
      <c r="AD186" s="21" t="inlineStr">
        <is>
          <t>High · 28.3 yrs vs market 12–17 yrs for C1</t>
        </is>
      </c>
      <c r="AE186" s="21" t="inlineStr">
        <is>
          <t>1 direct reports · norm 5–8, mostly managers</t>
        </is>
      </c>
      <c r="AF186" s="21" t="inlineStr">
        <is>
          <t>P6 / M5 · SFIA 5–6</t>
        </is>
      </c>
      <c r="AG186" s="89" t="str">
        <f>IFERROR(IF(INDEX(RM_I_C,MATCH($U186,RM_KEY,0))="","",INDEX(RM_I_C,MATCH($U186,RM_KEY,0))),"")</f>
        <v>H</v>
      </c>
      <c r="AH186" s="90" t="str">
        <f>IFERROR(IF(INDEX(RM_I_Au,MATCH($U186,RM_KEY,0))="","",INDEX(RM_I_Au,MATCH($U186,RM_KEY,0))),"")</f>
        <v>M</v>
      </c>
      <c r="AI186" s="90" t="str">
        <f>IFERROR(IF(INDEX(RM_I_Ac,MATCH($U186,RM_KEY,0))="","",INDEX(RM_I_Ac,MATCH($U186,RM_KEY,0))),"")</f>
        <v>M</v>
      </c>
      <c r="AJ186" s="90" t="str">
        <f>IFERROR(IF(INDEX(RM_I_L,MATCH($U186,RM_KEY,0))="","",INDEX(RM_I_L,MATCH($U186,RM_KEY,0))),"")</f>
        <v>M</v>
      </c>
      <c r="AK186" s="90" t="str">
        <f>IFERROR(IF(INDEX(RM_I_BI,MATCH($U186,RM_KEY,0))="","",INDEX(RM_I_BI,MATCH($U186,RM_KEY,0))),"")</f>
        <v>L</v>
      </c>
      <c r="AL186" s="90" t="str">
        <f>IFERROR(IF(INDEX(RM_I_Exp,MATCH($U186,RM_KEY,0))="","",INDEX(RM_I_Exp,MATCH($U186,RM_KEY,0))),"")</f>
        <v>L</v>
      </c>
      <c r="AM186" s="90" t="str">
        <f>IFERROR(IF(INDEX(RM_I_Edu,MATCH($U186,RM_KEY,0))="","",INDEX(RM_I_Edu,MATCH($U186,RM_KEY,0))),"")</f>
        <v>L</v>
      </c>
      <c r="AN186" s="91" t="str">
        <f>IFERROR(IF(INDEX(RM_M_C,MATCH($U186,RM_KEY,0))="","",INDEX(RM_M_C,MATCH($U186,RM_KEY,0))),"")</f>
        <v>H</v>
      </c>
      <c r="AO186" s="92" t="str">
        <f>IFERROR(IF(INDEX(RM_M_Au,MATCH($U186,RM_KEY,0))="","",INDEX(RM_M_Au,MATCH($U186,RM_KEY,0))),"")</f>
        <v>M</v>
      </c>
      <c r="AP186" s="92" t="str">
        <f>IFERROR(IF(INDEX(RM_M_Ac,MATCH($U186,RM_KEY,0))="","",INDEX(RM_M_Ac,MATCH($U186,RM_KEY,0))),"")</f>
        <v>M</v>
      </c>
      <c r="AQ186" s="92" t="str">
        <f>IFERROR(IF(INDEX(RM_M_L,MATCH($U186,RM_KEY,0))="","",INDEX(RM_M_L,MATCH($U186,RM_KEY,0))),"")</f>
        <v>M</v>
      </c>
      <c r="AR186" s="92" t="str">
        <f>IFERROR(IF(INDEX(RM_M_BI,MATCH($U186,RM_KEY,0))="","",INDEX(RM_M_BI,MATCH($U186,RM_KEY,0))),"")</f>
        <v>L</v>
      </c>
      <c r="AS186" s="92" t="str">
        <f>IFERROR(IF(INDEX(RM_M_Exp,MATCH($U186,RM_KEY,0))="","",INDEX(RM_M_Exp,MATCH($U186,RM_KEY,0))),"")</f>
        <v>L</v>
      </c>
      <c r="AT186" s="92" t="str">
        <f>IFERROR(IF(INDEX(RM_M_Edu,MATCH($U186,RM_KEY,0))="","",INDEX(RM_M_Edu,MATCH($U186,RM_KEY,0))),"")</f>
        <v>L</v>
      </c>
      <c r="AU186" s="93" t="str">
        <f>IFERROR(IF(INDEX(RM_L_C,MATCH($U186,RM_KEY,0))="","",INDEX(RM_L_C,MATCH($U186,RM_KEY,0))),"")</f>
        <v/>
      </c>
      <c r="AV186" s="94" t="str">
        <f>IFERROR(IF(INDEX(RM_L_Au,MATCH($U186,RM_KEY,0))="","",INDEX(RM_L_Au,MATCH($U186,RM_KEY,0))),"")</f>
        <v/>
      </c>
      <c r="AW186" s="94" t="str">
        <f>IFERROR(IF(INDEX(RM_L_Ac,MATCH($U186,RM_KEY,0))="","",INDEX(RM_L_Ac,MATCH($U186,RM_KEY,0))),"")</f>
        <v/>
      </c>
      <c r="AX186" s="94" t="str">
        <f>IFERROR(IF(INDEX(RM_L_L,MATCH($U186,RM_KEY,0))="","",INDEX(RM_L_L,MATCH($U186,RM_KEY,0))),"")</f>
        <v/>
      </c>
      <c r="AY186" s="94" t="str">
        <f>IFERROR(IF(INDEX(RM_L_BI,MATCH($U186,RM_KEY,0))="","",INDEX(RM_L_BI,MATCH($U186,RM_KEY,0))),"")</f>
        <v/>
      </c>
      <c r="AZ186" s="94" t="str">
        <f>IFERROR(IF(INDEX(RM_L_Exp,MATCH($U186,RM_KEY,0))="","",INDEX(RM_L_Exp,MATCH($U186,RM_KEY,0))),"")</f>
        <v/>
      </c>
      <c r="BA186" s="94" t="str">
        <f>IFERROR(IF(INDEX(RM_L_Edu,MATCH($U186,RM_KEY,0))="","",INDEX(RM_L_Edu,MATCH($U186,RM_KEY,0))),"")</f>
        <v/>
      </c>
      <c r="BB186" s="89" t="n"/>
      <c r="BC186" s="90" t="n"/>
      <c r="BD186" s="90" t="n"/>
      <c r="BE186" s="90" t="n"/>
      <c r="BF186" s="90" t="n"/>
      <c r="BG186" s="90" t="inlineStr">
        <is>
          <t>H</t>
        </is>
      </c>
      <c r="BH186" s="90" t="inlineStr">
        <is>
          <t>L</t>
        </is>
      </c>
      <c r="BI186" s="93" t="n"/>
      <c r="BJ186" s="94" t="n"/>
      <c r="BK186" s="94" t="n"/>
      <c r="BL186" s="94" t="n"/>
      <c r="BM186" s="94" t="n"/>
      <c r="BN186" s="94" t="n"/>
      <c r="BO186" s="94" t="n"/>
      <c r="BP186" s="63" t="n"/>
      <c r="BQ186" s="95" t="str">
        <f>IF(CY186=0,"",IF(BP186&lt;&gt;"",BP186,IF(LEFT(W186,1)="X",W186,IF(OR(W186="B+",W186="C+"),INDEX(LAD_PC,MAX(1,MIN(14,MATCH(W186,LAD_PC,0)+IF((DA186-CZ186)&gt;=0.5,1,IF((DA186-CZ186)&lt;=-0.5,-1,0))))),INDEX(LAD_STD,MAX(1,MIN(12,MATCH(W186,LAD_STD,0)+IF((DA186-CZ186)&gt;=0.5,1,IF((DA186-CZ186)&lt;=-0.5,-1,0)))))))))</f>
        <v/>
      </c>
      <c r="BR186" s="86" t="str">
        <f>IF(BQ186="","",IFERROR(CHOOSE(INDEX(B_RANK,MATCH(BQ186,B_LVL,0)),"Band A · Practitioner","Band B · Specialist / Manager","B+ · Player-Coach","Band C · Principal / Head","C+ · Player-Coach","Band D · Business leadership","Band E · Enterprise leadership"),"Band X · Consultant"))</f>
        <v/>
      </c>
      <c r="BS186" s="86" t="str">
        <f>IF(BQ186="","",IF(BQ186=W186,"• Same",IF(INDEX(B_VAL,MATCH(BQ186,B_LVL,0))&gt;INDEX(B_VAL,MATCH(W186,B_LVL,0)),"▲ Up","▼ Down")))</f>
        <v/>
      </c>
      <c r="BT186" s="95" t="str">
        <f>IF(BQ186&lt;&gt;"",BQ186,W186)</f>
        <v>C1</v>
      </c>
      <c r="BU186" s="86" t="str">
        <f>IFERROR(IF($H186="","—",IF(OR(LEFT(BT186,1)="X",LEFT(INDEX($BT$7:$BT$592,MATCH($H186,$D$7:$D$592,0)),1)="X"),"—",IF(AND(LEFT(BT186,1)="E",LEFT(INDEX($BT$7:$BT$592,MATCH($H186,$D$7:$D$592,0)),1)="E"),"Exception · Band E",IF(INDEX(B_VAL,MATCH(BT186,B_LVL,0))&gt;=INDEX(B_VAL,MATCH(INDEX($BT$7:$BT$592,MATCH($H186,$D$7:$D$592,0)),B_LVL,0)),"⚠ At or above the manager",IF(INDEX(B_RANK,MATCH(BT186,B_LVL,0))=INDEX(B_RANK,MATCH(INDEX($BT$7:$BT$592,MATCH($H186,$D$7:$D$592,0)),B_LVL,0)),"⚠ Same band as the manager","OK"))))),"—")</f>
        <v>OK</v>
      </c>
      <c r="BV186" s="64" t="n"/>
      <c r="BW186" s="20">
        <f>IFERROR(INDEX(LMH_PTS,MATCH(AG186,LMH_KEY,0)),0)</f>
        <v>9</v>
      </c>
      <c r="BX186" s="21">
        <f>IFERROR(INDEX(LMH_PTS,MATCH(AH186,LMH_KEY,0)),0)</f>
        <v>3</v>
      </c>
      <c r="BY186" s="21">
        <f>IFERROR(INDEX(LMH_PTS,MATCH(AI186,LMH_KEY,0)),0)</f>
        <v>3</v>
      </c>
      <c r="BZ186" s="21">
        <f>IFERROR(INDEX(LMH_PTS,MATCH(AJ186,LMH_KEY,0)),0)</f>
        <v>3</v>
      </c>
      <c r="CA186" s="21">
        <f>IFERROR(INDEX(LMH_PTS,MATCH(AK186,LMH_KEY,0)),0)</f>
        <v>1</v>
      </c>
      <c r="CB186" s="21">
        <f>IFERROR(INDEX(LMH_PTS,MATCH(AL186,LMH_KEY,0)),0)</f>
        <v>1</v>
      </c>
      <c r="CC186" s="21">
        <f>IFERROR(INDEX(LMH_PTS,MATCH(AM186,LMH_KEY,0)),0)</f>
        <v>1</v>
      </c>
      <c r="CD186" s="21">
        <f>IFERROR(INDEX(LMH_PTS,MATCH(IF(AU186&lt;&gt;"",AU186,AG186),LMH_KEY,0)),0)</f>
        <v>9</v>
      </c>
      <c r="CE186" s="21">
        <f>IFERROR(INDEX(LMH_PTS,MATCH(IF(AV186&lt;&gt;"",AV186,AH186),LMH_KEY,0)),0)</f>
        <v>3</v>
      </c>
      <c r="CF186" s="21">
        <f>IFERROR(INDEX(LMH_PTS,MATCH(IF(AW186&lt;&gt;"",AW186,AI186),LMH_KEY,0)),0)</f>
        <v>3</v>
      </c>
      <c r="CG186" s="21">
        <f>IFERROR(INDEX(LMH_PTS,MATCH(IF(AX186&lt;&gt;"",AX186,AJ186),LMH_KEY,0)),0)</f>
        <v>3</v>
      </c>
      <c r="CH186" s="21">
        <f>IFERROR(INDEX(LMH_PTS,MATCH(IF(AY186&lt;&gt;"",AY186,AK186),LMH_KEY,0)),0)</f>
        <v>1</v>
      </c>
      <c r="CI186" s="21">
        <f>IFERROR(INDEX(LMH_PTS,MATCH(IF(AZ186&lt;&gt;"",AZ186,AL186),LMH_KEY,0)),0)</f>
        <v>1</v>
      </c>
      <c r="CJ186" s="21">
        <f>IFERROR(INDEX(LMH_PTS,MATCH(IF(BA186&lt;&gt;"",BA186,AM186),LMH_KEY,0)),0)</f>
        <v>1</v>
      </c>
      <c r="CK186" s="21">
        <f>IF(BB186="",0,IFERROR(INDEX(LMH_STEP,MATCH(BB186,LMH_KEY,0)),0))</f>
        <v>0</v>
      </c>
      <c r="CL186" s="21">
        <f>IF(BC186="",0,IFERROR(INDEX(LMH_STEP,MATCH(BC186,LMH_KEY,0)),0))</f>
        <v>0</v>
      </c>
      <c r="CM186" s="21">
        <f>IF(BD186="",0,IFERROR(INDEX(LMH_STEP,MATCH(BD186,LMH_KEY,0)),0))</f>
        <v>0</v>
      </c>
      <c r="CN186" s="21">
        <f>IF(BE186="",0,IFERROR(INDEX(LMH_STEP,MATCH(BE186,LMH_KEY,0)),0))</f>
        <v>0</v>
      </c>
      <c r="CO186" s="21">
        <f>IF(BF186="",0,IFERROR(INDEX(LMH_STEP,MATCH(BF186,LMH_KEY,0)),0))</f>
        <v>0</v>
      </c>
      <c r="CP186" s="21">
        <f>IF(BG186="",0,IFERROR(INDEX(LMH_STEP,MATCH(BG186,LMH_KEY,0)),0))</f>
        <v>1</v>
      </c>
      <c r="CQ186" s="21">
        <f>IF(BH186="",0,IFERROR(INDEX(LMH_STEP,MATCH(BH186,LMH_KEY,0)),0))</f>
        <v>-1</v>
      </c>
      <c r="CR186" s="21">
        <f>IF(BI186&lt;&gt;"",IFERROR(INDEX(LMH_STEP,MATCH(BI186,LMH_KEY,0)),0),CK186)</f>
        <v>0</v>
      </c>
      <c r="CS186" s="21">
        <f>IF(BJ186&lt;&gt;"",IFERROR(INDEX(LMH_STEP,MATCH(BJ186,LMH_KEY,0)),0),CL186)</f>
        <v>0</v>
      </c>
      <c r="CT186" s="21">
        <f>IF(BK186&lt;&gt;"",IFERROR(INDEX(LMH_STEP,MATCH(BK186,LMH_KEY,0)),0),CM186)</f>
        <v>0</v>
      </c>
      <c r="CU186" s="21">
        <f>IF(BL186&lt;&gt;"",IFERROR(INDEX(LMH_STEP,MATCH(BL186,LMH_KEY,0)),0),CN186)</f>
        <v>0</v>
      </c>
      <c r="CV186" s="21">
        <f>IF(BM186&lt;&gt;"",IFERROR(INDEX(LMH_STEP,MATCH(BM186,LMH_KEY,0)),0),CO186)</f>
        <v>0</v>
      </c>
      <c r="CW186" s="21">
        <f>IF(BN186&lt;&gt;"",IFERROR(INDEX(LMH_STEP,MATCH(BN186,LMH_KEY,0)),0),CP186)</f>
        <v>1</v>
      </c>
      <c r="CX186" s="21">
        <f>IF(BO186&lt;&gt;"",IFERROR(INDEX(LMH_STEP,MATCH(BO186,LMH_KEY,0)),0),CQ186)</f>
        <v>-1</v>
      </c>
      <c r="CY186" s="21">
        <f>COUNTA(BI186:BO186)+IF(BP186&lt;&gt;"",1,0)+IFERROR(INDEX(RM_LCNT,MATCH($U186,RM_KEY,0)),0)</f>
        <v>0</v>
      </c>
      <c r="CZ186" s="21">
        <f>IF((BW186+BX186+BY186+BZ186+CA186+CB186+CC186)=0,0,(BW186*CK186+BX186*CL186+BY186*CM186+BZ186*CN186+CA186*CO186+CB186*CP186+CC186*CQ186)/(BW186+BX186+BY186+BZ186+CA186+CB186+CC186))</f>
        <v>0</v>
      </c>
      <c r="DA186" s="21">
        <f>IF((CD186+CE186+CF186+CG186+CH186+CI186+CJ186)=0,0,(CD186*CR186+CE186*CS186+CF186*CT186+CG186*CU186+CH186*CV186+CI186*CW186+CJ186*CX186)/(CD186+CE186+CF186+CG186+CH186+CI186+CJ186))</f>
        <v>0</v>
      </c>
    </row>
    <row r="187" ht="70" customHeight="1">
      <c r="A187" s="59" t="inlineStr">
        <is>
          <t>Corporate</t>
        </is>
      </c>
      <c r="B187" s="17" t="inlineStr">
        <is>
          <t>Administration</t>
        </is>
      </c>
      <c r="C187" s="17" t="n">
        <v>3</v>
      </c>
      <c r="D187" s="17" t="inlineStr">
        <is>
          <t>IRIS1326</t>
        </is>
      </c>
      <c r="E187" s="17" t="inlineStr">
        <is>
          <t>Sujit Acharya</t>
        </is>
      </c>
      <c r="F187" s="17" t="inlineStr">
        <is>
          <t>Manager Administration</t>
        </is>
      </c>
      <c r="G187" s="17" t="inlineStr">
        <is>
          <t>Sudhakar Sawant</t>
        </is>
      </c>
      <c r="H187" s="17" t="inlineStr">
        <is>
          <t>IRIS0006</t>
        </is>
      </c>
      <c r="I187" s="17" t="n">
        <v>21.7</v>
      </c>
      <c r="J187" s="17" t="inlineStr">
        <is>
          <t>B.Com</t>
        </is>
      </c>
      <c r="K187" s="17" t="n"/>
      <c r="L187" s="82" t="inlineStr">
        <is>
          <t>20 of 20</t>
        </is>
      </c>
      <c r="M187" s="83" t="n"/>
      <c r="N187" s="83" t="n"/>
      <c r="O187" s="83" t="inlineStr">
        <is>
          <t>Latest rating: Not rated · manager · 9-box: Not placed · manager</t>
        </is>
      </c>
      <c r="P187" s="83" t="inlineStr">
        <is>
          <t>Complexity &amp; Expertise: A3: Runs travel, facilities, vendor contracts, billing and procurement; negotiates routine rates within policy → moved down 1
Autonomy &amp; Decision: A3: Selects from approved vendors, negotiates routine rates, schedules maintenance within delegated authority → moved down 1
Accountability &amp; Impact: B1: Owns admin area: cost, quality, timeliness of travel, vendor services, maintenance, procurement → moved down 0.5
Leadership &amp; Strategy: A3: HR shows 5 reports, but text describes no allocation, review or coaching → moved down 0.5</t>
        </is>
      </c>
      <c r="Q187" s="84" t="inlineStr">
        <is>
          <t>Open ▸</t>
        </is>
      </c>
      <c r="R187" s="84" t="inlineStr">
        <is>
          <t>Card ▸</t>
        </is>
      </c>
      <c r="S187" s="85" t="inlineStr">
        <is>
          <t>Administration, Legal &amp; Secretarial</t>
        </is>
      </c>
      <c r="T187" s="86" t="inlineStr">
        <is>
          <t>Administration &amp; Facilities</t>
        </is>
      </c>
      <c r="U187" s="86" t="inlineStr">
        <is>
          <t>R003</t>
        </is>
      </c>
      <c r="V187" s="86" t="inlineStr">
        <is>
          <t>Administration &amp; Facilities · Manager</t>
        </is>
      </c>
      <c r="W187" s="99" t="inlineStr">
        <is>
          <t>B2</t>
        </is>
      </c>
      <c r="X187" s="86" t="inlineStr">
        <is>
          <t>Band B · Specialist / Manager</t>
        </is>
      </c>
      <c r="Y187" s="86" t="inlineStr">
        <is>
          <t>Manager – Administration</t>
        </is>
      </c>
      <c r="Z187" s="86" t="n"/>
      <c r="AA187" s="86" t="inlineStr">
        <is>
          <t>Placed at B2 by the evidence: six ratings × market-derived weights and rules R1–R13 · no move needed for the reporting line</t>
        </is>
      </c>
      <c r="AB187" s="86" t="n"/>
      <c r="AC187" s="88" t="inlineStr">
        <is>
          <t>B2</t>
        </is>
      </c>
      <c r="AD187" s="21" t="inlineStr">
        <is>
          <t>High · 21.7 yrs vs market 6–10 yrs for B2</t>
        </is>
      </c>
      <c r="AE187" s="21" t="inlineStr">
        <is>
          <t>4 direct reports · norm IC: none · People: 6–8 knowledge work, 8–12 standardised delivery</t>
        </is>
      </c>
      <c r="AF187" s="21" t="inlineStr">
        <is>
          <t>P4 / M3 · SFIA 4–5</t>
        </is>
      </c>
      <c r="AG187" s="89" t="str">
        <f>IFERROR(IF(INDEX(RM_I_C,MATCH($U187,RM_KEY,0))="","",INDEX(RM_I_C,MATCH($U187,RM_KEY,0))),"")</f>
        <v>H</v>
      </c>
      <c r="AH187" s="90" t="str">
        <f>IFERROR(IF(INDEX(RM_I_Au,MATCH($U187,RM_KEY,0))="","",INDEX(RM_I_Au,MATCH($U187,RM_KEY,0))),"")</f>
        <v>M</v>
      </c>
      <c r="AI187" s="90" t="str">
        <f>IFERROR(IF(INDEX(RM_I_Ac,MATCH($U187,RM_KEY,0))="","",INDEX(RM_I_Ac,MATCH($U187,RM_KEY,0))),"")</f>
        <v>M</v>
      </c>
      <c r="AJ187" s="90" t="str">
        <f>IFERROR(IF(INDEX(RM_I_L,MATCH($U187,RM_KEY,0))="","",INDEX(RM_I_L,MATCH($U187,RM_KEY,0))),"")</f>
        <v>M</v>
      </c>
      <c r="AK187" s="90" t="str">
        <f>IFERROR(IF(INDEX(RM_I_BI,MATCH($U187,RM_KEY,0))="","",INDEX(RM_I_BI,MATCH($U187,RM_KEY,0))),"")</f>
        <v>L</v>
      </c>
      <c r="AL187" s="90" t="str">
        <f>IFERROR(IF(INDEX(RM_I_Exp,MATCH($U187,RM_KEY,0))="","",INDEX(RM_I_Exp,MATCH($U187,RM_KEY,0))),"")</f>
        <v>L</v>
      </c>
      <c r="AM187" s="90" t="str">
        <f>IFERROR(IF(INDEX(RM_I_Edu,MATCH($U187,RM_KEY,0))="","",INDEX(RM_I_Edu,MATCH($U187,RM_KEY,0))),"")</f>
        <v>L</v>
      </c>
      <c r="AN187" s="91" t="str">
        <f>IFERROR(IF(INDEX(RM_M_C,MATCH($U187,RM_KEY,0))="","",INDEX(RM_M_C,MATCH($U187,RM_KEY,0))),"")</f>
        <v>H</v>
      </c>
      <c r="AO187" s="92" t="str">
        <f>IFERROR(IF(INDEX(RM_M_Au,MATCH($U187,RM_KEY,0))="","",INDEX(RM_M_Au,MATCH($U187,RM_KEY,0))),"")</f>
        <v>M</v>
      </c>
      <c r="AP187" s="92" t="str">
        <f>IFERROR(IF(INDEX(RM_M_Ac,MATCH($U187,RM_KEY,0))="","",INDEX(RM_M_Ac,MATCH($U187,RM_KEY,0))),"")</f>
        <v>M</v>
      </c>
      <c r="AQ187" s="92" t="str">
        <f>IFERROR(IF(INDEX(RM_M_L,MATCH($U187,RM_KEY,0))="","",INDEX(RM_M_L,MATCH($U187,RM_KEY,0))),"")</f>
        <v>M</v>
      </c>
      <c r="AR187" s="92" t="str">
        <f>IFERROR(IF(INDEX(RM_M_BI,MATCH($U187,RM_KEY,0))="","",INDEX(RM_M_BI,MATCH($U187,RM_KEY,0))),"")</f>
        <v>L</v>
      </c>
      <c r="AS187" s="92" t="str">
        <f>IFERROR(IF(INDEX(RM_M_Exp,MATCH($U187,RM_KEY,0))="","",INDEX(RM_M_Exp,MATCH($U187,RM_KEY,0))),"")</f>
        <v>L</v>
      </c>
      <c r="AT187" s="92" t="str">
        <f>IFERROR(IF(INDEX(RM_M_Edu,MATCH($U187,RM_KEY,0))="","",INDEX(RM_M_Edu,MATCH($U187,RM_KEY,0))),"")</f>
        <v>L</v>
      </c>
      <c r="AU187" s="93" t="str">
        <f>IFERROR(IF(INDEX(RM_L_C,MATCH($U187,RM_KEY,0))="","",INDEX(RM_L_C,MATCH($U187,RM_KEY,0))),"")</f>
        <v/>
      </c>
      <c r="AV187" s="94" t="str">
        <f>IFERROR(IF(INDEX(RM_L_Au,MATCH($U187,RM_KEY,0))="","",INDEX(RM_L_Au,MATCH($U187,RM_KEY,0))),"")</f>
        <v/>
      </c>
      <c r="AW187" s="94" t="str">
        <f>IFERROR(IF(INDEX(RM_L_Ac,MATCH($U187,RM_KEY,0))="","",INDEX(RM_L_Ac,MATCH($U187,RM_KEY,0))),"")</f>
        <v/>
      </c>
      <c r="AX187" s="94" t="str">
        <f>IFERROR(IF(INDEX(RM_L_L,MATCH($U187,RM_KEY,0))="","",INDEX(RM_L_L,MATCH($U187,RM_KEY,0))),"")</f>
        <v/>
      </c>
      <c r="AY187" s="94" t="str">
        <f>IFERROR(IF(INDEX(RM_L_BI,MATCH($U187,RM_KEY,0))="","",INDEX(RM_L_BI,MATCH($U187,RM_KEY,0))),"")</f>
        <v/>
      </c>
      <c r="AZ187" s="94" t="str">
        <f>IFERROR(IF(INDEX(RM_L_Exp,MATCH($U187,RM_KEY,0))="","",INDEX(RM_L_Exp,MATCH($U187,RM_KEY,0))),"")</f>
        <v/>
      </c>
      <c r="BA187" s="94" t="str">
        <f>IFERROR(IF(INDEX(RM_L_Edu,MATCH($U187,RM_KEY,0))="","",INDEX(RM_L_Edu,MATCH($U187,RM_KEY,0))),"")</f>
        <v/>
      </c>
      <c r="BB187" s="89" t="inlineStr">
        <is>
          <t>L</t>
        </is>
      </c>
      <c r="BC187" s="90" t="inlineStr">
        <is>
          <t>L</t>
        </is>
      </c>
      <c r="BD187" s="90" t="inlineStr">
        <is>
          <t>L</t>
        </is>
      </c>
      <c r="BE187" s="90" t="inlineStr">
        <is>
          <t>L</t>
        </is>
      </c>
      <c r="BF187" s="90" t="n"/>
      <c r="BG187" s="90" t="inlineStr">
        <is>
          <t>H</t>
        </is>
      </c>
      <c r="BH187" s="90" t="inlineStr">
        <is>
          <t>M</t>
        </is>
      </c>
      <c r="BI187" s="93" t="n"/>
      <c r="BJ187" s="94" t="n"/>
      <c r="BK187" s="94" t="n"/>
      <c r="BL187" s="94" t="n"/>
      <c r="BM187" s="94" t="n"/>
      <c r="BN187" s="94" t="n"/>
      <c r="BO187" s="94" t="n"/>
      <c r="BP187" s="63" t="n"/>
      <c r="BQ187" s="95" t="str">
        <f>IF(CY187=0,"",IF(BP187&lt;&gt;"",BP187,IF(LEFT(W187,1)="X",W187,IF(OR(W187="B+",W187="C+"),INDEX(LAD_PC,MAX(1,MIN(14,MATCH(W187,LAD_PC,0)+IF((DA187-CZ187)&gt;=0.5,1,IF((DA187-CZ187)&lt;=-0.5,-1,0))))),INDEX(LAD_STD,MAX(1,MIN(12,MATCH(W187,LAD_STD,0)+IF((DA187-CZ187)&gt;=0.5,1,IF((DA187-CZ187)&lt;=-0.5,-1,0)))))))))</f>
        <v/>
      </c>
      <c r="BR187" s="86" t="str">
        <f>IF(BQ187="","",IFERROR(CHOOSE(INDEX(B_RANK,MATCH(BQ187,B_LVL,0)),"Band A · Practitioner","Band B · Specialist / Manager","B+ · Player-Coach","Band C · Principal / Head","C+ · Player-Coach","Band D · Business leadership","Band E · Enterprise leadership"),"Band X · Consultant"))</f>
        <v/>
      </c>
      <c r="BS187" s="86" t="str">
        <f>IF(BQ187="","",IF(BQ187=W187,"• Same",IF(INDEX(B_VAL,MATCH(BQ187,B_LVL,0))&gt;INDEX(B_VAL,MATCH(W187,B_LVL,0)),"▲ Up","▼ Down")))</f>
        <v/>
      </c>
      <c r="BT187" s="95" t="str">
        <f>IF(BQ187&lt;&gt;"",BQ187,W187)</f>
        <v>B2</v>
      </c>
      <c r="BU187" s="86" t="str">
        <f>IFERROR(IF($H187="","—",IF(OR(LEFT(BT187,1)="X",LEFT(INDEX($BT$7:$BT$592,MATCH($H187,$D$7:$D$592,0)),1)="X"),"—",IF(AND(LEFT(BT187,1)="E",LEFT(INDEX($BT$7:$BT$592,MATCH($H187,$D$7:$D$592,0)),1)="E"),"Exception · Band E",IF(INDEX(B_VAL,MATCH(BT187,B_LVL,0))&gt;=INDEX(B_VAL,MATCH(INDEX($BT$7:$BT$592,MATCH($H187,$D$7:$D$592,0)),B_LVL,0)),"⚠ At or above the manager",IF(INDEX(B_RANK,MATCH(BT187,B_LVL,0))=INDEX(B_RANK,MATCH(INDEX($BT$7:$BT$592,MATCH($H187,$D$7:$D$592,0)),B_LVL,0)),"⚠ Same band as the manager","OK"))))),"—")</f>
        <v>OK</v>
      </c>
      <c r="BV187" s="64" t="n"/>
      <c r="BW187" s="20">
        <f>IFERROR(INDEX(LMH_PTS,MATCH(AG187,LMH_KEY,0)),0)</f>
        <v>9</v>
      </c>
      <c r="BX187" s="21">
        <f>IFERROR(INDEX(LMH_PTS,MATCH(AH187,LMH_KEY,0)),0)</f>
        <v>3</v>
      </c>
      <c r="BY187" s="21">
        <f>IFERROR(INDEX(LMH_PTS,MATCH(AI187,LMH_KEY,0)),0)</f>
        <v>3</v>
      </c>
      <c r="BZ187" s="21">
        <f>IFERROR(INDEX(LMH_PTS,MATCH(AJ187,LMH_KEY,0)),0)</f>
        <v>3</v>
      </c>
      <c r="CA187" s="21">
        <f>IFERROR(INDEX(LMH_PTS,MATCH(AK187,LMH_KEY,0)),0)</f>
        <v>1</v>
      </c>
      <c r="CB187" s="21">
        <f>IFERROR(INDEX(LMH_PTS,MATCH(AL187,LMH_KEY,0)),0)</f>
        <v>1</v>
      </c>
      <c r="CC187" s="21">
        <f>IFERROR(INDEX(LMH_PTS,MATCH(AM187,LMH_KEY,0)),0)</f>
        <v>1</v>
      </c>
      <c r="CD187" s="21">
        <f>IFERROR(INDEX(LMH_PTS,MATCH(IF(AU187&lt;&gt;"",AU187,AG187),LMH_KEY,0)),0)</f>
        <v>9</v>
      </c>
      <c r="CE187" s="21">
        <f>IFERROR(INDEX(LMH_PTS,MATCH(IF(AV187&lt;&gt;"",AV187,AH187),LMH_KEY,0)),0)</f>
        <v>3</v>
      </c>
      <c r="CF187" s="21">
        <f>IFERROR(INDEX(LMH_PTS,MATCH(IF(AW187&lt;&gt;"",AW187,AI187),LMH_KEY,0)),0)</f>
        <v>3</v>
      </c>
      <c r="CG187" s="21">
        <f>IFERROR(INDEX(LMH_PTS,MATCH(IF(AX187&lt;&gt;"",AX187,AJ187),LMH_KEY,0)),0)</f>
        <v>3</v>
      </c>
      <c r="CH187" s="21">
        <f>IFERROR(INDEX(LMH_PTS,MATCH(IF(AY187&lt;&gt;"",AY187,AK187),LMH_KEY,0)),0)</f>
        <v>1</v>
      </c>
      <c r="CI187" s="21">
        <f>IFERROR(INDEX(LMH_PTS,MATCH(IF(AZ187&lt;&gt;"",AZ187,AL187),LMH_KEY,0)),0)</f>
        <v>1</v>
      </c>
      <c r="CJ187" s="21">
        <f>IFERROR(INDEX(LMH_PTS,MATCH(IF(BA187&lt;&gt;"",BA187,AM187),LMH_KEY,0)),0)</f>
        <v>1</v>
      </c>
      <c r="CK187" s="21">
        <f>IF(BB187="",0,IFERROR(INDEX(LMH_STEP,MATCH(BB187,LMH_KEY,0)),0))</f>
        <v>-1</v>
      </c>
      <c r="CL187" s="21">
        <f>IF(BC187="",0,IFERROR(INDEX(LMH_STEP,MATCH(BC187,LMH_KEY,0)),0))</f>
        <v>-1</v>
      </c>
      <c r="CM187" s="21">
        <f>IF(BD187="",0,IFERROR(INDEX(LMH_STEP,MATCH(BD187,LMH_KEY,0)),0))</f>
        <v>-1</v>
      </c>
      <c r="CN187" s="21">
        <f>IF(BE187="",0,IFERROR(INDEX(LMH_STEP,MATCH(BE187,LMH_KEY,0)),0))</f>
        <v>-1</v>
      </c>
      <c r="CO187" s="21">
        <f>IF(BF187="",0,IFERROR(INDEX(LMH_STEP,MATCH(BF187,LMH_KEY,0)),0))</f>
        <v>0</v>
      </c>
      <c r="CP187" s="21">
        <f>IF(BG187="",0,IFERROR(INDEX(LMH_STEP,MATCH(BG187,LMH_KEY,0)),0))</f>
        <v>1</v>
      </c>
      <c r="CQ187" s="21">
        <f>IF(BH187="",0,IFERROR(INDEX(LMH_STEP,MATCH(BH187,LMH_KEY,0)),0))</f>
        <v>0</v>
      </c>
      <c r="CR187" s="21">
        <f>IF(BI187&lt;&gt;"",IFERROR(INDEX(LMH_STEP,MATCH(BI187,LMH_KEY,0)),0),CK187)</f>
        <v>-1</v>
      </c>
      <c r="CS187" s="21">
        <f>IF(BJ187&lt;&gt;"",IFERROR(INDEX(LMH_STEP,MATCH(BJ187,LMH_KEY,0)),0),CL187)</f>
        <v>-1</v>
      </c>
      <c r="CT187" s="21">
        <f>IF(BK187&lt;&gt;"",IFERROR(INDEX(LMH_STEP,MATCH(BK187,LMH_KEY,0)),0),CM187)</f>
        <v>-1</v>
      </c>
      <c r="CU187" s="21">
        <f>IF(BL187&lt;&gt;"",IFERROR(INDEX(LMH_STEP,MATCH(BL187,LMH_KEY,0)),0),CN187)</f>
        <v>-1</v>
      </c>
      <c r="CV187" s="21">
        <f>IF(BM187&lt;&gt;"",IFERROR(INDEX(LMH_STEP,MATCH(BM187,LMH_KEY,0)),0),CO187)</f>
        <v>0</v>
      </c>
      <c r="CW187" s="21">
        <f>IF(BN187&lt;&gt;"",IFERROR(INDEX(LMH_STEP,MATCH(BN187,LMH_KEY,0)),0),CP187)</f>
        <v>1</v>
      </c>
      <c r="CX187" s="21">
        <f>IF(BO187&lt;&gt;"",IFERROR(INDEX(LMH_STEP,MATCH(BO187,LMH_KEY,0)),0),CQ187)</f>
        <v>0</v>
      </c>
      <c r="CY187" s="21">
        <f>COUNTA(BI187:BO187)+IF(BP187&lt;&gt;"",1,0)+IFERROR(INDEX(RM_LCNT,MATCH($U187,RM_KEY,0)),0)</f>
        <v>0</v>
      </c>
      <c r="CZ187" s="21">
        <f>IF((BW187+BX187+BY187+BZ187+CA187+CB187+CC187)=0,0,(BW187*CK187+BX187*CL187+BY187*CM187+BZ187*CN187+CA187*CO187+CB187*CP187+CC187*CQ187)/(BW187+BX187+BY187+BZ187+CA187+CB187+CC187))</f>
        <v>-0.80952380952381</v>
      </c>
      <c r="DA187" s="21">
        <f>IF((CD187+CE187+CF187+CG187+CH187+CI187+CJ187)=0,0,(CD187*CR187+CE187*CS187+CF187*CT187+CG187*CU187+CH187*CV187+CI187*CW187+CJ187*CX187)/(CD187+CE187+CF187+CG187+CH187+CI187+CJ187))</f>
        <v>-0.80952380952381</v>
      </c>
    </row>
    <row r="188" ht="70" customHeight="1">
      <c r="A188" s="59" t="inlineStr">
        <is>
          <t>Corporate</t>
        </is>
      </c>
      <c r="B188" s="17" t="inlineStr">
        <is>
          <t>Administration</t>
        </is>
      </c>
      <c r="C188" s="17" t="n">
        <v>4</v>
      </c>
      <c r="D188" s="17" t="inlineStr">
        <is>
          <t>IRIS2431</t>
        </is>
      </c>
      <c r="E188" s="17" t="inlineStr">
        <is>
          <t>Ashish Pawar</t>
        </is>
      </c>
      <c r="F188" s="17" t="inlineStr">
        <is>
          <t>Executive Administration</t>
        </is>
      </c>
      <c r="G188" s="17" t="inlineStr">
        <is>
          <t>Sujit Acharya</t>
        </is>
      </c>
      <c r="H188" s="17" t="inlineStr">
        <is>
          <t>IRIS1326</t>
        </is>
      </c>
      <c r="I188" s="17" t="n">
        <v>13.2</v>
      </c>
      <c r="J188" s="17" t="inlineStr">
        <is>
          <t>BA</t>
        </is>
      </c>
      <c r="K188" s="17" t="n"/>
      <c r="L188" s="82" t="inlineStr">
        <is>
          <t>19 of 20</t>
        </is>
      </c>
      <c r="M188" s="83" t="n"/>
      <c r="N188" s="83" t="n"/>
      <c r="O188" s="83" t="inlineStr">
        <is>
          <t>Latest rating: Not rated · manager · 9-box: Not placed · manager</t>
        </is>
      </c>
      <c r="P188" s="83" t="inlineStr">
        <is>
          <t>Complexity &amp; Expertise: A2: own survey / KRA answers · summarised by the rater; not quoted → matches the start
Autonomy &amp; Decision: A2: States 'routine decisions' only → matches the start
Accountability &amp; Impact: A2: Own admin support and vendor coordination; errors cause delays or extra cost → matches the start
Leadership &amp; Strategy: A1: No guidance or leadership of others described → matches the start</t>
        </is>
      </c>
      <c r="Q188" s="84" t="inlineStr">
        <is>
          <t>Open ▸</t>
        </is>
      </c>
      <c r="R188" s="84" t="inlineStr">
        <is>
          <t>Card ▸</t>
        </is>
      </c>
      <c r="S188" s="85" t="inlineStr">
        <is>
          <t>Administration, Legal &amp; Secretarial</t>
        </is>
      </c>
      <c r="T188" s="86" t="inlineStr">
        <is>
          <t>Administration &amp; Facilities</t>
        </is>
      </c>
      <c r="U188" s="86" t="inlineStr">
        <is>
          <t>R002</t>
        </is>
      </c>
      <c r="V188" s="86" t="inlineStr">
        <is>
          <t>Administration &amp; Facilities · IC</t>
        </is>
      </c>
      <c r="W188" s="101" t="inlineStr">
        <is>
          <t>A3</t>
        </is>
      </c>
      <c r="X188" s="86" t="inlineStr">
        <is>
          <t>Band A · Practitioner</t>
        </is>
      </c>
      <c r="Y188" s="86" t="inlineStr">
        <is>
          <t>Senior Administration Executive</t>
        </is>
      </c>
      <c r="Z188" s="86" t="n"/>
      <c r="AA188" s="86" t="inlineStr">
        <is>
          <t>Placed at A3 by the evidence: six ratings × market-derived weights and rules R1–R13 · no move needed for the reporting line</t>
        </is>
      </c>
      <c r="AB188" s="86" t="n"/>
      <c r="AC188" s="88" t="inlineStr">
        <is>
          <t>A3</t>
        </is>
      </c>
      <c r="AD188" s="21" t="inlineStr">
        <is>
          <t>High · 13.2 yrs vs market 2–5 yrs for A3</t>
        </is>
      </c>
      <c r="AE188" s="21" t="n"/>
      <c r="AF188" s="21" t="inlineStr">
        <is>
          <t>P2 · SFIA 3 Apply</t>
        </is>
      </c>
      <c r="AG188" s="89" t="str">
        <f>IFERROR(IF(INDEX(RM_I_C,MATCH($U188,RM_KEY,0))="","",INDEX(RM_I_C,MATCH($U188,RM_KEY,0))),"")</f>
        <v>H</v>
      </c>
      <c r="AH188" s="90" t="str">
        <f>IFERROR(IF(INDEX(RM_I_Au,MATCH($U188,RM_KEY,0))="","",INDEX(RM_I_Au,MATCH($U188,RM_KEY,0))),"")</f>
        <v>M</v>
      </c>
      <c r="AI188" s="90" t="str">
        <f>IFERROR(IF(INDEX(RM_I_Ac,MATCH($U188,RM_KEY,0))="","",INDEX(RM_I_Ac,MATCH($U188,RM_KEY,0))),"")</f>
        <v>M</v>
      </c>
      <c r="AJ188" s="90" t="str">
        <f>IFERROR(IF(INDEX(RM_I_L,MATCH($U188,RM_KEY,0))="","",INDEX(RM_I_L,MATCH($U188,RM_KEY,0))),"")</f>
        <v>L</v>
      </c>
      <c r="AK188" s="90" t="str">
        <f>IFERROR(IF(INDEX(RM_I_BI,MATCH($U188,RM_KEY,0))="","",INDEX(RM_I_BI,MATCH($U188,RM_KEY,0))),"")</f>
        <v>L</v>
      </c>
      <c r="AL188" s="90" t="str">
        <f>IFERROR(IF(INDEX(RM_I_Exp,MATCH($U188,RM_KEY,0))="","",INDEX(RM_I_Exp,MATCH($U188,RM_KEY,0))),"")</f>
        <v>L</v>
      </c>
      <c r="AM188" s="90" t="str">
        <f>IFERROR(IF(INDEX(RM_I_Edu,MATCH($U188,RM_KEY,0))="","",INDEX(RM_I_Edu,MATCH($U188,RM_KEY,0))),"")</f>
        <v>M</v>
      </c>
      <c r="AN188" s="91" t="str">
        <f>IFERROR(IF(INDEX(RM_M_C,MATCH($U188,RM_KEY,0))="","",INDEX(RM_M_C,MATCH($U188,RM_KEY,0))),"")</f>
        <v>H</v>
      </c>
      <c r="AO188" s="92" t="str">
        <f>IFERROR(IF(INDEX(RM_M_Au,MATCH($U188,RM_KEY,0))="","",INDEX(RM_M_Au,MATCH($U188,RM_KEY,0))),"")</f>
        <v>M</v>
      </c>
      <c r="AP188" s="92" t="str">
        <f>IFERROR(IF(INDEX(RM_M_Ac,MATCH($U188,RM_KEY,0))="","",INDEX(RM_M_Ac,MATCH($U188,RM_KEY,0))),"")</f>
        <v>M</v>
      </c>
      <c r="AQ188" s="92" t="str">
        <f>IFERROR(IF(INDEX(RM_M_L,MATCH($U188,RM_KEY,0))="","",INDEX(RM_M_L,MATCH($U188,RM_KEY,0))),"")</f>
        <v>L</v>
      </c>
      <c r="AR188" s="92" t="str">
        <f>IFERROR(IF(INDEX(RM_M_BI,MATCH($U188,RM_KEY,0))="","",INDEX(RM_M_BI,MATCH($U188,RM_KEY,0))),"")</f>
        <v>L</v>
      </c>
      <c r="AS188" s="92" t="str">
        <f>IFERROR(IF(INDEX(RM_M_Exp,MATCH($U188,RM_KEY,0))="","",INDEX(RM_M_Exp,MATCH($U188,RM_KEY,0))),"")</f>
        <v>L</v>
      </c>
      <c r="AT188" s="92" t="str">
        <f>IFERROR(IF(INDEX(RM_M_Edu,MATCH($U188,RM_KEY,0))="","",INDEX(RM_M_Edu,MATCH($U188,RM_KEY,0))),"")</f>
        <v>L</v>
      </c>
      <c r="AU188" s="93" t="str">
        <f>IFERROR(IF(INDEX(RM_L_C,MATCH($U188,RM_KEY,0))="","",INDEX(RM_L_C,MATCH($U188,RM_KEY,0))),"")</f>
        <v/>
      </c>
      <c r="AV188" s="94" t="str">
        <f>IFERROR(IF(INDEX(RM_L_Au,MATCH($U188,RM_KEY,0))="","",INDEX(RM_L_Au,MATCH($U188,RM_KEY,0))),"")</f>
        <v/>
      </c>
      <c r="AW188" s="94" t="str">
        <f>IFERROR(IF(INDEX(RM_L_Ac,MATCH($U188,RM_KEY,0))="","",INDEX(RM_L_Ac,MATCH($U188,RM_KEY,0))),"")</f>
        <v/>
      </c>
      <c r="AX188" s="94" t="str">
        <f>IFERROR(IF(INDEX(RM_L_L,MATCH($U188,RM_KEY,0))="","",INDEX(RM_L_L,MATCH($U188,RM_KEY,0))),"")</f>
        <v/>
      </c>
      <c r="AY188" s="94" t="str">
        <f>IFERROR(IF(INDEX(RM_L_BI,MATCH($U188,RM_KEY,0))="","",INDEX(RM_L_BI,MATCH($U188,RM_KEY,0))),"")</f>
        <v/>
      </c>
      <c r="AZ188" s="94" t="str">
        <f>IFERROR(IF(INDEX(RM_L_Exp,MATCH($U188,RM_KEY,0))="","",INDEX(RM_L_Exp,MATCH($U188,RM_KEY,0))),"")</f>
        <v/>
      </c>
      <c r="BA188" s="94" t="str">
        <f>IFERROR(IF(INDEX(RM_L_Edu,MATCH($U188,RM_KEY,0))="","",INDEX(RM_L_Edu,MATCH($U188,RM_KEY,0))),"")</f>
        <v/>
      </c>
      <c r="BB188" s="89" t="inlineStr">
        <is>
          <t>L</t>
        </is>
      </c>
      <c r="BC188" s="90" t="inlineStr">
        <is>
          <t>L</t>
        </is>
      </c>
      <c r="BD188" s="90" t="inlineStr">
        <is>
          <t>L</t>
        </is>
      </c>
      <c r="BE188" s="90" t="inlineStr">
        <is>
          <t>L</t>
        </is>
      </c>
      <c r="BF188" s="90" t="n"/>
      <c r="BG188" s="90" t="inlineStr">
        <is>
          <t>H</t>
        </is>
      </c>
      <c r="BH188" s="90" t="inlineStr">
        <is>
          <t>M</t>
        </is>
      </c>
      <c r="BI188" s="93" t="n"/>
      <c r="BJ188" s="94" t="n"/>
      <c r="BK188" s="94" t="n"/>
      <c r="BL188" s="94" t="n"/>
      <c r="BM188" s="94" t="n"/>
      <c r="BN188" s="94" t="n"/>
      <c r="BO188" s="94" t="n"/>
      <c r="BP188" s="63" t="n"/>
      <c r="BQ188" s="95" t="str">
        <f>IF(CY188=0,"",IF(BP188&lt;&gt;"",BP188,IF(LEFT(W188,1)="X",W188,IF(OR(W188="B+",W188="C+"),INDEX(LAD_PC,MAX(1,MIN(14,MATCH(W188,LAD_PC,0)+IF((DA188-CZ188)&gt;=0.5,1,IF((DA188-CZ188)&lt;=-0.5,-1,0))))),INDEX(LAD_STD,MAX(1,MIN(12,MATCH(W188,LAD_STD,0)+IF((DA188-CZ188)&gt;=0.5,1,IF((DA188-CZ188)&lt;=-0.5,-1,0)))))))))</f>
        <v/>
      </c>
      <c r="BR188" s="86" t="str">
        <f>IF(BQ188="","",IFERROR(CHOOSE(INDEX(B_RANK,MATCH(BQ188,B_LVL,0)),"Band A · Practitioner","Band B · Specialist / Manager","B+ · Player-Coach","Band C · Principal / Head","C+ · Player-Coach","Band D · Business leadership","Band E · Enterprise leadership"),"Band X · Consultant"))</f>
        <v/>
      </c>
      <c r="BS188" s="86" t="str">
        <f>IF(BQ188="","",IF(BQ188=W188,"• Same",IF(INDEX(B_VAL,MATCH(BQ188,B_LVL,0))&gt;INDEX(B_VAL,MATCH(W188,B_LVL,0)),"▲ Up","▼ Down")))</f>
        <v/>
      </c>
      <c r="BT188" s="95" t="str">
        <f>IF(BQ188&lt;&gt;"",BQ188,W188)</f>
        <v>A3</v>
      </c>
      <c r="BU188" s="86" t="str">
        <f>IFERROR(IF($H188="","—",IF(OR(LEFT(BT188,1)="X",LEFT(INDEX($BT$7:$BT$592,MATCH($H188,$D$7:$D$592,0)),1)="X"),"—",IF(AND(LEFT(BT188,1)="E",LEFT(INDEX($BT$7:$BT$592,MATCH($H188,$D$7:$D$592,0)),1)="E"),"Exception · Band E",IF(INDEX(B_VAL,MATCH(BT188,B_LVL,0))&gt;=INDEX(B_VAL,MATCH(INDEX($BT$7:$BT$592,MATCH($H188,$D$7:$D$592,0)),B_LVL,0)),"⚠ At or above the manager",IF(INDEX(B_RANK,MATCH(BT188,B_LVL,0))=INDEX(B_RANK,MATCH(INDEX($BT$7:$BT$592,MATCH($H188,$D$7:$D$592,0)),B_LVL,0)),"⚠ Same band as the manager","OK"))))),"—")</f>
        <v>OK</v>
      </c>
      <c r="BV188" s="64" t="n"/>
      <c r="BW188" s="20">
        <f>IFERROR(INDEX(LMH_PTS,MATCH(AG188,LMH_KEY,0)),0)</f>
        <v>9</v>
      </c>
      <c r="BX188" s="21">
        <f>IFERROR(INDEX(LMH_PTS,MATCH(AH188,LMH_KEY,0)),0)</f>
        <v>3</v>
      </c>
      <c r="BY188" s="21">
        <f>IFERROR(INDEX(LMH_PTS,MATCH(AI188,LMH_KEY,0)),0)</f>
        <v>3</v>
      </c>
      <c r="BZ188" s="21">
        <f>IFERROR(INDEX(LMH_PTS,MATCH(AJ188,LMH_KEY,0)),0)</f>
        <v>1</v>
      </c>
      <c r="CA188" s="21">
        <f>IFERROR(INDEX(LMH_PTS,MATCH(AK188,LMH_KEY,0)),0)</f>
        <v>1</v>
      </c>
      <c r="CB188" s="21">
        <f>IFERROR(INDEX(LMH_PTS,MATCH(AL188,LMH_KEY,0)),0)</f>
        <v>1</v>
      </c>
      <c r="CC188" s="21">
        <f>IFERROR(INDEX(LMH_PTS,MATCH(AM188,LMH_KEY,0)),0)</f>
        <v>3</v>
      </c>
      <c r="CD188" s="21">
        <f>IFERROR(INDEX(LMH_PTS,MATCH(IF(AU188&lt;&gt;"",AU188,AG188),LMH_KEY,0)),0)</f>
        <v>9</v>
      </c>
      <c r="CE188" s="21">
        <f>IFERROR(INDEX(LMH_PTS,MATCH(IF(AV188&lt;&gt;"",AV188,AH188),LMH_KEY,0)),0)</f>
        <v>3</v>
      </c>
      <c r="CF188" s="21">
        <f>IFERROR(INDEX(LMH_PTS,MATCH(IF(AW188&lt;&gt;"",AW188,AI188),LMH_KEY,0)),0)</f>
        <v>3</v>
      </c>
      <c r="CG188" s="21">
        <f>IFERROR(INDEX(LMH_PTS,MATCH(IF(AX188&lt;&gt;"",AX188,AJ188),LMH_KEY,0)),0)</f>
        <v>1</v>
      </c>
      <c r="CH188" s="21">
        <f>IFERROR(INDEX(LMH_PTS,MATCH(IF(AY188&lt;&gt;"",AY188,AK188),LMH_KEY,0)),0)</f>
        <v>1</v>
      </c>
      <c r="CI188" s="21">
        <f>IFERROR(INDEX(LMH_PTS,MATCH(IF(AZ188&lt;&gt;"",AZ188,AL188),LMH_KEY,0)),0)</f>
        <v>1</v>
      </c>
      <c r="CJ188" s="21">
        <f>IFERROR(INDEX(LMH_PTS,MATCH(IF(BA188&lt;&gt;"",BA188,AM188),LMH_KEY,0)),0)</f>
        <v>3</v>
      </c>
      <c r="CK188" s="21">
        <f>IF(BB188="",0,IFERROR(INDEX(LMH_STEP,MATCH(BB188,LMH_KEY,0)),0))</f>
        <v>-1</v>
      </c>
      <c r="CL188" s="21">
        <f>IF(BC188="",0,IFERROR(INDEX(LMH_STEP,MATCH(BC188,LMH_KEY,0)),0))</f>
        <v>-1</v>
      </c>
      <c r="CM188" s="21">
        <f>IF(BD188="",0,IFERROR(INDEX(LMH_STEP,MATCH(BD188,LMH_KEY,0)),0))</f>
        <v>-1</v>
      </c>
      <c r="CN188" s="21">
        <f>IF(BE188="",0,IFERROR(INDEX(LMH_STEP,MATCH(BE188,LMH_KEY,0)),0))</f>
        <v>-1</v>
      </c>
      <c r="CO188" s="21">
        <f>IF(BF188="",0,IFERROR(INDEX(LMH_STEP,MATCH(BF188,LMH_KEY,0)),0))</f>
        <v>0</v>
      </c>
      <c r="CP188" s="21">
        <f>IF(BG188="",0,IFERROR(INDEX(LMH_STEP,MATCH(BG188,LMH_KEY,0)),0))</f>
        <v>1</v>
      </c>
      <c r="CQ188" s="21">
        <f>IF(BH188="",0,IFERROR(INDEX(LMH_STEP,MATCH(BH188,LMH_KEY,0)),0))</f>
        <v>0</v>
      </c>
      <c r="CR188" s="21">
        <f>IF(BI188&lt;&gt;"",IFERROR(INDEX(LMH_STEP,MATCH(BI188,LMH_KEY,0)),0),CK188)</f>
        <v>-1</v>
      </c>
      <c r="CS188" s="21">
        <f>IF(BJ188&lt;&gt;"",IFERROR(INDEX(LMH_STEP,MATCH(BJ188,LMH_KEY,0)),0),CL188)</f>
        <v>-1</v>
      </c>
      <c r="CT188" s="21">
        <f>IF(BK188&lt;&gt;"",IFERROR(INDEX(LMH_STEP,MATCH(BK188,LMH_KEY,0)),0),CM188)</f>
        <v>-1</v>
      </c>
      <c r="CU188" s="21">
        <f>IF(BL188&lt;&gt;"",IFERROR(INDEX(LMH_STEP,MATCH(BL188,LMH_KEY,0)),0),CN188)</f>
        <v>-1</v>
      </c>
      <c r="CV188" s="21">
        <f>IF(BM188&lt;&gt;"",IFERROR(INDEX(LMH_STEP,MATCH(BM188,LMH_KEY,0)),0),CO188)</f>
        <v>0</v>
      </c>
      <c r="CW188" s="21">
        <f>IF(BN188&lt;&gt;"",IFERROR(INDEX(LMH_STEP,MATCH(BN188,LMH_KEY,0)),0),CP188)</f>
        <v>1</v>
      </c>
      <c r="CX188" s="21">
        <f>IF(BO188&lt;&gt;"",IFERROR(INDEX(LMH_STEP,MATCH(BO188,LMH_KEY,0)),0),CQ188)</f>
        <v>0</v>
      </c>
      <c r="CY188" s="21">
        <f>COUNTA(BI188:BO188)+IF(BP188&lt;&gt;"",1,0)+IFERROR(INDEX(RM_LCNT,MATCH($U188,RM_KEY,0)),0)</f>
        <v>0</v>
      </c>
      <c r="CZ188" s="21">
        <f>IF((BW188+BX188+BY188+BZ188+CA188+CB188+CC188)=0,0,(BW188*CK188+BX188*CL188+BY188*CM188+BZ188*CN188+CA188*CO188+CB188*CP188+CC188*CQ188)/(BW188+BX188+BY188+BZ188+CA188+CB188+CC188))</f>
        <v>-0.714285714285714</v>
      </c>
      <c r="DA188" s="21">
        <f>IF((CD188+CE188+CF188+CG188+CH188+CI188+CJ188)=0,0,(CD188*CR188+CE188*CS188+CF188*CT188+CG188*CU188+CH188*CV188+CI188*CW188+CJ188*CX188)/(CD188+CE188+CF188+CG188+CH188+CI188+CJ188))</f>
        <v>-0.714285714285714</v>
      </c>
    </row>
    <row r="189" ht="70" customHeight="1">
      <c r="A189" s="59" t="inlineStr">
        <is>
          <t>Corporate</t>
        </is>
      </c>
      <c r="B189" s="17" t="inlineStr">
        <is>
          <t>Administration</t>
        </is>
      </c>
      <c r="C189" s="17" t="n">
        <v>4</v>
      </c>
      <c r="D189" s="17" t="inlineStr">
        <is>
          <t>IRIS0020</t>
        </is>
      </c>
      <c r="E189" s="17" t="inlineStr">
        <is>
          <t>Mangesh Kosty</t>
        </is>
      </c>
      <c r="F189" s="17" t="inlineStr">
        <is>
          <t>Executive Administration</t>
        </is>
      </c>
      <c r="G189" s="17" t="inlineStr">
        <is>
          <t>Sujit Acharya</t>
        </is>
      </c>
      <c r="H189" s="17" t="inlineStr">
        <is>
          <t>IRIS1326</t>
        </is>
      </c>
      <c r="I189" s="17" t="n">
        <v>21.7</v>
      </c>
      <c r="J189" s="17" t="inlineStr">
        <is>
          <t>Undergraduate</t>
        </is>
      </c>
      <c r="K189" s="17" t="n"/>
      <c r="L189" s="82" t="n"/>
      <c r="M189" s="83" t="n"/>
      <c r="N189" s="83" t="n"/>
      <c r="O189" s="83" t="inlineStr">
        <is>
          <t>Latest rating: Not rated · manager · 9-box: Not placed · manager</t>
        </is>
      </c>
      <c r="P189" s="83" t="n"/>
      <c r="Q189" s="84" t="inlineStr">
        <is>
          <t>Open ▸</t>
        </is>
      </c>
      <c r="R189" s="84" t="inlineStr">
        <is>
          <t>Card ▸</t>
        </is>
      </c>
      <c r="S189" s="85" t="inlineStr">
        <is>
          <t>Administration, Legal &amp; Secretarial</t>
        </is>
      </c>
      <c r="T189" s="86" t="inlineStr">
        <is>
          <t>Administration &amp; Facilities</t>
        </is>
      </c>
      <c r="U189" s="86" t="inlineStr">
        <is>
          <t>R002</t>
        </is>
      </c>
      <c r="V189" s="86" t="inlineStr">
        <is>
          <t>Administration &amp; Facilities · IC</t>
        </is>
      </c>
      <c r="W189" s="101" t="inlineStr">
        <is>
          <t>A3</t>
        </is>
      </c>
      <c r="X189" s="86" t="inlineStr">
        <is>
          <t>Band A · Practitioner</t>
        </is>
      </c>
      <c r="Y189" s="86" t="inlineStr">
        <is>
          <t>Senior Administration Executive</t>
        </is>
      </c>
      <c r="Z189" s="86" t="n"/>
      <c r="AA189" s="86" t="inlineStr">
        <is>
          <t>Placed at A3 by the evidence: six ratings × market-derived weights and rules R1–R13 · no move needed for the reporting line</t>
        </is>
      </c>
      <c r="AB189" s="86" t="n"/>
      <c r="AC189" s="88" t="inlineStr">
        <is>
          <t>A3</t>
        </is>
      </c>
      <c r="AD189" s="21" t="inlineStr">
        <is>
          <t>High · 21.7 yrs vs market 2–5 yrs for A3</t>
        </is>
      </c>
      <c r="AE189" s="21" t="n"/>
      <c r="AF189" s="21" t="inlineStr">
        <is>
          <t>P2 · SFIA 3 Apply</t>
        </is>
      </c>
      <c r="AG189" s="89" t="str">
        <f>IFERROR(IF(INDEX(RM_I_C,MATCH($U189,RM_KEY,0))="","",INDEX(RM_I_C,MATCH($U189,RM_KEY,0))),"")</f>
        <v>H</v>
      </c>
      <c r="AH189" s="90" t="str">
        <f>IFERROR(IF(INDEX(RM_I_Au,MATCH($U189,RM_KEY,0))="","",INDEX(RM_I_Au,MATCH($U189,RM_KEY,0))),"")</f>
        <v>M</v>
      </c>
      <c r="AI189" s="90" t="str">
        <f>IFERROR(IF(INDEX(RM_I_Ac,MATCH($U189,RM_KEY,0))="","",INDEX(RM_I_Ac,MATCH($U189,RM_KEY,0))),"")</f>
        <v>M</v>
      </c>
      <c r="AJ189" s="90" t="str">
        <f>IFERROR(IF(INDEX(RM_I_L,MATCH($U189,RM_KEY,0))="","",INDEX(RM_I_L,MATCH($U189,RM_KEY,0))),"")</f>
        <v>L</v>
      </c>
      <c r="AK189" s="90" t="str">
        <f>IFERROR(IF(INDEX(RM_I_BI,MATCH($U189,RM_KEY,0))="","",INDEX(RM_I_BI,MATCH($U189,RM_KEY,0))),"")</f>
        <v>L</v>
      </c>
      <c r="AL189" s="90" t="str">
        <f>IFERROR(IF(INDEX(RM_I_Exp,MATCH($U189,RM_KEY,0))="","",INDEX(RM_I_Exp,MATCH($U189,RM_KEY,0))),"")</f>
        <v>L</v>
      </c>
      <c r="AM189" s="90" t="str">
        <f>IFERROR(IF(INDEX(RM_I_Edu,MATCH($U189,RM_KEY,0))="","",INDEX(RM_I_Edu,MATCH($U189,RM_KEY,0))),"")</f>
        <v>M</v>
      </c>
      <c r="AN189" s="91" t="str">
        <f>IFERROR(IF(INDEX(RM_M_C,MATCH($U189,RM_KEY,0))="","",INDEX(RM_M_C,MATCH($U189,RM_KEY,0))),"")</f>
        <v>H</v>
      </c>
      <c r="AO189" s="92" t="str">
        <f>IFERROR(IF(INDEX(RM_M_Au,MATCH($U189,RM_KEY,0))="","",INDEX(RM_M_Au,MATCH($U189,RM_KEY,0))),"")</f>
        <v>M</v>
      </c>
      <c r="AP189" s="92" t="str">
        <f>IFERROR(IF(INDEX(RM_M_Ac,MATCH($U189,RM_KEY,0))="","",INDEX(RM_M_Ac,MATCH($U189,RM_KEY,0))),"")</f>
        <v>M</v>
      </c>
      <c r="AQ189" s="92" t="str">
        <f>IFERROR(IF(INDEX(RM_M_L,MATCH($U189,RM_KEY,0))="","",INDEX(RM_M_L,MATCH($U189,RM_KEY,0))),"")</f>
        <v>L</v>
      </c>
      <c r="AR189" s="92" t="str">
        <f>IFERROR(IF(INDEX(RM_M_BI,MATCH($U189,RM_KEY,0))="","",INDEX(RM_M_BI,MATCH($U189,RM_KEY,0))),"")</f>
        <v>L</v>
      </c>
      <c r="AS189" s="92" t="str">
        <f>IFERROR(IF(INDEX(RM_M_Exp,MATCH($U189,RM_KEY,0))="","",INDEX(RM_M_Exp,MATCH($U189,RM_KEY,0))),"")</f>
        <v>L</v>
      </c>
      <c r="AT189" s="92" t="str">
        <f>IFERROR(IF(INDEX(RM_M_Edu,MATCH($U189,RM_KEY,0))="","",INDEX(RM_M_Edu,MATCH($U189,RM_KEY,0))),"")</f>
        <v>L</v>
      </c>
      <c r="AU189" s="93" t="str">
        <f>IFERROR(IF(INDEX(RM_L_C,MATCH($U189,RM_KEY,0))="","",INDEX(RM_L_C,MATCH($U189,RM_KEY,0))),"")</f>
        <v/>
      </c>
      <c r="AV189" s="94" t="str">
        <f>IFERROR(IF(INDEX(RM_L_Au,MATCH($U189,RM_KEY,0))="","",INDEX(RM_L_Au,MATCH($U189,RM_KEY,0))),"")</f>
        <v/>
      </c>
      <c r="AW189" s="94" t="str">
        <f>IFERROR(IF(INDEX(RM_L_Ac,MATCH($U189,RM_KEY,0))="","",INDEX(RM_L_Ac,MATCH($U189,RM_KEY,0))),"")</f>
        <v/>
      </c>
      <c r="AX189" s="94" t="str">
        <f>IFERROR(IF(INDEX(RM_L_L,MATCH($U189,RM_KEY,0))="","",INDEX(RM_L_L,MATCH($U189,RM_KEY,0))),"")</f>
        <v/>
      </c>
      <c r="AY189" s="94" t="str">
        <f>IFERROR(IF(INDEX(RM_L_BI,MATCH($U189,RM_KEY,0))="","",INDEX(RM_L_BI,MATCH($U189,RM_KEY,0))),"")</f>
        <v/>
      </c>
      <c r="AZ189" s="94" t="str">
        <f>IFERROR(IF(INDEX(RM_L_Exp,MATCH($U189,RM_KEY,0))="","",INDEX(RM_L_Exp,MATCH($U189,RM_KEY,0))),"")</f>
        <v/>
      </c>
      <c r="BA189" s="94" t="str">
        <f>IFERROR(IF(INDEX(RM_L_Edu,MATCH($U189,RM_KEY,0))="","",INDEX(RM_L_Edu,MATCH($U189,RM_KEY,0))),"")</f>
        <v/>
      </c>
      <c r="BB189" s="89" t="n"/>
      <c r="BC189" s="90" t="n"/>
      <c r="BD189" s="90" t="n"/>
      <c r="BE189" s="90" t="n"/>
      <c r="BF189" s="90" t="n"/>
      <c r="BG189" s="90" t="inlineStr">
        <is>
          <t>H</t>
        </is>
      </c>
      <c r="BH189" s="90" t="inlineStr">
        <is>
          <t>L</t>
        </is>
      </c>
      <c r="BI189" s="93" t="n"/>
      <c r="BJ189" s="94" t="n"/>
      <c r="BK189" s="94" t="n"/>
      <c r="BL189" s="94" t="n"/>
      <c r="BM189" s="94" t="n"/>
      <c r="BN189" s="94" t="n"/>
      <c r="BO189" s="94" t="n"/>
      <c r="BP189" s="63" t="n"/>
      <c r="BQ189" s="95" t="str">
        <f>IF(CY189=0,"",IF(BP189&lt;&gt;"",BP189,IF(LEFT(W189,1)="X",W189,IF(OR(W189="B+",W189="C+"),INDEX(LAD_PC,MAX(1,MIN(14,MATCH(W189,LAD_PC,0)+IF((DA189-CZ189)&gt;=0.5,1,IF((DA189-CZ189)&lt;=-0.5,-1,0))))),INDEX(LAD_STD,MAX(1,MIN(12,MATCH(W189,LAD_STD,0)+IF((DA189-CZ189)&gt;=0.5,1,IF((DA189-CZ189)&lt;=-0.5,-1,0)))))))))</f>
        <v/>
      </c>
      <c r="BR189" s="86" t="str">
        <f>IF(BQ189="","",IFERROR(CHOOSE(INDEX(B_RANK,MATCH(BQ189,B_LVL,0)),"Band A · Practitioner","Band B · Specialist / Manager","B+ · Player-Coach","Band C · Principal / Head","C+ · Player-Coach","Band D · Business leadership","Band E · Enterprise leadership"),"Band X · Consultant"))</f>
        <v/>
      </c>
      <c r="BS189" s="86" t="str">
        <f>IF(BQ189="","",IF(BQ189=W189,"• Same",IF(INDEX(B_VAL,MATCH(BQ189,B_LVL,0))&gt;INDEX(B_VAL,MATCH(W189,B_LVL,0)),"▲ Up","▼ Down")))</f>
        <v/>
      </c>
      <c r="BT189" s="95" t="str">
        <f>IF(BQ189&lt;&gt;"",BQ189,W189)</f>
        <v>A3</v>
      </c>
      <c r="BU189" s="86" t="str">
        <f>IFERROR(IF($H189="","—",IF(OR(LEFT(BT189,1)="X",LEFT(INDEX($BT$7:$BT$592,MATCH($H189,$D$7:$D$592,0)),1)="X"),"—",IF(AND(LEFT(BT189,1)="E",LEFT(INDEX($BT$7:$BT$592,MATCH($H189,$D$7:$D$592,0)),1)="E"),"Exception · Band E",IF(INDEX(B_VAL,MATCH(BT189,B_LVL,0))&gt;=INDEX(B_VAL,MATCH(INDEX($BT$7:$BT$592,MATCH($H189,$D$7:$D$592,0)),B_LVL,0)),"⚠ At or above the manager",IF(INDEX(B_RANK,MATCH(BT189,B_LVL,0))=INDEX(B_RANK,MATCH(INDEX($BT$7:$BT$592,MATCH($H189,$D$7:$D$592,0)),B_LVL,0)),"⚠ Same band as the manager","OK"))))),"—")</f>
        <v>OK</v>
      </c>
      <c r="BV189" s="64" t="n"/>
      <c r="BW189" s="20">
        <f>IFERROR(INDEX(LMH_PTS,MATCH(AG189,LMH_KEY,0)),0)</f>
        <v>9</v>
      </c>
      <c r="BX189" s="21">
        <f>IFERROR(INDEX(LMH_PTS,MATCH(AH189,LMH_KEY,0)),0)</f>
        <v>3</v>
      </c>
      <c r="BY189" s="21">
        <f>IFERROR(INDEX(LMH_PTS,MATCH(AI189,LMH_KEY,0)),0)</f>
        <v>3</v>
      </c>
      <c r="BZ189" s="21">
        <f>IFERROR(INDEX(LMH_PTS,MATCH(AJ189,LMH_KEY,0)),0)</f>
        <v>1</v>
      </c>
      <c r="CA189" s="21">
        <f>IFERROR(INDEX(LMH_PTS,MATCH(AK189,LMH_KEY,0)),0)</f>
        <v>1</v>
      </c>
      <c r="CB189" s="21">
        <f>IFERROR(INDEX(LMH_PTS,MATCH(AL189,LMH_KEY,0)),0)</f>
        <v>1</v>
      </c>
      <c r="CC189" s="21">
        <f>IFERROR(INDEX(LMH_PTS,MATCH(AM189,LMH_KEY,0)),0)</f>
        <v>3</v>
      </c>
      <c r="CD189" s="21">
        <f>IFERROR(INDEX(LMH_PTS,MATCH(IF(AU189&lt;&gt;"",AU189,AG189),LMH_KEY,0)),0)</f>
        <v>9</v>
      </c>
      <c r="CE189" s="21">
        <f>IFERROR(INDEX(LMH_PTS,MATCH(IF(AV189&lt;&gt;"",AV189,AH189),LMH_KEY,0)),0)</f>
        <v>3</v>
      </c>
      <c r="CF189" s="21">
        <f>IFERROR(INDEX(LMH_PTS,MATCH(IF(AW189&lt;&gt;"",AW189,AI189),LMH_KEY,0)),0)</f>
        <v>3</v>
      </c>
      <c r="CG189" s="21">
        <f>IFERROR(INDEX(LMH_PTS,MATCH(IF(AX189&lt;&gt;"",AX189,AJ189),LMH_KEY,0)),0)</f>
        <v>1</v>
      </c>
      <c r="CH189" s="21">
        <f>IFERROR(INDEX(LMH_PTS,MATCH(IF(AY189&lt;&gt;"",AY189,AK189),LMH_KEY,0)),0)</f>
        <v>1</v>
      </c>
      <c r="CI189" s="21">
        <f>IFERROR(INDEX(LMH_PTS,MATCH(IF(AZ189&lt;&gt;"",AZ189,AL189),LMH_KEY,0)),0)</f>
        <v>1</v>
      </c>
      <c r="CJ189" s="21">
        <f>IFERROR(INDEX(LMH_PTS,MATCH(IF(BA189&lt;&gt;"",BA189,AM189),LMH_KEY,0)),0)</f>
        <v>3</v>
      </c>
      <c r="CK189" s="21">
        <f>IF(BB189="",0,IFERROR(INDEX(LMH_STEP,MATCH(BB189,LMH_KEY,0)),0))</f>
        <v>0</v>
      </c>
      <c r="CL189" s="21">
        <f>IF(BC189="",0,IFERROR(INDEX(LMH_STEP,MATCH(BC189,LMH_KEY,0)),0))</f>
        <v>0</v>
      </c>
      <c r="CM189" s="21">
        <f>IF(BD189="",0,IFERROR(INDEX(LMH_STEP,MATCH(BD189,LMH_KEY,0)),0))</f>
        <v>0</v>
      </c>
      <c r="CN189" s="21">
        <f>IF(BE189="",0,IFERROR(INDEX(LMH_STEP,MATCH(BE189,LMH_KEY,0)),0))</f>
        <v>0</v>
      </c>
      <c r="CO189" s="21">
        <f>IF(BF189="",0,IFERROR(INDEX(LMH_STEP,MATCH(BF189,LMH_KEY,0)),0))</f>
        <v>0</v>
      </c>
      <c r="CP189" s="21">
        <f>IF(BG189="",0,IFERROR(INDEX(LMH_STEP,MATCH(BG189,LMH_KEY,0)),0))</f>
        <v>1</v>
      </c>
      <c r="CQ189" s="21">
        <f>IF(BH189="",0,IFERROR(INDEX(LMH_STEP,MATCH(BH189,LMH_KEY,0)),0))</f>
        <v>-1</v>
      </c>
      <c r="CR189" s="21">
        <f>IF(BI189&lt;&gt;"",IFERROR(INDEX(LMH_STEP,MATCH(BI189,LMH_KEY,0)),0),CK189)</f>
        <v>0</v>
      </c>
      <c r="CS189" s="21">
        <f>IF(BJ189&lt;&gt;"",IFERROR(INDEX(LMH_STEP,MATCH(BJ189,LMH_KEY,0)),0),CL189)</f>
        <v>0</v>
      </c>
      <c r="CT189" s="21">
        <f>IF(BK189&lt;&gt;"",IFERROR(INDEX(LMH_STEP,MATCH(BK189,LMH_KEY,0)),0),CM189)</f>
        <v>0</v>
      </c>
      <c r="CU189" s="21">
        <f>IF(BL189&lt;&gt;"",IFERROR(INDEX(LMH_STEP,MATCH(BL189,LMH_KEY,0)),0),CN189)</f>
        <v>0</v>
      </c>
      <c r="CV189" s="21">
        <f>IF(BM189&lt;&gt;"",IFERROR(INDEX(LMH_STEP,MATCH(BM189,LMH_KEY,0)),0),CO189)</f>
        <v>0</v>
      </c>
      <c r="CW189" s="21">
        <f>IF(BN189&lt;&gt;"",IFERROR(INDEX(LMH_STEP,MATCH(BN189,LMH_KEY,0)),0),CP189)</f>
        <v>1</v>
      </c>
      <c r="CX189" s="21">
        <f>IF(BO189&lt;&gt;"",IFERROR(INDEX(LMH_STEP,MATCH(BO189,LMH_KEY,0)),0),CQ189)</f>
        <v>-1</v>
      </c>
      <c r="CY189" s="21">
        <f>COUNTA(BI189:BO189)+IF(BP189&lt;&gt;"",1,0)+IFERROR(INDEX(RM_LCNT,MATCH($U189,RM_KEY,0)),0)</f>
        <v>0</v>
      </c>
      <c r="CZ189" s="21">
        <f>IF((BW189+BX189+BY189+BZ189+CA189+CB189+CC189)=0,0,(BW189*CK189+BX189*CL189+BY189*CM189+BZ189*CN189+CA189*CO189+CB189*CP189+CC189*CQ189)/(BW189+BX189+BY189+BZ189+CA189+CB189+CC189))</f>
        <v>-0.0952380952380952</v>
      </c>
      <c r="DA189" s="21">
        <f>IF((CD189+CE189+CF189+CG189+CH189+CI189+CJ189)=0,0,(CD189*CR189+CE189*CS189+CF189*CT189+CG189*CU189+CH189*CV189+CI189*CW189+CJ189*CX189)/(CD189+CE189+CF189+CG189+CH189+CI189+CJ189))</f>
        <v>-0.0952380952380952</v>
      </c>
    </row>
    <row r="190" ht="70" customHeight="1">
      <c r="A190" s="59" t="inlineStr">
        <is>
          <t>Corporate</t>
        </is>
      </c>
      <c r="B190" s="17" t="inlineStr">
        <is>
          <t>Administration</t>
        </is>
      </c>
      <c r="C190" s="17" t="n">
        <v>4</v>
      </c>
      <c r="D190" s="17" t="inlineStr">
        <is>
          <t>IRIS0021</t>
        </is>
      </c>
      <c r="E190" s="17" t="inlineStr">
        <is>
          <t>Rajesh Khurambe</t>
        </is>
      </c>
      <c r="F190" s="17" t="inlineStr">
        <is>
          <t>Executive Administration</t>
        </is>
      </c>
      <c r="G190" s="17" t="inlineStr">
        <is>
          <t>Sujit Acharya</t>
        </is>
      </c>
      <c r="H190" s="17" t="inlineStr">
        <is>
          <t>IRIS1326</t>
        </is>
      </c>
      <c r="I190" s="17" t="n">
        <v>21.7</v>
      </c>
      <c r="J190" s="17" t="inlineStr">
        <is>
          <t>Undergraduate</t>
        </is>
      </c>
      <c r="K190" s="17" t="n"/>
      <c r="L190" s="82" t="n"/>
      <c r="M190" s="83" t="n"/>
      <c r="N190" s="83" t="n"/>
      <c r="O190" s="83" t="inlineStr">
        <is>
          <t>Latest rating: Not rated · manager · 9-box: Not placed · manager</t>
        </is>
      </c>
      <c r="P190" s="83" t="n"/>
      <c r="Q190" s="84" t="inlineStr">
        <is>
          <t>Open ▸</t>
        </is>
      </c>
      <c r="R190" s="84" t="inlineStr">
        <is>
          <t>Card ▸</t>
        </is>
      </c>
      <c r="S190" s="85" t="inlineStr">
        <is>
          <t>Administration, Legal &amp; Secretarial</t>
        </is>
      </c>
      <c r="T190" s="86" t="inlineStr">
        <is>
          <t>Administration &amp; Facilities</t>
        </is>
      </c>
      <c r="U190" s="86" t="inlineStr">
        <is>
          <t>R002</t>
        </is>
      </c>
      <c r="V190" s="86" t="inlineStr">
        <is>
          <t>Administration &amp; Facilities · IC</t>
        </is>
      </c>
      <c r="W190" s="101" t="inlineStr">
        <is>
          <t>A3</t>
        </is>
      </c>
      <c r="X190" s="86" t="inlineStr">
        <is>
          <t>Band A · Practitioner</t>
        </is>
      </c>
      <c r="Y190" s="86" t="inlineStr">
        <is>
          <t>Senior Administration Executive</t>
        </is>
      </c>
      <c r="Z190" s="86" t="n"/>
      <c r="AA190" s="86" t="inlineStr">
        <is>
          <t>Placed at A3 by the evidence: six ratings × market-derived weights and rules R1–R13 · no move needed for the reporting line</t>
        </is>
      </c>
      <c r="AB190" s="86" t="n"/>
      <c r="AC190" s="88" t="inlineStr">
        <is>
          <t>A3</t>
        </is>
      </c>
      <c r="AD190" s="21" t="inlineStr">
        <is>
          <t>High · 21.7 yrs vs market 2–5 yrs for A3</t>
        </is>
      </c>
      <c r="AE190" s="21" t="n"/>
      <c r="AF190" s="21" t="inlineStr">
        <is>
          <t>P2 · SFIA 3 Apply</t>
        </is>
      </c>
      <c r="AG190" s="89" t="str">
        <f>IFERROR(IF(INDEX(RM_I_C,MATCH($U190,RM_KEY,0))="","",INDEX(RM_I_C,MATCH($U190,RM_KEY,0))),"")</f>
        <v>H</v>
      </c>
      <c r="AH190" s="90" t="str">
        <f>IFERROR(IF(INDEX(RM_I_Au,MATCH($U190,RM_KEY,0))="","",INDEX(RM_I_Au,MATCH($U190,RM_KEY,0))),"")</f>
        <v>M</v>
      </c>
      <c r="AI190" s="90" t="str">
        <f>IFERROR(IF(INDEX(RM_I_Ac,MATCH($U190,RM_KEY,0))="","",INDEX(RM_I_Ac,MATCH($U190,RM_KEY,0))),"")</f>
        <v>M</v>
      </c>
      <c r="AJ190" s="90" t="str">
        <f>IFERROR(IF(INDEX(RM_I_L,MATCH($U190,RM_KEY,0))="","",INDEX(RM_I_L,MATCH($U190,RM_KEY,0))),"")</f>
        <v>L</v>
      </c>
      <c r="AK190" s="90" t="str">
        <f>IFERROR(IF(INDEX(RM_I_BI,MATCH($U190,RM_KEY,0))="","",INDEX(RM_I_BI,MATCH($U190,RM_KEY,0))),"")</f>
        <v>L</v>
      </c>
      <c r="AL190" s="90" t="str">
        <f>IFERROR(IF(INDEX(RM_I_Exp,MATCH($U190,RM_KEY,0))="","",INDEX(RM_I_Exp,MATCH($U190,RM_KEY,0))),"")</f>
        <v>L</v>
      </c>
      <c r="AM190" s="90" t="str">
        <f>IFERROR(IF(INDEX(RM_I_Edu,MATCH($U190,RM_KEY,0))="","",INDEX(RM_I_Edu,MATCH($U190,RM_KEY,0))),"")</f>
        <v>M</v>
      </c>
      <c r="AN190" s="91" t="str">
        <f>IFERROR(IF(INDEX(RM_M_C,MATCH($U190,RM_KEY,0))="","",INDEX(RM_M_C,MATCH($U190,RM_KEY,0))),"")</f>
        <v>H</v>
      </c>
      <c r="AO190" s="92" t="str">
        <f>IFERROR(IF(INDEX(RM_M_Au,MATCH($U190,RM_KEY,0))="","",INDEX(RM_M_Au,MATCH($U190,RM_KEY,0))),"")</f>
        <v>M</v>
      </c>
      <c r="AP190" s="92" t="str">
        <f>IFERROR(IF(INDEX(RM_M_Ac,MATCH($U190,RM_KEY,0))="","",INDEX(RM_M_Ac,MATCH($U190,RM_KEY,0))),"")</f>
        <v>M</v>
      </c>
      <c r="AQ190" s="92" t="str">
        <f>IFERROR(IF(INDEX(RM_M_L,MATCH($U190,RM_KEY,0))="","",INDEX(RM_M_L,MATCH($U190,RM_KEY,0))),"")</f>
        <v>L</v>
      </c>
      <c r="AR190" s="92" t="str">
        <f>IFERROR(IF(INDEX(RM_M_BI,MATCH($U190,RM_KEY,0))="","",INDEX(RM_M_BI,MATCH($U190,RM_KEY,0))),"")</f>
        <v>L</v>
      </c>
      <c r="AS190" s="92" t="str">
        <f>IFERROR(IF(INDEX(RM_M_Exp,MATCH($U190,RM_KEY,0))="","",INDEX(RM_M_Exp,MATCH($U190,RM_KEY,0))),"")</f>
        <v>L</v>
      </c>
      <c r="AT190" s="92" t="str">
        <f>IFERROR(IF(INDEX(RM_M_Edu,MATCH($U190,RM_KEY,0))="","",INDEX(RM_M_Edu,MATCH($U190,RM_KEY,0))),"")</f>
        <v>L</v>
      </c>
      <c r="AU190" s="93" t="str">
        <f>IFERROR(IF(INDEX(RM_L_C,MATCH($U190,RM_KEY,0))="","",INDEX(RM_L_C,MATCH($U190,RM_KEY,0))),"")</f>
        <v/>
      </c>
      <c r="AV190" s="94" t="str">
        <f>IFERROR(IF(INDEX(RM_L_Au,MATCH($U190,RM_KEY,0))="","",INDEX(RM_L_Au,MATCH($U190,RM_KEY,0))),"")</f>
        <v/>
      </c>
      <c r="AW190" s="94" t="str">
        <f>IFERROR(IF(INDEX(RM_L_Ac,MATCH($U190,RM_KEY,0))="","",INDEX(RM_L_Ac,MATCH($U190,RM_KEY,0))),"")</f>
        <v/>
      </c>
      <c r="AX190" s="94" t="str">
        <f>IFERROR(IF(INDEX(RM_L_L,MATCH($U190,RM_KEY,0))="","",INDEX(RM_L_L,MATCH($U190,RM_KEY,0))),"")</f>
        <v/>
      </c>
      <c r="AY190" s="94" t="str">
        <f>IFERROR(IF(INDEX(RM_L_BI,MATCH($U190,RM_KEY,0))="","",INDEX(RM_L_BI,MATCH($U190,RM_KEY,0))),"")</f>
        <v/>
      </c>
      <c r="AZ190" s="94" t="str">
        <f>IFERROR(IF(INDEX(RM_L_Exp,MATCH($U190,RM_KEY,0))="","",INDEX(RM_L_Exp,MATCH($U190,RM_KEY,0))),"")</f>
        <v/>
      </c>
      <c r="BA190" s="94" t="str">
        <f>IFERROR(IF(INDEX(RM_L_Edu,MATCH($U190,RM_KEY,0))="","",INDEX(RM_L_Edu,MATCH($U190,RM_KEY,0))),"")</f>
        <v/>
      </c>
      <c r="BB190" s="89" t="n"/>
      <c r="BC190" s="90" t="n"/>
      <c r="BD190" s="90" t="n"/>
      <c r="BE190" s="90" t="n"/>
      <c r="BF190" s="90" t="n"/>
      <c r="BG190" s="90" t="inlineStr">
        <is>
          <t>H</t>
        </is>
      </c>
      <c r="BH190" s="90" t="inlineStr">
        <is>
          <t>L</t>
        </is>
      </c>
      <c r="BI190" s="93" t="n"/>
      <c r="BJ190" s="94" t="n"/>
      <c r="BK190" s="94" t="n"/>
      <c r="BL190" s="94" t="n"/>
      <c r="BM190" s="94" t="n"/>
      <c r="BN190" s="94" t="n"/>
      <c r="BO190" s="94" t="n"/>
      <c r="BP190" s="63" t="n"/>
      <c r="BQ190" s="95" t="str">
        <f>IF(CY190=0,"",IF(BP190&lt;&gt;"",BP190,IF(LEFT(W190,1)="X",W190,IF(OR(W190="B+",W190="C+"),INDEX(LAD_PC,MAX(1,MIN(14,MATCH(W190,LAD_PC,0)+IF((DA190-CZ190)&gt;=0.5,1,IF((DA190-CZ190)&lt;=-0.5,-1,0))))),INDEX(LAD_STD,MAX(1,MIN(12,MATCH(W190,LAD_STD,0)+IF((DA190-CZ190)&gt;=0.5,1,IF((DA190-CZ190)&lt;=-0.5,-1,0)))))))))</f>
        <v/>
      </c>
      <c r="BR190" s="86" t="str">
        <f>IF(BQ190="","",IFERROR(CHOOSE(INDEX(B_RANK,MATCH(BQ190,B_LVL,0)),"Band A · Practitioner","Band B · Specialist / Manager","B+ · Player-Coach","Band C · Principal / Head","C+ · Player-Coach","Band D · Business leadership","Band E · Enterprise leadership"),"Band X · Consultant"))</f>
        <v/>
      </c>
      <c r="BS190" s="86" t="str">
        <f>IF(BQ190="","",IF(BQ190=W190,"• Same",IF(INDEX(B_VAL,MATCH(BQ190,B_LVL,0))&gt;INDEX(B_VAL,MATCH(W190,B_LVL,0)),"▲ Up","▼ Down")))</f>
        <v/>
      </c>
      <c r="BT190" s="95" t="str">
        <f>IF(BQ190&lt;&gt;"",BQ190,W190)</f>
        <v>A3</v>
      </c>
      <c r="BU190" s="86" t="str">
        <f>IFERROR(IF($H190="","—",IF(OR(LEFT(BT190,1)="X",LEFT(INDEX($BT$7:$BT$592,MATCH($H190,$D$7:$D$592,0)),1)="X"),"—",IF(AND(LEFT(BT190,1)="E",LEFT(INDEX($BT$7:$BT$592,MATCH($H190,$D$7:$D$592,0)),1)="E"),"Exception · Band E",IF(INDEX(B_VAL,MATCH(BT190,B_LVL,0))&gt;=INDEX(B_VAL,MATCH(INDEX($BT$7:$BT$592,MATCH($H190,$D$7:$D$592,0)),B_LVL,0)),"⚠ At or above the manager",IF(INDEX(B_RANK,MATCH(BT190,B_LVL,0))=INDEX(B_RANK,MATCH(INDEX($BT$7:$BT$592,MATCH($H190,$D$7:$D$592,0)),B_LVL,0)),"⚠ Same band as the manager","OK"))))),"—")</f>
        <v>OK</v>
      </c>
      <c r="BV190" s="64" t="n"/>
      <c r="BW190" s="20">
        <f>IFERROR(INDEX(LMH_PTS,MATCH(AG190,LMH_KEY,0)),0)</f>
        <v>9</v>
      </c>
      <c r="BX190" s="21">
        <f>IFERROR(INDEX(LMH_PTS,MATCH(AH190,LMH_KEY,0)),0)</f>
        <v>3</v>
      </c>
      <c r="BY190" s="21">
        <f>IFERROR(INDEX(LMH_PTS,MATCH(AI190,LMH_KEY,0)),0)</f>
        <v>3</v>
      </c>
      <c r="BZ190" s="21">
        <f>IFERROR(INDEX(LMH_PTS,MATCH(AJ190,LMH_KEY,0)),0)</f>
        <v>1</v>
      </c>
      <c r="CA190" s="21">
        <f>IFERROR(INDEX(LMH_PTS,MATCH(AK190,LMH_KEY,0)),0)</f>
        <v>1</v>
      </c>
      <c r="CB190" s="21">
        <f>IFERROR(INDEX(LMH_PTS,MATCH(AL190,LMH_KEY,0)),0)</f>
        <v>1</v>
      </c>
      <c r="CC190" s="21">
        <f>IFERROR(INDEX(LMH_PTS,MATCH(AM190,LMH_KEY,0)),0)</f>
        <v>3</v>
      </c>
      <c r="CD190" s="21">
        <f>IFERROR(INDEX(LMH_PTS,MATCH(IF(AU190&lt;&gt;"",AU190,AG190),LMH_KEY,0)),0)</f>
        <v>9</v>
      </c>
      <c r="CE190" s="21">
        <f>IFERROR(INDEX(LMH_PTS,MATCH(IF(AV190&lt;&gt;"",AV190,AH190),LMH_KEY,0)),0)</f>
        <v>3</v>
      </c>
      <c r="CF190" s="21">
        <f>IFERROR(INDEX(LMH_PTS,MATCH(IF(AW190&lt;&gt;"",AW190,AI190),LMH_KEY,0)),0)</f>
        <v>3</v>
      </c>
      <c r="CG190" s="21">
        <f>IFERROR(INDEX(LMH_PTS,MATCH(IF(AX190&lt;&gt;"",AX190,AJ190),LMH_KEY,0)),0)</f>
        <v>1</v>
      </c>
      <c r="CH190" s="21">
        <f>IFERROR(INDEX(LMH_PTS,MATCH(IF(AY190&lt;&gt;"",AY190,AK190),LMH_KEY,0)),0)</f>
        <v>1</v>
      </c>
      <c r="CI190" s="21">
        <f>IFERROR(INDEX(LMH_PTS,MATCH(IF(AZ190&lt;&gt;"",AZ190,AL190),LMH_KEY,0)),0)</f>
        <v>1</v>
      </c>
      <c r="CJ190" s="21">
        <f>IFERROR(INDEX(LMH_PTS,MATCH(IF(BA190&lt;&gt;"",BA190,AM190),LMH_KEY,0)),0)</f>
        <v>3</v>
      </c>
      <c r="CK190" s="21">
        <f>IF(BB190="",0,IFERROR(INDEX(LMH_STEP,MATCH(BB190,LMH_KEY,0)),0))</f>
        <v>0</v>
      </c>
      <c r="CL190" s="21">
        <f>IF(BC190="",0,IFERROR(INDEX(LMH_STEP,MATCH(BC190,LMH_KEY,0)),0))</f>
        <v>0</v>
      </c>
      <c r="CM190" s="21">
        <f>IF(BD190="",0,IFERROR(INDEX(LMH_STEP,MATCH(BD190,LMH_KEY,0)),0))</f>
        <v>0</v>
      </c>
      <c r="CN190" s="21">
        <f>IF(BE190="",0,IFERROR(INDEX(LMH_STEP,MATCH(BE190,LMH_KEY,0)),0))</f>
        <v>0</v>
      </c>
      <c r="CO190" s="21">
        <f>IF(BF190="",0,IFERROR(INDEX(LMH_STEP,MATCH(BF190,LMH_KEY,0)),0))</f>
        <v>0</v>
      </c>
      <c r="CP190" s="21">
        <f>IF(BG190="",0,IFERROR(INDEX(LMH_STEP,MATCH(BG190,LMH_KEY,0)),0))</f>
        <v>1</v>
      </c>
      <c r="CQ190" s="21">
        <f>IF(BH190="",0,IFERROR(INDEX(LMH_STEP,MATCH(BH190,LMH_KEY,0)),0))</f>
        <v>-1</v>
      </c>
      <c r="CR190" s="21">
        <f>IF(BI190&lt;&gt;"",IFERROR(INDEX(LMH_STEP,MATCH(BI190,LMH_KEY,0)),0),CK190)</f>
        <v>0</v>
      </c>
      <c r="CS190" s="21">
        <f>IF(BJ190&lt;&gt;"",IFERROR(INDEX(LMH_STEP,MATCH(BJ190,LMH_KEY,0)),0),CL190)</f>
        <v>0</v>
      </c>
      <c r="CT190" s="21">
        <f>IF(BK190&lt;&gt;"",IFERROR(INDEX(LMH_STEP,MATCH(BK190,LMH_KEY,0)),0),CM190)</f>
        <v>0</v>
      </c>
      <c r="CU190" s="21">
        <f>IF(BL190&lt;&gt;"",IFERROR(INDEX(LMH_STEP,MATCH(BL190,LMH_KEY,0)),0),CN190)</f>
        <v>0</v>
      </c>
      <c r="CV190" s="21">
        <f>IF(BM190&lt;&gt;"",IFERROR(INDEX(LMH_STEP,MATCH(BM190,LMH_KEY,0)),0),CO190)</f>
        <v>0</v>
      </c>
      <c r="CW190" s="21">
        <f>IF(BN190&lt;&gt;"",IFERROR(INDEX(LMH_STEP,MATCH(BN190,LMH_KEY,0)),0),CP190)</f>
        <v>1</v>
      </c>
      <c r="CX190" s="21">
        <f>IF(BO190&lt;&gt;"",IFERROR(INDEX(LMH_STEP,MATCH(BO190,LMH_KEY,0)),0),CQ190)</f>
        <v>-1</v>
      </c>
      <c r="CY190" s="21">
        <f>COUNTA(BI190:BO190)+IF(BP190&lt;&gt;"",1,0)+IFERROR(INDEX(RM_LCNT,MATCH($U190,RM_KEY,0)),0)</f>
        <v>0</v>
      </c>
      <c r="CZ190" s="21">
        <f>IF((BW190+BX190+BY190+BZ190+CA190+CB190+CC190)=0,0,(BW190*CK190+BX190*CL190+BY190*CM190+BZ190*CN190+CA190*CO190+CB190*CP190+CC190*CQ190)/(BW190+BX190+BY190+BZ190+CA190+CB190+CC190))</f>
        <v>-0.0952380952380952</v>
      </c>
      <c r="DA190" s="21">
        <f>IF((CD190+CE190+CF190+CG190+CH190+CI190+CJ190)=0,0,(CD190*CR190+CE190*CS190+CF190*CT190+CG190*CU190+CH190*CV190+CI190*CW190+CJ190*CX190)/(CD190+CE190+CF190+CG190+CH190+CI190+CJ190))</f>
        <v>-0.0952380952380952</v>
      </c>
    </row>
    <row r="191" ht="70" customHeight="1">
      <c r="A191" s="59" t="inlineStr">
        <is>
          <t>Corporate</t>
        </is>
      </c>
      <c r="B191" s="17" t="inlineStr">
        <is>
          <t>Administration</t>
        </is>
      </c>
      <c r="C191" s="17" t="n">
        <v>4</v>
      </c>
      <c r="D191" s="17" t="inlineStr">
        <is>
          <t>IRIS1008</t>
        </is>
      </c>
      <c r="E191" s="17" t="inlineStr">
        <is>
          <t>Sunil Pawar</t>
        </is>
      </c>
      <c r="F191" s="17" t="inlineStr">
        <is>
          <t>Executive Administration</t>
        </is>
      </c>
      <c r="G191" s="17" t="inlineStr">
        <is>
          <t>Sujit Acharya</t>
        </is>
      </c>
      <c r="H191" s="17" t="inlineStr">
        <is>
          <t>IRIS1326</t>
        </is>
      </c>
      <c r="I191" s="17" t="n">
        <v>14.9</v>
      </c>
      <c r="J191" s="17" t="inlineStr">
        <is>
          <t>Undergraduate</t>
        </is>
      </c>
      <c r="K191" s="17" t="n"/>
      <c r="L191" s="82" t="n"/>
      <c r="M191" s="83" t="n"/>
      <c r="N191" s="83" t="n"/>
      <c r="O191" s="83" t="inlineStr">
        <is>
          <t>Latest rating: Not rated · manager · 9-box: Not placed · manager</t>
        </is>
      </c>
      <c r="P191" s="83" t="n"/>
      <c r="Q191" s="84" t="inlineStr">
        <is>
          <t>Open ▸</t>
        </is>
      </c>
      <c r="R191" s="84" t="inlineStr">
        <is>
          <t>Card ▸</t>
        </is>
      </c>
      <c r="S191" s="85" t="inlineStr">
        <is>
          <t>Administration, Legal &amp; Secretarial</t>
        </is>
      </c>
      <c r="T191" s="86" t="inlineStr">
        <is>
          <t>Administration &amp; Facilities</t>
        </is>
      </c>
      <c r="U191" s="86" t="inlineStr">
        <is>
          <t>R002</t>
        </is>
      </c>
      <c r="V191" s="86" t="inlineStr">
        <is>
          <t>Administration &amp; Facilities · IC</t>
        </is>
      </c>
      <c r="W191" s="101" t="inlineStr">
        <is>
          <t>A3</t>
        </is>
      </c>
      <c r="X191" s="86" t="inlineStr">
        <is>
          <t>Band A · Practitioner</t>
        </is>
      </c>
      <c r="Y191" s="86" t="inlineStr">
        <is>
          <t>Senior Administration Executive</t>
        </is>
      </c>
      <c r="Z191" s="86" t="n"/>
      <c r="AA191" s="86" t="inlineStr">
        <is>
          <t>Placed at A3 by the evidence: six ratings × market-derived weights and rules R1–R13 · no move needed for the reporting line</t>
        </is>
      </c>
      <c r="AB191" s="86" t="n"/>
      <c r="AC191" s="88" t="inlineStr">
        <is>
          <t>A3</t>
        </is>
      </c>
      <c r="AD191" s="21" t="inlineStr">
        <is>
          <t>High · 14.9 yrs vs market 2–5 yrs for A3</t>
        </is>
      </c>
      <c r="AE191" s="21" t="n"/>
      <c r="AF191" s="21" t="inlineStr">
        <is>
          <t>P2 · SFIA 3 Apply</t>
        </is>
      </c>
      <c r="AG191" s="89" t="str">
        <f>IFERROR(IF(INDEX(RM_I_C,MATCH($U191,RM_KEY,0))="","",INDEX(RM_I_C,MATCH($U191,RM_KEY,0))),"")</f>
        <v>H</v>
      </c>
      <c r="AH191" s="90" t="str">
        <f>IFERROR(IF(INDEX(RM_I_Au,MATCH($U191,RM_KEY,0))="","",INDEX(RM_I_Au,MATCH($U191,RM_KEY,0))),"")</f>
        <v>M</v>
      </c>
      <c r="AI191" s="90" t="str">
        <f>IFERROR(IF(INDEX(RM_I_Ac,MATCH($U191,RM_KEY,0))="","",INDEX(RM_I_Ac,MATCH($U191,RM_KEY,0))),"")</f>
        <v>M</v>
      </c>
      <c r="AJ191" s="90" t="str">
        <f>IFERROR(IF(INDEX(RM_I_L,MATCH($U191,RM_KEY,0))="","",INDEX(RM_I_L,MATCH($U191,RM_KEY,0))),"")</f>
        <v>L</v>
      </c>
      <c r="AK191" s="90" t="str">
        <f>IFERROR(IF(INDEX(RM_I_BI,MATCH($U191,RM_KEY,0))="","",INDEX(RM_I_BI,MATCH($U191,RM_KEY,0))),"")</f>
        <v>L</v>
      </c>
      <c r="AL191" s="90" t="str">
        <f>IFERROR(IF(INDEX(RM_I_Exp,MATCH($U191,RM_KEY,0))="","",INDEX(RM_I_Exp,MATCH($U191,RM_KEY,0))),"")</f>
        <v>L</v>
      </c>
      <c r="AM191" s="90" t="str">
        <f>IFERROR(IF(INDEX(RM_I_Edu,MATCH($U191,RM_KEY,0))="","",INDEX(RM_I_Edu,MATCH($U191,RM_KEY,0))),"")</f>
        <v>M</v>
      </c>
      <c r="AN191" s="91" t="str">
        <f>IFERROR(IF(INDEX(RM_M_C,MATCH($U191,RM_KEY,0))="","",INDEX(RM_M_C,MATCH($U191,RM_KEY,0))),"")</f>
        <v>H</v>
      </c>
      <c r="AO191" s="92" t="str">
        <f>IFERROR(IF(INDEX(RM_M_Au,MATCH($U191,RM_KEY,0))="","",INDEX(RM_M_Au,MATCH($U191,RM_KEY,0))),"")</f>
        <v>M</v>
      </c>
      <c r="AP191" s="92" t="str">
        <f>IFERROR(IF(INDEX(RM_M_Ac,MATCH($U191,RM_KEY,0))="","",INDEX(RM_M_Ac,MATCH($U191,RM_KEY,0))),"")</f>
        <v>M</v>
      </c>
      <c r="AQ191" s="92" t="str">
        <f>IFERROR(IF(INDEX(RM_M_L,MATCH($U191,RM_KEY,0))="","",INDEX(RM_M_L,MATCH($U191,RM_KEY,0))),"")</f>
        <v>L</v>
      </c>
      <c r="AR191" s="92" t="str">
        <f>IFERROR(IF(INDEX(RM_M_BI,MATCH($U191,RM_KEY,0))="","",INDEX(RM_M_BI,MATCH($U191,RM_KEY,0))),"")</f>
        <v>L</v>
      </c>
      <c r="AS191" s="92" t="str">
        <f>IFERROR(IF(INDEX(RM_M_Exp,MATCH($U191,RM_KEY,0))="","",INDEX(RM_M_Exp,MATCH($U191,RM_KEY,0))),"")</f>
        <v>L</v>
      </c>
      <c r="AT191" s="92" t="str">
        <f>IFERROR(IF(INDEX(RM_M_Edu,MATCH($U191,RM_KEY,0))="","",INDEX(RM_M_Edu,MATCH($U191,RM_KEY,0))),"")</f>
        <v>L</v>
      </c>
      <c r="AU191" s="93" t="str">
        <f>IFERROR(IF(INDEX(RM_L_C,MATCH($U191,RM_KEY,0))="","",INDEX(RM_L_C,MATCH($U191,RM_KEY,0))),"")</f>
        <v/>
      </c>
      <c r="AV191" s="94" t="str">
        <f>IFERROR(IF(INDEX(RM_L_Au,MATCH($U191,RM_KEY,0))="","",INDEX(RM_L_Au,MATCH($U191,RM_KEY,0))),"")</f>
        <v/>
      </c>
      <c r="AW191" s="94" t="str">
        <f>IFERROR(IF(INDEX(RM_L_Ac,MATCH($U191,RM_KEY,0))="","",INDEX(RM_L_Ac,MATCH($U191,RM_KEY,0))),"")</f>
        <v/>
      </c>
      <c r="AX191" s="94" t="str">
        <f>IFERROR(IF(INDEX(RM_L_L,MATCH($U191,RM_KEY,0))="","",INDEX(RM_L_L,MATCH($U191,RM_KEY,0))),"")</f>
        <v/>
      </c>
      <c r="AY191" s="94" t="str">
        <f>IFERROR(IF(INDEX(RM_L_BI,MATCH($U191,RM_KEY,0))="","",INDEX(RM_L_BI,MATCH($U191,RM_KEY,0))),"")</f>
        <v/>
      </c>
      <c r="AZ191" s="94" t="str">
        <f>IFERROR(IF(INDEX(RM_L_Exp,MATCH($U191,RM_KEY,0))="","",INDEX(RM_L_Exp,MATCH($U191,RM_KEY,0))),"")</f>
        <v/>
      </c>
      <c r="BA191" s="94" t="str">
        <f>IFERROR(IF(INDEX(RM_L_Edu,MATCH($U191,RM_KEY,0))="","",INDEX(RM_L_Edu,MATCH($U191,RM_KEY,0))),"")</f>
        <v/>
      </c>
      <c r="BB191" s="89" t="n"/>
      <c r="BC191" s="90" t="n"/>
      <c r="BD191" s="90" t="n"/>
      <c r="BE191" s="90" t="n"/>
      <c r="BF191" s="90" t="n"/>
      <c r="BG191" s="90" t="inlineStr">
        <is>
          <t>H</t>
        </is>
      </c>
      <c r="BH191" s="90" t="inlineStr">
        <is>
          <t>L</t>
        </is>
      </c>
      <c r="BI191" s="93" t="n"/>
      <c r="BJ191" s="94" t="n"/>
      <c r="BK191" s="94" t="n"/>
      <c r="BL191" s="94" t="n"/>
      <c r="BM191" s="94" t="n"/>
      <c r="BN191" s="94" t="n"/>
      <c r="BO191" s="94" t="n"/>
      <c r="BP191" s="63" t="n"/>
      <c r="BQ191" s="95" t="str">
        <f>IF(CY191=0,"",IF(BP191&lt;&gt;"",BP191,IF(LEFT(W191,1)="X",W191,IF(OR(W191="B+",W191="C+"),INDEX(LAD_PC,MAX(1,MIN(14,MATCH(W191,LAD_PC,0)+IF((DA191-CZ191)&gt;=0.5,1,IF((DA191-CZ191)&lt;=-0.5,-1,0))))),INDEX(LAD_STD,MAX(1,MIN(12,MATCH(W191,LAD_STD,0)+IF((DA191-CZ191)&gt;=0.5,1,IF((DA191-CZ191)&lt;=-0.5,-1,0)))))))))</f>
        <v/>
      </c>
      <c r="BR191" s="86" t="str">
        <f>IF(BQ191="","",IFERROR(CHOOSE(INDEX(B_RANK,MATCH(BQ191,B_LVL,0)),"Band A · Practitioner","Band B · Specialist / Manager","B+ · Player-Coach","Band C · Principal / Head","C+ · Player-Coach","Band D · Business leadership","Band E · Enterprise leadership"),"Band X · Consultant"))</f>
        <v/>
      </c>
      <c r="BS191" s="86" t="str">
        <f>IF(BQ191="","",IF(BQ191=W191,"• Same",IF(INDEX(B_VAL,MATCH(BQ191,B_LVL,0))&gt;INDEX(B_VAL,MATCH(W191,B_LVL,0)),"▲ Up","▼ Down")))</f>
        <v/>
      </c>
      <c r="BT191" s="95" t="str">
        <f>IF(BQ191&lt;&gt;"",BQ191,W191)</f>
        <v>A3</v>
      </c>
      <c r="BU191" s="86" t="str">
        <f>IFERROR(IF($H191="","—",IF(OR(LEFT(BT191,1)="X",LEFT(INDEX($BT$7:$BT$592,MATCH($H191,$D$7:$D$592,0)),1)="X"),"—",IF(AND(LEFT(BT191,1)="E",LEFT(INDEX($BT$7:$BT$592,MATCH($H191,$D$7:$D$592,0)),1)="E"),"Exception · Band E",IF(INDEX(B_VAL,MATCH(BT191,B_LVL,0))&gt;=INDEX(B_VAL,MATCH(INDEX($BT$7:$BT$592,MATCH($H191,$D$7:$D$592,0)),B_LVL,0)),"⚠ At or above the manager",IF(INDEX(B_RANK,MATCH(BT191,B_LVL,0))=INDEX(B_RANK,MATCH(INDEX($BT$7:$BT$592,MATCH($H191,$D$7:$D$592,0)),B_LVL,0)),"⚠ Same band as the manager","OK"))))),"—")</f>
        <v>OK</v>
      </c>
      <c r="BV191" s="64" t="n"/>
      <c r="BW191" s="20">
        <f>IFERROR(INDEX(LMH_PTS,MATCH(AG191,LMH_KEY,0)),0)</f>
        <v>9</v>
      </c>
      <c r="BX191" s="21">
        <f>IFERROR(INDEX(LMH_PTS,MATCH(AH191,LMH_KEY,0)),0)</f>
        <v>3</v>
      </c>
      <c r="BY191" s="21">
        <f>IFERROR(INDEX(LMH_PTS,MATCH(AI191,LMH_KEY,0)),0)</f>
        <v>3</v>
      </c>
      <c r="BZ191" s="21">
        <f>IFERROR(INDEX(LMH_PTS,MATCH(AJ191,LMH_KEY,0)),0)</f>
        <v>1</v>
      </c>
      <c r="CA191" s="21">
        <f>IFERROR(INDEX(LMH_PTS,MATCH(AK191,LMH_KEY,0)),0)</f>
        <v>1</v>
      </c>
      <c r="CB191" s="21">
        <f>IFERROR(INDEX(LMH_PTS,MATCH(AL191,LMH_KEY,0)),0)</f>
        <v>1</v>
      </c>
      <c r="CC191" s="21">
        <f>IFERROR(INDEX(LMH_PTS,MATCH(AM191,LMH_KEY,0)),0)</f>
        <v>3</v>
      </c>
      <c r="CD191" s="21">
        <f>IFERROR(INDEX(LMH_PTS,MATCH(IF(AU191&lt;&gt;"",AU191,AG191),LMH_KEY,0)),0)</f>
        <v>9</v>
      </c>
      <c r="CE191" s="21">
        <f>IFERROR(INDEX(LMH_PTS,MATCH(IF(AV191&lt;&gt;"",AV191,AH191),LMH_KEY,0)),0)</f>
        <v>3</v>
      </c>
      <c r="CF191" s="21">
        <f>IFERROR(INDEX(LMH_PTS,MATCH(IF(AW191&lt;&gt;"",AW191,AI191),LMH_KEY,0)),0)</f>
        <v>3</v>
      </c>
      <c r="CG191" s="21">
        <f>IFERROR(INDEX(LMH_PTS,MATCH(IF(AX191&lt;&gt;"",AX191,AJ191),LMH_KEY,0)),0)</f>
        <v>1</v>
      </c>
      <c r="CH191" s="21">
        <f>IFERROR(INDEX(LMH_PTS,MATCH(IF(AY191&lt;&gt;"",AY191,AK191),LMH_KEY,0)),0)</f>
        <v>1</v>
      </c>
      <c r="CI191" s="21">
        <f>IFERROR(INDEX(LMH_PTS,MATCH(IF(AZ191&lt;&gt;"",AZ191,AL191),LMH_KEY,0)),0)</f>
        <v>1</v>
      </c>
      <c r="CJ191" s="21">
        <f>IFERROR(INDEX(LMH_PTS,MATCH(IF(BA191&lt;&gt;"",BA191,AM191),LMH_KEY,0)),0)</f>
        <v>3</v>
      </c>
      <c r="CK191" s="21">
        <f>IF(BB191="",0,IFERROR(INDEX(LMH_STEP,MATCH(BB191,LMH_KEY,0)),0))</f>
        <v>0</v>
      </c>
      <c r="CL191" s="21">
        <f>IF(BC191="",0,IFERROR(INDEX(LMH_STEP,MATCH(BC191,LMH_KEY,0)),0))</f>
        <v>0</v>
      </c>
      <c r="CM191" s="21">
        <f>IF(BD191="",0,IFERROR(INDEX(LMH_STEP,MATCH(BD191,LMH_KEY,0)),0))</f>
        <v>0</v>
      </c>
      <c r="CN191" s="21">
        <f>IF(BE191="",0,IFERROR(INDEX(LMH_STEP,MATCH(BE191,LMH_KEY,0)),0))</f>
        <v>0</v>
      </c>
      <c r="CO191" s="21">
        <f>IF(BF191="",0,IFERROR(INDEX(LMH_STEP,MATCH(BF191,LMH_KEY,0)),0))</f>
        <v>0</v>
      </c>
      <c r="CP191" s="21">
        <f>IF(BG191="",0,IFERROR(INDEX(LMH_STEP,MATCH(BG191,LMH_KEY,0)),0))</f>
        <v>1</v>
      </c>
      <c r="CQ191" s="21">
        <f>IF(BH191="",0,IFERROR(INDEX(LMH_STEP,MATCH(BH191,LMH_KEY,0)),0))</f>
        <v>-1</v>
      </c>
      <c r="CR191" s="21">
        <f>IF(BI191&lt;&gt;"",IFERROR(INDEX(LMH_STEP,MATCH(BI191,LMH_KEY,0)),0),CK191)</f>
        <v>0</v>
      </c>
      <c r="CS191" s="21">
        <f>IF(BJ191&lt;&gt;"",IFERROR(INDEX(LMH_STEP,MATCH(BJ191,LMH_KEY,0)),0),CL191)</f>
        <v>0</v>
      </c>
      <c r="CT191" s="21">
        <f>IF(BK191&lt;&gt;"",IFERROR(INDEX(LMH_STEP,MATCH(BK191,LMH_KEY,0)),0),CM191)</f>
        <v>0</v>
      </c>
      <c r="CU191" s="21">
        <f>IF(BL191&lt;&gt;"",IFERROR(INDEX(LMH_STEP,MATCH(BL191,LMH_KEY,0)),0),CN191)</f>
        <v>0</v>
      </c>
      <c r="CV191" s="21">
        <f>IF(BM191&lt;&gt;"",IFERROR(INDEX(LMH_STEP,MATCH(BM191,LMH_KEY,0)),0),CO191)</f>
        <v>0</v>
      </c>
      <c r="CW191" s="21">
        <f>IF(BN191&lt;&gt;"",IFERROR(INDEX(LMH_STEP,MATCH(BN191,LMH_KEY,0)),0),CP191)</f>
        <v>1</v>
      </c>
      <c r="CX191" s="21">
        <f>IF(BO191&lt;&gt;"",IFERROR(INDEX(LMH_STEP,MATCH(BO191,LMH_KEY,0)),0),CQ191)</f>
        <v>-1</v>
      </c>
      <c r="CY191" s="21">
        <f>COUNTA(BI191:BO191)+IF(BP191&lt;&gt;"",1,0)+IFERROR(INDEX(RM_LCNT,MATCH($U191,RM_KEY,0)),0)</f>
        <v>0</v>
      </c>
      <c r="CZ191" s="21">
        <f>IF((BW191+BX191+BY191+BZ191+CA191+CB191+CC191)=0,0,(BW191*CK191+BX191*CL191+BY191*CM191+BZ191*CN191+CA191*CO191+CB191*CP191+CC191*CQ191)/(BW191+BX191+BY191+BZ191+CA191+CB191+CC191))</f>
        <v>-0.0952380952380952</v>
      </c>
      <c r="DA191" s="21">
        <f>IF((CD191+CE191+CF191+CG191+CH191+CI191+CJ191)=0,0,(CD191*CR191+CE191*CS191+CF191*CT191+CG191*CU191+CH191*CV191+CI191*CW191+CJ191*CX191)/(CD191+CE191+CF191+CG191+CH191+CI191+CJ191))</f>
        <v>-0.0952380952380952</v>
      </c>
    </row>
    <row r="192" ht="70" customHeight="1">
      <c r="A192" s="59" t="inlineStr">
        <is>
          <t>Corporate</t>
        </is>
      </c>
      <c r="B192" s="17" t="inlineStr">
        <is>
          <t>Administration</t>
        </is>
      </c>
      <c r="C192" s="17" t="n">
        <v>4</v>
      </c>
      <c r="D192" s="17" t="inlineStr">
        <is>
          <t>IRISC291</t>
        </is>
      </c>
      <c r="E192" s="17" t="inlineStr">
        <is>
          <t>Ganesh Prabhakar Amrutsagar</t>
        </is>
      </c>
      <c r="F192" s="17" t="inlineStr">
        <is>
          <t>Consultant</t>
        </is>
      </c>
      <c r="G192" s="17" t="inlineStr">
        <is>
          <t>Sujit Acharya</t>
        </is>
      </c>
      <c r="H192" s="17" t="inlineStr">
        <is>
          <t>IRIS1326</t>
        </is>
      </c>
      <c r="I192" s="17" t="n">
        <v>2.6</v>
      </c>
      <c r="J192" s="17" t="inlineStr">
        <is>
          <t>Undergraduate</t>
        </is>
      </c>
      <c r="K192" s="17" t="inlineStr">
        <is>
          <t>—</t>
        </is>
      </c>
      <c r="L192" s="82" t="n"/>
      <c r="M192" s="83" t="n"/>
      <c r="N192" s="83" t="n"/>
      <c r="O192" s="83" t="inlineStr">
        <is>
          <t>Latest rating: Not rated · manager</t>
        </is>
      </c>
      <c r="P192" s="83" t="n"/>
      <c r="Q192" s="84" t="inlineStr">
        <is>
          <t>Open ▸</t>
        </is>
      </c>
      <c r="R192" s="84" t="inlineStr">
        <is>
          <t>Card ▸</t>
        </is>
      </c>
      <c r="S192" s="85" t="inlineStr">
        <is>
          <t>Administration, Legal &amp; Secretarial</t>
        </is>
      </c>
      <c r="T192" s="86" t="inlineStr">
        <is>
          <t>Administration &amp; Facilities</t>
        </is>
      </c>
      <c r="U192" s="86" t="inlineStr">
        <is>
          <t>R001</t>
        </is>
      </c>
      <c r="V192" s="86" t="inlineStr">
        <is>
          <t>Administration &amp; Facilities · Consultant</t>
        </is>
      </c>
      <c r="W192" s="102" t="inlineStr">
        <is>
          <t>X1</t>
        </is>
      </c>
      <c r="X192" s="86" t="inlineStr">
        <is>
          <t>Band X · Consultant</t>
        </is>
      </c>
      <c r="Y192" s="86" t="inlineStr">
        <is>
          <t>Associate Consultant – Administration &amp; Facilities</t>
        </is>
      </c>
      <c r="Z192" s="86" t="n"/>
      <c r="AA192" s="86" t="inlineStr">
        <is>
          <t>Placed at X1 by the evidence: six ratings × market-derived weights and rules R1–R13 · no move needed for the reporting line</t>
        </is>
      </c>
      <c r="AB192" s="86" t="n"/>
      <c r="AC192" s="88" t="n"/>
      <c r="AD192" s="21" t="n"/>
      <c r="AE192" s="21" t="n"/>
      <c r="AF192" s="21" t="n"/>
      <c r="AG192" s="89" t="str">
        <f>IFERROR(IF(INDEX(RM_I_C,MATCH($U192,RM_KEY,0))="","",INDEX(RM_I_C,MATCH($U192,RM_KEY,0))),"")</f>
        <v/>
      </c>
      <c r="AH192" s="90" t="str">
        <f>IFERROR(IF(INDEX(RM_I_Au,MATCH($U192,RM_KEY,0))="","",INDEX(RM_I_Au,MATCH($U192,RM_KEY,0))),"")</f>
        <v/>
      </c>
      <c r="AI192" s="90" t="str">
        <f>IFERROR(IF(INDEX(RM_I_Ac,MATCH($U192,RM_KEY,0))="","",INDEX(RM_I_Ac,MATCH($U192,RM_KEY,0))),"")</f>
        <v/>
      </c>
      <c r="AJ192" s="90" t="str">
        <f>IFERROR(IF(INDEX(RM_I_L,MATCH($U192,RM_KEY,0))="","",INDEX(RM_I_L,MATCH($U192,RM_KEY,0))),"")</f>
        <v/>
      </c>
      <c r="AK192" s="90" t="str">
        <f>IFERROR(IF(INDEX(RM_I_BI,MATCH($U192,RM_KEY,0))="","",INDEX(RM_I_BI,MATCH($U192,RM_KEY,0))),"")</f>
        <v/>
      </c>
      <c r="AL192" s="90" t="str">
        <f>IFERROR(IF(INDEX(RM_I_Exp,MATCH($U192,RM_KEY,0))="","",INDEX(RM_I_Exp,MATCH($U192,RM_KEY,0))),"")</f>
        <v/>
      </c>
      <c r="AM192" s="90" t="str">
        <f>IFERROR(IF(INDEX(RM_I_Edu,MATCH($U192,RM_KEY,0))="","",INDEX(RM_I_Edu,MATCH($U192,RM_KEY,0))),"")</f>
        <v/>
      </c>
      <c r="AN192" s="91" t="str">
        <f>IFERROR(IF(INDEX(RM_M_C,MATCH($U192,RM_KEY,0))="","",INDEX(RM_M_C,MATCH($U192,RM_KEY,0))),"")</f>
        <v/>
      </c>
      <c r="AO192" s="92" t="str">
        <f>IFERROR(IF(INDEX(RM_M_Au,MATCH($U192,RM_KEY,0))="","",INDEX(RM_M_Au,MATCH($U192,RM_KEY,0))),"")</f>
        <v/>
      </c>
      <c r="AP192" s="92" t="str">
        <f>IFERROR(IF(INDEX(RM_M_Ac,MATCH($U192,RM_KEY,0))="","",INDEX(RM_M_Ac,MATCH($U192,RM_KEY,0))),"")</f>
        <v/>
      </c>
      <c r="AQ192" s="92" t="str">
        <f>IFERROR(IF(INDEX(RM_M_L,MATCH($U192,RM_KEY,0))="","",INDEX(RM_M_L,MATCH($U192,RM_KEY,0))),"")</f>
        <v/>
      </c>
      <c r="AR192" s="92" t="str">
        <f>IFERROR(IF(INDEX(RM_M_BI,MATCH($U192,RM_KEY,0))="","",INDEX(RM_M_BI,MATCH($U192,RM_KEY,0))),"")</f>
        <v/>
      </c>
      <c r="AS192" s="92" t="str">
        <f>IFERROR(IF(INDEX(RM_M_Exp,MATCH($U192,RM_KEY,0))="","",INDEX(RM_M_Exp,MATCH($U192,RM_KEY,0))),"")</f>
        <v/>
      </c>
      <c r="AT192" s="92" t="str">
        <f>IFERROR(IF(INDEX(RM_M_Edu,MATCH($U192,RM_KEY,0))="","",INDEX(RM_M_Edu,MATCH($U192,RM_KEY,0))),"")</f>
        <v/>
      </c>
      <c r="AU192" s="93" t="str">
        <f>IFERROR(IF(INDEX(RM_L_C,MATCH($U192,RM_KEY,0))="","",INDEX(RM_L_C,MATCH($U192,RM_KEY,0))),"")</f>
        <v/>
      </c>
      <c r="AV192" s="94" t="str">
        <f>IFERROR(IF(INDEX(RM_L_Au,MATCH($U192,RM_KEY,0))="","",INDEX(RM_L_Au,MATCH($U192,RM_KEY,0))),"")</f>
        <v/>
      </c>
      <c r="AW192" s="94" t="str">
        <f>IFERROR(IF(INDEX(RM_L_Ac,MATCH($U192,RM_KEY,0))="","",INDEX(RM_L_Ac,MATCH($U192,RM_KEY,0))),"")</f>
        <v/>
      </c>
      <c r="AX192" s="94" t="str">
        <f>IFERROR(IF(INDEX(RM_L_L,MATCH($U192,RM_KEY,0))="","",INDEX(RM_L_L,MATCH($U192,RM_KEY,0))),"")</f>
        <v/>
      </c>
      <c r="AY192" s="94" t="str">
        <f>IFERROR(IF(INDEX(RM_L_BI,MATCH($U192,RM_KEY,0))="","",INDEX(RM_L_BI,MATCH($U192,RM_KEY,0))),"")</f>
        <v/>
      </c>
      <c r="AZ192" s="94" t="str">
        <f>IFERROR(IF(INDEX(RM_L_Exp,MATCH($U192,RM_KEY,0))="","",INDEX(RM_L_Exp,MATCH($U192,RM_KEY,0))),"")</f>
        <v/>
      </c>
      <c r="BA192" s="94" t="str">
        <f>IFERROR(IF(INDEX(RM_L_Edu,MATCH($U192,RM_KEY,0))="","",INDEX(RM_L_Edu,MATCH($U192,RM_KEY,0))),"")</f>
        <v/>
      </c>
      <c r="BB192" s="89" t="n"/>
      <c r="BC192" s="90" t="n"/>
      <c r="BD192" s="90" t="n"/>
      <c r="BE192" s="90" t="n"/>
      <c r="BF192" s="90" t="n"/>
      <c r="BG192" s="90" t="n"/>
      <c r="BH192" s="90" t="n"/>
      <c r="BI192" s="93" t="n"/>
      <c r="BJ192" s="94" t="n"/>
      <c r="BK192" s="94" t="n"/>
      <c r="BL192" s="94" t="n"/>
      <c r="BM192" s="94" t="n"/>
      <c r="BN192" s="94" t="n"/>
      <c r="BO192" s="94" t="n"/>
      <c r="BP192" s="63" t="n"/>
      <c r="BQ192" s="95" t="str">
        <f>IF(CY192=0,"",IF(BP192&lt;&gt;"",BP192,IF(LEFT(W192,1)="X",W192,IF(OR(W192="B+",W192="C+"),INDEX(LAD_PC,MAX(1,MIN(14,MATCH(W192,LAD_PC,0)+IF((DA192-CZ192)&gt;=0.5,1,IF((DA192-CZ192)&lt;=-0.5,-1,0))))),INDEX(LAD_STD,MAX(1,MIN(12,MATCH(W192,LAD_STD,0)+IF((DA192-CZ192)&gt;=0.5,1,IF((DA192-CZ192)&lt;=-0.5,-1,0)))))))))</f>
        <v/>
      </c>
      <c r="BR192" s="86" t="str">
        <f>IF(BQ192="","",IFERROR(CHOOSE(INDEX(B_RANK,MATCH(BQ192,B_LVL,0)),"Band A · Practitioner","Band B · Specialist / Manager","B+ · Player-Coach","Band C · Principal / Head","C+ · Player-Coach","Band D · Business leadership","Band E · Enterprise leadership"),"Band X · Consultant"))</f>
        <v/>
      </c>
      <c r="BS192" s="86" t="str">
        <f>IF(BQ192="","",IF(BQ192=W192,"• Same",IF(INDEX(B_VAL,MATCH(BQ192,B_LVL,0))&gt;INDEX(B_VAL,MATCH(W192,B_LVL,0)),"▲ Up","▼ Down")))</f>
        <v/>
      </c>
      <c r="BT192" s="95" t="str">
        <f>IF(BQ192&lt;&gt;"",BQ192,W192)</f>
        <v>X1</v>
      </c>
      <c r="BU192" s="86" t="str">
        <f>IFERROR(IF($H192="","—",IF(OR(LEFT(BT192,1)="X",LEFT(INDEX($BT$7:$BT$592,MATCH($H192,$D$7:$D$592,0)),1)="X"),"—",IF(AND(LEFT(BT192,1)="E",LEFT(INDEX($BT$7:$BT$592,MATCH($H192,$D$7:$D$592,0)),1)="E"),"Exception · Band E",IF(INDEX(B_VAL,MATCH(BT192,B_LVL,0))&gt;=INDEX(B_VAL,MATCH(INDEX($BT$7:$BT$592,MATCH($H192,$D$7:$D$592,0)),B_LVL,0)),"⚠ At or above the manager",IF(INDEX(B_RANK,MATCH(BT192,B_LVL,0))=INDEX(B_RANK,MATCH(INDEX($BT$7:$BT$592,MATCH($H192,$D$7:$D$592,0)),B_LVL,0)),"⚠ Same band as the manager","OK"))))),"—")</f>
        <v>—</v>
      </c>
      <c r="BV192" s="64" t="n"/>
      <c r="BW192" s="20">
        <f>IFERROR(INDEX(LMH_PTS,MATCH(AG192,LMH_KEY,0)),0)</f>
        <v>0</v>
      </c>
      <c r="BX192" s="21">
        <f>IFERROR(INDEX(LMH_PTS,MATCH(AH192,LMH_KEY,0)),0)</f>
        <v>0</v>
      </c>
      <c r="BY192" s="21">
        <f>IFERROR(INDEX(LMH_PTS,MATCH(AI192,LMH_KEY,0)),0)</f>
        <v>0</v>
      </c>
      <c r="BZ192" s="21">
        <f>IFERROR(INDEX(LMH_PTS,MATCH(AJ192,LMH_KEY,0)),0)</f>
        <v>0</v>
      </c>
      <c r="CA192" s="21">
        <f>IFERROR(INDEX(LMH_PTS,MATCH(AK192,LMH_KEY,0)),0)</f>
        <v>0</v>
      </c>
      <c r="CB192" s="21">
        <f>IFERROR(INDEX(LMH_PTS,MATCH(AL192,LMH_KEY,0)),0)</f>
        <v>0</v>
      </c>
      <c r="CC192" s="21">
        <f>IFERROR(INDEX(LMH_PTS,MATCH(AM192,LMH_KEY,0)),0)</f>
        <v>0</v>
      </c>
      <c r="CD192" s="21">
        <f>IFERROR(INDEX(LMH_PTS,MATCH(IF(AU192&lt;&gt;"",AU192,AG192),LMH_KEY,0)),0)</f>
        <v>0</v>
      </c>
      <c r="CE192" s="21">
        <f>IFERROR(INDEX(LMH_PTS,MATCH(IF(AV192&lt;&gt;"",AV192,AH192),LMH_KEY,0)),0)</f>
        <v>0</v>
      </c>
      <c r="CF192" s="21">
        <f>IFERROR(INDEX(LMH_PTS,MATCH(IF(AW192&lt;&gt;"",AW192,AI192),LMH_KEY,0)),0)</f>
        <v>0</v>
      </c>
      <c r="CG192" s="21">
        <f>IFERROR(INDEX(LMH_PTS,MATCH(IF(AX192&lt;&gt;"",AX192,AJ192),LMH_KEY,0)),0)</f>
        <v>0</v>
      </c>
      <c r="CH192" s="21">
        <f>IFERROR(INDEX(LMH_PTS,MATCH(IF(AY192&lt;&gt;"",AY192,AK192),LMH_KEY,0)),0)</f>
        <v>0</v>
      </c>
      <c r="CI192" s="21">
        <f>IFERROR(INDEX(LMH_PTS,MATCH(IF(AZ192&lt;&gt;"",AZ192,AL192),LMH_KEY,0)),0)</f>
        <v>0</v>
      </c>
      <c r="CJ192" s="21">
        <f>IFERROR(INDEX(LMH_PTS,MATCH(IF(BA192&lt;&gt;"",BA192,AM192),LMH_KEY,0)),0)</f>
        <v>0</v>
      </c>
      <c r="CK192" s="21">
        <f>IF(BB192="",0,IFERROR(INDEX(LMH_STEP,MATCH(BB192,LMH_KEY,0)),0))</f>
        <v>0</v>
      </c>
      <c r="CL192" s="21">
        <f>IF(BC192="",0,IFERROR(INDEX(LMH_STEP,MATCH(BC192,LMH_KEY,0)),0))</f>
        <v>0</v>
      </c>
      <c r="CM192" s="21">
        <f>IF(BD192="",0,IFERROR(INDEX(LMH_STEP,MATCH(BD192,LMH_KEY,0)),0))</f>
        <v>0</v>
      </c>
      <c r="CN192" s="21">
        <f>IF(BE192="",0,IFERROR(INDEX(LMH_STEP,MATCH(BE192,LMH_KEY,0)),0))</f>
        <v>0</v>
      </c>
      <c r="CO192" s="21">
        <f>IF(BF192="",0,IFERROR(INDEX(LMH_STEP,MATCH(BF192,LMH_KEY,0)),0))</f>
        <v>0</v>
      </c>
      <c r="CP192" s="21">
        <f>IF(BG192="",0,IFERROR(INDEX(LMH_STEP,MATCH(BG192,LMH_KEY,0)),0))</f>
        <v>0</v>
      </c>
      <c r="CQ192" s="21">
        <f>IF(BH192="",0,IFERROR(INDEX(LMH_STEP,MATCH(BH192,LMH_KEY,0)),0))</f>
        <v>0</v>
      </c>
      <c r="CR192" s="21">
        <f>IF(BI192&lt;&gt;"",IFERROR(INDEX(LMH_STEP,MATCH(BI192,LMH_KEY,0)),0),CK192)</f>
        <v>0</v>
      </c>
      <c r="CS192" s="21">
        <f>IF(BJ192&lt;&gt;"",IFERROR(INDEX(LMH_STEP,MATCH(BJ192,LMH_KEY,0)),0),CL192)</f>
        <v>0</v>
      </c>
      <c r="CT192" s="21">
        <f>IF(BK192&lt;&gt;"",IFERROR(INDEX(LMH_STEP,MATCH(BK192,LMH_KEY,0)),0),CM192)</f>
        <v>0</v>
      </c>
      <c r="CU192" s="21">
        <f>IF(BL192&lt;&gt;"",IFERROR(INDEX(LMH_STEP,MATCH(BL192,LMH_KEY,0)),0),CN192)</f>
        <v>0</v>
      </c>
      <c r="CV192" s="21">
        <f>IF(BM192&lt;&gt;"",IFERROR(INDEX(LMH_STEP,MATCH(BM192,LMH_KEY,0)),0),CO192)</f>
        <v>0</v>
      </c>
      <c r="CW192" s="21">
        <f>IF(BN192&lt;&gt;"",IFERROR(INDEX(LMH_STEP,MATCH(BN192,LMH_KEY,0)),0),CP192)</f>
        <v>0</v>
      </c>
      <c r="CX192" s="21">
        <f>IF(BO192&lt;&gt;"",IFERROR(INDEX(LMH_STEP,MATCH(BO192,LMH_KEY,0)),0),CQ192)</f>
        <v>0</v>
      </c>
      <c r="CY192" s="21">
        <f>COUNTA(BI192:BO192)+IF(BP192&lt;&gt;"",1,0)+IFERROR(INDEX(RM_LCNT,MATCH($U192,RM_KEY,0)),0)</f>
        <v>0</v>
      </c>
      <c r="CZ192" s="21">
        <f>IF((BW192+BX192+BY192+BZ192+CA192+CB192+CC192)=0,0,(BW192*CK192+BX192*CL192+BY192*CM192+BZ192*CN192+CA192*CO192+CB192*CP192+CC192*CQ192)/(BW192+BX192+BY192+BZ192+CA192+CB192+CC192))</f>
        <v>0</v>
      </c>
      <c r="DA192" s="21">
        <f>IF((CD192+CE192+CF192+CG192+CH192+CI192+CJ192)=0,0,(CD192*CR192+CE192*CS192+CF192*CT192+CG192*CU192+CH192*CV192+CI192*CW192+CJ192*CX192)/(CD192+CE192+CF192+CG192+CH192+CI192+CJ192))</f>
        <v>0</v>
      </c>
    </row>
    <row r="193" ht="70" customHeight="1">
      <c r="A193" s="59" t="inlineStr">
        <is>
          <t>iFile</t>
        </is>
      </c>
      <c r="B193" s="17" t="inlineStr">
        <is>
          <t>Sales</t>
        </is>
      </c>
      <c r="C193" s="17" t="n">
        <v>1</v>
      </c>
      <c r="D193" s="17" t="inlineStr">
        <is>
          <t>IRIS0012</t>
        </is>
      </c>
      <c r="E193" s="17" t="inlineStr">
        <is>
          <t>Shailesh Gupta</t>
        </is>
      </c>
      <c r="F193" s="17" t="inlineStr">
        <is>
          <t>Business Head – SupTech &amp; Bank-RegTech</t>
        </is>
      </c>
      <c r="G193" s="17" t="inlineStr">
        <is>
          <t>Balachandran K</t>
        </is>
      </c>
      <c r="H193" s="17" t="inlineStr">
        <is>
          <t>IRIS0001</t>
        </is>
      </c>
      <c r="I193" s="17" t="n">
        <v>22</v>
      </c>
      <c r="J193" s="17" t="inlineStr">
        <is>
          <t>MBA</t>
        </is>
      </c>
      <c r="K193" s="17" t="n"/>
      <c r="L193" s="82" t="n"/>
      <c r="M193" s="83" t="n"/>
      <c r="N193" s="83" t="n"/>
      <c r="O193" s="83" t="inlineStr">
        <is>
          <t>Latest rating: Not rated · manager · 9-box: Not placed · manager</t>
        </is>
      </c>
      <c r="P193" s="83" t="n"/>
      <c r="Q193" s="84" t="inlineStr">
        <is>
          <t>Open ▸</t>
        </is>
      </c>
      <c r="R193" s="84" t="inlineStr">
        <is>
          <t>Card ▸</t>
        </is>
      </c>
      <c r="S193" s="85" t="inlineStr">
        <is>
          <t>Executive Leadership</t>
        </is>
      </c>
      <c r="T193" s="86" t="inlineStr">
        <is>
          <t>Business Head</t>
        </is>
      </c>
      <c r="U193" s="86" t="inlineStr">
        <is>
          <t>R042</t>
        </is>
      </c>
      <c r="V193" s="86" t="inlineStr">
        <is>
          <t>Business Head · Manager</t>
        </is>
      </c>
      <c r="W193" s="96" t="inlineStr">
        <is>
          <t>D2</t>
        </is>
      </c>
      <c r="X193" s="86" t="inlineStr">
        <is>
          <t>Band D · Business leadership</t>
        </is>
      </c>
      <c r="Y193" s="86" t="inlineStr">
        <is>
          <t>Business Head – SupTech &amp; Bank-RegTech</t>
        </is>
      </c>
      <c r="Z193" s="86" t="n"/>
      <c r="AA193" s="86" t="inlineStr">
        <is>
          <t>Placed at D2 by the evidence: six ratings × market-derived weights and rules R1–R13 · no move needed for the reporting line · department head · Executive Leadership · Business Head</t>
        </is>
      </c>
      <c r="AB193" s="86" t="n"/>
      <c r="AC193" s="88" t="inlineStr">
        <is>
          <t>D1</t>
        </is>
      </c>
      <c r="AD193" s="21" t="n"/>
      <c r="AE193" s="21" t="inlineStr">
        <is>
          <t>4 direct reports · norm 5–8 AVPs / heads</t>
        </is>
      </c>
      <c r="AF193" s="21" t="inlineStr">
        <is>
          <t>E3–E4 · SFIA 7 Set strategy</t>
        </is>
      </c>
      <c r="AG193" s="89" t="str">
        <f>IFERROR(IF(INDEX(RM_I_C,MATCH($U193,RM_KEY,0))="","",INDEX(RM_I_C,MATCH($U193,RM_KEY,0))),"")</f>
        <v>H</v>
      </c>
      <c r="AH193" s="90" t="str">
        <f>IFERROR(IF(INDEX(RM_I_Au,MATCH($U193,RM_KEY,0))="","",INDEX(RM_I_Au,MATCH($U193,RM_KEY,0))),"")</f>
        <v>M</v>
      </c>
      <c r="AI193" s="90" t="str">
        <f>IFERROR(IF(INDEX(RM_I_Ac,MATCH($U193,RM_KEY,0))="","",INDEX(RM_I_Ac,MATCH($U193,RM_KEY,0))),"")</f>
        <v>M</v>
      </c>
      <c r="AJ193" s="90" t="str">
        <f>IFERROR(IF(INDEX(RM_I_L,MATCH($U193,RM_KEY,0))="","",INDEX(RM_I_L,MATCH($U193,RM_KEY,0))),"")</f>
        <v>M</v>
      </c>
      <c r="AK193" s="90" t="str">
        <f>IFERROR(IF(INDEX(RM_I_BI,MATCH($U193,RM_KEY,0))="","",INDEX(RM_I_BI,MATCH($U193,RM_KEY,0))),"")</f>
        <v>L</v>
      </c>
      <c r="AL193" s="90" t="str">
        <f>IFERROR(IF(INDEX(RM_I_Exp,MATCH($U193,RM_KEY,0))="","",INDEX(RM_I_Exp,MATCH($U193,RM_KEY,0))),"")</f>
        <v>L</v>
      </c>
      <c r="AM193" s="90" t="str">
        <f>IFERROR(IF(INDEX(RM_I_Edu,MATCH($U193,RM_KEY,0))="","",INDEX(RM_I_Edu,MATCH($U193,RM_KEY,0))),"")</f>
        <v>L</v>
      </c>
      <c r="AN193" s="91" t="str">
        <f>IFERROR(IF(INDEX(RM_M_C,MATCH($U193,RM_KEY,0))="","",INDEX(RM_M_C,MATCH($U193,RM_KEY,0))),"")</f>
        <v>H</v>
      </c>
      <c r="AO193" s="92" t="str">
        <f>IFERROR(IF(INDEX(RM_M_Au,MATCH($U193,RM_KEY,0))="","",INDEX(RM_M_Au,MATCH($U193,RM_KEY,0))),"")</f>
        <v>M</v>
      </c>
      <c r="AP193" s="92" t="str">
        <f>IFERROR(IF(INDEX(RM_M_Ac,MATCH($U193,RM_KEY,0))="","",INDEX(RM_M_Ac,MATCH($U193,RM_KEY,0))),"")</f>
        <v>M</v>
      </c>
      <c r="AQ193" s="92" t="str">
        <f>IFERROR(IF(INDEX(RM_M_L,MATCH($U193,RM_KEY,0))="","",INDEX(RM_M_L,MATCH($U193,RM_KEY,0))),"")</f>
        <v>M</v>
      </c>
      <c r="AR193" s="92" t="str">
        <f>IFERROR(IF(INDEX(RM_M_BI,MATCH($U193,RM_KEY,0))="","",INDEX(RM_M_BI,MATCH($U193,RM_KEY,0))),"")</f>
        <v>L</v>
      </c>
      <c r="AS193" s="92" t="str">
        <f>IFERROR(IF(INDEX(RM_M_Exp,MATCH($U193,RM_KEY,0))="","",INDEX(RM_M_Exp,MATCH($U193,RM_KEY,0))),"")</f>
        <v>L</v>
      </c>
      <c r="AT193" s="92" t="str">
        <f>IFERROR(IF(INDEX(RM_M_Edu,MATCH($U193,RM_KEY,0))="","",INDEX(RM_M_Edu,MATCH($U193,RM_KEY,0))),"")</f>
        <v>L</v>
      </c>
      <c r="AU193" s="93" t="str">
        <f>IFERROR(IF(INDEX(RM_L_C,MATCH($U193,RM_KEY,0))="","",INDEX(RM_L_C,MATCH($U193,RM_KEY,0))),"")</f>
        <v/>
      </c>
      <c r="AV193" s="94" t="str">
        <f>IFERROR(IF(INDEX(RM_L_Au,MATCH($U193,RM_KEY,0))="","",INDEX(RM_L_Au,MATCH($U193,RM_KEY,0))),"")</f>
        <v/>
      </c>
      <c r="AW193" s="94" t="str">
        <f>IFERROR(IF(INDEX(RM_L_Ac,MATCH($U193,RM_KEY,0))="","",INDEX(RM_L_Ac,MATCH($U193,RM_KEY,0))),"")</f>
        <v/>
      </c>
      <c r="AX193" s="94" t="str">
        <f>IFERROR(IF(INDEX(RM_L_L,MATCH($U193,RM_KEY,0))="","",INDEX(RM_L_L,MATCH($U193,RM_KEY,0))),"")</f>
        <v/>
      </c>
      <c r="AY193" s="94" t="str">
        <f>IFERROR(IF(INDEX(RM_L_BI,MATCH($U193,RM_KEY,0))="","",INDEX(RM_L_BI,MATCH($U193,RM_KEY,0))),"")</f>
        <v/>
      </c>
      <c r="AZ193" s="94" t="str">
        <f>IFERROR(IF(INDEX(RM_L_Exp,MATCH($U193,RM_KEY,0))="","",INDEX(RM_L_Exp,MATCH($U193,RM_KEY,0))),"")</f>
        <v/>
      </c>
      <c r="BA193" s="94" t="str">
        <f>IFERROR(IF(INDEX(RM_L_Edu,MATCH($U193,RM_KEY,0))="","",INDEX(RM_L_Edu,MATCH($U193,RM_KEY,0))),"")</f>
        <v/>
      </c>
      <c r="BB193" s="89" t="n"/>
      <c r="BC193" s="90" t="n"/>
      <c r="BD193" s="90" t="n"/>
      <c r="BE193" s="90" t="n"/>
      <c r="BF193" s="90" t="n"/>
      <c r="BG193" s="90" t="inlineStr">
        <is>
          <t>H</t>
        </is>
      </c>
      <c r="BH193" s="90" t="inlineStr">
        <is>
          <t>M</t>
        </is>
      </c>
      <c r="BI193" s="93" t="n"/>
      <c r="BJ193" s="94" t="n"/>
      <c r="BK193" s="94" t="n"/>
      <c r="BL193" s="94" t="n"/>
      <c r="BM193" s="94" t="n"/>
      <c r="BN193" s="94" t="n"/>
      <c r="BO193" s="94" t="n"/>
      <c r="BP193" s="63" t="n"/>
      <c r="BQ193" s="95" t="str">
        <f>IF(CY193=0,"",IF(BP193&lt;&gt;"",BP193,IF(LEFT(W193,1)="X",W193,IF(OR(W193="B+",W193="C+"),INDEX(LAD_PC,MAX(1,MIN(14,MATCH(W193,LAD_PC,0)+IF((DA193-CZ193)&gt;=0.5,1,IF((DA193-CZ193)&lt;=-0.5,-1,0))))),INDEX(LAD_STD,MAX(1,MIN(12,MATCH(W193,LAD_STD,0)+IF((DA193-CZ193)&gt;=0.5,1,IF((DA193-CZ193)&lt;=-0.5,-1,0)))))))))</f>
        <v/>
      </c>
      <c r="BR193" s="86" t="str">
        <f>IF(BQ193="","",IFERROR(CHOOSE(INDEX(B_RANK,MATCH(BQ193,B_LVL,0)),"Band A · Practitioner","Band B · Specialist / Manager","B+ · Player-Coach","Band C · Principal / Head","C+ · Player-Coach","Band D · Business leadership","Band E · Enterprise leadership"),"Band X · Consultant"))</f>
        <v/>
      </c>
      <c r="BS193" s="86" t="str">
        <f>IF(BQ193="","",IF(BQ193=W193,"• Same",IF(INDEX(B_VAL,MATCH(BQ193,B_LVL,0))&gt;INDEX(B_VAL,MATCH(W193,B_LVL,0)),"▲ Up","▼ Down")))</f>
        <v/>
      </c>
      <c r="BT193" s="95" t="str">
        <f>IF(BQ193&lt;&gt;"",BQ193,W193)</f>
        <v>D2</v>
      </c>
      <c r="BU193" s="86" t="str">
        <f>IFERROR(IF($H193="","—",IF(OR(LEFT(BT193,1)="X",LEFT(INDEX($BT$7:$BT$592,MATCH($H193,$D$7:$D$592,0)),1)="X"),"—",IF(AND(LEFT(BT193,1)="E",LEFT(INDEX($BT$7:$BT$592,MATCH($H193,$D$7:$D$592,0)),1)="E"),"Exception · Band E",IF(INDEX(B_VAL,MATCH(BT193,B_LVL,0))&gt;=INDEX(B_VAL,MATCH(INDEX($BT$7:$BT$592,MATCH($H193,$D$7:$D$592,0)),B_LVL,0)),"⚠ At or above the manager",IF(INDEX(B_RANK,MATCH(BT193,B_LVL,0))=INDEX(B_RANK,MATCH(INDEX($BT$7:$BT$592,MATCH($H193,$D$7:$D$592,0)),B_LVL,0)),"⚠ Same band as the manager","OK"))))),"—")</f>
        <v>OK</v>
      </c>
      <c r="BV193" s="64" t="n"/>
      <c r="BW193" s="20">
        <f>IFERROR(INDEX(LMH_PTS,MATCH(AG193,LMH_KEY,0)),0)</f>
        <v>9</v>
      </c>
      <c r="BX193" s="21">
        <f>IFERROR(INDEX(LMH_PTS,MATCH(AH193,LMH_KEY,0)),0)</f>
        <v>3</v>
      </c>
      <c r="BY193" s="21">
        <f>IFERROR(INDEX(LMH_PTS,MATCH(AI193,LMH_KEY,0)),0)</f>
        <v>3</v>
      </c>
      <c r="BZ193" s="21">
        <f>IFERROR(INDEX(LMH_PTS,MATCH(AJ193,LMH_KEY,0)),0)</f>
        <v>3</v>
      </c>
      <c r="CA193" s="21">
        <f>IFERROR(INDEX(LMH_PTS,MATCH(AK193,LMH_KEY,0)),0)</f>
        <v>1</v>
      </c>
      <c r="CB193" s="21">
        <f>IFERROR(INDEX(LMH_PTS,MATCH(AL193,LMH_KEY,0)),0)</f>
        <v>1</v>
      </c>
      <c r="CC193" s="21">
        <f>IFERROR(INDEX(LMH_PTS,MATCH(AM193,LMH_KEY,0)),0)</f>
        <v>1</v>
      </c>
      <c r="CD193" s="21">
        <f>IFERROR(INDEX(LMH_PTS,MATCH(IF(AU193&lt;&gt;"",AU193,AG193),LMH_KEY,0)),0)</f>
        <v>9</v>
      </c>
      <c r="CE193" s="21">
        <f>IFERROR(INDEX(LMH_PTS,MATCH(IF(AV193&lt;&gt;"",AV193,AH193),LMH_KEY,0)),0)</f>
        <v>3</v>
      </c>
      <c r="CF193" s="21">
        <f>IFERROR(INDEX(LMH_PTS,MATCH(IF(AW193&lt;&gt;"",AW193,AI193),LMH_KEY,0)),0)</f>
        <v>3</v>
      </c>
      <c r="CG193" s="21">
        <f>IFERROR(INDEX(LMH_PTS,MATCH(IF(AX193&lt;&gt;"",AX193,AJ193),LMH_KEY,0)),0)</f>
        <v>3</v>
      </c>
      <c r="CH193" s="21">
        <f>IFERROR(INDEX(LMH_PTS,MATCH(IF(AY193&lt;&gt;"",AY193,AK193),LMH_KEY,0)),0)</f>
        <v>1</v>
      </c>
      <c r="CI193" s="21">
        <f>IFERROR(INDEX(LMH_PTS,MATCH(IF(AZ193&lt;&gt;"",AZ193,AL193),LMH_KEY,0)),0)</f>
        <v>1</v>
      </c>
      <c r="CJ193" s="21">
        <f>IFERROR(INDEX(LMH_PTS,MATCH(IF(BA193&lt;&gt;"",BA193,AM193),LMH_KEY,0)),0)</f>
        <v>1</v>
      </c>
      <c r="CK193" s="21">
        <f>IF(BB193="",0,IFERROR(INDEX(LMH_STEP,MATCH(BB193,LMH_KEY,0)),0))</f>
        <v>0</v>
      </c>
      <c r="CL193" s="21">
        <f>IF(BC193="",0,IFERROR(INDEX(LMH_STEP,MATCH(BC193,LMH_KEY,0)),0))</f>
        <v>0</v>
      </c>
      <c r="CM193" s="21">
        <f>IF(BD193="",0,IFERROR(INDEX(LMH_STEP,MATCH(BD193,LMH_KEY,0)),0))</f>
        <v>0</v>
      </c>
      <c r="CN193" s="21">
        <f>IF(BE193="",0,IFERROR(INDEX(LMH_STEP,MATCH(BE193,LMH_KEY,0)),0))</f>
        <v>0</v>
      </c>
      <c r="CO193" s="21">
        <f>IF(BF193="",0,IFERROR(INDEX(LMH_STEP,MATCH(BF193,LMH_KEY,0)),0))</f>
        <v>0</v>
      </c>
      <c r="CP193" s="21">
        <f>IF(BG193="",0,IFERROR(INDEX(LMH_STEP,MATCH(BG193,LMH_KEY,0)),0))</f>
        <v>1</v>
      </c>
      <c r="CQ193" s="21">
        <f>IF(BH193="",0,IFERROR(INDEX(LMH_STEP,MATCH(BH193,LMH_KEY,0)),0))</f>
        <v>0</v>
      </c>
      <c r="CR193" s="21">
        <f>IF(BI193&lt;&gt;"",IFERROR(INDEX(LMH_STEP,MATCH(BI193,LMH_KEY,0)),0),CK193)</f>
        <v>0</v>
      </c>
      <c r="CS193" s="21">
        <f>IF(BJ193&lt;&gt;"",IFERROR(INDEX(LMH_STEP,MATCH(BJ193,LMH_KEY,0)),0),CL193)</f>
        <v>0</v>
      </c>
      <c r="CT193" s="21">
        <f>IF(BK193&lt;&gt;"",IFERROR(INDEX(LMH_STEP,MATCH(BK193,LMH_KEY,0)),0),CM193)</f>
        <v>0</v>
      </c>
      <c r="CU193" s="21">
        <f>IF(BL193&lt;&gt;"",IFERROR(INDEX(LMH_STEP,MATCH(BL193,LMH_KEY,0)),0),CN193)</f>
        <v>0</v>
      </c>
      <c r="CV193" s="21">
        <f>IF(BM193&lt;&gt;"",IFERROR(INDEX(LMH_STEP,MATCH(BM193,LMH_KEY,0)),0),CO193)</f>
        <v>0</v>
      </c>
      <c r="CW193" s="21">
        <f>IF(BN193&lt;&gt;"",IFERROR(INDEX(LMH_STEP,MATCH(BN193,LMH_KEY,0)),0),CP193)</f>
        <v>1</v>
      </c>
      <c r="CX193" s="21">
        <f>IF(BO193&lt;&gt;"",IFERROR(INDEX(LMH_STEP,MATCH(BO193,LMH_KEY,0)),0),CQ193)</f>
        <v>0</v>
      </c>
      <c r="CY193" s="21">
        <f>COUNTA(BI193:BO193)+IF(BP193&lt;&gt;"",1,0)+IFERROR(INDEX(RM_LCNT,MATCH($U193,RM_KEY,0)),0)</f>
        <v>0</v>
      </c>
      <c r="CZ193" s="21">
        <f>IF((BW193+BX193+BY193+BZ193+CA193+CB193+CC193)=0,0,(BW193*CK193+BX193*CL193+BY193*CM193+BZ193*CN193+CA193*CO193+CB193*CP193+CC193*CQ193)/(BW193+BX193+BY193+BZ193+CA193+CB193+CC193))</f>
        <v>0.0476190476190476</v>
      </c>
      <c r="DA193" s="21">
        <f>IF((CD193+CE193+CF193+CG193+CH193+CI193+CJ193)=0,0,(CD193*CR193+CE193*CS193+CF193*CT193+CG193*CU193+CH193*CV193+CI193*CW193+CJ193*CX193)/(CD193+CE193+CF193+CG193+CH193+CI193+CJ193))</f>
        <v>0.0476190476190476</v>
      </c>
    </row>
    <row r="194" ht="70" customHeight="1">
      <c r="A194" s="59" t="inlineStr">
        <is>
          <t>iDEAL</t>
        </is>
      </c>
      <c r="B194" s="17" t="inlineStr">
        <is>
          <t>iDEAL Business Head</t>
        </is>
      </c>
      <c r="C194" s="17" t="n">
        <v>2</v>
      </c>
      <c r="D194" s="17" t="inlineStr">
        <is>
          <t>IRIS1224</t>
        </is>
      </c>
      <c r="E194" s="17" t="inlineStr">
        <is>
          <t>Hemant Karale</t>
        </is>
      </c>
      <c r="F194" s="17" t="inlineStr">
        <is>
          <t>Business Head IRIS iDEAL</t>
        </is>
      </c>
      <c r="G194" s="17" t="inlineStr">
        <is>
          <t>Shailesh Gupta</t>
        </is>
      </c>
      <c r="H194" s="17" t="inlineStr">
        <is>
          <t>IRIS0012</t>
        </is>
      </c>
      <c r="I194" s="17" t="n">
        <v>17.6</v>
      </c>
      <c r="J194" s="17" t="inlineStr">
        <is>
          <t>MBA</t>
        </is>
      </c>
      <c r="K194" s="17" t="inlineStr">
        <is>
          <t>L7 – Head / Sr Director</t>
        </is>
      </c>
      <c r="L194" s="82" t="n"/>
      <c r="M194" s="83" t="n"/>
      <c r="N194" s="83" t="inlineStr">
        <is>
          <t>Self-reported: 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t>
        </is>
      </c>
      <c r="O194" s="83" t="inlineStr">
        <is>
          <t>Latest rating: Not rated · manager · 9-box: Not placed · manager</t>
        </is>
      </c>
      <c r="P194" s="83" t="inlineStr">
        <is>
          <t>Complexity &amp; Expertise: C2: KRA only: business revenue, foreign-market partner onboarding, AI product launches, defect reduction → moved down 0.5
Autonomy &amp; Decision: C2: KRA only: commits business revenue, partner onboarding and product launches; no decisions stated directly → moved down 0.5
Accountability &amp; Impact: D1: KRA: FY27 revenue of Rs 19Cr, new ARR Rs 4Cr, revenue recognition plan → matches the start
Leadership &amp; Strategy: C1: KRA: knowledge sessions with product, sales, delivery leaders; team AI adoption; 8 reports → moved down 0.5</t>
        </is>
      </c>
      <c r="Q194" s="84" t="inlineStr">
        <is>
          <t>Open ▸</t>
        </is>
      </c>
      <c r="R194" s="84" t="inlineStr">
        <is>
          <t>Card ▸</t>
        </is>
      </c>
      <c r="S194" s="85" t="inlineStr">
        <is>
          <t>Executive Leadership</t>
        </is>
      </c>
      <c r="T194" s="86" t="inlineStr">
        <is>
          <t>Business Head</t>
        </is>
      </c>
      <c r="U194" s="86" t="inlineStr">
        <is>
          <t>R042</t>
        </is>
      </c>
      <c r="V194" s="86" t="inlineStr">
        <is>
          <t>Business Head · Manager</t>
        </is>
      </c>
      <c r="W194" s="98" t="inlineStr">
        <is>
          <t>C2</t>
        </is>
      </c>
      <c r="X194" s="86" t="inlineStr">
        <is>
          <t>Band C · Principal / Head</t>
        </is>
      </c>
      <c r="Y194" s="86" t="inlineStr">
        <is>
          <t>Business Head – iDEAL</t>
        </is>
      </c>
      <c r="Z194" s="86" t="n"/>
      <c r="AA194" s="86" t="inlineStr">
        <is>
          <t>Evidence level D1 · moved down to C2 so that no reportee shares a band with their manager, with the fewest moves across IRIS · pay and title protected for one cycle · department head · Executive Leadership · Business Head</t>
        </is>
      </c>
      <c r="AB194" s="86" t="n"/>
      <c r="AC194" s="88" t="inlineStr">
        <is>
          <t>D1</t>
        </is>
      </c>
      <c r="AD194" s="21" t="n"/>
      <c r="AE194" s="21" t="inlineStr">
        <is>
          <t>8 direct reports · norm 5–8 managers / associate heads</t>
        </is>
      </c>
      <c r="AF194" s="21" t="inlineStr">
        <is>
          <t>P7 / M6 · SFIA 6 Initiate, influence</t>
        </is>
      </c>
      <c r="AG194" s="89" t="str">
        <f>IFERROR(IF(INDEX(RM_I_C,MATCH($U194,RM_KEY,0))="","",INDEX(RM_I_C,MATCH($U194,RM_KEY,0))),"")</f>
        <v>H</v>
      </c>
      <c r="AH194" s="90" t="str">
        <f>IFERROR(IF(INDEX(RM_I_Au,MATCH($U194,RM_KEY,0))="","",INDEX(RM_I_Au,MATCH($U194,RM_KEY,0))),"")</f>
        <v>M</v>
      </c>
      <c r="AI194" s="90" t="str">
        <f>IFERROR(IF(INDEX(RM_I_Ac,MATCH($U194,RM_KEY,0))="","",INDEX(RM_I_Ac,MATCH($U194,RM_KEY,0))),"")</f>
        <v>M</v>
      </c>
      <c r="AJ194" s="90" t="str">
        <f>IFERROR(IF(INDEX(RM_I_L,MATCH($U194,RM_KEY,0))="","",INDEX(RM_I_L,MATCH($U194,RM_KEY,0))),"")</f>
        <v>M</v>
      </c>
      <c r="AK194" s="90" t="str">
        <f>IFERROR(IF(INDEX(RM_I_BI,MATCH($U194,RM_KEY,0))="","",INDEX(RM_I_BI,MATCH($U194,RM_KEY,0))),"")</f>
        <v>L</v>
      </c>
      <c r="AL194" s="90" t="str">
        <f>IFERROR(IF(INDEX(RM_I_Exp,MATCH($U194,RM_KEY,0))="","",INDEX(RM_I_Exp,MATCH($U194,RM_KEY,0))),"")</f>
        <v>L</v>
      </c>
      <c r="AM194" s="90" t="str">
        <f>IFERROR(IF(INDEX(RM_I_Edu,MATCH($U194,RM_KEY,0))="","",INDEX(RM_I_Edu,MATCH($U194,RM_KEY,0))),"")</f>
        <v>L</v>
      </c>
      <c r="AN194" s="91" t="str">
        <f>IFERROR(IF(INDEX(RM_M_C,MATCH($U194,RM_KEY,0))="","",INDEX(RM_M_C,MATCH($U194,RM_KEY,0))),"")</f>
        <v>H</v>
      </c>
      <c r="AO194" s="92" t="str">
        <f>IFERROR(IF(INDEX(RM_M_Au,MATCH($U194,RM_KEY,0))="","",INDEX(RM_M_Au,MATCH($U194,RM_KEY,0))),"")</f>
        <v>M</v>
      </c>
      <c r="AP194" s="92" t="str">
        <f>IFERROR(IF(INDEX(RM_M_Ac,MATCH($U194,RM_KEY,0))="","",INDEX(RM_M_Ac,MATCH($U194,RM_KEY,0))),"")</f>
        <v>M</v>
      </c>
      <c r="AQ194" s="92" t="str">
        <f>IFERROR(IF(INDEX(RM_M_L,MATCH($U194,RM_KEY,0))="","",INDEX(RM_M_L,MATCH($U194,RM_KEY,0))),"")</f>
        <v>M</v>
      </c>
      <c r="AR194" s="92" t="str">
        <f>IFERROR(IF(INDEX(RM_M_BI,MATCH($U194,RM_KEY,0))="","",INDEX(RM_M_BI,MATCH($U194,RM_KEY,0))),"")</f>
        <v>L</v>
      </c>
      <c r="AS194" s="92" t="str">
        <f>IFERROR(IF(INDEX(RM_M_Exp,MATCH($U194,RM_KEY,0))="","",INDEX(RM_M_Exp,MATCH($U194,RM_KEY,0))),"")</f>
        <v>L</v>
      </c>
      <c r="AT194" s="92" t="str">
        <f>IFERROR(IF(INDEX(RM_M_Edu,MATCH($U194,RM_KEY,0))="","",INDEX(RM_M_Edu,MATCH($U194,RM_KEY,0))),"")</f>
        <v>L</v>
      </c>
      <c r="AU194" s="93" t="str">
        <f>IFERROR(IF(INDEX(RM_L_C,MATCH($U194,RM_KEY,0))="","",INDEX(RM_L_C,MATCH($U194,RM_KEY,0))),"")</f>
        <v/>
      </c>
      <c r="AV194" s="94" t="str">
        <f>IFERROR(IF(INDEX(RM_L_Au,MATCH($U194,RM_KEY,0))="","",INDEX(RM_L_Au,MATCH($U194,RM_KEY,0))),"")</f>
        <v/>
      </c>
      <c r="AW194" s="94" t="str">
        <f>IFERROR(IF(INDEX(RM_L_Ac,MATCH($U194,RM_KEY,0))="","",INDEX(RM_L_Ac,MATCH($U194,RM_KEY,0))),"")</f>
        <v/>
      </c>
      <c r="AX194" s="94" t="str">
        <f>IFERROR(IF(INDEX(RM_L_L,MATCH($U194,RM_KEY,0))="","",INDEX(RM_L_L,MATCH($U194,RM_KEY,0))),"")</f>
        <v/>
      </c>
      <c r="AY194" s="94" t="str">
        <f>IFERROR(IF(INDEX(RM_L_BI,MATCH($U194,RM_KEY,0))="","",INDEX(RM_L_BI,MATCH($U194,RM_KEY,0))),"")</f>
        <v/>
      </c>
      <c r="AZ194" s="94" t="str">
        <f>IFERROR(IF(INDEX(RM_L_Exp,MATCH($U194,RM_KEY,0))="","",INDEX(RM_L_Exp,MATCH($U194,RM_KEY,0))),"")</f>
        <v/>
      </c>
      <c r="BA194" s="94" t="str">
        <f>IFERROR(IF(INDEX(RM_L_Edu,MATCH($U194,RM_KEY,0))="","",INDEX(RM_L_Edu,MATCH($U194,RM_KEY,0))),"")</f>
        <v/>
      </c>
      <c r="BB194" s="89" t="inlineStr">
        <is>
          <t>M</t>
        </is>
      </c>
      <c r="BC194" s="90" t="inlineStr">
        <is>
          <t>M</t>
        </is>
      </c>
      <c r="BD194" s="90" t="inlineStr">
        <is>
          <t>H</t>
        </is>
      </c>
      <c r="BE194" s="90" t="inlineStr">
        <is>
          <t>M</t>
        </is>
      </c>
      <c r="BF194" s="90" t="n"/>
      <c r="BG194" s="90" t="inlineStr">
        <is>
          <t>H</t>
        </is>
      </c>
      <c r="BH194" s="90" t="inlineStr">
        <is>
          <t>M</t>
        </is>
      </c>
      <c r="BI194" s="93" t="n"/>
      <c r="BJ194" s="94" t="n"/>
      <c r="BK194" s="94" t="n"/>
      <c r="BL194" s="94" t="n"/>
      <c r="BM194" s="94" t="n"/>
      <c r="BN194" s="94" t="n"/>
      <c r="BO194" s="94" t="n"/>
      <c r="BP194" s="63" t="n"/>
      <c r="BQ194" s="95" t="str">
        <f>IF(CY194=0,"",IF(BP194&lt;&gt;"",BP194,IF(LEFT(W194,1)="X",W194,IF(OR(W194="B+",W194="C+"),INDEX(LAD_PC,MAX(1,MIN(14,MATCH(W194,LAD_PC,0)+IF((DA194-CZ194)&gt;=0.5,1,IF((DA194-CZ194)&lt;=-0.5,-1,0))))),INDEX(LAD_STD,MAX(1,MIN(12,MATCH(W194,LAD_STD,0)+IF((DA194-CZ194)&gt;=0.5,1,IF((DA194-CZ194)&lt;=-0.5,-1,0)))))))))</f>
        <v/>
      </c>
      <c r="BR194" s="86" t="str">
        <f>IF(BQ194="","",IFERROR(CHOOSE(INDEX(B_RANK,MATCH(BQ194,B_LVL,0)),"Band A · Practitioner","Band B · Specialist / Manager","B+ · Player-Coach","Band C · Principal / Head","C+ · Player-Coach","Band D · Business leadership","Band E · Enterprise leadership"),"Band X · Consultant"))</f>
        <v/>
      </c>
      <c r="BS194" s="86" t="str">
        <f>IF(BQ194="","",IF(BQ194=W194,"• Same",IF(INDEX(B_VAL,MATCH(BQ194,B_LVL,0))&gt;INDEX(B_VAL,MATCH(W194,B_LVL,0)),"▲ Up","▼ Down")))</f>
        <v/>
      </c>
      <c r="BT194" s="95" t="str">
        <f>IF(BQ194&lt;&gt;"",BQ194,W194)</f>
        <v>C2</v>
      </c>
      <c r="BU194" s="86" t="str">
        <f>IFERROR(IF($H194="","—",IF(OR(LEFT(BT194,1)="X",LEFT(INDEX($BT$7:$BT$592,MATCH($H194,$D$7:$D$592,0)),1)="X"),"—",IF(AND(LEFT(BT194,1)="E",LEFT(INDEX($BT$7:$BT$592,MATCH($H194,$D$7:$D$592,0)),1)="E"),"Exception · Band E",IF(INDEX(B_VAL,MATCH(BT194,B_LVL,0))&gt;=INDEX(B_VAL,MATCH(INDEX($BT$7:$BT$592,MATCH($H194,$D$7:$D$592,0)),B_LVL,0)),"⚠ At or above the manager",IF(INDEX(B_RANK,MATCH(BT194,B_LVL,0))=INDEX(B_RANK,MATCH(INDEX($BT$7:$BT$592,MATCH($H194,$D$7:$D$592,0)),B_LVL,0)),"⚠ Same band as the manager","OK"))))),"—")</f>
        <v>OK</v>
      </c>
      <c r="BV194" s="64" t="n"/>
      <c r="BW194" s="20">
        <f>IFERROR(INDEX(LMH_PTS,MATCH(AG194,LMH_KEY,0)),0)</f>
        <v>9</v>
      </c>
      <c r="BX194" s="21">
        <f>IFERROR(INDEX(LMH_PTS,MATCH(AH194,LMH_KEY,0)),0)</f>
        <v>3</v>
      </c>
      <c r="BY194" s="21">
        <f>IFERROR(INDEX(LMH_PTS,MATCH(AI194,LMH_KEY,0)),0)</f>
        <v>3</v>
      </c>
      <c r="BZ194" s="21">
        <f>IFERROR(INDEX(LMH_PTS,MATCH(AJ194,LMH_KEY,0)),0)</f>
        <v>3</v>
      </c>
      <c r="CA194" s="21">
        <f>IFERROR(INDEX(LMH_PTS,MATCH(AK194,LMH_KEY,0)),0)</f>
        <v>1</v>
      </c>
      <c r="CB194" s="21">
        <f>IFERROR(INDEX(LMH_PTS,MATCH(AL194,LMH_KEY,0)),0)</f>
        <v>1</v>
      </c>
      <c r="CC194" s="21">
        <f>IFERROR(INDEX(LMH_PTS,MATCH(AM194,LMH_KEY,0)),0)</f>
        <v>1</v>
      </c>
      <c r="CD194" s="21">
        <f>IFERROR(INDEX(LMH_PTS,MATCH(IF(AU194&lt;&gt;"",AU194,AG194),LMH_KEY,0)),0)</f>
        <v>9</v>
      </c>
      <c r="CE194" s="21">
        <f>IFERROR(INDEX(LMH_PTS,MATCH(IF(AV194&lt;&gt;"",AV194,AH194),LMH_KEY,0)),0)</f>
        <v>3</v>
      </c>
      <c r="CF194" s="21">
        <f>IFERROR(INDEX(LMH_PTS,MATCH(IF(AW194&lt;&gt;"",AW194,AI194),LMH_KEY,0)),0)</f>
        <v>3</v>
      </c>
      <c r="CG194" s="21">
        <f>IFERROR(INDEX(LMH_PTS,MATCH(IF(AX194&lt;&gt;"",AX194,AJ194),LMH_KEY,0)),0)</f>
        <v>3</v>
      </c>
      <c r="CH194" s="21">
        <f>IFERROR(INDEX(LMH_PTS,MATCH(IF(AY194&lt;&gt;"",AY194,AK194),LMH_KEY,0)),0)</f>
        <v>1</v>
      </c>
      <c r="CI194" s="21">
        <f>IFERROR(INDEX(LMH_PTS,MATCH(IF(AZ194&lt;&gt;"",AZ194,AL194),LMH_KEY,0)),0)</f>
        <v>1</v>
      </c>
      <c r="CJ194" s="21">
        <f>IFERROR(INDEX(LMH_PTS,MATCH(IF(BA194&lt;&gt;"",BA194,AM194),LMH_KEY,0)),0)</f>
        <v>1</v>
      </c>
      <c r="CK194" s="21">
        <f>IF(BB194="",0,IFERROR(INDEX(LMH_STEP,MATCH(BB194,LMH_KEY,0)),0))</f>
        <v>0</v>
      </c>
      <c r="CL194" s="21">
        <f>IF(BC194="",0,IFERROR(INDEX(LMH_STEP,MATCH(BC194,LMH_KEY,0)),0))</f>
        <v>0</v>
      </c>
      <c r="CM194" s="21">
        <f>IF(BD194="",0,IFERROR(INDEX(LMH_STEP,MATCH(BD194,LMH_KEY,0)),0))</f>
        <v>1</v>
      </c>
      <c r="CN194" s="21">
        <f>IF(BE194="",0,IFERROR(INDEX(LMH_STEP,MATCH(BE194,LMH_KEY,0)),0))</f>
        <v>0</v>
      </c>
      <c r="CO194" s="21">
        <f>IF(BF194="",0,IFERROR(INDEX(LMH_STEP,MATCH(BF194,LMH_KEY,0)),0))</f>
        <v>0</v>
      </c>
      <c r="CP194" s="21">
        <f>IF(BG194="",0,IFERROR(INDEX(LMH_STEP,MATCH(BG194,LMH_KEY,0)),0))</f>
        <v>1</v>
      </c>
      <c r="CQ194" s="21">
        <f>IF(BH194="",0,IFERROR(INDEX(LMH_STEP,MATCH(BH194,LMH_KEY,0)),0))</f>
        <v>0</v>
      </c>
      <c r="CR194" s="21">
        <f>IF(BI194&lt;&gt;"",IFERROR(INDEX(LMH_STEP,MATCH(BI194,LMH_KEY,0)),0),CK194)</f>
        <v>0</v>
      </c>
      <c r="CS194" s="21">
        <f>IF(BJ194&lt;&gt;"",IFERROR(INDEX(LMH_STEP,MATCH(BJ194,LMH_KEY,0)),0),CL194)</f>
        <v>0</v>
      </c>
      <c r="CT194" s="21">
        <f>IF(BK194&lt;&gt;"",IFERROR(INDEX(LMH_STEP,MATCH(BK194,LMH_KEY,0)),0),CM194)</f>
        <v>1</v>
      </c>
      <c r="CU194" s="21">
        <f>IF(BL194&lt;&gt;"",IFERROR(INDEX(LMH_STEP,MATCH(BL194,LMH_KEY,0)),0),CN194)</f>
        <v>0</v>
      </c>
      <c r="CV194" s="21">
        <f>IF(BM194&lt;&gt;"",IFERROR(INDEX(LMH_STEP,MATCH(BM194,LMH_KEY,0)),0),CO194)</f>
        <v>0</v>
      </c>
      <c r="CW194" s="21">
        <f>IF(BN194&lt;&gt;"",IFERROR(INDEX(LMH_STEP,MATCH(BN194,LMH_KEY,0)),0),CP194)</f>
        <v>1</v>
      </c>
      <c r="CX194" s="21">
        <f>IF(BO194&lt;&gt;"",IFERROR(INDEX(LMH_STEP,MATCH(BO194,LMH_KEY,0)),0),CQ194)</f>
        <v>0</v>
      </c>
      <c r="CY194" s="21">
        <f>COUNTA(BI194:BO194)+IF(BP194&lt;&gt;"",1,0)+IFERROR(INDEX(RM_LCNT,MATCH($U194,RM_KEY,0)),0)</f>
        <v>0</v>
      </c>
      <c r="CZ194" s="21">
        <f>IF((BW194+BX194+BY194+BZ194+CA194+CB194+CC194)=0,0,(BW194*CK194+BX194*CL194+BY194*CM194+BZ194*CN194+CA194*CO194+CB194*CP194+CC194*CQ194)/(BW194+BX194+BY194+BZ194+CA194+CB194+CC194))</f>
        <v>0.19047619047619</v>
      </c>
      <c r="DA194" s="21">
        <f>IF((CD194+CE194+CF194+CG194+CH194+CI194+CJ194)=0,0,(CD194*CR194+CE194*CS194+CF194*CT194+CG194*CU194+CH194*CV194+CI194*CW194+CJ194*CX194)/(CD194+CE194+CF194+CG194+CH194+CI194+CJ194))</f>
        <v>0.19047619047619</v>
      </c>
    </row>
    <row r="195" ht="70" customHeight="1">
      <c r="A195" s="59" t="inlineStr">
        <is>
          <t>iDEAL</t>
        </is>
      </c>
      <c r="B195" s="17" t="inlineStr">
        <is>
          <t>Technology</t>
        </is>
      </c>
      <c r="C195" s="17" t="n">
        <v>3</v>
      </c>
      <c r="D195" s="17" t="inlineStr">
        <is>
          <t>IRIS0810</t>
        </is>
      </c>
      <c r="E195" s="17" t="inlineStr">
        <is>
          <t>Jitendra Kumar</t>
        </is>
      </c>
      <c r="F195" s="17" t="inlineStr">
        <is>
          <t>Technical Architect</t>
        </is>
      </c>
      <c r="G195" s="17" t="inlineStr">
        <is>
          <t>Hemant Karale</t>
        </is>
      </c>
      <c r="H195" s="17" t="inlineStr">
        <is>
          <t>IRIS1224</t>
        </is>
      </c>
      <c r="I195" s="17" t="n">
        <v>16.6</v>
      </c>
      <c r="J195" s="17" t="inlineStr">
        <is>
          <t>MCA</t>
        </is>
      </c>
      <c r="K195" s="17" t="inlineStr">
        <is>
          <t>L3 – Professional / Associate</t>
        </is>
      </c>
      <c r="L195" s="82" t="inlineStr">
        <is>
          <t>20 of 20</t>
        </is>
      </c>
      <c r="M195" s="83" t="n"/>
      <c r="N195" s="83" t="inlineStr">
        <is>
          <t>Annual · set by manager: 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t>
        </is>
      </c>
      <c r="O195" s="83" t="inlineStr">
        <is>
          <t>Latest rating: 4 · 9-box: Not placed · manager</t>
        </is>
      </c>
      <c r="P195" s="83" t="inlineStr">
        <is>
          <t>Complexity &amp; Expertise: B2: Runs all technical aspects of a bank XBRL reporting product: requirements,.NET development, delivery, client support → moved down 1
Autonomy &amp; Decision: B2: Decides application enhancements; coordinates a nine-person team; leads client discussions → moved down 1
Accountability &amp; Impact: B2: Accountable for any application failure at client side and project deliverables; team of nine → moved down 0.5
Leadership &amp; Strategy: B2: Coordinates nine direct reports; KRA: develop and mentor technical leaders → moved down 0.5</t>
        </is>
      </c>
      <c r="Q195" s="84" t="inlineStr">
        <is>
          <t>Open ▸</t>
        </is>
      </c>
      <c r="R195" s="84" t="inlineStr">
        <is>
          <t>Card ▸</t>
        </is>
      </c>
      <c r="S195" s="85" t="inlineStr">
        <is>
          <t>Engineering &amp; Architecture</t>
        </is>
      </c>
      <c r="T195" s="86" t="inlineStr">
        <is>
          <t>Solution &amp; Technical Architecture</t>
        </is>
      </c>
      <c r="U195" s="86" t="inlineStr">
        <is>
          <t>R028</t>
        </is>
      </c>
      <c r="V195" s="86" t="inlineStr">
        <is>
          <t>Solution &amp; Technical Architecture · Manager</t>
        </is>
      </c>
      <c r="W195" s="103" t="inlineStr">
        <is>
          <t>B+</t>
        </is>
      </c>
      <c r="X195" s="86" t="inlineStr">
        <is>
          <t>B+ · Player-Coach</t>
        </is>
      </c>
      <c r="Y195" s="86" t="inlineStr">
        <is>
          <t>Practice Lead – Solution &amp; Technical Architecture · Player-Coach</t>
        </is>
      </c>
      <c r="Z195" s="86" t="n"/>
      <c r="AA195" s="86" t="inlineStr">
        <is>
          <t>Placed at B+ by the evidence: six ratings × market-derived weights and rules R1–R13 · no move needed for the reporting line</t>
        </is>
      </c>
      <c r="AB195" s="86" t="n"/>
      <c r="AC195" s="88" t="inlineStr">
        <is>
          <t>B3</t>
        </is>
      </c>
      <c r="AD195" s="21" t="inlineStr">
        <is>
          <t>High · 16.6 yrs vs market 9–14 yrs for B+</t>
        </is>
      </c>
      <c r="AE195" s="21" t="inlineStr">
        <is>
          <t>9 direct reports · norm 3–6 direct reports with ≥ 40% of time on own delivery · McKinsey player/coach 3–5; Google Tech Lead Manager</t>
        </is>
      </c>
      <c r="AF195" s="21" t="inlineStr">
        <is>
          <t>P5–P6 / M4–M5 · SFIA 5 Ensure, advise</t>
        </is>
      </c>
      <c r="AG195" s="89" t="str">
        <f>IFERROR(IF(INDEX(RM_I_C,MATCH($U195,RM_KEY,0))="","",INDEX(RM_I_C,MATCH($U195,RM_KEY,0))),"")</f>
        <v>H</v>
      </c>
      <c r="AH195" s="90" t="str">
        <f>IFERROR(IF(INDEX(RM_I_Au,MATCH($U195,RM_KEY,0))="","",INDEX(RM_I_Au,MATCH($U195,RM_KEY,0))),"")</f>
        <v>M</v>
      </c>
      <c r="AI195" s="90" t="str">
        <f>IFERROR(IF(INDEX(RM_I_Ac,MATCH($U195,RM_KEY,0))="","",INDEX(RM_I_Ac,MATCH($U195,RM_KEY,0))),"")</f>
        <v>L</v>
      </c>
      <c r="AJ195" s="90" t="str">
        <f>IFERROR(IF(INDEX(RM_I_L,MATCH($U195,RM_KEY,0))="","",INDEX(RM_I_L,MATCH($U195,RM_KEY,0))),"")</f>
        <v>M</v>
      </c>
      <c r="AK195" s="90" t="str">
        <f>IFERROR(IF(INDEX(RM_I_BI,MATCH($U195,RM_KEY,0))="","",INDEX(RM_I_BI,MATCH($U195,RM_KEY,0))),"")</f>
        <v>L</v>
      </c>
      <c r="AL195" s="90" t="str">
        <f>IFERROR(IF(INDEX(RM_I_Exp,MATCH($U195,RM_KEY,0))="","",INDEX(RM_I_Exp,MATCH($U195,RM_KEY,0))),"")</f>
        <v>L</v>
      </c>
      <c r="AM195" s="90" t="str">
        <f>IFERROR(IF(INDEX(RM_I_Edu,MATCH($U195,RM_KEY,0))="","",INDEX(RM_I_Edu,MATCH($U195,RM_KEY,0))),"")</f>
        <v>L</v>
      </c>
      <c r="AN195" s="91" t="str">
        <f>IFERROR(IF(INDEX(RM_M_C,MATCH($U195,RM_KEY,0))="","",INDEX(RM_M_C,MATCH($U195,RM_KEY,0))),"")</f>
        <v>H</v>
      </c>
      <c r="AO195" s="92" t="str">
        <f>IFERROR(IF(INDEX(RM_M_Au,MATCH($U195,RM_KEY,0))="","",INDEX(RM_M_Au,MATCH($U195,RM_KEY,0))),"")</f>
        <v>M</v>
      </c>
      <c r="AP195" s="92" t="str">
        <f>IFERROR(IF(INDEX(RM_M_Ac,MATCH($U195,RM_KEY,0))="","",INDEX(RM_M_Ac,MATCH($U195,RM_KEY,0))),"")</f>
        <v>M</v>
      </c>
      <c r="AQ195" s="92" t="str">
        <f>IFERROR(IF(INDEX(RM_M_L,MATCH($U195,RM_KEY,0))="","",INDEX(RM_M_L,MATCH($U195,RM_KEY,0))),"")</f>
        <v>M</v>
      </c>
      <c r="AR195" s="92" t="str">
        <f>IFERROR(IF(INDEX(RM_M_BI,MATCH($U195,RM_KEY,0))="","",INDEX(RM_M_BI,MATCH($U195,RM_KEY,0))),"")</f>
        <v>L</v>
      </c>
      <c r="AS195" s="92" t="str">
        <f>IFERROR(IF(INDEX(RM_M_Exp,MATCH($U195,RM_KEY,0))="","",INDEX(RM_M_Exp,MATCH($U195,RM_KEY,0))),"")</f>
        <v>L</v>
      </c>
      <c r="AT195" s="92" t="str">
        <f>IFERROR(IF(INDEX(RM_M_Edu,MATCH($U195,RM_KEY,0))="","",INDEX(RM_M_Edu,MATCH($U195,RM_KEY,0))),"")</f>
        <v>L</v>
      </c>
      <c r="AU195" s="93" t="str">
        <f>IFERROR(IF(INDEX(RM_L_C,MATCH($U195,RM_KEY,0))="","",INDEX(RM_L_C,MATCH($U195,RM_KEY,0))),"")</f>
        <v/>
      </c>
      <c r="AV195" s="94" t="str">
        <f>IFERROR(IF(INDEX(RM_L_Au,MATCH($U195,RM_KEY,0))="","",INDEX(RM_L_Au,MATCH($U195,RM_KEY,0))),"")</f>
        <v/>
      </c>
      <c r="AW195" s="94" t="str">
        <f>IFERROR(IF(INDEX(RM_L_Ac,MATCH($U195,RM_KEY,0))="","",INDEX(RM_L_Ac,MATCH($U195,RM_KEY,0))),"")</f>
        <v/>
      </c>
      <c r="AX195" s="94" t="str">
        <f>IFERROR(IF(INDEX(RM_L_L,MATCH($U195,RM_KEY,0))="","",INDEX(RM_L_L,MATCH($U195,RM_KEY,0))),"")</f>
        <v/>
      </c>
      <c r="AY195" s="94" t="str">
        <f>IFERROR(IF(INDEX(RM_L_BI,MATCH($U195,RM_KEY,0))="","",INDEX(RM_L_BI,MATCH($U195,RM_KEY,0))),"")</f>
        <v/>
      </c>
      <c r="AZ195" s="94" t="str">
        <f>IFERROR(IF(INDEX(RM_L_Exp,MATCH($U195,RM_KEY,0))="","",INDEX(RM_L_Exp,MATCH($U195,RM_KEY,0))),"")</f>
        <v/>
      </c>
      <c r="BA195" s="94" t="str">
        <f>IFERROR(IF(INDEX(RM_L_Edu,MATCH($U195,RM_KEY,0))="","",INDEX(RM_L_Edu,MATCH($U195,RM_KEY,0))),"")</f>
        <v/>
      </c>
      <c r="BB195" s="89" t="inlineStr">
        <is>
          <t>M</t>
        </is>
      </c>
      <c r="BC195" s="90" t="inlineStr">
        <is>
          <t>M</t>
        </is>
      </c>
      <c r="BD195" s="90" t="inlineStr">
        <is>
          <t>M</t>
        </is>
      </c>
      <c r="BE195" s="90" t="inlineStr">
        <is>
          <t>L</t>
        </is>
      </c>
      <c r="BF195" s="90" t="n"/>
      <c r="BG195" s="90" t="inlineStr">
        <is>
          <t>H</t>
        </is>
      </c>
      <c r="BH195" s="90" t="inlineStr">
        <is>
          <t>M</t>
        </is>
      </c>
      <c r="BI195" s="93" t="n"/>
      <c r="BJ195" s="94" t="n"/>
      <c r="BK195" s="94" t="n"/>
      <c r="BL195" s="94" t="n"/>
      <c r="BM195" s="94" t="n"/>
      <c r="BN195" s="94" t="n"/>
      <c r="BO195" s="94" t="n"/>
      <c r="BP195" s="63" t="n"/>
      <c r="BQ195" s="95" t="str">
        <f>IF(CY195=0,"",IF(BP195&lt;&gt;"",BP195,IF(LEFT(W195,1)="X",W195,IF(OR(W195="B+",W195="C+"),INDEX(LAD_PC,MAX(1,MIN(14,MATCH(W195,LAD_PC,0)+IF((DA195-CZ195)&gt;=0.5,1,IF((DA195-CZ195)&lt;=-0.5,-1,0))))),INDEX(LAD_STD,MAX(1,MIN(12,MATCH(W195,LAD_STD,0)+IF((DA195-CZ195)&gt;=0.5,1,IF((DA195-CZ195)&lt;=-0.5,-1,0)))))))))</f>
        <v/>
      </c>
      <c r="BR195" s="86" t="str">
        <f>IF(BQ195="","",IFERROR(CHOOSE(INDEX(B_RANK,MATCH(BQ195,B_LVL,0)),"Band A · Practitioner","Band B · Specialist / Manager","B+ · Player-Coach","Band C · Principal / Head","C+ · Player-Coach","Band D · Business leadership","Band E · Enterprise leadership"),"Band X · Consultant"))</f>
        <v/>
      </c>
      <c r="BS195" s="86" t="str">
        <f>IF(BQ195="","",IF(BQ195=W195,"• Same",IF(INDEX(B_VAL,MATCH(BQ195,B_LVL,0))&gt;INDEX(B_VAL,MATCH(W195,B_LVL,0)),"▲ Up","▼ Down")))</f>
        <v/>
      </c>
      <c r="BT195" s="95" t="str">
        <f>IF(BQ195&lt;&gt;"",BQ195,W195)</f>
        <v>B+</v>
      </c>
      <c r="BU195" s="86" t="str">
        <f>IFERROR(IF($H195="","—",IF(OR(LEFT(BT195,1)="X",LEFT(INDEX($BT$7:$BT$592,MATCH($H195,$D$7:$D$592,0)),1)="X"),"—",IF(AND(LEFT(BT195,1)="E",LEFT(INDEX($BT$7:$BT$592,MATCH($H195,$D$7:$D$592,0)),1)="E"),"Exception · Band E",IF(INDEX(B_VAL,MATCH(BT195,B_LVL,0))&gt;=INDEX(B_VAL,MATCH(INDEX($BT$7:$BT$592,MATCH($H195,$D$7:$D$592,0)),B_LVL,0)),"⚠ At or above the manager",IF(INDEX(B_RANK,MATCH(BT195,B_LVL,0))=INDEX(B_RANK,MATCH(INDEX($BT$7:$BT$592,MATCH($H195,$D$7:$D$592,0)),B_LVL,0)),"⚠ Same band as the manager","OK"))))),"—")</f>
        <v>OK</v>
      </c>
      <c r="BV195" s="64" t="n"/>
      <c r="BW195" s="20">
        <f>IFERROR(INDEX(LMH_PTS,MATCH(AG195,LMH_KEY,0)),0)</f>
        <v>9</v>
      </c>
      <c r="BX195" s="21">
        <f>IFERROR(INDEX(LMH_PTS,MATCH(AH195,LMH_KEY,0)),0)</f>
        <v>3</v>
      </c>
      <c r="BY195" s="21">
        <f>IFERROR(INDEX(LMH_PTS,MATCH(AI195,LMH_KEY,0)),0)</f>
        <v>1</v>
      </c>
      <c r="BZ195" s="21">
        <f>IFERROR(INDEX(LMH_PTS,MATCH(AJ195,LMH_KEY,0)),0)</f>
        <v>3</v>
      </c>
      <c r="CA195" s="21">
        <f>IFERROR(INDEX(LMH_PTS,MATCH(AK195,LMH_KEY,0)),0)</f>
        <v>1</v>
      </c>
      <c r="CB195" s="21">
        <f>IFERROR(INDEX(LMH_PTS,MATCH(AL195,LMH_KEY,0)),0)</f>
        <v>1</v>
      </c>
      <c r="CC195" s="21">
        <f>IFERROR(INDEX(LMH_PTS,MATCH(AM195,LMH_KEY,0)),0)</f>
        <v>1</v>
      </c>
      <c r="CD195" s="21">
        <f>IFERROR(INDEX(LMH_PTS,MATCH(IF(AU195&lt;&gt;"",AU195,AG195),LMH_KEY,0)),0)</f>
        <v>9</v>
      </c>
      <c r="CE195" s="21">
        <f>IFERROR(INDEX(LMH_PTS,MATCH(IF(AV195&lt;&gt;"",AV195,AH195),LMH_KEY,0)),0)</f>
        <v>3</v>
      </c>
      <c r="CF195" s="21">
        <f>IFERROR(INDEX(LMH_PTS,MATCH(IF(AW195&lt;&gt;"",AW195,AI195),LMH_KEY,0)),0)</f>
        <v>1</v>
      </c>
      <c r="CG195" s="21">
        <f>IFERROR(INDEX(LMH_PTS,MATCH(IF(AX195&lt;&gt;"",AX195,AJ195),LMH_KEY,0)),0)</f>
        <v>3</v>
      </c>
      <c r="CH195" s="21">
        <f>IFERROR(INDEX(LMH_PTS,MATCH(IF(AY195&lt;&gt;"",AY195,AK195),LMH_KEY,0)),0)</f>
        <v>1</v>
      </c>
      <c r="CI195" s="21">
        <f>IFERROR(INDEX(LMH_PTS,MATCH(IF(AZ195&lt;&gt;"",AZ195,AL195),LMH_KEY,0)),0)</f>
        <v>1</v>
      </c>
      <c r="CJ195" s="21">
        <f>IFERROR(INDEX(LMH_PTS,MATCH(IF(BA195&lt;&gt;"",BA195,AM195),LMH_KEY,0)),0)</f>
        <v>1</v>
      </c>
      <c r="CK195" s="21">
        <f>IF(BB195="",0,IFERROR(INDEX(LMH_STEP,MATCH(BB195,LMH_KEY,0)),0))</f>
        <v>0</v>
      </c>
      <c r="CL195" s="21">
        <f>IF(BC195="",0,IFERROR(INDEX(LMH_STEP,MATCH(BC195,LMH_KEY,0)),0))</f>
        <v>0</v>
      </c>
      <c r="CM195" s="21">
        <f>IF(BD195="",0,IFERROR(INDEX(LMH_STEP,MATCH(BD195,LMH_KEY,0)),0))</f>
        <v>0</v>
      </c>
      <c r="CN195" s="21">
        <f>IF(BE195="",0,IFERROR(INDEX(LMH_STEP,MATCH(BE195,LMH_KEY,0)),0))</f>
        <v>-1</v>
      </c>
      <c r="CO195" s="21">
        <f>IF(BF195="",0,IFERROR(INDEX(LMH_STEP,MATCH(BF195,LMH_KEY,0)),0))</f>
        <v>0</v>
      </c>
      <c r="CP195" s="21">
        <f>IF(BG195="",0,IFERROR(INDEX(LMH_STEP,MATCH(BG195,LMH_KEY,0)),0))</f>
        <v>1</v>
      </c>
      <c r="CQ195" s="21">
        <f>IF(BH195="",0,IFERROR(INDEX(LMH_STEP,MATCH(BH195,LMH_KEY,0)),0))</f>
        <v>0</v>
      </c>
      <c r="CR195" s="21">
        <f>IF(BI195&lt;&gt;"",IFERROR(INDEX(LMH_STEP,MATCH(BI195,LMH_KEY,0)),0),CK195)</f>
        <v>0</v>
      </c>
      <c r="CS195" s="21">
        <f>IF(BJ195&lt;&gt;"",IFERROR(INDEX(LMH_STEP,MATCH(BJ195,LMH_KEY,0)),0),CL195)</f>
        <v>0</v>
      </c>
      <c r="CT195" s="21">
        <f>IF(BK195&lt;&gt;"",IFERROR(INDEX(LMH_STEP,MATCH(BK195,LMH_KEY,0)),0),CM195)</f>
        <v>0</v>
      </c>
      <c r="CU195" s="21">
        <f>IF(BL195&lt;&gt;"",IFERROR(INDEX(LMH_STEP,MATCH(BL195,LMH_KEY,0)),0),CN195)</f>
        <v>-1</v>
      </c>
      <c r="CV195" s="21">
        <f>IF(BM195&lt;&gt;"",IFERROR(INDEX(LMH_STEP,MATCH(BM195,LMH_KEY,0)),0),CO195)</f>
        <v>0</v>
      </c>
      <c r="CW195" s="21">
        <f>IF(BN195&lt;&gt;"",IFERROR(INDEX(LMH_STEP,MATCH(BN195,LMH_KEY,0)),0),CP195)</f>
        <v>1</v>
      </c>
      <c r="CX195" s="21">
        <f>IF(BO195&lt;&gt;"",IFERROR(INDEX(LMH_STEP,MATCH(BO195,LMH_KEY,0)),0),CQ195)</f>
        <v>0</v>
      </c>
      <c r="CY195" s="21">
        <f>COUNTA(BI195:BO195)+IF(BP195&lt;&gt;"",1,0)+IFERROR(INDEX(RM_LCNT,MATCH($U195,RM_KEY,0)),0)</f>
        <v>0</v>
      </c>
      <c r="CZ195" s="21">
        <f>IF((BW195+BX195+BY195+BZ195+CA195+CB195+CC195)=0,0,(BW195*CK195+BX195*CL195+BY195*CM195+BZ195*CN195+CA195*CO195+CB195*CP195+CC195*CQ195)/(BW195+BX195+BY195+BZ195+CA195+CB195+CC195))</f>
        <v>-0.105263157894737</v>
      </c>
      <c r="DA195" s="21">
        <f>IF((CD195+CE195+CF195+CG195+CH195+CI195+CJ195)=0,0,(CD195*CR195+CE195*CS195+CF195*CT195+CG195*CU195+CH195*CV195+CI195*CW195+CJ195*CX195)/(CD195+CE195+CF195+CG195+CH195+CI195+CJ195))</f>
        <v>-0.105263157894737</v>
      </c>
    </row>
    <row r="196" ht="70" customHeight="1">
      <c r="A196" s="59" t="inlineStr">
        <is>
          <t>iDEAL</t>
        </is>
      </c>
      <c r="B196" s="17" t="inlineStr">
        <is>
          <t>Technology</t>
        </is>
      </c>
      <c r="C196" s="17" t="n">
        <v>4</v>
      </c>
      <c r="D196" s="17" t="inlineStr">
        <is>
          <t>IRIS1809</t>
        </is>
      </c>
      <c r="E196" s="17" t="inlineStr">
        <is>
          <t>Jignasha Sawla</t>
        </is>
      </c>
      <c r="F196" s="17" t="inlineStr">
        <is>
          <t>Database Lead</t>
        </is>
      </c>
      <c r="G196" s="17" t="inlineStr">
        <is>
          <t>Jitendra Kumar</t>
        </is>
      </c>
      <c r="H196" s="17" t="inlineStr">
        <is>
          <t>IRIS0810</t>
        </is>
      </c>
      <c r="I196" s="17" t="n">
        <v>17</v>
      </c>
      <c r="J196" s="17" t="inlineStr">
        <is>
          <t>B.E</t>
        </is>
      </c>
      <c r="K196" s="17" t="inlineStr">
        <is>
          <t>L5 – Lead · IC</t>
        </is>
      </c>
      <c r="L196" s="82" t="inlineStr">
        <is>
          <t>20 of 20</t>
        </is>
      </c>
      <c r="M196" s="83" t="n"/>
      <c r="N196" s="83" t="inlineStr">
        <is>
          <t>Annual · set by manager: 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t>
        </is>
      </c>
      <c r="O196" s="83" t="inlineStr">
        <is>
          <t>Latest rating: 2 · Potential: Low · 9-box: Performance Risk</t>
        </is>
      </c>
      <c r="P196" s="83" t="inlineStr">
        <is>
          <t>Complexity &amp; Expertise: A3: Database development of procedures and functions, ETL tools, resolves production database issues → moved down 0.5
Autonomy &amp; Decision: A3: Independently decides how to resolve database issues → moved down 0.5
Accountability &amp; Impact: A3: Accountable for any database issues, including out-of-hours production fixes → moved down 0.2
Leadership &amp; Strategy: A3: Manages tasks and status of the team; 1 direct report → moved down 0.5</t>
        </is>
      </c>
      <c r="Q196" s="84" t="inlineStr">
        <is>
          <t>Open ▸</t>
        </is>
      </c>
      <c r="R196" s="84" t="inlineStr">
        <is>
          <t>Card ▸</t>
        </is>
      </c>
      <c r="S196" s="85" t="inlineStr">
        <is>
          <t>Engineering &amp; Development</t>
        </is>
      </c>
      <c r="T196" s="86" t="inlineStr">
        <is>
          <t>Data Engineering &amp; Database Development</t>
        </is>
      </c>
      <c r="U196" s="86" t="inlineStr">
        <is>
          <t>R034</t>
        </is>
      </c>
      <c r="V196" s="86" t="inlineStr">
        <is>
          <t>Data Engineering &amp; Database Development · IC</t>
        </is>
      </c>
      <c r="W196" s="99" t="inlineStr">
        <is>
          <t>B1</t>
        </is>
      </c>
      <c r="X196" s="86" t="inlineStr">
        <is>
          <t>Band B · Specialist / Manager</t>
        </is>
      </c>
      <c r="Y196" s="86" t="inlineStr">
        <is>
          <t>Database Specialist – POD Lead</t>
        </is>
      </c>
      <c r="Z196" s="86" t="n"/>
      <c r="AA196" s="86" t="inlineStr">
        <is>
          <t>Placed at B1 by the evidence: six ratings × market-derived weights and rules R1–R13 · no move needed for the reporting line</t>
        </is>
      </c>
      <c r="AB196" s="86" t="n"/>
      <c r="AC196" s="88" t="inlineStr">
        <is>
          <t>B1</t>
        </is>
      </c>
      <c r="AD196" s="21" t="inlineStr">
        <is>
          <t>High · 17 yrs vs market 4–8 yrs for B1</t>
        </is>
      </c>
      <c r="AE196" s="21" t="inlineStr">
        <is>
          <t>1 direct reports · norm IC: none · Team Lead: 3–5</t>
        </is>
      </c>
      <c r="AF196" s="21" t="inlineStr">
        <is>
          <t>P3 / M2 · SFIA 4 Enable</t>
        </is>
      </c>
      <c r="AG196" s="89" t="str">
        <f>IFERROR(IF(INDEX(RM_I_C,MATCH($U196,RM_KEY,0))="","",INDEX(RM_I_C,MATCH($U196,RM_KEY,0))),"")</f>
        <v>H</v>
      </c>
      <c r="AH196" s="90" t="str">
        <f>IFERROR(IF(INDEX(RM_I_Au,MATCH($U196,RM_KEY,0))="","",INDEX(RM_I_Au,MATCH($U196,RM_KEY,0))),"")</f>
        <v>M</v>
      </c>
      <c r="AI196" s="90" t="str">
        <f>IFERROR(IF(INDEX(RM_I_Ac,MATCH($U196,RM_KEY,0))="","",INDEX(RM_I_Ac,MATCH($U196,RM_KEY,0))),"")</f>
        <v>L</v>
      </c>
      <c r="AJ196" s="90" t="str">
        <f>IFERROR(IF(INDEX(RM_I_L,MATCH($U196,RM_KEY,0))="","",INDEX(RM_I_L,MATCH($U196,RM_KEY,0))),"")</f>
        <v>L</v>
      </c>
      <c r="AK196" s="90" t="str">
        <f>IFERROR(IF(INDEX(RM_I_BI,MATCH($U196,RM_KEY,0))="","",INDEX(RM_I_BI,MATCH($U196,RM_KEY,0))),"")</f>
        <v>L</v>
      </c>
      <c r="AL196" s="90" t="str">
        <f>IFERROR(IF(INDEX(RM_I_Exp,MATCH($U196,RM_KEY,0))="","",INDEX(RM_I_Exp,MATCH($U196,RM_KEY,0))),"")</f>
        <v>L</v>
      </c>
      <c r="AM196" s="90" t="str">
        <f>IFERROR(IF(INDEX(RM_I_Edu,MATCH($U196,RM_KEY,0))="","",INDEX(RM_I_Edu,MATCH($U196,RM_KEY,0))),"")</f>
        <v>L</v>
      </c>
      <c r="AN196" s="91" t="str">
        <f>IFERROR(IF(INDEX(RM_M_C,MATCH($U196,RM_KEY,0))="","",INDEX(RM_M_C,MATCH($U196,RM_KEY,0))),"")</f>
        <v>H</v>
      </c>
      <c r="AO196" s="92" t="str">
        <f>IFERROR(IF(INDEX(RM_M_Au,MATCH($U196,RM_KEY,0))="","",INDEX(RM_M_Au,MATCH($U196,RM_KEY,0))),"")</f>
        <v>M</v>
      </c>
      <c r="AP196" s="92" t="str">
        <f>IFERROR(IF(INDEX(RM_M_Ac,MATCH($U196,RM_KEY,0))="","",INDEX(RM_M_Ac,MATCH($U196,RM_KEY,0))),"")</f>
        <v>M</v>
      </c>
      <c r="AQ196" s="92" t="str">
        <f>IFERROR(IF(INDEX(RM_M_L,MATCH($U196,RM_KEY,0))="","",INDEX(RM_M_L,MATCH($U196,RM_KEY,0))),"")</f>
        <v>L</v>
      </c>
      <c r="AR196" s="92" t="str">
        <f>IFERROR(IF(INDEX(RM_M_BI,MATCH($U196,RM_KEY,0))="","",INDEX(RM_M_BI,MATCH($U196,RM_KEY,0))),"")</f>
        <v>L</v>
      </c>
      <c r="AS196" s="92" t="str">
        <f>IFERROR(IF(INDEX(RM_M_Exp,MATCH($U196,RM_KEY,0))="","",INDEX(RM_M_Exp,MATCH($U196,RM_KEY,0))),"")</f>
        <v>L</v>
      </c>
      <c r="AT196" s="92" t="str">
        <f>IFERROR(IF(INDEX(RM_M_Edu,MATCH($U196,RM_KEY,0))="","",INDEX(RM_M_Edu,MATCH($U196,RM_KEY,0))),"")</f>
        <v>L</v>
      </c>
      <c r="AU196" s="93" t="str">
        <f>IFERROR(IF(INDEX(RM_L_C,MATCH($U196,RM_KEY,0))="","",INDEX(RM_L_C,MATCH($U196,RM_KEY,0))),"")</f>
        <v/>
      </c>
      <c r="AV196" s="94" t="str">
        <f>IFERROR(IF(INDEX(RM_L_Au,MATCH($U196,RM_KEY,0))="","",INDEX(RM_L_Au,MATCH($U196,RM_KEY,0))),"")</f>
        <v/>
      </c>
      <c r="AW196" s="94" t="str">
        <f>IFERROR(IF(INDEX(RM_L_Ac,MATCH($U196,RM_KEY,0))="","",INDEX(RM_L_Ac,MATCH($U196,RM_KEY,0))),"")</f>
        <v/>
      </c>
      <c r="AX196" s="94" t="str">
        <f>IFERROR(IF(INDEX(RM_L_L,MATCH($U196,RM_KEY,0))="","",INDEX(RM_L_L,MATCH($U196,RM_KEY,0))),"")</f>
        <v/>
      </c>
      <c r="AY196" s="94" t="str">
        <f>IFERROR(IF(INDEX(RM_L_BI,MATCH($U196,RM_KEY,0))="","",INDEX(RM_L_BI,MATCH($U196,RM_KEY,0))),"")</f>
        <v/>
      </c>
      <c r="AZ196" s="94" t="str">
        <f>IFERROR(IF(INDEX(RM_L_Exp,MATCH($U196,RM_KEY,0))="","",INDEX(RM_L_Exp,MATCH($U196,RM_KEY,0))),"")</f>
        <v/>
      </c>
      <c r="BA196" s="94" t="str">
        <f>IFERROR(IF(INDEX(RM_L_Edu,MATCH($U196,RM_KEY,0))="","",INDEX(RM_L_Edu,MATCH($U196,RM_KEY,0))),"")</f>
        <v/>
      </c>
      <c r="BB196" s="89" t="inlineStr">
        <is>
          <t>M</t>
        </is>
      </c>
      <c r="BC196" s="90" t="inlineStr">
        <is>
          <t>M</t>
        </is>
      </c>
      <c r="BD196" s="90" t="inlineStr">
        <is>
          <t>M</t>
        </is>
      </c>
      <c r="BE196" s="90" t="inlineStr">
        <is>
          <t>L</t>
        </is>
      </c>
      <c r="BF196" s="90" t="inlineStr">
        <is>
          <t>M</t>
        </is>
      </c>
      <c r="BG196" s="90" t="inlineStr">
        <is>
          <t>H</t>
        </is>
      </c>
      <c r="BH196" s="90" t="inlineStr">
        <is>
          <t>M</t>
        </is>
      </c>
      <c r="BI196" s="93" t="n"/>
      <c r="BJ196" s="94" t="n"/>
      <c r="BK196" s="94" t="n"/>
      <c r="BL196" s="94" t="n"/>
      <c r="BM196" s="94" t="n"/>
      <c r="BN196" s="94" t="n"/>
      <c r="BO196" s="94" t="n"/>
      <c r="BP196" s="63" t="n"/>
      <c r="BQ196" s="95" t="str">
        <f>IF(CY196=0,"",IF(BP196&lt;&gt;"",BP196,IF(LEFT(W196,1)="X",W196,IF(OR(W196="B+",W196="C+"),INDEX(LAD_PC,MAX(1,MIN(14,MATCH(W196,LAD_PC,0)+IF((DA196-CZ196)&gt;=0.5,1,IF((DA196-CZ196)&lt;=-0.5,-1,0))))),INDEX(LAD_STD,MAX(1,MIN(12,MATCH(W196,LAD_STD,0)+IF((DA196-CZ196)&gt;=0.5,1,IF((DA196-CZ196)&lt;=-0.5,-1,0)))))))))</f>
        <v/>
      </c>
      <c r="BR196" s="86" t="str">
        <f>IF(BQ196="","",IFERROR(CHOOSE(INDEX(B_RANK,MATCH(BQ196,B_LVL,0)),"Band A · Practitioner","Band B · Specialist / Manager","B+ · Player-Coach","Band C · Principal / Head","C+ · Player-Coach","Band D · Business leadership","Band E · Enterprise leadership"),"Band X · Consultant"))</f>
        <v/>
      </c>
      <c r="BS196" s="86" t="str">
        <f>IF(BQ196="","",IF(BQ196=W196,"• Same",IF(INDEX(B_VAL,MATCH(BQ196,B_LVL,0))&gt;INDEX(B_VAL,MATCH(W196,B_LVL,0)),"▲ Up","▼ Down")))</f>
        <v/>
      </c>
      <c r="BT196" s="95" t="str">
        <f>IF(BQ196&lt;&gt;"",BQ196,W196)</f>
        <v>B1</v>
      </c>
      <c r="BU196" s="86" t="str">
        <f>IFERROR(IF($H196="","—",IF(OR(LEFT(BT196,1)="X",LEFT(INDEX($BT$7:$BT$592,MATCH($H196,$D$7:$D$592,0)),1)="X"),"—",IF(AND(LEFT(BT196,1)="E",LEFT(INDEX($BT$7:$BT$592,MATCH($H196,$D$7:$D$592,0)),1)="E"),"Exception · Band E",IF(INDEX(B_VAL,MATCH(BT196,B_LVL,0))&gt;=INDEX(B_VAL,MATCH(INDEX($BT$7:$BT$592,MATCH($H196,$D$7:$D$592,0)),B_LVL,0)),"⚠ At or above the manager",IF(INDEX(B_RANK,MATCH(BT196,B_LVL,0))=INDEX(B_RANK,MATCH(INDEX($BT$7:$BT$592,MATCH($H196,$D$7:$D$592,0)),B_LVL,0)),"⚠ Same band as the manager","OK"))))),"—")</f>
        <v>OK</v>
      </c>
      <c r="BV196" s="64" t="n"/>
      <c r="BW196" s="20">
        <f>IFERROR(INDEX(LMH_PTS,MATCH(AG196,LMH_KEY,0)),0)</f>
        <v>9</v>
      </c>
      <c r="BX196" s="21">
        <f>IFERROR(INDEX(LMH_PTS,MATCH(AH196,LMH_KEY,0)),0)</f>
        <v>3</v>
      </c>
      <c r="BY196" s="21">
        <f>IFERROR(INDEX(LMH_PTS,MATCH(AI196,LMH_KEY,0)),0)</f>
        <v>1</v>
      </c>
      <c r="BZ196" s="21">
        <f>IFERROR(INDEX(LMH_PTS,MATCH(AJ196,LMH_KEY,0)),0)</f>
        <v>1</v>
      </c>
      <c r="CA196" s="21">
        <f>IFERROR(INDEX(LMH_PTS,MATCH(AK196,LMH_KEY,0)),0)</f>
        <v>1</v>
      </c>
      <c r="CB196" s="21">
        <f>IFERROR(INDEX(LMH_PTS,MATCH(AL196,LMH_KEY,0)),0)</f>
        <v>1</v>
      </c>
      <c r="CC196" s="21">
        <f>IFERROR(INDEX(LMH_PTS,MATCH(AM196,LMH_KEY,0)),0)</f>
        <v>1</v>
      </c>
      <c r="CD196" s="21">
        <f>IFERROR(INDEX(LMH_PTS,MATCH(IF(AU196&lt;&gt;"",AU196,AG196),LMH_KEY,0)),0)</f>
        <v>9</v>
      </c>
      <c r="CE196" s="21">
        <f>IFERROR(INDEX(LMH_PTS,MATCH(IF(AV196&lt;&gt;"",AV196,AH196),LMH_KEY,0)),0)</f>
        <v>3</v>
      </c>
      <c r="CF196" s="21">
        <f>IFERROR(INDEX(LMH_PTS,MATCH(IF(AW196&lt;&gt;"",AW196,AI196),LMH_KEY,0)),0)</f>
        <v>1</v>
      </c>
      <c r="CG196" s="21">
        <f>IFERROR(INDEX(LMH_PTS,MATCH(IF(AX196&lt;&gt;"",AX196,AJ196),LMH_KEY,0)),0)</f>
        <v>1</v>
      </c>
      <c r="CH196" s="21">
        <f>IFERROR(INDEX(LMH_PTS,MATCH(IF(AY196&lt;&gt;"",AY196,AK196),LMH_KEY,0)),0)</f>
        <v>1</v>
      </c>
      <c r="CI196" s="21">
        <f>IFERROR(INDEX(LMH_PTS,MATCH(IF(AZ196&lt;&gt;"",AZ196,AL196),LMH_KEY,0)),0)</f>
        <v>1</v>
      </c>
      <c r="CJ196" s="21">
        <f>IFERROR(INDEX(LMH_PTS,MATCH(IF(BA196&lt;&gt;"",BA196,AM196),LMH_KEY,0)),0)</f>
        <v>1</v>
      </c>
      <c r="CK196" s="21">
        <f>IF(BB196="",0,IFERROR(INDEX(LMH_STEP,MATCH(BB196,LMH_KEY,0)),0))</f>
        <v>0</v>
      </c>
      <c r="CL196" s="21">
        <f>IF(BC196="",0,IFERROR(INDEX(LMH_STEP,MATCH(BC196,LMH_KEY,0)),0))</f>
        <v>0</v>
      </c>
      <c r="CM196" s="21">
        <f>IF(BD196="",0,IFERROR(INDEX(LMH_STEP,MATCH(BD196,LMH_KEY,0)),0))</f>
        <v>0</v>
      </c>
      <c r="CN196" s="21">
        <f>IF(BE196="",0,IFERROR(INDEX(LMH_STEP,MATCH(BE196,LMH_KEY,0)),0))</f>
        <v>-1</v>
      </c>
      <c r="CO196" s="21">
        <f>IF(BF196="",0,IFERROR(INDEX(LMH_STEP,MATCH(BF196,LMH_KEY,0)),0))</f>
        <v>0</v>
      </c>
      <c r="CP196" s="21">
        <f>IF(BG196="",0,IFERROR(INDEX(LMH_STEP,MATCH(BG196,LMH_KEY,0)),0))</f>
        <v>1</v>
      </c>
      <c r="CQ196" s="21">
        <f>IF(BH196="",0,IFERROR(INDEX(LMH_STEP,MATCH(BH196,LMH_KEY,0)),0))</f>
        <v>0</v>
      </c>
      <c r="CR196" s="21">
        <f>IF(BI196&lt;&gt;"",IFERROR(INDEX(LMH_STEP,MATCH(BI196,LMH_KEY,0)),0),CK196)</f>
        <v>0</v>
      </c>
      <c r="CS196" s="21">
        <f>IF(BJ196&lt;&gt;"",IFERROR(INDEX(LMH_STEP,MATCH(BJ196,LMH_KEY,0)),0),CL196)</f>
        <v>0</v>
      </c>
      <c r="CT196" s="21">
        <f>IF(BK196&lt;&gt;"",IFERROR(INDEX(LMH_STEP,MATCH(BK196,LMH_KEY,0)),0),CM196)</f>
        <v>0</v>
      </c>
      <c r="CU196" s="21">
        <f>IF(BL196&lt;&gt;"",IFERROR(INDEX(LMH_STEP,MATCH(BL196,LMH_KEY,0)),0),CN196)</f>
        <v>-1</v>
      </c>
      <c r="CV196" s="21">
        <f>IF(BM196&lt;&gt;"",IFERROR(INDEX(LMH_STEP,MATCH(BM196,LMH_KEY,0)),0),CO196)</f>
        <v>0</v>
      </c>
      <c r="CW196" s="21">
        <f>IF(BN196&lt;&gt;"",IFERROR(INDEX(LMH_STEP,MATCH(BN196,LMH_KEY,0)),0),CP196)</f>
        <v>1</v>
      </c>
      <c r="CX196" s="21">
        <f>IF(BO196&lt;&gt;"",IFERROR(INDEX(LMH_STEP,MATCH(BO196,LMH_KEY,0)),0),CQ196)</f>
        <v>0</v>
      </c>
      <c r="CY196" s="21">
        <f>COUNTA(BI196:BO196)+IF(BP196&lt;&gt;"",1,0)+IFERROR(INDEX(RM_LCNT,MATCH($U196,RM_KEY,0)),0)</f>
        <v>0</v>
      </c>
      <c r="CZ196" s="21">
        <f>IF((BW196+BX196+BY196+BZ196+CA196+CB196+CC196)=0,0,(BW196*CK196+BX196*CL196+BY196*CM196+BZ196*CN196+CA196*CO196+CB196*CP196+CC196*CQ196)/(BW196+BX196+BY196+BZ196+CA196+CB196+CC196))</f>
        <v>0</v>
      </c>
      <c r="DA196" s="21">
        <f>IF((CD196+CE196+CF196+CG196+CH196+CI196+CJ196)=0,0,(CD196*CR196+CE196*CS196+CF196*CT196+CG196*CU196+CH196*CV196+CI196*CW196+CJ196*CX196)/(CD196+CE196+CF196+CG196+CH196+CI196+CJ196))</f>
        <v>0</v>
      </c>
    </row>
    <row r="197" ht="70" customHeight="1">
      <c r="A197" s="59" t="inlineStr">
        <is>
          <t>iDEAL</t>
        </is>
      </c>
      <c r="B197" s="17" t="inlineStr">
        <is>
          <t>Technology</t>
        </is>
      </c>
      <c r="C197" s="17" t="n">
        <v>5</v>
      </c>
      <c r="D197" s="17" t="inlineStr">
        <is>
          <t>IRIS1858</t>
        </is>
      </c>
      <c r="E197" s="17" t="inlineStr">
        <is>
          <t>Prasad Bhoite</t>
        </is>
      </c>
      <c r="F197" s="17" t="inlineStr">
        <is>
          <t>Software Engineer</t>
        </is>
      </c>
      <c r="G197" s="17" t="inlineStr">
        <is>
          <t>Jignasha Sawla</t>
        </is>
      </c>
      <c r="H197" s="17" t="inlineStr">
        <is>
          <t>IRIS1809</t>
        </is>
      </c>
      <c r="I197" s="17" t="n">
        <v>6.9</v>
      </c>
      <c r="J197" s="17" t="inlineStr">
        <is>
          <t>BCA</t>
        </is>
      </c>
      <c r="K197" s="17" t="inlineStr">
        <is>
          <t>L3 – Professional / Associate</t>
        </is>
      </c>
      <c r="L197" s="82" t="inlineStr">
        <is>
          <t>20 of 20</t>
        </is>
      </c>
      <c r="M197" s="83" t="n"/>
      <c r="N197" s="83" t="inlineStr">
        <is>
          <t>Annual · set by manager: 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t>
        </is>
      </c>
      <c r="O197" s="83" t="inlineStr">
        <is>
          <t>Latest rating: 3 · Potential: Medium · 9-box: Emerging Talent</t>
        </is>
      </c>
      <c r="P197" s="83" t="inlineStr">
        <is>
          <t>Complexity &amp; Expertise: A3: Data models, stored procedures, query optimisation, performance monitoring and production issue support → moved up 0.5
Autonomy &amp; Decision: A2: own survey / KRA answers · summarised by the rater; not quoted → matches the start
Accountability &amp; Impact: A3: Data integrity and database performance; errors cause downtime or reporting issues → moved up 0.5
Leadership &amp; Strategy: A1: No guidance of others described → matches the start</t>
        </is>
      </c>
      <c r="Q197" s="84" t="inlineStr">
        <is>
          <t>Open ▸</t>
        </is>
      </c>
      <c r="R197" s="84" t="inlineStr">
        <is>
          <t>Card ▸</t>
        </is>
      </c>
      <c r="S197" s="85" t="inlineStr">
        <is>
          <t>Engineering &amp; Development</t>
        </is>
      </c>
      <c r="T197" s="86" t="inlineStr">
        <is>
          <t>Data Engineering &amp; Database Development</t>
        </is>
      </c>
      <c r="U197" s="86" t="inlineStr">
        <is>
          <t>R034</t>
        </is>
      </c>
      <c r="V197" s="86" t="inlineStr">
        <is>
          <t>Data Engineering &amp; Database Development · IC</t>
        </is>
      </c>
      <c r="W197" s="101" t="inlineStr">
        <is>
          <t>A3</t>
        </is>
      </c>
      <c r="X197" s="86" t="inlineStr">
        <is>
          <t>Band A · Practitioner</t>
        </is>
      </c>
      <c r="Y197" s="86" t="inlineStr">
        <is>
          <t>Senior Database Engineer</t>
        </is>
      </c>
      <c r="Z197" s="86" t="n"/>
      <c r="AA197" s="86" t="inlineStr">
        <is>
          <t>Placed at A3 by the evidence: six ratings × market-derived weights and rules R1–R13 · no move needed for the reporting line</t>
        </is>
      </c>
      <c r="AB197" s="86" t="n"/>
      <c r="AC197" s="88" t="inlineStr">
        <is>
          <t>A3</t>
        </is>
      </c>
      <c r="AD197" s="21" t="inlineStr">
        <is>
          <t>High · 6.9 yrs vs market 2–5 yrs for A3</t>
        </is>
      </c>
      <c r="AE197" s="21" t="n"/>
      <c r="AF197" s="21" t="inlineStr">
        <is>
          <t>P2 · SFIA 3 Apply</t>
        </is>
      </c>
      <c r="AG197" s="89" t="str">
        <f>IFERROR(IF(INDEX(RM_I_C,MATCH($U197,RM_KEY,0))="","",INDEX(RM_I_C,MATCH($U197,RM_KEY,0))),"")</f>
        <v>H</v>
      </c>
      <c r="AH197" s="90" t="str">
        <f>IFERROR(IF(INDEX(RM_I_Au,MATCH($U197,RM_KEY,0))="","",INDEX(RM_I_Au,MATCH($U197,RM_KEY,0))),"")</f>
        <v>M</v>
      </c>
      <c r="AI197" s="90" t="str">
        <f>IFERROR(IF(INDEX(RM_I_Ac,MATCH($U197,RM_KEY,0))="","",INDEX(RM_I_Ac,MATCH($U197,RM_KEY,0))),"")</f>
        <v>L</v>
      </c>
      <c r="AJ197" s="90" t="str">
        <f>IFERROR(IF(INDEX(RM_I_L,MATCH($U197,RM_KEY,0))="","",INDEX(RM_I_L,MATCH($U197,RM_KEY,0))),"")</f>
        <v>L</v>
      </c>
      <c r="AK197" s="90" t="str">
        <f>IFERROR(IF(INDEX(RM_I_BI,MATCH($U197,RM_KEY,0))="","",INDEX(RM_I_BI,MATCH($U197,RM_KEY,0))),"")</f>
        <v>L</v>
      </c>
      <c r="AL197" s="90" t="str">
        <f>IFERROR(IF(INDEX(RM_I_Exp,MATCH($U197,RM_KEY,0))="","",INDEX(RM_I_Exp,MATCH($U197,RM_KEY,0))),"")</f>
        <v>L</v>
      </c>
      <c r="AM197" s="90" t="str">
        <f>IFERROR(IF(INDEX(RM_I_Edu,MATCH($U197,RM_KEY,0))="","",INDEX(RM_I_Edu,MATCH($U197,RM_KEY,0))),"")</f>
        <v>L</v>
      </c>
      <c r="AN197" s="91" t="str">
        <f>IFERROR(IF(INDEX(RM_M_C,MATCH($U197,RM_KEY,0))="","",INDEX(RM_M_C,MATCH($U197,RM_KEY,0))),"")</f>
        <v>H</v>
      </c>
      <c r="AO197" s="92" t="str">
        <f>IFERROR(IF(INDEX(RM_M_Au,MATCH($U197,RM_KEY,0))="","",INDEX(RM_M_Au,MATCH($U197,RM_KEY,0))),"")</f>
        <v>M</v>
      </c>
      <c r="AP197" s="92" t="str">
        <f>IFERROR(IF(INDEX(RM_M_Ac,MATCH($U197,RM_KEY,0))="","",INDEX(RM_M_Ac,MATCH($U197,RM_KEY,0))),"")</f>
        <v>M</v>
      </c>
      <c r="AQ197" s="92" t="str">
        <f>IFERROR(IF(INDEX(RM_M_L,MATCH($U197,RM_KEY,0))="","",INDEX(RM_M_L,MATCH($U197,RM_KEY,0))),"")</f>
        <v>L</v>
      </c>
      <c r="AR197" s="92" t="str">
        <f>IFERROR(IF(INDEX(RM_M_BI,MATCH($U197,RM_KEY,0))="","",INDEX(RM_M_BI,MATCH($U197,RM_KEY,0))),"")</f>
        <v>L</v>
      </c>
      <c r="AS197" s="92" t="str">
        <f>IFERROR(IF(INDEX(RM_M_Exp,MATCH($U197,RM_KEY,0))="","",INDEX(RM_M_Exp,MATCH($U197,RM_KEY,0))),"")</f>
        <v>L</v>
      </c>
      <c r="AT197" s="92" t="str">
        <f>IFERROR(IF(INDEX(RM_M_Edu,MATCH($U197,RM_KEY,0))="","",INDEX(RM_M_Edu,MATCH($U197,RM_KEY,0))),"")</f>
        <v>L</v>
      </c>
      <c r="AU197" s="93" t="str">
        <f>IFERROR(IF(INDEX(RM_L_C,MATCH($U197,RM_KEY,0))="","",INDEX(RM_L_C,MATCH($U197,RM_KEY,0))),"")</f>
        <v/>
      </c>
      <c r="AV197" s="94" t="str">
        <f>IFERROR(IF(INDEX(RM_L_Au,MATCH($U197,RM_KEY,0))="","",INDEX(RM_L_Au,MATCH($U197,RM_KEY,0))),"")</f>
        <v/>
      </c>
      <c r="AW197" s="94" t="str">
        <f>IFERROR(IF(INDEX(RM_L_Ac,MATCH($U197,RM_KEY,0))="","",INDEX(RM_L_Ac,MATCH($U197,RM_KEY,0))),"")</f>
        <v/>
      </c>
      <c r="AX197" s="94" t="str">
        <f>IFERROR(IF(INDEX(RM_L_L,MATCH($U197,RM_KEY,0))="","",INDEX(RM_L_L,MATCH($U197,RM_KEY,0))),"")</f>
        <v/>
      </c>
      <c r="AY197" s="94" t="str">
        <f>IFERROR(IF(INDEX(RM_L_BI,MATCH($U197,RM_KEY,0))="","",INDEX(RM_L_BI,MATCH($U197,RM_KEY,0))),"")</f>
        <v/>
      </c>
      <c r="AZ197" s="94" t="str">
        <f>IFERROR(IF(INDEX(RM_L_Exp,MATCH($U197,RM_KEY,0))="","",INDEX(RM_L_Exp,MATCH($U197,RM_KEY,0))),"")</f>
        <v/>
      </c>
      <c r="BA197" s="94" t="str">
        <f>IFERROR(IF(INDEX(RM_L_Edu,MATCH($U197,RM_KEY,0))="","",INDEX(RM_L_Edu,MATCH($U197,RM_KEY,0))),"")</f>
        <v/>
      </c>
      <c r="BB197" s="89" t="inlineStr">
        <is>
          <t>M</t>
        </is>
      </c>
      <c r="BC197" s="90" t="inlineStr">
        <is>
          <t>L</t>
        </is>
      </c>
      <c r="BD197" s="90" t="inlineStr">
        <is>
          <t>M</t>
        </is>
      </c>
      <c r="BE197" s="90" t="inlineStr">
        <is>
          <t>L</t>
        </is>
      </c>
      <c r="BF197" s="90" t="inlineStr">
        <is>
          <t>M</t>
        </is>
      </c>
      <c r="BG197" s="90" t="inlineStr">
        <is>
          <t>H</t>
        </is>
      </c>
      <c r="BH197" s="90" t="inlineStr">
        <is>
          <t>M</t>
        </is>
      </c>
      <c r="BI197" s="93" t="n"/>
      <c r="BJ197" s="94" t="n"/>
      <c r="BK197" s="94" t="n"/>
      <c r="BL197" s="94" t="n"/>
      <c r="BM197" s="94" t="n"/>
      <c r="BN197" s="94" t="n"/>
      <c r="BO197" s="94" t="n"/>
      <c r="BP197" s="63" t="n"/>
      <c r="BQ197" s="95" t="str">
        <f>IF(CY197=0,"",IF(BP197&lt;&gt;"",BP197,IF(LEFT(W197,1)="X",W197,IF(OR(W197="B+",W197="C+"),INDEX(LAD_PC,MAX(1,MIN(14,MATCH(W197,LAD_PC,0)+IF((DA197-CZ197)&gt;=0.5,1,IF((DA197-CZ197)&lt;=-0.5,-1,0))))),INDEX(LAD_STD,MAX(1,MIN(12,MATCH(W197,LAD_STD,0)+IF((DA197-CZ197)&gt;=0.5,1,IF((DA197-CZ197)&lt;=-0.5,-1,0)))))))))</f>
        <v/>
      </c>
      <c r="BR197" s="86" t="str">
        <f>IF(BQ197="","",IFERROR(CHOOSE(INDEX(B_RANK,MATCH(BQ197,B_LVL,0)),"Band A · Practitioner","Band B · Specialist / Manager","B+ · Player-Coach","Band C · Principal / Head","C+ · Player-Coach","Band D · Business leadership","Band E · Enterprise leadership"),"Band X · Consultant"))</f>
        <v/>
      </c>
      <c r="BS197" s="86" t="str">
        <f>IF(BQ197="","",IF(BQ197=W197,"• Same",IF(INDEX(B_VAL,MATCH(BQ197,B_LVL,0))&gt;INDEX(B_VAL,MATCH(W197,B_LVL,0)),"▲ Up","▼ Down")))</f>
        <v/>
      </c>
      <c r="BT197" s="95" t="str">
        <f>IF(BQ197&lt;&gt;"",BQ197,W197)</f>
        <v>A3</v>
      </c>
      <c r="BU197" s="86" t="str">
        <f>IFERROR(IF($H197="","—",IF(OR(LEFT(BT197,1)="X",LEFT(INDEX($BT$7:$BT$592,MATCH($H197,$D$7:$D$592,0)),1)="X"),"—",IF(AND(LEFT(BT197,1)="E",LEFT(INDEX($BT$7:$BT$592,MATCH($H197,$D$7:$D$592,0)),1)="E"),"Exception · Band E",IF(INDEX(B_VAL,MATCH(BT197,B_LVL,0))&gt;=INDEX(B_VAL,MATCH(INDEX($BT$7:$BT$592,MATCH($H197,$D$7:$D$592,0)),B_LVL,0)),"⚠ At or above the manager",IF(INDEX(B_RANK,MATCH(BT197,B_LVL,0))=INDEX(B_RANK,MATCH(INDEX($BT$7:$BT$592,MATCH($H197,$D$7:$D$592,0)),B_LVL,0)),"⚠ Same band as the manager","OK"))))),"—")</f>
        <v>OK</v>
      </c>
      <c r="BV197" s="64" t="n"/>
      <c r="BW197" s="20">
        <f>IFERROR(INDEX(LMH_PTS,MATCH(AG197,LMH_KEY,0)),0)</f>
        <v>9</v>
      </c>
      <c r="BX197" s="21">
        <f>IFERROR(INDEX(LMH_PTS,MATCH(AH197,LMH_KEY,0)),0)</f>
        <v>3</v>
      </c>
      <c r="BY197" s="21">
        <f>IFERROR(INDEX(LMH_PTS,MATCH(AI197,LMH_KEY,0)),0)</f>
        <v>1</v>
      </c>
      <c r="BZ197" s="21">
        <f>IFERROR(INDEX(LMH_PTS,MATCH(AJ197,LMH_KEY,0)),0)</f>
        <v>1</v>
      </c>
      <c r="CA197" s="21">
        <f>IFERROR(INDEX(LMH_PTS,MATCH(AK197,LMH_KEY,0)),0)</f>
        <v>1</v>
      </c>
      <c r="CB197" s="21">
        <f>IFERROR(INDEX(LMH_PTS,MATCH(AL197,LMH_KEY,0)),0)</f>
        <v>1</v>
      </c>
      <c r="CC197" s="21">
        <f>IFERROR(INDEX(LMH_PTS,MATCH(AM197,LMH_KEY,0)),0)</f>
        <v>1</v>
      </c>
      <c r="CD197" s="21">
        <f>IFERROR(INDEX(LMH_PTS,MATCH(IF(AU197&lt;&gt;"",AU197,AG197),LMH_KEY,0)),0)</f>
        <v>9</v>
      </c>
      <c r="CE197" s="21">
        <f>IFERROR(INDEX(LMH_PTS,MATCH(IF(AV197&lt;&gt;"",AV197,AH197),LMH_KEY,0)),0)</f>
        <v>3</v>
      </c>
      <c r="CF197" s="21">
        <f>IFERROR(INDEX(LMH_PTS,MATCH(IF(AW197&lt;&gt;"",AW197,AI197),LMH_KEY,0)),0)</f>
        <v>1</v>
      </c>
      <c r="CG197" s="21">
        <f>IFERROR(INDEX(LMH_PTS,MATCH(IF(AX197&lt;&gt;"",AX197,AJ197),LMH_KEY,0)),0)</f>
        <v>1</v>
      </c>
      <c r="CH197" s="21">
        <f>IFERROR(INDEX(LMH_PTS,MATCH(IF(AY197&lt;&gt;"",AY197,AK197),LMH_KEY,0)),0)</f>
        <v>1</v>
      </c>
      <c r="CI197" s="21">
        <f>IFERROR(INDEX(LMH_PTS,MATCH(IF(AZ197&lt;&gt;"",AZ197,AL197),LMH_KEY,0)),0)</f>
        <v>1</v>
      </c>
      <c r="CJ197" s="21">
        <f>IFERROR(INDEX(LMH_PTS,MATCH(IF(BA197&lt;&gt;"",BA197,AM197),LMH_KEY,0)),0)</f>
        <v>1</v>
      </c>
      <c r="CK197" s="21">
        <f>IF(BB197="",0,IFERROR(INDEX(LMH_STEP,MATCH(BB197,LMH_KEY,0)),0))</f>
        <v>0</v>
      </c>
      <c r="CL197" s="21">
        <f>IF(BC197="",0,IFERROR(INDEX(LMH_STEP,MATCH(BC197,LMH_KEY,0)),0))</f>
        <v>-1</v>
      </c>
      <c r="CM197" s="21">
        <f>IF(BD197="",0,IFERROR(INDEX(LMH_STEP,MATCH(BD197,LMH_KEY,0)),0))</f>
        <v>0</v>
      </c>
      <c r="CN197" s="21">
        <f>IF(BE197="",0,IFERROR(INDEX(LMH_STEP,MATCH(BE197,LMH_KEY,0)),0))</f>
        <v>-1</v>
      </c>
      <c r="CO197" s="21">
        <f>IF(BF197="",0,IFERROR(INDEX(LMH_STEP,MATCH(BF197,LMH_KEY,0)),0))</f>
        <v>0</v>
      </c>
      <c r="CP197" s="21">
        <f>IF(BG197="",0,IFERROR(INDEX(LMH_STEP,MATCH(BG197,LMH_KEY,0)),0))</f>
        <v>1</v>
      </c>
      <c r="CQ197" s="21">
        <f>IF(BH197="",0,IFERROR(INDEX(LMH_STEP,MATCH(BH197,LMH_KEY,0)),0))</f>
        <v>0</v>
      </c>
      <c r="CR197" s="21">
        <f>IF(BI197&lt;&gt;"",IFERROR(INDEX(LMH_STEP,MATCH(BI197,LMH_KEY,0)),0),CK197)</f>
        <v>0</v>
      </c>
      <c r="CS197" s="21">
        <f>IF(BJ197&lt;&gt;"",IFERROR(INDEX(LMH_STEP,MATCH(BJ197,LMH_KEY,0)),0),CL197)</f>
        <v>-1</v>
      </c>
      <c r="CT197" s="21">
        <f>IF(BK197&lt;&gt;"",IFERROR(INDEX(LMH_STEP,MATCH(BK197,LMH_KEY,0)),0),CM197)</f>
        <v>0</v>
      </c>
      <c r="CU197" s="21">
        <f>IF(BL197&lt;&gt;"",IFERROR(INDEX(LMH_STEP,MATCH(BL197,LMH_KEY,0)),0),CN197)</f>
        <v>-1</v>
      </c>
      <c r="CV197" s="21">
        <f>IF(BM197&lt;&gt;"",IFERROR(INDEX(LMH_STEP,MATCH(BM197,LMH_KEY,0)),0),CO197)</f>
        <v>0</v>
      </c>
      <c r="CW197" s="21">
        <f>IF(BN197&lt;&gt;"",IFERROR(INDEX(LMH_STEP,MATCH(BN197,LMH_KEY,0)),0),CP197)</f>
        <v>1</v>
      </c>
      <c r="CX197" s="21">
        <f>IF(BO197&lt;&gt;"",IFERROR(INDEX(LMH_STEP,MATCH(BO197,LMH_KEY,0)),0),CQ197)</f>
        <v>0</v>
      </c>
      <c r="CY197" s="21">
        <f>COUNTA(BI197:BO197)+IF(BP197&lt;&gt;"",1,0)+IFERROR(INDEX(RM_LCNT,MATCH($U197,RM_KEY,0)),0)</f>
        <v>0</v>
      </c>
      <c r="CZ197" s="21">
        <f>IF((BW197+BX197+BY197+BZ197+CA197+CB197+CC197)=0,0,(BW197*CK197+BX197*CL197+BY197*CM197+BZ197*CN197+CA197*CO197+CB197*CP197+CC197*CQ197)/(BW197+BX197+BY197+BZ197+CA197+CB197+CC197))</f>
        <v>-0.176470588235294</v>
      </c>
      <c r="DA197" s="21">
        <f>IF((CD197+CE197+CF197+CG197+CH197+CI197+CJ197)=0,0,(CD197*CR197+CE197*CS197+CF197*CT197+CG197*CU197+CH197*CV197+CI197*CW197+CJ197*CX197)/(CD197+CE197+CF197+CG197+CH197+CI197+CJ197))</f>
        <v>-0.176470588235294</v>
      </c>
    </row>
    <row r="198" ht="70" customHeight="1">
      <c r="A198" s="59" t="inlineStr">
        <is>
          <t>iDEAL</t>
        </is>
      </c>
      <c r="B198" s="17" t="inlineStr">
        <is>
          <t>Technology</t>
        </is>
      </c>
      <c r="C198" s="17" t="n">
        <v>4</v>
      </c>
      <c r="D198" s="17" t="inlineStr">
        <is>
          <t>IRIS2052</t>
        </is>
      </c>
      <c r="E198" s="17" t="inlineStr">
        <is>
          <t>Akshata Sabale</t>
        </is>
      </c>
      <c r="F198" s="17" t="inlineStr">
        <is>
          <t>Software Engineer</t>
        </is>
      </c>
      <c r="G198" s="17" t="inlineStr">
        <is>
          <t>Jitendra Kumar</t>
        </is>
      </c>
      <c r="H198" s="17" t="inlineStr">
        <is>
          <t>IRIS0810</t>
        </is>
      </c>
      <c r="I198" s="17" t="n">
        <v>5.1</v>
      </c>
      <c r="J198" s="17" t="inlineStr">
        <is>
          <t>B.E</t>
        </is>
      </c>
      <c r="K198" s="17" t="inlineStr">
        <is>
          <t>L3 – Professional / Associate</t>
        </is>
      </c>
      <c r="L198" s="82" t="inlineStr">
        <is>
          <t>20 of 20</t>
        </is>
      </c>
      <c r="M198" s="83" t="n"/>
      <c r="N198" s="83" t="inlineStr">
        <is>
          <t>Annual · set by manager: 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t>
        </is>
      </c>
      <c r="O198" s="83" t="inlineStr">
        <is>
          <t>Latest rating: 3 · Potential: Medium · 9-box: Core Contributor</t>
        </is>
      </c>
      <c r="P198" s="83" t="inlineStr">
        <is>
          <t>Complexity &amp; Expertise: A3: New features, bug fixes, code review, live-issue debugging, report development, unit testing on RPT application → moved up 0.5
Autonomy &amp; Decision: A2: Only 'code implementation' given as independent decision → matches the start
Accountability &amp; Impact: A3: Code he ships to production; breakage means urgent fix by him → moved up 0.5
Leadership &amp; Strategy: A1: Reviews code but no guidance of others described → matches the start</t>
        </is>
      </c>
      <c r="Q198" s="84" t="inlineStr">
        <is>
          <t>Open ▸</t>
        </is>
      </c>
      <c r="R198" s="84" t="inlineStr">
        <is>
          <t>Card ▸</t>
        </is>
      </c>
      <c r="S198" s="85" t="inlineStr">
        <is>
          <t>Engineering &amp; Development</t>
        </is>
      </c>
      <c r="T198" s="86" t="inlineStr">
        <is>
          <t>Backend Development</t>
        </is>
      </c>
      <c r="U198" s="86" t="inlineStr">
        <is>
          <t>R032</t>
        </is>
      </c>
      <c r="V198" s="86" t="inlineStr">
        <is>
          <t>Backend Development · IC</t>
        </is>
      </c>
      <c r="W198" s="101" t="inlineStr">
        <is>
          <t>A3</t>
        </is>
      </c>
      <c r="X198" s="86" t="inlineStr">
        <is>
          <t>Band A · Practitioner</t>
        </is>
      </c>
      <c r="Y198" s="86" t="inlineStr">
        <is>
          <t>Senior Software Engineer</t>
        </is>
      </c>
      <c r="Z198" s="86" t="n"/>
      <c r="AA198" s="86" t="inlineStr">
        <is>
          <t>Placed at A3 by the evidence: six ratings × market-derived weights and rules R1–R13 · no move needed for the reporting line</t>
        </is>
      </c>
      <c r="AB198" s="86" t="n"/>
      <c r="AC198" s="88" t="inlineStr">
        <is>
          <t>A3</t>
        </is>
      </c>
      <c r="AD198" s="21" t="inlineStr">
        <is>
          <t>High · 5.1 yrs vs market 2–5 yrs for A3</t>
        </is>
      </c>
      <c r="AE198" s="21" t="n"/>
      <c r="AF198" s="21" t="inlineStr">
        <is>
          <t>P2 · SFIA 3 Apply</t>
        </is>
      </c>
      <c r="AG198" s="89" t="str">
        <f>IFERROR(IF(INDEX(RM_I_C,MATCH($U198,RM_KEY,0))="","",INDEX(RM_I_C,MATCH($U198,RM_KEY,0))),"")</f>
        <v>H</v>
      </c>
      <c r="AH198" s="90" t="str">
        <f>IFERROR(IF(INDEX(RM_I_Au,MATCH($U198,RM_KEY,0))="","",INDEX(RM_I_Au,MATCH($U198,RM_KEY,0))),"")</f>
        <v>M</v>
      </c>
      <c r="AI198" s="90" t="str">
        <f>IFERROR(IF(INDEX(RM_I_Ac,MATCH($U198,RM_KEY,0))="","",INDEX(RM_I_Ac,MATCH($U198,RM_KEY,0))),"")</f>
        <v>L</v>
      </c>
      <c r="AJ198" s="90" t="str">
        <f>IFERROR(IF(INDEX(RM_I_L,MATCH($U198,RM_KEY,0))="","",INDEX(RM_I_L,MATCH($U198,RM_KEY,0))),"")</f>
        <v>L</v>
      </c>
      <c r="AK198" s="90" t="str">
        <f>IFERROR(IF(INDEX(RM_I_BI,MATCH($U198,RM_KEY,0))="","",INDEX(RM_I_BI,MATCH($U198,RM_KEY,0))),"")</f>
        <v>L</v>
      </c>
      <c r="AL198" s="90" t="str">
        <f>IFERROR(IF(INDEX(RM_I_Exp,MATCH($U198,RM_KEY,0))="","",INDEX(RM_I_Exp,MATCH($U198,RM_KEY,0))),"")</f>
        <v>L</v>
      </c>
      <c r="AM198" s="90" t="str">
        <f>IFERROR(IF(INDEX(RM_I_Edu,MATCH($U198,RM_KEY,0))="","",INDEX(RM_I_Edu,MATCH($U198,RM_KEY,0))),"")</f>
        <v>L</v>
      </c>
      <c r="AN198" s="91" t="str">
        <f>IFERROR(IF(INDEX(RM_M_C,MATCH($U198,RM_KEY,0))="","",INDEX(RM_M_C,MATCH($U198,RM_KEY,0))),"")</f>
        <v>H</v>
      </c>
      <c r="AO198" s="92" t="str">
        <f>IFERROR(IF(INDEX(RM_M_Au,MATCH($U198,RM_KEY,0))="","",INDEX(RM_M_Au,MATCH($U198,RM_KEY,0))),"")</f>
        <v>M</v>
      </c>
      <c r="AP198" s="92" t="str">
        <f>IFERROR(IF(INDEX(RM_M_Ac,MATCH($U198,RM_KEY,0))="","",INDEX(RM_M_Ac,MATCH($U198,RM_KEY,0))),"")</f>
        <v>M</v>
      </c>
      <c r="AQ198" s="92" t="str">
        <f>IFERROR(IF(INDEX(RM_M_L,MATCH($U198,RM_KEY,0))="","",INDEX(RM_M_L,MATCH($U198,RM_KEY,0))),"")</f>
        <v>L</v>
      </c>
      <c r="AR198" s="92" t="str">
        <f>IFERROR(IF(INDEX(RM_M_BI,MATCH($U198,RM_KEY,0))="","",INDEX(RM_M_BI,MATCH($U198,RM_KEY,0))),"")</f>
        <v>L</v>
      </c>
      <c r="AS198" s="92" t="str">
        <f>IFERROR(IF(INDEX(RM_M_Exp,MATCH($U198,RM_KEY,0))="","",INDEX(RM_M_Exp,MATCH($U198,RM_KEY,0))),"")</f>
        <v>L</v>
      </c>
      <c r="AT198" s="92" t="str">
        <f>IFERROR(IF(INDEX(RM_M_Edu,MATCH($U198,RM_KEY,0))="","",INDEX(RM_M_Edu,MATCH($U198,RM_KEY,0))),"")</f>
        <v>L</v>
      </c>
      <c r="AU198" s="93" t="str">
        <f>IFERROR(IF(INDEX(RM_L_C,MATCH($U198,RM_KEY,0))="","",INDEX(RM_L_C,MATCH($U198,RM_KEY,0))),"")</f>
        <v/>
      </c>
      <c r="AV198" s="94" t="str">
        <f>IFERROR(IF(INDEX(RM_L_Au,MATCH($U198,RM_KEY,0))="","",INDEX(RM_L_Au,MATCH($U198,RM_KEY,0))),"")</f>
        <v/>
      </c>
      <c r="AW198" s="94" t="str">
        <f>IFERROR(IF(INDEX(RM_L_Ac,MATCH($U198,RM_KEY,0))="","",INDEX(RM_L_Ac,MATCH($U198,RM_KEY,0))),"")</f>
        <v/>
      </c>
      <c r="AX198" s="94" t="str">
        <f>IFERROR(IF(INDEX(RM_L_L,MATCH($U198,RM_KEY,0))="","",INDEX(RM_L_L,MATCH($U198,RM_KEY,0))),"")</f>
        <v/>
      </c>
      <c r="AY198" s="94" t="str">
        <f>IFERROR(IF(INDEX(RM_L_BI,MATCH($U198,RM_KEY,0))="","",INDEX(RM_L_BI,MATCH($U198,RM_KEY,0))),"")</f>
        <v/>
      </c>
      <c r="AZ198" s="94" t="str">
        <f>IFERROR(IF(INDEX(RM_L_Exp,MATCH($U198,RM_KEY,0))="","",INDEX(RM_L_Exp,MATCH($U198,RM_KEY,0))),"")</f>
        <v/>
      </c>
      <c r="BA198" s="94" t="str">
        <f>IFERROR(IF(INDEX(RM_L_Edu,MATCH($U198,RM_KEY,0))="","",INDEX(RM_L_Edu,MATCH($U198,RM_KEY,0))),"")</f>
        <v/>
      </c>
      <c r="BB198" s="89" t="inlineStr">
        <is>
          <t>M</t>
        </is>
      </c>
      <c r="BC198" s="90" t="inlineStr">
        <is>
          <t>L</t>
        </is>
      </c>
      <c r="BD198" s="90" t="inlineStr">
        <is>
          <t>M</t>
        </is>
      </c>
      <c r="BE198" s="90" t="inlineStr">
        <is>
          <t>L</t>
        </is>
      </c>
      <c r="BF198" s="90" t="n"/>
      <c r="BG198" s="90" t="inlineStr">
        <is>
          <t>H</t>
        </is>
      </c>
      <c r="BH198" s="90" t="inlineStr">
        <is>
          <t>M</t>
        </is>
      </c>
      <c r="BI198" s="93" t="n"/>
      <c r="BJ198" s="94" t="n"/>
      <c r="BK198" s="94" t="n"/>
      <c r="BL198" s="94" t="n"/>
      <c r="BM198" s="94" t="n"/>
      <c r="BN198" s="94" t="n"/>
      <c r="BO198" s="94" t="n"/>
      <c r="BP198" s="63" t="n"/>
      <c r="BQ198" s="95" t="str">
        <f>IF(CY198=0,"",IF(BP198&lt;&gt;"",BP198,IF(LEFT(W198,1)="X",W198,IF(OR(W198="B+",W198="C+"),INDEX(LAD_PC,MAX(1,MIN(14,MATCH(W198,LAD_PC,0)+IF((DA198-CZ198)&gt;=0.5,1,IF((DA198-CZ198)&lt;=-0.5,-1,0))))),INDEX(LAD_STD,MAX(1,MIN(12,MATCH(W198,LAD_STD,0)+IF((DA198-CZ198)&gt;=0.5,1,IF((DA198-CZ198)&lt;=-0.5,-1,0)))))))))</f>
        <v/>
      </c>
      <c r="BR198" s="86" t="str">
        <f>IF(BQ198="","",IFERROR(CHOOSE(INDEX(B_RANK,MATCH(BQ198,B_LVL,0)),"Band A · Practitioner","Band B · Specialist / Manager","B+ · Player-Coach","Band C · Principal / Head","C+ · Player-Coach","Band D · Business leadership","Band E · Enterprise leadership"),"Band X · Consultant"))</f>
        <v/>
      </c>
      <c r="BS198" s="86" t="str">
        <f>IF(BQ198="","",IF(BQ198=W198,"• Same",IF(INDEX(B_VAL,MATCH(BQ198,B_LVL,0))&gt;INDEX(B_VAL,MATCH(W198,B_LVL,0)),"▲ Up","▼ Down")))</f>
        <v/>
      </c>
      <c r="BT198" s="95" t="str">
        <f>IF(BQ198&lt;&gt;"",BQ198,W198)</f>
        <v>A3</v>
      </c>
      <c r="BU198" s="86" t="str">
        <f>IFERROR(IF($H198="","—",IF(OR(LEFT(BT198,1)="X",LEFT(INDEX($BT$7:$BT$592,MATCH($H198,$D$7:$D$592,0)),1)="X"),"—",IF(AND(LEFT(BT198,1)="E",LEFT(INDEX($BT$7:$BT$592,MATCH($H198,$D$7:$D$592,0)),1)="E"),"Exception · Band E",IF(INDEX(B_VAL,MATCH(BT198,B_LVL,0))&gt;=INDEX(B_VAL,MATCH(INDEX($BT$7:$BT$592,MATCH($H198,$D$7:$D$592,0)),B_LVL,0)),"⚠ At or above the manager",IF(INDEX(B_RANK,MATCH(BT198,B_LVL,0))=INDEX(B_RANK,MATCH(INDEX($BT$7:$BT$592,MATCH($H198,$D$7:$D$592,0)),B_LVL,0)),"⚠ Same band as the manager","OK"))))),"—")</f>
        <v>OK</v>
      </c>
      <c r="BV198" s="64" t="n"/>
      <c r="BW198" s="20">
        <f>IFERROR(INDEX(LMH_PTS,MATCH(AG198,LMH_KEY,0)),0)</f>
        <v>9</v>
      </c>
      <c r="BX198" s="21">
        <f>IFERROR(INDEX(LMH_PTS,MATCH(AH198,LMH_KEY,0)),0)</f>
        <v>3</v>
      </c>
      <c r="BY198" s="21">
        <f>IFERROR(INDEX(LMH_PTS,MATCH(AI198,LMH_KEY,0)),0)</f>
        <v>1</v>
      </c>
      <c r="BZ198" s="21">
        <f>IFERROR(INDEX(LMH_PTS,MATCH(AJ198,LMH_KEY,0)),0)</f>
        <v>1</v>
      </c>
      <c r="CA198" s="21">
        <f>IFERROR(INDEX(LMH_PTS,MATCH(AK198,LMH_KEY,0)),0)</f>
        <v>1</v>
      </c>
      <c r="CB198" s="21">
        <f>IFERROR(INDEX(LMH_PTS,MATCH(AL198,LMH_KEY,0)),0)</f>
        <v>1</v>
      </c>
      <c r="CC198" s="21">
        <f>IFERROR(INDEX(LMH_PTS,MATCH(AM198,LMH_KEY,0)),0)</f>
        <v>1</v>
      </c>
      <c r="CD198" s="21">
        <f>IFERROR(INDEX(LMH_PTS,MATCH(IF(AU198&lt;&gt;"",AU198,AG198),LMH_KEY,0)),0)</f>
        <v>9</v>
      </c>
      <c r="CE198" s="21">
        <f>IFERROR(INDEX(LMH_PTS,MATCH(IF(AV198&lt;&gt;"",AV198,AH198),LMH_KEY,0)),0)</f>
        <v>3</v>
      </c>
      <c r="CF198" s="21">
        <f>IFERROR(INDEX(LMH_PTS,MATCH(IF(AW198&lt;&gt;"",AW198,AI198),LMH_KEY,0)),0)</f>
        <v>1</v>
      </c>
      <c r="CG198" s="21">
        <f>IFERROR(INDEX(LMH_PTS,MATCH(IF(AX198&lt;&gt;"",AX198,AJ198),LMH_KEY,0)),0)</f>
        <v>1</v>
      </c>
      <c r="CH198" s="21">
        <f>IFERROR(INDEX(LMH_PTS,MATCH(IF(AY198&lt;&gt;"",AY198,AK198),LMH_KEY,0)),0)</f>
        <v>1</v>
      </c>
      <c r="CI198" s="21">
        <f>IFERROR(INDEX(LMH_PTS,MATCH(IF(AZ198&lt;&gt;"",AZ198,AL198),LMH_KEY,0)),0)</f>
        <v>1</v>
      </c>
      <c r="CJ198" s="21">
        <f>IFERROR(INDEX(LMH_PTS,MATCH(IF(BA198&lt;&gt;"",BA198,AM198),LMH_KEY,0)),0)</f>
        <v>1</v>
      </c>
      <c r="CK198" s="21">
        <f>IF(BB198="",0,IFERROR(INDEX(LMH_STEP,MATCH(BB198,LMH_KEY,0)),0))</f>
        <v>0</v>
      </c>
      <c r="CL198" s="21">
        <f>IF(BC198="",0,IFERROR(INDEX(LMH_STEP,MATCH(BC198,LMH_KEY,0)),0))</f>
        <v>-1</v>
      </c>
      <c r="CM198" s="21">
        <f>IF(BD198="",0,IFERROR(INDEX(LMH_STEP,MATCH(BD198,LMH_KEY,0)),0))</f>
        <v>0</v>
      </c>
      <c r="CN198" s="21">
        <f>IF(BE198="",0,IFERROR(INDEX(LMH_STEP,MATCH(BE198,LMH_KEY,0)),0))</f>
        <v>-1</v>
      </c>
      <c r="CO198" s="21">
        <f>IF(BF198="",0,IFERROR(INDEX(LMH_STEP,MATCH(BF198,LMH_KEY,0)),0))</f>
        <v>0</v>
      </c>
      <c r="CP198" s="21">
        <f>IF(BG198="",0,IFERROR(INDEX(LMH_STEP,MATCH(BG198,LMH_KEY,0)),0))</f>
        <v>1</v>
      </c>
      <c r="CQ198" s="21">
        <f>IF(BH198="",0,IFERROR(INDEX(LMH_STEP,MATCH(BH198,LMH_KEY,0)),0))</f>
        <v>0</v>
      </c>
      <c r="CR198" s="21">
        <f>IF(BI198&lt;&gt;"",IFERROR(INDEX(LMH_STEP,MATCH(BI198,LMH_KEY,0)),0),CK198)</f>
        <v>0</v>
      </c>
      <c r="CS198" s="21">
        <f>IF(BJ198&lt;&gt;"",IFERROR(INDEX(LMH_STEP,MATCH(BJ198,LMH_KEY,0)),0),CL198)</f>
        <v>-1</v>
      </c>
      <c r="CT198" s="21">
        <f>IF(BK198&lt;&gt;"",IFERROR(INDEX(LMH_STEP,MATCH(BK198,LMH_KEY,0)),0),CM198)</f>
        <v>0</v>
      </c>
      <c r="CU198" s="21">
        <f>IF(BL198&lt;&gt;"",IFERROR(INDEX(LMH_STEP,MATCH(BL198,LMH_KEY,0)),0),CN198)</f>
        <v>-1</v>
      </c>
      <c r="CV198" s="21">
        <f>IF(BM198&lt;&gt;"",IFERROR(INDEX(LMH_STEP,MATCH(BM198,LMH_KEY,0)),0),CO198)</f>
        <v>0</v>
      </c>
      <c r="CW198" s="21">
        <f>IF(BN198&lt;&gt;"",IFERROR(INDEX(LMH_STEP,MATCH(BN198,LMH_KEY,0)),0),CP198)</f>
        <v>1</v>
      </c>
      <c r="CX198" s="21">
        <f>IF(BO198&lt;&gt;"",IFERROR(INDEX(LMH_STEP,MATCH(BO198,LMH_KEY,0)),0),CQ198)</f>
        <v>0</v>
      </c>
      <c r="CY198" s="21">
        <f>COUNTA(BI198:BO198)+IF(BP198&lt;&gt;"",1,0)+IFERROR(INDEX(RM_LCNT,MATCH($U198,RM_KEY,0)),0)</f>
        <v>0</v>
      </c>
      <c r="CZ198" s="21">
        <f>IF((BW198+BX198+BY198+BZ198+CA198+CB198+CC198)=0,0,(BW198*CK198+BX198*CL198+BY198*CM198+BZ198*CN198+CA198*CO198+CB198*CP198+CC198*CQ198)/(BW198+BX198+BY198+BZ198+CA198+CB198+CC198))</f>
        <v>-0.176470588235294</v>
      </c>
      <c r="DA198" s="21">
        <f>IF((CD198+CE198+CF198+CG198+CH198+CI198+CJ198)=0,0,(CD198*CR198+CE198*CS198+CF198*CT198+CG198*CU198+CH198*CV198+CI198*CW198+CJ198*CX198)/(CD198+CE198+CF198+CG198+CH198+CI198+CJ198))</f>
        <v>-0.176470588235294</v>
      </c>
    </row>
    <row r="199" ht="70" customHeight="1">
      <c r="A199" s="59" t="inlineStr">
        <is>
          <t>iDEAL</t>
        </is>
      </c>
      <c r="B199" s="17" t="inlineStr">
        <is>
          <t>Technology</t>
        </is>
      </c>
      <c r="C199" s="17" t="n">
        <v>4</v>
      </c>
      <c r="D199" s="17" t="inlineStr">
        <is>
          <t>IRIS1922</t>
        </is>
      </c>
      <c r="E199" s="17" t="inlineStr">
        <is>
          <t>H Marenna</t>
        </is>
      </c>
      <c r="F199" s="17" t="inlineStr">
        <is>
          <t>Senior Software Engineer</t>
        </is>
      </c>
      <c r="G199" s="17" t="inlineStr">
        <is>
          <t>Jitendra Kumar</t>
        </is>
      </c>
      <c r="H199" s="17" t="inlineStr">
        <is>
          <t>IRIS0810</t>
        </is>
      </c>
      <c r="I199" s="17" t="n">
        <v>9.199999999999999</v>
      </c>
      <c r="J199" s="17" t="inlineStr">
        <is>
          <t>B.Tech</t>
        </is>
      </c>
      <c r="K199" s="17" t="inlineStr">
        <is>
          <t>L4 – Senior</t>
        </is>
      </c>
      <c r="L199" s="82" t="inlineStr">
        <is>
          <t>20 of 20</t>
        </is>
      </c>
      <c r="M199" s="83" t="n"/>
      <c r="N199" s="83" t="inlineStr">
        <is>
          <t>Annual · set by manager: 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
Quarterly: 1.Translate …</t>
        </is>
      </c>
      <c r="O199" s="83" t="inlineStr">
        <is>
          <t>Latest rating: 2 · Potential: Low · 9-box: Reliable Specialist</t>
        </is>
      </c>
      <c r="P199" s="83" t="inlineStr">
        <is>
          <t>Complexity &amp; Expertise: A2: Database / ETL issue resolution on assigned work; no harder cases described → moved down 0.5
Autonomy &amp; Decision: A2: Only says troubleshooting issues is done independently → moved down 0.5
Accountability &amp; Impact: A2: own survey / KRA answers · summarised by the rater; not quoted → moved down 0.5
Leadership &amp; Strategy: A1: No guiding or reviewing of others described → moved down 0.5</t>
        </is>
      </c>
      <c r="Q199" s="84" t="inlineStr">
        <is>
          <t>Open ▸</t>
        </is>
      </c>
      <c r="R199" s="84" t="inlineStr">
        <is>
          <t>Card ▸</t>
        </is>
      </c>
      <c r="S199" s="85" t="inlineStr">
        <is>
          <t>Engineering &amp; Development</t>
        </is>
      </c>
      <c r="T199" s="86" t="inlineStr">
        <is>
          <t>Data Engineering &amp; Database Development</t>
        </is>
      </c>
      <c r="U199" s="86" t="inlineStr">
        <is>
          <t>R034</t>
        </is>
      </c>
      <c r="V199" s="86" t="inlineStr">
        <is>
          <t>Data Engineering &amp; Database Development · IC</t>
        </is>
      </c>
      <c r="W199" s="101" t="inlineStr">
        <is>
          <t>A3</t>
        </is>
      </c>
      <c r="X199" s="86" t="inlineStr">
        <is>
          <t>Band A · Practitioner</t>
        </is>
      </c>
      <c r="Y199" s="86" t="inlineStr">
        <is>
          <t>Senior Database Engineer</t>
        </is>
      </c>
      <c r="Z199" s="86" t="n"/>
      <c r="AA199" s="86" t="inlineStr">
        <is>
          <t>Placed at A3 by the evidence: six ratings × market-derived weights and rules R1–R13 · no move needed for the reporting line</t>
        </is>
      </c>
      <c r="AB199" s="86" t="n"/>
      <c r="AC199" s="88" t="inlineStr">
        <is>
          <t>A3</t>
        </is>
      </c>
      <c r="AD199" s="21" t="inlineStr">
        <is>
          <t>High · 9.2 yrs vs market 2–5 yrs for A3</t>
        </is>
      </c>
      <c r="AE199" s="21" t="n"/>
      <c r="AF199" s="21" t="inlineStr">
        <is>
          <t>P2 · SFIA 3 Apply</t>
        </is>
      </c>
      <c r="AG199" s="89" t="str">
        <f>IFERROR(IF(INDEX(RM_I_C,MATCH($U199,RM_KEY,0))="","",INDEX(RM_I_C,MATCH($U199,RM_KEY,0))),"")</f>
        <v>H</v>
      </c>
      <c r="AH199" s="90" t="str">
        <f>IFERROR(IF(INDEX(RM_I_Au,MATCH($U199,RM_KEY,0))="","",INDEX(RM_I_Au,MATCH($U199,RM_KEY,0))),"")</f>
        <v>M</v>
      </c>
      <c r="AI199" s="90" t="str">
        <f>IFERROR(IF(INDEX(RM_I_Ac,MATCH($U199,RM_KEY,0))="","",INDEX(RM_I_Ac,MATCH($U199,RM_KEY,0))),"")</f>
        <v>L</v>
      </c>
      <c r="AJ199" s="90" t="str">
        <f>IFERROR(IF(INDEX(RM_I_L,MATCH($U199,RM_KEY,0))="","",INDEX(RM_I_L,MATCH($U199,RM_KEY,0))),"")</f>
        <v>L</v>
      </c>
      <c r="AK199" s="90" t="str">
        <f>IFERROR(IF(INDEX(RM_I_BI,MATCH($U199,RM_KEY,0))="","",INDEX(RM_I_BI,MATCH($U199,RM_KEY,0))),"")</f>
        <v>L</v>
      </c>
      <c r="AL199" s="90" t="str">
        <f>IFERROR(IF(INDEX(RM_I_Exp,MATCH($U199,RM_KEY,0))="","",INDEX(RM_I_Exp,MATCH($U199,RM_KEY,0))),"")</f>
        <v>L</v>
      </c>
      <c r="AM199" s="90" t="str">
        <f>IFERROR(IF(INDEX(RM_I_Edu,MATCH($U199,RM_KEY,0))="","",INDEX(RM_I_Edu,MATCH($U199,RM_KEY,0))),"")</f>
        <v>L</v>
      </c>
      <c r="AN199" s="91" t="str">
        <f>IFERROR(IF(INDEX(RM_M_C,MATCH($U199,RM_KEY,0))="","",INDEX(RM_M_C,MATCH($U199,RM_KEY,0))),"")</f>
        <v>H</v>
      </c>
      <c r="AO199" s="92" t="str">
        <f>IFERROR(IF(INDEX(RM_M_Au,MATCH($U199,RM_KEY,0))="","",INDEX(RM_M_Au,MATCH($U199,RM_KEY,0))),"")</f>
        <v>M</v>
      </c>
      <c r="AP199" s="92" t="str">
        <f>IFERROR(IF(INDEX(RM_M_Ac,MATCH($U199,RM_KEY,0))="","",INDEX(RM_M_Ac,MATCH($U199,RM_KEY,0))),"")</f>
        <v>M</v>
      </c>
      <c r="AQ199" s="92" t="str">
        <f>IFERROR(IF(INDEX(RM_M_L,MATCH($U199,RM_KEY,0))="","",INDEX(RM_M_L,MATCH($U199,RM_KEY,0))),"")</f>
        <v>L</v>
      </c>
      <c r="AR199" s="92" t="str">
        <f>IFERROR(IF(INDEX(RM_M_BI,MATCH($U199,RM_KEY,0))="","",INDEX(RM_M_BI,MATCH($U199,RM_KEY,0))),"")</f>
        <v>L</v>
      </c>
      <c r="AS199" s="92" t="str">
        <f>IFERROR(IF(INDEX(RM_M_Exp,MATCH($U199,RM_KEY,0))="","",INDEX(RM_M_Exp,MATCH($U199,RM_KEY,0))),"")</f>
        <v>L</v>
      </c>
      <c r="AT199" s="92" t="str">
        <f>IFERROR(IF(INDEX(RM_M_Edu,MATCH($U199,RM_KEY,0))="","",INDEX(RM_M_Edu,MATCH($U199,RM_KEY,0))),"")</f>
        <v>L</v>
      </c>
      <c r="AU199" s="93" t="str">
        <f>IFERROR(IF(INDEX(RM_L_C,MATCH($U199,RM_KEY,0))="","",INDEX(RM_L_C,MATCH($U199,RM_KEY,0))),"")</f>
        <v/>
      </c>
      <c r="AV199" s="94" t="str">
        <f>IFERROR(IF(INDEX(RM_L_Au,MATCH($U199,RM_KEY,0))="","",INDEX(RM_L_Au,MATCH($U199,RM_KEY,0))),"")</f>
        <v/>
      </c>
      <c r="AW199" s="94" t="str">
        <f>IFERROR(IF(INDEX(RM_L_Ac,MATCH($U199,RM_KEY,0))="","",INDEX(RM_L_Ac,MATCH($U199,RM_KEY,0))),"")</f>
        <v/>
      </c>
      <c r="AX199" s="94" t="str">
        <f>IFERROR(IF(INDEX(RM_L_L,MATCH($U199,RM_KEY,0))="","",INDEX(RM_L_L,MATCH($U199,RM_KEY,0))),"")</f>
        <v/>
      </c>
      <c r="AY199" s="94" t="str">
        <f>IFERROR(IF(INDEX(RM_L_BI,MATCH($U199,RM_KEY,0))="","",INDEX(RM_L_BI,MATCH($U199,RM_KEY,0))),"")</f>
        <v/>
      </c>
      <c r="AZ199" s="94" t="str">
        <f>IFERROR(IF(INDEX(RM_L_Exp,MATCH($U199,RM_KEY,0))="","",INDEX(RM_L_Exp,MATCH($U199,RM_KEY,0))),"")</f>
        <v/>
      </c>
      <c r="BA199" s="94" t="str">
        <f>IFERROR(IF(INDEX(RM_L_Edu,MATCH($U199,RM_KEY,0))="","",INDEX(RM_L_Edu,MATCH($U199,RM_KEY,0))),"")</f>
        <v/>
      </c>
      <c r="BB199" s="89" t="inlineStr">
        <is>
          <t>M</t>
        </is>
      </c>
      <c r="BC199" s="90" t="inlineStr">
        <is>
          <t>M</t>
        </is>
      </c>
      <c r="BD199" s="90" t="inlineStr">
        <is>
          <t>M</t>
        </is>
      </c>
      <c r="BE199" s="90" t="inlineStr">
        <is>
          <t>L</t>
        </is>
      </c>
      <c r="BF199" s="90" t="inlineStr">
        <is>
          <t>M</t>
        </is>
      </c>
      <c r="BG199" s="90" t="inlineStr">
        <is>
          <t>H</t>
        </is>
      </c>
      <c r="BH199" s="90" t="inlineStr">
        <is>
          <t>M</t>
        </is>
      </c>
      <c r="BI199" s="93" t="n"/>
      <c r="BJ199" s="94" t="n"/>
      <c r="BK199" s="94" t="n"/>
      <c r="BL199" s="94" t="n"/>
      <c r="BM199" s="94" t="n"/>
      <c r="BN199" s="94" t="n"/>
      <c r="BO199" s="94" t="n"/>
      <c r="BP199" s="63" t="n"/>
      <c r="BQ199" s="95" t="str">
        <f>IF(CY199=0,"",IF(BP199&lt;&gt;"",BP199,IF(LEFT(W199,1)="X",W199,IF(OR(W199="B+",W199="C+"),INDEX(LAD_PC,MAX(1,MIN(14,MATCH(W199,LAD_PC,0)+IF((DA199-CZ199)&gt;=0.5,1,IF((DA199-CZ199)&lt;=-0.5,-1,0))))),INDEX(LAD_STD,MAX(1,MIN(12,MATCH(W199,LAD_STD,0)+IF((DA199-CZ199)&gt;=0.5,1,IF((DA199-CZ199)&lt;=-0.5,-1,0)))))))))</f>
        <v/>
      </c>
      <c r="BR199" s="86" t="str">
        <f>IF(BQ199="","",IFERROR(CHOOSE(INDEX(B_RANK,MATCH(BQ199,B_LVL,0)),"Band A · Practitioner","Band B · Specialist / Manager","B+ · Player-Coach","Band C · Principal / Head","C+ · Player-Coach","Band D · Business leadership","Band E · Enterprise leadership"),"Band X · Consultant"))</f>
        <v/>
      </c>
      <c r="BS199" s="86" t="str">
        <f>IF(BQ199="","",IF(BQ199=W199,"• Same",IF(INDEX(B_VAL,MATCH(BQ199,B_LVL,0))&gt;INDEX(B_VAL,MATCH(W199,B_LVL,0)),"▲ Up","▼ Down")))</f>
        <v/>
      </c>
      <c r="BT199" s="95" t="str">
        <f>IF(BQ199&lt;&gt;"",BQ199,W199)</f>
        <v>A3</v>
      </c>
      <c r="BU199" s="86" t="str">
        <f>IFERROR(IF($H199="","—",IF(OR(LEFT(BT199,1)="X",LEFT(INDEX($BT$7:$BT$592,MATCH($H199,$D$7:$D$592,0)),1)="X"),"—",IF(AND(LEFT(BT199,1)="E",LEFT(INDEX($BT$7:$BT$592,MATCH($H199,$D$7:$D$592,0)),1)="E"),"Exception · Band E",IF(INDEX(B_VAL,MATCH(BT199,B_LVL,0))&gt;=INDEX(B_VAL,MATCH(INDEX($BT$7:$BT$592,MATCH($H199,$D$7:$D$592,0)),B_LVL,0)),"⚠ At or above the manager",IF(INDEX(B_RANK,MATCH(BT199,B_LVL,0))=INDEX(B_RANK,MATCH(INDEX($BT$7:$BT$592,MATCH($H199,$D$7:$D$592,0)),B_LVL,0)),"⚠ Same band as the manager","OK"))))),"—")</f>
        <v>OK</v>
      </c>
      <c r="BV199" s="64" t="n"/>
      <c r="BW199" s="20">
        <f>IFERROR(INDEX(LMH_PTS,MATCH(AG199,LMH_KEY,0)),0)</f>
        <v>9</v>
      </c>
      <c r="BX199" s="21">
        <f>IFERROR(INDEX(LMH_PTS,MATCH(AH199,LMH_KEY,0)),0)</f>
        <v>3</v>
      </c>
      <c r="BY199" s="21">
        <f>IFERROR(INDEX(LMH_PTS,MATCH(AI199,LMH_KEY,0)),0)</f>
        <v>1</v>
      </c>
      <c r="BZ199" s="21">
        <f>IFERROR(INDEX(LMH_PTS,MATCH(AJ199,LMH_KEY,0)),0)</f>
        <v>1</v>
      </c>
      <c r="CA199" s="21">
        <f>IFERROR(INDEX(LMH_PTS,MATCH(AK199,LMH_KEY,0)),0)</f>
        <v>1</v>
      </c>
      <c r="CB199" s="21">
        <f>IFERROR(INDEX(LMH_PTS,MATCH(AL199,LMH_KEY,0)),0)</f>
        <v>1</v>
      </c>
      <c r="CC199" s="21">
        <f>IFERROR(INDEX(LMH_PTS,MATCH(AM199,LMH_KEY,0)),0)</f>
        <v>1</v>
      </c>
      <c r="CD199" s="21">
        <f>IFERROR(INDEX(LMH_PTS,MATCH(IF(AU199&lt;&gt;"",AU199,AG199),LMH_KEY,0)),0)</f>
        <v>9</v>
      </c>
      <c r="CE199" s="21">
        <f>IFERROR(INDEX(LMH_PTS,MATCH(IF(AV199&lt;&gt;"",AV199,AH199),LMH_KEY,0)),0)</f>
        <v>3</v>
      </c>
      <c r="CF199" s="21">
        <f>IFERROR(INDEX(LMH_PTS,MATCH(IF(AW199&lt;&gt;"",AW199,AI199),LMH_KEY,0)),0)</f>
        <v>1</v>
      </c>
      <c r="CG199" s="21">
        <f>IFERROR(INDEX(LMH_PTS,MATCH(IF(AX199&lt;&gt;"",AX199,AJ199),LMH_KEY,0)),0)</f>
        <v>1</v>
      </c>
      <c r="CH199" s="21">
        <f>IFERROR(INDEX(LMH_PTS,MATCH(IF(AY199&lt;&gt;"",AY199,AK199),LMH_KEY,0)),0)</f>
        <v>1</v>
      </c>
      <c r="CI199" s="21">
        <f>IFERROR(INDEX(LMH_PTS,MATCH(IF(AZ199&lt;&gt;"",AZ199,AL199),LMH_KEY,0)),0)</f>
        <v>1</v>
      </c>
      <c r="CJ199" s="21">
        <f>IFERROR(INDEX(LMH_PTS,MATCH(IF(BA199&lt;&gt;"",BA199,AM199),LMH_KEY,0)),0)</f>
        <v>1</v>
      </c>
      <c r="CK199" s="21">
        <f>IF(BB199="",0,IFERROR(INDEX(LMH_STEP,MATCH(BB199,LMH_KEY,0)),0))</f>
        <v>0</v>
      </c>
      <c r="CL199" s="21">
        <f>IF(BC199="",0,IFERROR(INDEX(LMH_STEP,MATCH(BC199,LMH_KEY,0)),0))</f>
        <v>0</v>
      </c>
      <c r="CM199" s="21">
        <f>IF(BD199="",0,IFERROR(INDEX(LMH_STEP,MATCH(BD199,LMH_KEY,0)),0))</f>
        <v>0</v>
      </c>
      <c r="CN199" s="21">
        <f>IF(BE199="",0,IFERROR(INDEX(LMH_STEP,MATCH(BE199,LMH_KEY,0)),0))</f>
        <v>-1</v>
      </c>
      <c r="CO199" s="21">
        <f>IF(BF199="",0,IFERROR(INDEX(LMH_STEP,MATCH(BF199,LMH_KEY,0)),0))</f>
        <v>0</v>
      </c>
      <c r="CP199" s="21">
        <f>IF(BG199="",0,IFERROR(INDEX(LMH_STEP,MATCH(BG199,LMH_KEY,0)),0))</f>
        <v>1</v>
      </c>
      <c r="CQ199" s="21">
        <f>IF(BH199="",0,IFERROR(INDEX(LMH_STEP,MATCH(BH199,LMH_KEY,0)),0))</f>
        <v>0</v>
      </c>
      <c r="CR199" s="21">
        <f>IF(BI199&lt;&gt;"",IFERROR(INDEX(LMH_STEP,MATCH(BI199,LMH_KEY,0)),0),CK199)</f>
        <v>0</v>
      </c>
      <c r="CS199" s="21">
        <f>IF(BJ199&lt;&gt;"",IFERROR(INDEX(LMH_STEP,MATCH(BJ199,LMH_KEY,0)),0),CL199)</f>
        <v>0</v>
      </c>
      <c r="CT199" s="21">
        <f>IF(BK199&lt;&gt;"",IFERROR(INDEX(LMH_STEP,MATCH(BK199,LMH_KEY,0)),0),CM199)</f>
        <v>0</v>
      </c>
      <c r="CU199" s="21">
        <f>IF(BL199&lt;&gt;"",IFERROR(INDEX(LMH_STEP,MATCH(BL199,LMH_KEY,0)),0),CN199)</f>
        <v>-1</v>
      </c>
      <c r="CV199" s="21">
        <f>IF(BM199&lt;&gt;"",IFERROR(INDEX(LMH_STEP,MATCH(BM199,LMH_KEY,0)),0),CO199)</f>
        <v>0</v>
      </c>
      <c r="CW199" s="21">
        <f>IF(BN199&lt;&gt;"",IFERROR(INDEX(LMH_STEP,MATCH(BN199,LMH_KEY,0)),0),CP199)</f>
        <v>1</v>
      </c>
      <c r="CX199" s="21">
        <f>IF(BO199&lt;&gt;"",IFERROR(INDEX(LMH_STEP,MATCH(BO199,LMH_KEY,0)),0),CQ199)</f>
        <v>0</v>
      </c>
      <c r="CY199" s="21">
        <f>COUNTA(BI199:BO199)+IF(BP199&lt;&gt;"",1,0)+IFERROR(INDEX(RM_LCNT,MATCH($U199,RM_KEY,0)),0)</f>
        <v>0</v>
      </c>
      <c r="CZ199" s="21">
        <f>IF((BW199+BX199+BY199+BZ199+CA199+CB199+CC199)=0,0,(BW199*CK199+BX199*CL199+BY199*CM199+BZ199*CN199+CA199*CO199+CB199*CP199+CC199*CQ199)/(BW199+BX199+BY199+BZ199+CA199+CB199+CC199))</f>
        <v>0</v>
      </c>
      <c r="DA199" s="21">
        <f>IF((CD199+CE199+CF199+CG199+CH199+CI199+CJ199)=0,0,(CD199*CR199+CE199*CS199+CF199*CT199+CG199*CU199+CH199*CV199+CI199*CW199+CJ199*CX199)/(CD199+CE199+CF199+CG199+CH199+CI199+CJ199))</f>
        <v>0</v>
      </c>
    </row>
    <row r="200" ht="70" customHeight="1">
      <c r="A200" s="59" t="inlineStr">
        <is>
          <t>iDEAL</t>
        </is>
      </c>
      <c r="B200" s="17" t="inlineStr">
        <is>
          <t>Technology</t>
        </is>
      </c>
      <c r="C200" s="17" t="n">
        <v>4</v>
      </c>
      <c r="D200" s="17" t="inlineStr">
        <is>
          <t>IRIS2530</t>
        </is>
      </c>
      <c r="E200" s="17" t="inlineStr">
        <is>
          <t>Jay Gudhka</t>
        </is>
      </c>
      <c r="F200" s="17" t="inlineStr">
        <is>
          <t>Senior Software Engineer</t>
        </is>
      </c>
      <c r="G200" s="17" t="inlineStr">
        <is>
          <t>Jitendra Kumar</t>
        </is>
      </c>
      <c r="H200" s="17" t="inlineStr">
        <is>
          <t>IRIS0810</t>
        </is>
      </c>
      <c r="I200" s="17" t="n">
        <v>7.2</v>
      </c>
      <c r="J200" s="17" t="inlineStr">
        <is>
          <t>B.E</t>
        </is>
      </c>
      <c r="K200" s="17" t="inlineStr">
        <is>
          <t>L4 – Senior</t>
        </is>
      </c>
      <c r="L200" s="82" t="inlineStr">
        <is>
          <t>20 of 20</t>
        </is>
      </c>
      <c r="M200" s="83" t="n"/>
      <c r="N200" s="83" t="inlineStr">
        <is>
          <t>Annual · set by manager: 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t>
        </is>
      </c>
      <c r="O200" s="83" t="inlineStr">
        <is>
          <t>Latest rating: 3 · Potential: Medium · 9-box: Emerging Talent</t>
        </is>
      </c>
      <c r="P200" s="83" t="inlineStr">
        <is>
          <t>Complexity &amp; Expertise: B1: Full-stack development, API design and RAG/LLM integration with no established internal process → moved up 0.5
Autonomy &amp; Decision: A3: Makes the tech and design choices on what is built → matches the start
Accountability &amp; Impact: A3: own survey / KRA answers · summarised by the rater; not quoted → matches the start
Leadership &amp; Strategy: A3: Mentoring is a listed responsibility; KRA includes training the team on AI coding → moved up 0.5</t>
        </is>
      </c>
      <c r="Q200" s="84" t="inlineStr">
        <is>
          <t>Open ▸</t>
        </is>
      </c>
      <c r="R200" s="84" t="inlineStr">
        <is>
          <t>Card ▸</t>
        </is>
      </c>
      <c r="S200" s="85" t="inlineStr">
        <is>
          <t>Engineering &amp; Development</t>
        </is>
      </c>
      <c r="T200" s="86" t="inlineStr">
        <is>
          <t>Full-Stack Development</t>
        </is>
      </c>
      <c r="U200" s="86" t="inlineStr">
        <is>
          <t>R037</t>
        </is>
      </c>
      <c r="V200" s="86" t="inlineStr">
        <is>
          <t>Full-Stack Development · IC</t>
        </is>
      </c>
      <c r="W200" s="101" t="inlineStr">
        <is>
          <t>A3</t>
        </is>
      </c>
      <c r="X200" s="86" t="inlineStr">
        <is>
          <t>Band A · Practitioner</t>
        </is>
      </c>
      <c r="Y200" s="86" t="inlineStr">
        <is>
          <t>Senior Software Engineer</t>
        </is>
      </c>
      <c r="Z200" s="100" t="inlineStr">
        <is>
          <t>Technical Specialist → Senior Software Engineer</t>
        </is>
      </c>
      <c r="AA200" s="86" t="inlineStr">
        <is>
          <t>Placed at A3 by the evidence: six ratings × market-derived weights and rules R1–R13 · no move needed for the reporting line</t>
        </is>
      </c>
      <c r="AB200" s="86" t="n"/>
      <c r="AC200" s="88" t="inlineStr">
        <is>
          <t>A3</t>
        </is>
      </c>
      <c r="AD200" s="21" t="inlineStr">
        <is>
          <t>High · 7.2 yrs vs market 2–5 yrs for A3</t>
        </is>
      </c>
      <c r="AE200" s="21" t="n"/>
      <c r="AF200" s="21" t="inlineStr">
        <is>
          <t>P2 · SFIA 3 Apply</t>
        </is>
      </c>
      <c r="AG200" s="89" t="str">
        <f>IFERROR(IF(INDEX(RM_I_C,MATCH($U200,RM_KEY,0))="","",INDEX(RM_I_C,MATCH($U200,RM_KEY,0))),"")</f>
        <v>H</v>
      </c>
      <c r="AH200" s="90" t="str">
        <f>IFERROR(IF(INDEX(RM_I_Au,MATCH($U200,RM_KEY,0))="","",INDEX(RM_I_Au,MATCH($U200,RM_KEY,0))),"")</f>
        <v>M</v>
      </c>
      <c r="AI200" s="90" t="str">
        <f>IFERROR(IF(INDEX(RM_I_Ac,MATCH($U200,RM_KEY,0))="","",INDEX(RM_I_Ac,MATCH($U200,RM_KEY,0))),"")</f>
        <v>L</v>
      </c>
      <c r="AJ200" s="90" t="str">
        <f>IFERROR(IF(INDEX(RM_I_L,MATCH($U200,RM_KEY,0))="","",INDEX(RM_I_L,MATCH($U200,RM_KEY,0))),"")</f>
        <v>L</v>
      </c>
      <c r="AK200" s="90" t="str">
        <f>IFERROR(IF(INDEX(RM_I_BI,MATCH($U200,RM_KEY,0))="","",INDEX(RM_I_BI,MATCH($U200,RM_KEY,0))),"")</f>
        <v>L</v>
      </c>
      <c r="AL200" s="90" t="str">
        <f>IFERROR(IF(INDEX(RM_I_Exp,MATCH($U200,RM_KEY,0))="","",INDEX(RM_I_Exp,MATCH($U200,RM_KEY,0))),"")</f>
        <v>L</v>
      </c>
      <c r="AM200" s="90" t="str">
        <f>IFERROR(IF(INDEX(RM_I_Edu,MATCH($U200,RM_KEY,0))="","",INDEX(RM_I_Edu,MATCH($U200,RM_KEY,0))),"")</f>
        <v>L</v>
      </c>
      <c r="AN200" s="91" t="str">
        <f>IFERROR(IF(INDEX(RM_M_C,MATCH($U200,RM_KEY,0))="","",INDEX(RM_M_C,MATCH($U200,RM_KEY,0))),"")</f>
        <v>H</v>
      </c>
      <c r="AO200" s="92" t="str">
        <f>IFERROR(IF(INDEX(RM_M_Au,MATCH($U200,RM_KEY,0))="","",INDEX(RM_M_Au,MATCH($U200,RM_KEY,0))),"")</f>
        <v>M</v>
      </c>
      <c r="AP200" s="92" t="str">
        <f>IFERROR(IF(INDEX(RM_M_Ac,MATCH($U200,RM_KEY,0))="","",INDEX(RM_M_Ac,MATCH($U200,RM_KEY,0))),"")</f>
        <v>M</v>
      </c>
      <c r="AQ200" s="92" t="str">
        <f>IFERROR(IF(INDEX(RM_M_L,MATCH($U200,RM_KEY,0))="","",INDEX(RM_M_L,MATCH($U200,RM_KEY,0))),"")</f>
        <v>L</v>
      </c>
      <c r="AR200" s="92" t="str">
        <f>IFERROR(IF(INDEX(RM_M_BI,MATCH($U200,RM_KEY,0))="","",INDEX(RM_M_BI,MATCH($U200,RM_KEY,0))),"")</f>
        <v>L</v>
      </c>
      <c r="AS200" s="92" t="str">
        <f>IFERROR(IF(INDEX(RM_M_Exp,MATCH($U200,RM_KEY,0))="","",INDEX(RM_M_Exp,MATCH($U200,RM_KEY,0))),"")</f>
        <v>L</v>
      </c>
      <c r="AT200" s="92" t="str">
        <f>IFERROR(IF(INDEX(RM_M_Edu,MATCH($U200,RM_KEY,0))="","",INDEX(RM_M_Edu,MATCH($U200,RM_KEY,0))),"")</f>
        <v>L</v>
      </c>
      <c r="AU200" s="93" t="str">
        <f>IFERROR(IF(INDEX(RM_L_C,MATCH($U200,RM_KEY,0))="","",INDEX(RM_L_C,MATCH($U200,RM_KEY,0))),"")</f>
        <v/>
      </c>
      <c r="AV200" s="94" t="str">
        <f>IFERROR(IF(INDEX(RM_L_Au,MATCH($U200,RM_KEY,0))="","",INDEX(RM_L_Au,MATCH($U200,RM_KEY,0))),"")</f>
        <v/>
      </c>
      <c r="AW200" s="94" t="str">
        <f>IFERROR(IF(INDEX(RM_L_Ac,MATCH($U200,RM_KEY,0))="","",INDEX(RM_L_Ac,MATCH($U200,RM_KEY,0))),"")</f>
        <v/>
      </c>
      <c r="AX200" s="94" t="str">
        <f>IFERROR(IF(INDEX(RM_L_L,MATCH($U200,RM_KEY,0))="","",INDEX(RM_L_L,MATCH($U200,RM_KEY,0))),"")</f>
        <v/>
      </c>
      <c r="AY200" s="94" t="str">
        <f>IFERROR(IF(INDEX(RM_L_BI,MATCH($U200,RM_KEY,0))="","",INDEX(RM_L_BI,MATCH($U200,RM_KEY,0))),"")</f>
        <v/>
      </c>
      <c r="AZ200" s="94" t="str">
        <f>IFERROR(IF(INDEX(RM_L_Exp,MATCH($U200,RM_KEY,0))="","",INDEX(RM_L_Exp,MATCH($U200,RM_KEY,0))),"")</f>
        <v/>
      </c>
      <c r="BA200" s="94" t="str">
        <f>IFERROR(IF(INDEX(RM_L_Edu,MATCH($U200,RM_KEY,0))="","",INDEX(RM_L_Edu,MATCH($U200,RM_KEY,0))),"")</f>
        <v/>
      </c>
      <c r="BB200" s="89" t="inlineStr">
        <is>
          <t>M</t>
        </is>
      </c>
      <c r="BC200" s="90" t="inlineStr">
        <is>
          <t>M</t>
        </is>
      </c>
      <c r="BD200" s="90" t="inlineStr">
        <is>
          <t>M</t>
        </is>
      </c>
      <c r="BE200" s="90" t="inlineStr">
        <is>
          <t>M</t>
        </is>
      </c>
      <c r="BF200" s="90" t="n"/>
      <c r="BG200" s="90" t="inlineStr">
        <is>
          <t>H</t>
        </is>
      </c>
      <c r="BH200" s="90" t="inlineStr">
        <is>
          <t>M</t>
        </is>
      </c>
      <c r="BI200" s="93" t="n"/>
      <c r="BJ200" s="94" t="n"/>
      <c r="BK200" s="94" t="n"/>
      <c r="BL200" s="94" t="n"/>
      <c r="BM200" s="94" t="n"/>
      <c r="BN200" s="94" t="n"/>
      <c r="BO200" s="94" t="n"/>
      <c r="BP200" s="63" t="n"/>
      <c r="BQ200" s="95" t="str">
        <f>IF(CY200=0,"",IF(BP200&lt;&gt;"",BP200,IF(LEFT(W200,1)="X",W200,IF(OR(W200="B+",W200="C+"),INDEX(LAD_PC,MAX(1,MIN(14,MATCH(W200,LAD_PC,0)+IF((DA200-CZ200)&gt;=0.5,1,IF((DA200-CZ200)&lt;=-0.5,-1,0))))),INDEX(LAD_STD,MAX(1,MIN(12,MATCH(W200,LAD_STD,0)+IF((DA200-CZ200)&gt;=0.5,1,IF((DA200-CZ200)&lt;=-0.5,-1,0)))))))))</f>
        <v/>
      </c>
      <c r="BR200" s="86" t="str">
        <f>IF(BQ200="","",IFERROR(CHOOSE(INDEX(B_RANK,MATCH(BQ200,B_LVL,0)),"Band A · Practitioner","Band B · Specialist / Manager","B+ · Player-Coach","Band C · Principal / Head","C+ · Player-Coach","Band D · Business leadership","Band E · Enterprise leadership"),"Band X · Consultant"))</f>
        <v/>
      </c>
      <c r="BS200" s="86" t="str">
        <f>IF(BQ200="","",IF(BQ200=W200,"• Same",IF(INDEX(B_VAL,MATCH(BQ200,B_LVL,0))&gt;INDEX(B_VAL,MATCH(W200,B_LVL,0)),"▲ Up","▼ Down")))</f>
        <v/>
      </c>
      <c r="BT200" s="95" t="str">
        <f>IF(BQ200&lt;&gt;"",BQ200,W200)</f>
        <v>A3</v>
      </c>
      <c r="BU200" s="86" t="str">
        <f>IFERROR(IF($H200="","—",IF(OR(LEFT(BT200,1)="X",LEFT(INDEX($BT$7:$BT$592,MATCH($H200,$D$7:$D$592,0)),1)="X"),"—",IF(AND(LEFT(BT200,1)="E",LEFT(INDEX($BT$7:$BT$592,MATCH($H200,$D$7:$D$592,0)),1)="E"),"Exception · Band E",IF(INDEX(B_VAL,MATCH(BT200,B_LVL,0))&gt;=INDEX(B_VAL,MATCH(INDEX($BT$7:$BT$592,MATCH($H200,$D$7:$D$592,0)),B_LVL,0)),"⚠ At or above the manager",IF(INDEX(B_RANK,MATCH(BT200,B_LVL,0))=INDEX(B_RANK,MATCH(INDEX($BT$7:$BT$592,MATCH($H200,$D$7:$D$592,0)),B_LVL,0)),"⚠ Same band as the manager","OK"))))),"—")</f>
        <v>OK</v>
      </c>
      <c r="BV200" s="64" t="n"/>
      <c r="BW200" s="20">
        <f>IFERROR(INDEX(LMH_PTS,MATCH(AG200,LMH_KEY,0)),0)</f>
        <v>9</v>
      </c>
      <c r="BX200" s="21">
        <f>IFERROR(INDEX(LMH_PTS,MATCH(AH200,LMH_KEY,0)),0)</f>
        <v>3</v>
      </c>
      <c r="BY200" s="21">
        <f>IFERROR(INDEX(LMH_PTS,MATCH(AI200,LMH_KEY,0)),0)</f>
        <v>1</v>
      </c>
      <c r="BZ200" s="21">
        <f>IFERROR(INDEX(LMH_PTS,MATCH(AJ200,LMH_KEY,0)),0)</f>
        <v>1</v>
      </c>
      <c r="CA200" s="21">
        <f>IFERROR(INDEX(LMH_PTS,MATCH(AK200,LMH_KEY,0)),0)</f>
        <v>1</v>
      </c>
      <c r="CB200" s="21">
        <f>IFERROR(INDEX(LMH_PTS,MATCH(AL200,LMH_KEY,0)),0)</f>
        <v>1</v>
      </c>
      <c r="CC200" s="21">
        <f>IFERROR(INDEX(LMH_PTS,MATCH(AM200,LMH_KEY,0)),0)</f>
        <v>1</v>
      </c>
      <c r="CD200" s="21">
        <f>IFERROR(INDEX(LMH_PTS,MATCH(IF(AU200&lt;&gt;"",AU200,AG200),LMH_KEY,0)),0)</f>
        <v>9</v>
      </c>
      <c r="CE200" s="21">
        <f>IFERROR(INDEX(LMH_PTS,MATCH(IF(AV200&lt;&gt;"",AV200,AH200),LMH_KEY,0)),0)</f>
        <v>3</v>
      </c>
      <c r="CF200" s="21">
        <f>IFERROR(INDEX(LMH_PTS,MATCH(IF(AW200&lt;&gt;"",AW200,AI200),LMH_KEY,0)),0)</f>
        <v>1</v>
      </c>
      <c r="CG200" s="21">
        <f>IFERROR(INDEX(LMH_PTS,MATCH(IF(AX200&lt;&gt;"",AX200,AJ200),LMH_KEY,0)),0)</f>
        <v>1</v>
      </c>
      <c r="CH200" s="21">
        <f>IFERROR(INDEX(LMH_PTS,MATCH(IF(AY200&lt;&gt;"",AY200,AK200),LMH_KEY,0)),0)</f>
        <v>1</v>
      </c>
      <c r="CI200" s="21">
        <f>IFERROR(INDEX(LMH_PTS,MATCH(IF(AZ200&lt;&gt;"",AZ200,AL200),LMH_KEY,0)),0)</f>
        <v>1</v>
      </c>
      <c r="CJ200" s="21">
        <f>IFERROR(INDEX(LMH_PTS,MATCH(IF(BA200&lt;&gt;"",BA200,AM200),LMH_KEY,0)),0)</f>
        <v>1</v>
      </c>
      <c r="CK200" s="21">
        <f>IF(BB200="",0,IFERROR(INDEX(LMH_STEP,MATCH(BB200,LMH_KEY,0)),0))</f>
        <v>0</v>
      </c>
      <c r="CL200" s="21">
        <f>IF(BC200="",0,IFERROR(INDEX(LMH_STEP,MATCH(BC200,LMH_KEY,0)),0))</f>
        <v>0</v>
      </c>
      <c r="CM200" s="21">
        <f>IF(BD200="",0,IFERROR(INDEX(LMH_STEP,MATCH(BD200,LMH_KEY,0)),0))</f>
        <v>0</v>
      </c>
      <c r="CN200" s="21">
        <f>IF(BE200="",0,IFERROR(INDEX(LMH_STEP,MATCH(BE200,LMH_KEY,0)),0))</f>
        <v>0</v>
      </c>
      <c r="CO200" s="21">
        <f>IF(BF200="",0,IFERROR(INDEX(LMH_STEP,MATCH(BF200,LMH_KEY,0)),0))</f>
        <v>0</v>
      </c>
      <c r="CP200" s="21">
        <f>IF(BG200="",0,IFERROR(INDEX(LMH_STEP,MATCH(BG200,LMH_KEY,0)),0))</f>
        <v>1</v>
      </c>
      <c r="CQ200" s="21">
        <f>IF(BH200="",0,IFERROR(INDEX(LMH_STEP,MATCH(BH200,LMH_KEY,0)),0))</f>
        <v>0</v>
      </c>
      <c r="CR200" s="21">
        <f>IF(BI200&lt;&gt;"",IFERROR(INDEX(LMH_STEP,MATCH(BI200,LMH_KEY,0)),0),CK200)</f>
        <v>0</v>
      </c>
      <c r="CS200" s="21">
        <f>IF(BJ200&lt;&gt;"",IFERROR(INDEX(LMH_STEP,MATCH(BJ200,LMH_KEY,0)),0),CL200)</f>
        <v>0</v>
      </c>
      <c r="CT200" s="21">
        <f>IF(BK200&lt;&gt;"",IFERROR(INDEX(LMH_STEP,MATCH(BK200,LMH_KEY,0)),0),CM200)</f>
        <v>0</v>
      </c>
      <c r="CU200" s="21">
        <f>IF(BL200&lt;&gt;"",IFERROR(INDEX(LMH_STEP,MATCH(BL200,LMH_KEY,0)),0),CN200)</f>
        <v>0</v>
      </c>
      <c r="CV200" s="21">
        <f>IF(BM200&lt;&gt;"",IFERROR(INDEX(LMH_STEP,MATCH(BM200,LMH_KEY,0)),0),CO200)</f>
        <v>0</v>
      </c>
      <c r="CW200" s="21">
        <f>IF(BN200&lt;&gt;"",IFERROR(INDEX(LMH_STEP,MATCH(BN200,LMH_KEY,0)),0),CP200)</f>
        <v>1</v>
      </c>
      <c r="CX200" s="21">
        <f>IF(BO200&lt;&gt;"",IFERROR(INDEX(LMH_STEP,MATCH(BO200,LMH_KEY,0)),0),CQ200)</f>
        <v>0</v>
      </c>
      <c r="CY200" s="21">
        <f>COUNTA(BI200:BO200)+IF(BP200&lt;&gt;"",1,0)+IFERROR(INDEX(RM_LCNT,MATCH($U200,RM_KEY,0)),0)</f>
        <v>0</v>
      </c>
      <c r="CZ200" s="21">
        <f>IF((BW200+BX200+BY200+BZ200+CA200+CB200+CC200)=0,0,(BW200*CK200+BX200*CL200+BY200*CM200+BZ200*CN200+CA200*CO200+CB200*CP200+CC200*CQ200)/(BW200+BX200+BY200+BZ200+CA200+CB200+CC200))</f>
        <v>0.0588235294117647</v>
      </c>
      <c r="DA200" s="21">
        <f>IF((CD200+CE200+CF200+CG200+CH200+CI200+CJ200)=0,0,(CD200*CR200+CE200*CS200+CF200*CT200+CG200*CU200+CH200*CV200+CI200*CW200+CJ200*CX200)/(CD200+CE200+CF200+CG200+CH200+CI200+CJ200))</f>
        <v>0.0588235294117647</v>
      </c>
    </row>
    <row r="201" ht="70" customHeight="1">
      <c r="A201" s="59" t="inlineStr">
        <is>
          <t>iDEAL</t>
        </is>
      </c>
      <c r="B201" s="17" t="inlineStr">
        <is>
          <t>Technology</t>
        </is>
      </c>
      <c r="C201" s="17" t="n">
        <v>4</v>
      </c>
      <c r="D201" s="17" t="inlineStr">
        <is>
          <t>IRIS2260</t>
        </is>
      </c>
      <c r="E201" s="17" t="inlineStr">
        <is>
          <t>Pratik Ekhande</t>
        </is>
      </c>
      <c r="F201" s="17" t="inlineStr">
        <is>
          <t>Software Engineer</t>
        </is>
      </c>
      <c r="G201" s="17" t="inlineStr">
        <is>
          <t>Jitendra Kumar</t>
        </is>
      </c>
      <c r="H201" s="17" t="inlineStr">
        <is>
          <t>IRIS0810</t>
        </is>
      </c>
      <c r="I201" s="17" t="n">
        <v>2.3</v>
      </c>
      <c r="J201" s="17" t="inlineStr">
        <is>
          <t>B.E</t>
        </is>
      </c>
      <c r="K201" s="17" t="inlineStr">
        <is>
          <t>L3 – Professional / Associate</t>
        </is>
      </c>
      <c r="L201" s="82" t="inlineStr">
        <is>
          <t>20 of 20</t>
        </is>
      </c>
      <c r="M201" s="83" t="n"/>
      <c r="N201" s="83" t="inlineStr">
        <is>
          <t>Annual · set by manager: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t>
        </is>
      </c>
      <c r="O201" s="83" t="inlineStr">
        <is>
          <t>Latest rating: 4 · Potential: High · 9-box: Emerging Talent</t>
        </is>
      </c>
      <c r="P201" s="83" t="inlineStr">
        <is>
          <t>Complexity &amp; Expertise: A2:.NET Core development from requirements; asks experienced seniors for review → matches the start
Autonomy &amp; Decision: A2: Decides prerequisites / BRD design; relies on senior review → matches the start
Accountability &amp; Impact: A3: Module flow errors produce improper instances and entity filing issues → moved up 0.5
Leadership &amp; Strategy: A1: No guidance of others described → matches the start</t>
        </is>
      </c>
      <c r="Q201" s="84" t="inlineStr">
        <is>
          <t>Open ▸</t>
        </is>
      </c>
      <c r="R201" s="84" t="inlineStr">
        <is>
          <t>Card ▸</t>
        </is>
      </c>
      <c r="S201" s="85" t="inlineStr">
        <is>
          <t>Engineering &amp; Development</t>
        </is>
      </c>
      <c r="T201" s="86" t="inlineStr">
        <is>
          <t>Backend Development</t>
        </is>
      </c>
      <c r="U201" s="86" t="inlineStr">
        <is>
          <t>R032</t>
        </is>
      </c>
      <c r="V201" s="86" t="inlineStr">
        <is>
          <t>Backend Development · IC</t>
        </is>
      </c>
      <c r="W201" s="101" t="inlineStr">
        <is>
          <t>A3</t>
        </is>
      </c>
      <c r="X201" s="86" t="inlineStr">
        <is>
          <t>Band A · Practitioner</t>
        </is>
      </c>
      <c r="Y201" s="86" t="inlineStr">
        <is>
          <t>Senior Software Engineer</t>
        </is>
      </c>
      <c r="Z201" s="86" t="n"/>
      <c r="AA201" s="86" t="inlineStr">
        <is>
          <t>Placed at A3 by the evidence: six ratings × market-derived weights and rules R1–R13 · no move needed for the reporting line</t>
        </is>
      </c>
      <c r="AB201" s="86" t="n"/>
      <c r="AC201" s="88" t="inlineStr">
        <is>
          <t>A2</t>
        </is>
      </c>
      <c r="AD201" s="21" t="inlineStr">
        <is>
          <t>Medium · 2.3 yrs vs market 2–5 yrs for A3</t>
        </is>
      </c>
      <c r="AE201" s="21" t="n"/>
      <c r="AF201" s="21" t="inlineStr">
        <is>
          <t>P2 · SFIA 3 Apply</t>
        </is>
      </c>
      <c r="AG201" s="89" t="str">
        <f>IFERROR(IF(INDEX(RM_I_C,MATCH($U201,RM_KEY,0))="","",INDEX(RM_I_C,MATCH($U201,RM_KEY,0))),"")</f>
        <v>H</v>
      </c>
      <c r="AH201" s="90" t="str">
        <f>IFERROR(IF(INDEX(RM_I_Au,MATCH($U201,RM_KEY,0))="","",INDEX(RM_I_Au,MATCH($U201,RM_KEY,0))),"")</f>
        <v>M</v>
      </c>
      <c r="AI201" s="90" t="str">
        <f>IFERROR(IF(INDEX(RM_I_Ac,MATCH($U201,RM_KEY,0))="","",INDEX(RM_I_Ac,MATCH($U201,RM_KEY,0))),"")</f>
        <v>L</v>
      </c>
      <c r="AJ201" s="90" t="str">
        <f>IFERROR(IF(INDEX(RM_I_L,MATCH($U201,RM_KEY,0))="","",INDEX(RM_I_L,MATCH($U201,RM_KEY,0))),"")</f>
        <v>L</v>
      </c>
      <c r="AK201" s="90" t="str">
        <f>IFERROR(IF(INDEX(RM_I_BI,MATCH($U201,RM_KEY,0))="","",INDEX(RM_I_BI,MATCH($U201,RM_KEY,0))),"")</f>
        <v>L</v>
      </c>
      <c r="AL201" s="90" t="str">
        <f>IFERROR(IF(INDEX(RM_I_Exp,MATCH($U201,RM_KEY,0))="","",INDEX(RM_I_Exp,MATCH($U201,RM_KEY,0))),"")</f>
        <v>L</v>
      </c>
      <c r="AM201" s="90" t="str">
        <f>IFERROR(IF(INDEX(RM_I_Edu,MATCH($U201,RM_KEY,0))="","",INDEX(RM_I_Edu,MATCH($U201,RM_KEY,0))),"")</f>
        <v>L</v>
      </c>
      <c r="AN201" s="91" t="str">
        <f>IFERROR(IF(INDEX(RM_M_C,MATCH($U201,RM_KEY,0))="","",INDEX(RM_M_C,MATCH($U201,RM_KEY,0))),"")</f>
        <v>H</v>
      </c>
      <c r="AO201" s="92" t="str">
        <f>IFERROR(IF(INDEX(RM_M_Au,MATCH($U201,RM_KEY,0))="","",INDEX(RM_M_Au,MATCH($U201,RM_KEY,0))),"")</f>
        <v>M</v>
      </c>
      <c r="AP201" s="92" t="str">
        <f>IFERROR(IF(INDEX(RM_M_Ac,MATCH($U201,RM_KEY,0))="","",INDEX(RM_M_Ac,MATCH($U201,RM_KEY,0))),"")</f>
        <v>M</v>
      </c>
      <c r="AQ201" s="92" t="str">
        <f>IFERROR(IF(INDEX(RM_M_L,MATCH($U201,RM_KEY,0))="","",INDEX(RM_M_L,MATCH($U201,RM_KEY,0))),"")</f>
        <v>L</v>
      </c>
      <c r="AR201" s="92" t="str">
        <f>IFERROR(IF(INDEX(RM_M_BI,MATCH($U201,RM_KEY,0))="","",INDEX(RM_M_BI,MATCH($U201,RM_KEY,0))),"")</f>
        <v>L</v>
      </c>
      <c r="AS201" s="92" t="str">
        <f>IFERROR(IF(INDEX(RM_M_Exp,MATCH($U201,RM_KEY,0))="","",INDEX(RM_M_Exp,MATCH($U201,RM_KEY,0))),"")</f>
        <v>L</v>
      </c>
      <c r="AT201" s="92" t="str">
        <f>IFERROR(IF(INDEX(RM_M_Edu,MATCH($U201,RM_KEY,0))="","",INDEX(RM_M_Edu,MATCH($U201,RM_KEY,0))),"")</f>
        <v>L</v>
      </c>
      <c r="AU201" s="93" t="str">
        <f>IFERROR(IF(INDEX(RM_L_C,MATCH($U201,RM_KEY,0))="","",INDEX(RM_L_C,MATCH($U201,RM_KEY,0))),"")</f>
        <v/>
      </c>
      <c r="AV201" s="94" t="str">
        <f>IFERROR(IF(INDEX(RM_L_Au,MATCH($U201,RM_KEY,0))="","",INDEX(RM_L_Au,MATCH($U201,RM_KEY,0))),"")</f>
        <v/>
      </c>
      <c r="AW201" s="94" t="str">
        <f>IFERROR(IF(INDEX(RM_L_Ac,MATCH($U201,RM_KEY,0))="","",INDEX(RM_L_Ac,MATCH($U201,RM_KEY,0))),"")</f>
        <v/>
      </c>
      <c r="AX201" s="94" t="str">
        <f>IFERROR(IF(INDEX(RM_L_L,MATCH($U201,RM_KEY,0))="","",INDEX(RM_L_L,MATCH($U201,RM_KEY,0))),"")</f>
        <v/>
      </c>
      <c r="AY201" s="94" t="str">
        <f>IFERROR(IF(INDEX(RM_L_BI,MATCH($U201,RM_KEY,0))="","",INDEX(RM_L_BI,MATCH($U201,RM_KEY,0))),"")</f>
        <v/>
      </c>
      <c r="AZ201" s="94" t="str">
        <f>IFERROR(IF(INDEX(RM_L_Exp,MATCH($U201,RM_KEY,0))="","",INDEX(RM_L_Exp,MATCH($U201,RM_KEY,0))),"")</f>
        <v/>
      </c>
      <c r="BA201" s="94" t="str">
        <f>IFERROR(IF(INDEX(RM_L_Edu,MATCH($U201,RM_KEY,0))="","",INDEX(RM_L_Edu,MATCH($U201,RM_KEY,0))),"")</f>
        <v/>
      </c>
      <c r="BB201" s="89" t="inlineStr">
        <is>
          <t>L</t>
        </is>
      </c>
      <c r="BC201" s="90" t="inlineStr">
        <is>
          <t>L</t>
        </is>
      </c>
      <c r="BD201" s="90" t="inlineStr">
        <is>
          <t>M</t>
        </is>
      </c>
      <c r="BE201" s="90" t="inlineStr">
        <is>
          <t>L</t>
        </is>
      </c>
      <c r="BF201" s="90" t="inlineStr">
        <is>
          <t>M</t>
        </is>
      </c>
      <c r="BG201" s="90" t="inlineStr">
        <is>
          <t>M</t>
        </is>
      </c>
      <c r="BH201" s="90" t="inlineStr">
        <is>
          <t>M</t>
        </is>
      </c>
      <c r="BI201" s="93" t="n"/>
      <c r="BJ201" s="94" t="n"/>
      <c r="BK201" s="94" t="n"/>
      <c r="BL201" s="94" t="n"/>
      <c r="BM201" s="94" t="n"/>
      <c r="BN201" s="94" t="n"/>
      <c r="BO201" s="94" t="n"/>
      <c r="BP201" s="63" t="n"/>
      <c r="BQ201" s="95" t="str">
        <f>IF(CY201=0,"",IF(BP201&lt;&gt;"",BP201,IF(LEFT(W201,1)="X",W201,IF(OR(W201="B+",W201="C+"),INDEX(LAD_PC,MAX(1,MIN(14,MATCH(W201,LAD_PC,0)+IF((DA201-CZ201)&gt;=0.5,1,IF((DA201-CZ201)&lt;=-0.5,-1,0))))),INDEX(LAD_STD,MAX(1,MIN(12,MATCH(W201,LAD_STD,0)+IF((DA201-CZ201)&gt;=0.5,1,IF((DA201-CZ201)&lt;=-0.5,-1,0)))))))))</f>
        <v/>
      </c>
      <c r="BR201" s="86" t="str">
        <f>IF(BQ201="","",IFERROR(CHOOSE(INDEX(B_RANK,MATCH(BQ201,B_LVL,0)),"Band A · Practitioner","Band B · Specialist / Manager","B+ · Player-Coach","Band C · Principal / Head","C+ · Player-Coach","Band D · Business leadership","Band E · Enterprise leadership"),"Band X · Consultant"))</f>
        <v/>
      </c>
      <c r="BS201" s="86" t="str">
        <f>IF(BQ201="","",IF(BQ201=W201,"• Same",IF(INDEX(B_VAL,MATCH(BQ201,B_LVL,0))&gt;INDEX(B_VAL,MATCH(W201,B_LVL,0)),"▲ Up","▼ Down")))</f>
        <v/>
      </c>
      <c r="BT201" s="95" t="str">
        <f>IF(BQ201&lt;&gt;"",BQ201,W201)</f>
        <v>A3</v>
      </c>
      <c r="BU201" s="86" t="str">
        <f>IFERROR(IF($H201="","—",IF(OR(LEFT(BT201,1)="X",LEFT(INDEX($BT$7:$BT$592,MATCH($H201,$D$7:$D$592,0)),1)="X"),"—",IF(AND(LEFT(BT201,1)="E",LEFT(INDEX($BT$7:$BT$592,MATCH($H201,$D$7:$D$592,0)),1)="E"),"Exception · Band E",IF(INDEX(B_VAL,MATCH(BT201,B_LVL,0))&gt;=INDEX(B_VAL,MATCH(INDEX($BT$7:$BT$592,MATCH($H201,$D$7:$D$592,0)),B_LVL,0)),"⚠ At or above the manager",IF(INDEX(B_RANK,MATCH(BT201,B_LVL,0))=INDEX(B_RANK,MATCH(INDEX($BT$7:$BT$592,MATCH($H201,$D$7:$D$592,0)),B_LVL,0)),"⚠ Same band as the manager","OK"))))),"—")</f>
        <v>OK</v>
      </c>
      <c r="BV201" s="64" t="n"/>
      <c r="BW201" s="20">
        <f>IFERROR(INDEX(LMH_PTS,MATCH(AG201,LMH_KEY,0)),0)</f>
        <v>9</v>
      </c>
      <c r="BX201" s="21">
        <f>IFERROR(INDEX(LMH_PTS,MATCH(AH201,LMH_KEY,0)),0)</f>
        <v>3</v>
      </c>
      <c r="BY201" s="21">
        <f>IFERROR(INDEX(LMH_PTS,MATCH(AI201,LMH_KEY,0)),0)</f>
        <v>1</v>
      </c>
      <c r="BZ201" s="21">
        <f>IFERROR(INDEX(LMH_PTS,MATCH(AJ201,LMH_KEY,0)),0)</f>
        <v>1</v>
      </c>
      <c r="CA201" s="21">
        <f>IFERROR(INDEX(LMH_PTS,MATCH(AK201,LMH_KEY,0)),0)</f>
        <v>1</v>
      </c>
      <c r="CB201" s="21">
        <f>IFERROR(INDEX(LMH_PTS,MATCH(AL201,LMH_KEY,0)),0)</f>
        <v>1</v>
      </c>
      <c r="CC201" s="21">
        <f>IFERROR(INDEX(LMH_PTS,MATCH(AM201,LMH_KEY,0)),0)</f>
        <v>1</v>
      </c>
      <c r="CD201" s="21">
        <f>IFERROR(INDEX(LMH_PTS,MATCH(IF(AU201&lt;&gt;"",AU201,AG201),LMH_KEY,0)),0)</f>
        <v>9</v>
      </c>
      <c r="CE201" s="21">
        <f>IFERROR(INDEX(LMH_PTS,MATCH(IF(AV201&lt;&gt;"",AV201,AH201),LMH_KEY,0)),0)</f>
        <v>3</v>
      </c>
      <c r="CF201" s="21">
        <f>IFERROR(INDEX(LMH_PTS,MATCH(IF(AW201&lt;&gt;"",AW201,AI201),LMH_KEY,0)),0)</f>
        <v>1</v>
      </c>
      <c r="CG201" s="21">
        <f>IFERROR(INDEX(LMH_PTS,MATCH(IF(AX201&lt;&gt;"",AX201,AJ201),LMH_KEY,0)),0)</f>
        <v>1</v>
      </c>
      <c r="CH201" s="21">
        <f>IFERROR(INDEX(LMH_PTS,MATCH(IF(AY201&lt;&gt;"",AY201,AK201),LMH_KEY,0)),0)</f>
        <v>1</v>
      </c>
      <c r="CI201" s="21">
        <f>IFERROR(INDEX(LMH_PTS,MATCH(IF(AZ201&lt;&gt;"",AZ201,AL201),LMH_KEY,0)),0)</f>
        <v>1</v>
      </c>
      <c r="CJ201" s="21">
        <f>IFERROR(INDEX(LMH_PTS,MATCH(IF(BA201&lt;&gt;"",BA201,AM201),LMH_KEY,0)),0)</f>
        <v>1</v>
      </c>
      <c r="CK201" s="21">
        <f>IF(BB201="",0,IFERROR(INDEX(LMH_STEP,MATCH(BB201,LMH_KEY,0)),0))</f>
        <v>-1</v>
      </c>
      <c r="CL201" s="21">
        <f>IF(BC201="",0,IFERROR(INDEX(LMH_STEP,MATCH(BC201,LMH_KEY,0)),0))</f>
        <v>-1</v>
      </c>
      <c r="CM201" s="21">
        <f>IF(BD201="",0,IFERROR(INDEX(LMH_STEP,MATCH(BD201,LMH_KEY,0)),0))</f>
        <v>0</v>
      </c>
      <c r="CN201" s="21">
        <f>IF(BE201="",0,IFERROR(INDEX(LMH_STEP,MATCH(BE201,LMH_KEY,0)),0))</f>
        <v>-1</v>
      </c>
      <c r="CO201" s="21">
        <f>IF(BF201="",0,IFERROR(INDEX(LMH_STEP,MATCH(BF201,LMH_KEY,0)),0))</f>
        <v>0</v>
      </c>
      <c r="CP201" s="21">
        <f>IF(BG201="",0,IFERROR(INDEX(LMH_STEP,MATCH(BG201,LMH_KEY,0)),0))</f>
        <v>0</v>
      </c>
      <c r="CQ201" s="21">
        <f>IF(BH201="",0,IFERROR(INDEX(LMH_STEP,MATCH(BH201,LMH_KEY,0)),0))</f>
        <v>0</v>
      </c>
      <c r="CR201" s="21">
        <f>IF(BI201&lt;&gt;"",IFERROR(INDEX(LMH_STEP,MATCH(BI201,LMH_KEY,0)),0),CK201)</f>
        <v>-1</v>
      </c>
      <c r="CS201" s="21">
        <f>IF(BJ201&lt;&gt;"",IFERROR(INDEX(LMH_STEP,MATCH(BJ201,LMH_KEY,0)),0),CL201)</f>
        <v>-1</v>
      </c>
      <c r="CT201" s="21">
        <f>IF(BK201&lt;&gt;"",IFERROR(INDEX(LMH_STEP,MATCH(BK201,LMH_KEY,0)),0),CM201)</f>
        <v>0</v>
      </c>
      <c r="CU201" s="21">
        <f>IF(BL201&lt;&gt;"",IFERROR(INDEX(LMH_STEP,MATCH(BL201,LMH_KEY,0)),0),CN201)</f>
        <v>-1</v>
      </c>
      <c r="CV201" s="21">
        <f>IF(BM201&lt;&gt;"",IFERROR(INDEX(LMH_STEP,MATCH(BM201,LMH_KEY,0)),0),CO201)</f>
        <v>0</v>
      </c>
      <c r="CW201" s="21">
        <f>IF(BN201&lt;&gt;"",IFERROR(INDEX(LMH_STEP,MATCH(BN201,LMH_KEY,0)),0),CP201)</f>
        <v>0</v>
      </c>
      <c r="CX201" s="21">
        <f>IF(BO201&lt;&gt;"",IFERROR(INDEX(LMH_STEP,MATCH(BO201,LMH_KEY,0)),0),CQ201)</f>
        <v>0</v>
      </c>
      <c r="CY201" s="21">
        <f>COUNTA(BI201:BO201)+IF(BP201&lt;&gt;"",1,0)+IFERROR(INDEX(RM_LCNT,MATCH($U201,RM_KEY,0)),0)</f>
        <v>0</v>
      </c>
      <c r="CZ201" s="21">
        <f>IF((BW201+BX201+BY201+BZ201+CA201+CB201+CC201)=0,0,(BW201*CK201+BX201*CL201+BY201*CM201+BZ201*CN201+CA201*CO201+CB201*CP201+CC201*CQ201)/(BW201+BX201+BY201+BZ201+CA201+CB201+CC201))</f>
        <v>-0.764705882352941</v>
      </c>
      <c r="DA201" s="21">
        <f>IF((CD201+CE201+CF201+CG201+CH201+CI201+CJ201)=0,0,(CD201*CR201+CE201*CS201+CF201*CT201+CG201*CU201+CH201*CV201+CI201*CW201+CJ201*CX201)/(CD201+CE201+CF201+CG201+CH201+CI201+CJ201))</f>
        <v>-0.764705882352941</v>
      </c>
    </row>
    <row r="202" ht="70" customHeight="1">
      <c r="A202" s="59" t="inlineStr">
        <is>
          <t>iDEAL</t>
        </is>
      </c>
      <c r="B202" s="17" t="inlineStr">
        <is>
          <t>Technology</t>
        </is>
      </c>
      <c r="C202" s="17" t="n">
        <v>4</v>
      </c>
      <c r="D202" s="17" t="inlineStr">
        <is>
          <t>IRIS2038</t>
        </is>
      </c>
      <c r="E202" s="17" t="inlineStr">
        <is>
          <t>Swapnil Shirke</t>
        </is>
      </c>
      <c r="F202" s="17" t="inlineStr">
        <is>
          <t>Software Engineer</t>
        </is>
      </c>
      <c r="G202" s="17" t="inlineStr">
        <is>
          <t>Jitendra Kumar</t>
        </is>
      </c>
      <c r="H202" s="17" t="inlineStr">
        <is>
          <t>IRIS0810</t>
        </is>
      </c>
      <c r="I202" s="17" t="n">
        <v>4.2</v>
      </c>
      <c r="J202" s="17" t="inlineStr">
        <is>
          <t>B.E</t>
        </is>
      </c>
      <c r="K202" s="17" t="inlineStr">
        <is>
          <t>L3 – Professional / Associate</t>
        </is>
      </c>
      <c r="L202" s="82" t="inlineStr">
        <is>
          <t>20 of 20</t>
        </is>
      </c>
      <c r="M202" s="83" t="n"/>
      <c r="N202" s="83" t="inlineStr">
        <is>
          <t>Annual · set by manager: 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t>
        </is>
      </c>
      <c r="O202" s="83" t="inlineStr">
        <is>
          <t>Latest rating: 5 · Potential: High · 9-box: High Impact / Growth Talent</t>
        </is>
      </c>
      <c r="P202" s="83" t="n"/>
      <c r="Q202" s="84" t="inlineStr">
        <is>
          <t>Open ▸</t>
        </is>
      </c>
      <c r="R202" s="84" t="inlineStr">
        <is>
          <t>Card ▸</t>
        </is>
      </c>
      <c r="S202" s="85" t="inlineStr">
        <is>
          <t>Engineering &amp; Development</t>
        </is>
      </c>
      <c r="T202" s="86" t="inlineStr">
        <is>
          <t>Backend Development</t>
        </is>
      </c>
      <c r="U202" s="86" t="inlineStr">
        <is>
          <t>R032</t>
        </is>
      </c>
      <c r="V202" s="86" t="inlineStr">
        <is>
          <t>Backend Development · IC</t>
        </is>
      </c>
      <c r="W202" s="99" t="inlineStr">
        <is>
          <t>B1</t>
        </is>
      </c>
      <c r="X202" s="86" t="inlineStr">
        <is>
          <t>Band B · Specialist / Manager</t>
        </is>
      </c>
      <c r="Y202" s="86" t="inlineStr">
        <is>
          <t>Technical Specialist</t>
        </is>
      </c>
      <c r="Z202" s="100" t="inlineStr">
        <is>
          <t>Senior Software Engineer → Technical Specialist</t>
        </is>
      </c>
      <c r="AA202" s="86" t="inlineStr">
        <is>
          <t>Evidence level A3 · moved up to B1 so that no reportee shares a band with their manager, with the fewest moves across IRIS</t>
        </is>
      </c>
      <c r="AB202" s="86" t="n"/>
      <c r="AC202" s="88" t="inlineStr">
        <is>
          <t>A3</t>
        </is>
      </c>
      <c r="AD202" s="21" t="inlineStr">
        <is>
          <t>Medium · 4.2 yrs vs market 4–8 yrs for B1</t>
        </is>
      </c>
      <c r="AE202" s="21" t="inlineStr">
        <is>
          <t>4 direct reports · norm IC: none · Team Lead: 3–5</t>
        </is>
      </c>
      <c r="AF202" s="21" t="inlineStr">
        <is>
          <t>P3 / M2 · SFIA 4 Enable</t>
        </is>
      </c>
      <c r="AG202" s="89" t="str">
        <f>IFERROR(IF(INDEX(RM_I_C,MATCH($U202,RM_KEY,0))="","",INDEX(RM_I_C,MATCH($U202,RM_KEY,0))),"")</f>
        <v>H</v>
      </c>
      <c r="AH202" s="90" t="str">
        <f>IFERROR(IF(INDEX(RM_I_Au,MATCH($U202,RM_KEY,0))="","",INDEX(RM_I_Au,MATCH($U202,RM_KEY,0))),"")</f>
        <v>M</v>
      </c>
      <c r="AI202" s="90" t="str">
        <f>IFERROR(IF(INDEX(RM_I_Ac,MATCH($U202,RM_KEY,0))="","",INDEX(RM_I_Ac,MATCH($U202,RM_KEY,0))),"")</f>
        <v>L</v>
      </c>
      <c r="AJ202" s="90" t="str">
        <f>IFERROR(IF(INDEX(RM_I_L,MATCH($U202,RM_KEY,0))="","",INDEX(RM_I_L,MATCH($U202,RM_KEY,0))),"")</f>
        <v>L</v>
      </c>
      <c r="AK202" s="90" t="str">
        <f>IFERROR(IF(INDEX(RM_I_BI,MATCH($U202,RM_KEY,0))="","",INDEX(RM_I_BI,MATCH($U202,RM_KEY,0))),"")</f>
        <v>L</v>
      </c>
      <c r="AL202" s="90" t="str">
        <f>IFERROR(IF(INDEX(RM_I_Exp,MATCH($U202,RM_KEY,0))="","",INDEX(RM_I_Exp,MATCH($U202,RM_KEY,0))),"")</f>
        <v>L</v>
      </c>
      <c r="AM202" s="90" t="str">
        <f>IFERROR(IF(INDEX(RM_I_Edu,MATCH($U202,RM_KEY,0))="","",INDEX(RM_I_Edu,MATCH($U202,RM_KEY,0))),"")</f>
        <v>L</v>
      </c>
      <c r="AN202" s="91" t="str">
        <f>IFERROR(IF(INDEX(RM_M_C,MATCH($U202,RM_KEY,0))="","",INDEX(RM_M_C,MATCH($U202,RM_KEY,0))),"")</f>
        <v>H</v>
      </c>
      <c r="AO202" s="92" t="str">
        <f>IFERROR(IF(INDEX(RM_M_Au,MATCH($U202,RM_KEY,0))="","",INDEX(RM_M_Au,MATCH($U202,RM_KEY,0))),"")</f>
        <v>M</v>
      </c>
      <c r="AP202" s="92" t="str">
        <f>IFERROR(IF(INDEX(RM_M_Ac,MATCH($U202,RM_KEY,0))="","",INDEX(RM_M_Ac,MATCH($U202,RM_KEY,0))),"")</f>
        <v>M</v>
      </c>
      <c r="AQ202" s="92" t="str">
        <f>IFERROR(IF(INDEX(RM_M_L,MATCH($U202,RM_KEY,0))="","",INDEX(RM_M_L,MATCH($U202,RM_KEY,0))),"")</f>
        <v>L</v>
      </c>
      <c r="AR202" s="92" t="str">
        <f>IFERROR(IF(INDEX(RM_M_BI,MATCH($U202,RM_KEY,0))="","",INDEX(RM_M_BI,MATCH($U202,RM_KEY,0))),"")</f>
        <v>L</v>
      </c>
      <c r="AS202" s="92" t="str">
        <f>IFERROR(IF(INDEX(RM_M_Exp,MATCH($U202,RM_KEY,0))="","",INDEX(RM_M_Exp,MATCH($U202,RM_KEY,0))),"")</f>
        <v>L</v>
      </c>
      <c r="AT202" s="92" t="str">
        <f>IFERROR(IF(INDEX(RM_M_Edu,MATCH($U202,RM_KEY,0))="","",INDEX(RM_M_Edu,MATCH($U202,RM_KEY,0))),"")</f>
        <v>L</v>
      </c>
      <c r="AU202" s="93" t="str">
        <f>IFERROR(IF(INDEX(RM_L_C,MATCH($U202,RM_KEY,0))="","",INDEX(RM_L_C,MATCH($U202,RM_KEY,0))),"")</f>
        <v/>
      </c>
      <c r="AV202" s="94" t="str">
        <f>IFERROR(IF(INDEX(RM_L_Au,MATCH($U202,RM_KEY,0))="","",INDEX(RM_L_Au,MATCH($U202,RM_KEY,0))),"")</f>
        <v/>
      </c>
      <c r="AW202" s="94" t="str">
        <f>IFERROR(IF(INDEX(RM_L_Ac,MATCH($U202,RM_KEY,0))="","",INDEX(RM_L_Ac,MATCH($U202,RM_KEY,0))),"")</f>
        <v/>
      </c>
      <c r="AX202" s="94" t="str">
        <f>IFERROR(IF(INDEX(RM_L_L,MATCH($U202,RM_KEY,0))="","",INDEX(RM_L_L,MATCH($U202,RM_KEY,0))),"")</f>
        <v/>
      </c>
      <c r="AY202" s="94" t="str">
        <f>IFERROR(IF(INDEX(RM_L_BI,MATCH($U202,RM_KEY,0))="","",INDEX(RM_L_BI,MATCH($U202,RM_KEY,0))),"")</f>
        <v/>
      </c>
      <c r="AZ202" s="94" t="str">
        <f>IFERROR(IF(INDEX(RM_L_Exp,MATCH($U202,RM_KEY,0))="","",INDEX(RM_L_Exp,MATCH($U202,RM_KEY,0))),"")</f>
        <v/>
      </c>
      <c r="BA202" s="94" t="str">
        <f>IFERROR(IF(INDEX(RM_L_Edu,MATCH($U202,RM_KEY,0))="","",INDEX(RM_L_Edu,MATCH($U202,RM_KEY,0))),"")</f>
        <v/>
      </c>
      <c r="BB202" s="89" t="n"/>
      <c r="BC202" s="90" t="n"/>
      <c r="BD202" s="90" t="n"/>
      <c r="BE202" s="90" t="n"/>
      <c r="BF202" s="90" t="inlineStr">
        <is>
          <t>H</t>
        </is>
      </c>
      <c r="BG202" s="90" t="inlineStr">
        <is>
          <t>M</t>
        </is>
      </c>
      <c r="BH202" s="90" t="inlineStr">
        <is>
          <t>M</t>
        </is>
      </c>
      <c r="BI202" s="93" t="n"/>
      <c r="BJ202" s="94" t="n"/>
      <c r="BK202" s="94" t="n"/>
      <c r="BL202" s="94" t="n"/>
      <c r="BM202" s="94" t="n"/>
      <c r="BN202" s="94" t="n"/>
      <c r="BO202" s="94" t="n"/>
      <c r="BP202" s="63" t="n"/>
      <c r="BQ202" s="95" t="str">
        <f>IF(CY202=0,"",IF(BP202&lt;&gt;"",BP202,IF(LEFT(W202,1)="X",W202,IF(OR(W202="B+",W202="C+"),INDEX(LAD_PC,MAX(1,MIN(14,MATCH(W202,LAD_PC,0)+IF((DA202-CZ202)&gt;=0.5,1,IF((DA202-CZ202)&lt;=-0.5,-1,0))))),INDEX(LAD_STD,MAX(1,MIN(12,MATCH(W202,LAD_STD,0)+IF((DA202-CZ202)&gt;=0.5,1,IF((DA202-CZ202)&lt;=-0.5,-1,0)))))))))</f>
        <v/>
      </c>
      <c r="BR202" s="86" t="str">
        <f>IF(BQ202="","",IFERROR(CHOOSE(INDEX(B_RANK,MATCH(BQ202,B_LVL,0)),"Band A · Practitioner","Band B · Specialist / Manager","B+ · Player-Coach","Band C · Principal / Head","C+ · Player-Coach","Band D · Business leadership","Band E · Enterprise leadership"),"Band X · Consultant"))</f>
        <v/>
      </c>
      <c r="BS202" s="86" t="str">
        <f>IF(BQ202="","",IF(BQ202=W202,"• Same",IF(INDEX(B_VAL,MATCH(BQ202,B_LVL,0))&gt;INDEX(B_VAL,MATCH(W202,B_LVL,0)),"▲ Up","▼ Down")))</f>
        <v/>
      </c>
      <c r="BT202" s="95" t="str">
        <f>IF(BQ202&lt;&gt;"",BQ202,W202)</f>
        <v>B1</v>
      </c>
      <c r="BU202" s="86" t="str">
        <f>IFERROR(IF($H202="","—",IF(OR(LEFT(BT202,1)="X",LEFT(INDEX($BT$7:$BT$592,MATCH($H202,$D$7:$D$592,0)),1)="X"),"—",IF(AND(LEFT(BT202,1)="E",LEFT(INDEX($BT$7:$BT$592,MATCH($H202,$D$7:$D$592,0)),1)="E"),"Exception · Band E",IF(INDEX(B_VAL,MATCH(BT202,B_LVL,0))&gt;=INDEX(B_VAL,MATCH(INDEX($BT$7:$BT$592,MATCH($H202,$D$7:$D$592,0)),B_LVL,0)),"⚠ At or above the manager",IF(INDEX(B_RANK,MATCH(BT202,B_LVL,0))=INDEX(B_RANK,MATCH(INDEX($BT$7:$BT$592,MATCH($H202,$D$7:$D$592,0)),B_LVL,0)),"⚠ Same band as the manager","OK"))))),"—")</f>
        <v>OK</v>
      </c>
      <c r="BV202" s="64" t="n"/>
      <c r="BW202" s="20">
        <f>IFERROR(INDEX(LMH_PTS,MATCH(AG202,LMH_KEY,0)),0)</f>
        <v>9</v>
      </c>
      <c r="BX202" s="21">
        <f>IFERROR(INDEX(LMH_PTS,MATCH(AH202,LMH_KEY,0)),0)</f>
        <v>3</v>
      </c>
      <c r="BY202" s="21">
        <f>IFERROR(INDEX(LMH_PTS,MATCH(AI202,LMH_KEY,0)),0)</f>
        <v>1</v>
      </c>
      <c r="BZ202" s="21">
        <f>IFERROR(INDEX(LMH_PTS,MATCH(AJ202,LMH_KEY,0)),0)</f>
        <v>1</v>
      </c>
      <c r="CA202" s="21">
        <f>IFERROR(INDEX(LMH_PTS,MATCH(AK202,LMH_KEY,0)),0)</f>
        <v>1</v>
      </c>
      <c r="CB202" s="21">
        <f>IFERROR(INDEX(LMH_PTS,MATCH(AL202,LMH_KEY,0)),0)</f>
        <v>1</v>
      </c>
      <c r="CC202" s="21">
        <f>IFERROR(INDEX(LMH_PTS,MATCH(AM202,LMH_KEY,0)),0)</f>
        <v>1</v>
      </c>
      <c r="CD202" s="21">
        <f>IFERROR(INDEX(LMH_PTS,MATCH(IF(AU202&lt;&gt;"",AU202,AG202),LMH_KEY,0)),0)</f>
        <v>9</v>
      </c>
      <c r="CE202" s="21">
        <f>IFERROR(INDEX(LMH_PTS,MATCH(IF(AV202&lt;&gt;"",AV202,AH202),LMH_KEY,0)),0)</f>
        <v>3</v>
      </c>
      <c r="CF202" s="21">
        <f>IFERROR(INDEX(LMH_PTS,MATCH(IF(AW202&lt;&gt;"",AW202,AI202),LMH_KEY,0)),0)</f>
        <v>1</v>
      </c>
      <c r="CG202" s="21">
        <f>IFERROR(INDEX(LMH_PTS,MATCH(IF(AX202&lt;&gt;"",AX202,AJ202),LMH_KEY,0)),0)</f>
        <v>1</v>
      </c>
      <c r="CH202" s="21">
        <f>IFERROR(INDEX(LMH_PTS,MATCH(IF(AY202&lt;&gt;"",AY202,AK202),LMH_KEY,0)),0)</f>
        <v>1</v>
      </c>
      <c r="CI202" s="21">
        <f>IFERROR(INDEX(LMH_PTS,MATCH(IF(AZ202&lt;&gt;"",AZ202,AL202),LMH_KEY,0)),0)</f>
        <v>1</v>
      </c>
      <c r="CJ202" s="21">
        <f>IFERROR(INDEX(LMH_PTS,MATCH(IF(BA202&lt;&gt;"",BA202,AM202),LMH_KEY,0)),0)</f>
        <v>1</v>
      </c>
      <c r="CK202" s="21">
        <f>IF(BB202="",0,IFERROR(INDEX(LMH_STEP,MATCH(BB202,LMH_KEY,0)),0))</f>
        <v>0</v>
      </c>
      <c r="CL202" s="21">
        <f>IF(BC202="",0,IFERROR(INDEX(LMH_STEP,MATCH(BC202,LMH_KEY,0)),0))</f>
        <v>0</v>
      </c>
      <c r="CM202" s="21">
        <f>IF(BD202="",0,IFERROR(INDEX(LMH_STEP,MATCH(BD202,LMH_KEY,0)),0))</f>
        <v>0</v>
      </c>
      <c r="CN202" s="21">
        <f>IF(BE202="",0,IFERROR(INDEX(LMH_STEP,MATCH(BE202,LMH_KEY,0)),0))</f>
        <v>0</v>
      </c>
      <c r="CO202" s="21">
        <f>IF(BF202="",0,IFERROR(INDEX(LMH_STEP,MATCH(BF202,LMH_KEY,0)),0))</f>
        <v>1</v>
      </c>
      <c r="CP202" s="21">
        <f>IF(BG202="",0,IFERROR(INDEX(LMH_STEP,MATCH(BG202,LMH_KEY,0)),0))</f>
        <v>0</v>
      </c>
      <c r="CQ202" s="21">
        <f>IF(BH202="",0,IFERROR(INDEX(LMH_STEP,MATCH(BH202,LMH_KEY,0)),0))</f>
        <v>0</v>
      </c>
      <c r="CR202" s="21">
        <f>IF(BI202&lt;&gt;"",IFERROR(INDEX(LMH_STEP,MATCH(BI202,LMH_KEY,0)),0),CK202)</f>
        <v>0</v>
      </c>
      <c r="CS202" s="21">
        <f>IF(BJ202&lt;&gt;"",IFERROR(INDEX(LMH_STEP,MATCH(BJ202,LMH_KEY,0)),0),CL202)</f>
        <v>0</v>
      </c>
      <c r="CT202" s="21">
        <f>IF(BK202&lt;&gt;"",IFERROR(INDEX(LMH_STEP,MATCH(BK202,LMH_KEY,0)),0),CM202)</f>
        <v>0</v>
      </c>
      <c r="CU202" s="21">
        <f>IF(BL202&lt;&gt;"",IFERROR(INDEX(LMH_STEP,MATCH(BL202,LMH_KEY,0)),0),CN202)</f>
        <v>0</v>
      </c>
      <c r="CV202" s="21">
        <f>IF(BM202&lt;&gt;"",IFERROR(INDEX(LMH_STEP,MATCH(BM202,LMH_KEY,0)),0),CO202)</f>
        <v>1</v>
      </c>
      <c r="CW202" s="21">
        <f>IF(BN202&lt;&gt;"",IFERROR(INDEX(LMH_STEP,MATCH(BN202,LMH_KEY,0)),0),CP202)</f>
        <v>0</v>
      </c>
      <c r="CX202" s="21">
        <f>IF(BO202&lt;&gt;"",IFERROR(INDEX(LMH_STEP,MATCH(BO202,LMH_KEY,0)),0),CQ202)</f>
        <v>0</v>
      </c>
      <c r="CY202" s="21">
        <f>COUNTA(BI202:BO202)+IF(BP202&lt;&gt;"",1,0)+IFERROR(INDEX(RM_LCNT,MATCH($U202,RM_KEY,0)),0)</f>
        <v>0</v>
      </c>
      <c r="CZ202" s="21">
        <f>IF((BW202+BX202+BY202+BZ202+CA202+CB202+CC202)=0,0,(BW202*CK202+BX202*CL202+BY202*CM202+BZ202*CN202+CA202*CO202+CB202*CP202+CC202*CQ202)/(BW202+BX202+BY202+BZ202+CA202+CB202+CC202))</f>
        <v>0.0588235294117647</v>
      </c>
      <c r="DA202" s="21">
        <f>IF((CD202+CE202+CF202+CG202+CH202+CI202+CJ202)=0,0,(CD202*CR202+CE202*CS202+CF202*CT202+CG202*CU202+CH202*CV202+CI202*CW202+CJ202*CX202)/(CD202+CE202+CF202+CG202+CH202+CI202+CJ202))</f>
        <v>0.0588235294117647</v>
      </c>
    </row>
    <row r="203" ht="70" customHeight="1">
      <c r="A203" s="59" t="inlineStr">
        <is>
          <t>iDEAL</t>
        </is>
      </c>
      <c r="B203" s="17" t="inlineStr">
        <is>
          <t>Technology</t>
        </is>
      </c>
      <c r="C203" s="17" t="n">
        <v>5</v>
      </c>
      <c r="D203" s="17" t="inlineStr">
        <is>
          <t>IRIS2426</t>
        </is>
      </c>
      <c r="E203" s="17" t="inlineStr">
        <is>
          <t>Abhay Pandey</t>
        </is>
      </c>
      <c r="F203" s="17" t="inlineStr">
        <is>
          <t>Trainee Software Engineer</t>
        </is>
      </c>
      <c r="G203" s="17" t="inlineStr">
        <is>
          <t>Swapnil Shirke</t>
        </is>
      </c>
      <c r="H203" s="17" t="inlineStr">
        <is>
          <t>IRIS2038</t>
        </is>
      </c>
      <c r="I203" s="17" t="n">
        <v>1.1</v>
      </c>
      <c r="J203" s="17" t="inlineStr">
        <is>
          <t>B.E</t>
        </is>
      </c>
      <c r="K203" s="17" t="inlineStr">
        <is>
          <t>L2 – Trainee</t>
        </is>
      </c>
      <c r="L203" s="82" t="inlineStr">
        <is>
          <t>20 of 20</t>
        </is>
      </c>
      <c r="M203" s="83" t="n"/>
      <c r="N203" s="83" t="inlineStr">
        <is>
          <t>Annual · set by manager: 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
        </is>
      </c>
      <c r="O203" s="83" t="inlineStr">
        <is>
          <t>Latest rating: 3 · Potential: Medium · 9-box: Core Contributor</t>
        </is>
      </c>
      <c r="P203" s="83" t="n"/>
      <c r="Q203" s="84" t="inlineStr">
        <is>
          <t>Open ▸</t>
        </is>
      </c>
      <c r="R203" s="84" t="inlineStr">
        <is>
          <t>Card ▸</t>
        </is>
      </c>
      <c r="S203" s="85" t="inlineStr">
        <is>
          <t>Engineering &amp; Development</t>
        </is>
      </c>
      <c r="T203" s="86" t="inlineStr">
        <is>
          <t>Backend Development</t>
        </is>
      </c>
      <c r="U203" s="86" t="inlineStr">
        <is>
          <t>R032</t>
        </is>
      </c>
      <c r="V203" s="86" t="inlineStr">
        <is>
          <t>Backend Development · IC</t>
        </is>
      </c>
      <c r="W203" s="101" t="inlineStr">
        <is>
          <t>A2</t>
        </is>
      </c>
      <c r="X203" s="86" t="inlineStr">
        <is>
          <t>Band A · Practitioner</t>
        </is>
      </c>
      <c r="Y203" s="86" t="inlineStr">
        <is>
          <t>Software Engineer</t>
        </is>
      </c>
      <c r="Z203" s="86" t="n"/>
      <c r="AA203" s="86" t="inlineStr">
        <is>
          <t>Placed at A2 by the evidence: six ratings × market-derived weights and rules R1–R13 · no move needed for the reporting line</t>
        </is>
      </c>
      <c r="AB203" s="86" t="n"/>
      <c r="AC203" s="88" t="inlineStr">
        <is>
          <t>A2</t>
        </is>
      </c>
      <c r="AD203" s="21" t="inlineStr">
        <is>
          <t>Medium · 1.1 yrs vs market 0–3 yrs for A2</t>
        </is>
      </c>
      <c r="AE203" s="21" t="n"/>
      <c r="AF203" s="21" t="inlineStr">
        <is>
          <t>P1–P2 · SFIA 2 Assist</t>
        </is>
      </c>
      <c r="AG203" s="89" t="str">
        <f>IFERROR(IF(INDEX(RM_I_C,MATCH($U203,RM_KEY,0))="","",INDEX(RM_I_C,MATCH($U203,RM_KEY,0))),"")</f>
        <v>H</v>
      </c>
      <c r="AH203" s="90" t="str">
        <f>IFERROR(IF(INDEX(RM_I_Au,MATCH($U203,RM_KEY,0))="","",INDEX(RM_I_Au,MATCH($U203,RM_KEY,0))),"")</f>
        <v>M</v>
      </c>
      <c r="AI203" s="90" t="str">
        <f>IFERROR(IF(INDEX(RM_I_Ac,MATCH($U203,RM_KEY,0))="","",INDEX(RM_I_Ac,MATCH($U203,RM_KEY,0))),"")</f>
        <v>L</v>
      </c>
      <c r="AJ203" s="90" t="str">
        <f>IFERROR(IF(INDEX(RM_I_L,MATCH($U203,RM_KEY,0))="","",INDEX(RM_I_L,MATCH($U203,RM_KEY,0))),"")</f>
        <v>L</v>
      </c>
      <c r="AK203" s="90" t="str">
        <f>IFERROR(IF(INDEX(RM_I_BI,MATCH($U203,RM_KEY,0))="","",INDEX(RM_I_BI,MATCH($U203,RM_KEY,0))),"")</f>
        <v>L</v>
      </c>
      <c r="AL203" s="90" t="str">
        <f>IFERROR(IF(INDEX(RM_I_Exp,MATCH($U203,RM_KEY,0))="","",INDEX(RM_I_Exp,MATCH($U203,RM_KEY,0))),"")</f>
        <v>L</v>
      </c>
      <c r="AM203" s="90" t="str">
        <f>IFERROR(IF(INDEX(RM_I_Edu,MATCH($U203,RM_KEY,0))="","",INDEX(RM_I_Edu,MATCH($U203,RM_KEY,0))),"")</f>
        <v>L</v>
      </c>
      <c r="AN203" s="91" t="str">
        <f>IFERROR(IF(INDEX(RM_M_C,MATCH($U203,RM_KEY,0))="","",INDEX(RM_M_C,MATCH($U203,RM_KEY,0))),"")</f>
        <v>H</v>
      </c>
      <c r="AO203" s="92" t="str">
        <f>IFERROR(IF(INDEX(RM_M_Au,MATCH($U203,RM_KEY,0))="","",INDEX(RM_M_Au,MATCH($U203,RM_KEY,0))),"")</f>
        <v>M</v>
      </c>
      <c r="AP203" s="92" t="str">
        <f>IFERROR(IF(INDEX(RM_M_Ac,MATCH($U203,RM_KEY,0))="","",INDEX(RM_M_Ac,MATCH($U203,RM_KEY,0))),"")</f>
        <v>M</v>
      </c>
      <c r="AQ203" s="92" t="str">
        <f>IFERROR(IF(INDEX(RM_M_L,MATCH($U203,RM_KEY,0))="","",INDEX(RM_M_L,MATCH($U203,RM_KEY,0))),"")</f>
        <v>L</v>
      </c>
      <c r="AR203" s="92" t="str">
        <f>IFERROR(IF(INDEX(RM_M_BI,MATCH($U203,RM_KEY,0))="","",INDEX(RM_M_BI,MATCH($U203,RM_KEY,0))),"")</f>
        <v>L</v>
      </c>
      <c r="AS203" s="92" t="str">
        <f>IFERROR(IF(INDEX(RM_M_Exp,MATCH($U203,RM_KEY,0))="","",INDEX(RM_M_Exp,MATCH($U203,RM_KEY,0))),"")</f>
        <v>L</v>
      </c>
      <c r="AT203" s="92" t="str">
        <f>IFERROR(IF(INDEX(RM_M_Edu,MATCH($U203,RM_KEY,0))="","",INDEX(RM_M_Edu,MATCH($U203,RM_KEY,0))),"")</f>
        <v>L</v>
      </c>
      <c r="AU203" s="93" t="str">
        <f>IFERROR(IF(INDEX(RM_L_C,MATCH($U203,RM_KEY,0))="","",INDEX(RM_L_C,MATCH($U203,RM_KEY,0))),"")</f>
        <v/>
      </c>
      <c r="AV203" s="94" t="str">
        <f>IFERROR(IF(INDEX(RM_L_Au,MATCH($U203,RM_KEY,0))="","",INDEX(RM_L_Au,MATCH($U203,RM_KEY,0))),"")</f>
        <v/>
      </c>
      <c r="AW203" s="94" t="str">
        <f>IFERROR(IF(INDEX(RM_L_Ac,MATCH($U203,RM_KEY,0))="","",INDEX(RM_L_Ac,MATCH($U203,RM_KEY,0))),"")</f>
        <v/>
      </c>
      <c r="AX203" s="94" t="str">
        <f>IFERROR(IF(INDEX(RM_L_L,MATCH($U203,RM_KEY,0))="","",INDEX(RM_L_L,MATCH($U203,RM_KEY,0))),"")</f>
        <v/>
      </c>
      <c r="AY203" s="94" t="str">
        <f>IFERROR(IF(INDEX(RM_L_BI,MATCH($U203,RM_KEY,0))="","",INDEX(RM_L_BI,MATCH($U203,RM_KEY,0))),"")</f>
        <v/>
      </c>
      <c r="AZ203" s="94" t="str">
        <f>IFERROR(IF(INDEX(RM_L_Exp,MATCH($U203,RM_KEY,0))="","",INDEX(RM_L_Exp,MATCH($U203,RM_KEY,0))),"")</f>
        <v/>
      </c>
      <c r="BA203" s="94" t="str">
        <f>IFERROR(IF(INDEX(RM_L_Edu,MATCH($U203,RM_KEY,0))="","",INDEX(RM_L_Edu,MATCH($U203,RM_KEY,0))),"")</f>
        <v/>
      </c>
      <c r="BB203" s="89" t="n"/>
      <c r="BC203" s="90" t="n"/>
      <c r="BD203" s="90" t="n"/>
      <c r="BE203" s="90" t="n"/>
      <c r="BF203" s="90" t="n"/>
      <c r="BG203" s="90" t="inlineStr">
        <is>
          <t>M</t>
        </is>
      </c>
      <c r="BH203" s="90" t="inlineStr">
        <is>
          <t>M</t>
        </is>
      </c>
      <c r="BI203" s="93" t="n"/>
      <c r="BJ203" s="94" t="n"/>
      <c r="BK203" s="94" t="n"/>
      <c r="BL203" s="94" t="n"/>
      <c r="BM203" s="94" t="n"/>
      <c r="BN203" s="94" t="n"/>
      <c r="BO203" s="94" t="n"/>
      <c r="BP203" s="63" t="n"/>
      <c r="BQ203" s="95" t="str">
        <f>IF(CY203=0,"",IF(BP203&lt;&gt;"",BP203,IF(LEFT(W203,1)="X",W203,IF(OR(W203="B+",W203="C+"),INDEX(LAD_PC,MAX(1,MIN(14,MATCH(W203,LAD_PC,0)+IF((DA203-CZ203)&gt;=0.5,1,IF((DA203-CZ203)&lt;=-0.5,-1,0))))),INDEX(LAD_STD,MAX(1,MIN(12,MATCH(W203,LAD_STD,0)+IF((DA203-CZ203)&gt;=0.5,1,IF((DA203-CZ203)&lt;=-0.5,-1,0)))))))))</f>
        <v/>
      </c>
      <c r="BR203" s="86" t="str">
        <f>IF(BQ203="","",IFERROR(CHOOSE(INDEX(B_RANK,MATCH(BQ203,B_LVL,0)),"Band A · Practitioner","Band B · Specialist / Manager","B+ · Player-Coach","Band C · Principal / Head","C+ · Player-Coach","Band D · Business leadership","Band E · Enterprise leadership"),"Band X · Consultant"))</f>
        <v/>
      </c>
      <c r="BS203" s="86" t="str">
        <f>IF(BQ203="","",IF(BQ203=W203,"• Same",IF(INDEX(B_VAL,MATCH(BQ203,B_LVL,0))&gt;INDEX(B_VAL,MATCH(W203,B_LVL,0)),"▲ Up","▼ Down")))</f>
        <v/>
      </c>
      <c r="BT203" s="95" t="str">
        <f>IF(BQ203&lt;&gt;"",BQ203,W203)</f>
        <v>A2</v>
      </c>
      <c r="BU203" s="86" t="str">
        <f>IFERROR(IF($H203="","—",IF(OR(LEFT(BT203,1)="X",LEFT(INDEX($BT$7:$BT$592,MATCH($H203,$D$7:$D$592,0)),1)="X"),"—",IF(AND(LEFT(BT203,1)="E",LEFT(INDEX($BT$7:$BT$592,MATCH($H203,$D$7:$D$592,0)),1)="E"),"Exception · Band E",IF(INDEX(B_VAL,MATCH(BT203,B_LVL,0))&gt;=INDEX(B_VAL,MATCH(INDEX($BT$7:$BT$592,MATCH($H203,$D$7:$D$592,0)),B_LVL,0)),"⚠ At or above the manager",IF(INDEX(B_RANK,MATCH(BT203,B_LVL,0))=INDEX(B_RANK,MATCH(INDEX($BT$7:$BT$592,MATCH($H203,$D$7:$D$592,0)),B_LVL,0)),"⚠ Same band as the manager","OK"))))),"—")</f>
        <v>OK</v>
      </c>
      <c r="BV203" s="64" t="n"/>
      <c r="BW203" s="20">
        <f>IFERROR(INDEX(LMH_PTS,MATCH(AG203,LMH_KEY,0)),0)</f>
        <v>9</v>
      </c>
      <c r="BX203" s="21">
        <f>IFERROR(INDEX(LMH_PTS,MATCH(AH203,LMH_KEY,0)),0)</f>
        <v>3</v>
      </c>
      <c r="BY203" s="21">
        <f>IFERROR(INDEX(LMH_PTS,MATCH(AI203,LMH_KEY,0)),0)</f>
        <v>1</v>
      </c>
      <c r="BZ203" s="21">
        <f>IFERROR(INDEX(LMH_PTS,MATCH(AJ203,LMH_KEY,0)),0)</f>
        <v>1</v>
      </c>
      <c r="CA203" s="21">
        <f>IFERROR(INDEX(LMH_PTS,MATCH(AK203,LMH_KEY,0)),0)</f>
        <v>1</v>
      </c>
      <c r="CB203" s="21">
        <f>IFERROR(INDEX(LMH_PTS,MATCH(AL203,LMH_KEY,0)),0)</f>
        <v>1</v>
      </c>
      <c r="CC203" s="21">
        <f>IFERROR(INDEX(LMH_PTS,MATCH(AM203,LMH_KEY,0)),0)</f>
        <v>1</v>
      </c>
      <c r="CD203" s="21">
        <f>IFERROR(INDEX(LMH_PTS,MATCH(IF(AU203&lt;&gt;"",AU203,AG203),LMH_KEY,0)),0)</f>
        <v>9</v>
      </c>
      <c r="CE203" s="21">
        <f>IFERROR(INDEX(LMH_PTS,MATCH(IF(AV203&lt;&gt;"",AV203,AH203),LMH_KEY,0)),0)</f>
        <v>3</v>
      </c>
      <c r="CF203" s="21">
        <f>IFERROR(INDEX(LMH_PTS,MATCH(IF(AW203&lt;&gt;"",AW203,AI203),LMH_KEY,0)),0)</f>
        <v>1</v>
      </c>
      <c r="CG203" s="21">
        <f>IFERROR(INDEX(LMH_PTS,MATCH(IF(AX203&lt;&gt;"",AX203,AJ203),LMH_KEY,0)),0)</f>
        <v>1</v>
      </c>
      <c r="CH203" s="21">
        <f>IFERROR(INDEX(LMH_PTS,MATCH(IF(AY203&lt;&gt;"",AY203,AK203),LMH_KEY,0)),0)</f>
        <v>1</v>
      </c>
      <c r="CI203" s="21">
        <f>IFERROR(INDEX(LMH_PTS,MATCH(IF(AZ203&lt;&gt;"",AZ203,AL203),LMH_KEY,0)),0)</f>
        <v>1</v>
      </c>
      <c r="CJ203" s="21">
        <f>IFERROR(INDEX(LMH_PTS,MATCH(IF(BA203&lt;&gt;"",BA203,AM203),LMH_KEY,0)),0)</f>
        <v>1</v>
      </c>
      <c r="CK203" s="21">
        <f>IF(BB203="",0,IFERROR(INDEX(LMH_STEP,MATCH(BB203,LMH_KEY,0)),0))</f>
        <v>0</v>
      </c>
      <c r="CL203" s="21">
        <f>IF(BC203="",0,IFERROR(INDEX(LMH_STEP,MATCH(BC203,LMH_KEY,0)),0))</f>
        <v>0</v>
      </c>
      <c r="CM203" s="21">
        <f>IF(BD203="",0,IFERROR(INDEX(LMH_STEP,MATCH(BD203,LMH_KEY,0)),0))</f>
        <v>0</v>
      </c>
      <c r="CN203" s="21">
        <f>IF(BE203="",0,IFERROR(INDEX(LMH_STEP,MATCH(BE203,LMH_KEY,0)),0))</f>
        <v>0</v>
      </c>
      <c r="CO203" s="21">
        <f>IF(BF203="",0,IFERROR(INDEX(LMH_STEP,MATCH(BF203,LMH_KEY,0)),0))</f>
        <v>0</v>
      </c>
      <c r="CP203" s="21">
        <f>IF(BG203="",0,IFERROR(INDEX(LMH_STEP,MATCH(BG203,LMH_KEY,0)),0))</f>
        <v>0</v>
      </c>
      <c r="CQ203" s="21">
        <f>IF(BH203="",0,IFERROR(INDEX(LMH_STEP,MATCH(BH203,LMH_KEY,0)),0))</f>
        <v>0</v>
      </c>
      <c r="CR203" s="21">
        <f>IF(BI203&lt;&gt;"",IFERROR(INDEX(LMH_STEP,MATCH(BI203,LMH_KEY,0)),0),CK203)</f>
        <v>0</v>
      </c>
      <c r="CS203" s="21">
        <f>IF(BJ203&lt;&gt;"",IFERROR(INDEX(LMH_STEP,MATCH(BJ203,LMH_KEY,0)),0),CL203)</f>
        <v>0</v>
      </c>
      <c r="CT203" s="21">
        <f>IF(BK203&lt;&gt;"",IFERROR(INDEX(LMH_STEP,MATCH(BK203,LMH_KEY,0)),0),CM203)</f>
        <v>0</v>
      </c>
      <c r="CU203" s="21">
        <f>IF(BL203&lt;&gt;"",IFERROR(INDEX(LMH_STEP,MATCH(BL203,LMH_KEY,0)),0),CN203)</f>
        <v>0</v>
      </c>
      <c r="CV203" s="21">
        <f>IF(BM203&lt;&gt;"",IFERROR(INDEX(LMH_STEP,MATCH(BM203,LMH_KEY,0)),0),CO203)</f>
        <v>0</v>
      </c>
      <c r="CW203" s="21">
        <f>IF(BN203&lt;&gt;"",IFERROR(INDEX(LMH_STEP,MATCH(BN203,LMH_KEY,0)),0),CP203)</f>
        <v>0</v>
      </c>
      <c r="CX203" s="21">
        <f>IF(BO203&lt;&gt;"",IFERROR(INDEX(LMH_STEP,MATCH(BO203,LMH_KEY,0)),0),CQ203)</f>
        <v>0</v>
      </c>
      <c r="CY203" s="21">
        <f>COUNTA(BI203:BO203)+IF(BP203&lt;&gt;"",1,0)+IFERROR(INDEX(RM_LCNT,MATCH($U203,RM_KEY,0)),0)</f>
        <v>0</v>
      </c>
      <c r="CZ203" s="21">
        <f>IF((BW203+BX203+BY203+BZ203+CA203+CB203+CC203)=0,0,(BW203*CK203+BX203*CL203+BY203*CM203+BZ203*CN203+CA203*CO203+CB203*CP203+CC203*CQ203)/(BW203+BX203+BY203+BZ203+CA203+CB203+CC203))</f>
        <v>0</v>
      </c>
      <c r="DA203" s="21">
        <f>IF((CD203+CE203+CF203+CG203+CH203+CI203+CJ203)=0,0,(CD203*CR203+CE203*CS203+CF203*CT203+CG203*CU203+CH203*CV203+CI203*CW203+CJ203*CX203)/(CD203+CE203+CF203+CG203+CH203+CI203+CJ203))</f>
        <v>0</v>
      </c>
    </row>
    <row r="204" ht="70" customHeight="1">
      <c r="A204" s="59" t="inlineStr">
        <is>
          <t>iDEAL</t>
        </is>
      </c>
      <c r="B204" s="17" t="inlineStr">
        <is>
          <t>Technology</t>
        </is>
      </c>
      <c r="C204" s="17" t="n">
        <v>5</v>
      </c>
      <c r="D204" s="17" t="inlineStr">
        <is>
          <t>IRIS2427</t>
        </is>
      </c>
      <c r="E204" s="17" t="inlineStr">
        <is>
          <t>Sumeet Laxman Kurdia</t>
        </is>
      </c>
      <c r="F204" s="17" t="inlineStr">
        <is>
          <t>Trainee Software Engineer</t>
        </is>
      </c>
      <c r="G204" s="17" t="inlineStr">
        <is>
          <t>Swapnil Shirke</t>
        </is>
      </c>
      <c r="H204" s="17" t="inlineStr">
        <is>
          <t>IRIS2038</t>
        </is>
      </c>
      <c r="I204" s="17" t="n">
        <v>1.9</v>
      </c>
      <c r="J204" s="17" t="inlineStr">
        <is>
          <t>B.Sc</t>
        </is>
      </c>
      <c r="K204" s="17" t="inlineStr">
        <is>
          <t>L2 – Trainee</t>
        </is>
      </c>
      <c r="L204" s="82" t="inlineStr">
        <is>
          <t>20 of 20</t>
        </is>
      </c>
      <c r="M204" s="83" t="n"/>
      <c r="N204" s="83" t="inlineStr">
        <is>
          <t>Annual · set by manager: 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t>
        </is>
      </c>
      <c r="O204" s="83" t="inlineStr">
        <is>
          <t>Latest rating: 3 · Potential: Medium · 9-box: Core Contributor</t>
        </is>
      </c>
      <c r="P204" s="83" t="inlineStr">
        <is>
          <t>Complexity &amp; Expertise: A2: ASP.NET MVC development and bug fixing with Excel/XML/Oracle integrations for financial reporting → moved up 0.5
Autonomy &amp; Decision: A2: Only 'technical analysis' named → moved up 0.5
Accountability &amp; Impact: A2: Quality of own features and fixes; errors cause incorrect data and bugs → moved up 0.5
Leadership &amp; Strategy: A1: None described → matches the start</t>
        </is>
      </c>
      <c r="Q204" s="84" t="inlineStr">
        <is>
          <t>Open ▸</t>
        </is>
      </c>
      <c r="R204" s="84" t="inlineStr">
        <is>
          <t>Card ▸</t>
        </is>
      </c>
      <c r="S204" s="85" t="inlineStr">
        <is>
          <t>Engineering &amp; Development</t>
        </is>
      </c>
      <c r="T204" s="86" t="inlineStr">
        <is>
          <t>Backend Development</t>
        </is>
      </c>
      <c r="U204" s="86" t="inlineStr">
        <is>
          <t>R032</t>
        </is>
      </c>
      <c r="V204" s="86" t="inlineStr">
        <is>
          <t>Backend Development · IC</t>
        </is>
      </c>
      <c r="W204" s="101" t="inlineStr">
        <is>
          <t>A2</t>
        </is>
      </c>
      <c r="X204" s="86" t="inlineStr">
        <is>
          <t>Band A · Practitioner</t>
        </is>
      </c>
      <c r="Y204" s="86" t="inlineStr">
        <is>
          <t>Software Engineer</t>
        </is>
      </c>
      <c r="Z204" s="86" t="n"/>
      <c r="AA204" s="86" t="inlineStr">
        <is>
          <t>Placed at A2 by the evidence: six ratings × market-derived weights and rules R1–R13 · no move needed for the reporting line</t>
        </is>
      </c>
      <c r="AB204" s="86" t="n"/>
      <c r="AC204" s="88" t="inlineStr">
        <is>
          <t>A2</t>
        </is>
      </c>
      <c r="AD204" s="21" t="inlineStr">
        <is>
          <t>Medium · 1.9 yrs vs market 0–3 yrs for A2</t>
        </is>
      </c>
      <c r="AE204" s="21" t="n"/>
      <c r="AF204" s="21" t="inlineStr">
        <is>
          <t>P1–P2 · SFIA 2 Assist</t>
        </is>
      </c>
      <c r="AG204" s="89" t="str">
        <f>IFERROR(IF(INDEX(RM_I_C,MATCH($U204,RM_KEY,0))="","",INDEX(RM_I_C,MATCH($U204,RM_KEY,0))),"")</f>
        <v>H</v>
      </c>
      <c r="AH204" s="90" t="str">
        <f>IFERROR(IF(INDEX(RM_I_Au,MATCH($U204,RM_KEY,0))="","",INDEX(RM_I_Au,MATCH($U204,RM_KEY,0))),"")</f>
        <v>M</v>
      </c>
      <c r="AI204" s="90" t="str">
        <f>IFERROR(IF(INDEX(RM_I_Ac,MATCH($U204,RM_KEY,0))="","",INDEX(RM_I_Ac,MATCH($U204,RM_KEY,0))),"")</f>
        <v>L</v>
      </c>
      <c r="AJ204" s="90" t="str">
        <f>IFERROR(IF(INDEX(RM_I_L,MATCH($U204,RM_KEY,0))="","",INDEX(RM_I_L,MATCH($U204,RM_KEY,0))),"")</f>
        <v>L</v>
      </c>
      <c r="AK204" s="90" t="str">
        <f>IFERROR(IF(INDEX(RM_I_BI,MATCH($U204,RM_KEY,0))="","",INDEX(RM_I_BI,MATCH($U204,RM_KEY,0))),"")</f>
        <v>L</v>
      </c>
      <c r="AL204" s="90" t="str">
        <f>IFERROR(IF(INDEX(RM_I_Exp,MATCH($U204,RM_KEY,0))="","",INDEX(RM_I_Exp,MATCH($U204,RM_KEY,0))),"")</f>
        <v>L</v>
      </c>
      <c r="AM204" s="90" t="str">
        <f>IFERROR(IF(INDEX(RM_I_Edu,MATCH($U204,RM_KEY,0))="","",INDEX(RM_I_Edu,MATCH($U204,RM_KEY,0))),"")</f>
        <v>L</v>
      </c>
      <c r="AN204" s="91" t="str">
        <f>IFERROR(IF(INDEX(RM_M_C,MATCH($U204,RM_KEY,0))="","",INDEX(RM_M_C,MATCH($U204,RM_KEY,0))),"")</f>
        <v>H</v>
      </c>
      <c r="AO204" s="92" t="str">
        <f>IFERROR(IF(INDEX(RM_M_Au,MATCH($U204,RM_KEY,0))="","",INDEX(RM_M_Au,MATCH($U204,RM_KEY,0))),"")</f>
        <v>M</v>
      </c>
      <c r="AP204" s="92" t="str">
        <f>IFERROR(IF(INDEX(RM_M_Ac,MATCH($U204,RM_KEY,0))="","",INDEX(RM_M_Ac,MATCH($U204,RM_KEY,0))),"")</f>
        <v>M</v>
      </c>
      <c r="AQ204" s="92" t="str">
        <f>IFERROR(IF(INDEX(RM_M_L,MATCH($U204,RM_KEY,0))="","",INDEX(RM_M_L,MATCH($U204,RM_KEY,0))),"")</f>
        <v>L</v>
      </c>
      <c r="AR204" s="92" t="str">
        <f>IFERROR(IF(INDEX(RM_M_BI,MATCH($U204,RM_KEY,0))="","",INDEX(RM_M_BI,MATCH($U204,RM_KEY,0))),"")</f>
        <v>L</v>
      </c>
      <c r="AS204" s="92" t="str">
        <f>IFERROR(IF(INDEX(RM_M_Exp,MATCH($U204,RM_KEY,0))="","",INDEX(RM_M_Exp,MATCH($U204,RM_KEY,0))),"")</f>
        <v>L</v>
      </c>
      <c r="AT204" s="92" t="str">
        <f>IFERROR(IF(INDEX(RM_M_Edu,MATCH($U204,RM_KEY,0))="","",INDEX(RM_M_Edu,MATCH($U204,RM_KEY,0))),"")</f>
        <v>L</v>
      </c>
      <c r="AU204" s="93" t="str">
        <f>IFERROR(IF(INDEX(RM_L_C,MATCH($U204,RM_KEY,0))="","",INDEX(RM_L_C,MATCH($U204,RM_KEY,0))),"")</f>
        <v/>
      </c>
      <c r="AV204" s="94" t="str">
        <f>IFERROR(IF(INDEX(RM_L_Au,MATCH($U204,RM_KEY,0))="","",INDEX(RM_L_Au,MATCH($U204,RM_KEY,0))),"")</f>
        <v/>
      </c>
      <c r="AW204" s="94" t="str">
        <f>IFERROR(IF(INDEX(RM_L_Ac,MATCH($U204,RM_KEY,0))="","",INDEX(RM_L_Ac,MATCH($U204,RM_KEY,0))),"")</f>
        <v/>
      </c>
      <c r="AX204" s="94" t="str">
        <f>IFERROR(IF(INDEX(RM_L_L,MATCH($U204,RM_KEY,0))="","",INDEX(RM_L_L,MATCH($U204,RM_KEY,0))),"")</f>
        <v/>
      </c>
      <c r="AY204" s="94" t="str">
        <f>IFERROR(IF(INDEX(RM_L_BI,MATCH($U204,RM_KEY,0))="","",INDEX(RM_L_BI,MATCH($U204,RM_KEY,0))),"")</f>
        <v/>
      </c>
      <c r="AZ204" s="94" t="str">
        <f>IFERROR(IF(INDEX(RM_L_Exp,MATCH($U204,RM_KEY,0))="","",INDEX(RM_L_Exp,MATCH($U204,RM_KEY,0))),"")</f>
        <v/>
      </c>
      <c r="BA204" s="94" t="str">
        <f>IFERROR(IF(INDEX(RM_L_Edu,MATCH($U204,RM_KEY,0))="","",INDEX(RM_L_Edu,MATCH($U204,RM_KEY,0))),"")</f>
        <v/>
      </c>
      <c r="BB204" s="89" t="inlineStr">
        <is>
          <t>M</t>
        </is>
      </c>
      <c r="BC204" s="90" t="inlineStr">
        <is>
          <t>M</t>
        </is>
      </c>
      <c r="BD204" s="90" t="inlineStr">
        <is>
          <t>M</t>
        </is>
      </c>
      <c r="BE204" s="90" t="inlineStr">
        <is>
          <t>L</t>
        </is>
      </c>
      <c r="BF204" s="90" t="n"/>
      <c r="BG204" s="90" t="inlineStr">
        <is>
          <t>M</t>
        </is>
      </c>
      <c r="BH204" s="90" t="inlineStr">
        <is>
          <t>M</t>
        </is>
      </c>
      <c r="BI204" s="93" t="n"/>
      <c r="BJ204" s="94" t="n"/>
      <c r="BK204" s="94" t="n"/>
      <c r="BL204" s="94" t="n"/>
      <c r="BM204" s="94" t="n"/>
      <c r="BN204" s="94" t="n"/>
      <c r="BO204" s="94" t="n"/>
      <c r="BP204" s="63" t="n"/>
      <c r="BQ204" s="95" t="str">
        <f>IF(CY204=0,"",IF(BP204&lt;&gt;"",BP204,IF(LEFT(W204,1)="X",W204,IF(OR(W204="B+",W204="C+"),INDEX(LAD_PC,MAX(1,MIN(14,MATCH(W204,LAD_PC,0)+IF((DA204-CZ204)&gt;=0.5,1,IF((DA204-CZ204)&lt;=-0.5,-1,0))))),INDEX(LAD_STD,MAX(1,MIN(12,MATCH(W204,LAD_STD,0)+IF((DA204-CZ204)&gt;=0.5,1,IF((DA204-CZ204)&lt;=-0.5,-1,0)))))))))</f>
        <v/>
      </c>
      <c r="BR204" s="86" t="str">
        <f>IF(BQ204="","",IFERROR(CHOOSE(INDEX(B_RANK,MATCH(BQ204,B_LVL,0)),"Band A · Practitioner","Band B · Specialist / Manager","B+ · Player-Coach","Band C · Principal / Head","C+ · Player-Coach","Band D · Business leadership","Band E · Enterprise leadership"),"Band X · Consultant"))</f>
        <v/>
      </c>
      <c r="BS204" s="86" t="str">
        <f>IF(BQ204="","",IF(BQ204=W204,"• Same",IF(INDEX(B_VAL,MATCH(BQ204,B_LVL,0))&gt;INDEX(B_VAL,MATCH(W204,B_LVL,0)),"▲ Up","▼ Down")))</f>
        <v/>
      </c>
      <c r="BT204" s="95" t="str">
        <f>IF(BQ204&lt;&gt;"",BQ204,W204)</f>
        <v>A2</v>
      </c>
      <c r="BU204" s="86" t="str">
        <f>IFERROR(IF($H204="","—",IF(OR(LEFT(BT204,1)="X",LEFT(INDEX($BT$7:$BT$592,MATCH($H204,$D$7:$D$592,0)),1)="X"),"—",IF(AND(LEFT(BT204,1)="E",LEFT(INDEX($BT$7:$BT$592,MATCH($H204,$D$7:$D$592,0)),1)="E"),"Exception · Band E",IF(INDEX(B_VAL,MATCH(BT204,B_LVL,0))&gt;=INDEX(B_VAL,MATCH(INDEX($BT$7:$BT$592,MATCH($H204,$D$7:$D$592,0)),B_LVL,0)),"⚠ At or above the manager",IF(INDEX(B_RANK,MATCH(BT204,B_LVL,0))=INDEX(B_RANK,MATCH(INDEX($BT$7:$BT$592,MATCH($H204,$D$7:$D$592,0)),B_LVL,0)),"⚠ Same band as the manager","OK"))))),"—")</f>
        <v>OK</v>
      </c>
      <c r="BV204" s="64" t="n"/>
      <c r="BW204" s="20">
        <f>IFERROR(INDEX(LMH_PTS,MATCH(AG204,LMH_KEY,0)),0)</f>
        <v>9</v>
      </c>
      <c r="BX204" s="21">
        <f>IFERROR(INDEX(LMH_PTS,MATCH(AH204,LMH_KEY,0)),0)</f>
        <v>3</v>
      </c>
      <c r="BY204" s="21">
        <f>IFERROR(INDEX(LMH_PTS,MATCH(AI204,LMH_KEY,0)),0)</f>
        <v>1</v>
      </c>
      <c r="BZ204" s="21">
        <f>IFERROR(INDEX(LMH_PTS,MATCH(AJ204,LMH_KEY,0)),0)</f>
        <v>1</v>
      </c>
      <c r="CA204" s="21">
        <f>IFERROR(INDEX(LMH_PTS,MATCH(AK204,LMH_KEY,0)),0)</f>
        <v>1</v>
      </c>
      <c r="CB204" s="21">
        <f>IFERROR(INDEX(LMH_PTS,MATCH(AL204,LMH_KEY,0)),0)</f>
        <v>1</v>
      </c>
      <c r="CC204" s="21">
        <f>IFERROR(INDEX(LMH_PTS,MATCH(AM204,LMH_KEY,0)),0)</f>
        <v>1</v>
      </c>
      <c r="CD204" s="21">
        <f>IFERROR(INDEX(LMH_PTS,MATCH(IF(AU204&lt;&gt;"",AU204,AG204),LMH_KEY,0)),0)</f>
        <v>9</v>
      </c>
      <c r="CE204" s="21">
        <f>IFERROR(INDEX(LMH_PTS,MATCH(IF(AV204&lt;&gt;"",AV204,AH204),LMH_KEY,0)),0)</f>
        <v>3</v>
      </c>
      <c r="CF204" s="21">
        <f>IFERROR(INDEX(LMH_PTS,MATCH(IF(AW204&lt;&gt;"",AW204,AI204),LMH_KEY,0)),0)</f>
        <v>1</v>
      </c>
      <c r="CG204" s="21">
        <f>IFERROR(INDEX(LMH_PTS,MATCH(IF(AX204&lt;&gt;"",AX204,AJ204),LMH_KEY,0)),0)</f>
        <v>1</v>
      </c>
      <c r="CH204" s="21">
        <f>IFERROR(INDEX(LMH_PTS,MATCH(IF(AY204&lt;&gt;"",AY204,AK204),LMH_KEY,0)),0)</f>
        <v>1</v>
      </c>
      <c r="CI204" s="21">
        <f>IFERROR(INDEX(LMH_PTS,MATCH(IF(AZ204&lt;&gt;"",AZ204,AL204),LMH_KEY,0)),0)</f>
        <v>1</v>
      </c>
      <c r="CJ204" s="21">
        <f>IFERROR(INDEX(LMH_PTS,MATCH(IF(BA204&lt;&gt;"",BA204,AM204),LMH_KEY,0)),0)</f>
        <v>1</v>
      </c>
      <c r="CK204" s="21">
        <f>IF(BB204="",0,IFERROR(INDEX(LMH_STEP,MATCH(BB204,LMH_KEY,0)),0))</f>
        <v>0</v>
      </c>
      <c r="CL204" s="21">
        <f>IF(BC204="",0,IFERROR(INDEX(LMH_STEP,MATCH(BC204,LMH_KEY,0)),0))</f>
        <v>0</v>
      </c>
      <c r="CM204" s="21">
        <f>IF(BD204="",0,IFERROR(INDEX(LMH_STEP,MATCH(BD204,LMH_KEY,0)),0))</f>
        <v>0</v>
      </c>
      <c r="CN204" s="21">
        <f>IF(BE204="",0,IFERROR(INDEX(LMH_STEP,MATCH(BE204,LMH_KEY,0)),0))</f>
        <v>-1</v>
      </c>
      <c r="CO204" s="21">
        <f>IF(BF204="",0,IFERROR(INDEX(LMH_STEP,MATCH(BF204,LMH_KEY,0)),0))</f>
        <v>0</v>
      </c>
      <c r="CP204" s="21">
        <f>IF(BG204="",0,IFERROR(INDEX(LMH_STEP,MATCH(BG204,LMH_KEY,0)),0))</f>
        <v>0</v>
      </c>
      <c r="CQ204" s="21">
        <f>IF(BH204="",0,IFERROR(INDEX(LMH_STEP,MATCH(BH204,LMH_KEY,0)),0))</f>
        <v>0</v>
      </c>
      <c r="CR204" s="21">
        <f>IF(BI204&lt;&gt;"",IFERROR(INDEX(LMH_STEP,MATCH(BI204,LMH_KEY,0)),0),CK204)</f>
        <v>0</v>
      </c>
      <c r="CS204" s="21">
        <f>IF(BJ204&lt;&gt;"",IFERROR(INDEX(LMH_STEP,MATCH(BJ204,LMH_KEY,0)),0),CL204)</f>
        <v>0</v>
      </c>
      <c r="CT204" s="21">
        <f>IF(BK204&lt;&gt;"",IFERROR(INDEX(LMH_STEP,MATCH(BK204,LMH_KEY,0)),0),CM204)</f>
        <v>0</v>
      </c>
      <c r="CU204" s="21">
        <f>IF(BL204&lt;&gt;"",IFERROR(INDEX(LMH_STEP,MATCH(BL204,LMH_KEY,0)),0),CN204)</f>
        <v>-1</v>
      </c>
      <c r="CV204" s="21">
        <f>IF(BM204&lt;&gt;"",IFERROR(INDEX(LMH_STEP,MATCH(BM204,LMH_KEY,0)),0),CO204)</f>
        <v>0</v>
      </c>
      <c r="CW204" s="21">
        <f>IF(BN204&lt;&gt;"",IFERROR(INDEX(LMH_STEP,MATCH(BN204,LMH_KEY,0)),0),CP204)</f>
        <v>0</v>
      </c>
      <c r="CX204" s="21">
        <f>IF(BO204&lt;&gt;"",IFERROR(INDEX(LMH_STEP,MATCH(BO204,LMH_KEY,0)),0),CQ204)</f>
        <v>0</v>
      </c>
      <c r="CY204" s="21">
        <f>COUNTA(BI204:BO204)+IF(BP204&lt;&gt;"",1,0)+IFERROR(INDEX(RM_LCNT,MATCH($U204,RM_KEY,0)),0)</f>
        <v>0</v>
      </c>
      <c r="CZ204" s="21">
        <f>IF((BW204+BX204+BY204+BZ204+CA204+CB204+CC204)=0,0,(BW204*CK204+BX204*CL204+BY204*CM204+BZ204*CN204+CA204*CO204+CB204*CP204+CC204*CQ204)/(BW204+BX204+BY204+BZ204+CA204+CB204+CC204))</f>
        <v>-0.0588235294117647</v>
      </c>
      <c r="DA204" s="21">
        <f>IF((CD204+CE204+CF204+CG204+CH204+CI204+CJ204)=0,0,(CD204*CR204+CE204*CS204+CF204*CT204+CG204*CU204+CH204*CV204+CI204*CW204+CJ204*CX204)/(CD204+CE204+CF204+CG204+CH204+CI204+CJ204))</f>
        <v>-0.0588235294117647</v>
      </c>
    </row>
    <row r="205" ht="70" customHeight="1">
      <c r="A205" s="59" t="inlineStr">
        <is>
          <t>iDEAL</t>
        </is>
      </c>
      <c r="B205" s="17" t="inlineStr">
        <is>
          <t>Technology</t>
        </is>
      </c>
      <c r="C205" s="17" t="n">
        <v>5</v>
      </c>
      <c r="D205" s="17" t="inlineStr">
        <is>
          <t>IRIS2538</t>
        </is>
      </c>
      <c r="E205" s="17" t="inlineStr">
        <is>
          <t>Atharv Sameer Shevade</t>
        </is>
      </c>
      <c r="F205" s="17" t="inlineStr">
        <is>
          <t>Trainee Software Engineer</t>
        </is>
      </c>
      <c r="G205" s="17" t="inlineStr">
        <is>
          <t>Swapnil Shirke</t>
        </is>
      </c>
      <c r="H205" s="17" t="inlineStr">
        <is>
          <t>IRIS2038</t>
        </is>
      </c>
      <c r="I205" s="17" t="n">
        <v>0.3</v>
      </c>
      <c r="J205" s="17" t="inlineStr">
        <is>
          <t>B.Tech</t>
        </is>
      </c>
      <c r="K205" s="17" t="inlineStr">
        <is>
          <t>L1 – Intern</t>
        </is>
      </c>
      <c r="L205" s="82" t="inlineStr">
        <is>
          <t>20 of 20</t>
        </is>
      </c>
      <c r="M205" s="83" t="n"/>
      <c r="N205" s="83" t="inlineStr">
        <is>
          <t>Annual · set by manager: 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t>
        </is>
      </c>
      <c r="O205" s="83" t="inlineStr">
        <is>
          <t>Latest rating: 3 · Potential: Medium · 9-box: Core Contributor</t>
        </is>
      </c>
      <c r="P205" s="83" t="n"/>
      <c r="Q205" s="84" t="inlineStr">
        <is>
          <t>Open ▸</t>
        </is>
      </c>
      <c r="R205" s="84" t="inlineStr">
        <is>
          <t>Card ▸</t>
        </is>
      </c>
      <c r="S205" s="85" t="inlineStr">
        <is>
          <t>Engineering &amp; Development</t>
        </is>
      </c>
      <c r="T205" s="86" t="inlineStr">
        <is>
          <t>Full-Stack Development</t>
        </is>
      </c>
      <c r="U205" s="86" t="inlineStr">
        <is>
          <t>R037</t>
        </is>
      </c>
      <c r="V205" s="86" t="inlineStr">
        <is>
          <t>Full-Stack Development · IC</t>
        </is>
      </c>
      <c r="W205" s="101" t="inlineStr">
        <is>
          <t>A1</t>
        </is>
      </c>
      <c r="X205" s="86" t="inlineStr">
        <is>
          <t>Band A · Practitioner</t>
        </is>
      </c>
      <c r="Y205" s="86" t="inlineStr">
        <is>
          <t>Trainee Software Engineer</t>
        </is>
      </c>
      <c r="Z205" s="86" t="n"/>
      <c r="AA205" s="86" t="inlineStr">
        <is>
          <t>Placed at A1 by the evidence: six ratings × market-derived weights and rules R1–R13 · no move needed for the reporting line</t>
        </is>
      </c>
      <c r="AB205" s="86" t="n"/>
      <c r="AC205" s="88" t="n"/>
      <c r="AD205" s="21" t="n"/>
      <c r="AE205" s="21" t="n"/>
      <c r="AF205" s="21" t="inlineStr">
        <is>
          <t>Entry / P1 · intern · SFIA 1 Follow</t>
        </is>
      </c>
      <c r="AG205" s="89" t="str">
        <f>IFERROR(IF(INDEX(RM_I_C,MATCH($U205,RM_KEY,0))="","",INDEX(RM_I_C,MATCH($U205,RM_KEY,0))),"")</f>
        <v>H</v>
      </c>
      <c r="AH205" s="90" t="str">
        <f>IFERROR(IF(INDEX(RM_I_Au,MATCH($U205,RM_KEY,0))="","",INDEX(RM_I_Au,MATCH($U205,RM_KEY,0))),"")</f>
        <v>M</v>
      </c>
      <c r="AI205" s="90" t="str">
        <f>IFERROR(IF(INDEX(RM_I_Ac,MATCH($U205,RM_KEY,0))="","",INDEX(RM_I_Ac,MATCH($U205,RM_KEY,0))),"")</f>
        <v>L</v>
      </c>
      <c r="AJ205" s="90" t="str">
        <f>IFERROR(IF(INDEX(RM_I_L,MATCH($U205,RM_KEY,0))="","",INDEX(RM_I_L,MATCH($U205,RM_KEY,0))),"")</f>
        <v>L</v>
      </c>
      <c r="AK205" s="90" t="str">
        <f>IFERROR(IF(INDEX(RM_I_BI,MATCH($U205,RM_KEY,0))="","",INDEX(RM_I_BI,MATCH($U205,RM_KEY,0))),"")</f>
        <v>L</v>
      </c>
      <c r="AL205" s="90" t="str">
        <f>IFERROR(IF(INDEX(RM_I_Exp,MATCH($U205,RM_KEY,0))="","",INDEX(RM_I_Exp,MATCH($U205,RM_KEY,0))),"")</f>
        <v>L</v>
      </c>
      <c r="AM205" s="90" t="str">
        <f>IFERROR(IF(INDEX(RM_I_Edu,MATCH($U205,RM_KEY,0))="","",INDEX(RM_I_Edu,MATCH($U205,RM_KEY,0))),"")</f>
        <v>L</v>
      </c>
      <c r="AN205" s="91" t="str">
        <f>IFERROR(IF(INDEX(RM_M_C,MATCH($U205,RM_KEY,0))="","",INDEX(RM_M_C,MATCH($U205,RM_KEY,0))),"")</f>
        <v>H</v>
      </c>
      <c r="AO205" s="92" t="str">
        <f>IFERROR(IF(INDEX(RM_M_Au,MATCH($U205,RM_KEY,0))="","",INDEX(RM_M_Au,MATCH($U205,RM_KEY,0))),"")</f>
        <v>M</v>
      </c>
      <c r="AP205" s="92" t="str">
        <f>IFERROR(IF(INDEX(RM_M_Ac,MATCH($U205,RM_KEY,0))="","",INDEX(RM_M_Ac,MATCH($U205,RM_KEY,0))),"")</f>
        <v>M</v>
      </c>
      <c r="AQ205" s="92" t="str">
        <f>IFERROR(IF(INDEX(RM_M_L,MATCH($U205,RM_KEY,0))="","",INDEX(RM_M_L,MATCH($U205,RM_KEY,0))),"")</f>
        <v>L</v>
      </c>
      <c r="AR205" s="92" t="str">
        <f>IFERROR(IF(INDEX(RM_M_BI,MATCH($U205,RM_KEY,0))="","",INDEX(RM_M_BI,MATCH($U205,RM_KEY,0))),"")</f>
        <v>L</v>
      </c>
      <c r="AS205" s="92" t="str">
        <f>IFERROR(IF(INDEX(RM_M_Exp,MATCH($U205,RM_KEY,0))="","",INDEX(RM_M_Exp,MATCH($U205,RM_KEY,0))),"")</f>
        <v>L</v>
      </c>
      <c r="AT205" s="92" t="str">
        <f>IFERROR(IF(INDEX(RM_M_Edu,MATCH($U205,RM_KEY,0))="","",INDEX(RM_M_Edu,MATCH($U205,RM_KEY,0))),"")</f>
        <v>L</v>
      </c>
      <c r="AU205" s="93" t="str">
        <f>IFERROR(IF(INDEX(RM_L_C,MATCH($U205,RM_KEY,0))="","",INDEX(RM_L_C,MATCH($U205,RM_KEY,0))),"")</f>
        <v/>
      </c>
      <c r="AV205" s="94" t="str">
        <f>IFERROR(IF(INDEX(RM_L_Au,MATCH($U205,RM_KEY,0))="","",INDEX(RM_L_Au,MATCH($U205,RM_KEY,0))),"")</f>
        <v/>
      </c>
      <c r="AW205" s="94" t="str">
        <f>IFERROR(IF(INDEX(RM_L_Ac,MATCH($U205,RM_KEY,0))="","",INDEX(RM_L_Ac,MATCH($U205,RM_KEY,0))),"")</f>
        <v/>
      </c>
      <c r="AX205" s="94" t="str">
        <f>IFERROR(IF(INDEX(RM_L_L,MATCH($U205,RM_KEY,0))="","",INDEX(RM_L_L,MATCH($U205,RM_KEY,0))),"")</f>
        <v/>
      </c>
      <c r="AY205" s="94" t="str">
        <f>IFERROR(IF(INDEX(RM_L_BI,MATCH($U205,RM_KEY,0))="","",INDEX(RM_L_BI,MATCH($U205,RM_KEY,0))),"")</f>
        <v/>
      </c>
      <c r="AZ205" s="94" t="str">
        <f>IFERROR(IF(INDEX(RM_L_Exp,MATCH($U205,RM_KEY,0))="","",INDEX(RM_L_Exp,MATCH($U205,RM_KEY,0))),"")</f>
        <v/>
      </c>
      <c r="BA205" s="94" t="str">
        <f>IFERROR(IF(INDEX(RM_L_Edu,MATCH($U205,RM_KEY,0))="","",INDEX(RM_L_Edu,MATCH($U205,RM_KEY,0))),"")</f>
        <v/>
      </c>
      <c r="BB205" s="89" t="n"/>
      <c r="BC205" s="90" t="n"/>
      <c r="BD205" s="90" t="n"/>
      <c r="BE205" s="90" t="n"/>
      <c r="BF205" s="90" t="n"/>
      <c r="BG205" s="90" t="inlineStr">
        <is>
          <t>M</t>
        </is>
      </c>
      <c r="BH205" s="90" t="inlineStr">
        <is>
          <t>M</t>
        </is>
      </c>
      <c r="BI205" s="93" t="n"/>
      <c r="BJ205" s="94" t="n"/>
      <c r="BK205" s="94" t="n"/>
      <c r="BL205" s="94" t="n"/>
      <c r="BM205" s="94" t="n"/>
      <c r="BN205" s="94" t="n"/>
      <c r="BO205" s="94" t="n"/>
      <c r="BP205" s="63" t="n"/>
      <c r="BQ205" s="95" t="str">
        <f>IF(CY205=0,"",IF(BP205&lt;&gt;"",BP205,IF(LEFT(W205,1)="X",W205,IF(OR(W205="B+",W205="C+"),INDEX(LAD_PC,MAX(1,MIN(14,MATCH(W205,LAD_PC,0)+IF((DA205-CZ205)&gt;=0.5,1,IF((DA205-CZ205)&lt;=-0.5,-1,0))))),INDEX(LAD_STD,MAX(1,MIN(12,MATCH(W205,LAD_STD,0)+IF((DA205-CZ205)&gt;=0.5,1,IF((DA205-CZ205)&lt;=-0.5,-1,0)))))))))</f>
        <v/>
      </c>
      <c r="BR205" s="86" t="str">
        <f>IF(BQ205="","",IFERROR(CHOOSE(INDEX(B_RANK,MATCH(BQ205,B_LVL,0)),"Band A · Practitioner","Band B · Specialist / Manager","B+ · Player-Coach","Band C · Principal / Head","C+ · Player-Coach","Band D · Business leadership","Band E · Enterprise leadership"),"Band X · Consultant"))</f>
        <v/>
      </c>
      <c r="BS205" s="86" t="str">
        <f>IF(BQ205="","",IF(BQ205=W205,"• Same",IF(INDEX(B_VAL,MATCH(BQ205,B_LVL,0))&gt;INDEX(B_VAL,MATCH(W205,B_LVL,0)),"▲ Up","▼ Down")))</f>
        <v/>
      </c>
      <c r="BT205" s="95" t="str">
        <f>IF(BQ205&lt;&gt;"",BQ205,W205)</f>
        <v>A1</v>
      </c>
      <c r="BU205" s="86" t="str">
        <f>IFERROR(IF($H205="","—",IF(OR(LEFT(BT205,1)="X",LEFT(INDEX($BT$7:$BT$592,MATCH($H205,$D$7:$D$592,0)),1)="X"),"—",IF(AND(LEFT(BT205,1)="E",LEFT(INDEX($BT$7:$BT$592,MATCH($H205,$D$7:$D$592,0)),1)="E"),"Exception · Band E",IF(INDEX(B_VAL,MATCH(BT205,B_LVL,0))&gt;=INDEX(B_VAL,MATCH(INDEX($BT$7:$BT$592,MATCH($H205,$D$7:$D$592,0)),B_LVL,0)),"⚠ At or above the manager",IF(INDEX(B_RANK,MATCH(BT205,B_LVL,0))=INDEX(B_RANK,MATCH(INDEX($BT$7:$BT$592,MATCH($H205,$D$7:$D$592,0)),B_LVL,0)),"⚠ Same band as the manager","OK"))))),"—")</f>
        <v>OK</v>
      </c>
      <c r="BV205" s="64" t="n"/>
      <c r="BW205" s="20">
        <f>IFERROR(INDEX(LMH_PTS,MATCH(AG205,LMH_KEY,0)),0)</f>
        <v>9</v>
      </c>
      <c r="BX205" s="21">
        <f>IFERROR(INDEX(LMH_PTS,MATCH(AH205,LMH_KEY,0)),0)</f>
        <v>3</v>
      </c>
      <c r="BY205" s="21">
        <f>IFERROR(INDEX(LMH_PTS,MATCH(AI205,LMH_KEY,0)),0)</f>
        <v>1</v>
      </c>
      <c r="BZ205" s="21">
        <f>IFERROR(INDEX(LMH_PTS,MATCH(AJ205,LMH_KEY,0)),0)</f>
        <v>1</v>
      </c>
      <c r="CA205" s="21">
        <f>IFERROR(INDEX(LMH_PTS,MATCH(AK205,LMH_KEY,0)),0)</f>
        <v>1</v>
      </c>
      <c r="CB205" s="21">
        <f>IFERROR(INDEX(LMH_PTS,MATCH(AL205,LMH_KEY,0)),0)</f>
        <v>1</v>
      </c>
      <c r="CC205" s="21">
        <f>IFERROR(INDEX(LMH_PTS,MATCH(AM205,LMH_KEY,0)),0)</f>
        <v>1</v>
      </c>
      <c r="CD205" s="21">
        <f>IFERROR(INDEX(LMH_PTS,MATCH(IF(AU205&lt;&gt;"",AU205,AG205),LMH_KEY,0)),0)</f>
        <v>9</v>
      </c>
      <c r="CE205" s="21">
        <f>IFERROR(INDEX(LMH_PTS,MATCH(IF(AV205&lt;&gt;"",AV205,AH205),LMH_KEY,0)),0)</f>
        <v>3</v>
      </c>
      <c r="CF205" s="21">
        <f>IFERROR(INDEX(LMH_PTS,MATCH(IF(AW205&lt;&gt;"",AW205,AI205),LMH_KEY,0)),0)</f>
        <v>1</v>
      </c>
      <c r="CG205" s="21">
        <f>IFERROR(INDEX(LMH_PTS,MATCH(IF(AX205&lt;&gt;"",AX205,AJ205),LMH_KEY,0)),0)</f>
        <v>1</v>
      </c>
      <c r="CH205" s="21">
        <f>IFERROR(INDEX(LMH_PTS,MATCH(IF(AY205&lt;&gt;"",AY205,AK205),LMH_KEY,0)),0)</f>
        <v>1</v>
      </c>
      <c r="CI205" s="21">
        <f>IFERROR(INDEX(LMH_PTS,MATCH(IF(AZ205&lt;&gt;"",AZ205,AL205),LMH_KEY,0)),0)</f>
        <v>1</v>
      </c>
      <c r="CJ205" s="21">
        <f>IFERROR(INDEX(LMH_PTS,MATCH(IF(BA205&lt;&gt;"",BA205,AM205),LMH_KEY,0)),0)</f>
        <v>1</v>
      </c>
      <c r="CK205" s="21">
        <f>IF(BB205="",0,IFERROR(INDEX(LMH_STEP,MATCH(BB205,LMH_KEY,0)),0))</f>
        <v>0</v>
      </c>
      <c r="CL205" s="21">
        <f>IF(BC205="",0,IFERROR(INDEX(LMH_STEP,MATCH(BC205,LMH_KEY,0)),0))</f>
        <v>0</v>
      </c>
      <c r="CM205" s="21">
        <f>IF(BD205="",0,IFERROR(INDEX(LMH_STEP,MATCH(BD205,LMH_KEY,0)),0))</f>
        <v>0</v>
      </c>
      <c r="CN205" s="21">
        <f>IF(BE205="",0,IFERROR(INDEX(LMH_STEP,MATCH(BE205,LMH_KEY,0)),0))</f>
        <v>0</v>
      </c>
      <c r="CO205" s="21">
        <f>IF(BF205="",0,IFERROR(INDEX(LMH_STEP,MATCH(BF205,LMH_KEY,0)),0))</f>
        <v>0</v>
      </c>
      <c r="CP205" s="21">
        <f>IF(BG205="",0,IFERROR(INDEX(LMH_STEP,MATCH(BG205,LMH_KEY,0)),0))</f>
        <v>0</v>
      </c>
      <c r="CQ205" s="21">
        <f>IF(BH205="",0,IFERROR(INDEX(LMH_STEP,MATCH(BH205,LMH_KEY,0)),0))</f>
        <v>0</v>
      </c>
      <c r="CR205" s="21">
        <f>IF(BI205&lt;&gt;"",IFERROR(INDEX(LMH_STEP,MATCH(BI205,LMH_KEY,0)),0),CK205)</f>
        <v>0</v>
      </c>
      <c r="CS205" s="21">
        <f>IF(BJ205&lt;&gt;"",IFERROR(INDEX(LMH_STEP,MATCH(BJ205,LMH_KEY,0)),0),CL205)</f>
        <v>0</v>
      </c>
      <c r="CT205" s="21">
        <f>IF(BK205&lt;&gt;"",IFERROR(INDEX(LMH_STEP,MATCH(BK205,LMH_KEY,0)),0),CM205)</f>
        <v>0</v>
      </c>
      <c r="CU205" s="21">
        <f>IF(BL205&lt;&gt;"",IFERROR(INDEX(LMH_STEP,MATCH(BL205,LMH_KEY,0)),0),CN205)</f>
        <v>0</v>
      </c>
      <c r="CV205" s="21">
        <f>IF(BM205&lt;&gt;"",IFERROR(INDEX(LMH_STEP,MATCH(BM205,LMH_KEY,0)),0),CO205)</f>
        <v>0</v>
      </c>
      <c r="CW205" s="21">
        <f>IF(BN205&lt;&gt;"",IFERROR(INDEX(LMH_STEP,MATCH(BN205,LMH_KEY,0)),0),CP205)</f>
        <v>0</v>
      </c>
      <c r="CX205" s="21">
        <f>IF(BO205&lt;&gt;"",IFERROR(INDEX(LMH_STEP,MATCH(BO205,LMH_KEY,0)),0),CQ205)</f>
        <v>0</v>
      </c>
      <c r="CY205" s="21">
        <f>COUNTA(BI205:BO205)+IF(BP205&lt;&gt;"",1,0)+IFERROR(INDEX(RM_LCNT,MATCH($U205,RM_KEY,0)),0)</f>
        <v>0</v>
      </c>
      <c r="CZ205" s="21">
        <f>IF((BW205+BX205+BY205+BZ205+CA205+CB205+CC205)=0,0,(BW205*CK205+BX205*CL205+BY205*CM205+BZ205*CN205+CA205*CO205+CB205*CP205+CC205*CQ205)/(BW205+BX205+BY205+BZ205+CA205+CB205+CC205))</f>
        <v>0</v>
      </c>
      <c r="DA205" s="21">
        <f>IF((CD205+CE205+CF205+CG205+CH205+CI205+CJ205)=0,0,(CD205*CR205+CE205*CS205+CF205*CT205+CG205*CU205+CH205*CV205+CI205*CW205+CJ205*CX205)/(CD205+CE205+CF205+CG205+CH205+CI205+CJ205))</f>
        <v>0</v>
      </c>
    </row>
    <row r="206" ht="70" customHeight="1">
      <c r="A206" s="59" t="inlineStr">
        <is>
          <t>iDEAL</t>
        </is>
      </c>
      <c r="B206" s="17" t="inlineStr">
        <is>
          <t>Technology</t>
        </is>
      </c>
      <c r="C206" s="17" t="n">
        <v>5</v>
      </c>
      <c r="D206" s="17" t="inlineStr">
        <is>
          <t>IRIS2539</t>
        </is>
      </c>
      <c r="E206" s="17" t="inlineStr">
        <is>
          <t>Vinayak Dadasaheb Suryawanshi</t>
        </is>
      </c>
      <c r="F206" s="17" t="inlineStr">
        <is>
          <t>Trainee Software Engineer</t>
        </is>
      </c>
      <c r="G206" s="17" t="inlineStr">
        <is>
          <t>Swapnil Shirke</t>
        </is>
      </c>
      <c r="H206" s="17" t="inlineStr">
        <is>
          <t>IRIS2038</t>
        </is>
      </c>
      <c r="I206" s="17" t="n">
        <v>0.3</v>
      </c>
      <c r="J206" s="17" t="inlineStr">
        <is>
          <t>B.Tech</t>
        </is>
      </c>
      <c r="K206" s="17" t="inlineStr">
        <is>
          <t>L1 – Intern</t>
        </is>
      </c>
      <c r="L206" s="82" t="inlineStr">
        <is>
          <t>20 of 20</t>
        </is>
      </c>
      <c r="M206" s="83" t="n"/>
      <c r="N206" s="83" t="inlineStr">
        <is>
          <t>Annual · set by manager: 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t>
        </is>
      </c>
      <c r="O206" s="83" t="inlineStr">
        <is>
          <t>Latest rating: 3 · Potential: Medium · 9-box: Emerging Talent</t>
        </is>
      </c>
      <c r="P206" s="83" t="n"/>
      <c r="Q206" s="84" t="inlineStr">
        <is>
          <t>Open ▸</t>
        </is>
      </c>
      <c r="R206" s="84" t="inlineStr">
        <is>
          <t>Card ▸</t>
        </is>
      </c>
      <c r="S206" s="85" t="inlineStr">
        <is>
          <t>Engineering &amp; Development</t>
        </is>
      </c>
      <c r="T206" s="86" t="inlineStr">
        <is>
          <t>Backend Development</t>
        </is>
      </c>
      <c r="U206" s="86" t="inlineStr">
        <is>
          <t>R032</t>
        </is>
      </c>
      <c r="V206" s="86" t="inlineStr">
        <is>
          <t>Backend Development · IC</t>
        </is>
      </c>
      <c r="W206" s="101" t="inlineStr">
        <is>
          <t>A1</t>
        </is>
      </c>
      <c r="X206" s="86" t="inlineStr">
        <is>
          <t>Band A · Practitioner</t>
        </is>
      </c>
      <c r="Y206" s="86" t="inlineStr">
        <is>
          <t>Trainee Software Engineer</t>
        </is>
      </c>
      <c r="Z206" s="86" t="n"/>
      <c r="AA206" s="86" t="inlineStr">
        <is>
          <t>Placed at A1 by the evidence: six ratings × market-derived weights and rules R1–R13 · no move needed for the reporting line</t>
        </is>
      </c>
      <c r="AB206" s="86" t="n"/>
      <c r="AC206" s="88" t="n"/>
      <c r="AD206" s="21" t="n"/>
      <c r="AE206" s="21" t="n"/>
      <c r="AF206" s="21" t="inlineStr">
        <is>
          <t>Entry / P1 · intern · SFIA 1 Follow</t>
        </is>
      </c>
      <c r="AG206" s="89" t="str">
        <f>IFERROR(IF(INDEX(RM_I_C,MATCH($U206,RM_KEY,0))="","",INDEX(RM_I_C,MATCH($U206,RM_KEY,0))),"")</f>
        <v>H</v>
      </c>
      <c r="AH206" s="90" t="str">
        <f>IFERROR(IF(INDEX(RM_I_Au,MATCH($U206,RM_KEY,0))="","",INDEX(RM_I_Au,MATCH($U206,RM_KEY,0))),"")</f>
        <v>M</v>
      </c>
      <c r="AI206" s="90" t="str">
        <f>IFERROR(IF(INDEX(RM_I_Ac,MATCH($U206,RM_KEY,0))="","",INDEX(RM_I_Ac,MATCH($U206,RM_KEY,0))),"")</f>
        <v>L</v>
      </c>
      <c r="AJ206" s="90" t="str">
        <f>IFERROR(IF(INDEX(RM_I_L,MATCH($U206,RM_KEY,0))="","",INDEX(RM_I_L,MATCH($U206,RM_KEY,0))),"")</f>
        <v>L</v>
      </c>
      <c r="AK206" s="90" t="str">
        <f>IFERROR(IF(INDEX(RM_I_BI,MATCH($U206,RM_KEY,0))="","",INDEX(RM_I_BI,MATCH($U206,RM_KEY,0))),"")</f>
        <v>L</v>
      </c>
      <c r="AL206" s="90" t="str">
        <f>IFERROR(IF(INDEX(RM_I_Exp,MATCH($U206,RM_KEY,0))="","",INDEX(RM_I_Exp,MATCH($U206,RM_KEY,0))),"")</f>
        <v>L</v>
      </c>
      <c r="AM206" s="90" t="str">
        <f>IFERROR(IF(INDEX(RM_I_Edu,MATCH($U206,RM_KEY,0))="","",INDEX(RM_I_Edu,MATCH($U206,RM_KEY,0))),"")</f>
        <v>L</v>
      </c>
      <c r="AN206" s="91" t="str">
        <f>IFERROR(IF(INDEX(RM_M_C,MATCH($U206,RM_KEY,0))="","",INDEX(RM_M_C,MATCH($U206,RM_KEY,0))),"")</f>
        <v>H</v>
      </c>
      <c r="AO206" s="92" t="str">
        <f>IFERROR(IF(INDEX(RM_M_Au,MATCH($U206,RM_KEY,0))="","",INDEX(RM_M_Au,MATCH($U206,RM_KEY,0))),"")</f>
        <v>M</v>
      </c>
      <c r="AP206" s="92" t="str">
        <f>IFERROR(IF(INDEX(RM_M_Ac,MATCH($U206,RM_KEY,0))="","",INDEX(RM_M_Ac,MATCH($U206,RM_KEY,0))),"")</f>
        <v>M</v>
      </c>
      <c r="AQ206" s="92" t="str">
        <f>IFERROR(IF(INDEX(RM_M_L,MATCH($U206,RM_KEY,0))="","",INDEX(RM_M_L,MATCH($U206,RM_KEY,0))),"")</f>
        <v>L</v>
      </c>
      <c r="AR206" s="92" t="str">
        <f>IFERROR(IF(INDEX(RM_M_BI,MATCH($U206,RM_KEY,0))="","",INDEX(RM_M_BI,MATCH($U206,RM_KEY,0))),"")</f>
        <v>L</v>
      </c>
      <c r="AS206" s="92" t="str">
        <f>IFERROR(IF(INDEX(RM_M_Exp,MATCH($U206,RM_KEY,0))="","",INDEX(RM_M_Exp,MATCH($U206,RM_KEY,0))),"")</f>
        <v>L</v>
      </c>
      <c r="AT206" s="92" t="str">
        <f>IFERROR(IF(INDEX(RM_M_Edu,MATCH($U206,RM_KEY,0))="","",INDEX(RM_M_Edu,MATCH($U206,RM_KEY,0))),"")</f>
        <v>L</v>
      </c>
      <c r="AU206" s="93" t="str">
        <f>IFERROR(IF(INDEX(RM_L_C,MATCH($U206,RM_KEY,0))="","",INDEX(RM_L_C,MATCH($U206,RM_KEY,0))),"")</f>
        <v/>
      </c>
      <c r="AV206" s="94" t="str">
        <f>IFERROR(IF(INDEX(RM_L_Au,MATCH($U206,RM_KEY,0))="","",INDEX(RM_L_Au,MATCH($U206,RM_KEY,0))),"")</f>
        <v/>
      </c>
      <c r="AW206" s="94" t="str">
        <f>IFERROR(IF(INDEX(RM_L_Ac,MATCH($U206,RM_KEY,0))="","",INDEX(RM_L_Ac,MATCH($U206,RM_KEY,0))),"")</f>
        <v/>
      </c>
      <c r="AX206" s="94" t="str">
        <f>IFERROR(IF(INDEX(RM_L_L,MATCH($U206,RM_KEY,0))="","",INDEX(RM_L_L,MATCH($U206,RM_KEY,0))),"")</f>
        <v/>
      </c>
      <c r="AY206" s="94" t="str">
        <f>IFERROR(IF(INDEX(RM_L_BI,MATCH($U206,RM_KEY,0))="","",INDEX(RM_L_BI,MATCH($U206,RM_KEY,0))),"")</f>
        <v/>
      </c>
      <c r="AZ206" s="94" t="str">
        <f>IFERROR(IF(INDEX(RM_L_Exp,MATCH($U206,RM_KEY,0))="","",INDEX(RM_L_Exp,MATCH($U206,RM_KEY,0))),"")</f>
        <v/>
      </c>
      <c r="BA206" s="94" t="str">
        <f>IFERROR(IF(INDEX(RM_L_Edu,MATCH($U206,RM_KEY,0))="","",INDEX(RM_L_Edu,MATCH($U206,RM_KEY,0))),"")</f>
        <v/>
      </c>
      <c r="BB206" s="89" t="n"/>
      <c r="BC206" s="90" t="n"/>
      <c r="BD206" s="90" t="n"/>
      <c r="BE206" s="90" t="n"/>
      <c r="BF206" s="90" t="n"/>
      <c r="BG206" s="90" t="inlineStr">
        <is>
          <t>M</t>
        </is>
      </c>
      <c r="BH206" s="90" t="inlineStr">
        <is>
          <t>M</t>
        </is>
      </c>
      <c r="BI206" s="93" t="n"/>
      <c r="BJ206" s="94" t="n"/>
      <c r="BK206" s="94" t="n"/>
      <c r="BL206" s="94" t="n"/>
      <c r="BM206" s="94" t="n"/>
      <c r="BN206" s="94" t="n"/>
      <c r="BO206" s="94" t="n"/>
      <c r="BP206" s="63" t="n"/>
      <c r="BQ206" s="95" t="str">
        <f>IF(CY206=0,"",IF(BP206&lt;&gt;"",BP206,IF(LEFT(W206,1)="X",W206,IF(OR(W206="B+",W206="C+"),INDEX(LAD_PC,MAX(1,MIN(14,MATCH(W206,LAD_PC,0)+IF((DA206-CZ206)&gt;=0.5,1,IF((DA206-CZ206)&lt;=-0.5,-1,0))))),INDEX(LAD_STD,MAX(1,MIN(12,MATCH(W206,LAD_STD,0)+IF((DA206-CZ206)&gt;=0.5,1,IF((DA206-CZ206)&lt;=-0.5,-1,0)))))))))</f>
        <v/>
      </c>
      <c r="BR206" s="86" t="str">
        <f>IF(BQ206="","",IFERROR(CHOOSE(INDEX(B_RANK,MATCH(BQ206,B_LVL,0)),"Band A · Practitioner","Band B · Specialist / Manager","B+ · Player-Coach","Band C · Principal / Head","C+ · Player-Coach","Band D · Business leadership","Band E · Enterprise leadership"),"Band X · Consultant"))</f>
        <v/>
      </c>
      <c r="BS206" s="86" t="str">
        <f>IF(BQ206="","",IF(BQ206=W206,"• Same",IF(INDEX(B_VAL,MATCH(BQ206,B_LVL,0))&gt;INDEX(B_VAL,MATCH(W206,B_LVL,0)),"▲ Up","▼ Down")))</f>
        <v/>
      </c>
      <c r="BT206" s="95" t="str">
        <f>IF(BQ206&lt;&gt;"",BQ206,W206)</f>
        <v>A1</v>
      </c>
      <c r="BU206" s="86" t="str">
        <f>IFERROR(IF($H206="","—",IF(OR(LEFT(BT206,1)="X",LEFT(INDEX($BT$7:$BT$592,MATCH($H206,$D$7:$D$592,0)),1)="X"),"—",IF(AND(LEFT(BT206,1)="E",LEFT(INDEX($BT$7:$BT$592,MATCH($H206,$D$7:$D$592,0)),1)="E"),"Exception · Band E",IF(INDEX(B_VAL,MATCH(BT206,B_LVL,0))&gt;=INDEX(B_VAL,MATCH(INDEX($BT$7:$BT$592,MATCH($H206,$D$7:$D$592,0)),B_LVL,0)),"⚠ At or above the manager",IF(INDEX(B_RANK,MATCH(BT206,B_LVL,0))=INDEX(B_RANK,MATCH(INDEX($BT$7:$BT$592,MATCH($H206,$D$7:$D$592,0)),B_LVL,0)),"⚠ Same band as the manager","OK"))))),"—")</f>
        <v>OK</v>
      </c>
      <c r="BV206" s="64" t="n"/>
      <c r="BW206" s="20">
        <f>IFERROR(INDEX(LMH_PTS,MATCH(AG206,LMH_KEY,0)),0)</f>
        <v>9</v>
      </c>
      <c r="BX206" s="21">
        <f>IFERROR(INDEX(LMH_PTS,MATCH(AH206,LMH_KEY,0)),0)</f>
        <v>3</v>
      </c>
      <c r="BY206" s="21">
        <f>IFERROR(INDEX(LMH_PTS,MATCH(AI206,LMH_KEY,0)),0)</f>
        <v>1</v>
      </c>
      <c r="BZ206" s="21">
        <f>IFERROR(INDEX(LMH_PTS,MATCH(AJ206,LMH_KEY,0)),0)</f>
        <v>1</v>
      </c>
      <c r="CA206" s="21">
        <f>IFERROR(INDEX(LMH_PTS,MATCH(AK206,LMH_KEY,0)),0)</f>
        <v>1</v>
      </c>
      <c r="CB206" s="21">
        <f>IFERROR(INDEX(LMH_PTS,MATCH(AL206,LMH_KEY,0)),0)</f>
        <v>1</v>
      </c>
      <c r="CC206" s="21">
        <f>IFERROR(INDEX(LMH_PTS,MATCH(AM206,LMH_KEY,0)),0)</f>
        <v>1</v>
      </c>
      <c r="CD206" s="21">
        <f>IFERROR(INDEX(LMH_PTS,MATCH(IF(AU206&lt;&gt;"",AU206,AG206),LMH_KEY,0)),0)</f>
        <v>9</v>
      </c>
      <c r="CE206" s="21">
        <f>IFERROR(INDEX(LMH_PTS,MATCH(IF(AV206&lt;&gt;"",AV206,AH206),LMH_KEY,0)),0)</f>
        <v>3</v>
      </c>
      <c r="CF206" s="21">
        <f>IFERROR(INDEX(LMH_PTS,MATCH(IF(AW206&lt;&gt;"",AW206,AI206),LMH_KEY,0)),0)</f>
        <v>1</v>
      </c>
      <c r="CG206" s="21">
        <f>IFERROR(INDEX(LMH_PTS,MATCH(IF(AX206&lt;&gt;"",AX206,AJ206),LMH_KEY,0)),0)</f>
        <v>1</v>
      </c>
      <c r="CH206" s="21">
        <f>IFERROR(INDEX(LMH_PTS,MATCH(IF(AY206&lt;&gt;"",AY206,AK206),LMH_KEY,0)),0)</f>
        <v>1</v>
      </c>
      <c r="CI206" s="21">
        <f>IFERROR(INDEX(LMH_PTS,MATCH(IF(AZ206&lt;&gt;"",AZ206,AL206),LMH_KEY,0)),0)</f>
        <v>1</v>
      </c>
      <c r="CJ206" s="21">
        <f>IFERROR(INDEX(LMH_PTS,MATCH(IF(BA206&lt;&gt;"",BA206,AM206),LMH_KEY,0)),0)</f>
        <v>1</v>
      </c>
      <c r="CK206" s="21">
        <f>IF(BB206="",0,IFERROR(INDEX(LMH_STEP,MATCH(BB206,LMH_KEY,0)),0))</f>
        <v>0</v>
      </c>
      <c r="CL206" s="21">
        <f>IF(BC206="",0,IFERROR(INDEX(LMH_STEP,MATCH(BC206,LMH_KEY,0)),0))</f>
        <v>0</v>
      </c>
      <c r="CM206" s="21">
        <f>IF(BD206="",0,IFERROR(INDEX(LMH_STEP,MATCH(BD206,LMH_KEY,0)),0))</f>
        <v>0</v>
      </c>
      <c r="CN206" s="21">
        <f>IF(BE206="",0,IFERROR(INDEX(LMH_STEP,MATCH(BE206,LMH_KEY,0)),0))</f>
        <v>0</v>
      </c>
      <c r="CO206" s="21">
        <f>IF(BF206="",0,IFERROR(INDEX(LMH_STEP,MATCH(BF206,LMH_KEY,0)),0))</f>
        <v>0</v>
      </c>
      <c r="CP206" s="21">
        <f>IF(BG206="",0,IFERROR(INDEX(LMH_STEP,MATCH(BG206,LMH_KEY,0)),0))</f>
        <v>0</v>
      </c>
      <c r="CQ206" s="21">
        <f>IF(BH206="",0,IFERROR(INDEX(LMH_STEP,MATCH(BH206,LMH_KEY,0)),0))</f>
        <v>0</v>
      </c>
      <c r="CR206" s="21">
        <f>IF(BI206&lt;&gt;"",IFERROR(INDEX(LMH_STEP,MATCH(BI206,LMH_KEY,0)),0),CK206)</f>
        <v>0</v>
      </c>
      <c r="CS206" s="21">
        <f>IF(BJ206&lt;&gt;"",IFERROR(INDEX(LMH_STEP,MATCH(BJ206,LMH_KEY,0)),0),CL206)</f>
        <v>0</v>
      </c>
      <c r="CT206" s="21">
        <f>IF(BK206&lt;&gt;"",IFERROR(INDEX(LMH_STEP,MATCH(BK206,LMH_KEY,0)),0),CM206)</f>
        <v>0</v>
      </c>
      <c r="CU206" s="21">
        <f>IF(BL206&lt;&gt;"",IFERROR(INDEX(LMH_STEP,MATCH(BL206,LMH_KEY,0)),0),CN206)</f>
        <v>0</v>
      </c>
      <c r="CV206" s="21">
        <f>IF(BM206&lt;&gt;"",IFERROR(INDEX(LMH_STEP,MATCH(BM206,LMH_KEY,0)),0),CO206)</f>
        <v>0</v>
      </c>
      <c r="CW206" s="21">
        <f>IF(BN206&lt;&gt;"",IFERROR(INDEX(LMH_STEP,MATCH(BN206,LMH_KEY,0)),0),CP206)</f>
        <v>0</v>
      </c>
      <c r="CX206" s="21">
        <f>IF(BO206&lt;&gt;"",IFERROR(INDEX(LMH_STEP,MATCH(BO206,LMH_KEY,0)),0),CQ206)</f>
        <v>0</v>
      </c>
      <c r="CY206" s="21">
        <f>COUNTA(BI206:BO206)+IF(BP206&lt;&gt;"",1,0)+IFERROR(INDEX(RM_LCNT,MATCH($U206,RM_KEY,0)),0)</f>
        <v>0</v>
      </c>
      <c r="CZ206" s="21">
        <f>IF((BW206+BX206+BY206+BZ206+CA206+CB206+CC206)=0,0,(BW206*CK206+BX206*CL206+BY206*CM206+BZ206*CN206+CA206*CO206+CB206*CP206+CC206*CQ206)/(BW206+BX206+BY206+BZ206+CA206+CB206+CC206))</f>
        <v>0</v>
      </c>
      <c r="DA206" s="21">
        <f>IF((CD206+CE206+CF206+CG206+CH206+CI206+CJ206)=0,0,(CD206*CR206+CE206*CS206+CF206*CT206+CG206*CU206+CH206*CV206+CI206*CW206+CJ206*CX206)/(CD206+CE206+CF206+CG206+CH206+CI206+CJ206))</f>
        <v>0</v>
      </c>
    </row>
    <row r="207" ht="70" customHeight="1">
      <c r="A207" s="59" t="inlineStr">
        <is>
          <t>iDEAL</t>
        </is>
      </c>
      <c r="B207" s="17" t="inlineStr">
        <is>
          <t>Technology</t>
        </is>
      </c>
      <c r="C207" s="17" t="n">
        <v>4</v>
      </c>
      <c r="D207" s="17" t="inlineStr">
        <is>
          <t>IRIS2259</t>
        </is>
      </c>
      <c r="E207" s="17" t="inlineStr">
        <is>
          <t>Tushar Kadu Nimbolkar</t>
        </is>
      </c>
      <c r="F207" s="17" t="inlineStr">
        <is>
          <t>Software Engineer</t>
        </is>
      </c>
      <c r="G207" s="17" t="inlineStr">
        <is>
          <t>Jitendra Kumar</t>
        </is>
      </c>
      <c r="H207" s="17" t="inlineStr">
        <is>
          <t>IRIS0810</t>
        </is>
      </c>
      <c r="I207" s="17" t="n">
        <v>2.3</v>
      </c>
      <c r="J207" s="17" t="inlineStr">
        <is>
          <t>B.E</t>
        </is>
      </c>
      <c r="K207" s="17" t="inlineStr">
        <is>
          <t>L3 – Professional / Associate</t>
        </is>
      </c>
      <c r="L207" s="82" t="inlineStr">
        <is>
          <t>20 of 20</t>
        </is>
      </c>
      <c r="M207" s="83" t="n"/>
      <c r="N207" s="83" t="inlineStr">
        <is>
          <t>Annual · set by manager: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t>
        </is>
      </c>
      <c r="O207" s="83" t="inlineStr">
        <is>
          <t>Latest rating: 3 · Potential: Medium · 9-box: Emerging Talent</t>
        </is>
      </c>
      <c r="P207" s="83" t="inlineStr">
        <is>
          <t>Complexity &amp; Expertise: A3: Coding, client calls and support, deployment, R&amp;D, documentation; SQL, ETL and data engineering → moved up 0.5
Autonomy &amp; Decision: A3: Independently handles client support, issues and code enhancements → moved up 0.5
Accountability &amp; Impact: A3: Logic and code he develops, plus shared client support; escalations if wrong → moved up 0.5
Leadership &amp; Strategy: A1: Leadership named only as a quality; no guidance described → matches the start</t>
        </is>
      </c>
      <c r="Q207" s="84" t="inlineStr">
        <is>
          <t>Open ▸</t>
        </is>
      </c>
      <c r="R207" s="84" t="inlineStr">
        <is>
          <t>Card ▸</t>
        </is>
      </c>
      <c r="S207" s="85" t="inlineStr">
        <is>
          <t>Engineering &amp; Development</t>
        </is>
      </c>
      <c r="T207" s="86" t="inlineStr">
        <is>
          <t>Data Engineering &amp; Database Development</t>
        </is>
      </c>
      <c r="U207" s="86" t="inlineStr">
        <is>
          <t>R034</t>
        </is>
      </c>
      <c r="V207" s="86" t="inlineStr">
        <is>
          <t>Data Engineering &amp; Database Development · IC</t>
        </is>
      </c>
      <c r="W207" s="101" t="inlineStr">
        <is>
          <t>A3</t>
        </is>
      </c>
      <c r="X207" s="86" t="inlineStr">
        <is>
          <t>Band A · Practitioner</t>
        </is>
      </c>
      <c r="Y207" s="86" t="inlineStr">
        <is>
          <t>Senior Database Engineer</t>
        </is>
      </c>
      <c r="Z207" s="86" t="n"/>
      <c r="AA207" s="86" t="inlineStr">
        <is>
          <t>Placed at A3 by the evidence: six ratings × market-derived weights and rules R1–R13 · no move needed for the reporting line</t>
        </is>
      </c>
      <c r="AB207" s="86" t="n"/>
      <c r="AC207" s="88" t="inlineStr">
        <is>
          <t>A3</t>
        </is>
      </c>
      <c r="AD207" s="21" t="inlineStr">
        <is>
          <t>Medium · 2.3 yrs vs market 2–5 yrs for A3</t>
        </is>
      </c>
      <c r="AE207" s="21" t="n"/>
      <c r="AF207" s="21" t="inlineStr">
        <is>
          <t>P2 · SFIA 3 Apply</t>
        </is>
      </c>
      <c r="AG207" s="89" t="str">
        <f>IFERROR(IF(INDEX(RM_I_C,MATCH($U207,RM_KEY,0))="","",INDEX(RM_I_C,MATCH($U207,RM_KEY,0))),"")</f>
        <v>H</v>
      </c>
      <c r="AH207" s="90" t="str">
        <f>IFERROR(IF(INDEX(RM_I_Au,MATCH($U207,RM_KEY,0))="","",INDEX(RM_I_Au,MATCH($U207,RM_KEY,0))),"")</f>
        <v>M</v>
      </c>
      <c r="AI207" s="90" t="str">
        <f>IFERROR(IF(INDEX(RM_I_Ac,MATCH($U207,RM_KEY,0))="","",INDEX(RM_I_Ac,MATCH($U207,RM_KEY,0))),"")</f>
        <v>L</v>
      </c>
      <c r="AJ207" s="90" t="str">
        <f>IFERROR(IF(INDEX(RM_I_L,MATCH($U207,RM_KEY,0))="","",INDEX(RM_I_L,MATCH($U207,RM_KEY,0))),"")</f>
        <v>L</v>
      </c>
      <c r="AK207" s="90" t="str">
        <f>IFERROR(IF(INDEX(RM_I_BI,MATCH($U207,RM_KEY,0))="","",INDEX(RM_I_BI,MATCH($U207,RM_KEY,0))),"")</f>
        <v>L</v>
      </c>
      <c r="AL207" s="90" t="str">
        <f>IFERROR(IF(INDEX(RM_I_Exp,MATCH($U207,RM_KEY,0))="","",INDEX(RM_I_Exp,MATCH($U207,RM_KEY,0))),"")</f>
        <v>L</v>
      </c>
      <c r="AM207" s="90" t="str">
        <f>IFERROR(IF(INDEX(RM_I_Edu,MATCH($U207,RM_KEY,0))="","",INDEX(RM_I_Edu,MATCH($U207,RM_KEY,0))),"")</f>
        <v>L</v>
      </c>
      <c r="AN207" s="91" t="str">
        <f>IFERROR(IF(INDEX(RM_M_C,MATCH($U207,RM_KEY,0))="","",INDEX(RM_M_C,MATCH($U207,RM_KEY,0))),"")</f>
        <v>H</v>
      </c>
      <c r="AO207" s="92" t="str">
        <f>IFERROR(IF(INDEX(RM_M_Au,MATCH($U207,RM_KEY,0))="","",INDEX(RM_M_Au,MATCH($U207,RM_KEY,0))),"")</f>
        <v>M</v>
      </c>
      <c r="AP207" s="92" t="str">
        <f>IFERROR(IF(INDEX(RM_M_Ac,MATCH($U207,RM_KEY,0))="","",INDEX(RM_M_Ac,MATCH($U207,RM_KEY,0))),"")</f>
        <v>M</v>
      </c>
      <c r="AQ207" s="92" t="str">
        <f>IFERROR(IF(INDEX(RM_M_L,MATCH($U207,RM_KEY,0))="","",INDEX(RM_M_L,MATCH($U207,RM_KEY,0))),"")</f>
        <v>L</v>
      </c>
      <c r="AR207" s="92" t="str">
        <f>IFERROR(IF(INDEX(RM_M_BI,MATCH($U207,RM_KEY,0))="","",INDEX(RM_M_BI,MATCH($U207,RM_KEY,0))),"")</f>
        <v>L</v>
      </c>
      <c r="AS207" s="92" t="str">
        <f>IFERROR(IF(INDEX(RM_M_Exp,MATCH($U207,RM_KEY,0))="","",INDEX(RM_M_Exp,MATCH($U207,RM_KEY,0))),"")</f>
        <v>L</v>
      </c>
      <c r="AT207" s="92" t="str">
        <f>IFERROR(IF(INDEX(RM_M_Edu,MATCH($U207,RM_KEY,0))="","",INDEX(RM_M_Edu,MATCH($U207,RM_KEY,0))),"")</f>
        <v>L</v>
      </c>
      <c r="AU207" s="93" t="str">
        <f>IFERROR(IF(INDEX(RM_L_C,MATCH($U207,RM_KEY,0))="","",INDEX(RM_L_C,MATCH($U207,RM_KEY,0))),"")</f>
        <v/>
      </c>
      <c r="AV207" s="94" t="str">
        <f>IFERROR(IF(INDEX(RM_L_Au,MATCH($U207,RM_KEY,0))="","",INDEX(RM_L_Au,MATCH($U207,RM_KEY,0))),"")</f>
        <v/>
      </c>
      <c r="AW207" s="94" t="str">
        <f>IFERROR(IF(INDEX(RM_L_Ac,MATCH($U207,RM_KEY,0))="","",INDEX(RM_L_Ac,MATCH($U207,RM_KEY,0))),"")</f>
        <v/>
      </c>
      <c r="AX207" s="94" t="str">
        <f>IFERROR(IF(INDEX(RM_L_L,MATCH($U207,RM_KEY,0))="","",INDEX(RM_L_L,MATCH($U207,RM_KEY,0))),"")</f>
        <v/>
      </c>
      <c r="AY207" s="94" t="str">
        <f>IFERROR(IF(INDEX(RM_L_BI,MATCH($U207,RM_KEY,0))="","",INDEX(RM_L_BI,MATCH($U207,RM_KEY,0))),"")</f>
        <v/>
      </c>
      <c r="AZ207" s="94" t="str">
        <f>IFERROR(IF(INDEX(RM_L_Exp,MATCH($U207,RM_KEY,0))="","",INDEX(RM_L_Exp,MATCH($U207,RM_KEY,0))),"")</f>
        <v/>
      </c>
      <c r="BA207" s="94" t="str">
        <f>IFERROR(IF(INDEX(RM_L_Edu,MATCH($U207,RM_KEY,0))="","",INDEX(RM_L_Edu,MATCH($U207,RM_KEY,0))),"")</f>
        <v/>
      </c>
      <c r="BB207" s="89" t="inlineStr">
        <is>
          <t>M</t>
        </is>
      </c>
      <c r="BC207" s="90" t="inlineStr">
        <is>
          <t>M</t>
        </is>
      </c>
      <c r="BD207" s="90" t="inlineStr">
        <is>
          <t>M</t>
        </is>
      </c>
      <c r="BE207" s="90" t="inlineStr">
        <is>
          <t>L</t>
        </is>
      </c>
      <c r="BF207" s="90" t="inlineStr">
        <is>
          <t>M</t>
        </is>
      </c>
      <c r="BG207" s="90" t="inlineStr">
        <is>
          <t>M</t>
        </is>
      </c>
      <c r="BH207" s="90" t="inlineStr">
        <is>
          <t>M</t>
        </is>
      </c>
      <c r="BI207" s="93" t="n"/>
      <c r="BJ207" s="94" t="n"/>
      <c r="BK207" s="94" t="n"/>
      <c r="BL207" s="94" t="n"/>
      <c r="BM207" s="94" t="n"/>
      <c r="BN207" s="94" t="n"/>
      <c r="BO207" s="94" t="n"/>
      <c r="BP207" s="63" t="n"/>
      <c r="BQ207" s="95" t="str">
        <f>IF(CY207=0,"",IF(BP207&lt;&gt;"",BP207,IF(LEFT(W207,1)="X",W207,IF(OR(W207="B+",W207="C+"),INDEX(LAD_PC,MAX(1,MIN(14,MATCH(W207,LAD_PC,0)+IF((DA207-CZ207)&gt;=0.5,1,IF((DA207-CZ207)&lt;=-0.5,-1,0))))),INDEX(LAD_STD,MAX(1,MIN(12,MATCH(W207,LAD_STD,0)+IF((DA207-CZ207)&gt;=0.5,1,IF((DA207-CZ207)&lt;=-0.5,-1,0)))))))))</f>
        <v/>
      </c>
      <c r="BR207" s="86" t="str">
        <f>IF(BQ207="","",IFERROR(CHOOSE(INDEX(B_RANK,MATCH(BQ207,B_LVL,0)),"Band A · Practitioner","Band B · Specialist / Manager","B+ · Player-Coach","Band C · Principal / Head","C+ · Player-Coach","Band D · Business leadership","Band E · Enterprise leadership"),"Band X · Consultant"))</f>
        <v/>
      </c>
      <c r="BS207" s="86" t="str">
        <f>IF(BQ207="","",IF(BQ207=W207,"• Same",IF(INDEX(B_VAL,MATCH(BQ207,B_LVL,0))&gt;INDEX(B_VAL,MATCH(W207,B_LVL,0)),"▲ Up","▼ Down")))</f>
        <v/>
      </c>
      <c r="BT207" s="95" t="str">
        <f>IF(BQ207&lt;&gt;"",BQ207,W207)</f>
        <v>A3</v>
      </c>
      <c r="BU207" s="86" t="str">
        <f>IFERROR(IF($H207="","—",IF(OR(LEFT(BT207,1)="X",LEFT(INDEX($BT$7:$BT$592,MATCH($H207,$D$7:$D$592,0)),1)="X"),"—",IF(AND(LEFT(BT207,1)="E",LEFT(INDEX($BT$7:$BT$592,MATCH($H207,$D$7:$D$592,0)),1)="E"),"Exception · Band E",IF(INDEX(B_VAL,MATCH(BT207,B_LVL,0))&gt;=INDEX(B_VAL,MATCH(INDEX($BT$7:$BT$592,MATCH($H207,$D$7:$D$592,0)),B_LVL,0)),"⚠ At or above the manager",IF(INDEX(B_RANK,MATCH(BT207,B_LVL,0))=INDEX(B_RANK,MATCH(INDEX($BT$7:$BT$592,MATCH($H207,$D$7:$D$592,0)),B_LVL,0)),"⚠ Same band as the manager","OK"))))),"—")</f>
        <v>OK</v>
      </c>
      <c r="BV207" s="64" t="n"/>
      <c r="BW207" s="20">
        <f>IFERROR(INDEX(LMH_PTS,MATCH(AG207,LMH_KEY,0)),0)</f>
        <v>9</v>
      </c>
      <c r="BX207" s="21">
        <f>IFERROR(INDEX(LMH_PTS,MATCH(AH207,LMH_KEY,0)),0)</f>
        <v>3</v>
      </c>
      <c r="BY207" s="21">
        <f>IFERROR(INDEX(LMH_PTS,MATCH(AI207,LMH_KEY,0)),0)</f>
        <v>1</v>
      </c>
      <c r="BZ207" s="21">
        <f>IFERROR(INDEX(LMH_PTS,MATCH(AJ207,LMH_KEY,0)),0)</f>
        <v>1</v>
      </c>
      <c r="CA207" s="21">
        <f>IFERROR(INDEX(LMH_PTS,MATCH(AK207,LMH_KEY,0)),0)</f>
        <v>1</v>
      </c>
      <c r="CB207" s="21">
        <f>IFERROR(INDEX(LMH_PTS,MATCH(AL207,LMH_KEY,0)),0)</f>
        <v>1</v>
      </c>
      <c r="CC207" s="21">
        <f>IFERROR(INDEX(LMH_PTS,MATCH(AM207,LMH_KEY,0)),0)</f>
        <v>1</v>
      </c>
      <c r="CD207" s="21">
        <f>IFERROR(INDEX(LMH_PTS,MATCH(IF(AU207&lt;&gt;"",AU207,AG207),LMH_KEY,0)),0)</f>
        <v>9</v>
      </c>
      <c r="CE207" s="21">
        <f>IFERROR(INDEX(LMH_PTS,MATCH(IF(AV207&lt;&gt;"",AV207,AH207),LMH_KEY,0)),0)</f>
        <v>3</v>
      </c>
      <c r="CF207" s="21">
        <f>IFERROR(INDEX(LMH_PTS,MATCH(IF(AW207&lt;&gt;"",AW207,AI207),LMH_KEY,0)),0)</f>
        <v>1</v>
      </c>
      <c r="CG207" s="21">
        <f>IFERROR(INDEX(LMH_PTS,MATCH(IF(AX207&lt;&gt;"",AX207,AJ207),LMH_KEY,0)),0)</f>
        <v>1</v>
      </c>
      <c r="CH207" s="21">
        <f>IFERROR(INDEX(LMH_PTS,MATCH(IF(AY207&lt;&gt;"",AY207,AK207),LMH_KEY,0)),0)</f>
        <v>1</v>
      </c>
      <c r="CI207" s="21">
        <f>IFERROR(INDEX(LMH_PTS,MATCH(IF(AZ207&lt;&gt;"",AZ207,AL207),LMH_KEY,0)),0)</f>
        <v>1</v>
      </c>
      <c r="CJ207" s="21">
        <f>IFERROR(INDEX(LMH_PTS,MATCH(IF(BA207&lt;&gt;"",BA207,AM207),LMH_KEY,0)),0)</f>
        <v>1</v>
      </c>
      <c r="CK207" s="21">
        <f>IF(BB207="",0,IFERROR(INDEX(LMH_STEP,MATCH(BB207,LMH_KEY,0)),0))</f>
        <v>0</v>
      </c>
      <c r="CL207" s="21">
        <f>IF(BC207="",0,IFERROR(INDEX(LMH_STEP,MATCH(BC207,LMH_KEY,0)),0))</f>
        <v>0</v>
      </c>
      <c r="CM207" s="21">
        <f>IF(BD207="",0,IFERROR(INDEX(LMH_STEP,MATCH(BD207,LMH_KEY,0)),0))</f>
        <v>0</v>
      </c>
      <c r="CN207" s="21">
        <f>IF(BE207="",0,IFERROR(INDEX(LMH_STEP,MATCH(BE207,LMH_KEY,0)),0))</f>
        <v>-1</v>
      </c>
      <c r="CO207" s="21">
        <f>IF(BF207="",0,IFERROR(INDEX(LMH_STEP,MATCH(BF207,LMH_KEY,0)),0))</f>
        <v>0</v>
      </c>
      <c r="CP207" s="21">
        <f>IF(BG207="",0,IFERROR(INDEX(LMH_STEP,MATCH(BG207,LMH_KEY,0)),0))</f>
        <v>0</v>
      </c>
      <c r="CQ207" s="21">
        <f>IF(BH207="",0,IFERROR(INDEX(LMH_STEP,MATCH(BH207,LMH_KEY,0)),0))</f>
        <v>0</v>
      </c>
      <c r="CR207" s="21">
        <f>IF(BI207&lt;&gt;"",IFERROR(INDEX(LMH_STEP,MATCH(BI207,LMH_KEY,0)),0),CK207)</f>
        <v>0</v>
      </c>
      <c r="CS207" s="21">
        <f>IF(BJ207&lt;&gt;"",IFERROR(INDEX(LMH_STEP,MATCH(BJ207,LMH_KEY,0)),0),CL207)</f>
        <v>0</v>
      </c>
      <c r="CT207" s="21">
        <f>IF(BK207&lt;&gt;"",IFERROR(INDEX(LMH_STEP,MATCH(BK207,LMH_KEY,0)),0),CM207)</f>
        <v>0</v>
      </c>
      <c r="CU207" s="21">
        <f>IF(BL207&lt;&gt;"",IFERROR(INDEX(LMH_STEP,MATCH(BL207,LMH_KEY,0)),0),CN207)</f>
        <v>-1</v>
      </c>
      <c r="CV207" s="21">
        <f>IF(BM207&lt;&gt;"",IFERROR(INDEX(LMH_STEP,MATCH(BM207,LMH_KEY,0)),0),CO207)</f>
        <v>0</v>
      </c>
      <c r="CW207" s="21">
        <f>IF(BN207&lt;&gt;"",IFERROR(INDEX(LMH_STEP,MATCH(BN207,LMH_KEY,0)),0),CP207)</f>
        <v>0</v>
      </c>
      <c r="CX207" s="21">
        <f>IF(BO207&lt;&gt;"",IFERROR(INDEX(LMH_STEP,MATCH(BO207,LMH_KEY,0)),0),CQ207)</f>
        <v>0</v>
      </c>
      <c r="CY207" s="21">
        <f>COUNTA(BI207:BO207)+IF(BP207&lt;&gt;"",1,0)+IFERROR(INDEX(RM_LCNT,MATCH($U207,RM_KEY,0)),0)</f>
        <v>0</v>
      </c>
      <c r="CZ207" s="21">
        <f>IF((BW207+BX207+BY207+BZ207+CA207+CB207+CC207)=0,0,(BW207*CK207+BX207*CL207+BY207*CM207+BZ207*CN207+CA207*CO207+CB207*CP207+CC207*CQ207)/(BW207+BX207+BY207+BZ207+CA207+CB207+CC207))</f>
        <v>-0.0588235294117647</v>
      </c>
      <c r="DA207" s="21">
        <f>IF((CD207+CE207+CF207+CG207+CH207+CI207+CJ207)=0,0,(CD207*CR207+CE207*CS207+CF207*CT207+CG207*CU207+CH207*CV207+CI207*CW207+CJ207*CX207)/(CD207+CE207+CF207+CG207+CH207+CI207+CJ207))</f>
        <v>-0.0588235294117647</v>
      </c>
    </row>
    <row r="208" ht="70" customHeight="1">
      <c r="A208" s="59" t="inlineStr">
        <is>
          <t>iDEAL</t>
        </is>
      </c>
      <c r="B208" s="17" t="inlineStr">
        <is>
          <t>Technology</t>
        </is>
      </c>
      <c r="C208" s="17" t="n">
        <v>4</v>
      </c>
      <c r="D208" s="17" t="inlineStr">
        <is>
          <t>IRIS2258</t>
        </is>
      </c>
      <c r="E208" s="17" t="inlineStr">
        <is>
          <t>Vaibhav Govind Gahat</t>
        </is>
      </c>
      <c r="F208" s="17" t="inlineStr">
        <is>
          <t>Software Engineer</t>
        </is>
      </c>
      <c r="G208" s="17" t="inlineStr">
        <is>
          <t>Jitendra Kumar</t>
        </is>
      </c>
      <c r="H208" s="17" t="inlineStr">
        <is>
          <t>IRIS0810</t>
        </is>
      </c>
      <c r="I208" s="17" t="n">
        <v>2.3</v>
      </c>
      <c r="J208" s="17" t="inlineStr">
        <is>
          <t>B.E</t>
        </is>
      </c>
      <c r="K208" s="17" t="inlineStr">
        <is>
          <t>L3 – Professional / Associate</t>
        </is>
      </c>
      <c r="L208" s="82" t="inlineStr">
        <is>
          <t>20 of 20</t>
        </is>
      </c>
      <c r="M208" s="83" t="n"/>
      <c r="N208" s="83" t="inlineStr">
        <is>
          <t>Annual · set by manager: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t>
        </is>
      </c>
      <c r="O208" s="83" t="inlineStr">
        <is>
          <t>Latest rating: 4 · Potential: High · 9-box: Emerging Talent</t>
        </is>
      </c>
      <c r="P208" s="83" t="inlineStr">
        <is>
          <t>Complexity &amp; Expertise: A3: Answers for Data automation module and API issues; deployment, table creation, performance enhancements → moved up 0.5
Autonomy &amp; Decision: A2: Decides performance enhancements and documentation → matches the start
Accountability &amp; Impact: A3: Data automation module and API-related issues in iDEAL application → moved up 0.5
Leadership &amp; Strategy: A1: No guidance of others described → matches the start</t>
        </is>
      </c>
      <c r="Q208" s="84" t="inlineStr">
        <is>
          <t>Open ▸</t>
        </is>
      </c>
      <c r="R208" s="84" t="inlineStr">
        <is>
          <t>Card ▸</t>
        </is>
      </c>
      <c r="S208" s="85" t="inlineStr">
        <is>
          <t>Engineering &amp; Development</t>
        </is>
      </c>
      <c r="T208" s="86" t="inlineStr">
        <is>
          <t>Backend Development</t>
        </is>
      </c>
      <c r="U208" s="86" t="inlineStr">
        <is>
          <t>R032</t>
        </is>
      </c>
      <c r="V208" s="86" t="inlineStr">
        <is>
          <t>Backend Development · IC</t>
        </is>
      </c>
      <c r="W208" s="101" t="inlineStr">
        <is>
          <t>A3</t>
        </is>
      </c>
      <c r="X208" s="86" t="inlineStr">
        <is>
          <t>Band A · Practitioner</t>
        </is>
      </c>
      <c r="Y208" s="86" t="inlineStr">
        <is>
          <t>Senior Software Engineer</t>
        </is>
      </c>
      <c r="Z208" s="86" t="n"/>
      <c r="AA208" s="86" t="inlineStr">
        <is>
          <t>Placed at A3 by the evidence: six ratings × market-derived weights and rules R1–R13 · no move needed for the reporting line</t>
        </is>
      </c>
      <c r="AB208" s="86" t="n"/>
      <c r="AC208" s="88" t="inlineStr">
        <is>
          <t>A2</t>
        </is>
      </c>
      <c r="AD208" s="21" t="inlineStr">
        <is>
          <t>Medium · 2.3 yrs vs market 2–5 yrs for A3</t>
        </is>
      </c>
      <c r="AE208" s="21" t="n"/>
      <c r="AF208" s="21" t="inlineStr">
        <is>
          <t>P2 · SFIA 3 Apply</t>
        </is>
      </c>
      <c r="AG208" s="89" t="str">
        <f>IFERROR(IF(INDEX(RM_I_C,MATCH($U208,RM_KEY,0))="","",INDEX(RM_I_C,MATCH($U208,RM_KEY,0))),"")</f>
        <v>H</v>
      </c>
      <c r="AH208" s="90" t="str">
        <f>IFERROR(IF(INDEX(RM_I_Au,MATCH($U208,RM_KEY,0))="","",INDEX(RM_I_Au,MATCH($U208,RM_KEY,0))),"")</f>
        <v>M</v>
      </c>
      <c r="AI208" s="90" t="str">
        <f>IFERROR(IF(INDEX(RM_I_Ac,MATCH($U208,RM_KEY,0))="","",INDEX(RM_I_Ac,MATCH($U208,RM_KEY,0))),"")</f>
        <v>L</v>
      </c>
      <c r="AJ208" s="90" t="str">
        <f>IFERROR(IF(INDEX(RM_I_L,MATCH($U208,RM_KEY,0))="","",INDEX(RM_I_L,MATCH($U208,RM_KEY,0))),"")</f>
        <v>L</v>
      </c>
      <c r="AK208" s="90" t="str">
        <f>IFERROR(IF(INDEX(RM_I_BI,MATCH($U208,RM_KEY,0))="","",INDEX(RM_I_BI,MATCH($U208,RM_KEY,0))),"")</f>
        <v>L</v>
      </c>
      <c r="AL208" s="90" t="str">
        <f>IFERROR(IF(INDEX(RM_I_Exp,MATCH($U208,RM_KEY,0))="","",INDEX(RM_I_Exp,MATCH($U208,RM_KEY,0))),"")</f>
        <v>L</v>
      </c>
      <c r="AM208" s="90" t="str">
        <f>IFERROR(IF(INDEX(RM_I_Edu,MATCH($U208,RM_KEY,0))="","",INDEX(RM_I_Edu,MATCH($U208,RM_KEY,0))),"")</f>
        <v>L</v>
      </c>
      <c r="AN208" s="91" t="str">
        <f>IFERROR(IF(INDEX(RM_M_C,MATCH($U208,RM_KEY,0))="","",INDEX(RM_M_C,MATCH($U208,RM_KEY,0))),"")</f>
        <v>H</v>
      </c>
      <c r="AO208" s="92" t="str">
        <f>IFERROR(IF(INDEX(RM_M_Au,MATCH($U208,RM_KEY,0))="","",INDEX(RM_M_Au,MATCH($U208,RM_KEY,0))),"")</f>
        <v>M</v>
      </c>
      <c r="AP208" s="92" t="str">
        <f>IFERROR(IF(INDEX(RM_M_Ac,MATCH($U208,RM_KEY,0))="","",INDEX(RM_M_Ac,MATCH($U208,RM_KEY,0))),"")</f>
        <v>M</v>
      </c>
      <c r="AQ208" s="92" t="str">
        <f>IFERROR(IF(INDEX(RM_M_L,MATCH($U208,RM_KEY,0))="","",INDEX(RM_M_L,MATCH($U208,RM_KEY,0))),"")</f>
        <v>L</v>
      </c>
      <c r="AR208" s="92" t="str">
        <f>IFERROR(IF(INDEX(RM_M_BI,MATCH($U208,RM_KEY,0))="","",INDEX(RM_M_BI,MATCH($U208,RM_KEY,0))),"")</f>
        <v>L</v>
      </c>
      <c r="AS208" s="92" t="str">
        <f>IFERROR(IF(INDEX(RM_M_Exp,MATCH($U208,RM_KEY,0))="","",INDEX(RM_M_Exp,MATCH($U208,RM_KEY,0))),"")</f>
        <v>L</v>
      </c>
      <c r="AT208" s="92" t="str">
        <f>IFERROR(IF(INDEX(RM_M_Edu,MATCH($U208,RM_KEY,0))="","",INDEX(RM_M_Edu,MATCH($U208,RM_KEY,0))),"")</f>
        <v>L</v>
      </c>
      <c r="AU208" s="93" t="str">
        <f>IFERROR(IF(INDEX(RM_L_C,MATCH($U208,RM_KEY,0))="","",INDEX(RM_L_C,MATCH($U208,RM_KEY,0))),"")</f>
        <v/>
      </c>
      <c r="AV208" s="94" t="str">
        <f>IFERROR(IF(INDEX(RM_L_Au,MATCH($U208,RM_KEY,0))="","",INDEX(RM_L_Au,MATCH($U208,RM_KEY,0))),"")</f>
        <v/>
      </c>
      <c r="AW208" s="94" t="str">
        <f>IFERROR(IF(INDEX(RM_L_Ac,MATCH($U208,RM_KEY,0))="","",INDEX(RM_L_Ac,MATCH($U208,RM_KEY,0))),"")</f>
        <v/>
      </c>
      <c r="AX208" s="94" t="str">
        <f>IFERROR(IF(INDEX(RM_L_L,MATCH($U208,RM_KEY,0))="","",INDEX(RM_L_L,MATCH($U208,RM_KEY,0))),"")</f>
        <v/>
      </c>
      <c r="AY208" s="94" t="str">
        <f>IFERROR(IF(INDEX(RM_L_BI,MATCH($U208,RM_KEY,0))="","",INDEX(RM_L_BI,MATCH($U208,RM_KEY,0))),"")</f>
        <v/>
      </c>
      <c r="AZ208" s="94" t="str">
        <f>IFERROR(IF(INDEX(RM_L_Exp,MATCH($U208,RM_KEY,0))="","",INDEX(RM_L_Exp,MATCH($U208,RM_KEY,0))),"")</f>
        <v/>
      </c>
      <c r="BA208" s="94" t="str">
        <f>IFERROR(IF(INDEX(RM_L_Edu,MATCH($U208,RM_KEY,0))="","",INDEX(RM_L_Edu,MATCH($U208,RM_KEY,0))),"")</f>
        <v/>
      </c>
      <c r="BB208" s="89" t="inlineStr">
        <is>
          <t>M</t>
        </is>
      </c>
      <c r="BC208" s="90" t="inlineStr">
        <is>
          <t>L</t>
        </is>
      </c>
      <c r="BD208" s="90" t="inlineStr">
        <is>
          <t>M</t>
        </is>
      </c>
      <c r="BE208" s="90" t="inlineStr">
        <is>
          <t>L</t>
        </is>
      </c>
      <c r="BF208" s="90" t="inlineStr">
        <is>
          <t>M</t>
        </is>
      </c>
      <c r="BG208" s="90" t="inlineStr">
        <is>
          <t>M</t>
        </is>
      </c>
      <c r="BH208" s="90" t="inlineStr">
        <is>
          <t>M</t>
        </is>
      </c>
      <c r="BI208" s="93" t="n"/>
      <c r="BJ208" s="94" t="n"/>
      <c r="BK208" s="94" t="n"/>
      <c r="BL208" s="94" t="n"/>
      <c r="BM208" s="94" t="n"/>
      <c r="BN208" s="94" t="n"/>
      <c r="BO208" s="94" t="n"/>
      <c r="BP208" s="63" t="n"/>
      <c r="BQ208" s="95" t="str">
        <f>IF(CY208=0,"",IF(BP208&lt;&gt;"",BP208,IF(LEFT(W208,1)="X",W208,IF(OR(W208="B+",W208="C+"),INDEX(LAD_PC,MAX(1,MIN(14,MATCH(W208,LAD_PC,0)+IF((DA208-CZ208)&gt;=0.5,1,IF((DA208-CZ208)&lt;=-0.5,-1,0))))),INDEX(LAD_STD,MAX(1,MIN(12,MATCH(W208,LAD_STD,0)+IF((DA208-CZ208)&gt;=0.5,1,IF((DA208-CZ208)&lt;=-0.5,-1,0)))))))))</f>
        <v/>
      </c>
      <c r="BR208" s="86" t="str">
        <f>IF(BQ208="","",IFERROR(CHOOSE(INDEX(B_RANK,MATCH(BQ208,B_LVL,0)),"Band A · Practitioner","Band B · Specialist / Manager","B+ · Player-Coach","Band C · Principal / Head","C+ · Player-Coach","Band D · Business leadership","Band E · Enterprise leadership"),"Band X · Consultant"))</f>
        <v/>
      </c>
      <c r="BS208" s="86" t="str">
        <f>IF(BQ208="","",IF(BQ208=W208,"• Same",IF(INDEX(B_VAL,MATCH(BQ208,B_LVL,0))&gt;INDEX(B_VAL,MATCH(W208,B_LVL,0)),"▲ Up","▼ Down")))</f>
        <v/>
      </c>
      <c r="BT208" s="95" t="str">
        <f>IF(BQ208&lt;&gt;"",BQ208,W208)</f>
        <v>A3</v>
      </c>
      <c r="BU208" s="86" t="str">
        <f>IFERROR(IF($H208="","—",IF(OR(LEFT(BT208,1)="X",LEFT(INDEX($BT$7:$BT$592,MATCH($H208,$D$7:$D$592,0)),1)="X"),"—",IF(AND(LEFT(BT208,1)="E",LEFT(INDEX($BT$7:$BT$592,MATCH($H208,$D$7:$D$592,0)),1)="E"),"Exception · Band E",IF(INDEX(B_VAL,MATCH(BT208,B_LVL,0))&gt;=INDEX(B_VAL,MATCH(INDEX($BT$7:$BT$592,MATCH($H208,$D$7:$D$592,0)),B_LVL,0)),"⚠ At or above the manager",IF(INDEX(B_RANK,MATCH(BT208,B_LVL,0))=INDEX(B_RANK,MATCH(INDEX($BT$7:$BT$592,MATCH($H208,$D$7:$D$592,0)),B_LVL,0)),"⚠ Same band as the manager","OK"))))),"—")</f>
        <v>OK</v>
      </c>
      <c r="BV208" s="64" t="n"/>
      <c r="BW208" s="20">
        <f>IFERROR(INDEX(LMH_PTS,MATCH(AG208,LMH_KEY,0)),0)</f>
        <v>9</v>
      </c>
      <c r="BX208" s="21">
        <f>IFERROR(INDEX(LMH_PTS,MATCH(AH208,LMH_KEY,0)),0)</f>
        <v>3</v>
      </c>
      <c r="BY208" s="21">
        <f>IFERROR(INDEX(LMH_PTS,MATCH(AI208,LMH_KEY,0)),0)</f>
        <v>1</v>
      </c>
      <c r="BZ208" s="21">
        <f>IFERROR(INDEX(LMH_PTS,MATCH(AJ208,LMH_KEY,0)),0)</f>
        <v>1</v>
      </c>
      <c r="CA208" s="21">
        <f>IFERROR(INDEX(LMH_PTS,MATCH(AK208,LMH_KEY,0)),0)</f>
        <v>1</v>
      </c>
      <c r="CB208" s="21">
        <f>IFERROR(INDEX(LMH_PTS,MATCH(AL208,LMH_KEY,0)),0)</f>
        <v>1</v>
      </c>
      <c r="CC208" s="21">
        <f>IFERROR(INDEX(LMH_PTS,MATCH(AM208,LMH_KEY,0)),0)</f>
        <v>1</v>
      </c>
      <c r="CD208" s="21">
        <f>IFERROR(INDEX(LMH_PTS,MATCH(IF(AU208&lt;&gt;"",AU208,AG208),LMH_KEY,0)),0)</f>
        <v>9</v>
      </c>
      <c r="CE208" s="21">
        <f>IFERROR(INDEX(LMH_PTS,MATCH(IF(AV208&lt;&gt;"",AV208,AH208),LMH_KEY,0)),0)</f>
        <v>3</v>
      </c>
      <c r="CF208" s="21">
        <f>IFERROR(INDEX(LMH_PTS,MATCH(IF(AW208&lt;&gt;"",AW208,AI208),LMH_KEY,0)),0)</f>
        <v>1</v>
      </c>
      <c r="CG208" s="21">
        <f>IFERROR(INDEX(LMH_PTS,MATCH(IF(AX208&lt;&gt;"",AX208,AJ208),LMH_KEY,0)),0)</f>
        <v>1</v>
      </c>
      <c r="CH208" s="21">
        <f>IFERROR(INDEX(LMH_PTS,MATCH(IF(AY208&lt;&gt;"",AY208,AK208),LMH_KEY,0)),0)</f>
        <v>1</v>
      </c>
      <c r="CI208" s="21">
        <f>IFERROR(INDEX(LMH_PTS,MATCH(IF(AZ208&lt;&gt;"",AZ208,AL208),LMH_KEY,0)),0)</f>
        <v>1</v>
      </c>
      <c r="CJ208" s="21">
        <f>IFERROR(INDEX(LMH_PTS,MATCH(IF(BA208&lt;&gt;"",BA208,AM208),LMH_KEY,0)),0)</f>
        <v>1</v>
      </c>
      <c r="CK208" s="21">
        <f>IF(BB208="",0,IFERROR(INDEX(LMH_STEP,MATCH(BB208,LMH_KEY,0)),0))</f>
        <v>0</v>
      </c>
      <c r="CL208" s="21">
        <f>IF(BC208="",0,IFERROR(INDEX(LMH_STEP,MATCH(BC208,LMH_KEY,0)),0))</f>
        <v>-1</v>
      </c>
      <c r="CM208" s="21">
        <f>IF(BD208="",0,IFERROR(INDEX(LMH_STEP,MATCH(BD208,LMH_KEY,0)),0))</f>
        <v>0</v>
      </c>
      <c r="CN208" s="21">
        <f>IF(BE208="",0,IFERROR(INDEX(LMH_STEP,MATCH(BE208,LMH_KEY,0)),0))</f>
        <v>-1</v>
      </c>
      <c r="CO208" s="21">
        <f>IF(BF208="",0,IFERROR(INDEX(LMH_STEP,MATCH(BF208,LMH_KEY,0)),0))</f>
        <v>0</v>
      </c>
      <c r="CP208" s="21">
        <f>IF(BG208="",0,IFERROR(INDEX(LMH_STEP,MATCH(BG208,LMH_KEY,0)),0))</f>
        <v>0</v>
      </c>
      <c r="CQ208" s="21">
        <f>IF(BH208="",0,IFERROR(INDEX(LMH_STEP,MATCH(BH208,LMH_KEY,0)),0))</f>
        <v>0</v>
      </c>
      <c r="CR208" s="21">
        <f>IF(BI208&lt;&gt;"",IFERROR(INDEX(LMH_STEP,MATCH(BI208,LMH_KEY,0)),0),CK208)</f>
        <v>0</v>
      </c>
      <c r="CS208" s="21">
        <f>IF(BJ208&lt;&gt;"",IFERROR(INDEX(LMH_STEP,MATCH(BJ208,LMH_KEY,0)),0),CL208)</f>
        <v>-1</v>
      </c>
      <c r="CT208" s="21">
        <f>IF(BK208&lt;&gt;"",IFERROR(INDEX(LMH_STEP,MATCH(BK208,LMH_KEY,0)),0),CM208)</f>
        <v>0</v>
      </c>
      <c r="CU208" s="21">
        <f>IF(BL208&lt;&gt;"",IFERROR(INDEX(LMH_STEP,MATCH(BL208,LMH_KEY,0)),0),CN208)</f>
        <v>-1</v>
      </c>
      <c r="CV208" s="21">
        <f>IF(BM208&lt;&gt;"",IFERROR(INDEX(LMH_STEP,MATCH(BM208,LMH_KEY,0)),0),CO208)</f>
        <v>0</v>
      </c>
      <c r="CW208" s="21">
        <f>IF(BN208&lt;&gt;"",IFERROR(INDEX(LMH_STEP,MATCH(BN208,LMH_KEY,0)),0),CP208)</f>
        <v>0</v>
      </c>
      <c r="CX208" s="21">
        <f>IF(BO208&lt;&gt;"",IFERROR(INDEX(LMH_STEP,MATCH(BO208,LMH_KEY,0)),0),CQ208)</f>
        <v>0</v>
      </c>
      <c r="CY208" s="21">
        <f>COUNTA(BI208:BO208)+IF(BP208&lt;&gt;"",1,0)+IFERROR(INDEX(RM_LCNT,MATCH($U208,RM_KEY,0)),0)</f>
        <v>0</v>
      </c>
      <c r="CZ208" s="21">
        <f>IF((BW208+BX208+BY208+BZ208+CA208+CB208+CC208)=0,0,(BW208*CK208+BX208*CL208+BY208*CM208+BZ208*CN208+CA208*CO208+CB208*CP208+CC208*CQ208)/(BW208+BX208+BY208+BZ208+CA208+CB208+CC208))</f>
        <v>-0.235294117647059</v>
      </c>
      <c r="DA208" s="21">
        <f>IF((CD208+CE208+CF208+CG208+CH208+CI208+CJ208)=0,0,(CD208*CR208+CE208*CS208+CF208*CT208+CG208*CU208+CH208*CV208+CI208*CW208+CJ208*CX208)/(CD208+CE208+CF208+CG208+CH208+CI208+CJ208))</f>
        <v>-0.235294117647059</v>
      </c>
    </row>
    <row r="209" ht="70" customHeight="1">
      <c r="A209" s="59" t="inlineStr">
        <is>
          <t>iDEAL</t>
        </is>
      </c>
      <c r="B209" s="17" t="inlineStr">
        <is>
          <t>Technology</t>
        </is>
      </c>
      <c r="C209" s="17" t="n">
        <v>4</v>
      </c>
      <c r="D209" s="17" t="inlineStr">
        <is>
          <t>IRIS2018</t>
        </is>
      </c>
      <c r="E209" s="17" t="inlineStr">
        <is>
          <t>Varsha Patil</t>
        </is>
      </c>
      <c r="F209" s="17" t="inlineStr">
        <is>
          <t>Software Engineer</t>
        </is>
      </c>
      <c r="G209" s="17" t="inlineStr">
        <is>
          <t>Jitendra Kumar</t>
        </is>
      </c>
      <c r="H209" s="17" t="inlineStr">
        <is>
          <t>IRIS0810</t>
        </is>
      </c>
      <c r="I209" s="17" t="n">
        <v>5.3</v>
      </c>
      <c r="J209" s="17" t="inlineStr">
        <is>
          <t>B.E</t>
        </is>
      </c>
      <c r="K209" s="17" t="inlineStr">
        <is>
          <t>L3 – Professional / Associate</t>
        </is>
      </c>
      <c r="L209" s="82" t="inlineStr">
        <is>
          <t>20 of 20</t>
        </is>
      </c>
      <c r="M209" s="83" t="n"/>
      <c r="N209" s="83" t="inlineStr">
        <is>
          <t>Annual · set by manager: 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t>
        </is>
      </c>
      <c r="O209" s="83" t="inlineStr">
        <is>
          <t>Latest rating: 3 · Potential: Medium · 9-box: Core Contributor</t>
        </is>
      </c>
      <c r="P209" s="83" t="inlineStr">
        <is>
          <t>Complexity &amp; Expertise: A2: Develops features, supports production issues, fixes bugs; no specifics in own answers → matches the start
Autonomy &amp; Decision: A2: Only 'improve existing code' given as independent decision → matches the start
Accountability &amp; Impact: A3: Production support; KRA gives ownership of non-XBRL WebIDEAL modules and REST API support → moved up 0.5
Leadership &amp; Strategy: A1: No guidance of others described → matches the start</t>
        </is>
      </c>
      <c r="Q209" s="84" t="inlineStr">
        <is>
          <t>Open ▸</t>
        </is>
      </c>
      <c r="R209" s="84" t="inlineStr">
        <is>
          <t>Card ▸</t>
        </is>
      </c>
      <c r="S209" s="85" t="inlineStr">
        <is>
          <t>Engineering &amp; Development</t>
        </is>
      </c>
      <c r="T209" s="86" t="inlineStr">
        <is>
          <t>Backend Development</t>
        </is>
      </c>
      <c r="U209" s="86" t="inlineStr">
        <is>
          <t>R032</t>
        </is>
      </c>
      <c r="V209" s="86" t="inlineStr">
        <is>
          <t>Backend Development · IC</t>
        </is>
      </c>
      <c r="W209" s="101" t="inlineStr">
        <is>
          <t>A3</t>
        </is>
      </c>
      <c r="X209" s="86" t="inlineStr">
        <is>
          <t>Band A · Practitioner</t>
        </is>
      </c>
      <c r="Y209" s="86" t="inlineStr">
        <is>
          <t>Senior Software Engineer</t>
        </is>
      </c>
      <c r="Z209" s="86" t="n"/>
      <c r="AA209" s="86" t="inlineStr">
        <is>
          <t>Placed at A3 by the evidence: six ratings × market-derived weights and rules R1–R13 · no move needed for the reporting line</t>
        </is>
      </c>
      <c r="AB209" s="86" t="n"/>
      <c r="AC209" s="88" t="inlineStr">
        <is>
          <t>A2</t>
        </is>
      </c>
      <c r="AD209" s="21" t="inlineStr">
        <is>
          <t>High · 5.3 yrs vs market 2–5 yrs for A3</t>
        </is>
      </c>
      <c r="AE209" s="21" t="n"/>
      <c r="AF209" s="21" t="inlineStr">
        <is>
          <t>P2 · SFIA 3 Apply</t>
        </is>
      </c>
      <c r="AG209" s="89" t="str">
        <f>IFERROR(IF(INDEX(RM_I_C,MATCH($U209,RM_KEY,0))="","",INDEX(RM_I_C,MATCH($U209,RM_KEY,0))),"")</f>
        <v>H</v>
      </c>
      <c r="AH209" s="90" t="str">
        <f>IFERROR(IF(INDEX(RM_I_Au,MATCH($U209,RM_KEY,0))="","",INDEX(RM_I_Au,MATCH($U209,RM_KEY,0))),"")</f>
        <v>M</v>
      </c>
      <c r="AI209" s="90" t="str">
        <f>IFERROR(IF(INDEX(RM_I_Ac,MATCH($U209,RM_KEY,0))="","",INDEX(RM_I_Ac,MATCH($U209,RM_KEY,0))),"")</f>
        <v>L</v>
      </c>
      <c r="AJ209" s="90" t="str">
        <f>IFERROR(IF(INDEX(RM_I_L,MATCH($U209,RM_KEY,0))="","",INDEX(RM_I_L,MATCH($U209,RM_KEY,0))),"")</f>
        <v>L</v>
      </c>
      <c r="AK209" s="90" t="str">
        <f>IFERROR(IF(INDEX(RM_I_BI,MATCH($U209,RM_KEY,0))="","",INDEX(RM_I_BI,MATCH($U209,RM_KEY,0))),"")</f>
        <v>L</v>
      </c>
      <c r="AL209" s="90" t="str">
        <f>IFERROR(IF(INDEX(RM_I_Exp,MATCH($U209,RM_KEY,0))="","",INDEX(RM_I_Exp,MATCH($U209,RM_KEY,0))),"")</f>
        <v>L</v>
      </c>
      <c r="AM209" s="90" t="str">
        <f>IFERROR(IF(INDEX(RM_I_Edu,MATCH($U209,RM_KEY,0))="","",INDEX(RM_I_Edu,MATCH($U209,RM_KEY,0))),"")</f>
        <v>L</v>
      </c>
      <c r="AN209" s="91" t="str">
        <f>IFERROR(IF(INDEX(RM_M_C,MATCH($U209,RM_KEY,0))="","",INDEX(RM_M_C,MATCH($U209,RM_KEY,0))),"")</f>
        <v>H</v>
      </c>
      <c r="AO209" s="92" t="str">
        <f>IFERROR(IF(INDEX(RM_M_Au,MATCH($U209,RM_KEY,0))="","",INDEX(RM_M_Au,MATCH($U209,RM_KEY,0))),"")</f>
        <v>M</v>
      </c>
      <c r="AP209" s="92" t="str">
        <f>IFERROR(IF(INDEX(RM_M_Ac,MATCH($U209,RM_KEY,0))="","",INDEX(RM_M_Ac,MATCH($U209,RM_KEY,0))),"")</f>
        <v>M</v>
      </c>
      <c r="AQ209" s="92" t="str">
        <f>IFERROR(IF(INDEX(RM_M_L,MATCH($U209,RM_KEY,0))="","",INDEX(RM_M_L,MATCH($U209,RM_KEY,0))),"")</f>
        <v>L</v>
      </c>
      <c r="AR209" s="92" t="str">
        <f>IFERROR(IF(INDEX(RM_M_BI,MATCH($U209,RM_KEY,0))="","",INDEX(RM_M_BI,MATCH($U209,RM_KEY,0))),"")</f>
        <v>L</v>
      </c>
      <c r="AS209" s="92" t="str">
        <f>IFERROR(IF(INDEX(RM_M_Exp,MATCH($U209,RM_KEY,0))="","",INDEX(RM_M_Exp,MATCH($U209,RM_KEY,0))),"")</f>
        <v>L</v>
      </c>
      <c r="AT209" s="92" t="str">
        <f>IFERROR(IF(INDEX(RM_M_Edu,MATCH($U209,RM_KEY,0))="","",INDEX(RM_M_Edu,MATCH($U209,RM_KEY,0))),"")</f>
        <v>L</v>
      </c>
      <c r="AU209" s="93" t="str">
        <f>IFERROR(IF(INDEX(RM_L_C,MATCH($U209,RM_KEY,0))="","",INDEX(RM_L_C,MATCH($U209,RM_KEY,0))),"")</f>
        <v/>
      </c>
      <c r="AV209" s="94" t="str">
        <f>IFERROR(IF(INDEX(RM_L_Au,MATCH($U209,RM_KEY,0))="","",INDEX(RM_L_Au,MATCH($U209,RM_KEY,0))),"")</f>
        <v/>
      </c>
      <c r="AW209" s="94" t="str">
        <f>IFERROR(IF(INDEX(RM_L_Ac,MATCH($U209,RM_KEY,0))="","",INDEX(RM_L_Ac,MATCH($U209,RM_KEY,0))),"")</f>
        <v/>
      </c>
      <c r="AX209" s="94" t="str">
        <f>IFERROR(IF(INDEX(RM_L_L,MATCH($U209,RM_KEY,0))="","",INDEX(RM_L_L,MATCH($U209,RM_KEY,0))),"")</f>
        <v/>
      </c>
      <c r="AY209" s="94" t="str">
        <f>IFERROR(IF(INDEX(RM_L_BI,MATCH($U209,RM_KEY,0))="","",INDEX(RM_L_BI,MATCH($U209,RM_KEY,0))),"")</f>
        <v/>
      </c>
      <c r="AZ209" s="94" t="str">
        <f>IFERROR(IF(INDEX(RM_L_Exp,MATCH($U209,RM_KEY,0))="","",INDEX(RM_L_Exp,MATCH($U209,RM_KEY,0))),"")</f>
        <v/>
      </c>
      <c r="BA209" s="94" t="str">
        <f>IFERROR(IF(INDEX(RM_L_Edu,MATCH($U209,RM_KEY,0))="","",INDEX(RM_L_Edu,MATCH($U209,RM_KEY,0))),"")</f>
        <v/>
      </c>
      <c r="BB209" s="89" t="inlineStr">
        <is>
          <t>L</t>
        </is>
      </c>
      <c r="BC209" s="90" t="inlineStr">
        <is>
          <t>L</t>
        </is>
      </c>
      <c r="BD209" s="90" t="inlineStr">
        <is>
          <t>M</t>
        </is>
      </c>
      <c r="BE209" s="90" t="inlineStr">
        <is>
          <t>L</t>
        </is>
      </c>
      <c r="BF209" s="90" t="n"/>
      <c r="BG209" s="90" t="inlineStr">
        <is>
          <t>H</t>
        </is>
      </c>
      <c r="BH209" s="90" t="inlineStr">
        <is>
          <t>M</t>
        </is>
      </c>
      <c r="BI209" s="93" t="n"/>
      <c r="BJ209" s="94" t="n"/>
      <c r="BK209" s="94" t="n"/>
      <c r="BL209" s="94" t="n"/>
      <c r="BM209" s="94" t="n"/>
      <c r="BN209" s="94" t="n"/>
      <c r="BO209" s="94" t="n"/>
      <c r="BP209" s="63" t="n"/>
      <c r="BQ209" s="95" t="str">
        <f>IF(CY209=0,"",IF(BP209&lt;&gt;"",BP209,IF(LEFT(W209,1)="X",W209,IF(OR(W209="B+",W209="C+"),INDEX(LAD_PC,MAX(1,MIN(14,MATCH(W209,LAD_PC,0)+IF((DA209-CZ209)&gt;=0.5,1,IF((DA209-CZ209)&lt;=-0.5,-1,0))))),INDEX(LAD_STD,MAX(1,MIN(12,MATCH(W209,LAD_STD,0)+IF((DA209-CZ209)&gt;=0.5,1,IF((DA209-CZ209)&lt;=-0.5,-1,0)))))))))</f>
        <v/>
      </c>
      <c r="BR209" s="86" t="str">
        <f>IF(BQ209="","",IFERROR(CHOOSE(INDEX(B_RANK,MATCH(BQ209,B_LVL,0)),"Band A · Practitioner","Band B · Specialist / Manager","B+ · Player-Coach","Band C · Principal / Head","C+ · Player-Coach","Band D · Business leadership","Band E · Enterprise leadership"),"Band X · Consultant"))</f>
        <v/>
      </c>
      <c r="BS209" s="86" t="str">
        <f>IF(BQ209="","",IF(BQ209=W209,"• Same",IF(INDEX(B_VAL,MATCH(BQ209,B_LVL,0))&gt;INDEX(B_VAL,MATCH(W209,B_LVL,0)),"▲ Up","▼ Down")))</f>
        <v/>
      </c>
      <c r="BT209" s="95" t="str">
        <f>IF(BQ209&lt;&gt;"",BQ209,W209)</f>
        <v>A3</v>
      </c>
      <c r="BU209" s="86" t="str">
        <f>IFERROR(IF($H209="","—",IF(OR(LEFT(BT209,1)="X",LEFT(INDEX($BT$7:$BT$592,MATCH($H209,$D$7:$D$592,0)),1)="X"),"—",IF(AND(LEFT(BT209,1)="E",LEFT(INDEX($BT$7:$BT$592,MATCH($H209,$D$7:$D$592,0)),1)="E"),"Exception · Band E",IF(INDEX(B_VAL,MATCH(BT209,B_LVL,0))&gt;=INDEX(B_VAL,MATCH(INDEX($BT$7:$BT$592,MATCH($H209,$D$7:$D$592,0)),B_LVL,0)),"⚠ At or above the manager",IF(INDEX(B_RANK,MATCH(BT209,B_LVL,0))=INDEX(B_RANK,MATCH(INDEX($BT$7:$BT$592,MATCH($H209,$D$7:$D$592,0)),B_LVL,0)),"⚠ Same band as the manager","OK"))))),"—")</f>
        <v>OK</v>
      </c>
      <c r="BV209" s="64" t="n"/>
      <c r="BW209" s="20">
        <f>IFERROR(INDEX(LMH_PTS,MATCH(AG209,LMH_KEY,0)),0)</f>
        <v>9</v>
      </c>
      <c r="BX209" s="21">
        <f>IFERROR(INDEX(LMH_PTS,MATCH(AH209,LMH_KEY,0)),0)</f>
        <v>3</v>
      </c>
      <c r="BY209" s="21">
        <f>IFERROR(INDEX(LMH_PTS,MATCH(AI209,LMH_KEY,0)),0)</f>
        <v>1</v>
      </c>
      <c r="BZ209" s="21">
        <f>IFERROR(INDEX(LMH_PTS,MATCH(AJ209,LMH_KEY,0)),0)</f>
        <v>1</v>
      </c>
      <c r="CA209" s="21">
        <f>IFERROR(INDEX(LMH_PTS,MATCH(AK209,LMH_KEY,0)),0)</f>
        <v>1</v>
      </c>
      <c r="CB209" s="21">
        <f>IFERROR(INDEX(LMH_PTS,MATCH(AL209,LMH_KEY,0)),0)</f>
        <v>1</v>
      </c>
      <c r="CC209" s="21">
        <f>IFERROR(INDEX(LMH_PTS,MATCH(AM209,LMH_KEY,0)),0)</f>
        <v>1</v>
      </c>
      <c r="CD209" s="21">
        <f>IFERROR(INDEX(LMH_PTS,MATCH(IF(AU209&lt;&gt;"",AU209,AG209),LMH_KEY,0)),0)</f>
        <v>9</v>
      </c>
      <c r="CE209" s="21">
        <f>IFERROR(INDEX(LMH_PTS,MATCH(IF(AV209&lt;&gt;"",AV209,AH209),LMH_KEY,0)),0)</f>
        <v>3</v>
      </c>
      <c r="CF209" s="21">
        <f>IFERROR(INDEX(LMH_PTS,MATCH(IF(AW209&lt;&gt;"",AW209,AI209),LMH_KEY,0)),0)</f>
        <v>1</v>
      </c>
      <c r="CG209" s="21">
        <f>IFERROR(INDEX(LMH_PTS,MATCH(IF(AX209&lt;&gt;"",AX209,AJ209),LMH_KEY,0)),0)</f>
        <v>1</v>
      </c>
      <c r="CH209" s="21">
        <f>IFERROR(INDEX(LMH_PTS,MATCH(IF(AY209&lt;&gt;"",AY209,AK209),LMH_KEY,0)),0)</f>
        <v>1</v>
      </c>
      <c r="CI209" s="21">
        <f>IFERROR(INDEX(LMH_PTS,MATCH(IF(AZ209&lt;&gt;"",AZ209,AL209),LMH_KEY,0)),0)</f>
        <v>1</v>
      </c>
      <c r="CJ209" s="21">
        <f>IFERROR(INDEX(LMH_PTS,MATCH(IF(BA209&lt;&gt;"",BA209,AM209),LMH_KEY,0)),0)</f>
        <v>1</v>
      </c>
      <c r="CK209" s="21">
        <f>IF(BB209="",0,IFERROR(INDEX(LMH_STEP,MATCH(BB209,LMH_KEY,0)),0))</f>
        <v>-1</v>
      </c>
      <c r="CL209" s="21">
        <f>IF(BC209="",0,IFERROR(INDEX(LMH_STEP,MATCH(BC209,LMH_KEY,0)),0))</f>
        <v>-1</v>
      </c>
      <c r="CM209" s="21">
        <f>IF(BD209="",0,IFERROR(INDEX(LMH_STEP,MATCH(BD209,LMH_KEY,0)),0))</f>
        <v>0</v>
      </c>
      <c r="CN209" s="21">
        <f>IF(BE209="",0,IFERROR(INDEX(LMH_STEP,MATCH(BE209,LMH_KEY,0)),0))</f>
        <v>-1</v>
      </c>
      <c r="CO209" s="21">
        <f>IF(BF209="",0,IFERROR(INDEX(LMH_STEP,MATCH(BF209,LMH_KEY,0)),0))</f>
        <v>0</v>
      </c>
      <c r="CP209" s="21">
        <f>IF(BG209="",0,IFERROR(INDEX(LMH_STEP,MATCH(BG209,LMH_KEY,0)),0))</f>
        <v>1</v>
      </c>
      <c r="CQ209" s="21">
        <f>IF(BH209="",0,IFERROR(INDEX(LMH_STEP,MATCH(BH209,LMH_KEY,0)),0))</f>
        <v>0</v>
      </c>
      <c r="CR209" s="21">
        <f>IF(BI209&lt;&gt;"",IFERROR(INDEX(LMH_STEP,MATCH(BI209,LMH_KEY,0)),0),CK209)</f>
        <v>-1</v>
      </c>
      <c r="CS209" s="21">
        <f>IF(BJ209&lt;&gt;"",IFERROR(INDEX(LMH_STEP,MATCH(BJ209,LMH_KEY,0)),0),CL209)</f>
        <v>-1</v>
      </c>
      <c r="CT209" s="21">
        <f>IF(BK209&lt;&gt;"",IFERROR(INDEX(LMH_STEP,MATCH(BK209,LMH_KEY,0)),0),CM209)</f>
        <v>0</v>
      </c>
      <c r="CU209" s="21">
        <f>IF(BL209&lt;&gt;"",IFERROR(INDEX(LMH_STEP,MATCH(BL209,LMH_KEY,0)),0),CN209)</f>
        <v>-1</v>
      </c>
      <c r="CV209" s="21">
        <f>IF(BM209&lt;&gt;"",IFERROR(INDEX(LMH_STEP,MATCH(BM209,LMH_KEY,0)),0),CO209)</f>
        <v>0</v>
      </c>
      <c r="CW209" s="21">
        <f>IF(BN209&lt;&gt;"",IFERROR(INDEX(LMH_STEP,MATCH(BN209,LMH_KEY,0)),0),CP209)</f>
        <v>1</v>
      </c>
      <c r="CX209" s="21">
        <f>IF(BO209&lt;&gt;"",IFERROR(INDEX(LMH_STEP,MATCH(BO209,LMH_KEY,0)),0),CQ209)</f>
        <v>0</v>
      </c>
      <c r="CY209" s="21">
        <f>COUNTA(BI209:BO209)+IF(BP209&lt;&gt;"",1,0)+IFERROR(INDEX(RM_LCNT,MATCH($U209,RM_KEY,0)),0)</f>
        <v>0</v>
      </c>
      <c r="CZ209" s="21">
        <f>IF((BW209+BX209+BY209+BZ209+CA209+CB209+CC209)=0,0,(BW209*CK209+BX209*CL209+BY209*CM209+BZ209*CN209+CA209*CO209+CB209*CP209+CC209*CQ209)/(BW209+BX209+BY209+BZ209+CA209+CB209+CC209))</f>
        <v>-0.705882352941177</v>
      </c>
      <c r="DA209" s="21">
        <f>IF((CD209+CE209+CF209+CG209+CH209+CI209+CJ209)=0,0,(CD209*CR209+CE209*CS209+CF209*CT209+CG209*CU209+CH209*CV209+CI209*CW209+CJ209*CX209)/(CD209+CE209+CF209+CG209+CH209+CI209+CJ209))</f>
        <v>-0.705882352941177</v>
      </c>
    </row>
    <row r="210" ht="70" customHeight="1">
      <c r="A210" s="59" t="inlineStr">
        <is>
          <t>iDEAL</t>
        </is>
      </c>
      <c r="B210" s="17" t="inlineStr">
        <is>
          <t>Technology</t>
        </is>
      </c>
      <c r="C210" s="17" t="n">
        <v>3</v>
      </c>
      <c r="D210" s="17" t="inlineStr">
        <is>
          <t>IRIS2104</t>
        </is>
      </c>
      <c r="E210" s="17" t="inlineStr">
        <is>
          <t>Ravi Ranjan</t>
        </is>
      </c>
      <c r="F210" s="17" t="inlineStr">
        <is>
          <t>Lead Software Engineer</t>
        </is>
      </c>
      <c r="G210" s="17" t="inlineStr">
        <is>
          <t>Hemant Karale</t>
        </is>
      </c>
      <c r="H210" s="17" t="inlineStr">
        <is>
          <t>IRIS1224</t>
        </is>
      </c>
      <c r="I210" s="17" t="n">
        <v>25.6</v>
      </c>
      <c r="J210" s="17" t="inlineStr">
        <is>
          <t>MCA</t>
        </is>
      </c>
      <c r="K210" s="17" t="inlineStr">
        <is>
          <t>L5 – Lead · IC</t>
        </is>
      </c>
      <c r="L210" s="82" t="inlineStr">
        <is>
          <t>20 of 20</t>
        </is>
      </c>
      <c r="M210" s="83" t="n"/>
      <c r="N210" s="83" t="inlineStr">
        <is>
          <t>Annual · set by manager: 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t>
        </is>
      </c>
      <c r="O210" s="83" t="inlineStr">
        <is>
          <t>Latest rating: 4 · 9-box: Not placed · manager</t>
        </is>
      </c>
      <c r="P210" s="83" t="inlineStr">
        <is>
          <t>Complexity &amp; Expertise: B1: SAML implementation,.NET Framework to.NET Core upgrade, load-balancer work, security testing with Burp Suite → moved down 1
Autonomy &amp; Decision: B1: Decides SAML feature enhancement and the framework upgrade for the product → moved down 1
Accountability &amp; Impact: A3: Accountable for SAML implementation and the.NET Core upgrade → moved down 1
Leadership &amp; Strategy: A3: Dev team brings issues to him for discussion as a regular part of the role → moved down 1</t>
        </is>
      </c>
      <c r="Q210" s="84" t="inlineStr">
        <is>
          <t>Open ▸</t>
        </is>
      </c>
      <c r="R210" s="84" t="inlineStr">
        <is>
          <t>Card ▸</t>
        </is>
      </c>
      <c r="S210" s="85" t="inlineStr">
        <is>
          <t>Engineering &amp; Development</t>
        </is>
      </c>
      <c r="T210" s="86" t="inlineStr">
        <is>
          <t>Backend Development</t>
        </is>
      </c>
      <c r="U210" s="86" t="inlineStr">
        <is>
          <t>R032</t>
        </is>
      </c>
      <c r="V210" s="86" t="inlineStr">
        <is>
          <t>Backend Development · IC</t>
        </is>
      </c>
      <c r="W210" s="99" t="inlineStr">
        <is>
          <t>B3</t>
        </is>
      </c>
      <c r="X210" s="86" t="inlineStr">
        <is>
          <t>Band B · Specialist / Manager</t>
        </is>
      </c>
      <c r="Y210" s="86" t="inlineStr">
        <is>
          <t>Lead Software Engineer</t>
        </is>
      </c>
      <c r="Z210" s="86" t="n"/>
      <c r="AA210" s="86" t="inlineStr">
        <is>
          <t>Placed at B3 by the evidence: six ratings × market-derived weights and rules R1–R13 · no move needed for the reporting line</t>
        </is>
      </c>
      <c r="AB210" s="86" t="n"/>
      <c r="AC210" s="88" t="inlineStr">
        <is>
          <t>B3</t>
        </is>
      </c>
      <c r="AD210" s="21" t="inlineStr">
        <is>
          <t>High · 25.6 yrs vs market 8–13 yrs for B3</t>
        </is>
      </c>
      <c r="AE210" s="21" t="n"/>
      <c r="AF210" s="21" t="inlineStr">
        <is>
          <t>P5 / M4 · SFIA 5 Ensure, advise</t>
        </is>
      </c>
      <c r="AG210" s="89" t="str">
        <f>IFERROR(IF(INDEX(RM_I_C,MATCH($U210,RM_KEY,0))="","",INDEX(RM_I_C,MATCH($U210,RM_KEY,0))),"")</f>
        <v>H</v>
      </c>
      <c r="AH210" s="90" t="str">
        <f>IFERROR(IF(INDEX(RM_I_Au,MATCH($U210,RM_KEY,0))="","",INDEX(RM_I_Au,MATCH($U210,RM_KEY,0))),"")</f>
        <v>M</v>
      </c>
      <c r="AI210" s="90" t="str">
        <f>IFERROR(IF(INDEX(RM_I_Ac,MATCH($U210,RM_KEY,0))="","",INDEX(RM_I_Ac,MATCH($U210,RM_KEY,0))),"")</f>
        <v>L</v>
      </c>
      <c r="AJ210" s="90" t="str">
        <f>IFERROR(IF(INDEX(RM_I_L,MATCH($U210,RM_KEY,0))="","",INDEX(RM_I_L,MATCH($U210,RM_KEY,0))),"")</f>
        <v>L</v>
      </c>
      <c r="AK210" s="90" t="str">
        <f>IFERROR(IF(INDEX(RM_I_BI,MATCH($U210,RM_KEY,0))="","",INDEX(RM_I_BI,MATCH($U210,RM_KEY,0))),"")</f>
        <v>L</v>
      </c>
      <c r="AL210" s="90" t="str">
        <f>IFERROR(IF(INDEX(RM_I_Exp,MATCH($U210,RM_KEY,0))="","",INDEX(RM_I_Exp,MATCH($U210,RM_KEY,0))),"")</f>
        <v>L</v>
      </c>
      <c r="AM210" s="90" t="str">
        <f>IFERROR(IF(INDEX(RM_I_Edu,MATCH($U210,RM_KEY,0))="","",INDEX(RM_I_Edu,MATCH($U210,RM_KEY,0))),"")</f>
        <v>L</v>
      </c>
      <c r="AN210" s="91" t="str">
        <f>IFERROR(IF(INDEX(RM_M_C,MATCH($U210,RM_KEY,0))="","",INDEX(RM_M_C,MATCH($U210,RM_KEY,0))),"")</f>
        <v>H</v>
      </c>
      <c r="AO210" s="92" t="str">
        <f>IFERROR(IF(INDEX(RM_M_Au,MATCH($U210,RM_KEY,0))="","",INDEX(RM_M_Au,MATCH($U210,RM_KEY,0))),"")</f>
        <v>M</v>
      </c>
      <c r="AP210" s="92" t="str">
        <f>IFERROR(IF(INDEX(RM_M_Ac,MATCH($U210,RM_KEY,0))="","",INDEX(RM_M_Ac,MATCH($U210,RM_KEY,0))),"")</f>
        <v>M</v>
      </c>
      <c r="AQ210" s="92" t="str">
        <f>IFERROR(IF(INDEX(RM_M_L,MATCH($U210,RM_KEY,0))="","",INDEX(RM_M_L,MATCH($U210,RM_KEY,0))),"")</f>
        <v>L</v>
      </c>
      <c r="AR210" s="92" t="str">
        <f>IFERROR(IF(INDEX(RM_M_BI,MATCH($U210,RM_KEY,0))="","",INDEX(RM_M_BI,MATCH($U210,RM_KEY,0))),"")</f>
        <v>L</v>
      </c>
      <c r="AS210" s="92" t="str">
        <f>IFERROR(IF(INDEX(RM_M_Exp,MATCH($U210,RM_KEY,0))="","",INDEX(RM_M_Exp,MATCH($U210,RM_KEY,0))),"")</f>
        <v>L</v>
      </c>
      <c r="AT210" s="92" t="str">
        <f>IFERROR(IF(INDEX(RM_M_Edu,MATCH($U210,RM_KEY,0))="","",INDEX(RM_M_Edu,MATCH($U210,RM_KEY,0))),"")</f>
        <v>L</v>
      </c>
      <c r="AU210" s="93" t="str">
        <f>IFERROR(IF(INDEX(RM_L_C,MATCH($U210,RM_KEY,0))="","",INDEX(RM_L_C,MATCH($U210,RM_KEY,0))),"")</f>
        <v/>
      </c>
      <c r="AV210" s="94" t="str">
        <f>IFERROR(IF(INDEX(RM_L_Au,MATCH($U210,RM_KEY,0))="","",INDEX(RM_L_Au,MATCH($U210,RM_KEY,0))),"")</f>
        <v/>
      </c>
      <c r="AW210" s="94" t="str">
        <f>IFERROR(IF(INDEX(RM_L_Ac,MATCH($U210,RM_KEY,0))="","",INDEX(RM_L_Ac,MATCH($U210,RM_KEY,0))),"")</f>
        <v/>
      </c>
      <c r="AX210" s="94" t="str">
        <f>IFERROR(IF(INDEX(RM_L_L,MATCH($U210,RM_KEY,0))="","",INDEX(RM_L_L,MATCH($U210,RM_KEY,0))),"")</f>
        <v/>
      </c>
      <c r="AY210" s="94" t="str">
        <f>IFERROR(IF(INDEX(RM_L_BI,MATCH($U210,RM_KEY,0))="","",INDEX(RM_L_BI,MATCH($U210,RM_KEY,0))),"")</f>
        <v/>
      </c>
      <c r="AZ210" s="94" t="str">
        <f>IFERROR(IF(INDEX(RM_L_Exp,MATCH($U210,RM_KEY,0))="","",INDEX(RM_L_Exp,MATCH($U210,RM_KEY,0))),"")</f>
        <v/>
      </c>
      <c r="BA210" s="94" t="str">
        <f>IFERROR(IF(INDEX(RM_L_Edu,MATCH($U210,RM_KEY,0))="","",INDEX(RM_L_Edu,MATCH($U210,RM_KEY,0))),"")</f>
        <v/>
      </c>
      <c r="BB210" s="89" t="inlineStr">
        <is>
          <t>L</t>
        </is>
      </c>
      <c r="BC210" s="90" t="inlineStr">
        <is>
          <t>L</t>
        </is>
      </c>
      <c r="BD210" s="90" t="inlineStr">
        <is>
          <t>L</t>
        </is>
      </c>
      <c r="BE210" s="90" t="inlineStr">
        <is>
          <t>L</t>
        </is>
      </c>
      <c r="BF210" s="90" t="inlineStr">
        <is>
          <t>M</t>
        </is>
      </c>
      <c r="BG210" s="90" t="inlineStr">
        <is>
          <t>H</t>
        </is>
      </c>
      <c r="BH210" s="90" t="inlineStr">
        <is>
          <t>M</t>
        </is>
      </c>
      <c r="BI210" s="93" t="n"/>
      <c r="BJ210" s="94" t="n"/>
      <c r="BK210" s="94" t="n"/>
      <c r="BL210" s="94" t="n"/>
      <c r="BM210" s="94" t="n"/>
      <c r="BN210" s="94" t="n"/>
      <c r="BO210" s="94" t="n"/>
      <c r="BP210" s="63" t="n"/>
      <c r="BQ210" s="95" t="str">
        <f>IF(CY210=0,"",IF(BP210&lt;&gt;"",BP210,IF(LEFT(W210,1)="X",W210,IF(OR(W210="B+",W210="C+"),INDEX(LAD_PC,MAX(1,MIN(14,MATCH(W210,LAD_PC,0)+IF((DA210-CZ210)&gt;=0.5,1,IF((DA210-CZ210)&lt;=-0.5,-1,0))))),INDEX(LAD_STD,MAX(1,MIN(12,MATCH(W210,LAD_STD,0)+IF((DA210-CZ210)&gt;=0.5,1,IF((DA210-CZ210)&lt;=-0.5,-1,0)))))))))</f>
        <v/>
      </c>
      <c r="BR210" s="86" t="str">
        <f>IF(BQ210="","",IFERROR(CHOOSE(INDEX(B_RANK,MATCH(BQ210,B_LVL,0)),"Band A · Practitioner","Band B · Specialist / Manager","B+ · Player-Coach","Band C · Principal / Head","C+ · Player-Coach","Band D · Business leadership","Band E · Enterprise leadership"),"Band X · Consultant"))</f>
        <v/>
      </c>
      <c r="BS210" s="86" t="str">
        <f>IF(BQ210="","",IF(BQ210=W210,"• Same",IF(INDEX(B_VAL,MATCH(BQ210,B_LVL,0))&gt;INDEX(B_VAL,MATCH(W210,B_LVL,0)),"▲ Up","▼ Down")))</f>
        <v/>
      </c>
      <c r="BT210" s="95" t="str">
        <f>IF(BQ210&lt;&gt;"",BQ210,W210)</f>
        <v>B3</v>
      </c>
      <c r="BU210" s="86" t="str">
        <f>IFERROR(IF($H210="","—",IF(OR(LEFT(BT210,1)="X",LEFT(INDEX($BT$7:$BT$592,MATCH($H210,$D$7:$D$592,0)),1)="X"),"—",IF(AND(LEFT(BT210,1)="E",LEFT(INDEX($BT$7:$BT$592,MATCH($H210,$D$7:$D$592,0)),1)="E"),"Exception · Band E",IF(INDEX(B_VAL,MATCH(BT210,B_LVL,0))&gt;=INDEX(B_VAL,MATCH(INDEX($BT$7:$BT$592,MATCH($H210,$D$7:$D$592,0)),B_LVL,0)),"⚠ At or above the manager",IF(INDEX(B_RANK,MATCH(BT210,B_LVL,0))=INDEX(B_RANK,MATCH(INDEX($BT$7:$BT$592,MATCH($H210,$D$7:$D$592,0)),B_LVL,0)),"⚠ Same band as the manager","OK"))))),"—")</f>
        <v>OK</v>
      </c>
      <c r="BV210" s="64" t="n"/>
      <c r="BW210" s="20">
        <f>IFERROR(INDEX(LMH_PTS,MATCH(AG210,LMH_KEY,0)),0)</f>
        <v>9</v>
      </c>
      <c r="BX210" s="21">
        <f>IFERROR(INDEX(LMH_PTS,MATCH(AH210,LMH_KEY,0)),0)</f>
        <v>3</v>
      </c>
      <c r="BY210" s="21">
        <f>IFERROR(INDEX(LMH_PTS,MATCH(AI210,LMH_KEY,0)),0)</f>
        <v>1</v>
      </c>
      <c r="BZ210" s="21">
        <f>IFERROR(INDEX(LMH_PTS,MATCH(AJ210,LMH_KEY,0)),0)</f>
        <v>1</v>
      </c>
      <c r="CA210" s="21">
        <f>IFERROR(INDEX(LMH_PTS,MATCH(AK210,LMH_KEY,0)),0)</f>
        <v>1</v>
      </c>
      <c r="CB210" s="21">
        <f>IFERROR(INDEX(LMH_PTS,MATCH(AL210,LMH_KEY,0)),0)</f>
        <v>1</v>
      </c>
      <c r="CC210" s="21">
        <f>IFERROR(INDEX(LMH_PTS,MATCH(AM210,LMH_KEY,0)),0)</f>
        <v>1</v>
      </c>
      <c r="CD210" s="21">
        <f>IFERROR(INDEX(LMH_PTS,MATCH(IF(AU210&lt;&gt;"",AU210,AG210),LMH_KEY,0)),0)</f>
        <v>9</v>
      </c>
      <c r="CE210" s="21">
        <f>IFERROR(INDEX(LMH_PTS,MATCH(IF(AV210&lt;&gt;"",AV210,AH210),LMH_KEY,0)),0)</f>
        <v>3</v>
      </c>
      <c r="CF210" s="21">
        <f>IFERROR(INDEX(LMH_PTS,MATCH(IF(AW210&lt;&gt;"",AW210,AI210),LMH_KEY,0)),0)</f>
        <v>1</v>
      </c>
      <c r="CG210" s="21">
        <f>IFERROR(INDEX(LMH_PTS,MATCH(IF(AX210&lt;&gt;"",AX210,AJ210),LMH_KEY,0)),0)</f>
        <v>1</v>
      </c>
      <c r="CH210" s="21">
        <f>IFERROR(INDEX(LMH_PTS,MATCH(IF(AY210&lt;&gt;"",AY210,AK210),LMH_KEY,0)),0)</f>
        <v>1</v>
      </c>
      <c r="CI210" s="21">
        <f>IFERROR(INDEX(LMH_PTS,MATCH(IF(AZ210&lt;&gt;"",AZ210,AL210),LMH_KEY,0)),0)</f>
        <v>1</v>
      </c>
      <c r="CJ210" s="21">
        <f>IFERROR(INDEX(LMH_PTS,MATCH(IF(BA210&lt;&gt;"",BA210,AM210),LMH_KEY,0)),0)</f>
        <v>1</v>
      </c>
      <c r="CK210" s="21">
        <f>IF(BB210="",0,IFERROR(INDEX(LMH_STEP,MATCH(BB210,LMH_KEY,0)),0))</f>
        <v>-1</v>
      </c>
      <c r="CL210" s="21">
        <f>IF(BC210="",0,IFERROR(INDEX(LMH_STEP,MATCH(BC210,LMH_KEY,0)),0))</f>
        <v>-1</v>
      </c>
      <c r="CM210" s="21">
        <f>IF(BD210="",0,IFERROR(INDEX(LMH_STEP,MATCH(BD210,LMH_KEY,0)),0))</f>
        <v>-1</v>
      </c>
      <c r="CN210" s="21">
        <f>IF(BE210="",0,IFERROR(INDEX(LMH_STEP,MATCH(BE210,LMH_KEY,0)),0))</f>
        <v>-1</v>
      </c>
      <c r="CO210" s="21">
        <f>IF(BF210="",0,IFERROR(INDEX(LMH_STEP,MATCH(BF210,LMH_KEY,0)),0))</f>
        <v>0</v>
      </c>
      <c r="CP210" s="21">
        <f>IF(BG210="",0,IFERROR(INDEX(LMH_STEP,MATCH(BG210,LMH_KEY,0)),0))</f>
        <v>1</v>
      </c>
      <c r="CQ210" s="21">
        <f>IF(BH210="",0,IFERROR(INDEX(LMH_STEP,MATCH(BH210,LMH_KEY,0)),0))</f>
        <v>0</v>
      </c>
      <c r="CR210" s="21">
        <f>IF(BI210&lt;&gt;"",IFERROR(INDEX(LMH_STEP,MATCH(BI210,LMH_KEY,0)),0),CK210)</f>
        <v>-1</v>
      </c>
      <c r="CS210" s="21">
        <f>IF(BJ210&lt;&gt;"",IFERROR(INDEX(LMH_STEP,MATCH(BJ210,LMH_KEY,0)),0),CL210)</f>
        <v>-1</v>
      </c>
      <c r="CT210" s="21">
        <f>IF(BK210&lt;&gt;"",IFERROR(INDEX(LMH_STEP,MATCH(BK210,LMH_KEY,0)),0),CM210)</f>
        <v>-1</v>
      </c>
      <c r="CU210" s="21">
        <f>IF(BL210&lt;&gt;"",IFERROR(INDEX(LMH_STEP,MATCH(BL210,LMH_KEY,0)),0),CN210)</f>
        <v>-1</v>
      </c>
      <c r="CV210" s="21">
        <f>IF(BM210&lt;&gt;"",IFERROR(INDEX(LMH_STEP,MATCH(BM210,LMH_KEY,0)),0),CO210)</f>
        <v>0</v>
      </c>
      <c r="CW210" s="21">
        <f>IF(BN210&lt;&gt;"",IFERROR(INDEX(LMH_STEP,MATCH(BN210,LMH_KEY,0)),0),CP210)</f>
        <v>1</v>
      </c>
      <c r="CX210" s="21">
        <f>IF(BO210&lt;&gt;"",IFERROR(INDEX(LMH_STEP,MATCH(BO210,LMH_KEY,0)),0),CQ210)</f>
        <v>0</v>
      </c>
      <c r="CY210" s="21">
        <f>COUNTA(BI210:BO210)+IF(BP210&lt;&gt;"",1,0)+IFERROR(INDEX(RM_LCNT,MATCH($U210,RM_KEY,0)),0)</f>
        <v>0</v>
      </c>
      <c r="CZ210" s="21">
        <f>IF((BW210+BX210+BY210+BZ210+CA210+CB210+CC210)=0,0,(BW210*CK210+BX210*CL210+BY210*CM210+BZ210*CN210+CA210*CO210+CB210*CP210+CC210*CQ210)/(BW210+BX210+BY210+BZ210+CA210+CB210+CC210))</f>
        <v>-0.764705882352941</v>
      </c>
      <c r="DA210" s="21">
        <f>IF((CD210+CE210+CF210+CG210+CH210+CI210+CJ210)=0,0,(CD210*CR210+CE210*CS210+CF210*CT210+CG210*CU210+CH210*CV210+CI210*CW210+CJ210*CX210)/(CD210+CE210+CF210+CG210+CH210+CI210+CJ210))</f>
        <v>-0.764705882352941</v>
      </c>
    </row>
    <row r="211" ht="70" customHeight="1">
      <c r="A211" s="59" t="inlineStr">
        <is>
          <t>iDEAL</t>
        </is>
      </c>
      <c r="B211" s="17" t="inlineStr">
        <is>
          <t>Product Management</t>
        </is>
      </c>
      <c r="C211" s="17" t="n">
        <v>3</v>
      </c>
      <c r="D211" s="17" t="inlineStr">
        <is>
          <t>IRIS0971</t>
        </is>
      </c>
      <c r="E211" s="17" t="inlineStr">
        <is>
          <t>Dnyaneshwar Daund</t>
        </is>
      </c>
      <c r="F211" s="17" t="inlineStr">
        <is>
          <t>Product Manager</t>
        </is>
      </c>
      <c r="G211" s="17" t="inlineStr">
        <is>
          <t>Hemant Karale</t>
        </is>
      </c>
      <c r="H211" s="17" t="inlineStr">
        <is>
          <t>IRIS1224</t>
        </is>
      </c>
      <c r="I211" s="17" t="n">
        <v>16.2</v>
      </c>
      <c r="J211" s="17" t="inlineStr">
        <is>
          <t>MMS</t>
        </is>
      </c>
      <c r="K211" s="17" t="inlineStr">
        <is>
          <t>L5 – Manager</t>
        </is>
      </c>
      <c r="L211" s="82" t="inlineStr">
        <is>
          <t>20 of 20</t>
        </is>
      </c>
      <c r="M211" s="83" t="n"/>
      <c r="N211" s="83" t="inlineStr">
        <is>
          <t>Annual · set by manager: 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t>
        </is>
      </c>
      <c r="O211" s="83" t="inlineStr">
        <is>
          <t>Latest rating: 5 · 9-box: Not placed · manager</t>
        </is>
      </c>
      <c r="P211" s="83" t="inlineStr">
        <is>
          <t>Complexity &amp; Expertise: B1: Researches regulatory mandates, translates them into product requirements, delivers and implements across several regions → moved down 0.5
Autonomy &amp; Decision: B1: Decides on new mandate research and iDEAL opportunities; work prioritisation and client problem-solving → moved down 0.5
Accountability &amp; Impact: B2: Accountable for on-time delivery and implementation, report accuracy and the team's support quality → moved up 0.5
Leadership &amp; Strategy: B1: Team management and grooming listed; five direct reports → matches the start</t>
        </is>
      </c>
      <c r="Q211" s="84" t="inlineStr">
        <is>
          <t>Open ▸</t>
        </is>
      </c>
      <c r="R211" s="84" t="inlineStr">
        <is>
          <t>Card ▸</t>
        </is>
      </c>
      <c r="S211" s="85" t="inlineStr">
        <is>
          <t>Product Management</t>
        </is>
      </c>
      <c r="T211" s="86" t="inlineStr">
        <is>
          <t>Product Management</t>
        </is>
      </c>
      <c r="U211" s="86" t="inlineStr">
        <is>
          <t>R064</t>
        </is>
      </c>
      <c r="V211" s="86" t="inlineStr">
        <is>
          <t>Product Management · Manager</t>
        </is>
      </c>
      <c r="W211" s="99" t="inlineStr">
        <is>
          <t>B2</t>
        </is>
      </c>
      <c r="X211" s="86" t="inlineStr">
        <is>
          <t>Band B · Specialist / Manager</t>
        </is>
      </c>
      <c r="Y211" s="86" t="inlineStr">
        <is>
          <t>Product Manager</t>
        </is>
      </c>
      <c r="Z211" s="86" t="n"/>
      <c r="AA211" s="86" t="inlineStr">
        <is>
          <t>Placed at B2 by the evidence: six ratings × market-derived weights and rules R1–R13 · no move needed for the reporting line</t>
        </is>
      </c>
      <c r="AB211" s="86" t="n"/>
      <c r="AC211" s="88" t="inlineStr">
        <is>
          <t>B2</t>
        </is>
      </c>
      <c r="AD211" s="21" t="inlineStr">
        <is>
          <t>High · 16.2 yrs vs market 6–10 yrs for B2</t>
        </is>
      </c>
      <c r="AE211" s="21" t="inlineStr">
        <is>
          <t>5 direct reports · norm IC: none · People: 6–8 knowledge work, 8–12 standardised delivery</t>
        </is>
      </c>
      <c r="AF211" s="21" t="inlineStr">
        <is>
          <t>P4 / M3 · SFIA 4–5</t>
        </is>
      </c>
      <c r="AG211" s="89" t="str">
        <f>IFERROR(IF(INDEX(RM_I_C,MATCH($U211,RM_KEY,0))="","",INDEX(RM_I_C,MATCH($U211,RM_KEY,0))),"")</f>
        <v>H</v>
      </c>
      <c r="AH211" s="90" t="str">
        <f>IFERROR(IF(INDEX(RM_I_Au,MATCH($U211,RM_KEY,0))="","",INDEX(RM_I_Au,MATCH($U211,RM_KEY,0))),"")</f>
        <v>M</v>
      </c>
      <c r="AI211" s="90" t="str">
        <f>IFERROR(IF(INDEX(RM_I_Ac,MATCH($U211,RM_KEY,0))="","",INDEX(RM_I_Ac,MATCH($U211,RM_KEY,0))),"")</f>
        <v>M</v>
      </c>
      <c r="AJ211" s="90" t="str">
        <f>IFERROR(IF(INDEX(RM_I_L,MATCH($U211,RM_KEY,0))="","",INDEX(RM_I_L,MATCH($U211,RM_KEY,0))),"")</f>
        <v>M</v>
      </c>
      <c r="AK211" s="90" t="str">
        <f>IFERROR(IF(INDEX(RM_I_BI,MATCH($U211,RM_KEY,0))="","",INDEX(RM_I_BI,MATCH($U211,RM_KEY,0))),"")</f>
        <v>L</v>
      </c>
      <c r="AL211" s="90" t="str">
        <f>IFERROR(IF(INDEX(RM_I_Exp,MATCH($U211,RM_KEY,0))="","",INDEX(RM_I_Exp,MATCH($U211,RM_KEY,0))),"")</f>
        <v>L</v>
      </c>
      <c r="AM211" s="90" t="str">
        <f>IFERROR(IF(INDEX(RM_I_Edu,MATCH($U211,RM_KEY,0))="","",INDEX(RM_I_Edu,MATCH($U211,RM_KEY,0))),"")</f>
        <v>L</v>
      </c>
      <c r="AN211" s="91" t="str">
        <f>IFERROR(IF(INDEX(RM_M_C,MATCH($U211,RM_KEY,0))="","",INDEX(RM_M_C,MATCH($U211,RM_KEY,0))),"")</f>
        <v>H</v>
      </c>
      <c r="AO211" s="92" t="str">
        <f>IFERROR(IF(INDEX(RM_M_Au,MATCH($U211,RM_KEY,0))="","",INDEX(RM_M_Au,MATCH($U211,RM_KEY,0))),"")</f>
        <v>M</v>
      </c>
      <c r="AP211" s="92" t="str">
        <f>IFERROR(IF(INDEX(RM_M_Ac,MATCH($U211,RM_KEY,0))="","",INDEX(RM_M_Ac,MATCH($U211,RM_KEY,0))),"")</f>
        <v>M</v>
      </c>
      <c r="AQ211" s="92" t="str">
        <f>IFERROR(IF(INDEX(RM_M_L,MATCH($U211,RM_KEY,0))="","",INDEX(RM_M_L,MATCH($U211,RM_KEY,0))),"")</f>
        <v>M</v>
      </c>
      <c r="AR211" s="92" t="str">
        <f>IFERROR(IF(INDEX(RM_M_BI,MATCH($U211,RM_KEY,0))="","",INDEX(RM_M_BI,MATCH($U211,RM_KEY,0))),"")</f>
        <v>L</v>
      </c>
      <c r="AS211" s="92" t="str">
        <f>IFERROR(IF(INDEX(RM_M_Exp,MATCH($U211,RM_KEY,0))="","",INDEX(RM_M_Exp,MATCH($U211,RM_KEY,0))),"")</f>
        <v>L</v>
      </c>
      <c r="AT211" s="92" t="str">
        <f>IFERROR(IF(INDEX(RM_M_Edu,MATCH($U211,RM_KEY,0))="","",INDEX(RM_M_Edu,MATCH($U211,RM_KEY,0))),"")</f>
        <v>L</v>
      </c>
      <c r="AU211" s="93" t="str">
        <f>IFERROR(IF(INDEX(RM_L_C,MATCH($U211,RM_KEY,0))="","",INDEX(RM_L_C,MATCH($U211,RM_KEY,0))),"")</f>
        <v/>
      </c>
      <c r="AV211" s="94" t="str">
        <f>IFERROR(IF(INDEX(RM_L_Au,MATCH($U211,RM_KEY,0))="","",INDEX(RM_L_Au,MATCH($U211,RM_KEY,0))),"")</f>
        <v/>
      </c>
      <c r="AW211" s="94" t="str">
        <f>IFERROR(IF(INDEX(RM_L_Ac,MATCH($U211,RM_KEY,0))="","",INDEX(RM_L_Ac,MATCH($U211,RM_KEY,0))),"")</f>
        <v/>
      </c>
      <c r="AX211" s="94" t="str">
        <f>IFERROR(IF(INDEX(RM_L_L,MATCH($U211,RM_KEY,0))="","",INDEX(RM_L_L,MATCH($U211,RM_KEY,0))),"")</f>
        <v/>
      </c>
      <c r="AY211" s="94" t="str">
        <f>IFERROR(IF(INDEX(RM_L_BI,MATCH($U211,RM_KEY,0))="","",INDEX(RM_L_BI,MATCH($U211,RM_KEY,0))),"")</f>
        <v/>
      </c>
      <c r="AZ211" s="94" t="str">
        <f>IFERROR(IF(INDEX(RM_L_Exp,MATCH($U211,RM_KEY,0))="","",INDEX(RM_L_Exp,MATCH($U211,RM_KEY,0))),"")</f>
        <v/>
      </c>
      <c r="BA211" s="94" t="str">
        <f>IFERROR(IF(INDEX(RM_L_Edu,MATCH($U211,RM_KEY,0))="","",INDEX(RM_L_Edu,MATCH($U211,RM_KEY,0))),"")</f>
        <v/>
      </c>
      <c r="BB211" s="89" t="inlineStr">
        <is>
          <t>M</t>
        </is>
      </c>
      <c r="BC211" s="90" t="inlineStr">
        <is>
          <t>M</t>
        </is>
      </c>
      <c r="BD211" s="90" t="inlineStr">
        <is>
          <t>M</t>
        </is>
      </c>
      <c r="BE211" s="90" t="inlineStr">
        <is>
          <t>L</t>
        </is>
      </c>
      <c r="BF211" s="90" t="n"/>
      <c r="BG211" s="90" t="inlineStr">
        <is>
          <t>H</t>
        </is>
      </c>
      <c r="BH211" s="90" t="inlineStr">
        <is>
          <t>H</t>
        </is>
      </c>
      <c r="BI211" s="93" t="n"/>
      <c r="BJ211" s="94" t="n"/>
      <c r="BK211" s="94" t="n"/>
      <c r="BL211" s="94" t="n"/>
      <c r="BM211" s="94" t="n"/>
      <c r="BN211" s="94" t="n"/>
      <c r="BO211" s="94" t="n"/>
      <c r="BP211" s="63" t="n"/>
      <c r="BQ211" s="95" t="str">
        <f>IF(CY211=0,"",IF(BP211&lt;&gt;"",BP211,IF(LEFT(W211,1)="X",W211,IF(OR(W211="B+",W211="C+"),INDEX(LAD_PC,MAX(1,MIN(14,MATCH(W211,LAD_PC,0)+IF((DA211-CZ211)&gt;=0.5,1,IF((DA211-CZ211)&lt;=-0.5,-1,0))))),INDEX(LAD_STD,MAX(1,MIN(12,MATCH(W211,LAD_STD,0)+IF((DA211-CZ211)&gt;=0.5,1,IF((DA211-CZ211)&lt;=-0.5,-1,0)))))))))</f>
        <v/>
      </c>
      <c r="BR211" s="86" t="str">
        <f>IF(BQ211="","",IFERROR(CHOOSE(INDEX(B_RANK,MATCH(BQ211,B_LVL,0)),"Band A · Practitioner","Band B · Specialist / Manager","B+ · Player-Coach","Band C · Principal / Head","C+ · Player-Coach","Band D · Business leadership","Band E · Enterprise leadership"),"Band X · Consultant"))</f>
        <v/>
      </c>
      <c r="BS211" s="86" t="str">
        <f>IF(BQ211="","",IF(BQ211=W211,"• Same",IF(INDEX(B_VAL,MATCH(BQ211,B_LVL,0))&gt;INDEX(B_VAL,MATCH(W211,B_LVL,0)),"▲ Up","▼ Down")))</f>
        <v/>
      </c>
      <c r="BT211" s="95" t="str">
        <f>IF(BQ211&lt;&gt;"",BQ211,W211)</f>
        <v>B2</v>
      </c>
      <c r="BU211" s="86" t="str">
        <f>IFERROR(IF($H211="","—",IF(OR(LEFT(BT211,1)="X",LEFT(INDEX($BT$7:$BT$592,MATCH($H211,$D$7:$D$592,0)),1)="X"),"—",IF(AND(LEFT(BT211,1)="E",LEFT(INDEX($BT$7:$BT$592,MATCH($H211,$D$7:$D$592,0)),1)="E"),"Exception · Band E",IF(INDEX(B_VAL,MATCH(BT211,B_LVL,0))&gt;=INDEX(B_VAL,MATCH(INDEX($BT$7:$BT$592,MATCH($H211,$D$7:$D$592,0)),B_LVL,0)),"⚠ At or above the manager",IF(INDEX(B_RANK,MATCH(BT211,B_LVL,0))=INDEX(B_RANK,MATCH(INDEX($BT$7:$BT$592,MATCH($H211,$D$7:$D$592,0)),B_LVL,0)),"⚠ Same band as the manager","OK"))))),"—")</f>
        <v>OK</v>
      </c>
      <c r="BV211" s="64" t="n"/>
      <c r="BW211" s="20">
        <f>IFERROR(INDEX(LMH_PTS,MATCH(AG211,LMH_KEY,0)),0)</f>
        <v>9</v>
      </c>
      <c r="BX211" s="21">
        <f>IFERROR(INDEX(LMH_PTS,MATCH(AH211,LMH_KEY,0)),0)</f>
        <v>3</v>
      </c>
      <c r="BY211" s="21">
        <f>IFERROR(INDEX(LMH_PTS,MATCH(AI211,LMH_KEY,0)),0)</f>
        <v>3</v>
      </c>
      <c r="BZ211" s="21">
        <f>IFERROR(INDEX(LMH_PTS,MATCH(AJ211,LMH_KEY,0)),0)</f>
        <v>3</v>
      </c>
      <c r="CA211" s="21">
        <f>IFERROR(INDEX(LMH_PTS,MATCH(AK211,LMH_KEY,0)),0)</f>
        <v>1</v>
      </c>
      <c r="CB211" s="21">
        <f>IFERROR(INDEX(LMH_PTS,MATCH(AL211,LMH_KEY,0)),0)</f>
        <v>1</v>
      </c>
      <c r="CC211" s="21">
        <f>IFERROR(INDEX(LMH_PTS,MATCH(AM211,LMH_KEY,0)),0)</f>
        <v>1</v>
      </c>
      <c r="CD211" s="21">
        <f>IFERROR(INDEX(LMH_PTS,MATCH(IF(AU211&lt;&gt;"",AU211,AG211),LMH_KEY,0)),0)</f>
        <v>9</v>
      </c>
      <c r="CE211" s="21">
        <f>IFERROR(INDEX(LMH_PTS,MATCH(IF(AV211&lt;&gt;"",AV211,AH211),LMH_KEY,0)),0)</f>
        <v>3</v>
      </c>
      <c r="CF211" s="21">
        <f>IFERROR(INDEX(LMH_PTS,MATCH(IF(AW211&lt;&gt;"",AW211,AI211),LMH_KEY,0)),0)</f>
        <v>3</v>
      </c>
      <c r="CG211" s="21">
        <f>IFERROR(INDEX(LMH_PTS,MATCH(IF(AX211&lt;&gt;"",AX211,AJ211),LMH_KEY,0)),0)</f>
        <v>3</v>
      </c>
      <c r="CH211" s="21">
        <f>IFERROR(INDEX(LMH_PTS,MATCH(IF(AY211&lt;&gt;"",AY211,AK211),LMH_KEY,0)),0)</f>
        <v>1</v>
      </c>
      <c r="CI211" s="21">
        <f>IFERROR(INDEX(LMH_PTS,MATCH(IF(AZ211&lt;&gt;"",AZ211,AL211),LMH_KEY,0)),0)</f>
        <v>1</v>
      </c>
      <c r="CJ211" s="21">
        <f>IFERROR(INDEX(LMH_PTS,MATCH(IF(BA211&lt;&gt;"",BA211,AM211),LMH_KEY,0)),0)</f>
        <v>1</v>
      </c>
      <c r="CK211" s="21">
        <f>IF(BB211="",0,IFERROR(INDEX(LMH_STEP,MATCH(BB211,LMH_KEY,0)),0))</f>
        <v>0</v>
      </c>
      <c r="CL211" s="21">
        <f>IF(BC211="",0,IFERROR(INDEX(LMH_STEP,MATCH(BC211,LMH_KEY,0)),0))</f>
        <v>0</v>
      </c>
      <c r="CM211" s="21">
        <f>IF(BD211="",0,IFERROR(INDEX(LMH_STEP,MATCH(BD211,LMH_KEY,0)),0))</f>
        <v>0</v>
      </c>
      <c r="CN211" s="21">
        <f>IF(BE211="",0,IFERROR(INDEX(LMH_STEP,MATCH(BE211,LMH_KEY,0)),0))</f>
        <v>-1</v>
      </c>
      <c r="CO211" s="21">
        <f>IF(BF211="",0,IFERROR(INDEX(LMH_STEP,MATCH(BF211,LMH_KEY,0)),0))</f>
        <v>0</v>
      </c>
      <c r="CP211" s="21">
        <f>IF(BG211="",0,IFERROR(INDEX(LMH_STEP,MATCH(BG211,LMH_KEY,0)),0))</f>
        <v>1</v>
      </c>
      <c r="CQ211" s="21">
        <f>IF(BH211="",0,IFERROR(INDEX(LMH_STEP,MATCH(BH211,LMH_KEY,0)),0))</f>
        <v>1</v>
      </c>
      <c r="CR211" s="21">
        <f>IF(BI211&lt;&gt;"",IFERROR(INDEX(LMH_STEP,MATCH(BI211,LMH_KEY,0)),0),CK211)</f>
        <v>0</v>
      </c>
      <c r="CS211" s="21">
        <f>IF(BJ211&lt;&gt;"",IFERROR(INDEX(LMH_STEP,MATCH(BJ211,LMH_KEY,0)),0),CL211)</f>
        <v>0</v>
      </c>
      <c r="CT211" s="21">
        <f>IF(BK211&lt;&gt;"",IFERROR(INDEX(LMH_STEP,MATCH(BK211,LMH_KEY,0)),0),CM211)</f>
        <v>0</v>
      </c>
      <c r="CU211" s="21">
        <f>IF(BL211&lt;&gt;"",IFERROR(INDEX(LMH_STEP,MATCH(BL211,LMH_KEY,0)),0),CN211)</f>
        <v>-1</v>
      </c>
      <c r="CV211" s="21">
        <f>IF(BM211&lt;&gt;"",IFERROR(INDEX(LMH_STEP,MATCH(BM211,LMH_KEY,0)),0),CO211)</f>
        <v>0</v>
      </c>
      <c r="CW211" s="21">
        <f>IF(BN211&lt;&gt;"",IFERROR(INDEX(LMH_STEP,MATCH(BN211,LMH_KEY,0)),0),CP211)</f>
        <v>1</v>
      </c>
      <c r="CX211" s="21">
        <f>IF(BO211&lt;&gt;"",IFERROR(INDEX(LMH_STEP,MATCH(BO211,LMH_KEY,0)),0),CQ211)</f>
        <v>1</v>
      </c>
      <c r="CY211" s="21">
        <f>COUNTA(BI211:BO211)+IF(BP211&lt;&gt;"",1,0)+IFERROR(INDEX(RM_LCNT,MATCH($U211,RM_KEY,0)),0)</f>
        <v>0</v>
      </c>
      <c r="CZ211" s="21">
        <f>IF((BW211+BX211+BY211+BZ211+CA211+CB211+CC211)=0,0,(BW211*CK211+BX211*CL211+BY211*CM211+BZ211*CN211+CA211*CO211+CB211*CP211+CC211*CQ211)/(BW211+BX211+BY211+BZ211+CA211+CB211+CC211))</f>
        <v>-0.0476190476190476</v>
      </c>
      <c r="DA211" s="21">
        <f>IF((CD211+CE211+CF211+CG211+CH211+CI211+CJ211)=0,0,(CD211*CR211+CE211*CS211+CF211*CT211+CG211*CU211+CH211*CV211+CI211*CW211+CJ211*CX211)/(CD211+CE211+CF211+CG211+CH211+CI211+CJ211))</f>
        <v>-0.0476190476190476</v>
      </c>
    </row>
    <row r="212" ht="70" customHeight="1">
      <c r="A212" s="59" t="inlineStr">
        <is>
          <t>iDEAL</t>
        </is>
      </c>
      <c r="B212" s="17" t="inlineStr">
        <is>
          <t>Technology</t>
        </is>
      </c>
      <c r="C212" s="17" t="n">
        <v>4</v>
      </c>
      <c r="D212" s="17" t="inlineStr">
        <is>
          <t>IRIS2125</t>
        </is>
      </c>
      <c r="E212" s="17" t="inlineStr">
        <is>
          <t>Phuzel Siddiqui</t>
        </is>
      </c>
      <c r="F212" s="17" t="inlineStr">
        <is>
          <t>Business Analyst</t>
        </is>
      </c>
      <c r="G212" s="17" t="inlineStr">
        <is>
          <t>Dnyaneshwar Daund</t>
        </is>
      </c>
      <c r="H212" s="17" t="inlineStr">
        <is>
          <t>IRIS0971</t>
        </is>
      </c>
      <c r="I212" s="17" t="n">
        <v>9.800000000000001</v>
      </c>
      <c r="J212" s="17" t="inlineStr">
        <is>
          <t>B.E</t>
        </is>
      </c>
      <c r="K212" s="17" t="inlineStr">
        <is>
          <t>L3 – Professional / Associate</t>
        </is>
      </c>
      <c r="L212" s="82" t="inlineStr">
        <is>
          <t>18 of 20</t>
        </is>
      </c>
      <c r="M212" s="83" t="n"/>
      <c r="N212" s="83" t="inlineStr">
        <is>
          <t>Annual · set by manager: 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t>
        </is>
      </c>
      <c r="O212" s="83" t="inlineStr">
        <is>
          <t>Latest rating: 3 · Potential: Medium · 9-box: Emerging Talent</t>
        </is>
      </c>
      <c r="P212" s="83" t="inlineStr">
        <is>
          <t>Complexity &amp; Expertise: B1: Handles bank portfolio, product demos, EBR project, ETL coordination, enhancement pitches; FATCA and mutual fund reporting → moved up 0.5
Autonomy &amp; Decision: A3: Decides process streamlining and application improvement initiatives; manages portfolio independently → matches the start
Accountability &amp; Impact: B1: Accountable for 'the account assigned to me'; wrong report deployment hits bank's regulatory submission → moved up 0.5
Leadership &amp; Strategy: A3: 1 direct report in HR data; coordinates ETL team; no mentoring described in text → moved down 0.5</t>
        </is>
      </c>
      <c r="Q212" s="84" t="inlineStr">
        <is>
          <t>Open ▸</t>
        </is>
      </c>
      <c r="R212" s="84" t="inlineStr">
        <is>
          <t>Card ▸</t>
        </is>
      </c>
      <c r="S212" s="85" t="inlineStr">
        <is>
          <t>Business Analysis</t>
        </is>
      </c>
      <c r="T212" s="86" t="inlineStr">
        <is>
          <t>Business Analysis</t>
        </is>
      </c>
      <c r="U212" s="86" t="inlineStr">
        <is>
          <t>R005</t>
        </is>
      </c>
      <c r="V212" s="86" t="inlineStr">
        <is>
          <t>Business Analysis · IC</t>
        </is>
      </c>
      <c r="W212" s="99" t="inlineStr">
        <is>
          <t>B1</t>
        </is>
      </c>
      <c r="X212" s="86" t="inlineStr">
        <is>
          <t>Band B · Specialist / Manager</t>
        </is>
      </c>
      <c r="Y212" s="86" t="inlineStr">
        <is>
          <t>Business Analysis Specialist – POD Lead</t>
        </is>
      </c>
      <c r="Z212" s="86" t="n"/>
      <c r="AA212" s="86" t="inlineStr">
        <is>
          <t>Placed at B1 by the evidence: six ratings × market-derived weights and rules R1–R13 · no move needed for the reporting line</t>
        </is>
      </c>
      <c r="AB212" s="97" t="inlineStr">
        <is>
          <t>Deep chain: shares a band with manager Dnyaneshwar Daund · B2 · decide: report to the next manager up, or merge this layer</t>
        </is>
      </c>
      <c r="AC212" s="88" t="inlineStr">
        <is>
          <t>B1</t>
        </is>
      </c>
      <c r="AD212" s="21" t="inlineStr">
        <is>
          <t>High · 9.8 yrs vs market 4–8 yrs for B1</t>
        </is>
      </c>
      <c r="AE212" s="21" t="inlineStr">
        <is>
          <t>1 direct reports · norm IC: none · Team Lead: 3–5</t>
        </is>
      </c>
      <c r="AF212" s="21" t="inlineStr">
        <is>
          <t>P3 / M2 · SFIA 4 Enable</t>
        </is>
      </c>
      <c r="AG212" s="89" t="str">
        <f>IFERROR(IF(INDEX(RM_I_C,MATCH($U212,RM_KEY,0))="","",INDEX(RM_I_C,MATCH($U212,RM_KEY,0))),"")</f>
        <v>H</v>
      </c>
      <c r="AH212" s="90" t="str">
        <f>IFERROR(IF(INDEX(RM_I_Au,MATCH($U212,RM_KEY,0))="","",INDEX(RM_I_Au,MATCH($U212,RM_KEY,0))),"")</f>
        <v>M</v>
      </c>
      <c r="AI212" s="90" t="str">
        <f>IFERROR(IF(INDEX(RM_I_Ac,MATCH($U212,RM_KEY,0))="","",INDEX(RM_I_Ac,MATCH($U212,RM_KEY,0))),"")</f>
        <v>L</v>
      </c>
      <c r="AJ212" s="90" t="str">
        <f>IFERROR(IF(INDEX(RM_I_L,MATCH($U212,RM_KEY,0))="","",INDEX(RM_I_L,MATCH($U212,RM_KEY,0))),"")</f>
        <v>L</v>
      </c>
      <c r="AK212" s="90" t="str">
        <f>IFERROR(IF(INDEX(RM_I_BI,MATCH($U212,RM_KEY,0))="","",INDEX(RM_I_BI,MATCH($U212,RM_KEY,0))),"")</f>
        <v>L</v>
      </c>
      <c r="AL212" s="90" t="str">
        <f>IFERROR(IF(INDEX(RM_I_Exp,MATCH($U212,RM_KEY,0))="","",INDEX(RM_I_Exp,MATCH($U212,RM_KEY,0))),"")</f>
        <v>L</v>
      </c>
      <c r="AM212" s="90" t="str">
        <f>IFERROR(IF(INDEX(RM_I_Edu,MATCH($U212,RM_KEY,0))="","",INDEX(RM_I_Edu,MATCH($U212,RM_KEY,0))),"")</f>
        <v>L</v>
      </c>
      <c r="AN212" s="91" t="str">
        <f>IFERROR(IF(INDEX(RM_M_C,MATCH($U212,RM_KEY,0))="","",INDEX(RM_M_C,MATCH($U212,RM_KEY,0))),"")</f>
        <v>H</v>
      </c>
      <c r="AO212" s="92" t="str">
        <f>IFERROR(IF(INDEX(RM_M_Au,MATCH($U212,RM_KEY,0))="","",INDEX(RM_M_Au,MATCH($U212,RM_KEY,0))),"")</f>
        <v>M</v>
      </c>
      <c r="AP212" s="92" t="str">
        <f>IFERROR(IF(INDEX(RM_M_Ac,MATCH($U212,RM_KEY,0))="","",INDEX(RM_M_Ac,MATCH($U212,RM_KEY,0))),"")</f>
        <v>M</v>
      </c>
      <c r="AQ212" s="92" t="str">
        <f>IFERROR(IF(INDEX(RM_M_L,MATCH($U212,RM_KEY,0))="","",INDEX(RM_M_L,MATCH($U212,RM_KEY,0))),"")</f>
        <v>L</v>
      </c>
      <c r="AR212" s="92" t="str">
        <f>IFERROR(IF(INDEX(RM_M_BI,MATCH($U212,RM_KEY,0))="","",INDEX(RM_M_BI,MATCH($U212,RM_KEY,0))),"")</f>
        <v>L</v>
      </c>
      <c r="AS212" s="92" t="str">
        <f>IFERROR(IF(INDEX(RM_M_Exp,MATCH($U212,RM_KEY,0))="","",INDEX(RM_M_Exp,MATCH($U212,RM_KEY,0))),"")</f>
        <v>L</v>
      </c>
      <c r="AT212" s="92" t="str">
        <f>IFERROR(IF(INDEX(RM_M_Edu,MATCH($U212,RM_KEY,0))="","",INDEX(RM_M_Edu,MATCH($U212,RM_KEY,0))),"")</f>
        <v>L</v>
      </c>
      <c r="AU212" s="93" t="str">
        <f>IFERROR(IF(INDEX(RM_L_C,MATCH($U212,RM_KEY,0))="","",INDEX(RM_L_C,MATCH($U212,RM_KEY,0))),"")</f>
        <v/>
      </c>
      <c r="AV212" s="94" t="str">
        <f>IFERROR(IF(INDEX(RM_L_Au,MATCH($U212,RM_KEY,0))="","",INDEX(RM_L_Au,MATCH($U212,RM_KEY,0))),"")</f>
        <v/>
      </c>
      <c r="AW212" s="94" t="str">
        <f>IFERROR(IF(INDEX(RM_L_Ac,MATCH($U212,RM_KEY,0))="","",INDEX(RM_L_Ac,MATCH($U212,RM_KEY,0))),"")</f>
        <v/>
      </c>
      <c r="AX212" s="94" t="str">
        <f>IFERROR(IF(INDEX(RM_L_L,MATCH($U212,RM_KEY,0))="","",INDEX(RM_L_L,MATCH($U212,RM_KEY,0))),"")</f>
        <v/>
      </c>
      <c r="AY212" s="94" t="str">
        <f>IFERROR(IF(INDEX(RM_L_BI,MATCH($U212,RM_KEY,0))="","",INDEX(RM_L_BI,MATCH($U212,RM_KEY,0))),"")</f>
        <v/>
      </c>
      <c r="AZ212" s="94" t="str">
        <f>IFERROR(IF(INDEX(RM_L_Exp,MATCH($U212,RM_KEY,0))="","",INDEX(RM_L_Exp,MATCH($U212,RM_KEY,0))),"")</f>
        <v/>
      </c>
      <c r="BA212" s="94" t="str">
        <f>IFERROR(IF(INDEX(RM_L_Edu,MATCH($U212,RM_KEY,0))="","",INDEX(RM_L_Edu,MATCH($U212,RM_KEY,0))),"")</f>
        <v/>
      </c>
      <c r="BB212" s="89" t="inlineStr">
        <is>
          <t>M</t>
        </is>
      </c>
      <c r="BC212" s="90" t="inlineStr">
        <is>
          <t>L</t>
        </is>
      </c>
      <c r="BD212" s="90" t="inlineStr">
        <is>
          <t>M</t>
        </is>
      </c>
      <c r="BE212" s="90" t="inlineStr">
        <is>
          <t>L</t>
        </is>
      </c>
      <c r="BF212" s="90" t="inlineStr">
        <is>
          <t>M</t>
        </is>
      </c>
      <c r="BG212" s="90" t="inlineStr">
        <is>
          <t>H</t>
        </is>
      </c>
      <c r="BH212" s="90" t="inlineStr">
        <is>
          <t>M</t>
        </is>
      </c>
      <c r="BI212" s="93" t="n"/>
      <c r="BJ212" s="94" t="n"/>
      <c r="BK212" s="94" t="n"/>
      <c r="BL212" s="94" t="n"/>
      <c r="BM212" s="94" t="n"/>
      <c r="BN212" s="94" t="n"/>
      <c r="BO212" s="94" t="n"/>
      <c r="BP212" s="63" t="n"/>
      <c r="BQ212" s="95" t="str">
        <f>IF(CY212=0,"",IF(BP212&lt;&gt;"",BP212,IF(LEFT(W212,1)="X",W212,IF(OR(W212="B+",W212="C+"),INDEX(LAD_PC,MAX(1,MIN(14,MATCH(W212,LAD_PC,0)+IF((DA212-CZ212)&gt;=0.5,1,IF((DA212-CZ212)&lt;=-0.5,-1,0))))),INDEX(LAD_STD,MAX(1,MIN(12,MATCH(W212,LAD_STD,0)+IF((DA212-CZ212)&gt;=0.5,1,IF((DA212-CZ212)&lt;=-0.5,-1,0)))))))))</f>
        <v/>
      </c>
      <c r="BR212" s="86" t="str">
        <f>IF(BQ212="","",IFERROR(CHOOSE(INDEX(B_RANK,MATCH(BQ212,B_LVL,0)),"Band A · Practitioner","Band B · Specialist / Manager","B+ · Player-Coach","Band C · Principal / Head","C+ · Player-Coach","Band D · Business leadership","Band E · Enterprise leadership"),"Band X · Consultant"))</f>
        <v/>
      </c>
      <c r="BS212" s="86" t="str">
        <f>IF(BQ212="","",IF(BQ212=W212,"• Same",IF(INDEX(B_VAL,MATCH(BQ212,B_LVL,0))&gt;INDEX(B_VAL,MATCH(W212,B_LVL,0)),"▲ Up","▼ Down")))</f>
        <v/>
      </c>
      <c r="BT212" s="95" t="str">
        <f>IF(BQ212&lt;&gt;"",BQ212,W212)</f>
        <v>B1</v>
      </c>
      <c r="BU212" s="86" t="str">
        <f>IFERROR(IF($H212="","—",IF(OR(LEFT(BT212,1)="X",LEFT(INDEX($BT$7:$BT$592,MATCH($H212,$D$7:$D$592,0)),1)="X"),"—",IF(AND(LEFT(BT212,1)="E",LEFT(INDEX($BT$7:$BT$592,MATCH($H212,$D$7:$D$592,0)),1)="E"),"Exception · Band E",IF(INDEX(B_VAL,MATCH(BT212,B_LVL,0))&gt;=INDEX(B_VAL,MATCH(INDEX($BT$7:$BT$592,MATCH($H212,$D$7:$D$592,0)),B_LVL,0)),"⚠ At or above the manager",IF(INDEX(B_RANK,MATCH(BT212,B_LVL,0))=INDEX(B_RANK,MATCH(INDEX($BT$7:$BT$592,MATCH($H212,$D$7:$D$592,0)),B_LVL,0)),"⚠ Same band as the manager","OK"))))),"—")</f>
        <v>⚠ Same band as the manager</v>
      </c>
      <c r="BV212" s="64" t="n"/>
      <c r="BW212" s="20">
        <f>IFERROR(INDEX(LMH_PTS,MATCH(AG212,LMH_KEY,0)),0)</f>
        <v>9</v>
      </c>
      <c r="BX212" s="21">
        <f>IFERROR(INDEX(LMH_PTS,MATCH(AH212,LMH_KEY,0)),0)</f>
        <v>3</v>
      </c>
      <c r="BY212" s="21">
        <f>IFERROR(INDEX(LMH_PTS,MATCH(AI212,LMH_KEY,0)),0)</f>
        <v>1</v>
      </c>
      <c r="BZ212" s="21">
        <f>IFERROR(INDEX(LMH_PTS,MATCH(AJ212,LMH_KEY,0)),0)</f>
        <v>1</v>
      </c>
      <c r="CA212" s="21">
        <f>IFERROR(INDEX(LMH_PTS,MATCH(AK212,LMH_KEY,0)),0)</f>
        <v>1</v>
      </c>
      <c r="CB212" s="21">
        <f>IFERROR(INDEX(LMH_PTS,MATCH(AL212,LMH_KEY,0)),0)</f>
        <v>1</v>
      </c>
      <c r="CC212" s="21">
        <f>IFERROR(INDEX(LMH_PTS,MATCH(AM212,LMH_KEY,0)),0)</f>
        <v>1</v>
      </c>
      <c r="CD212" s="21">
        <f>IFERROR(INDEX(LMH_PTS,MATCH(IF(AU212&lt;&gt;"",AU212,AG212),LMH_KEY,0)),0)</f>
        <v>9</v>
      </c>
      <c r="CE212" s="21">
        <f>IFERROR(INDEX(LMH_PTS,MATCH(IF(AV212&lt;&gt;"",AV212,AH212),LMH_KEY,0)),0)</f>
        <v>3</v>
      </c>
      <c r="CF212" s="21">
        <f>IFERROR(INDEX(LMH_PTS,MATCH(IF(AW212&lt;&gt;"",AW212,AI212),LMH_KEY,0)),0)</f>
        <v>1</v>
      </c>
      <c r="CG212" s="21">
        <f>IFERROR(INDEX(LMH_PTS,MATCH(IF(AX212&lt;&gt;"",AX212,AJ212),LMH_KEY,0)),0)</f>
        <v>1</v>
      </c>
      <c r="CH212" s="21">
        <f>IFERROR(INDEX(LMH_PTS,MATCH(IF(AY212&lt;&gt;"",AY212,AK212),LMH_KEY,0)),0)</f>
        <v>1</v>
      </c>
      <c r="CI212" s="21">
        <f>IFERROR(INDEX(LMH_PTS,MATCH(IF(AZ212&lt;&gt;"",AZ212,AL212),LMH_KEY,0)),0)</f>
        <v>1</v>
      </c>
      <c r="CJ212" s="21">
        <f>IFERROR(INDEX(LMH_PTS,MATCH(IF(BA212&lt;&gt;"",BA212,AM212),LMH_KEY,0)),0)</f>
        <v>1</v>
      </c>
      <c r="CK212" s="21">
        <f>IF(BB212="",0,IFERROR(INDEX(LMH_STEP,MATCH(BB212,LMH_KEY,0)),0))</f>
        <v>0</v>
      </c>
      <c r="CL212" s="21">
        <f>IF(BC212="",0,IFERROR(INDEX(LMH_STEP,MATCH(BC212,LMH_KEY,0)),0))</f>
        <v>-1</v>
      </c>
      <c r="CM212" s="21">
        <f>IF(BD212="",0,IFERROR(INDEX(LMH_STEP,MATCH(BD212,LMH_KEY,0)),0))</f>
        <v>0</v>
      </c>
      <c r="CN212" s="21">
        <f>IF(BE212="",0,IFERROR(INDEX(LMH_STEP,MATCH(BE212,LMH_KEY,0)),0))</f>
        <v>-1</v>
      </c>
      <c r="CO212" s="21">
        <f>IF(BF212="",0,IFERROR(INDEX(LMH_STEP,MATCH(BF212,LMH_KEY,0)),0))</f>
        <v>0</v>
      </c>
      <c r="CP212" s="21">
        <f>IF(BG212="",0,IFERROR(INDEX(LMH_STEP,MATCH(BG212,LMH_KEY,0)),0))</f>
        <v>1</v>
      </c>
      <c r="CQ212" s="21">
        <f>IF(BH212="",0,IFERROR(INDEX(LMH_STEP,MATCH(BH212,LMH_KEY,0)),0))</f>
        <v>0</v>
      </c>
      <c r="CR212" s="21">
        <f>IF(BI212&lt;&gt;"",IFERROR(INDEX(LMH_STEP,MATCH(BI212,LMH_KEY,0)),0),CK212)</f>
        <v>0</v>
      </c>
      <c r="CS212" s="21">
        <f>IF(BJ212&lt;&gt;"",IFERROR(INDEX(LMH_STEP,MATCH(BJ212,LMH_KEY,0)),0),CL212)</f>
        <v>-1</v>
      </c>
      <c r="CT212" s="21">
        <f>IF(BK212&lt;&gt;"",IFERROR(INDEX(LMH_STEP,MATCH(BK212,LMH_KEY,0)),0),CM212)</f>
        <v>0</v>
      </c>
      <c r="CU212" s="21">
        <f>IF(BL212&lt;&gt;"",IFERROR(INDEX(LMH_STEP,MATCH(BL212,LMH_KEY,0)),0),CN212)</f>
        <v>-1</v>
      </c>
      <c r="CV212" s="21">
        <f>IF(BM212&lt;&gt;"",IFERROR(INDEX(LMH_STEP,MATCH(BM212,LMH_KEY,0)),0),CO212)</f>
        <v>0</v>
      </c>
      <c r="CW212" s="21">
        <f>IF(BN212&lt;&gt;"",IFERROR(INDEX(LMH_STEP,MATCH(BN212,LMH_KEY,0)),0),CP212)</f>
        <v>1</v>
      </c>
      <c r="CX212" s="21">
        <f>IF(BO212&lt;&gt;"",IFERROR(INDEX(LMH_STEP,MATCH(BO212,LMH_KEY,0)),0),CQ212)</f>
        <v>0</v>
      </c>
      <c r="CY212" s="21">
        <f>COUNTA(BI212:BO212)+IF(BP212&lt;&gt;"",1,0)+IFERROR(INDEX(RM_LCNT,MATCH($U212,RM_KEY,0)),0)</f>
        <v>0</v>
      </c>
      <c r="CZ212" s="21">
        <f>IF((BW212+BX212+BY212+BZ212+CA212+CB212+CC212)=0,0,(BW212*CK212+BX212*CL212+BY212*CM212+BZ212*CN212+CA212*CO212+CB212*CP212+CC212*CQ212)/(BW212+BX212+BY212+BZ212+CA212+CB212+CC212))</f>
        <v>-0.176470588235294</v>
      </c>
      <c r="DA212" s="21">
        <f>IF((CD212+CE212+CF212+CG212+CH212+CI212+CJ212)=0,0,(CD212*CR212+CE212*CS212+CF212*CT212+CG212*CU212+CH212*CV212+CI212*CW212+CJ212*CX212)/(CD212+CE212+CF212+CG212+CH212+CI212+CJ212))</f>
        <v>-0.176470588235294</v>
      </c>
    </row>
    <row r="213" ht="70" customHeight="1">
      <c r="A213" s="59" t="inlineStr">
        <is>
          <t>iDEAL</t>
        </is>
      </c>
      <c r="B213" s="17" t="inlineStr">
        <is>
          <t>Technology</t>
        </is>
      </c>
      <c r="C213" s="17" t="n">
        <v>5</v>
      </c>
      <c r="D213" s="17" t="inlineStr">
        <is>
          <t>IRIS2552</t>
        </is>
      </c>
      <c r="E213" s="17" t="inlineStr">
        <is>
          <t>Shreekanth Samala</t>
        </is>
      </c>
      <c r="F213" s="17" t="inlineStr">
        <is>
          <t>Technical Support Analyst</t>
        </is>
      </c>
      <c r="G213" s="17" t="inlineStr">
        <is>
          <t>Phuzel Siddiqui</t>
        </is>
      </c>
      <c r="H213" s="17" t="inlineStr">
        <is>
          <t>IRIS2125</t>
        </is>
      </c>
      <c r="I213" s="17" t="n">
        <v>13.4</v>
      </c>
      <c r="J213" s="17" t="inlineStr">
        <is>
          <t>MBA</t>
        </is>
      </c>
      <c r="K213" s="17" t="n"/>
      <c r="L213" s="82" t="inlineStr">
        <is>
          <t>20 of 20</t>
        </is>
      </c>
      <c r="M213" s="83" t="n"/>
      <c r="N213" s="83" t="n"/>
      <c r="O213" s="83" t="inlineStr">
        <is>
          <t>Latest rating: Not rated · manager · 9-box: Not placed · manager</t>
        </is>
      </c>
      <c r="P213" s="83" t="n"/>
      <c r="Q213" s="84" t="inlineStr">
        <is>
          <t>Open ▸</t>
        </is>
      </c>
      <c r="R213" s="84" t="inlineStr">
        <is>
          <t>Card ▸</t>
        </is>
      </c>
      <c r="S213" s="85" t="inlineStr">
        <is>
          <t>Customer Success &amp; Support</t>
        </is>
      </c>
      <c r="T213" s="86" t="inlineStr">
        <is>
          <t>Application &amp; Product Support</t>
        </is>
      </c>
      <c r="U213" s="86" t="inlineStr">
        <is>
          <t>R015</t>
        </is>
      </c>
      <c r="V213" s="86" t="inlineStr">
        <is>
          <t>Application &amp; Product Support · IC</t>
        </is>
      </c>
      <c r="W213" s="101" t="inlineStr">
        <is>
          <t>A3</t>
        </is>
      </c>
      <c r="X213" s="86" t="inlineStr">
        <is>
          <t>Band A · Practitioner</t>
        </is>
      </c>
      <c r="Y213" s="86" t="inlineStr">
        <is>
          <t>Senior Support Executive</t>
        </is>
      </c>
      <c r="Z213" s="100" t="inlineStr">
        <is>
          <t>Support Specialist → Senior Support Executive</t>
        </is>
      </c>
      <c r="AA213" s="86" t="inlineStr">
        <is>
          <t>Placed at A3 by the evidence: six ratings × market-derived weights and rules R1–R13 · no move needed for the reporting line</t>
        </is>
      </c>
      <c r="AB213" s="86" t="n"/>
      <c r="AC213" s="88" t="inlineStr">
        <is>
          <t>A3</t>
        </is>
      </c>
      <c r="AD213" s="21" t="inlineStr">
        <is>
          <t>High · 13.4 yrs vs market 2–5 yrs for A3</t>
        </is>
      </c>
      <c r="AE213" s="21" t="n"/>
      <c r="AF213" s="21" t="inlineStr">
        <is>
          <t>P2 · SFIA 3 Apply</t>
        </is>
      </c>
      <c r="AG213" s="89" t="str">
        <f>IFERROR(IF(INDEX(RM_I_C,MATCH($U213,RM_KEY,0))="","",INDEX(RM_I_C,MATCH($U213,RM_KEY,0))),"")</f>
        <v>H</v>
      </c>
      <c r="AH213" s="90" t="str">
        <f>IFERROR(IF(INDEX(RM_I_Au,MATCH($U213,RM_KEY,0))="","",INDEX(RM_I_Au,MATCH($U213,RM_KEY,0))),"")</f>
        <v>M</v>
      </c>
      <c r="AI213" s="90" t="str">
        <f>IFERROR(IF(INDEX(RM_I_Ac,MATCH($U213,RM_KEY,0))="","",INDEX(RM_I_Ac,MATCH($U213,RM_KEY,0))),"")</f>
        <v>M</v>
      </c>
      <c r="AJ213" s="90" t="str">
        <f>IFERROR(IF(INDEX(RM_I_L,MATCH($U213,RM_KEY,0))="","",INDEX(RM_I_L,MATCH($U213,RM_KEY,0))),"")</f>
        <v>L</v>
      </c>
      <c r="AK213" s="90" t="str">
        <f>IFERROR(IF(INDEX(RM_I_BI,MATCH($U213,RM_KEY,0))="","",INDEX(RM_I_BI,MATCH($U213,RM_KEY,0))),"")</f>
        <v>M</v>
      </c>
      <c r="AL213" s="90" t="str">
        <f>IFERROR(IF(INDEX(RM_I_Exp,MATCH($U213,RM_KEY,0))="","",INDEX(RM_I_Exp,MATCH($U213,RM_KEY,0))),"")</f>
        <v>L</v>
      </c>
      <c r="AM213" s="90" t="str">
        <f>IFERROR(IF(INDEX(RM_I_Edu,MATCH($U213,RM_KEY,0))="","",INDEX(RM_I_Edu,MATCH($U213,RM_KEY,0))),"")</f>
        <v>L</v>
      </c>
      <c r="AN213" s="91" t="str">
        <f>IFERROR(IF(INDEX(RM_M_C,MATCH($U213,RM_KEY,0))="","",INDEX(RM_M_C,MATCH($U213,RM_KEY,0))),"")</f>
        <v>H</v>
      </c>
      <c r="AO213" s="92" t="str">
        <f>IFERROR(IF(INDEX(RM_M_Au,MATCH($U213,RM_KEY,0))="","",INDEX(RM_M_Au,MATCH($U213,RM_KEY,0))),"")</f>
        <v>M</v>
      </c>
      <c r="AP213" s="92" t="str">
        <f>IFERROR(IF(INDEX(RM_M_Ac,MATCH($U213,RM_KEY,0))="","",INDEX(RM_M_Ac,MATCH($U213,RM_KEY,0))),"")</f>
        <v>M</v>
      </c>
      <c r="AQ213" s="92" t="str">
        <f>IFERROR(IF(INDEX(RM_M_L,MATCH($U213,RM_KEY,0))="","",INDEX(RM_M_L,MATCH($U213,RM_KEY,0))),"")</f>
        <v>L</v>
      </c>
      <c r="AR213" s="92" t="str">
        <f>IFERROR(IF(INDEX(RM_M_BI,MATCH($U213,RM_KEY,0))="","",INDEX(RM_M_BI,MATCH($U213,RM_KEY,0))),"")</f>
        <v>L</v>
      </c>
      <c r="AS213" s="92" t="str">
        <f>IFERROR(IF(INDEX(RM_M_Exp,MATCH($U213,RM_KEY,0))="","",INDEX(RM_M_Exp,MATCH($U213,RM_KEY,0))),"")</f>
        <v>L</v>
      </c>
      <c r="AT213" s="92" t="str">
        <f>IFERROR(IF(INDEX(RM_M_Edu,MATCH($U213,RM_KEY,0))="","",INDEX(RM_M_Edu,MATCH($U213,RM_KEY,0))),"")</f>
        <v>L</v>
      </c>
      <c r="AU213" s="93" t="str">
        <f>IFERROR(IF(INDEX(RM_L_C,MATCH($U213,RM_KEY,0))="","",INDEX(RM_L_C,MATCH($U213,RM_KEY,0))),"")</f>
        <v/>
      </c>
      <c r="AV213" s="94" t="str">
        <f>IFERROR(IF(INDEX(RM_L_Au,MATCH($U213,RM_KEY,0))="","",INDEX(RM_L_Au,MATCH($U213,RM_KEY,0))),"")</f>
        <v/>
      </c>
      <c r="AW213" s="94" t="str">
        <f>IFERROR(IF(INDEX(RM_L_Ac,MATCH($U213,RM_KEY,0))="","",INDEX(RM_L_Ac,MATCH($U213,RM_KEY,0))),"")</f>
        <v/>
      </c>
      <c r="AX213" s="94" t="str">
        <f>IFERROR(IF(INDEX(RM_L_L,MATCH($U213,RM_KEY,0))="","",INDEX(RM_L_L,MATCH($U213,RM_KEY,0))),"")</f>
        <v/>
      </c>
      <c r="AY213" s="94" t="str">
        <f>IFERROR(IF(INDEX(RM_L_BI,MATCH($U213,RM_KEY,0))="","",INDEX(RM_L_BI,MATCH($U213,RM_KEY,0))),"")</f>
        <v/>
      </c>
      <c r="AZ213" s="94" t="str">
        <f>IFERROR(IF(INDEX(RM_L_Exp,MATCH($U213,RM_KEY,0))="","",INDEX(RM_L_Exp,MATCH($U213,RM_KEY,0))),"")</f>
        <v/>
      </c>
      <c r="BA213" s="94" t="str">
        <f>IFERROR(IF(INDEX(RM_L_Edu,MATCH($U213,RM_KEY,0))="","",INDEX(RM_L_Edu,MATCH($U213,RM_KEY,0))),"")</f>
        <v/>
      </c>
      <c r="BB213" s="89" t="n"/>
      <c r="BC213" s="90" t="n"/>
      <c r="BD213" s="90" t="n"/>
      <c r="BE213" s="90" t="n"/>
      <c r="BF213" s="90" t="n"/>
      <c r="BG213" s="90" t="inlineStr">
        <is>
          <t>H</t>
        </is>
      </c>
      <c r="BH213" s="90" t="inlineStr">
        <is>
          <t>H</t>
        </is>
      </c>
      <c r="BI213" s="93" t="n"/>
      <c r="BJ213" s="94" t="n"/>
      <c r="BK213" s="94" t="n"/>
      <c r="BL213" s="94" t="n"/>
      <c r="BM213" s="94" t="n"/>
      <c r="BN213" s="94" t="n"/>
      <c r="BO213" s="94" t="n"/>
      <c r="BP213" s="63" t="n"/>
      <c r="BQ213" s="95" t="str">
        <f>IF(CY213=0,"",IF(BP213&lt;&gt;"",BP213,IF(LEFT(W213,1)="X",W213,IF(OR(W213="B+",W213="C+"),INDEX(LAD_PC,MAX(1,MIN(14,MATCH(W213,LAD_PC,0)+IF((DA213-CZ213)&gt;=0.5,1,IF((DA213-CZ213)&lt;=-0.5,-1,0))))),INDEX(LAD_STD,MAX(1,MIN(12,MATCH(W213,LAD_STD,0)+IF((DA213-CZ213)&gt;=0.5,1,IF((DA213-CZ213)&lt;=-0.5,-1,0)))))))))</f>
        <v/>
      </c>
      <c r="BR213" s="86" t="str">
        <f>IF(BQ213="","",IFERROR(CHOOSE(INDEX(B_RANK,MATCH(BQ213,B_LVL,0)),"Band A · Practitioner","Band B · Specialist / Manager","B+ · Player-Coach","Band C · Principal / Head","C+ · Player-Coach","Band D · Business leadership","Band E · Enterprise leadership"),"Band X · Consultant"))</f>
        <v/>
      </c>
      <c r="BS213" s="86" t="str">
        <f>IF(BQ213="","",IF(BQ213=W213,"• Same",IF(INDEX(B_VAL,MATCH(BQ213,B_LVL,0))&gt;INDEX(B_VAL,MATCH(W213,B_LVL,0)),"▲ Up","▼ Down")))</f>
        <v/>
      </c>
      <c r="BT213" s="95" t="str">
        <f>IF(BQ213&lt;&gt;"",BQ213,W213)</f>
        <v>A3</v>
      </c>
      <c r="BU213" s="86" t="str">
        <f>IFERROR(IF($H213="","—",IF(OR(LEFT(BT213,1)="X",LEFT(INDEX($BT$7:$BT$592,MATCH($H213,$D$7:$D$592,0)),1)="X"),"—",IF(AND(LEFT(BT213,1)="E",LEFT(INDEX($BT$7:$BT$592,MATCH($H213,$D$7:$D$592,0)),1)="E"),"Exception · Band E",IF(INDEX(B_VAL,MATCH(BT213,B_LVL,0))&gt;=INDEX(B_VAL,MATCH(INDEX($BT$7:$BT$592,MATCH($H213,$D$7:$D$592,0)),B_LVL,0)),"⚠ At or above the manager",IF(INDEX(B_RANK,MATCH(BT213,B_LVL,0))=INDEX(B_RANK,MATCH(INDEX($BT$7:$BT$592,MATCH($H213,$D$7:$D$592,0)),B_LVL,0)),"⚠ Same band as the manager","OK"))))),"—")</f>
        <v>OK</v>
      </c>
      <c r="BV213" s="64" t="n"/>
      <c r="BW213" s="20">
        <f>IFERROR(INDEX(LMH_PTS,MATCH(AG213,LMH_KEY,0)),0)</f>
        <v>9</v>
      </c>
      <c r="BX213" s="21">
        <f>IFERROR(INDEX(LMH_PTS,MATCH(AH213,LMH_KEY,0)),0)</f>
        <v>3</v>
      </c>
      <c r="BY213" s="21">
        <f>IFERROR(INDEX(LMH_PTS,MATCH(AI213,LMH_KEY,0)),0)</f>
        <v>3</v>
      </c>
      <c r="BZ213" s="21">
        <f>IFERROR(INDEX(LMH_PTS,MATCH(AJ213,LMH_KEY,0)),0)</f>
        <v>1</v>
      </c>
      <c r="CA213" s="21">
        <f>IFERROR(INDEX(LMH_PTS,MATCH(AK213,LMH_KEY,0)),0)</f>
        <v>3</v>
      </c>
      <c r="CB213" s="21">
        <f>IFERROR(INDEX(LMH_PTS,MATCH(AL213,LMH_KEY,0)),0)</f>
        <v>1</v>
      </c>
      <c r="CC213" s="21">
        <f>IFERROR(INDEX(LMH_PTS,MATCH(AM213,LMH_KEY,0)),0)</f>
        <v>1</v>
      </c>
      <c r="CD213" s="21">
        <f>IFERROR(INDEX(LMH_PTS,MATCH(IF(AU213&lt;&gt;"",AU213,AG213),LMH_KEY,0)),0)</f>
        <v>9</v>
      </c>
      <c r="CE213" s="21">
        <f>IFERROR(INDEX(LMH_PTS,MATCH(IF(AV213&lt;&gt;"",AV213,AH213),LMH_KEY,0)),0)</f>
        <v>3</v>
      </c>
      <c r="CF213" s="21">
        <f>IFERROR(INDEX(LMH_PTS,MATCH(IF(AW213&lt;&gt;"",AW213,AI213),LMH_KEY,0)),0)</f>
        <v>3</v>
      </c>
      <c r="CG213" s="21">
        <f>IFERROR(INDEX(LMH_PTS,MATCH(IF(AX213&lt;&gt;"",AX213,AJ213),LMH_KEY,0)),0)</f>
        <v>1</v>
      </c>
      <c r="CH213" s="21">
        <f>IFERROR(INDEX(LMH_PTS,MATCH(IF(AY213&lt;&gt;"",AY213,AK213),LMH_KEY,0)),0)</f>
        <v>3</v>
      </c>
      <c r="CI213" s="21">
        <f>IFERROR(INDEX(LMH_PTS,MATCH(IF(AZ213&lt;&gt;"",AZ213,AL213),LMH_KEY,0)),0)</f>
        <v>1</v>
      </c>
      <c r="CJ213" s="21">
        <f>IFERROR(INDEX(LMH_PTS,MATCH(IF(BA213&lt;&gt;"",BA213,AM213),LMH_KEY,0)),0)</f>
        <v>1</v>
      </c>
      <c r="CK213" s="21">
        <f>IF(BB213="",0,IFERROR(INDEX(LMH_STEP,MATCH(BB213,LMH_KEY,0)),0))</f>
        <v>0</v>
      </c>
      <c r="CL213" s="21">
        <f>IF(BC213="",0,IFERROR(INDEX(LMH_STEP,MATCH(BC213,LMH_KEY,0)),0))</f>
        <v>0</v>
      </c>
      <c r="CM213" s="21">
        <f>IF(BD213="",0,IFERROR(INDEX(LMH_STEP,MATCH(BD213,LMH_KEY,0)),0))</f>
        <v>0</v>
      </c>
      <c r="CN213" s="21">
        <f>IF(BE213="",0,IFERROR(INDEX(LMH_STEP,MATCH(BE213,LMH_KEY,0)),0))</f>
        <v>0</v>
      </c>
      <c r="CO213" s="21">
        <f>IF(BF213="",0,IFERROR(INDEX(LMH_STEP,MATCH(BF213,LMH_KEY,0)),0))</f>
        <v>0</v>
      </c>
      <c r="CP213" s="21">
        <f>IF(BG213="",0,IFERROR(INDEX(LMH_STEP,MATCH(BG213,LMH_KEY,0)),0))</f>
        <v>1</v>
      </c>
      <c r="CQ213" s="21">
        <f>IF(BH213="",0,IFERROR(INDEX(LMH_STEP,MATCH(BH213,LMH_KEY,0)),0))</f>
        <v>1</v>
      </c>
      <c r="CR213" s="21">
        <f>IF(BI213&lt;&gt;"",IFERROR(INDEX(LMH_STEP,MATCH(BI213,LMH_KEY,0)),0),CK213)</f>
        <v>0</v>
      </c>
      <c r="CS213" s="21">
        <f>IF(BJ213&lt;&gt;"",IFERROR(INDEX(LMH_STEP,MATCH(BJ213,LMH_KEY,0)),0),CL213)</f>
        <v>0</v>
      </c>
      <c r="CT213" s="21">
        <f>IF(BK213&lt;&gt;"",IFERROR(INDEX(LMH_STEP,MATCH(BK213,LMH_KEY,0)),0),CM213)</f>
        <v>0</v>
      </c>
      <c r="CU213" s="21">
        <f>IF(BL213&lt;&gt;"",IFERROR(INDEX(LMH_STEP,MATCH(BL213,LMH_KEY,0)),0),CN213)</f>
        <v>0</v>
      </c>
      <c r="CV213" s="21">
        <f>IF(BM213&lt;&gt;"",IFERROR(INDEX(LMH_STEP,MATCH(BM213,LMH_KEY,0)),0),CO213)</f>
        <v>0</v>
      </c>
      <c r="CW213" s="21">
        <f>IF(BN213&lt;&gt;"",IFERROR(INDEX(LMH_STEP,MATCH(BN213,LMH_KEY,0)),0),CP213)</f>
        <v>1</v>
      </c>
      <c r="CX213" s="21">
        <f>IF(BO213&lt;&gt;"",IFERROR(INDEX(LMH_STEP,MATCH(BO213,LMH_KEY,0)),0),CQ213)</f>
        <v>1</v>
      </c>
      <c r="CY213" s="21">
        <f>COUNTA(BI213:BO213)+IF(BP213&lt;&gt;"",1,0)+IFERROR(INDEX(RM_LCNT,MATCH($U213,RM_KEY,0)),0)</f>
        <v>0</v>
      </c>
      <c r="CZ213" s="21">
        <f>IF((BW213+BX213+BY213+BZ213+CA213+CB213+CC213)=0,0,(BW213*CK213+BX213*CL213+BY213*CM213+BZ213*CN213+CA213*CO213+CB213*CP213+CC213*CQ213)/(BW213+BX213+BY213+BZ213+CA213+CB213+CC213))</f>
        <v>0.0952380952380952</v>
      </c>
      <c r="DA213" s="21">
        <f>IF((CD213+CE213+CF213+CG213+CH213+CI213+CJ213)=0,0,(CD213*CR213+CE213*CS213+CF213*CT213+CG213*CU213+CH213*CV213+CI213*CW213+CJ213*CX213)/(CD213+CE213+CF213+CG213+CH213+CI213+CJ213))</f>
        <v>0.0952380952380952</v>
      </c>
    </row>
    <row r="214" ht="70" customHeight="1">
      <c r="A214" s="59" t="inlineStr">
        <is>
          <t>iDEAL</t>
        </is>
      </c>
      <c r="B214" s="17" t="inlineStr">
        <is>
          <t>Technology</t>
        </is>
      </c>
      <c r="C214" s="17" t="n">
        <v>4</v>
      </c>
      <c r="D214" s="17" t="inlineStr">
        <is>
          <t>IRIS0417</t>
        </is>
      </c>
      <c r="E214" s="17" t="inlineStr">
        <is>
          <t>Vishal Pingle</t>
        </is>
      </c>
      <c r="F214" s="17" t="inlineStr">
        <is>
          <t>Senior Business Analyst</t>
        </is>
      </c>
      <c r="G214" s="17" t="inlineStr">
        <is>
          <t>Dnyaneshwar Daund</t>
        </is>
      </c>
      <c r="H214" s="17" t="inlineStr">
        <is>
          <t>IRIS0971</t>
        </is>
      </c>
      <c r="I214" s="17" t="n">
        <v>16.5</v>
      </c>
      <c r="J214" s="17" t="inlineStr">
        <is>
          <t>B.Com</t>
        </is>
      </c>
      <c r="K214" s="17" t="inlineStr">
        <is>
          <t>L4 – Senior</t>
        </is>
      </c>
      <c r="L214" s="82" t="inlineStr">
        <is>
          <t>20 of 20</t>
        </is>
      </c>
      <c r="M214" s="83" t="n"/>
      <c r="N214" s="83" t="inlineStr">
        <is>
          <t>Annual · set by manager: 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t>
        </is>
      </c>
      <c r="O214" s="83" t="inlineStr">
        <is>
          <t>Latest rating: 3 · Potential: Medium · 9-box: Trusted Professional</t>
        </is>
      </c>
      <c r="P214" s="83" t="inlineStr">
        <is>
          <t>Complexity &amp; Expertise: B1: RBI CIMS return developments, taxonomy changes, validation rules and client customisations across assigned banks → matches the start
Autonomy &amp; Decision: A3: Analyses and resolves routine client issues independently; escalates others → moved down 0.5
Accountability &amp; Impact: B1: Assigned bank clients end to end; timely, accurate return and taxonomy deliveries → matches the start
Leadership &amp; Strategy: A1: None described → moved down 1</t>
        </is>
      </c>
      <c r="Q214" s="84" t="inlineStr">
        <is>
          <t>Open ▸</t>
        </is>
      </c>
      <c r="R214" s="84" t="inlineStr">
        <is>
          <t>Card ▸</t>
        </is>
      </c>
      <c r="S214" s="85" t="inlineStr">
        <is>
          <t>Business Analysis</t>
        </is>
      </c>
      <c r="T214" s="86" t="inlineStr">
        <is>
          <t>Business Analysis</t>
        </is>
      </c>
      <c r="U214" s="86" t="inlineStr">
        <is>
          <t>R005</t>
        </is>
      </c>
      <c r="V214" s="86" t="inlineStr">
        <is>
          <t>Business Analysis · IC</t>
        </is>
      </c>
      <c r="W214" s="101" t="inlineStr">
        <is>
          <t>A3</t>
        </is>
      </c>
      <c r="X214" s="86" t="inlineStr">
        <is>
          <t>Band A · Practitioner</t>
        </is>
      </c>
      <c r="Y214" s="86" t="inlineStr">
        <is>
          <t>Senior Business Analyst</t>
        </is>
      </c>
      <c r="Z214" s="100" t="inlineStr">
        <is>
          <t>Keeps Senior Business Analysis Specialist for one cycle · then Senior Business Analyst</t>
        </is>
      </c>
      <c r="AA214" s="86" t="inlineStr">
        <is>
          <t>Evidence level B1 · moved down to A3 so that no reportee shares a band with their manager, with the fewest moves across IRIS · pay and title protected for one cycle</t>
        </is>
      </c>
      <c r="AB214" s="86" t="n"/>
      <c r="AC214" s="88" t="inlineStr">
        <is>
          <t>B1</t>
        </is>
      </c>
      <c r="AD214" s="21" t="inlineStr">
        <is>
          <t>High · 16.5 yrs vs market 2–5 yrs for A3</t>
        </is>
      </c>
      <c r="AE214" s="21" t="n"/>
      <c r="AF214" s="21" t="inlineStr">
        <is>
          <t>P2 · SFIA 3 Apply</t>
        </is>
      </c>
      <c r="AG214" s="89" t="str">
        <f>IFERROR(IF(INDEX(RM_I_C,MATCH($U214,RM_KEY,0))="","",INDEX(RM_I_C,MATCH($U214,RM_KEY,0))),"")</f>
        <v>H</v>
      </c>
      <c r="AH214" s="90" t="str">
        <f>IFERROR(IF(INDEX(RM_I_Au,MATCH($U214,RM_KEY,0))="","",INDEX(RM_I_Au,MATCH($U214,RM_KEY,0))),"")</f>
        <v>M</v>
      </c>
      <c r="AI214" s="90" t="str">
        <f>IFERROR(IF(INDEX(RM_I_Ac,MATCH($U214,RM_KEY,0))="","",INDEX(RM_I_Ac,MATCH($U214,RM_KEY,0))),"")</f>
        <v>L</v>
      </c>
      <c r="AJ214" s="90" t="str">
        <f>IFERROR(IF(INDEX(RM_I_L,MATCH($U214,RM_KEY,0))="","",INDEX(RM_I_L,MATCH($U214,RM_KEY,0))),"")</f>
        <v>L</v>
      </c>
      <c r="AK214" s="90" t="str">
        <f>IFERROR(IF(INDEX(RM_I_BI,MATCH($U214,RM_KEY,0))="","",INDEX(RM_I_BI,MATCH($U214,RM_KEY,0))),"")</f>
        <v>L</v>
      </c>
      <c r="AL214" s="90" t="str">
        <f>IFERROR(IF(INDEX(RM_I_Exp,MATCH($U214,RM_KEY,0))="","",INDEX(RM_I_Exp,MATCH($U214,RM_KEY,0))),"")</f>
        <v>L</v>
      </c>
      <c r="AM214" s="90" t="str">
        <f>IFERROR(IF(INDEX(RM_I_Edu,MATCH($U214,RM_KEY,0))="","",INDEX(RM_I_Edu,MATCH($U214,RM_KEY,0))),"")</f>
        <v>L</v>
      </c>
      <c r="AN214" s="91" t="str">
        <f>IFERROR(IF(INDEX(RM_M_C,MATCH($U214,RM_KEY,0))="","",INDEX(RM_M_C,MATCH($U214,RM_KEY,0))),"")</f>
        <v>H</v>
      </c>
      <c r="AO214" s="92" t="str">
        <f>IFERROR(IF(INDEX(RM_M_Au,MATCH($U214,RM_KEY,0))="","",INDEX(RM_M_Au,MATCH($U214,RM_KEY,0))),"")</f>
        <v>M</v>
      </c>
      <c r="AP214" s="92" t="str">
        <f>IFERROR(IF(INDEX(RM_M_Ac,MATCH($U214,RM_KEY,0))="","",INDEX(RM_M_Ac,MATCH($U214,RM_KEY,0))),"")</f>
        <v>M</v>
      </c>
      <c r="AQ214" s="92" t="str">
        <f>IFERROR(IF(INDEX(RM_M_L,MATCH($U214,RM_KEY,0))="","",INDEX(RM_M_L,MATCH($U214,RM_KEY,0))),"")</f>
        <v>L</v>
      </c>
      <c r="AR214" s="92" t="str">
        <f>IFERROR(IF(INDEX(RM_M_BI,MATCH($U214,RM_KEY,0))="","",INDEX(RM_M_BI,MATCH($U214,RM_KEY,0))),"")</f>
        <v>L</v>
      </c>
      <c r="AS214" s="92" t="str">
        <f>IFERROR(IF(INDEX(RM_M_Exp,MATCH($U214,RM_KEY,0))="","",INDEX(RM_M_Exp,MATCH($U214,RM_KEY,0))),"")</f>
        <v>L</v>
      </c>
      <c r="AT214" s="92" t="str">
        <f>IFERROR(IF(INDEX(RM_M_Edu,MATCH($U214,RM_KEY,0))="","",INDEX(RM_M_Edu,MATCH($U214,RM_KEY,0))),"")</f>
        <v>L</v>
      </c>
      <c r="AU214" s="93" t="str">
        <f>IFERROR(IF(INDEX(RM_L_C,MATCH($U214,RM_KEY,0))="","",INDEX(RM_L_C,MATCH($U214,RM_KEY,0))),"")</f>
        <v/>
      </c>
      <c r="AV214" s="94" t="str">
        <f>IFERROR(IF(INDEX(RM_L_Au,MATCH($U214,RM_KEY,0))="","",INDEX(RM_L_Au,MATCH($U214,RM_KEY,0))),"")</f>
        <v/>
      </c>
      <c r="AW214" s="94" t="str">
        <f>IFERROR(IF(INDEX(RM_L_Ac,MATCH($U214,RM_KEY,0))="","",INDEX(RM_L_Ac,MATCH($U214,RM_KEY,0))),"")</f>
        <v/>
      </c>
      <c r="AX214" s="94" t="str">
        <f>IFERROR(IF(INDEX(RM_L_L,MATCH($U214,RM_KEY,0))="","",INDEX(RM_L_L,MATCH($U214,RM_KEY,0))),"")</f>
        <v/>
      </c>
      <c r="AY214" s="94" t="str">
        <f>IFERROR(IF(INDEX(RM_L_BI,MATCH($U214,RM_KEY,0))="","",INDEX(RM_L_BI,MATCH($U214,RM_KEY,0))),"")</f>
        <v/>
      </c>
      <c r="AZ214" s="94" t="str">
        <f>IFERROR(IF(INDEX(RM_L_Exp,MATCH($U214,RM_KEY,0))="","",INDEX(RM_L_Exp,MATCH($U214,RM_KEY,0))),"")</f>
        <v/>
      </c>
      <c r="BA214" s="94" t="str">
        <f>IFERROR(IF(INDEX(RM_L_Edu,MATCH($U214,RM_KEY,0))="","",INDEX(RM_L_Edu,MATCH($U214,RM_KEY,0))),"")</f>
        <v/>
      </c>
      <c r="BB214" s="89" t="inlineStr">
        <is>
          <t>H</t>
        </is>
      </c>
      <c r="BC214" s="90" t="inlineStr">
        <is>
          <t>M</t>
        </is>
      </c>
      <c r="BD214" s="90" t="inlineStr">
        <is>
          <t>H</t>
        </is>
      </c>
      <c r="BE214" s="90" t="inlineStr">
        <is>
          <t>L</t>
        </is>
      </c>
      <c r="BF214" s="90" t="inlineStr">
        <is>
          <t>H</t>
        </is>
      </c>
      <c r="BG214" s="90" t="inlineStr">
        <is>
          <t>H</t>
        </is>
      </c>
      <c r="BH214" s="90" t="inlineStr">
        <is>
          <t>M</t>
        </is>
      </c>
      <c r="BI214" s="93" t="n"/>
      <c r="BJ214" s="94" t="n"/>
      <c r="BK214" s="94" t="n"/>
      <c r="BL214" s="94" t="n"/>
      <c r="BM214" s="94" t="n"/>
      <c r="BN214" s="94" t="n"/>
      <c r="BO214" s="94" t="n"/>
      <c r="BP214" s="63" t="n"/>
      <c r="BQ214" s="95" t="str">
        <f>IF(CY214=0,"",IF(BP214&lt;&gt;"",BP214,IF(LEFT(W214,1)="X",W214,IF(OR(W214="B+",W214="C+"),INDEX(LAD_PC,MAX(1,MIN(14,MATCH(W214,LAD_PC,0)+IF((DA214-CZ214)&gt;=0.5,1,IF((DA214-CZ214)&lt;=-0.5,-1,0))))),INDEX(LAD_STD,MAX(1,MIN(12,MATCH(W214,LAD_STD,0)+IF((DA214-CZ214)&gt;=0.5,1,IF((DA214-CZ214)&lt;=-0.5,-1,0)))))))))</f>
        <v/>
      </c>
      <c r="BR214" s="86" t="str">
        <f>IF(BQ214="","",IFERROR(CHOOSE(INDEX(B_RANK,MATCH(BQ214,B_LVL,0)),"Band A · Practitioner","Band B · Specialist / Manager","B+ · Player-Coach","Band C · Principal / Head","C+ · Player-Coach","Band D · Business leadership","Band E · Enterprise leadership"),"Band X · Consultant"))</f>
        <v/>
      </c>
      <c r="BS214" s="86" t="str">
        <f>IF(BQ214="","",IF(BQ214=W214,"• Same",IF(INDEX(B_VAL,MATCH(BQ214,B_LVL,0))&gt;INDEX(B_VAL,MATCH(W214,B_LVL,0)),"▲ Up","▼ Down")))</f>
        <v/>
      </c>
      <c r="BT214" s="95" t="str">
        <f>IF(BQ214&lt;&gt;"",BQ214,W214)</f>
        <v>A3</v>
      </c>
      <c r="BU214" s="86" t="str">
        <f>IFERROR(IF($H214="","—",IF(OR(LEFT(BT214,1)="X",LEFT(INDEX($BT$7:$BT$592,MATCH($H214,$D$7:$D$592,0)),1)="X"),"—",IF(AND(LEFT(BT214,1)="E",LEFT(INDEX($BT$7:$BT$592,MATCH($H214,$D$7:$D$592,0)),1)="E"),"Exception · Band E",IF(INDEX(B_VAL,MATCH(BT214,B_LVL,0))&gt;=INDEX(B_VAL,MATCH(INDEX($BT$7:$BT$592,MATCH($H214,$D$7:$D$592,0)),B_LVL,0)),"⚠ At or above the manager",IF(INDEX(B_RANK,MATCH(BT214,B_LVL,0))=INDEX(B_RANK,MATCH(INDEX($BT$7:$BT$592,MATCH($H214,$D$7:$D$592,0)),B_LVL,0)),"⚠ Same band as the manager","OK"))))),"—")</f>
        <v>OK</v>
      </c>
      <c r="BV214" s="64" t="n"/>
      <c r="BW214" s="20">
        <f>IFERROR(INDEX(LMH_PTS,MATCH(AG214,LMH_KEY,0)),0)</f>
        <v>9</v>
      </c>
      <c r="BX214" s="21">
        <f>IFERROR(INDEX(LMH_PTS,MATCH(AH214,LMH_KEY,0)),0)</f>
        <v>3</v>
      </c>
      <c r="BY214" s="21">
        <f>IFERROR(INDEX(LMH_PTS,MATCH(AI214,LMH_KEY,0)),0)</f>
        <v>1</v>
      </c>
      <c r="BZ214" s="21">
        <f>IFERROR(INDEX(LMH_PTS,MATCH(AJ214,LMH_KEY,0)),0)</f>
        <v>1</v>
      </c>
      <c r="CA214" s="21">
        <f>IFERROR(INDEX(LMH_PTS,MATCH(AK214,LMH_KEY,0)),0)</f>
        <v>1</v>
      </c>
      <c r="CB214" s="21">
        <f>IFERROR(INDEX(LMH_PTS,MATCH(AL214,LMH_KEY,0)),0)</f>
        <v>1</v>
      </c>
      <c r="CC214" s="21">
        <f>IFERROR(INDEX(LMH_PTS,MATCH(AM214,LMH_KEY,0)),0)</f>
        <v>1</v>
      </c>
      <c r="CD214" s="21">
        <f>IFERROR(INDEX(LMH_PTS,MATCH(IF(AU214&lt;&gt;"",AU214,AG214),LMH_KEY,0)),0)</f>
        <v>9</v>
      </c>
      <c r="CE214" s="21">
        <f>IFERROR(INDEX(LMH_PTS,MATCH(IF(AV214&lt;&gt;"",AV214,AH214),LMH_KEY,0)),0)</f>
        <v>3</v>
      </c>
      <c r="CF214" s="21">
        <f>IFERROR(INDEX(LMH_PTS,MATCH(IF(AW214&lt;&gt;"",AW214,AI214),LMH_KEY,0)),0)</f>
        <v>1</v>
      </c>
      <c r="CG214" s="21">
        <f>IFERROR(INDEX(LMH_PTS,MATCH(IF(AX214&lt;&gt;"",AX214,AJ214),LMH_KEY,0)),0)</f>
        <v>1</v>
      </c>
      <c r="CH214" s="21">
        <f>IFERROR(INDEX(LMH_PTS,MATCH(IF(AY214&lt;&gt;"",AY214,AK214),LMH_KEY,0)),0)</f>
        <v>1</v>
      </c>
      <c r="CI214" s="21">
        <f>IFERROR(INDEX(LMH_PTS,MATCH(IF(AZ214&lt;&gt;"",AZ214,AL214),LMH_KEY,0)),0)</f>
        <v>1</v>
      </c>
      <c r="CJ214" s="21">
        <f>IFERROR(INDEX(LMH_PTS,MATCH(IF(BA214&lt;&gt;"",BA214,AM214),LMH_KEY,0)),0)</f>
        <v>1</v>
      </c>
      <c r="CK214" s="21">
        <f>IF(BB214="",0,IFERROR(INDEX(LMH_STEP,MATCH(BB214,LMH_KEY,0)),0))</f>
        <v>1</v>
      </c>
      <c r="CL214" s="21">
        <f>IF(BC214="",0,IFERROR(INDEX(LMH_STEP,MATCH(BC214,LMH_KEY,0)),0))</f>
        <v>0</v>
      </c>
      <c r="CM214" s="21">
        <f>IF(BD214="",0,IFERROR(INDEX(LMH_STEP,MATCH(BD214,LMH_KEY,0)),0))</f>
        <v>1</v>
      </c>
      <c r="CN214" s="21">
        <f>IF(BE214="",0,IFERROR(INDEX(LMH_STEP,MATCH(BE214,LMH_KEY,0)),0))</f>
        <v>-1</v>
      </c>
      <c r="CO214" s="21">
        <f>IF(BF214="",0,IFERROR(INDEX(LMH_STEP,MATCH(BF214,LMH_KEY,0)),0))</f>
        <v>1</v>
      </c>
      <c r="CP214" s="21">
        <f>IF(BG214="",0,IFERROR(INDEX(LMH_STEP,MATCH(BG214,LMH_KEY,0)),0))</f>
        <v>1</v>
      </c>
      <c r="CQ214" s="21">
        <f>IF(BH214="",0,IFERROR(INDEX(LMH_STEP,MATCH(BH214,LMH_KEY,0)),0))</f>
        <v>0</v>
      </c>
      <c r="CR214" s="21">
        <f>IF(BI214&lt;&gt;"",IFERROR(INDEX(LMH_STEP,MATCH(BI214,LMH_KEY,0)),0),CK214)</f>
        <v>1</v>
      </c>
      <c r="CS214" s="21">
        <f>IF(BJ214&lt;&gt;"",IFERROR(INDEX(LMH_STEP,MATCH(BJ214,LMH_KEY,0)),0),CL214)</f>
        <v>0</v>
      </c>
      <c r="CT214" s="21">
        <f>IF(BK214&lt;&gt;"",IFERROR(INDEX(LMH_STEP,MATCH(BK214,LMH_KEY,0)),0),CM214)</f>
        <v>1</v>
      </c>
      <c r="CU214" s="21">
        <f>IF(BL214&lt;&gt;"",IFERROR(INDEX(LMH_STEP,MATCH(BL214,LMH_KEY,0)),0),CN214)</f>
        <v>-1</v>
      </c>
      <c r="CV214" s="21">
        <f>IF(BM214&lt;&gt;"",IFERROR(INDEX(LMH_STEP,MATCH(BM214,LMH_KEY,0)),0),CO214)</f>
        <v>1</v>
      </c>
      <c r="CW214" s="21">
        <f>IF(BN214&lt;&gt;"",IFERROR(INDEX(LMH_STEP,MATCH(BN214,LMH_KEY,0)),0),CP214)</f>
        <v>1</v>
      </c>
      <c r="CX214" s="21">
        <f>IF(BO214&lt;&gt;"",IFERROR(INDEX(LMH_STEP,MATCH(BO214,LMH_KEY,0)),0),CQ214)</f>
        <v>0</v>
      </c>
      <c r="CY214" s="21">
        <f>COUNTA(BI214:BO214)+IF(BP214&lt;&gt;"",1,0)+IFERROR(INDEX(RM_LCNT,MATCH($U214,RM_KEY,0)),0)</f>
        <v>0</v>
      </c>
      <c r="CZ214" s="21">
        <f>IF((BW214+BX214+BY214+BZ214+CA214+CB214+CC214)=0,0,(BW214*CK214+BX214*CL214+BY214*CM214+BZ214*CN214+CA214*CO214+CB214*CP214+CC214*CQ214)/(BW214+BX214+BY214+BZ214+CA214+CB214+CC214))</f>
        <v>0.647058823529412</v>
      </c>
      <c r="DA214" s="21">
        <f>IF((CD214+CE214+CF214+CG214+CH214+CI214+CJ214)=0,0,(CD214*CR214+CE214*CS214+CF214*CT214+CG214*CU214+CH214*CV214+CI214*CW214+CJ214*CX214)/(CD214+CE214+CF214+CG214+CH214+CI214+CJ214))</f>
        <v>0.647058823529412</v>
      </c>
    </row>
    <row r="215" ht="70" customHeight="1">
      <c r="A215" s="59" t="inlineStr">
        <is>
          <t>iDEAL</t>
        </is>
      </c>
      <c r="B215" s="17" t="inlineStr">
        <is>
          <t>Technology</t>
        </is>
      </c>
      <c r="C215" s="17" t="n">
        <v>4</v>
      </c>
      <c r="D215" s="17" t="inlineStr">
        <is>
          <t>IRIS2142</t>
        </is>
      </c>
      <c r="E215" s="17" t="inlineStr">
        <is>
          <t>Nilam Anandrao Kadam</t>
        </is>
      </c>
      <c r="F215" s="17" t="inlineStr">
        <is>
          <t>Business Analyst</t>
        </is>
      </c>
      <c r="G215" s="17" t="inlineStr">
        <is>
          <t>Dnyaneshwar Daund</t>
        </is>
      </c>
      <c r="H215" s="17" t="inlineStr">
        <is>
          <t>IRIS0971</t>
        </is>
      </c>
      <c r="I215" s="17" t="n">
        <v>5.9</v>
      </c>
      <c r="J215" s="17" t="inlineStr">
        <is>
          <t>MBA</t>
        </is>
      </c>
      <c r="K215" s="17" t="inlineStr">
        <is>
          <t>L3 – Professional / Associate</t>
        </is>
      </c>
      <c r="L215" s="82" t="n"/>
      <c r="M215" s="83" t="n"/>
      <c r="N215" s="83" t="inlineStr">
        <is>
          <t>Annual · set by manager: 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
        </is>
      </c>
      <c r="O215" s="83" t="inlineStr">
        <is>
          <t>Latest rating: 3 · Potential: Medium · 9-box: Trusted Professional</t>
        </is>
      </c>
      <c r="P215" s="83" t="inlineStr">
        <is>
          <t>Complexity &amp; Expertise: A3: Manager note only: tracks, analyses and delivers EBA taxonomy changes; UAT and production deployments for banks → matches the start
Autonomy &amp; Decision: A2: No survey; note shows query handling and follow-ups within set timelines, no stated authority → moved down 0.5
Accountability &amp; Impact: A3: Note: assigned portfolio of banks, report/taxonomy updates delivered before filing dates → matches the start
Leadership &amp; Strategy: A1: No survey answers; manager note describes no guidance of others → moved down 0.5</t>
        </is>
      </c>
      <c r="Q215" s="84" t="inlineStr">
        <is>
          <t>Open ▸</t>
        </is>
      </c>
      <c r="R215" s="84" t="inlineStr">
        <is>
          <t>Card ▸</t>
        </is>
      </c>
      <c r="S215" s="85" t="inlineStr">
        <is>
          <t>Business Analysis</t>
        </is>
      </c>
      <c r="T215" s="86" t="inlineStr">
        <is>
          <t>Business Analysis</t>
        </is>
      </c>
      <c r="U215" s="86" t="inlineStr">
        <is>
          <t>R005</t>
        </is>
      </c>
      <c r="V215" s="86" t="inlineStr">
        <is>
          <t>Business Analysis · IC</t>
        </is>
      </c>
      <c r="W215" s="101" t="inlineStr">
        <is>
          <t>A3</t>
        </is>
      </c>
      <c r="X215" s="86" t="inlineStr">
        <is>
          <t>Band A · Practitioner</t>
        </is>
      </c>
      <c r="Y215" s="86" t="inlineStr">
        <is>
          <t>Senior Business Analyst</t>
        </is>
      </c>
      <c r="Z215" s="86" t="n"/>
      <c r="AA215" s="86" t="inlineStr">
        <is>
          <t>Placed at A3 by the evidence: six ratings × market-derived weights and rules R1–R13 · no move needed for the reporting line</t>
        </is>
      </c>
      <c r="AB215" s="86" t="n"/>
      <c r="AC215" s="88" t="inlineStr">
        <is>
          <t>A3</t>
        </is>
      </c>
      <c r="AD215" s="21" t="inlineStr">
        <is>
          <t>High · 5.9 yrs vs market 2–5 yrs for A3</t>
        </is>
      </c>
      <c r="AE215" s="21" t="n"/>
      <c r="AF215" s="21" t="inlineStr">
        <is>
          <t>P2 · SFIA 3 Apply</t>
        </is>
      </c>
      <c r="AG215" s="89" t="str">
        <f>IFERROR(IF(INDEX(RM_I_C,MATCH($U215,RM_KEY,0))="","",INDEX(RM_I_C,MATCH($U215,RM_KEY,0))),"")</f>
        <v>H</v>
      </c>
      <c r="AH215" s="90" t="str">
        <f>IFERROR(IF(INDEX(RM_I_Au,MATCH($U215,RM_KEY,0))="","",INDEX(RM_I_Au,MATCH($U215,RM_KEY,0))),"")</f>
        <v>M</v>
      </c>
      <c r="AI215" s="90" t="str">
        <f>IFERROR(IF(INDEX(RM_I_Ac,MATCH($U215,RM_KEY,0))="","",INDEX(RM_I_Ac,MATCH($U215,RM_KEY,0))),"")</f>
        <v>L</v>
      </c>
      <c r="AJ215" s="90" t="str">
        <f>IFERROR(IF(INDEX(RM_I_L,MATCH($U215,RM_KEY,0))="","",INDEX(RM_I_L,MATCH($U215,RM_KEY,0))),"")</f>
        <v>L</v>
      </c>
      <c r="AK215" s="90" t="str">
        <f>IFERROR(IF(INDEX(RM_I_BI,MATCH($U215,RM_KEY,0))="","",INDEX(RM_I_BI,MATCH($U215,RM_KEY,0))),"")</f>
        <v>L</v>
      </c>
      <c r="AL215" s="90" t="str">
        <f>IFERROR(IF(INDEX(RM_I_Exp,MATCH($U215,RM_KEY,0))="","",INDEX(RM_I_Exp,MATCH($U215,RM_KEY,0))),"")</f>
        <v>L</v>
      </c>
      <c r="AM215" s="90" t="str">
        <f>IFERROR(IF(INDEX(RM_I_Edu,MATCH($U215,RM_KEY,0))="","",INDEX(RM_I_Edu,MATCH($U215,RM_KEY,0))),"")</f>
        <v>L</v>
      </c>
      <c r="AN215" s="91" t="str">
        <f>IFERROR(IF(INDEX(RM_M_C,MATCH($U215,RM_KEY,0))="","",INDEX(RM_M_C,MATCH($U215,RM_KEY,0))),"")</f>
        <v>H</v>
      </c>
      <c r="AO215" s="92" t="str">
        <f>IFERROR(IF(INDEX(RM_M_Au,MATCH($U215,RM_KEY,0))="","",INDEX(RM_M_Au,MATCH($U215,RM_KEY,0))),"")</f>
        <v>M</v>
      </c>
      <c r="AP215" s="92" t="str">
        <f>IFERROR(IF(INDEX(RM_M_Ac,MATCH($U215,RM_KEY,0))="","",INDEX(RM_M_Ac,MATCH($U215,RM_KEY,0))),"")</f>
        <v>M</v>
      </c>
      <c r="AQ215" s="92" t="str">
        <f>IFERROR(IF(INDEX(RM_M_L,MATCH($U215,RM_KEY,0))="","",INDEX(RM_M_L,MATCH($U215,RM_KEY,0))),"")</f>
        <v>L</v>
      </c>
      <c r="AR215" s="92" t="str">
        <f>IFERROR(IF(INDEX(RM_M_BI,MATCH($U215,RM_KEY,0))="","",INDEX(RM_M_BI,MATCH($U215,RM_KEY,0))),"")</f>
        <v>L</v>
      </c>
      <c r="AS215" s="92" t="str">
        <f>IFERROR(IF(INDEX(RM_M_Exp,MATCH($U215,RM_KEY,0))="","",INDEX(RM_M_Exp,MATCH($U215,RM_KEY,0))),"")</f>
        <v>L</v>
      </c>
      <c r="AT215" s="92" t="str">
        <f>IFERROR(IF(INDEX(RM_M_Edu,MATCH($U215,RM_KEY,0))="","",INDEX(RM_M_Edu,MATCH($U215,RM_KEY,0))),"")</f>
        <v>L</v>
      </c>
      <c r="AU215" s="93" t="str">
        <f>IFERROR(IF(INDEX(RM_L_C,MATCH($U215,RM_KEY,0))="","",INDEX(RM_L_C,MATCH($U215,RM_KEY,0))),"")</f>
        <v/>
      </c>
      <c r="AV215" s="94" t="str">
        <f>IFERROR(IF(INDEX(RM_L_Au,MATCH($U215,RM_KEY,0))="","",INDEX(RM_L_Au,MATCH($U215,RM_KEY,0))),"")</f>
        <v/>
      </c>
      <c r="AW215" s="94" t="str">
        <f>IFERROR(IF(INDEX(RM_L_Ac,MATCH($U215,RM_KEY,0))="","",INDEX(RM_L_Ac,MATCH($U215,RM_KEY,0))),"")</f>
        <v/>
      </c>
      <c r="AX215" s="94" t="str">
        <f>IFERROR(IF(INDEX(RM_L_L,MATCH($U215,RM_KEY,0))="","",INDEX(RM_L_L,MATCH($U215,RM_KEY,0))),"")</f>
        <v/>
      </c>
      <c r="AY215" s="94" t="str">
        <f>IFERROR(IF(INDEX(RM_L_BI,MATCH($U215,RM_KEY,0))="","",INDEX(RM_L_BI,MATCH($U215,RM_KEY,0))),"")</f>
        <v/>
      </c>
      <c r="AZ215" s="94" t="str">
        <f>IFERROR(IF(INDEX(RM_L_Exp,MATCH($U215,RM_KEY,0))="","",INDEX(RM_L_Exp,MATCH($U215,RM_KEY,0))),"")</f>
        <v/>
      </c>
      <c r="BA215" s="94" t="str">
        <f>IFERROR(IF(INDEX(RM_L_Edu,MATCH($U215,RM_KEY,0))="","",INDEX(RM_L_Edu,MATCH($U215,RM_KEY,0))),"")</f>
        <v/>
      </c>
      <c r="BB215" s="89" t="inlineStr">
        <is>
          <t>M</t>
        </is>
      </c>
      <c r="BC215" s="90" t="inlineStr">
        <is>
          <t>M</t>
        </is>
      </c>
      <c r="BD215" s="90" t="inlineStr">
        <is>
          <t>M</t>
        </is>
      </c>
      <c r="BE215" s="90" t="inlineStr">
        <is>
          <t>L</t>
        </is>
      </c>
      <c r="BF215" s="90" t="inlineStr">
        <is>
          <t>M</t>
        </is>
      </c>
      <c r="BG215" s="90" t="inlineStr">
        <is>
          <t>H</t>
        </is>
      </c>
      <c r="BH215" s="90" t="inlineStr">
        <is>
          <t>H</t>
        </is>
      </c>
      <c r="BI215" s="93" t="n"/>
      <c r="BJ215" s="94" t="n"/>
      <c r="BK215" s="94" t="n"/>
      <c r="BL215" s="94" t="n"/>
      <c r="BM215" s="94" t="n"/>
      <c r="BN215" s="94" t="n"/>
      <c r="BO215" s="94" t="n"/>
      <c r="BP215" s="63" t="n"/>
      <c r="BQ215" s="95" t="str">
        <f>IF(CY215=0,"",IF(BP215&lt;&gt;"",BP215,IF(LEFT(W215,1)="X",W215,IF(OR(W215="B+",W215="C+"),INDEX(LAD_PC,MAX(1,MIN(14,MATCH(W215,LAD_PC,0)+IF((DA215-CZ215)&gt;=0.5,1,IF((DA215-CZ215)&lt;=-0.5,-1,0))))),INDEX(LAD_STD,MAX(1,MIN(12,MATCH(W215,LAD_STD,0)+IF((DA215-CZ215)&gt;=0.5,1,IF((DA215-CZ215)&lt;=-0.5,-1,0)))))))))</f>
        <v/>
      </c>
      <c r="BR215" s="86" t="str">
        <f>IF(BQ215="","",IFERROR(CHOOSE(INDEX(B_RANK,MATCH(BQ215,B_LVL,0)),"Band A · Practitioner","Band B · Specialist / Manager","B+ · Player-Coach","Band C · Principal / Head","C+ · Player-Coach","Band D · Business leadership","Band E · Enterprise leadership"),"Band X · Consultant"))</f>
        <v/>
      </c>
      <c r="BS215" s="86" t="str">
        <f>IF(BQ215="","",IF(BQ215=W215,"• Same",IF(INDEX(B_VAL,MATCH(BQ215,B_LVL,0))&gt;INDEX(B_VAL,MATCH(W215,B_LVL,0)),"▲ Up","▼ Down")))</f>
        <v/>
      </c>
      <c r="BT215" s="95" t="str">
        <f>IF(BQ215&lt;&gt;"",BQ215,W215)</f>
        <v>A3</v>
      </c>
      <c r="BU215" s="86" t="str">
        <f>IFERROR(IF($H215="","—",IF(OR(LEFT(BT215,1)="X",LEFT(INDEX($BT$7:$BT$592,MATCH($H215,$D$7:$D$592,0)),1)="X"),"—",IF(AND(LEFT(BT215,1)="E",LEFT(INDEX($BT$7:$BT$592,MATCH($H215,$D$7:$D$592,0)),1)="E"),"Exception · Band E",IF(INDEX(B_VAL,MATCH(BT215,B_LVL,0))&gt;=INDEX(B_VAL,MATCH(INDEX($BT$7:$BT$592,MATCH($H215,$D$7:$D$592,0)),B_LVL,0)),"⚠ At or above the manager",IF(INDEX(B_RANK,MATCH(BT215,B_LVL,0))=INDEX(B_RANK,MATCH(INDEX($BT$7:$BT$592,MATCH($H215,$D$7:$D$592,0)),B_LVL,0)),"⚠ Same band as the manager","OK"))))),"—")</f>
        <v>OK</v>
      </c>
      <c r="BV215" s="64" t="n"/>
      <c r="BW215" s="20">
        <f>IFERROR(INDEX(LMH_PTS,MATCH(AG215,LMH_KEY,0)),0)</f>
        <v>9</v>
      </c>
      <c r="BX215" s="21">
        <f>IFERROR(INDEX(LMH_PTS,MATCH(AH215,LMH_KEY,0)),0)</f>
        <v>3</v>
      </c>
      <c r="BY215" s="21">
        <f>IFERROR(INDEX(LMH_PTS,MATCH(AI215,LMH_KEY,0)),0)</f>
        <v>1</v>
      </c>
      <c r="BZ215" s="21">
        <f>IFERROR(INDEX(LMH_PTS,MATCH(AJ215,LMH_KEY,0)),0)</f>
        <v>1</v>
      </c>
      <c r="CA215" s="21">
        <f>IFERROR(INDEX(LMH_PTS,MATCH(AK215,LMH_KEY,0)),0)</f>
        <v>1</v>
      </c>
      <c r="CB215" s="21">
        <f>IFERROR(INDEX(LMH_PTS,MATCH(AL215,LMH_KEY,0)),0)</f>
        <v>1</v>
      </c>
      <c r="CC215" s="21">
        <f>IFERROR(INDEX(LMH_PTS,MATCH(AM215,LMH_KEY,0)),0)</f>
        <v>1</v>
      </c>
      <c r="CD215" s="21">
        <f>IFERROR(INDEX(LMH_PTS,MATCH(IF(AU215&lt;&gt;"",AU215,AG215),LMH_KEY,0)),0)</f>
        <v>9</v>
      </c>
      <c r="CE215" s="21">
        <f>IFERROR(INDEX(LMH_PTS,MATCH(IF(AV215&lt;&gt;"",AV215,AH215),LMH_KEY,0)),0)</f>
        <v>3</v>
      </c>
      <c r="CF215" s="21">
        <f>IFERROR(INDEX(LMH_PTS,MATCH(IF(AW215&lt;&gt;"",AW215,AI215),LMH_KEY,0)),0)</f>
        <v>1</v>
      </c>
      <c r="CG215" s="21">
        <f>IFERROR(INDEX(LMH_PTS,MATCH(IF(AX215&lt;&gt;"",AX215,AJ215),LMH_KEY,0)),0)</f>
        <v>1</v>
      </c>
      <c r="CH215" s="21">
        <f>IFERROR(INDEX(LMH_PTS,MATCH(IF(AY215&lt;&gt;"",AY215,AK215),LMH_KEY,0)),0)</f>
        <v>1</v>
      </c>
      <c r="CI215" s="21">
        <f>IFERROR(INDEX(LMH_PTS,MATCH(IF(AZ215&lt;&gt;"",AZ215,AL215),LMH_KEY,0)),0)</f>
        <v>1</v>
      </c>
      <c r="CJ215" s="21">
        <f>IFERROR(INDEX(LMH_PTS,MATCH(IF(BA215&lt;&gt;"",BA215,AM215),LMH_KEY,0)),0)</f>
        <v>1</v>
      </c>
      <c r="CK215" s="21">
        <f>IF(BB215="",0,IFERROR(INDEX(LMH_STEP,MATCH(BB215,LMH_KEY,0)),0))</f>
        <v>0</v>
      </c>
      <c r="CL215" s="21">
        <f>IF(BC215="",0,IFERROR(INDEX(LMH_STEP,MATCH(BC215,LMH_KEY,0)),0))</f>
        <v>0</v>
      </c>
      <c r="CM215" s="21">
        <f>IF(BD215="",0,IFERROR(INDEX(LMH_STEP,MATCH(BD215,LMH_KEY,0)),0))</f>
        <v>0</v>
      </c>
      <c r="CN215" s="21">
        <f>IF(BE215="",0,IFERROR(INDEX(LMH_STEP,MATCH(BE215,LMH_KEY,0)),0))</f>
        <v>-1</v>
      </c>
      <c r="CO215" s="21">
        <f>IF(BF215="",0,IFERROR(INDEX(LMH_STEP,MATCH(BF215,LMH_KEY,0)),0))</f>
        <v>0</v>
      </c>
      <c r="CP215" s="21">
        <f>IF(BG215="",0,IFERROR(INDEX(LMH_STEP,MATCH(BG215,LMH_KEY,0)),0))</f>
        <v>1</v>
      </c>
      <c r="CQ215" s="21">
        <f>IF(BH215="",0,IFERROR(INDEX(LMH_STEP,MATCH(BH215,LMH_KEY,0)),0))</f>
        <v>1</v>
      </c>
      <c r="CR215" s="21">
        <f>IF(BI215&lt;&gt;"",IFERROR(INDEX(LMH_STEP,MATCH(BI215,LMH_KEY,0)),0),CK215)</f>
        <v>0</v>
      </c>
      <c r="CS215" s="21">
        <f>IF(BJ215&lt;&gt;"",IFERROR(INDEX(LMH_STEP,MATCH(BJ215,LMH_KEY,0)),0),CL215)</f>
        <v>0</v>
      </c>
      <c r="CT215" s="21">
        <f>IF(BK215&lt;&gt;"",IFERROR(INDEX(LMH_STEP,MATCH(BK215,LMH_KEY,0)),0),CM215)</f>
        <v>0</v>
      </c>
      <c r="CU215" s="21">
        <f>IF(BL215&lt;&gt;"",IFERROR(INDEX(LMH_STEP,MATCH(BL215,LMH_KEY,0)),0),CN215)</f>
        <v>-1</v>
      </c>
      <c r="CV215" s="21">
        <f>IF(BM215&lt;&gt;"",IFERROR(INDEX(LMH_STEP,MATCH(BM215,LMH_KEY,0)),0),CO215)</f>
        <v>0</v>
      </c>
      <c r="CW215" s="21">
        <f>IF(BN215&lt;&gt;"",IFERROR(INDEX(LMH_STEP,MATCH(BN215,LMH_KEY,0)),0),CP215)</f>
        <v>1</v>
      </c>
      <c r="CX215" s="21">
        <f>IF(BO215&lt;&gt;"",IFERROR(INDEX(LMH_STEP,MATCH(BO215,LMH_KEY,0)),0),CQ215)</f>
        <v>1</v>
      </c>
      <c r="CY215" s="21">
        <f>COUNTA(BI215:BO215)+IF(BP215&lt;&gt;"",1,0)+IFERROR(INDEX(RM_LCNT,MATCH($U215,RM_KEY,0)),0)</f>
        <v>0</v>
      </c>
      <c r="CZ215" s="21">
        <f>IF((BW215+BX215+BY215+BZ215+CA215+CB215+CC215)=0,0,(BW215*CK215+BX215*CL215+BY215*CM215+BZ215*CN215+CA215*CO215+CB215*CP215+CC215*CQ215)/(BW215+BX215+BY215+BZ215+CA215+CB215+CC215))</f>
        <v>0.0588235294117647</v>
      </c>
      <c r="DA215" s="21">
        <f>IF((CD215+CE215+CF215+CG215+CH215+CI215+CJ215)=0,0,(CD215*CR215+CE215*CS215+CF215*CT215+CG215*CU215+CH215*CV215+CI215*CW215+CJ215*CX215)/(CD215+CE215+CF215+CG215+CH215+CI215+CJ215))</f>
        <v>0.0588235294117647</v>
      </c>
    </row>
    <row r="216" ht="70" customHeight="1">
      <c r="A216" s="59" t="inlineStr">
        <is>
          <t>iDEAL</t>
        </is>
      </c>
      <c r="B216" s="17" t="inlineStr">
        <is>
          <t>Technology</t>
        </is>
      </c>
      <c r="C216" s="17" t="n">
        <v>4</v>
      </c>
      <c r="D216" s="17" t="inlineStr">
        <is>
          <t>IRIS2067</t>
        </is>
      </c>
      <c r="E216" s="17" t="inlineStr">
        <is>
          <t>Silky Agarwal</t>
        </is>
      </c>
      <c r="F216" s="17" t="inlineStr">
        <is>
          <t>Business Analyst</t>
        </is>
      </c>
      <c r="G216" s="17" t="inlineStr">
        <is>
          <t>Dnyaneshwar Daund</t>
        </is>
      </c>
      <c r="H216" s="17" t="inlineStr">
        <is>
          <t>IRIS0971</t>
        </is>
      </c>
      <c r="I216" s="17" t="n">
        <v>4.3</v>
      </c>
      <c r="J216" s="17" t="inlineStr">
        <is>
          <t>MBA</t>
        </is>
      </c>
      <c r="K216" s="17" t="inlineStr">
        <is>
          <t>L3 – Professional / Associate</t>
        </is>
      </c>
      <c r="L216" s="82" t="inlineStr">
        <is>
          <t>20 of 20</t>
        </is>
      </c>
      <c r="M216" s="83" t="n"/>
      <c r="N216" s="83" t="inlineStr">
        <is>
          <t>Annual · set by manager: 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t>
        </is>
      </c>
      <c r="O216" s="83" t="inlineStr">
        <is>
          <t>Latest rating: 3 · Potential: Medium · 9-box: Emerging Talent</t>
        </is>
      </c>
      <c r="P216" s="83" t="n"/>
      <c r="Q216" s="84" t="inlineStr">
        <is>
          <t>Open ▸</t>
        </is>
      </c>
      <c r="R216" s="84" t="inlineStr">
        <is>
          <t>Card ▸</t>
        </is>
      </c>
      <c r="S216" s="85" t="inlineStr">
        <is>
          <t>Business Analysis</t>
        </is>
      </c>
      <c r="T216" s="86" t="inlineStr">
        <is>
          <t>Business Analysis</t>
        </is>
      </c>
      <c r="U216" s="86" t="inlineStr">
        <is>
          <t>R005</t>
        </is>
      </c>
      <c r="V216" s="86" t="inlineStr">
        <is>
          <t>Business Analysis · IC</t>
        </is>
      </c>
      <c r="W216" s="101" t="inlineStr">
        <is>
          <t>A3</t>
        </is>
      </c>
      <c r="X216" s="86" t="inlineStr">
        <is>
          <t>Band A · Practitioner</t>
        </is>
      </c>
      <c r="Y216" s="86" t="inlineStr">
        <is>
          <t>Senior Business Analyst</t>
        </is>
      </c>
      <c r="Z216" s="86" t="n"/>
      <c r="AA216" s="86" t="inlineStr">
        <is>
          <t>Placed at A3 by the evidence: six ratings × market-derived weights and rules R1–R13 · no move needed for the reporting line</t>
        </is>
      </c>
      <c r="AB216" s="86" t="n"/>
      <c r="AC216" s="88" t="inlineStr">
        <is>
          <t>A3</t>
        </is>
      </c>
      <c r="AD216" s="21" t="inlineStr">
        <is>
          <t>Medium · 4.3 yrs vs market 2–5 yrs for A3</t>
        </is>
      </c>
      <c r="AE216" s="21" t="n"/>
      <c r="AF216" s="21" t="inlineStr">
        <is>
          <t>P2 · SFIA 3 Apply</t>
        </is>
      </c>
      <c r="AG216" s="89" t="str">
        <f>IFERROR(IF(INDEX(RM_I_C,MATCH($U216,RM_KEY,0))="","",INDEX(RM_I_C,MATCH($U216,RM_KEY,0))),"")</f>
        <v>H</v>
      </c>
      <c r="AH216" s="90" t="str">
        <f>IFERROR(IF(INDEX(RM_I_Au,MATCH($U216,RM_KEY,0))="","",INDEX(RM_I_Au,MATCH($U216,RM_KEY,0))),"")</f>
        <v>M</v>
      </c>
      <c r="AI216" s="90" t="str">
        <f>IFERROR(IF(INDEX(RM_I_Ac,MATCH($U216,RM_KEY,0))="","",INDEX(RM_I_Ac,MATCH($U216,RM_KEY,0))),"")</f>
        <v>L</v>
      </c>
      <c r="AJ216" s="90" t="str">
        <f>IFERROR(IF(INDEX(RM_I_L,MATCH($U216,RM_KEY,0))="","",INDEX(RM_I_L,MATCH($U216,RM_KEY,0))),"")</f>
        <v>L</v>
      </c>
      <c r="AK216" s="90" t="str">
        <f>IFERROR(IF(INDEX(RM_I_BI,MATCH($U216,RM_KEY,0))="","",INDEX(RM_I_BI,MATCH($U216,RM_KEY,0))),"")</f>
        <v>L</v>
      </c>
      <c r="AL216" s="90" t="str">
        <f>IFERROR(IF(INDEX(RM_I_Exp,MATCH($U216,RM_KEY,0))="","",INDEX(RM_I_Exp,MATCH($U216,RM_KEY,0))),"")</f>
        <v>L</v>
      </c>
      <c r="AM216" s="90" t="str">
        <f>IFERROR(IF(INDEX(RM_I_Edu,MATCH($U216,RM_KEY,0))="","",INDEX(RM_I_Edu,MATCH($U216,RM_KEY,0))),"")</f>
        <v>L</v>
      </c>
      <c r="AN216" s="91" t="str">
        <f>IFERROR(IF(INDEX(RM_M_C,MATCH($U216,RM_KEY,0))="","",INDEX(RM_M_C,MATCH($U216,RM_KEY,0))),"")</f>
        <v>H</v>
      </c>
      <c r="AO216" s="92" t="str">
        <f>IFERROR(IF(INDEX(RM_M_Au,MATCH($U216,RM_KEY,0))="","",INDEX(RM_M_Au,MATCH($U216,RM_KEY,0))),"")</f>
        <v>M</v>
      </c>
      <c r="AP216" s="92" t="str">
        <f>IFERROR(IF(INDEX(RM_M_Ac,MATCH($U216,RM_KEY,0))="","",INDEX(RM_M_Ac,MATCH($U216,RM_KEY,0))),"")</f>
        <v>M</v>
      </c>
      <c r="AQ216" s="92" t="str">
        <f>IFERROR(IF(INDEX(RM_M_L,MATCH($U216,RM_KEY,0))="","",INDEX(RM_M_L,MATCH($U216,RM_KEY,0))),"")</f>
        <v>L</v>
      </c>
      <c r="AR216" s="92" t="str">
        <f>IFERROR(IF(INDEX(RM_M_BI,MATCH($U216,RM_KEY,0))="","",INDEX(RM_M_BI,MATCH($U216,RM_KEY,0))),"")</f>
        <v>L</v>
      </c>
      <c r="AS216" s="92" t="str">
        <f>IFERROR(IF(INDEX(RM_M_Exp,MATCH($U216,RM_KEY,0))="","",INDEX(RM_M_Exp,MATCH($U216,RM_KEY,0))),"")</f>
        <v>L</v>
      </c>
      <c r="AT216" s="92" t="str">
        <f>IFERROR(IF(INDEX(RM_M_Edu,MATCH($U216,RM_KEY,0))="","",INDEX(RM_M_Edu,MATCH($U216,RM_KEY,0))),"")</f>
        <v>L</v>
      </c>
      <c r="AU216" s="93" t="str">
        <f>IFERROR(IF(INDEX(RM_L_C,MATCH($U216,RM_KEY,0))="","",INDEX(RM_L_C,MATCH($U216,RM_KEY,0))),"")</f>
        <v/>
      </c>
      <c r="AV216" s="94" t="str">
        <f>IFERROR(IF(INDEX(RM_L_Au,MATCH($U216,RM_KEY,0))="","",INDEX(RM_L_Au,MATCH($U216,RM_KEY,0))),"")</f>
        <v/>
      </c>
      <c r="AW216" s="94" t="str">
        <f>IFERROR(IF(INDEX(RM_L_Ac,MATCH($U216,RM_KEY,0))="","",INDEX(RM_L_Ac,MATCH($U216,RM_KEY,0))),"")</f>
        <v/>
      </c>
      <c r="AX216" s="94" t="str">
        <f>IFERROR(IF(INDEX(RM_L_L,MATCH($U216,RM_KEY,0))="","",INDEX(RM_L_L,MATCH($U216,RM_KEY,0))),"")</f>
        <v/>
      </c>
      <c r="AY216" s="94" t="str">
        <f>IFERROR(IF(INDEX(RM_L_BI,MATCH($U216,RM_KEY,0))="","",INDEX(RM_L_BI,MATCH($U216,RM_KEY,0))),"")</f>
        <v/>
      </c>
      <c r="AZ216" s="94" t="str">
        <f>IFERROR(IF(INDEX(RM_L_Exp,MATCH($U216,RM_KEY,0))="","",INDEX(RM_L_Exp,MATCH($U216,RM_KEY,0))),"")</f>
        <v/>
      </c>
      <c r="BA216" s="94" t="str">
        <f>IFERROR(IF(INDEX(RM_L_Edu,MATCH($U216,RM_KEY,0))="","",INDEX(RM_L_Edu,MATCH($U216,RM_KEY,0))),"")</f>
        <v/>
      </c>
      <c r="BB216" s="89" t="n"/>
      <c r="BC216" s="90" t="n"/>
      <c r="BD216" s="90" t="n"/>
      <c r="BE216" s="90" t="n"/>
      <c r="BF216" s="90" t="inlineStr">
        <is>
          <t>M</t>
        </is>
      </c>
      <c r="BG216" s="90" t="inlineStr">
        <is>
          <t>H</t>
        </is>
      </c>
      <c r="BH216" s="90" t="inlineStr">
        <is>
          <t>H</t>
        </is>
      </c>
      <c r="BI216" s="93" t="n"/>
      <c r="BJ216" s="94" t="n"/>
      <c r="BK216" s="94" t="n"/>
      <c r="BL216" s="94" t="n"/>
      <c r="BM216" s="94" t="n"/>
      <c r="BN216" s="94" t="n"/>
      <c r="BO216" s="94" t="n"/>
      <c r="BP216" s="63" t="n"/>
      <c r="BQ216" s="95" t="str">
        <f>IF(CY216=0,"",IF(BP216&lt;&gt;"",BP216,IF(LEFT(W216,1)="X",W216,IF(OR(W216="B+",W216="C+"),INDEX(LAD_PC,MAX(1,MIN(14,MATCH(W216,LAD_PC,0)+IF((DA216-CZ216)&gt;=0.5,1,IF((DA216-CZ216)&lt;=-0.5,-1,0))))),INDEX(LAD_STD,MAX(1,MIN(12,MATCH(W216,LAD_STD,0)+IF((DA216-CZ216)&gt;=0.5,1,IF((DA216-CZ216)&lt;=-0.5,-1,0)))))))))</f>
        <v/>
      </c>
      <c r="BR216" s="86" t="str">
        <f>IF(BQ216="","",IFERROR(CHOOSE(INDEX(B_RANK,MATCH(BQ216,B_LVL,0)),"Band A · Practitioner","Band B · Specialist / Manager","B+ · Player-Coach","Band C · Principal / Head","C+ · Player-Coach","Band D · Business leadership","Band E · Enterprise leadership"),"Band X · Consultant"))</f>
        <v/>
      </c>
      <c r="BS216" s="86" t="str">
        <f>IF(BQ216="","",IF(BQ216=W216,"• Same",IF(INDEX(B_VAL,MATCH(BQ216,B_LVL,0))&gt;INDEX(B_VAL,MATCH(W216,B_LVL,0)),"▲ Up","▼ Down")))</f>
        <v/>
      </c>
      <c r="BT216" s="95" t="str">
        <f>IF(BQ216&lt;&gt;"",BQ216,W216)</f>
        <v>A3</v>
      </c>
      <c r="BU216" s="86" t="str">
        <f>IFERROR(IF($H216="","—",IF(OR(LEFT(BT216,1)="X",LEFT(INDEX($BT$7:$BT$592,MATCH($H216,$D$7:$D$592,0)),1)="X"),"—",IF(AND(LEFT(BT216,1)="E",LEFT(INDEX($BT$7:$BT$592,MATCH($H216,$D$7:$D$592,0)),1)="E"),"Exception · Band E",IF(INDEX(B_VAL,MATCH(BT216,B_LVL,0))&gt;=INDEX(B_VAL,MATCH(INDEX($BT$7:$BT$592,MATCH($H216,$D$7:$D$592,0)),B_LVL,0)),"⚠ At or above the manager",IF(INDEX(B_RANK,MATCH(BT216,B_LVL,0))=INDEX(B_RANK,MATCH(INDEX($BT$7:$BT$592,MATCH($H216,$D$7:$D$592,0)),B_LVL,0)),"⚠ Same band as the manager","OK"))))),"—")</f>
        <v>OK</v>
      </c>
      <c r="BV216" s="64" t="n"/>
      <c r="BW216" s="20">
        <f>IFERROR(INDEX(LMH_PTS,MATCH(AG216,LMH_KEY,0)),0)</f>
        <v>9</v>
      </c>
      <c r="BX216" s="21">
        <f>IFERROR(INDEX(LMH_PTS,MATCH(AH216,LMH_KEY,0)),0)</f>
        <v>3</v>
      </c>
      <c r="BY216" s="21">
        <f>IFERROR(INDEX(LMH_PTS,MATCH(AI216,LMH_KEY,0)),0)</f>
        <v>1</v>
      </c>
      <c r="BZ216" s="21">
        <f>IFERROR(INDEX(LMH_PTS,MATCH(AJ216,LMH_KEY,0)),0)</f>
        <v>1</v>
      </c>
      <c r="CA216" s="21">
        <f>IFERROR(INDEX(LMH_PTS,MATCH(AK216,LMH_KEY,0)),0)</f>
        <v>1</v>
      </c>
      <c r="CB216" s="21">
        <f>IFERROR(INDEX(LMH_PTS,MATCH(AL216,LMH_KEY,0)),0)</f>
        <v>1</v>
      </c>
      <c r="CC216" s="21">
        <f>IFERROR(INDEX(LMH_PTS,MATCH(AM216,LMH_KEY,0)),0)</f>
        <v>1</v>
      </c>
      <c r="CD216" s="21">
        <f>IFERROR(INDEX(LMH_PTS,MATCH(IF(AU216&lt;&gt;"",AU216,AG216),LMH_KEY,0)),0)</f>
        <v>9</v>
      </c>
      <c r="CE216" s="21">
        <f>IFERROR(INDEX(LMH_PTS,MATCH(IF(AV216&lt;&gt;"",AV216,AH216),LMH_KEY,0)),0)</f>
        <v>3</v>
      </c>
      <c r="CF216" s="21">
        <f>IFERROR(INDEX(LMH_PTS,MATCH(IF(AW216&lt;&gt;"",AW216,AI216),LMH_KEY,0)),0)</f>
        <v>1</v>
      </c>
      <c r="CG216" s="21">
        <f>IFERROR(INDEX(LMH_PTS,MATCH(IF(AX216&lt;&gt;"",AX216,AJ216),LMH_KEY,0)),0)</f>
        <v>1</v>
      </c>
      <c r="CH216" s="21">
        <f>IFERROR(INDEX(LMH_PTS,MATCH(IF(AY216&lt;&gt;"",AY216,AK216),LMH_KEY,0)),0)</f>
        <v>1</v>
      </c>
      <c r="CI216" s="21">
        <f>IFERROR(INDEX(LMH_PTS,MATCH(IF(AZ216&lt;&gt;"",AZ216,AL216),LMH_KEY,0)),0)</f>
        <v>1</v>
      </c>
      <c r="CJ216" s="21">
        <f>IFERROR(INDEX(LMH_PTS,MATCH(IF(BA216&lt;&gt;"",BA216,AM216),LMH_KEY,0)),0)</f>
        <v>1</v>
      </c>
      <c r="CK216" s="21">
        <f>IF(BB216="",0,IFERROR(INDEX(LMH_STEP,MATCH(BB216,LMH_KEY,0)),0))</f>
        <v>0</v>
      </c>
      <c r="CL216" s="21">
        <f>IF(BC216="",0,IFERROR(INDEX(LMH_STEP,MATCH(BC216,LMH_KEY,0)),0))</f>
        <v>0</v>
      </c>
      <c r="CM216" s="21">
        <f>IF(BD216="",0,IFERROR(INDEX(LMH_STEP,MATCH(BD216,LMH_KEY,0)),0))</f>
        <v>0</v>
      </c>
      <c r="CN216" s="21">
        <f>IF(BE216="",0,IFERROR(INDEX(LMH_STEP,MATCH(BE216,LMH_KEY,0)),0))</f>
        <v>0</v>
      </c>
      <c r="CO216" s="21">
        <f>IF(BF216="",0,IFERROR(INDEX(LMH_STEP,MATCH(BF216,LMH_KEY,0)),0))</f>
        <v>0</v>
      </c>
      <c r="CP216" s="21">
        <f>IF(BG216="",0,IFERROR(INDEX(LMH_STEP,MATCH(BG216,LMH_KEY,0)),0))</f>
        <v>1</v>
      </c>
      <c r="CQ216" s="21">
        <f>IF(BH216="",0,IFERROR(INDEX(LMH_STEP,MATCH(BH216,LMH_KEY,0)),0))</f>
        <v>1</v>
      </c>
      <c r="CR216" s="21">
        <f>IF(BI216&lt;&gt;"",IFERROR(INDEX(LMH_STEP,MATCH(BI216,LMH_KEY,0)),0),CK216)</f>
        <v>0</v>
      </c>
      <c r="CS216" s="21">
        <f>IF(BJ216&lt;&gt;"",IFERROR(INDEX(LMH_STEP,MATCH(BJ216,LMH_KEY,0)),0),CL216)</f>
        <v>0</v>
      </c>
      <c r="CT216" s="21">
        <f>IF(BK216&lt;&gt;"",IFERROR(INDEX(LMH_STEP,MATCH(BK216,LMH_KEY,0)),0),CM216)</f>
        <v>0</v>
      </c>
      <c r="CU216" s="21">
        <f>IF(BL216&lt;&gt;"",IFERROR(INDEX(LMH_STEP,MATCH(BL216,LMH_KEY,0)),0),CN216)</f>
        <v>0</v>
      </c>
      <c r="CV216" s="21">
        <f>IF(BM216&lt;&gt;"",IFERROR(INDEX(LMH_STEP,MATCH(BM216,LMH_KEY,0)),0),CO216)</f>
        <v>0</v>
      </c>
      <c r="CW216" s="21">
        <f>IF(BN216&lt;&gt;"",IFERROR(INDEX(LMH_STEP,MATCH(BN216,LMH_KEY,0)),0),CP216)</f>
        <v>1</v>
      </c>
      <c r="CX216" s="21">
        <f>IF(BO216&lt;&gt;"",IFERROR(INDEX(LMH_STEP,MATCH(BO216,LMH_KEY,0)),0),CQ216)</f>
        <v>1</v>
      </c>
      <c r="CY216" s="21">
        <f>COUNTA(BI216:BO216)+IF(BP216&lt;&gt;"",1,0)+IFERROR(INDEX(RM_LCNT,MATCH($U216,RM_KEY,0)),0)</f>
        <v>0</v>
      </c>
      <c r="CZ216" s="21">
        <f>IF((BW216+BX216+BY216+BZ216+CA216+CB216+CC216)=0,0,(BW216*CK216+BX216*CL216+BY216*CM216+BZ216*CN216+CA216*CO216+CB216*CP216+CC216*CQ216)/(BW216+BX216+BY216+BZ216+CA216+CB216+CC216))</f>
        <v>0.117647058823529</v>
      </c>
      <c r="DA216" s="21">
        <f>IF((CD216+CE216+CF216+CG216+CH216+CI216+CJ216)=0,0,(CD216*CR216+CE216*CS216+CF216*CT216+CG216*CU216+CH216*CV216+CI216*CW216+CJ216*CX216)/(CD216+CE216+CF216+CG216+CH216+CI216+CJ216))</f>
        <v>0.117647058823529</v>
      </c>
    </row>
    <row r="217" ht="70" customHeight="1">
      <c r="A217" s="59" t="inlineStr">
        <is>
          <t>iDEAL</t>
        </is>
      </c>
      <c r="B217" s="17" t="inlineStr">
        <is>
          <t>Technology</t>
        </is>
      </c>
      <c r="C217" s="17" t="n">
        <v>4</v>
      </c>
      <c r="D217" s="17" t="inlineStr">
        <is>
          <t>IRIS2466</t>
        </is>
      </c>
      <c r="E217" s="17" t="inlineStr">
        <is>
          <t>Vidyasagar Reddy</t>
        </is>
      </c>
      <c r="F217" s="17" t="inlineStr">
        <is>
          <t>Business Analyst</t>
        </is>
      </c>
      <c r="G217" s="17" t="inlineStr">
        <is>
          <t>Dnyaneshwar Daund</t>
        </is>
      </c>
      <c r="H217" s="17" t="inlineStr">
        <is>
          <t>IRIS0971</t>
        </is>
      </c>
      <c r="I217" s="17" t="n">
        <v>2.2</v>
      </c>
      <c r="J217" s="17" t="inlineStr">
        <is>
          <t>B.Tech</t>
        </is>
      </c>
      <c r="K217" s="17" t="inlineStr">
        <is>
          <t>L3 – Professional / Associate</t>
        </is>
      </c>
      <c r="L217" s="82" t="inlineStr">
        <is>
          <t>19 of 20</t>
        </is>
      </c>
      <c r="M217" s="83" t="n"/>
      <c r="N217" s="83" t="inlineStr">
        <is>
          <t>Annual · set by manager: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t>
        </is>
      </c>
      <c r="O217" s="83" t="inlineStr">
        <is>
          <t>Latest rating: 3 · Potential: Medium · 9-box: Emerging Talent</t>
        </is>
      </c>
      <c r="P217" s="83" t="inlineStr">
        <is>
          <t>Complexity &amp; Expertise: A3: Requirement gathering, wireframe design, proposes solution designs, part scrum-master duties, client support → matches the start
Autonomy &amp; Decision: A2: Decides only on proposing innovative product ideas; note targets working with minimal supervision → moved down 0.5
Accountability &amp; Impact: A3: Answers for zero production issues for clients and feasibility of solutions he proposes → matches the start
Leadership &amp; Strategy: A2: Performs scrum master responsibilities 'a bit'; explains requirements to developers → matches the start</t>
        </is>
      </c>
      <c r="Q217" s="84" t="inlineStr">
        <is>
          <t>Open ▸</t>
        </is>
      </c>
      <c r="R217" s="84" t="inlineStr">
        <is>
          <t>Card ▸</t>
        </is>
      </c>
      <c r="S217" s="85" t="inlineStr">
        <is>
          <t>Business Analysis</t>
        </is>
      </c>
      <c r="T217" s="86" t="inlineStr">
        <is>
          <t>Business Analysis</t>
        </is>
      </c>
      <c r="U217" s="86" t="inlineStr">
        <is>
          <t>R005</t>
        </is>
      </c>
      <c r="V217" s="86" t="inlineStr">
        <is>
          <t>Business Analysis · IC</t>
        </is>
      </c>
      <c r="W217" s="101" t="inlineStr">
        <is>
          <t>A3</t>
        </is>
      </c>
      <c r="X217" s="86" t="inlineStr">
        <is>
          <t>Band A · Practitioner</t>
        </is>
      </c>
      <c r="Y217" s="86" t="inlineStr">
        <is>
          <t>Senior Business Analyst</t>
        </is>
      </c>
      <c r="Z217" s="86" t="n"/>
      <c r="AA217" s="86" t="inlineStr">
        <is>
          <t>Placed at A3 by the evidence: six ratings × market-derived weights and rules R1–R13 · no move needed for the reporting line</t>
        </is>
      </c>
      <c r="AB217" s="86" t="n"/>
      <c r="AC217" s="88" t="inlineStr">
        <is>
          <t>A3</t>
        </is>
      </c>
      <c r="AD217" s="21" t="inlineStr">
        <is>
          <t>Medium · 2.2 yrs vs market 2–5 yrs for A3</t>
        </is>
      </c>
      <c r="AE217" s="21" t="n"/>
      <c r="AF217" s="21" t="inlineStr">
        <is>
          <t>P2 · SFIA 3 Apply</t>
        </is>
      </c>
      <c r="AG217" s="89" t="str">
        <f>IFERROR(IF(INDEX(RM_I_C,MATCH($U217,RM_KEY,0))="","",INDEX(RM_I_C,MATCH($U217,RM_KEY,0))),"")</f>
        <v>H</v>
      </c>
      <c r="AH217" s="90" t="str">
        <f>IFERROR(IF(INDEX(RM_I_Au,MATCH($U217,RM_KEY,0))="","",INDEX(RM_I_Au,MATCH($U217,RM_KEY,0))),"")</f>
        <v>M</v>
      </c>
      <c r="AI217" s="90" t="str">
        <f>IFERROR(IF(INDEX(RM_I_Ac,MATCH($U217,RM_KEY,0))="","",INDEX(RM_I_Ac,MATCH($U217,RM_KEY,0))),"")</f>
        <v>L</v>
      </c>
      <c r="AJ217" s="90" t="str">
        <f>IFERROR(IF(INDEX(RM_I_L,MATCH($U217,RM_KEY,0))="","",INDEX(RM_I_L,MATCH($U217,RM_KEY,0))),"")</f>
        <v>L</v>
      </c>
      <c r="AK217" s="90" t="str">
        <f>IFERROR(IF(INDEX(RM_I_BI,MATCH($U217,RM_KEY,0))="","",INDEX(RM_I_BI,MATCH($U217,RM_KEY,0))),"")</f>
        <v>L</v>
      </c>
      <c r="AL217" s="90" t="str">
        <f>IFERROR(IF(INDEX(RM_I_Exp,MATCH($U217,RM_KEY,0))="","",INDEX(RM_I_Exp,MATCH($U217,RM_KEY,0))),"")</f>
        <v>L</v>
      </c>
      <c r="AM217" s="90" t="str">
        <f>IFERROR(IF(INDEX(RM_I_Edu,MATCH($U217,RM_KEY,0))="","",INDEX(RM_I_Edu,MATCH($U217,RM_KEY,0))),"")</f>
        <v>L</v>
      </c>
      <c r="AN217" s="91" t="str">
        <f>IFERROR(IF(INDEX(RM_M_C,MATCH($U217,RM_KEY,0))="","",INDEX(RM_M_C,MATCH($U217,RM_KEY,0))),"")</f>
        <v>H</v>
      </c>
      <c r="AO217" s="92" t="str">
        <f>IFERROR(IF(INDEX(RM_M_Au,MATCH($U217,RM_KEY,0))="","",INDEX(RM_M_Au,MATCH($U217,RM_KEY,0))),"")</f>
        <v>M</v>
      </c>
      <c r="AP217" s="92" t="str">
        <f>IFERROR(IF(INDEX(RM_M_Ac,MATCH($U217,RM_KEY,0))="","",INDEX(RM_M_Ac,MATCH($U217,RM_KEY,0))),"")</f>
        <v>M</v>
      </c>
      <c r="AQ217" s="92" t="str">
        <f>IFERROR(IF(INDEX(RM_M_L,MATCH($U217,RM_KEY,0))="","",INDEX(RM_M_L,MATCH($U217,RM_KEY,0))),"")</f>
        <v>L</v>
      </c>
      <c r="AR217" s="92" t="str">
        <f>IFERROR(IF(INDEX(RM_M_BI,MATCH($U217,RM_KEY,0))="","",INDEX(RM_M_BI,MATCH($U217,RM_KEY,0))),"")</f>
        <v>L</v>
      </c>
      <c r="AS217" s="92" t="str">
        <f>IFERROR(IF(INDEX(RM_M_Exp,MATCH($U217,RM_KEY,0))="","",INDEX(RM_M_Exp,MATCH($U217,RM_KEY,0))),"")</f>
        <v>L</v>
      </c>
      <c r="AT217" s="92" t="str">
        <f>IFERROR(IF(INDEX(RM_M_Edu,MATCH($U217,RM_KEY,0))="","",INDEX(RM_M_Edu,MATCH($U217,RM_KEY,0))),"")</f>
        <v>L</v>
      </c>
      <c r="AU217" s="93" t="str">
        <f>IFERROR(IF(INDEX(RM_L_C,MATCH($U217,RM_KEY,0))="","",INDEX(RM_L_C,MATCH($U217,RM_KEY,0))),"")</f>
        <v/>
      </c>
      <c r="AV217" s="94" t="str">
        <f>IFERROR(IF(INDEX(RM_L_Au,MATCH($U217,RM_KEY,0))="","",INDEX(RM_L_Au,MATCH($U217,RM_KEY,0))),"")</f>
        <v/>
      </c>
      <c r="AW217" s="94" t="str">
        <f>IFERROR(IF(INDEX(RM_L_Ac,MATCH($U217,RM_KEY,0))="","",INDEX(RM_L_Ac,MATCH($U217,RM_KEY,0))),"")</f>
        <v/>
      </c>
      <c r="AX217" s="94" t="str">
        <f>IFERROR(IF(INDEX(RM_L_L,MATCH($U217,RM_KEY,0))="","",INDEX(RM_L_L,MATCH($U217,RM_KEY,0))),"")</f>
        <v/>
      </c>
      <c r="AY217" s="94" t="str">
        <f>IFERROR(IF(INDEX(RM_L_BI,MATCH($U217,RM_KEY,0))="","",INDEX(RM_L_BI,MATCH($U217,RM_KEY,0))),"")</f>
        <v/>
      </c>
      <c r="AZ217" s="94" t="str">
        <f>IFERROR(IF(INDEX(RM_L_Exp,MATCH($U217,RM_KEY,0))="","",INDEX(RM_L_Exp,MATCH($U217,RM_KEY,0))),"")</f>
        <v/>
      </c>
      <c r="BA217" s="94" t="str">
        <f>IFERROR(IF(INDEX(RM_L_Edu,MATCH($U217,RM_KEY,0))="","",INDEX(RM_L_Edu,MATCH($U217,RM_KEY,0))),"")</f>
        <v/>
      </c>
      <c r="BB217" s="89" t="inlineStr">
        <is>
          <t>M</t>
        </is>
      </c>
      <c r="BC217" s="90" t="inlineStr">
        <is>
          <t>M</t>
        </is>
      </c>
      <c r="BD217" s="90" t="inlineStr">
        <is>
          <t>M</t>
        </is>
      </c>
      <c r="BE217" s="90" t="inlineStr">
        <is>
          <t>L</t>
        </is>
      </c>
      <c r="BF217" s="90" t="n"/>
      <c r="BG217" s="90" t="inlineStr">
        <is>
          <t>M</t>
        </is>
      </c>
      <c r="BH217" s="90" t="inlineStr">
        <is>
          <t>M</t>
        </is>
      </c>
      <c r="BI217" s="93" t="n"/>
      <c r="BJ217" s="94" t="n"/>
      <c r="BK217" s="94" t="n"/>
      <c r="BL217" s="94" t="n"/>
      <c r="BM217" s="94" t="n"/>
      <c r="BN217" s="94" t="n"/>
      <c r="BO217" s="94" t="n"/>
      <c r="BP217" s="63" t="n"/>
      <c r="BQ217" s="95" t="str">
        <f>IF(CY217=0,"",IF(BP217&lt;&gt;"",BP217,IF(LEFT(W217,1)="X",W217,IF(OR(W217="B+",W217="C+"),INDEX(LAD_PC,MAX(1,MIN(14,MATCH(W217,LAD_PC,0)+IF((DA217-CZ217)&gt;=0.5,1,IF((DA217-CZ217)&lt;=-0.5,-1,0))))),INDEX(LAD_STD,MAX(1,MIN(12,MATCH(W217,LAD_STD,0)+IF((DA217-CZ217)&gt;=0.5,1,IF((DA217-CZ217)&lt;=-0.5,-1,0)))))))))</f>
        <v/>
      </c>
      <c r="BR217" s="86" t="str">
        <f>IF(BQ217="","",IFERROR(CHOOSE(INDEX(B_RANK,MATCH(BQ217,B_LVL,0)),"Band A · Practitioner","Band B · Specialist / Manager","B+ · Player-Coach","Band C · Principal / Head","C+ · Player-Coach","Band D · Business leadership","Band E · Enterprise leadership"),"Band X · Consultant"))</f>
        <v/>
      </c>
      <c r="BS217" s="86" t="str">
        <f>IF(BQ217="","",IF(BQ217=W217,"• Same",IF(INDEX(B_VAL,MATCH(BQ217,B_LVL,0))&gt;INDEX(B_VAL,MATCH(W217,B_LVL,0)),"▲ Up","▼ Down")))</f>
        <v/>
      </c>
      <c r="BT217" s="95" t="str">
        <f>IF(BQ217&lt;&gt;"",BQ217,W217)</f>
        <v>A3</v>
      </c>
      <c r="BU217" s="86" t="str">
        <f>IFERROR(IF($H217="","—",IF(OR(LEFT(BT217,1)="X",LEFT(INDEX($BT$7:$BT$592,MATCH($H217,$D$7:$D$592,0)),1)="X"),"—",IF(AND(LEFT(BT217,1)="E",LEFT(INDEX($BT$7:$BT$592,MATCH($H217,$D$7:$D$592,0)),1)="E"),"Exception · Band E",IF(INDEX(B_VAL,MATCH(BT217,B_LVL,0))&gt;=INDEX(B_VAL,MATCH(INDEX($BT$7:$BT$592,MATCH($H217,$D$7:$D$592,0)),B_LVL,0)),"⚠ At or above the manager",IF(INDEX(B_RANK,MATCH(BT217,B_LVL,0))=INDEX(B_RANK,MATCH(INDEX($BT$7:$BT$592,MATCH($H217,$D$7:$D$592,0)),B_LVL,0)),"⚠ Same band as the manager","OK"))))),"—")</f>
        <v>OK</v>
      </c>
      <c r="BV217" s="64" t="n"/>
      <c r="BW217" s="20">
        <f>IFERROR(INDEX(LMH_PTS,MATCH(AG217,LMH_KEY,0)),0)</f>
        <v>9</v>
      </c>
      <c r="BX217" s="21">
        <f>IFERROR(INDEX(LMH_PTS,MATCH(AH217,LMH_KEY,0)),0)</f>
        <v>3</v>
      </c>
      <c r="BY217" s="21">
        <f>IFERROR(INDEX(LMH_PTS,MATCH(AI217,LMH_KEY,0)),0)</f>
        <v>1</v>
      </c>
      <c r="BZ217" s="21">
        <f>IFERROR(INDEX(LMH_PTS,MATCH(AJ217,LMH_KEY,0)),0)</f>
        <v>1</v>
      </c>
      <c r="CA217" s="21">
        <f>IFERROR(INDEX(LMH_PTS,MATCH(AK217,LMH_KEY,0)),0)</f>
        <v>1</v>
      </c>
      <c r="CB217" s="21">
        <f>IFERROR(INDEX(LMH_PTS,MATCH(AL217,LMH_KEY,0)),0)</f>
        <v>1</v>
      </c>
      <c r="CC217" s="21">
        <f>IFERROR(INDEX(LMH_PTS,MATCH(AM217,LMH_KEY,0)),0)</f>
        <v>1</v>
      </c>
      <c r="CD217" s="21">
        <f>IFERROR(INDEX(LMH_PTS,MATCH(IF(AU217&lt;&gt;"",AU217,AG217),LMH_KEY,0)),0)</f>
        <v>9</v>
      </c>
      <c r="CE217" s="21">
        <f>IFERROR(INDEX(LMH_PTS,MATCH(IF(AV217&lt;&gt;"",AV217,AH217),LMH_KEY,0)),0)</f>
        <v>3</v>
      </c>
      <c r="CF217" s="21">
        <f>IFERROR(INDEX(LMH_PTS,MATCH(IF(AW217&lt;&gt;"",AW217,AI217),LMH_KEY,0)),0)</f>
        <v>1</v>
      </c>
      <c r="CG217" s="21">
        <f>IFERROR(INDEX(LMH_PTS,MATCH(IF(AX217&lt;&gt;"",AX217,AJ217),LMH_KEY,0)),0)</f>
        <v>1</v>
      </c>
      <c r="CH217" s="21">
        <f>IFERROR(INDEX(LMH_PTS,MATCH(IF(AY217&lt;&gt;"",AY217,AK217),LMH_KEY,0)),0)</f>
        <v>1</v>
      </c>
      <c r="CI217" s="21">
        <f>IFERROR(INDEX(LMH_PTS,MATCH(IF(AZ217&lt;&gt;"",AZ217,AL217),LMH_KEY,0)),0)</f>
        <v>1</v>
      </c>
      <c r="CJ217" s="21">
        <f>IFERROR(INDEX(LMH_PTS,MATCH(IF(BA217&lt;&gt;"",BA217,AM217),LMH_KEY,0)),0)</f>
        <v>1</v>
      </c>
      <c r="CK217" s="21">
        <f>IF(BB217="",0,IFERROR(INDEX(LMH_STEP,MATCH(BB217,LMH_KEY,0)),0))</f>
        <v>0</v>
      </c>
      <c r="CL217" s="21">
        <f>IF(BC217="",0,IFERROR(INDEX(LMH_STEP,MATCH(BC217,LMH_KEY,0)),0))</f>
        <v>0</v>
      </c>
      <c r="CM217" s="21">
        <f>IF(BD217="",0,IFERROR(INDEX(LMH_STEP,MATCH(BD217,LMH_KEY,0)),0))</f>
        <v>0</v>
      </c>
      <c r="CN217" s="21">
        <f>IF(BE217="",0,IFERROR(INDEX(LMH_STEP,MATCH(BE217,LMH_KEY,0)),0))</f>
        <v>-1</v>
      </c>
      <c r="CO217" s="21">
        <f>IF(BF217="",0,IFERROR(INDEX(LMH_STEP,MATCH(BF217,LMH_KEY,0)),0))</f>
        <v>0</v>
      </c>
      <c r="CP217" s="21">
        <f>IF(BG217="",0,IFERROR(INDEX(LMH_STEP,MATCH(BG217,LMH_KEY,0)),0))</f>
        <v>0</v>
      </c>
      <c r="CQ217" s="21">
        <f>IF(BH217="",0,IFERROR(INDEX(LMH_STEP,MATCH(BH217,LMH_KEY,0)),0))</f>
        <v>0</v>
      </c>
      <c r="CR217" s="21">
        <f>IF(BI217&lt;&gt;"",IFERROR(INDEX(LMH_STEP,MATCH(BI217,LMH_KEY,0)),0),CK217)</f>
        <v>0</v>
      </c>
      <c r="CS217" s="21">
        <f>IF(BJ217&lt;&gt;"",IFERROR(INDEX(LMH_STEP,MATCH(BJ217,LMH_KEY,0)),0),CL217)</f>
        <v>0</v>
      </c>
      <c r="CT217" s="21">
        <f>IF(BK217&lt;&gt;"",IFERROR(INDEX(LMH_STEP,MATCH(BK217,LMH_KEY,0)),0),CM217)</f>
        <v>0</v>
      </c>
      <c r="CU217" s="21">
        <f>IF(BL217&lt;&gt;"",IFERROR(INDEX(LMH_STEP,MATCH(BL217,LMH_KEY,0)),0),CN217)</f>
        <v>-1</v>
      </c>
      <c r="CV217" s="21">
        <f>IF(BM217&lt;&gt;"",IFERROR(INDEX(LMH_STEP,MATCH(BM217,LMH_KEY,0)),0),CO217)</f>
        <v>0</v>
      </c>
      <c r="CW217" s="21">
        <f>IF(BN217&lt;&gt;"",IFERROR(INDEX(LMH_STEP,MATCH(BN217,LMH_KEY,0)),0),CP217)</f>
        <v>0</v>
      </c>
      <c r="CX217" s="21">
        <f>IF(BO217&lt;&gt;"",IFERROR(INDEX(LMH_STEP,MATCH(BO217,LMH_KEY,0)),0),CQ217)</f>
        <v>0</v>
      </c>
      <c r="CY217" s="21">
        <f>COUNTA(BI217:BO217)+IF(BP217&lt;&gt;"",1,0)+IFERROR(INDEX(RM_LCNT,MATCH($U217,RM_KEY,0)),0)</f>
        <v>0</v>
      </c>
      <c r="CZ217" s="21">
        <f>IF((BW217+BX217+BY217+BZ217+CA217+CB217+CC217)=0,0,(BW217*CK217+BX217*CL217+BY217*CM217+BZ217*CN217+CA217*CO217+CB217*CP217+CC217*CQ217)/(BW217+BX217+BY217+BZ217+CA217+CB217+CC217))</f>
        <v>-0.0588235294117647</v>
      </c>
      <c r="DA217" s="21">
        <f>IF((CD217+CE217+CF217+CG217+CH217+CI217+CJ217)=0,0,(CD217*CR217+CE217*CS217+CF217*CT217+CG217*CU217+CH217*CV217+CI217*CW217+CJ217*CX217)/(CD217+CE217+CF217+CG217+CH217+CI217+CJ217))</f>
        <v>-0.0588235294117647</v>
      </c>
    </row>
    <row r="218" ht="70" customHeight="1">
      <c r="A218" s="59" t="inlineStr">
        <is>
          <t>iDEAL</t>
        </is>
      </c>
      <c r="B218" s="17" t="inlineStr">
        <is>
          <t>Sales</t>
        </is>
      </c>
      <c r="C218" s="17" t="n">
        <v>3</v>
      </c>
      <c r="D218" s="17" t="inlineStr">
        <is>
          <t>IRIS2505</t>
        </is>
      </c>
      <c r="E218" s="17" t="inlineStr">
        <is>
          <t>Rohit Patil</t>
        </is>
      </c>
      <c r="F218" s="17" t="inlineStr">
        <is>
          <t>Manager Sales</t>
        </is>
      </c>
      <c r="G218" s="17" t="inlineStr">
        <is>
          <t>Hemant Karale</t>
        </is>
      </c>
      <c r="H218" s="17" t="inlineStr">
        <is>
          <t>IRIS1224</t>
        </is>
      </c>
      <c r="I218" s="17" t="n">
        <v>16.5</v>
      </c>
      <c r="J218" s="17" t="inlineStr">
        <is>
          <t>MBA</t>
        </is>
      </c>
      <c r="K218" s="17" t="inlineStr">
        <is>
          <t>L5 – Manager</t>
        </is>
      </c>
      <c r="L218" s="82" t="inlineStr">
        <is>
          <t>20 of 20</t>
        </is>
      </c>
      <c r="M218" s="83" t="n"/>
      <c r="N218" s="83" t="inlineStr">
        <is>
          <t>Annual · set by manager: 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t>
        </is>
      </c>
      <c r="O218" s="83" t="inlineStr">
        <is>
          <t>Latest rating: 2 · 9-box: Not placed · manager</t>
        </is>
      </c>
      <c r="P218" s="83" t="inlineStr">
        <is>
          <t>Complexity &amp; Expertise: A3: Sells compliance-automation solutions to banks and NBFCs; lead identification and client research → moved down 0.5
Autonomy &amp; Decision: A2: Only 'meeting new clients' named as an independent decision → moved down 0.5
Accountability &amp; Impact: B2: own survey / KRA answers · summarised by the rater; not quoted → matches the start
Leadership &amp; Strategy: A1: No guidance or leadership of others described → moved down 0.5</t>
        </is>
      </c>
      <c r="Q218" s="84" t="inlineStr">
        <is>
          <t>Open ▸</t>
        </is>
      </c>
      <c r="R218" s="84" t="inlineStr">
        <is>
          <t>Card ▸</t>
        </is>
      </c>
      <c r="S218" s="85" t="inlineStr">
        <is>
          <t>Sales &amp; Business Development</t>
        </is>
      </c>
      <c r="T218" s="86" t="inlineStr">
        <is>
          <t>Enterprise Sales &amp; Account Management</t>
        </is>
      </c>
      <c r="U218" s="86" t="inlineStr">
        <is>
          <t>R077</t>
        </is>
      </c>
      <c r="V218" s="86" t="inlineStr">
        <is>
          <t>Enterprise Sales &amp; Account Management · IC</t>
        </is>
      </c>
      <c r="W218" s="99" t="inlineStr">
        <is>
          <t>B2</t>
        </is>
      </c>
      <c r="X218" s="86" t="inlineStr">
        <is>
          <t>Band B · Specialist / Manager</t>
        </is>
      </c>
      <c r="Y218" s="86" t="inlineStr">
        <is>
          <t>Senior Account Executive</t>
        </is>
      </c>
      <c r="Z218" s="86" t="n"/>
      <c r="AA218" s="86" t="inlineStr">
        <is>
          <t>Placed at B2 by the evidence: six ratings × market-derived weights and rules R1–R13 · no move needed for the reporting line</t>
        </is>
      </c>
      <c r="AB218" s="86" t="n"/>
      <c r="AC218" s="88" t="inlineStr">
        <is>
          <t>B2</t>
        </is>
      </c>
      <c r="AD218" s="21" t="inlineStr">
        <is>
          <t>High · 16.5 yrs vs market 6–10 yrs for B2</t>
        </is>
      </c>
      <c r="AE218" s="21" t="n"/>
      <c r="AF218" s="21" t="inlineStr">
        <is>
          <t>P4 / M3 · SFIA 4–5</t>
        </is>
      </c>
      <c r="AG218" s="89" t="str">
        <f>IFERROR(IF(INDEX(RM_I_C,MATCH($U218,RM_KEY,0))="","",INDEX(RM_I_C,MATCH($U218,RM_KEY,0))),"")</f>
        <v>H</v>
      </c>
      <c r="AH218" s="90" t="str">
        <f>IFERROR(IF(INDEX(RM_I_Au,MATCH($U218,RM_KEY,0))="","",INDEX(RM_I_Au,MATCH($U218,RM_KEY,0))),"")</f>
        <v>M</v>
      </c>
      <c r="AI218" s="90" t="str">
        <f>IFERROR(IF(INDEX(RM_I_Ac,MATCH($U218,RM_KEY,0))="","",INDEX(RM_I_Ac,MATCH($U218,RM_KEY,0))),"")</f>
        <v>L</v>
      </c>
      <c r="AJ218" s="90" t="str">
        <f>IFERROR(IF(INDEX(RM_I_L,MATCH($U218,RM_KEY,0))="","",INDEX(RM_I_L,MATCH($U218,RM_KEY,0))),"")</f>
        <v>L</v>
      </c>
      <c r="AK218" s="90" t="str">
        <f>IFERROR(IF(INDEX(RM_I_BI,MATCH($U218,RM_KEY,0))="","",INDEX(RM_I_BI,MATCH($U218,RM_KEY,0))),"")</f>
        <v>M</v>
      </c>
      <c r="AL218" s="90" t="str">
        <f>IFERROR(IF(INDEX(RM_I_Exp,MATCH($U218,RM_KEY,0))="","",INDEX(RM_I_Exp,MATCH($U218,RM_KEY,0))),"")</f>
        <v>L</v>
      </c>
      <c r="AM218" s="90" t="str">
        <f>IFERROR(IF(INDEX(RM_I_Edu,MATCH($U218,RM_KEY,0))="","",INDEX(RM_I_Edu,MATCH($U218,RM_KEY,0))),"")</f>
        <v>L</v>
      </c>
      <c r="AN218" s="91" t="str">
        <f>IFERROR(IF(INDEX(RM_M_C,MATCH($U218,RM_KEY,0))="","",INDEX(RM_M_C,MATCH($U218,RM_KEY,0))),"")</f>
        <v>H</v>
      </c>
      <c r="AO218" s="92" t="str">
        <f>IFERROR(IF(INDEX(RM_M_Au,MATCH($U218,RM_KEY,0))="","",INDEX(RM_M_Au,MATCH($U218,RM_KEY,0))),"")</f>
        <v>M</v>
      </c>
      <c r="AP218" s="92" t="str">
        <f>IFERROR(IF(INDEX(RM_M_Ac,MATCH($U218,RM_KEY,0))="","",INDEX(RM_M_Ac,MATCH($U218,RM_KEY,0))),"")</f>
        <v>M</v>
      </c>
      <c r="AQ218" s="92" t="str">
        <f>IFERROR(IF(INDEX(RM_M_L,MATCH($U218,RM_KEY,0))="","",INDEX(RM_M_L,MATCH($U218,RM_KEY,0))),"")</f>
        <v>L</v>
      </c>
      <c r="AR218" s="92" t="str">
        <f>IFERROR(IF(INDEX(RM_M_BI,MATCH($U218,RM_KEY,0))="","",INDEX(RM_M_BI,MATCH($U218,RM_KEY,0))),"")</f>
        <v>L</v>
      </c>
      <c r="AS218" s="92" t="str">
        <f>IFERROR(IF(INDEX(RM_M_Exp,MATCH($U218,RM_KEY,0))="","",INDEX(RM_M_Exp,MATCH($U218,RM_KEY,0))),"")</f>
        <v>L</v>
      </c>
      <c r="AT218" s="92" t="str">
        <f>IFERROR(IF(INDEX(RM_M_Edu,MATCH($U218,RM_KEY,0))="","",INDEX(RM_M_Edu,MATCH($U218,RM_KEY,0))),"")</f>
        <v>L</v>
      </c>
      <c r="AU218" s="93" t="str">
        <f>IFERROR(IF(INDEX(RM_L_C,MATCH($U218,RM_KEY,0))="","",INDEX(RM_L_C,MATCH($U218,RM_KEY,0))),"")</f>
        <v/>
      </c>
      <c r="AV218" s="94" t="str">
        <f>IFERROR(IF(INDEX(RM_L_Au,MATCH($U218,RM_KEY,0))="","",INDEX(RM_L_Au,MATCH($U218,RM_KEY,0))),"")</f>
        <v/>
      </c>
      <c r="AW218" s="94" t="str">
        <f>IFERROR(IF(INDEX(RM_L_Ac,MATCH($U218,RM_KEY,0))="","",INDEX(RM_L_Ac,MATCH($U218,RM_KEY,0))),"")</f>
        <v/>
      </c>
      <c r="AX218" s="94" t="str">
        <f>IFERROR(IF(INDEX(RM_L_L,MATCH($U218,RM_KEY,0))="","",INDEX(RM_L_L,MATCH($U218,RM_KEY,0))),"")</f>
        <v/>
      </c>
      <c r="AY218" s="94" t="str">
        <f>IFERROR(IF(INDEX(RM_L_BI,MATCH($U218,RM_KEY,0))="","",INDEX(RM_L_BI,MATCH($U218,RM_KEY,0))),"")</f>
        <v/>
      </c>
      <c r="AZ218" s="94" t="str">
        <f>IFERROR(IF(INDEX(RM_L_Exp,MATCH($U218,RM_KEY,0))="","",INDEX(RM_L_Exp,MATCH($U218,RM_KEY,0))),"")</f>
        <v/>
      </c>
      <c r="BA218" s="94" t="str">
        <f>IFERROR(IF(INDEX(RM_L_Edu,MATCH($U218,RM_KEY,0))="","",INDEX(RM_L_Edu,MATCH($U218,RM_KEY,0))),"")</f>
        <v/>
      </c>
      <c r="BB218" s="89" t="inlineStr">
        <is>
          <t>M</t>
        </is>
      </c>
      <c r="BC218" s="90" t="inlineStr">
        <is>
          <t>M</t>
        </is>
      </c>
      <c r="BD218" s="90" t="inlineStr">
        <is>
          <t>M</t>
        </is>
      </c>
      <c r="BE218" s="90" t="inlineStr">
        <is>
          <t>L</t>
        </is>
      </c>
      <c r="BF218" s="90" t="n"/>
      <c r="BG218" s="90" t="inlineStr">
        <is>
          <t>H</t>
        </is>
      </c>
      <c r="BH218" s="90" t="inlineStr">
        <is>
          <t>H</t>
        </is>
      </c>
      <c r="BI218" s="93" t="n"/>
      <c r="BJ218" s="94" t="n"/>
      <c r="BK218" s="94" t="n"/>
      <c r="BL218" s="94" t="n"/>
      <c r="BM218" s="94" t="n"/>
      <c r="BN218" s="94" t="n"/>
      <c r="BO218" s="94" t="n"/>
      <c r="BP218" s="63" t="n"/>
      <c r="BQ218" s="95" t="str">
        <f>IF(CY218=0,"",IF(BP218&lt;&gt;"",BP218,IF(LEFT(W218,1)="X",W218,IF(OR(W218="B+",W218="C+"),INDEX(LAD_PC,MAX(1,MIN(14,MATCH(W218,LAD_PC,0)+IF((DA218-CZ218)&gt;=0.5,1,IF((DA218-CZ218)&lt;=-0.5,-1,0))))),INDEX(LAD_STD,MAX(1,MIN(12,MATCH(W218,LAD_STD,0)+IF((DA218-CZ218)&gt;=0.5,1,IF((DA218-CZ218)&lt;=-0.5,-1,0)))))))))</f>
        <v/>
      </c>
      <c r="BR218" s="86" t="str">
        <f>IF(BQ218="","",IFERROR(CHOOSE(INDEX(B_RANK,MATCH(BQ218,B_LVL,0)),"Band A · Practitioner","Band B · Specialist / Manager","B+ · Player-Coach","Band C · Principal / Head","C+ · Player-Coach","Band D · Business leadership","Band E · Enterprise leadership"),"Band X · Consultant"))</f>
        <v/>
      </c>
      <c r="BS218" s="86" t="str">
        <f>IF(BQ218="","",IF(BQ218=W218,"• Same",IF(INDEX(B_VAL,MATCH(BQ218,B_LVL,0))&gt;INDEX(B_VAL,MATCH(W218,B_LVL,0)),"▲ Up","▼ Down")))</f>
        <v/>
      </c>
      <c r="BT218" s="95" t="str">
        <f>IF(BQ218&lt;&gt;"",BQ218,W218)</f>
        <v>B2</v>
      </c>
      <c r="BU218" s="86" t="str">
        <f>IFERROR(IF($H218="","—",IF(OR(LEFT(BT218,1)="X",LEFT(INDEX($BT$7:$BT$592,MATCH($H218,$D$7:$D$592,0)),1)="X"),"—",IF(AND(LEFT(BT218,1)="E",LEFT(INDEX($BT$7:$BT$592,MATCH($H218,$D$7:$D$592,0)),1)="E"),"Exception · Band E",IF(INDEX(B_VAL,MATCH(BT218,B_LVL,0))&gt;=INDEX(B_VAL,MATCH(INDEX($BT$7:$BT$592,MATCH($H218,$D$7:$D$592,0)),B_LVL,0)),"⚠ At or above the manager",IF(INDEX(B_RANK,MATCH(BT218,B_LVL,0))=INDEX(B_RANK,MATCH(INDEX($BT$7:$BT$592,MATCH($H218,$D$7:$D$592,0)),B_LVL,0)),"⚠ Same band as the manager","OK"))))),"—")</f>
        <v>OK</v>
      </c>
      <c r="BV218" s="64" t="n"/>
      <c r="BW218" s="20">
        <f>IFERROR(INDEX(LMH_PTS,MATCH(AG218,LMH_KEY,0)),0)</f>
        <v>9</v>
      </c>
      <c r="BX218" s="21">
        <f>IFERROR(INDEX(LMH_PTS,MATCH(AH218,LMH_KEY,0)),0)</f>
        <v>3</v>
      </c>
      <c r="BY218" s="21">
        <f>IFERROR(INDEX(LMH_PTS,MATCH(AI218,LMH_KEY,0)),0)</f>
        <v>1</v>
      </c>
      <c r="BZ218" s="21">
        <f>IFERROR(INDEX(LMH_PTS,MATCH(AJ218,LMH_KEY,0)),0)</f>
        <v>1</v>
      </c>
      <c r="CA218" s="21">
        <f>IFERROR(INDEX(LMH_PTS,MATCH(AK218,LMH_KEY,0)),0)</f>
        <v>3</v>
      </c>
      <c r="CB218" s="21">
        <f>IFERROR(INDEX(LMH_PTS,MATCH(AL218,LMH_KEY,0)),0)</f>
        <v>1</v>
      </c>
      <c r="CC218" s="21">
        <f>IFERROR(INDEX(LMH_PTS,MATCH(AM218,LMH_KEY,0)),0)</f>
        <v>1</v>
      </c>
      <c r="CD218" s="21">
        <f>IFERROR(INDEX(LMH_PTS,MATCH(IF(AU218&lt;&gt;"",AU218,AG218),LMH_KEY,0)),0)</f>
        <v>9</v>
      </c>
      <c r="CE218" s="21">
        <f>IFERROR(INDEX(LMH_PTS,MATCH(IF(AV218&lt;&gt;"",AV218,AH218),LMH_KEY,0)),0)</f>
        <v>3</v>
      </c>
      <c r="CF218" s="21">
        <f>IFERROR(INDEX(LMH_PTS,MATCH(IF(AW218&lt;&gt;"",AW218,AI218),LMH_KEY,0)),0)</f>
        <v>1</v>
      </c>
      <c r="CG218" s="21">
        <f>IFERROR(INDEX(LMH_PTS,MATCH(IF(AX218&lt;&gt;"",AX218,AJ218),LMH_KEY,0)),0)</f>
        <v>1</v>
      </c>
      <c r="CH218" s="21">
        <f>IFERROR(INDEX(LMH_PTS,MATCH(IF(AY218&lt;&gt;"",AY218,AK218),LMH_KEY,0)),0)</f>
        <v>3</v>
      </c>
      <c r="CI218" s="21">
        <f>IFERROR(INDEX(LMH_PTS,MATCH(IF(AZ218&lt;&gt;"",AZ218,AL218),LMH_KEY,0)),0)</f>
        <v>1</v>
      </c>
      <c r="CJ218" s="21">
        <f>IFERROR(INDEX(LMH_PTS,MATCH(IF(BA218&lt;&gt;"",BA218,AM218),LMH_KEY,0)),0)</f>
        <v>1</v>
      </c>
      <c r="CK218" s="21">
        <f>IF(BB218="",0,IFERROR(INDEX(LMH_STEP,MATCH(BB218,LMH_KEY,0)),0))</f>
        <v>0</v>
      </c>
      <c r="CL218" s="21">
        <f>IF(BC218="",0,IFERROR(INDEX(LMH_STEP,MATCH(BC218,LMH_KEY,0)),0))</f>
        <v>0</v>
      </c>
      <c r="CM218" s="21">
        <f>IF(BD218="",0,IFERROR(INDEX(LMH_STEP,MATCH(BD218,LMH_KEY,0)),0))</f>
        <v>0</v>
      </c>
      <c r="CN218" s="21">
        <f>IF(BE218="",0,IFERROR(INDEX(LMH_STEP,MATCH(BE218,LMH_KEY,0)),0))</f>
        <v>-1</v>
      </c>
      <c r="CO218" s="21">
        <f>IF(BF218="",0,IFERROR(INDEX(LMH_STEP,MATCH(BF218,LMH_KEY,0)),0))</f>
        <v>0</v>
      </c>
      <c r="CP218" s="21">
        <f>IF(BG218="",0,IFERROR(INDEX(LMH_STEP,MATCH(BG218,LMH_KEY,0)),0))</f>
        <v>1</v>
      </c>
      <c r="CQ218" s="21">
        <f>IF(BH218="",0,IFERROR(INDEX(LMH_STEP,MATCH(BH218,LMH_KEY,0)),0))</f>
        <v>1</v>
      </c>
      <c r="CR218" s="21">
        <f>IF(BI218&lt;&gt;"",IFERROR(INDEX(LMH_STEP,MATCH(BI218,LMH_KEY,0)),0),CK218)</f>
        <v>0</v>
      </c>
      <c r="CS218" s="21">
        <f>IF(BJ218&lt;&gt;"",IFERROR(INDEX(LMH_STEP,MATCH(BJ218,LMH_KEY,0)),0),CL218)</f>
        <v>0</v>
      </c>
      <c r="CT218" s="21">
        <f>IF(BK218&lt;&gt;"",IFERROR(INDEX(LMH_STEP,MATCH(BK218,LMH_KEY,0)),0),CM218)</f>
        <v>0</v>
      </c>
      <c r="CU218" s="21">
        <f>IF(BL218&lt;&gt;"",IFERROR(INDEX(LMH_STEP,MATCH(BL218,LMH_KEY,0)),0),CN218)</f>
        <v>-1</v>
      </c>
      <c r="CV218" s="21">
        <f>IF(BM218&lt;&gt;"",IFERROR(INDEX(LMH_STEP,MATCH(BM218,LMH_KEY,0)),0),CO218)</f>
        <v>0</v>
      </c>
      <c r="CW218" s="21">
        <f>IF(BN218&lt;&gt;"",IFERROR(INDEX(LMH_STEP,MATCH(BN218,LMH_KEY,0)),0),CP218)</f>
        <v>1</v>
      </c>
      <c r="CX218" s="21">
        <f>IF(BO218&lt;&gt;"",IFERROR(INDEX(LMH_STEP,MATCH(BO218,LMH_KEY,0)),0),CQ218)</f>
        <v>1</v>
      </c>
      <c r="CY218" s="21">
        <f>COUNTA(BI218:BO218)+IF(BP218&lt;&gt;"",1,0)+IFERROR(INDEX(RM_LCNT,MATCH($U218,RM_KEY,0)),0)</f>
        <v>0</v>
      </c>
      <c r="CZ218" s="21">
        <f>IF((BW218+BX218+BY218+BZ218+CA218+CB218+CC218)=0,0,(BW218*CK218+BX218*CL218+BY218*CM218+BZ218*CN218+CA218*CO218+CB218*CP218+CC218*CQ218)/(BW218+BX218+BY218+BZ218+CA218+CB218+CC218))</f>
        <v>0.0526315789473684</v>
      </c>
      <c r="DA218" s="21">
        <f>IF((CD218+CE218+CF218+CG218+CH218+CI218+CJ218)=0,0,(CD218*CR218+CE218*CS218+CF218*CT218+CG218*CU218+CH218*CV218+CI218*CW218+CJ218*CX218)/(CD218+CE218+CF218+CG218+CH218+CI218+CJ218))</f>
        <v>0.0526315789473684</v>
      </c>
    </row>
    <row r="219" ht="70" customHeight="1">
      <c r="A219" s="59" t="inlineStr">
        <is>
          <t>iDEAL</t>
        </is>
      </c>
      <c r="B219" s="17" t="inlineStr">
        <is>
          <t>Product Management</t>
        </is>
      </c>
      <c r="C219" s="17" t="n">
        <v>3</v>
      </c>
      <c r="D219" s="17" t="inlineStr">
        <is>
          <t>IRIS1158</t>
        </is>
      </c>
      <c r="E219" s="17" t="inlineStr">
        <is>
          <t>Yuvraj Kharchane</t>
        </is>
      </c>
      <c r="F219" s="17" t="inlineStr">
        <is>
          <t>Product Manager</t>
        </is>
      </c>
      <c r="G219" s="17" t="inlineStr">
        <is>
          <t>Hemant Karale</t>
        </is>
      </c>
      <c r="H219" s="17" t="inlineStr">
        <is>
          <t>IRIS1224</t>
        </is>
      </c>
      <c r="I219" s="17" t="n">
        <v>14.3</v>
      </c>
      <c r="J219" s="17" t="inlineStr">
        <is>
          <t>MBA</t>
        </is>
      </c>
      <c r="K219" s="17" t="inlineStr">
        <is>
          <t>L5 – Manager</t>
        </is>
      </c>
      <c r="L219" s="82" t="inlineStr">
        <is>
          <t>20 of 20</t>
        </is>
      </c>
      <c r="M219" s="83" t="n"/>
      <c r="N219" s="83" t="inlineStr">
        <is>
          <t>Annual · set by manager: 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t>
        </is>
      </c>
      <c r="O219" s="83" t="inlineStr">
        <is>
          <t>Latest rating: 5 · Potential: High · 9-box: Core Contributor</t>
        </is>
      </c>
      <c r="P219" s="83" t="inlineStr">
        <is>
          <t>Complexity &amp; Expertise: B2: Combines product delivery, client relationships, renewals, billing, proposals and EU business development in regulatory reporting → matches the start
Autonomy &amp; Decision: B2: Decides delivery matters, day-to-day operations and commercial negotiations with clients → matches the start
Accountability &amp; Impact: B2: own survey / KRA answers · summarised by the rater; not quoted → matches the start
Leadership &amp; Strategy: B1: Six direct reports in HR data; text does not describe managing them → moved down 0.5</t>
        </is>
      </c>
      <c r="Q219" s="84" t="inlineStr">
        <is>
          <t>Open ▸</t>
        </is>
      </c>
      <c r="R219" s="84" t="inlineStr">
        <is>
          <t>Card ▸</t>
        </is>
      </c>
      <c r="S219" s="85" t="inlineStr">
        <is>
          <t>Product Management</t>
        </is>
      </c>
      <c r="T219" s="86" t="inlineStr">
        <is>
          <t>Product Management</t>
        </is>
      </c>
      <c r="U219" s="86" t="inlineStr">
        <is>
          <t>R064</t>
        </is>
      </c>
      <c r="V219" s="86" t="inlineStr">
        <is>
          <t>Product Management · Manager</t>
        </is>
      </c>
      <c r="W219" s="99" t="inlineStr">
        <is>
          <t>B2</t>
        </is>
      </c>
      <c r="X219" s="86" t="inlineStr">
        <is>
          <t>Band B · Specialist / Manager</t>
        </is>
      </c>
      <c r="Y219" s="86" t="inlineStr">
        <is>
          <t>Product Manager</t>
        </is>
      </c>
      <c r="Z219" s="86" t="n"/>
      <c r="AA219" s="86" t="inlineStr">
        <is>
          <t>Placed at B2 by the evidence: six ratings × market-derived weights and rules R1–R13 · no move needed for the reporting line</t>
        </is>
      </c>
      <c r="AB219" s="86" t="n"/>
      <c r="AC219" s="88" t="inlineStr">
        <is>
          <t>B2</t>
        </is>
      </c>
      <c r="AD219" s="21" t="inlineStr">
        <is>
          <t>High · 14.3 yrs vs market 6–10 yrs for B2</t>
        </is>
      </c>
      <c r="AE219" s="21" t="inlineStr">
        <is>
          <t>6 direct reports · norm IC: none · People: 6–8 knowledge work, 8–12 standardised delivery</t>
        </is>
      </c>
      <c r="AF219" s="21" t="inlineStr">
        <is>
          <t>P4 / M3 · SFIA 4–5</t>
        </is>
      </c>
      <c r="AG219" s="89" t="str">
        <f>IFERROR(IF(INDEX(RM_I_C,MATCH($U219,RM_KEY,0))="","",INDEX(RM_I_C,MATCH($U219,RM_KEY,0))),"")</f>
        <v>H</v>
      </c>
      <c r="AH219" s="90" t="str">
        <f>IFERROR(IF(INDEX(RM_I_Au,MATCH($U219,RM_KEY,0))="","",INDEX(RM_I_Au,MATCH($U219,RM_KEY,0))),"")</f>
        <v>M</v>
      </c>
      <c r="AI219" s="90" t="str">
        <f>IFERROR(IF(INDEX(RM_I_Ac,MATCH($U219,RM_KEY,0))="","",INDEX(RM_I_Ac,MATCH($U219,RM_KEY,0))),"")</f>
        <v>M</v>
      </c>
      <c r="AJ219" s="90" t="str">
        <f>IFERROR(IF(INDEX(RM_I_L,MATCH($U219,RM_KEY,0))="","",INDEX(RM_I_L,MATCH($U219,RM_KEY,0))),"")</f>
        <v>M</v>
      </c>
      <c r="AK219" s="90" t="str">
        <f>IFERROR(IF(INDEX(RM_I_BI,MATCH($U219,RM_KEY,0))="","",INDEX(RM_I_BI,MATCH($U219,RM_KEY,0))),"")</f>
        <v>L</v>
      </c>
      <c r="AL219" s="90" t="str">
        <f>IFERROR(IF(INDEX(RM_I_Exp,MATCH($U219,RM_KEY,0))="","",INDEX(RM_I_Exp,MATCH($U219,RM_KEY,0))),"")</f>
        <v>L</v>
      </c>
      <c r="AM219" s="90" t="str">
        <f>IFERROR(IF(INDEX(RM_I_Edu,MATCH($U219,RM_KEY,0))="","",INDEX(RM_I_Edu,MATCH($U219,RM_KEY,0))),"")</f>
        <v>L</v>
      </c>
      <c r="AN219" s="91" t="str">
        <f>IFERROR(IF(INDEX(RM_M_C,MATCH($U219,RM_KEY,0))="","",INDEX(RM_M_C,MATCH($U219,RM_KEY,0))),"")</f>
        <v>H</v>
      </c>
      <c r="AO219" s="92" t="str">
        <f>IFERROR(IF(INDEX(RM_M_Au,MATCH($U219,RM_KEY,0))="","",INDEX(RM_M_Au,MATCH($U219,RM_KEY,0))),"")</f>
        <v>M</v>
      </c>
      <c r="AP219" s="92" t="str">
        <f>IFERROR(IF(INDEX(RM_M_Ac,MATCH($U219,RM_KEY,0))="","",INDEX(RM_M_Ac,MATCH($U219,RM_KEY,0))),"")</f>
        <v>M</v>
      </c>
      <c r="AQ219" s="92" t="str">
        <f>IFERROR(IF(INDEX(RM_M_L,MATCH($U219,RM_KEY,0))="","",INDEX(RM_M_L,MATCH($U219,RM_KEY,0))),"")</f>
        <v>M</v>
      </c>
      <c r="AR219" s="92" t="str">
        <f>IFERROR(IF(INDEX(RM_M_BI,MATCH($U219,RM_KEY,0))="","",INDEX(RM_M_BI,MATCH($U219,RM_KEY,0))),"")</f>
        <v>L</v>
      </c>
      <c r="AS219" s="92" t="str">
        <f>IFERROR(IF(INDEX(RM_M_Exp,MATCH($U219,RM_KEY,0))="","",INDEX(RM_M_Exp,MATCH($U219,RM_KEY,0))),"")</f>
        <v>L</v>
      </c>
      <c r="AT219" s="92" t="str">
        <f>IFERROR(IF(INDEX(RM_M_Edu,MATCH($U219,RM_KEY,0))="","",INDEX(RM_M_Edu,MATCH($U219,RM_KEY,0))),"")</f>
        <v>L</v>
      </c>
      <c r="AU219" s="93" t="str">
        <f>IFERROR(IF(INDEX(RM_L_C,MATCH($U219,RM_KEY,0))="","",INDEX(RM_L_C,MATCH($U219,RM_KEY,0))),"")</f>
        <v/>
      </c>
      <c r="AV219" s="94" t="str">
        <f>IFERROR(IF(INDEX(RM_L_Au,MATCH($U219,RM_KEY,0))="","",INDEX(RM_L_Au,MATCH($U219,RM_KEY,0))),"")</f>
        <v/>
      </c>
      <c r="AW219" s="94" t="str">
        <f>IFERROR(IF(INDEX(RM_L_Ac,MATCH($U219,RM_KEY,0))="","",INDEX(RM_L_Ac,MATCH($U219,RM_KEY,0))),"")</f>
        <v/>
      </c>
      <c r="AX219" s="94" t="str">
        <f>IFERROR(IF(INDEX(RM_L_L,MATCH($U219,RM_KEY,0))="","",INDEX(RM_L_L,MATCH($U219,RM_KEY,0))),"")</f>
        <v/>
      </c>
      <c r="AY219" s="94" t="str">
        <f>IFERROR(IF(INDEX(RM_L_BI,MATCH($U219,RM_KEY,0))="","",INDEX(RM_L_BI,MATCH($U219,RM_KEY,0))),"")</f>
        <v/>
      </c>
      <c r="AZ219" s="94" t="str">
        <f>IFERROR(IF(INDEX(RM_L_Exp,MATCH($U219,RM_KEY,0))="","",INDEX(RM_L_Exp,MATCH($U219,RM_KEY,0))),"")</f>
        <v/>
      </c>
      <c r="BA219" s="94" t="str">
        <f>IFERROR(IF(INDEX(RM_L_Edu,MATCH($U219,RM_KEY,0))="","",INDEX(RM_L_Edu,MATCH($U219,RM_KEY,0))),"")</f>
        <v/>
      </c>
      <c r="BB219" s="89" t="inlineStr">
        <is>
          <t>M</t>
        </is>
      </c>
      <c r="BC219" s="90" t="inlineStr">
        <is>
          <t>M</t>
        </is>
      </c>
      <c r="BD219" s="90" t="inlineStr">
        <is>
          <t>M</t>
        </is>
      </c>
      <c r="BE219" s="90" t="inlineStr">
        <is>
          <t>M</t>
        </is>
      </c>
      <c r="BF219" s="90" t="inlineStr">
        <is>
          <t>M</t>
        </is>
      </c>
      <c r="BG219" s="90" t="inlineStr">
        <is>
          <t>H</t>
        </is>
      </c>
      <c r="BH219" s="90" t="inlineStr">
        <is>
          <t>H</t>
        </is>
      </c>
      <c r="BI219" s="93" t="n"/>
      <c r="BJ219" s="94" t="n"/>
      <c r="BK219" s="94" t="n"/>
      <c r="BL219" s="94" t="n"/>
      <c r="BM219" s="94" t="n"/>
      <c r="BN219" s="94" t="n"/>
      <c r="BO219" s="94" t="n"/>
      <c r="BP219" s="63" t="n"/>
      <c r="BQ219" s="95" t="str">
        <f>IF(CY219=0,"",IF(BP219&lt;&gt;"",BP219,IF(LEFT(W219,1)="X",W219,IF(OR(W219="B+",W219="C+"),INDEX(LAD_PC,MAX(1,MIN(14,MATCH(W219,LAD_PC,0)+IF((DA219-CZ219)&gt;=0.5,1,IF((DA219-CZ219)&lt;=-0.5,-1,0))))),INDEX(LAD_STD,MAX(1,MIN(12,MATCH(W219,LAD_STD,0)+IF((DA219-CZ219)&gt;=0.5,1,IF((DA219-CZ219)&lt;=-0.5,-1,0)))))))))</f>
        <v/>
      </c>
      <c r="BR219" s="86" t="str">
        <f>IF(BQ219="","",IFERROR(CHOOSE(INDEX(B_RANK,MATCH(BQ219,B_LVL,0)),"Band A · Practitioner","Band B · Specialist / Manager","B+ · Player-Coach","Band C · Principal / Head","C+ · Player-Coach","Band D · Business leadership","Band E · Enterprise leadership"),"Band X · Consultant"))</f>
        <v/>
      </c>
      <c r="BS219" s="86" t="str">
        <f>IF(BQ219="","",IF(BQ219=W219,"• Same",IF(INDEX(B_VAL,MATCH(BQ219,B_LVL,0))&gt;INDEX(B_VAL,MATCH(W219,B_LVL,0)),"▲ Up","▼ Down")))</f>
        <v/>
      </c>
      <c r="BT219" s="95" t="str">
        <f>IF(BQ219&lt;&gt;"",BQ219,W219)</f>
        <v>B2</v>
      </c>
      <c r="BU219" s="86" t="str">
        <f>IFERROR(IF($H219="","—",IF(OR(LEFT(BT219,1)="X",LEFT(INDEX($BT$7:$BT$592,MATCH($H219,$D$7:$D$592,0)),1)="X"),"—",IF(AND(LEFT(BT219,1)="E",LEFT(INDEX($BT$7:$BT$592,MATCH($H219,$D$7:$D$592,0)),1)="E"),"Exception · Band E",IF(INDEX(B_VAL,MATCH(BT219,B_LVL,0))&gt;=INDEX(B_VAL,MATCH(INDEX($BT$7:$BT$592,MATCH($H219,$D$7:$D$592,0)),B_LVL,0)),"⚠ At or above the manager",IF(INDEX(B_RANK,MATCH(BT219,B_LVL,0))=INDEX(B_RANK,MATCH(INDEX($BT$7:$BT$592,MATCH($H219,$D$7:$D$592,0)),B_LVL,0)),"⚠ Same band as the manager","OK"))))),"—")</f>
        <v>OK</v>
      </c>
      <c r="BV219" s="64" t="n"/>
      <c r="BW219" s="20">
        <f>IFERROR(INDEX(LMH_PTS,MATCH(AG219,LMH_KEY,0)),0)</f>
        <v>9</v>
      </c>
      <c r="BX219" s="21">
        <f>IFERROR(INDEX(LMH_PTS,MATCH(AH219,LMH_KEY,0)),0)</f>
        <v>3</v>
      </c>
      <c r="BY219" s="21">
        <f>IFERROR(INDEX(LMH_PTS,MATCH(AI219,LMH_KEY,0)),0)</f>
        <v>3</v>
      </c>
      <c r="BZ219" s="21">
        <f>IFERROR(INDEX(LMH_PTS,MATCH(AJ219,LMH_KEY,0)),0)</f>
        <v>3</v>
      </c>
      <c r="CA219" s="21">
        <f>IFERROR(INDEX(LMH_PTS,MATCH(AK219,LMH_KEY,0)),0)</f>
        <v>1</v>
      </c>
      <c r="CB219" s="21">
        <f>IFERROR(INDEX(LMH_PTS,MATCH(AL219,LMH_KEY,0)),0)</f>
        <v>1</v>
      </c>
      <c r="CC219" s="21">
        <f>IFERROR(INDEX(LMH_PTS,MATCH(AM219,LMH_KEY,0)),0)</f>
        <v>1</v>
      </c>
      <c r="CD219" s="21">
        <f>IFERROR(INDEX(LMH_PTS,MATCH(IF(AU219&lt;&gt;"",AU219,AG219),LMH_KEY,0)),0)</f>
        <v>9</v>
      </c>
      <c r="CE219" s="21">
        <f>IFERROR(INDEX(LMH_PTS,MATCH(IF(AV219&lt;&gt;"",AV219,AH219),LMH_KEY,0)),0)</f>
        <v>3</v>
      </c>
      <c r="CF219" s="21">
        <f>IFERROR(INDEX(LMH_PTS,MATCH(IF(AW219&lt;&gt;"",AW219,AI219),LMH_KEY,0)),0)</f>
        <v>3</v>
      </c>
      <c r="CG219" s="21">
        <f>IFERROR(INDEX(LMH_PTS,MATCH(IF(AX219&lt;&gt;"",AX219,AJ219),LMH_KEY,0)),0)</f>
        <v>3</v>
      </c>
      <c r="CH219" s="21">
        <f>IFERROR(INDEX(LMH_PTS,MATCH(IF(AY219&lt;&gt;"",AY219,AK219),LMH_KEY,0)),0)</f>
        <v>1</v>
      </c>
      <c r="CI219" s="21">
        <f>IFERROR(INDEX(LMH_PTS,MATCH(IF(AZ219&lt;&gt;"",AZ219,AL219),LMH_KEY,0)),0)</f>
        <v>1</v>
      </c>
      <c r="CJ219" s="21">
        <f>IFERROR(INDEX(LMH_PTS,MATCH(IF(BA219&lt;&gt;"",BA219,AM219),LMH_KEY,0)),0)</f>
        <v>1</v>
      </c>
      <c r="CK219" s="21">
        <f>IF(BB219="",0,IFERROR(INDEX(LMH_STEP,MATCH(BB219,LMH_KEY,0)),0))</f>
        <v>0</v>
      </c>
      <c r="CL219" s="21">
        <f>IF(BC219="",0,IFERROR(INDEX(LMH_STEP,MATCH(BC219,LMH_KEY,0)),0))</f>
        <v>0</v>
      </c>
      <c r="CM219" s="21">
        <f>IF(BD219="",0,IFERROR(INDEX(LMH_STEP,MATCH(BD219,LMH_KEY,0)),0))</f>
        <v>0</v>
      </c>
      <c r="CN219" s="21">
        <f>IF(BE219="",0,IFERROR(INDEX(LMH_STEP,MATCH(BE219,LMH_KEY,0)),0))</f>
        <v>0</v>
      </c>
      <c r="CO219" s="21">
        <f>IF(BF219="",0,IFERROR(INDEX(LMH_STEP,MATCH(BF219,LMH_KEY,0)),0))</f>
        <v>0</v>
      </c>
      <c r="CP219" s="21">
        <f>IF(BG219="",0,IFERROR(INDEX(LMH_STEP,MATCH(BG219,LMH_KEY,0)),0))</f>
        <v>1</v>
      </c>
      <c r="CQ219" s="21">
        <f>IF(BH219="",0,IFERROR(INDEX(LMH_STEP,MATCH(BH219,LMH_KEY,0)),0))</f>
        <v>1</v>
      </c>
      <c r="CR219" s="21">
        <f>IF(BI219&lt;&gt;"",IFERROR(INDEX(LMH_STEP,MATCH(BI219,LMH_KEY,0)),0),CK219)</f>
        <v>0</v>
      </c>
      <c r="CS219" s="21">
        <f>IF(BJ219&lt;&gt;"",IFERROR(INDEX(LMH_STEP,MATCH(BJ219,LMH_KEY,0)),0),CL219)</f>
        <v>0</v>
      </c>
      <c r="CT219" s="21">
        <f>IF(BK219&lt;&gt;"",IFERROR(INDEX(LMH_STEP,MATCH(BK219,LMH_KEY,0)),0),CM219)</f>
        <v>0</v>
      </c>
      <c r="CU219" s="21">
        <f>IF(BL219&lt;&gt;"",IFERROR(INDEX(LMH_STEP,MATCH(BL219,LMH_KEY,0)),0),CN219)</f>
        <v>0</v>
      </c>
      <c r="CV219" s="21">
        <f>IF(BM219&lt;&gt;"",IFERROR(INDEX(LMH_STEP,MATCH(BM219,LMH_KEY,0)),0),CO219)</f>
        <v>0</v>
      </c>
      <c r="CW219" s="21">
        <f>IF(BN219&lt;&gt;"",IFERROR(INDEX(LMH_STEP,MATCH(BN219,LMH_KEY,0)),0),CP219)</f>
        <v>1</v>
      </c>
      <c r="CX219" s="21">
        <f>IF(BO219&lt;&gt;"",IFERROR(INDEX(LMH_STEP,MATCH(BO219,LMH_KEY,0)),0),CQ219)</f>
        <v>1</v>
      </c>
      <c r="CY219" s="21">
        <f>COUNTA(BI219:BO219)+IF(BP219&lt;&gt;"",1,0)+IFERROR(INDEX(RM_LCNT,MATCH($U219,RM_KEY,0)),0)</f>
        <v>0</v>
      </c>
      <c r="CZ219" s="21">
        <f>IF((BW219+BX219+BY219+BZ219+CA219+CB219+CC219)=0,0,(BW219*CK219+BX219*CL219+BY219*CM219+BZ219*CN219+CA219*CO219+CB219*CP219+CC219*CQ219)/(BW219+BX219+BY219+BZ219+CA219+CB219+CC219))</f>
        <v>0.0952380952380952</v>
      </c>
      <c r="DA219" s="21">
        <f>IF((CD219+CE219+CF219+CG219+CH219+CI219+CJ219)=0,0,(CD219*CR219+CE219*CS219+CF219*CT219+CG219*CU219+CH219*CV219+CI219*CW219+CJ219*CX219)/(CD219+CE219+CF219+CG219+CH219+CI219+CJ219))</f>
        <v>0.0952380952380952</v>
      </c>
    </row>
    <row r="220" ht="70" customHeight="1">
      <c r="A220" s="59" t="inlineStr">
        <is>
          <t>iDEAL</t>
        </is>
      </c>
      <c r="B220" s="17" t="inlineStr">
        <is>
          <t>Technology</t>
        </is>
      </c>
      <c r="C220" s="17" t="n">
        <v>4</v>
      </c>
      <c r="D220" s="17" t="inlineStr">
        <is>
          <t>IRIS1178</t>
        </is>
      </c>
      <c r="E220" s="17" t="inlineStr">
        <is>
          <t>Anand Shinde</t>
        </is>
      </c>
      <c r="F220" s="17" t="inlineStr">
        <is>
          <t>Senior Business Analyst</t>
        </is>
      </c>
      <c r="G220" s="17" t="inlineStr">
        <is>
          <t>Yuvraj Kharchane</t>
        </is>
      </c>
      <c r="H220" s="17" t="inlineStr">
        <is>
          <t>IRIS1158</t>
        </is>
      </c>
      <c r="I220" s="17" t="n">
        <v>14.3</v>
      </c>
      <c r="J220" s="17" t="inlineStr">
        <is>
          <t>MBA</t>
        </is>
      </c>
      <c r="K220" s="17" t="inlineStr">
        <is>
          <t>L4 – Senior</t>
        </is>
      </c>
      <c r="L220" s="82" t="inlineStr">
        <is>
          <t>20 of 20</t>
        </is>
      </c>
      <c r="M220" s="83" t="n"/>
      <c r="N220" s="83" t="inlineStr">
        <is>
          <t>Annual · set by manager: 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t>
        </is>
      </c>
      <c r="O220" s="83" t="inlineStr">
        <is>
          <t>Latest rating: 5 · Potential: High · 9-box: Trusted Professional</t>
        </is>
      </c>
      <c r="P220" s="83" t="inlineStr">
        <is>
          <t>Complexity &amp; Expertise: A3: Develops new RBI returns from scratch; handles client return-conversion errors; uses SQL → moved down 0.5
Autonomy &amp; Decision: A2: Decides bug fixing only → moved down 0.5
Accountability &amp; Impact: A2: Own return development and error fixes; mistakes trigger client escalation → moved down 0.5
Leadership &amp; Strategy: A1: None described → moved down 0.5</t>
        </is>
      </c>
      <c r="Q220" s="84" t="inlineStr">
        <is>
          <t>Open ▸</t>
        </is>
      </c>
      <c r="R220" s="84" t="inlineStr">
        <is>
          <t>Card ▸</t>
        </is>
      </c>
      <c r="S220" s="85" t="inlineStr">
        <is>
          <t>Business Analysis</t>
        </is>
      </c>
      <c r="T220" s="86" t="inlineStr">
        <is>
          <t>Business Analysis</t>
        </is>
      </c>
      <c r="U220" s="86" t="inlineStr">
        <is>
          <t>R005</t>
        </is>
      </c>
      <c r="V220" s="86" t="inlineStr">
        <is>
          <t>Business Analysis · IC</t>
        </is>
      </c>
      <c r="W220" s="101" t="inlineStr">
        <is>
          <t>A3</t>
        </is>
      </c>
      <c r="X220" s="86" t="inlineStr">
        <is>
          <t>Band A · Practitioner</t>
        </is>
      </c>
      <c r="Y220" s="86" t="inlineStr">
        <is>
          <t>Senior Business Analyst</t>
        </is>
      </c>
      <c r="Z220" s="100" t="inlineStr">
        <is>
          <t>Keeps Business Analysis Specialist for one cycle · then Senior Business Analyst</t>
        </is>
      </c>
      <c r="AA220" s="86" t="inlineStr">
        <is>
          <t>Evidence level B1 · moved down to A3 so that no reportee shares a band with their manager, with the fewest moves across IRIS · pay and title protected for one cycle</t>
        </is>
      </c>
      <c r="AB220" s="86" t="n"/>
      <c r="AC220" s="88" t="inlineStr">
        <is>
          <t>B1</t>
        </is>
      </c>
      <c r="AD220" s="21" t="inlineStr">
        <is>
          <t>High · 14.3 yrs vs market 2–5 yrs for A3</t>
        </is>
      </c>
      <c r="AE220" s="21" t="n"/>
      <c r="AF220" s="21" t="inlineStr">
        <is>
          <t>P2 · SFIA 3 Apply</t>
        </is>
      </c>
      <c r="AG220" s="89" t="str">
        <f>IFERROR(IF(INDEX(RM_I_C,MATCH($U220,RM_KEY,0))="","",INDEX(RM_I_C,MATCH($U220,RM_KEY,0))),"")</f>
        <v>H</v>
      </c>
      <c r="AH220" s="90" t="str">
        <f>IFERROR(IF(INDEX(RM_I_Au,MATCH($U220,RM_KEY,0))="","",INDEX(RM_I_Au,MATCH($U220,RM_KEY,0))),"")</f>
        <v>M</v>
      </c>
      <c r="AI220" s="90" t="str">
        <f>IFERROR(IF(INDEX(RM_I_Ac,MATCH($U220,RM_KEY,0))="","",INDEX(RM_I_Ac,MATCH($U220,RM_KEY,0))),"")</f>
        <v>L</v>
      </c>
      <c r="AJ220" s="90" t="str">
        <f>IFERROR(IF(INDEX(RM_I_L,MATCH($U220,RM_KEY,0))="","",INDEX(RM_I_L,MATCH($U220,RM_KEY,0))),"")</f>
        <v>L</v>
      </c>
      <c r="AK220" s="90" t="str">
        <f>IFERROR(IF(INDEX(RM_I_BI,MATCH($U220,RM_KEY,0))="","",INDEX(RM_I_BI,MATCH($U220,RM_KEY,0))),"")</f>
        <v>L</v>
      </c>
      <c r="AL220" s="90" t="str">
        <f>IFERROR(IF(INDEX(RM_I_Exp,MATCH($U220,RM_KEY,0))="","",INDEX(RM_I_Exp,MATCH($U220,RM_KEY,0))),"")</f>
        <v>L</v>
      </c>
      <c r="AM220" s="90" t="str">
        <f>IFERROR(IF(INDEX(RM_I_Edu,MATCH($U220,RM_KEY,0))="","",INDEX(RM_I_Edu,MATCH($U220,RM_KEY,0))),"")</f>
        <v>L</v>
      </c>
      <c r="AN220" s="91" t="str">
        <f>IFERROR(IF(INDEX(RM_M_C,MATCH($U220,RM_KEY,0))="","",INDEX(RM_M_C,MATCH($U220,RM_KEY,0))),"")</f>
        <v>H</v>
      </c>
      <c r="AO220" s="92" t="str">
        <f>IFERROR(IF(INDEX(RM_M_Au,MATCH($U220,RM_KEY,0))="","",INDEX(RM_M_Au,MATCH($U220,RM_KEY,0))),"")</f>
        <v>M</v>
      </c>
      <c r="AP220" s="92" t="str">
        <f>IFERROR(IF(INDEX(RM_M_Ac,MATCH($U220,RM_KEY,0))="","",INDEX(RM_M_Ac,MATCH($U220,RM_KEY,0))),"")</f>
        <v>M</v>
      </c>
      <c r="AQ220" s="92" t="str">
        <f>IFERROR(IF(INDEX(RM_M_L,MATCH($U220,RM_KEY,0))="","",INDEX(RM_M_L,MATCH($U220,RM_KEY,0))),"")</f>
        <v>L</v>
      </c>
      <c r="AR220" s="92" t="str">
        <f>IFERROR(IF(INDEX(RM_M_BI,MATCH($U220,RM_KEY,0))="","",INDEX(RM_M_BI,MATCH($U220,RM_KEY,0))),"")</f>
        <v>L</v>
      </c>
      <c r="AS220" s="92" t="str">
        <f>IFERROR(IF(INDEX(RM_M_Exp,MATCH($U220,RM_KEY,0))="","",INDEX(RM_M_Exp,MATCH($U220,RM_KEY,0))),"")</f>
        <v>L</v>
      </c>
      <c r="AT220" s="92" t="str">
        <f>IFERROR(IF(INDEX(RM_M_Edu,MATCH($U220,RM_KEY,0))="","",INDEX(RM_M_Edu,MATCH($U220,RM_KEY,0))),"")</f>
        <v>L</v>
      </c>
      <c r="AU220" s="93" t="str">
        <f>IFERROR(IF(INDEX(RM_L_C,MATCH($U220,RM_KEY,0))="","",INDEX(RM_L_C,MATCH($U220,RM_KEY,0))),"")</f>
        <v/>
      </c>
      <c r="AV220" s="94" t="str">
        <f>IFERROR(IF(INDEX(RM_L_Au,MATCH($U220,RM_KEY,0))="","",INDEX(RM_L_Au,MATCH($U220,RM_KEY,0))),"")</f>
        <v/>
      </c>
      <c r="AW220" s="94" t="str">
        <f>IFERROR(IF(INDEX(RM_L_Ac,MATCH($U220,RM_KEY,0))="","",INDEX(RM_L_Ac,MATCH($U220,RM_KEY,0))),"")</f>
        <v/>
      </c>
      <c r="AX220" s="94" t="str">
        <f>IFERROR(IF(INDEX(RM_L_L,MATCH($U220,RM_KEY,0))="","",INDEX(RM_L_L,MATCH($U220,RM_KEY,0))),"")</f>
        <v/>
      </c>
      <c r="AY220" s="94" t="str">
        <f>IFERROR(IF(INDEX(RM_L_BI,MATCH($U220,RM_KEY,0))="","",INDEX(RM_L_BI,MATCH($U220,RM_KEY,0))),"")</f>
        <v/>
      </c>
      <c r="AZ220" s="94" t="str">
        <f>IFERROR(IF(INDEX(RM_L_Exp,MATCH($U220,RM_KEY,0))="","",INDEX(RM_L_Exp,MATCH($U220,RM_KEY,0))),"")</f>
        <v/>
      </c>
      <c r="BA220" s="94" t="str">
        <f>IFERROR(IF(INDEX(RM_L_Edu,MATCH($U220,RM_KEY,0))="","",INDEX(RM_L_Edu,MATCH($U220,RM_KEY,0))),"")</f>
        <v/>
      </c>
      <c r="BB220" s="89" t="inlineStr">
        <is>
          <t>M</t>
        </is>
      </c>
      <c r="BC220" s="90" t="inlineStr">
        <is>
          <t>M</t>
        </is>
      </c>
      <c r="BD220" s="90" t="inlineStr">
        <is>
          <t>M</t>
        </is>
      </c>
      <c r="BE220" s="90" t="inlineStr">
        <is>
          <t>M</t>
        </is>
      </c>
      <c r="BF220" s="90" t="inlineStr">
        <is>
          <t>H</t>
        </is>
      </c>
      <c r="BG220" s="90" t="inlineStr">
        <is>
          <t>H</t>
        </is>
      </c>
      <c r="BH220" s="90" t="inlineStr">
        <is>
          <t>H</t>
        </is>
      </c>
      <c r="BI220" s="93" t="n"/>
      <c r="BJ220" s="94" t="n"/>
      <c r="BK220" s="94" t="n"/>
      <c r="BL220" s="94" t="n"/>
      <c r="BM220" s="94" t="n"/>
      <c r="BN220" s="94" t="n"/>
      <c r="BO220" s="94" t="n"/>
      <c r="BP220" s="63" t="n"/>
      <c r="BQ220" s="95" t="str">
        <f>IF(CY220=0,"",IF(BP220&lt;&gt;"",BP220,IF(LEFT(W220,1)="X",W220,IF(OR(W220="B+",W220="C+"),INDEX(LAD_PC,MAX(1,MIN(14,MATCH(W220,LAD_PC,0)+IF((DA220-CZ220)&gt;=0.5,1,IF((DA220-CZ220)&lt;=-0.5,-1,0))))),INDEX(LAD_STD,MAX(1,MIN(12,MATCH(W220,LAD_STD,0)+IF((DA220-CZ220)&gt;=0.5,1,IF((DA220-CZ220)&lt;=-0.5,-1,0)))))))))</f>
        <v/>
      </c>
      <c r="BR220" s="86" t="str">
        <f>IF(BQ220="","",IFERROR(CHOOSE(INDEX(B_RANK,MATCH(BQ220,B_LVL,0)),"Band A · Practitioner","Band B · Specialist / Manager","B+ · Player-Coach","Band C · Principal / Head","C+ · Player-Coach","Band D · Business leadership","Band E · Enterprise leadership"),"Band X · Consultant"))</f>
        <v/>
      </c>
      <c r="BS220" s="86" t="str">
        <f>IF(BQ220="","",IF(BQ220=W220,"• Same",IF(INDEX(B_VAL,MATCH(BQ220,B_LVL,0))&gt;INDEX(B_VAL,MATCH(W220,B_LVL,0)),"▲ Up","▼ Down")))</f>
        <v/>
      </c>
      <c r="BT220" s="95" t="str">
        <f>IF(BQ220&lt;&gt;"",BQ220,W220)</f>
        <v>A3</v>
      </c>
      <c r="BU220" s="86" t="str">
        <f>IFERROR(IF($H220="","—",IF(OR(LEFT(BT220,1)="X",LEFT(INDEX($BT$7:$BT$592,MATCH($H220,$D$7:$D$592,0)),1)="X"),"—",IF(AND(LEFT(BT220,1)="E",LEFT(INDEX($BT$7:$BT$592,MATCH($H220,$D$7:$D$592,0)),1)="E"),"Exception · Band E",IF(INDEX(B_VAL,MATCH(BT220,B_LVL,0))&gt;=INDEX(B_VAL,MATCH(INDEX($BT$7:$BT$592,MATCH($H220,$D$7:$D$592,0)),B_LVL,0)),"⚠ At or above the manager",IF(INDEX(B_RANK,MATCH(BT220,B_LVL,0))=INDEX(B_RANK,MATCH(INDEX($BT$7:$BT$592,MATCH($H220,$D$7:$D$592,0)),B_LVL,0)),"⚠ Same band as the manager","OK"))))),"—")</f>
        <v>OK</v>
      </c>
      <c r="BV220" s="64" t="n"/>
      <c r="BW220" s="20">
        <f>IFERROR(INDEX(LMH_PTS,MATCH(AG220,LMH_KEY,0)),0)</f>
        <v>9</v>
      </c>
      <c r="BX220" s="21">
        <f>IFERROR(INDEX(LMH_PTS,MATCH(AH220,LMH_KEY,0)),0)</f>
        <v>3</v>
      </c>
      <c r="BY220" s="21">
        <f>IFERROR(INDEX(LMH_PTS,MATCH(AI220,LMH_KEY,0)),0)</f>
        <v>1</v>
      </c>
      <c r="BZ220" s="21">
        <f>IFERROR(INDEX(LMH_PTS,MATCH(AJ220,LMH_KEY,0)),0)</f>
        <v>1</v>
      </c>
      <c r="CA220" s="21">
        <f>IFERROR(INDEX(LMH_PTS,MATCH(AK220,LMH_KEY,0)),0)</f>
        <v>1</v>
      </c>
      <c r="CB220" s="21">
        <f>IFERROR(INDEX(LMH_PTS,MATCH(AL220,LMH_KEY,0)),0)</f>
        <v>1</v>
      </c>
      <c r="CC220" s="21">
        <f>IFERROR(INDEX(LMH_PTS,MATCH(AM220,LMH_KEY,0)),0)</f>
        <v>1</v>
      </c>
      <c r="CD220" s="21">
        <f>IFERROR(INDEX(LMH_PTS,MATCH(IF(AU220&lt;&gt;"",AU220,AG220),LMH_KEY,0)),0)</f>
        <v>9</v>
      </c>
      <c r="CE220" s="21">
        <f>IFERROR(INDEX(LMH_PTS,MATCH(IF(AV220&lt;&gt;"",AV220,AH220),LMH_KEY,0)),0)</f>
        <v>3</v>
      </c>
      <c r="CF220" s="21">
        <f>IFERROR(INDEX(LMH_PTS,MATCH(IF(AW220&lt;&gt;"",AW220,AI220),LMH_KEY,0)),0)</f>
        <v>1</v>
      </c>
      <c r="CG220" s="21">
        <f>IFERROR(INDEX(LMH_PTS,MATCH(IF(AX220&lt;&gt;"",AX220,AJ220),LMH_KEY,0)),0)</f>
        <v>1</v>
      </c>
      <c r="CH220" s="21">
        <f>IFERROR(INDEX(LMH_PTS,MATCH(IF(AY220&lt;&gt;"",AY220,AK220),LMH_KEY,0)),0)</f>
        <v>1</v>
      </c>
      <c r="CI220" s="21">
        <f>IFERROR(INDEX(LMH_PTS,MATCH(IF(AZ220&lt;&gt;"",AZ220,AL220),LMH_KEY,0)),0)</f>
        <v>1</v>
      </c>
      <c r="CJ220" s="21">
        <f>IFERROR(INDEX(LMH_PTS,MATCH(IF(BA220&lt;&gt;"",BA220,AM220),LMH_KEY,0)),0)</f>
        <v>1</v>
      </c>
      <c r="CK220" s="21">
        <f>IF(BB220="",0,IFERROR(INDEX(LMH_STEP,MATCH(BB220,LMH_KEY,0)),0))</f>
        <v>0</v>
      </c>
      <c r="CL220" s="21">
        <f>IF(BC220="",0,IFERROR(INDEX(LMH_STEP,MATCH(BC220,LMH_KEY,0)),0))</f>
        <v>0</v>
      </c>
      <c r="CM220" s="21">
        <f>IF(BD220="",0,IFERROR(INDEX(LMH_STEP,MATCH(BD220,LMH_KEY,0)),0))</f>
        <v>0</v>
      </c>
      <c r="CN220" s="21">
        <f>IF(BE220="",0,IFERROR(INDEX(LMH_STEP,MATCH(BE220,LMH_KEY,0)),0))</f>
        <v>0</v>
      </c>
      <c r="CO220" s="21">
        <f>IF(BF220="",0,IFERROR(INDEX(LMH_STEP,MATCH(BF220,LMH_KEY,0)),0))</f>
        <v>1</v>
      </c>
      <c r="CP220" s="21">
        <f>IF(BG220="",0,IFERROR(INDEX(LMH_STEP,MATCH(BG220,LMH_KEY,0)),0))</f>
        <v>1</v>
      </c>
      <c r="CQ220" s="21">
        <f>IF(BH220="",0,IFERROR(INDEX(LMH_STEP,MATCH(BH220,LMH_KEY,0)),0))</f>
        <v>1</v>
      </c>
      <c r="CR220" s="21">
        <f>IF(BI220&lt;&gt;"",IFERROR(INDEX(LMH_STEP,MATCH(BI220,LMH_KEY,0)),0),CK220)</f>
        <v>0</v>
      </c>
      <c r="CS220" s="21">
        <f>IF(BJ220&lt;&gt;"",IFERROR(INDEX(LMH_STEP,MATCH(BJ220,LMH_KEY,0)),0),CL220)</f>
        <v>0</v>
      </c>
      <c r="CT220" s="21">
        <f>IF(BK220&lt;&gt;"",IFERROR(INDEX(LMH_STEP,MATCH(BK220,LMH_KEY,0)),0),CM220)</f>
        <v>0</v>
      </c>
      <c r="CU220" s="21">
        <f>IF(BL220&lt;&gt;"",IFERROR(INDEX(LMH_STEP,MATCH(BL220,LMH_KEY,0)),0),CN220)</f>
        <v>0</v>
      </c>
      <c r="CV220" s="21">
        <f>IF(BM220&lt;&gt;"",IFERROR(INDEX(LMH_STEP,MATCH(BM220,LMH_KEY,0)),0),CO220)</f>
        <v>1</v>
      </c>
      <c r="CW220" s="21">
        <f>IF(BN220&lt;&gt;"",IFERROR(INDEX(LMH_STEP,MATCH(BN220,LMH_KEY,0)),0),CP220)</f>
        <v>1</v>
      </c>
      <c r="CX220" s="21">
        <f>IF(BO220&lt;&gt;"",IFERROR(INDEX(LMH_STEP,MATCH(BO220,LMH_KEY,0)),0),CQ220)</f>
        <v>1</v>
      </c>
      <c r="CY220" s="21">
        <f>COUNTA(BI220:BO220)+IF(BP220&lt;&gt;"",1,0)+IFERROR(INDEX(RM_LCNT,MATCH($U220,RM_KEY,0)),0)</f>
        <v>0</v>
      </c>
      <c r="CZ220" s="21">
        <f>IF((BW220+BX220+BY220+BZ220+CA220+CB220+CC220)=0,0,(BW220*CK220+BX220*CL220+BY220*CM220+BZ220*CN220+CA220*CO220+CB220*CP220+CC220*CQ220)/(BW220+BX220+BY220+BZ220+CA220+CB220+CC220))</f>
        <v>0.176470588235294</v>
      </c>
      <c r="DA220" s="21">
        <f>IF((CD220+CE220+CF220+CG220+CH220+CI220+CJ220)=0,0,(CD220*CR220+CE220*CS220+CF220*CT220+CG220*CU220+CH220*CV220+CI220*CW220+CJ220*CX220)/(CD220+CE220+CF220+CG220+CH220+CI220+CJ220))</f>
        <v>0.176470588235294</v>
      </c>
    </row>
    <row r="221" ht="70" customHeight="1">
      <c r="A221" s="59" t="inlineStr">
        <is>
          <t>iDEAL</t>
        </is>
      </c>
      <c r="B221" s="17" t="inlineStr">
        <is>
          <t>Technology</t>
        </is>
      </c>
      <c r="C221" s="17" t="n">
        <v>4</v>
      </c>
      <c r="D221" s="17" t="inlineStr">
        <is>
          <t>IRIS1796</t>
        </is>
      </c>
      <c r="E221" s="17" t="inlineStr">
        <is>
          <t>Kailash Sahu</t>
        </is>
      </c>
      <c r="F221" s="17" t="inlineStr">
        <is>
          <t>Business Analyst</t>
        </is>
      </c>
      <c r="G221" s="17" t="inlineStr">
        <is>
          <t>Yuvraj Kharchane</t>
        </is>
      </c>
      <c r="H221" s="17" t="inlineStr">
        <is>
          <t>IRIS1158</t>
        </is>
      </c>
      <c r="I221" s="17" t="n">
        <v>19.9</v>
      </c>
      <c r="J221" s="17" t="inlineStr">
        <is>
          <t>MCA</t>
        </is>
      </c>
      <c r="K221" s="17" t="inlineStr">
        <is>
          <t>L3 – Professional / Associate</t>
        </is>
      </c>
      <c r="L221" s="82" t="inlineStr">
        <is>
          <t>20 of 20</t>
        </is>
      </c>
      <c r="M221" s="83" t="n"/>
      <c r="N221" s="83" t="inlineStr">
        <is>
          <t>Annual · set by manager: On Notice Period
Quarterly: On Notice Period
Self-reported: On Notice Period</t>
        </is>
      </c>
      <c r="O221" s="83" t="inlineStr">
        <is>
          <t>Latest rating: 3 · Potential: Medium · 9-box: Core Contributor</t>
        </is>
      </c>
      <c r="P221" s="83" t="inlineStr">
        <is>
          <t>Complexity &amp; Expertise: A3: Resolves report errors, deploys upgrades and takes enhancement requirements for client banks → matches the start
Autonomy &amp; Decision: A3: Independently resolves report errors and carries out upgrade deployments for his clients → matches the start
Accountability &amp; Impact: B1: Own client banks' on-time, error-free compliance filing and application issues → moved up 0.5
Leadership &amp; Strategy: A1: No guidance of others described → moved down 0.5</t>
        </is>
      </c>
      <c r="Q221" s="84" t="inlineStr">
        <is>
          <t>Open ▸</t>
        </is>
      </c>
      <c r="R221" s="84" t="inlineStr">
        <is>
          <t>Card ▸</t>
        </is>
      </c>
      <c r="S221" s="85" t="inlineStr">
        <is>
          <t>Business Analysis</t>
        </is>
      </c>
      <c r="T221" s="86" t="inlineStr">
        <is>
          <t>Business Analysis</t>
        </is>
      </c>
      <c r="U221" s="86" t="inlineStr">
        <is>
          <t>R005</t>
        </is>
      </c>
      <c r="V221" s="86" t="inlineStr">
        <is>
          <t>Business Analysis · IC</t>
        </is>
      </c>
      <c r="W221" s="101" t="inlineStr">
        <is>
          <t>A3</t>
        </is>
      </c>
      <c r="X221" s="86" t="inlineStr">
        <is>
          <t>Band A · Practitioner</t>
        </is>
      </c>
      <c r="Y221" s="86" t="inlineStr">
        <is>
          <t>Senior Business Analyst</t>
        </is>
      </c>
      <c r="Z221" s="100" t="inlineStr">
        <is>
          <t>Keeps Business Analysis Specialist for one cycle · then Senior Business Analyst</t>
        </is>
      </c>
      <c r="AA221" s="86" t="inlineStr">
        <is>
          <t>Evidence level B1 · moved down to A3 so that no reportee shares a band with their manager, with the fewest moves across IRIS · pay and title protected for one cycle</t>
        </is>
      </c>
      <c r="AB221" s="86" t="n"/>
      <c r="AC221" s="88" t="inlineStr">
        <is>
          <t>B1</t>
        </is>
      </c>
      <c r="AD221" s="21" t="inlineStr">
        <is>
          <t>High · 19.9 yrs vs market 2–5 yrs for A3</t>
        </is>
      </c>
      <c r="AE221" s="21" t="n"/>
      <c r="AF221" s="21" t="inlineStr">
        <is>
          <t>P2 · SFIA 3 Apply</t>
        </is>
      </c>
      <c r="AG221" s="89" t="str">
        <f>IFERROR(IF(INDEX(RM_I_C,MATCH($U221,RM_KEY,0))="","",INDEX(RM_I_C,MATCH($U221,RM_KEY,0))),"")</f>
        <v>H</v>
      </c>
      <c r="AH221" s="90" t="str">
        <f>IFERROR(IF(INDEX(RM_I_Au,MATCH($U221,RM_KEY,0))="","",INDEX(RM_I_Au,MATCH($U221,RM_KEY,0))),"")</f>
        <v>M</v>
      </c>
      <c r="AI221" s="90" t="str">
        <f>IFERROR(IF(INDEX(RM_I_Ac,MATCH($U221,RM_KEY,0))="","",INDEX(RM_I_Ac,MATCH($U221,RM_KEY,0))),"")</f>
        <v>L</v>
      </c>
      <c r="AJ221" s="90" t="str">
        <f>IFERROR(IF(INDEX(RM_I_L,MATCH($U221,RM_KEY,0))="","",INDEX(RM_I_L,MATCH($U221,RM_KEY,0))),"")</f>
        <v>L</v>
      </c>
      <c r="AK221" s="90" t="str">
        <f>IFERROR(IF(INDEX(RM_I_BI,MATCH($U221,RM_KEY,0))="","",INDEX(RM_I_BI,MATCH($U221,RM_KEY,0))),"")</f>
        <v>L</v>
      </c>
      <c r="AL221" s="90" t="str">
        <f>IFERROR(IF(INDEX(RM_I_Exp,MATCH($U221,RM_KEY,0))="","",INDEX(RM_I_Exp,MATCH($U221,RM_KEY,0))),"")</f>
        <v>L</v>
      </c>
      <c r="AM221" s="90" t="str">
        <f>IFERROR(IF(INDEX(RM_I_Edu,MATCH($U221,RM_KEY,0))="","",INDEX(RM_I_Edu,MATCH($U221,RM_KEY,0))),"")</f>
        <v>L</v>
      </c>
      <c r="AN221" s="91" t="str">
        <f>IFERROR(IF(INDEX(RM_M_C,MATCH($U221,RM_KEY,0))="","",INDEX(RM_M_C,MATCH($U221,RM_KEY,0))),"")</f>
        <v>H</v>
      </c>
      <c r="AO221" s="92" t="str">
        <f>IFERROR(IF(INDEX(RM_M_Au,MATCH($U221,RM_KEY,0))="","",INDEX(RM_M_Au,MATCH($U221,RM_KEY,0))),"")</f>
        <v>M</v>
      </c>
      <c r="AP221" s="92" t="str">
        <f>IFERROR(IF(INDEX(RM_M_Ac,MATCH($U221,RM_KEY,0))="","",INDEX(RM_M_Ac,MATCH($U221,RM_KEY,0))),"")</f>
        <v>M</v>
      </c>
      <c r="AQ221" s="92" t="str">
        <f>IFERROR(IF(INDEX(RM_M_L,MATCH($U221,RM_KEY,0))="","",INDEX(RM_M_L,MATCH($U221,RM_KEY,0))),"")</f>
        <v>L</v>
      </c>
      <c r="AR221" s="92" t="str">
        <f>IFERROR(IF(INDEX(RM_M_BI,MATCH($U221,RM_KEY,0))="","",INDEX(RM_M_BI,MATCH($U221,RM_KEY,0))),"")</f>
        <v>L</v>
      </c>
      <c r="AS221" s="92" t="str">
        <f>IFERROR(IF(INDEX(RM_M_Exp,MATCH($U221,RM_KEY,0))="","",INDEX(RM_M_Exp,MATCH($U221,RM_KEY,0))),"")</f>
        <v>L</v>
      </c>
      <c r="AT221" s="92" t="str">
        <f>IFERROR(IF(INDEX(RM_M_Edu,MATCH($U221,RM_KEY,0))="","",INDEX(RM_M_Edu,MATCH($U221,RM_KEY,0))),"")</f>
        <v>L</v>
      </c>
      <c r="AU221" s="93" t="str">
        <f>IFERROR(IF(INDEX(RM_L_C,MATCH($U221,RM_KEY,0))="","",INDEX(RM_L_C,MATCH($U221,RM_KEY,0))),"")</f>
        <v/>
      </c>
      <c r="AV221" s="94" t="str">
        <f>IFERROR(IF(INDEX(RM_L_Au,MATCH($U221,RM_KEY,0))="","",INDEX(RM_L_Au,MATCH($U221,RM_KEY,0))),"")</f>
        <v/>
      </c>
      <c r="AW221" s="94" t="str">
        <f>IFERROR(IF(INDEX(RM_L_Ac,MATCH($U221,RM_KEY,0))="","",INDEX(RM_L_Ac,MATCH($U221,RM_KEY,0))),"")</f>
        <v/>
      </c>
      <c r="AX221" s="94" t="str">
        <f>IFERROR(IF(INDEX(RM_L_L,MATCH($U221,RM_KEY,0))="","",INDEX(RM_L_L,MATCH($U221,RM_KEY,0))),"")</f>
        <v/>
      </c>
      <c r="AY221" s="94" t="str">
        <f>IFERROR(IF(INDEX(RM_L_BI,MATCH($U221,RM_KEY,0))="","",INDEX(RM_L_BI,MATCH($U221,RM_KEY,0))),"")</f>
        <v/>
      </c>
      <c r="AZ221" s="94" t="str">
        <f>IFERROR(IF(INDEX(RM_L_Exp,MATCH($U221,RM_KEY,0))="","",INDEX(RM_L_Exp,MATCH($U221,RM_KEY,0))),"")</f>
        <v/>
      </c>
      <c r="BA221" s="94" t="str">
        <f>IFERROR(IF(INDEX(RM_L_Edu,MATCH($U221,RM_KEY,0))="","",INDEX(RM_L_Edu,MATCH($U221,RM_KEY,0))),"")</f>
        <v/>
      </c>
      <c r="BB221" s="89" t="inlineStr">
        <is>
          <t>M</t>
        </is>
      </c>
      <c r="BC221" s="90" t="inlineStr">
        <is>
          <t>M</t>
        </is>
      </c>
      <c r="BD221" s="90" t="inlineStr">
        <is>
          <t>M</t>
        </is>
      </c>
      <c r="BE221" s="90" t="inlineStr">
        <is>
          <t>L</t>
        </is>
      </c>
      <c r="BF221" s="90" t="n"/>
      <c r="BG221" s="90" t="inlineStr">
        <is>
          <t>H</t>
        </is>
      </c>
      <c r="BH221" s="90" t="inlineStr">
        <is>
          <t>H</t>
        </is>
      </c>
      <c r="BI221" s="93" t="n"/>
      <c r="BJ221" s="94" t="n"/>
      <c r="BK221" s="94" t="n"/>
      <c r="BL221" s="94" t="n"/>
      <c r="BM221" s="94" t="n"/>
      <c r="BN221" s="94" t="n"/>
      <c r="BO221" s="94" t="n"/>
      <c r="BP221" s="63" t="n"/>
      <c r="BQ221" s="95" t="str">
        <f>IF(CY221=0,"",IF(BP221&lt;&gt;"",BP221,IF(LEFT(W221,1)="X",W221,IF(OR(W221="B+",W221="C+"),INDEX(LAD_PC,MAX(1,MIN(14,MATCH(W221,LAD_PC,0)+IF((DA221-CZ221)&gt;=0.5,1,IF((DA221-CZ221)&lt;=-0.5,-1,0))))),INDEX(LAD_STD,MAX(1,MIN(12,MATCH(W221,LAD_STD,0)+IF((DA221-CZ221)&gt;=0.5,1,IF((DA221-CZ221)&lt;=-0.5,-1,0)))))))))</f>
        <v/>
      </c>
      <c r="BR221" s="86" t="str">
        <f>IF(BQ221="","",IFERROR(CHOOSE(INDEX(B_RANK,MATCH(BQ221,B_LVL,0)),"Band A · Practitioner","Band B · Specialist / Manager","B+ · Player-Coach","Band C · Principal / Head","C+ · Player-Coach","Band D · Business leadership","Band E · Enterprise leadership"),"Band X · Consultant"))</f>
        <v/>
      </c>
      <c r="BS221" s="86" t="str">
        <f>IF(BQ221="","",IF(BQ221=W221,"• Same",IF(INDEX(B_VAL,MATCH(BQ221,B_LVL,0))&gt;INDEX(B_VAL,MATCH(W221,B_LVL,0)),"▲ Up","▼ Down")))</f>
        <v/>
      </c>
      <c r="BT221" s="95" t="str">
        <f>IF(BQ221&lt;&gt;"",BQ221,W221)</f>
        <v>A3</v>
      </c>
      <c r="BU221" s="86" t="str">
        <f>IFERROR(IF($H221="","—",IF(OR(LEFT(BT221,1)="X",LEFT(INDEX($BT$7:$BT$592,MATCH($H221,$D$7:$D$592,0)),1)="X"),"—",IF(AND(LEFT(BT221,1)="E",LEFT(INDEX($BT$7:$BT$592,MATCH($H221,$D$7:$D$592,0)),1)="E"),"Exception · Band E",IF(INDEX(B_VAL,MATCH(BT221,B_LVL,0))&gt;=INDEX(B_VAL,MATCH(INDEX($BT$7:$BT$592,MATCH($H221,$D$7:$D$592,0)),B_LVL,0)),"⚠ At or above the manager",IF(INDEX(B_RANK,MATCH(BT221,B_LVL,0))=INDEX(B_RANK,MATCH(INDEX($BT$7:$BT$592,MATCH($H221,$D$7:$D$592,0)),B_LVL,0)),"⚠ Same band as the manager","OK"))))),"—")</f>
        <v>OK</v>
      </c>
      <c r="BV221" s="64" t="n"/>
      <c r="BW221" s="20">
        <f>IFERROR(INDEX(LMH_PTS,MATCH(AG221,LMH_KEY,0)),0)</f>
        <v>9</v>
      </c>
      <c r="BX221" s="21">
        <f>IFERROR(INDEX(LMH_PTS,MATCH(AH221,LMH_KEY,0)),0)</f>
        <v>3</v>
      </c>
      <c r="BY221" s="21">
        <f>IFERROR(INDEX(LMH_PTS,MATCH(AI221,LMH_KEY,0)),0)</f>
        <v>1</v>
      </c>
      <c r="BZ221" s="21">
        <f>IFERROR(INDEX(LMH_PTS,MATCH(AJ221,LMH_KEY,0)),0)</f>
        <v>1</v>
      </c>
      <c r="CA221" s="21">
        <f>IFERROR(INDEX(LMH_PTS,MATCH(AK221,LMH_KEY,0)),0)</f>
        <v>1</v>
      </c>
      <c r="CB221" s="21">
        <f>IFERROR(INDEX(LMH_PTS,MATCH(AL221,LMH_KEY,0)),0)</f>
        <v>1</v>
      </c>
      <c r="CC221" s="21">
        <f>IFERROR(INDEX(LMH_PTS,MATCH(AM221,LMH_KEY,0)),0)</f>
        <v>1</v>
      </c>
      <c r="CD221" s="21">
        <f>IFERROR(INDEX(LMH_PTS,MATCH(IF(AU221&lt;&gt;"",AU221,AG221),LMH_KEY,0)),0)</f>
        <v>9</v>
      </c>
      <c r="CE221" s="21">
        <f>IFERROR(INDEX(LMH_PTS,MATCH(IF(AV221&lt;&gt;"",AV221,AH221),LMH_KEY,0)),0)</f>
        <v>3</v>
      </c>
      <c r="CF221" s="21">
        <f>IFERROR(INDEX(LMH_PTS,MATCH(IF(AW221&lt;&gt;"",AW221,AI221),LMH_KEY,0)),0)</f>
        <v>1</v>
      </c>
      <c r="CG221" s="21">
        <f>IFERROR(INDEX(LMH_PTS,MATCH(IF(AX221&lt;&gt;"",AX221,AJ221),LMH_KEY,0)),0)</f>
        <v>1</v>
      </c>
      <c r="CH221" s="21">
        <f>IFERROR(INDEX(LMH_PTS,MATCH(IF(AY221&lt;&gt;"",AY221,AK221),LMH_KEY,0)),0)</f>
        <v>1</v>
      </c>
      <c r="CI221" s="21">
        <f>IFERROR(INDEX(LMH_PTS,MATCH(IF(AZ221&lt;&gt;"",AZ221,AL221),LMH_KEY,0)),0)</f>
        <v>1</v>
      </c>
      <c r="CJ221" s="21">
        <f>IFERROR(INDEX(LMH_PTS,MATCH(IF(BA221&lt;&gt;"",BA221,AM221),LMH_KEY,0)),0)</f>
        <v>1</v>
      </c>
      <c r="CK221" s="21">
        <f>IF(BB221="",0,IFERROR(INDEX(LMH_STEP,MATCH(BB221,LMH_KEY,0)),0))</f>
        <v>0</v>
      </c>
      <c r="CL221" s="21">
        <f>IF(BC221="",0,IFERROR(INDEX(LMH_STEP,MATCH(BC221,LMH_KEY,0)),0))</f>
        <v>0</v>
      </c>
      <c r="CM221" s="21">
        <f>IF(BD221="",0,IFERROR(INDEX(LMH_STEP,MATCH(BD221,LMH_KEY,0)),0))</f>
        <v>0</v>
      </c>
      <c r="CN221" s="21">
        <f>IF(BE221="",0,IFERROR(INDEX(LMH_STEP,MATCH(BE221,LMH_KEY,0)),0))</f>
        <v>-1</v>
      </c>
      <c r="CO221" s="21">
        <f>IF(BF221="",0,IFERROR(INDEX(LMH_STEP,MATCH(BF221,LMH_KEY,0)),0))</f>
        <v>0</v>
      </c>
      <c r="CP221" s="21">
        <f>IF(BG221="",0,IFERROR(INDEX(LMH_STEP,MATCH(BG221,LMH_KEY,0)),0))</f>
        <v>1</v>
      </c>
      <c r="CQ221" s="21">
        <f>IF(BH221="",0,IFERROR(INDEX(LMH_STEP,MATCH(BH221,LMH_KEY,0)),0))</f>
        <v>1</v>
      </c>
      <c r="CR221" s="21">
        <f>IF(BI221&lt;&gt;"",IFERROR(INDEX(LMH_STEP,MATCH(BI221,LMH_KEY,0)),0),CK221)</f>
        <v>0</v>
      </c>
      <c r="CS221" s="21">
        <f>IF(BJ221&lt;&gt;"",IFERROR(INDEX(LMH_STEP,MATCH(BJ221,LMH_KEY,0)),0),CL221)</f>
        <v>0</v>
      </c>
      <c r="CT221" s="21">
        <f>IF(BK221&lt;&gt;"",IFERROR(INDEX(LMH_STEP,MATCH(BK221,LMH_KEY,0)),0),CM221)</f>
        <v>0</v>
      </c>
      <c r="CU221" s="21">
        <f>IF(BL221&lt;&gt;"",IFERROR(INDEX(LMH_STEP,MATCH(BL221,LMH_KEY,0)),0),CN221)</f>
        <v>-1</v>
      </c>
      <c r="CV221" s="21">
        <f>IF(BM221&lt;&gt;"",IFERROR(INDEX(LMH_STEP,MATCH(BM221,LMH_KEY,0)),0),CO221)</f>
        <v>0</v>
      </c>
      <c r="CW221" s="21">
        <f>IF(BN221&lt;&gt;"",IFERROR(INDEX(LMH_STEP,MATCH(BN221,LMH_KEY,0)),0),CP221)</f>
        <v>1</v>
      </c>
      <c r="CX221" s="21">
        <f>IF(BO221&lt;&gt;"",IFERROR(INDEX(LMH_STEP,MATCH(BO221,LMH_KEY,0)),0),CQ221)</f>
        <v>1</v>
      </c>
      <c r="CY221" s="21">
        <f>COUNTA(BI221:BO221)+IF(BP221&lt;&gt;"",1,0)+IFERROR(INDEX(RM_LCNT,MATCH($U221,RM_KEY,0)),0)</f>
        <v>0</v>
      </c>
      <c r="CZ221" s="21">
        <f>IF((BW221+BX221+BY221+BZ221+CA221+CB221+CC221)=0,0,(BW221*CK221+BX221*CL221+BY221*CM221+BZ221*CN221+CA221*CO221+CB221*CP221+CC221*CQ221)/(BW221+BX221+BY221+BZ221+CA221+CB221+CC221))</f>
        <v>0.0588235294117647</v>
      </c>
      <c r="DA221" s="21">
        <f>IF((CD221+CE221+CF221+CG221+CH221+CI221+CJ221)=0,0,(CD221*CR221+CE221*CS221+CF221*CT221+CG221*CU221+CH221*CV221+CI221*CW221+CJ221*CX221)/(CD221+CE221+CF221+CG221+CH221+CI221+CJ221))</f>
        <v>0.0588235294117647</v>
      </c>
    </row>
    <row r="222" ht="70" customHeight="1">
      <c r="A222" s="59" t="inlineStr">
        <is>
          <t>iDEAL</t>
        </is>
      </c>
      <c r="B222" s="17" t="inlineStr">
        <is>
          <t>Technology</t>
        </is>
      </c>
      <c r="C222" s="17" t="n">
        <v>4</v>
      </c>
      <c r="D222" s="17" t="inlineStr">
        <is>
          <t>IRIS2236</t>
        </is>
      </c>
      <c r="E222" s="17" t="inlineStr">
        <is>
          <t>Anishaa Mahesh Kukreja</t>
        </is>
      </c>
      <c r="F222" s="17" t="inlineStr">
        <is>
          <t>Business Analyst</t>
        </is>
      </c>
      <c r="G222" s="17" t="inlineStr">
        <is>
          <t>Yuvraj Kharchane</t>
        </is>
      </c>
      <c r="H222" s="17" t="inlineStr">
        <is>
          <t>IRIS1158</t>
        </is>
      </c>
      <c r="I222" s="17" t="n">
        <v>6.5</v>
      </c>
      <c r="J222" s="17" t="inlineStr">
        <is>
          <t>B.E</t>
        </is>
      </c>
      <c r="K222" s="17" t="inlineStr">
        <is>
          <t>L3 – Professional / Associate</t>
        </is>
      </c>
      <c r="L222" s="82" t="inlineStr">
        <is>
          <t>20 of 20</t>
        </is>
      </c>
      <c r="M222" s="83" t="n"/>
      <c r="N222" s="83" t="inlineStr">
        <is>
          <t>Annual · set by manager: 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t>
        </is>
      </c>
      <c r="O222" s="83" t="inlineStr">
        <is>
          <t>Latest rating: 3 · Potential: Medium · 9-box: Core Contributor</t>
        </is>
      </c>
      <c r="P222" s="83" t="inlineStr">
        <is>
          <t>Complexity &amp; Expertise: A3: Requirement gathering, testing, demos and documentation for RPT; CIMS and EBR support → matches the start
Autonomy &amp; Decision: A3: Coordinates the RPT project and independently validates delivered solution against expected outcome → matches the start
Accountability &amp; Impact: B1: States accountability for end-to-end RPT project delivery; manager note says 'contribute' → moved up 0.5
Leadership &amp; Strategy: A2: Coordinates stakeholders and runs RPT demos; no people guidance described → matches the start</t>
        </is>
      </c>
      <c r="Q222" s="84" t="inlineStr">
        <is>
          <t>Open ▸</t>
        </is>
      </c>
      <c r="R222" s="84" t="inlineStr">
        <is>
          <t>Card ▸</t>
        </is>
      </c>
      <c r="S222" s="85" t="inlineStr">
        <is>
          <t>Business Analysis</t>
        </is>
      </c>
      <c r="T222" s="86" t="inlineStr">
        <is>
          <t>Business Analysis</t>
        </is>
      </c>
      <c r="U222" s="86" t="inlineStr">
        <is>
          <t>R005</t>
        </is>
      </c>
      <c r="V222" s="86" t="inlineStr">
        <is>
          <t>Business Analysis · IC</t>
        </is>
      </c>
      <c r="W222" s="101" t="inlineStr">
        <is>
          <t>A3</t>
        </is>
      </c>
      <c r="X222" s="86" t="inlineStr">
        <is>
          <t>Band A · Practitioner</t>
        </is>
      </c>
      <c r="Y222" s="86" t="inlineStr">
        <is>
          <t>Senior Business Analyst</t>
        </is>
      </c>
      <c r="Z222" s="86" t="n"/>
      <c r="AA222" s="86" t="inlineStr">
        <is>
          <t>Placed at A3 by the evidence: six ratings × market-derived weights and rules R1–R13 · no move needed for the reporting line</t>
        </is>
      </c>
      <c r="AB222" s="86" t="n"/>
      <c r="AC222" s="88" t="inlineStr">
        <is>
          <t>A3</t>
        </is>
      </c>
      <c r="AD222" s="21" t="inlineStr">
        <is>
          <t>High · 6.5 yrs vs market 2–5 yrs for A3</t>
        </is>
      </c>
      <c r="AE222" s="21" t="n"/>
      <c r="AF222" s="21" t="inlineStr">
        <is>
          <t>P2 · SFIA 3 Apply</t>
        </is>
      </c>
      <c r="AG222" s="89" t="str">
        <f>IFERROR(IF(INDEX(RM_I_C,MATCH($U222,RM_KEY,0))="","",INDEX(RM_I_C,MATCH($U222,RM_KEY,0))),"")</f>
        <v>H</v>
      </c>
      <c r="AH222" s="90" t="str">
        <f>IFERROR(IF(INDEX(RM_I_Au,MATCH($U222,RM_KEY,0))="","",INDEX(RM_I_Au,MATCH($U222,RM_KEY,0))),"")</f>
        <v>M</v>
      </c>
      <c r="AI222" s="90" t="str">
        <f>IFERROR(IF(INDEX(RM_I_Ac,MATCH($U222,RM_KEY,0))="","",INDEX(RM_I_Ac,MATCH($U222,RM_KEY,0))),"")</f>
        <v>L</v>
      </c>
      <c r="AJ222" s="90" t="str">
        <f>IFERROR(IF(INDEX(RM_I_L,MATCH($U222,RM_KEY,0))="","",INDEX(RM_I_L,MATCH($U222,RM_KEY,0))),"")</f>
        <v>L</v>
      </c>
      <c r="AK222" s="90" t="str">
        <f>IFERROR(IF(INDEX(RM_I_BI,MATCH($U222,RM_KEY,0))="","",INDEX(RM_I_BI,MATCH($U222,RM_KEY,0))),"")</f>
        <v>L</v>
      </c>
      <c r="AL222" s="90" t="str">
        <f>IFERROR(IF(INDEX(RM_I_Exp,MATCH($U222,RM_KEY,0))="","",INDEX(RM_I_Exp,MATCH($U222,RM_KEY,0))),"")</f>
        <v>L</v>
      </c>
      <c r="AM222" s="90" t="str">
        <f>IFERROR(IF(INDEX(RM_I_Edu,MATCH($U222,RM_KEY,0))="","",INDEX(RM_I_Edu,MATCH($U222,RM_KEY,0))),"")</f>
        <v>L</v>
      </c>
      <c r="AN222" s="91" t="str">
        <f>IFERROR(IF(INDEX(RM_M_C,MATCH($U222,RM_KEY,0))="","",INDEX(RM_M_C,MATCH($U222,RM_KEY,0))),"")</f>
        <v>H</v>
      </c>
      <c r="AO222" s="92" t="str">
        <f>IFERROR(IF(INDEX(RM_M_Au,MATCH($U222,RM_KEY,0))="","",INDEX(RM_M_Au,MATCH($U222,RM_KEY,0))),"")</f>
        <v>M</v>
      </c>
      <c r="AP222" s="92" t="str">
        <f>IFERROR(IF(INDEX(RM_M_Ac,MATCH($U222,RM_KEY,0))="","",INDEX(RM_M_Ac,MATCH($U222,RM_KEY,0))),"")</f>
        <v>M</v>
      </c>
      <c r="AQ222" s="92" t="str">
        <f>IFERROR(IF(INDEX(RM_M_L,MATCH($U222,RM_KEY,0))="","",INDEX(RM_M_L,MATCH($U222,RM_KEY,0))),"")</f>
        <v>L</v>
      </c>
      <c r="AR222" s="92" t="str">
        <f>IFERROR(IF(INDEX(RM_M_BI,MATCH($U222,RM_KEY,0))="","",INDEX(RM_M_BI,MATCH($U222,RM_KEY,0))),"")</f>
        <v>L</v>
      </c>
      <c r="AS222" s="92" t="str">
        <f>IFERROR(IF(INDEX(RM_M_Exp,MATCH($U222,RM_KEY,0))="","",INDEX(RM_M_Exp,MATCH($U222,RM_KEY,0))),"")</f>
        <v>L</v>
      </c>
      <c r="AT222" s="92" t="str">
        <f>IFERROR(IF(INDEX(RM_M_Edu,MATCH($U222,RM_KEY,0))="","",INDEX(RM_M_Edu,MATCH($U222,RM_KEY,0))),"")</f>
        <v>L</v>
      </c>
      <c r="AU222" s="93" t="str">
        <f>IFERROR(IF(INDEX(RM_L_C,MATCH($U222,RM_KEY,0))="","",INDEX(RM_L_C,MATCH($U222,RM_KEY,0))),"")</f>
        <v/>
      </c>
      <c r="AV222" s="94" t="str">
        <f>IFERROR(IF(INDEX(RM_L_Au,MATCH($U222,RM_KEY,0))="","",INDEX(RM_L_Au,MATCH($U222,RM_KEY,0))),"")</f>
        <v/>
      </c>
      <c r="AW222" s="94" t="str">
        <f>IFERROR(IF(INDEX(RM_L_Ac,MATCH($U222,RM_KEY,0))="","",INDEX(RM_L_Ac,MATCH($U222,RM_KEY,0))),"")</f>
        <v/>
      </c>
      <c r="AX222" s="94" t="str">
        <f>IFERROR(IF(INDEX(RM_L_L,MATCH($U222,RM_KEY,0))="","",INDEX(RM_L_L,MATCH($U222,RM_KEY,0))),"")</f>
        <v/>
      </c>
      <c r="AY222" s="94" t="str">
        <f>IFERROR(IF(INDEX(RM_L_BI,MATCH($U222,RM_KEY,0))="","",INDEX(RM_L_BI,MATCH($U222,RM_KEY,0))),"")</f>
        <v/>
      </c>
      <c r="AZ222" s="94" t="str">
        <f>IFERROR(IF(INDEX(RM_L_Exp,MATCH($U222,RM_KEY,0))="","",INDEX(RM_L_Exp,MATCH($U222,RM_KEY,0))),"")</f>
        <v/>
      </c>
      <c r="BA222" s="94" t="str">
        <f>IFERROR(IF(INDEX(RM_L_Edu,MATCH($U222,RM_KEY,0))="","",INDEX(RM_L_Edu,MATCH($U222,RM_KEY,0))),"")</f>
        <v/>
      </c>
      <c r="BB222" s="89" t="inlineStr">
        <is>
          <t>M</t>
        </is>
      </c>
      <c r="BC222" s="90" t="inlineStr">
        <is>
          <t>M</t>
        </is>
      </c>
      <c r="BD222" s="90" t="inlineStr">
        <is>
          <t>M</t>
        </is>
      </c>
      <c r="BE222" s="90" t="inlineStr">
        <is>
          <t>L</t>
        </is>
      </c>
      <c r="BF222" s="90" t="inlineStr">
        <is>
          <t>H</t>
        </is>
      </c>
      <c r="BG222" s="90" t="inlineStr">
        <is>
          <t>H</t>
        </is>
      </c>
      <c r="BH222" s="90" t="inlineStr">
        <is>
          <t>M</t>
        </is>
      </c>
      <c r="BI222" s="93" t="n"/>
      <c r="BJ222" s="94" t="n"/>
      <c r="BK222" s="94" t="n"/>
      <c r="BL222" s="94" t="n"/>
      <c r="BM222" s="94" t="n"/>
      <c r="BN222" s="94" t="n"/>
      <c r="BO222" s="94" t="n"/>
      <c r="BP222" s="63" t="n"/>
      <c r="BQ222" s="95" t="str">
        <f>IF(CY222=0,"",IF(BP222&lt;&gt;"",BP222,IF(LEFT(W222,1)="X",W222,IF(OR(W222="B+",W222="C+"),INDEX(LAD_PC,MAX(1,MIN(14,MATCH(W222,LAD_PC,0)+IF((DA222-CZ222)&gt;=0.5,1,IF((DA222-CZ222)&lt;=-0.5,-1,0))))),INDEX(LAD_STD,MAX(1,MIN(12,MATCH(W222,LAD_STD,0)+IF((DA222-CZ222)&gt;=0.5,1,IF((DA222-CZ222)&lt;=-0.5,-1,0)))))))))</f>
        <v/>
      </c>
      <c r="BR222" s="86" t="str">
        <f>IF(BQ222="","",IFERROR(CHOOSE(INDEX(B_RANK,MATCH(BQ222,B_LVL,0)),"Band A · Practitioner","Band B · Specialist / Manager","B+ · Player-Coach","Band C · Principal / Head","C+ · Player-Coach","Band D · Business leadership","Band E · Enterprise leadership"),"Band X · Consultant"))</f>
        <v/>
      </c>
      <c r="BS222" s="86" t="str">
        <f>IF(BQ222="","",IF(BQ222=W222,"• Same",IF(INDEX(B_VAL,MATCH(BQ222,B_LVL,0))&gt;INDEX(B_VAL,MATCH(W222,B_LVL,0)),"▲ Up","▼ Down")))</f>
        <v/>
      </c>
      <c r="BT222" s="95" t="str">
        <f>IF(BQ222&lt;&gt;"",BQ222,W222)</f>
        <v>A3</v>
      </c>
      <c r="BU222" s="86" t="str">
        <f>IFERROR(IF($H222="","—",IF(OR(LEFT(BT222,1)="X",LEFT(INDEX($BT$7:$BT$592,MATCH($H222,$D$7:$D$592,0)),1)="X"),"—",IF(AND(LEFT(BT222,1)="E",LEFT(INDEX($BT$7:$BT$592,MATCH($H222,$D$7:$D$592,0)),1)="E"),"Exception · Band E",IF(INDEX(B_VAL,MATCH(BT222,B_LVL,0))&gt;=INDEX(B_VAL,MATCH(INDEX($BT$7:$BT$592,MATCH($H222,$D$7:$D$592,0)),B_LVL,0)),"⚠ At or above the manager",IF(INDEX(B_RANK,MATCH(BT222,B_LVL,0))=INDEX(B_RANK,MATCH(INDEX($BT$7:$BT$592,MATCH($H222,$D$7:$D$592,0)),B_LVL,0)),"⚠ Same band as the manager","OK"))))),"—")</f>
        <v>OK</v>
      </c>
      <c r="BV222" s="64" t="n"/>
      <c r="BW222" s="20">
        <f>IFERROR(INDEX(LMH_PTS,MATCH(AG222,LMH_KEY,0)),0)</f>
        <v>9</v>
      </c>
      <c r="BX222" s="21">
        <f>IFERROR(INDEX(LMH_PTS,MATCH(AH222,LMH_KEY,0)),0)</f>
        <v>3</v>
      </c>
      <c r="BY222" s="21">
        <f>IFERROR(INDEX(LMH_PTS,MATCH(AI222,LMH_KEY,0)),0)</f>
        <v>1</v>
      </c>
      <c r="BZ222" s="21">
        <f>IFERROR(INDEX(LMH_PTS,MATCH(AJ222,LMH_KEY,0)),0)</f>
        <v>1</v>
      </c>
      <c r="CA222" s="21">
        <f>IFERROR(INDEX(LMH_PTS,MATCH(AK222,LMH_KEY,0)),0)</f>
        <v>1</v>
      </c>
      <c r="CB222" s="21">
        <f>IFERROR(INDEX(LMH_PTS,MATCH(AL222,LMH_KEY,0)),0)</f>
        <v>1</v>
      </c>
      <c r="CC222" s="21">
        <f>IFERROR(INDEX(LMH_PTS,MATCH(AM222,LMH_KEY,0)),0)</f>
        <v>1</v>
      </c>
      <c r="CD222" s="21">
        <f>IFERROR(INDEX(LMH_PTS,MATCH(IF(AU222&lt;&gt;"",AU222,AG222),LMH_KEY,0)),0)</f>
        <v>9</v>
      </c>
      <c r="CE222" s="21">
        <f>IFERROR(INDEX(LMH_PTS,MATCH(IF(AV222&lt;&gt;"",AV222,AH222),LMH_KEY,0)),0)</f>
        <v>3</v>
      </c>
      <c r="CF222" s="21">
        <f>IFERROR(INDEX(LMH_PTS,MATCH(IF(AW222&lt;&gt;"",AW222,AI222),LMH_KEY,0)),0)</f>
        <v>1</v>
      </c>
      <c r="CG222" s="21">
        <f>IFERROR(INDEX(LMH_PTS,MATCH(IF(AX222&lt;&gt;"",AX222,AJ222),LMH_KEY,0)),0)</f>
        <v>1</v>
      </c>
      <c r="CH222" s="21">
        <f>IFERROR(INDEX(LMH_PTS,MATCH(IF(AY222&lt;&gt;"",AY222,AK222),LMH_KEY,0)),0)</f>
        <v>1</v>
      </c>
      <c r="CI222" s="21">
        <f>IFERROR(INDEX(LMH_PTS,MATCH(IF(AZ222&lt;&gt;"",AZ222,AL222),LMH_KEY,0)),0)</f>
        <v>1</v>
      </c>
      <c r="CJ222" s="21">
        <f>IFERROR(INDEX(LMH_PTS,MATCH(IF(BA222&lt;&gt;"",BA222,AM222),LMH_KEY,0)),0)</f>
        <v>1</v>
      </c>
      <c r="CK222" s="21">
        <f>IF(BB222="",0,IFERROR(INDEX(LMH_STEP,MATCH(BB222,LMH_KEY,0)),0))</f>
        <v>0</v>
      </c>
      <c r="CL222" s="21">
        <f>IF(BC222="",0,IFERROR(INDEX(LMH_STEP,MATCH(BC222,LMH_KEY,0)),0))</f>
        <v>0</v>
      </c>
      <c r="CM222" s="21">
        <f>IF(BD222="",0,IFERROR(INDEX(LMH_STEP,MATCH(BD222,LMH_KEY,0)),0))</f>
        <v>0</v>
      </c>
      <c r="CN222" s="21">
        <f>IF(BE222="",0,IFERROR(INDEX(LMH_STEP,MATCH(BE222,LMH_KEY,0)),0))</f>
        <v>-1</v>
      </c>
      <c r="CO222" s="21">
        <f>IF(BF222="",0,IFERROR(INDEX(LMH_STEP,MATCH(BF222,LMH_KEY,0)),0))</f>
        <v>1</v>
      </c>
      <c r="CP222" s="21">
        <f>IF(BG222="",0,IFERROR(INDEX(LMH_STEP,MATCH(BG222,LMH_KEY,0)),0))</f>
        <v>1</v>
      </c>
      <c r="CQ222" s="21">
        <f>IF(BH222="",0,IFERROR(INDEX(LMH_STEP,MATCH(BH222,LMH_KEY,0)),0))</f>
        <v>0</v>
      </c>
      <c r="CR222" s="21">
        <f>IF(BI222&lt;&gt;"",IFERROR(INDEX(LMH_STEP,MATCH(BI222,LMH_KEY,0)),0),CK222)</f>
        <v>0</v>
      </c>
      <c r="CS222" s="21">
        <f>IF(BJ222&lt;&gt;"",IFERROR(INDEX(LMH_STEP,MATCH(BJ222,LMH_KEY,0)),0),CL222)</f>
        <v>0</v>
      </c>
      <c r="CT222" s="21">
        <f>IF(BK222&lt;&gt;"",IFERROR(INDEX(LMH_STEP,MATCH(BK222,LMH_KEY,0)),0),CM222)</f>
        <v>0</v>
      </c>
      <c r="CU222" s="21">
        <f>IF(BL222&lt;&gt;"",IFERROR(INDEX(LMH_STEP,MATCH(BL222,LMH_KEY,0)),0),CN222)</f>
        <v>-1</v>
      </c>
      <c r="CV222" s="21">
        <f>IF(BM222&lt;&gt;"",IFERROR(INDEX(LMH_STEP,MATCH(BM222,LMH_KEY,0)),0),CO222)</f>
        <v>1</v>
      </c>
      <c r="CW222" s="21">
        <f>IF(BN222&lt;&gt;"",IFERROR(INDEX(LMH_STEP,MATCH(BN222,LMH_KEY,0)),0),CP222)</f>
        <v>1</v>
      </c>
      <c r="CX222" s="21">
        <f>IF(BO222&lt;&gt;"",IFERROR(INDEX(LMH_STEP,MATCH(BO222,LMH_KEY,0)),0),CQ222)</f>
        <v>0</v>
      </c>
      <c r="CY222" s="21">
        <f>COUNTA(BI222:BO222)+IF(BP222&lt;&gt;"",1,0)+IFERROR(INDEX(RM_LCNT,MATCH($U222,RM_KEY,0)),0)</f>
        <v>0</v>
      </c>
      <c r="CZ222" s="21">
        <f>IF((BW222+BX222+BY222+BZ222+CA222+CB222+CC222)=0,0,(BW222*CK222+BX222*CL222+BY222*CM222+BZ222*CN222+CA222*CO222+CB222*CP222+CC222*CQ222)/(BW222+BX222+BY222+BZ222+CA222+CB222+CC222))</f>
        <v>0.0588235294117647</v>
      </c>
      <c r="DA222" s="21">
        <f>IF((CD222+CE222+CF222+CG222+CH222+CI222+CJ222)=0,0,(CD222*CR222+CE222*CS222+CF222*CT222+CG222*CU222+CH222*CV222+CI222*CW222+CJ222*CX222)/(CD222+CE222+CF222+CG222+CH222+CI222+CJ222))</f>
        <v>0.0588235294117647</v>
      </c>
    </row>
    <row r="223" ht="70" customHeight="1">
      <c r="A223" s="59" t="inlineStr">
        <is>
          <t>iDEAL</t>
        </is>
      </c>
      <c r="B223" s="17" t="inlineStr">
        <is>
          <t>Technology</t>
        </is>
      </c>
      <c r="C223" s="17" t="n">
        <v>4</v>
      </c>
      <c r="D223" s="17" t="inlineStr">
        <is>
          <t>IRIS2136</t>
        </is>
      </c>
      <c r="E223" s="17" t="inlineStr">
        <is>
          <t>Neetu Rani Paul</t>
        </is>
      </c>
      <c r="F223" s="17" t="inlineStr">
        <is>
          <t>Business Analyst</t>
        </is>
      </c>
      <c r="G223" s="17" t="inlineStr">
        <is>
          <t>Yuvraj Kharchane</t>
        </is>
      </c>
      <c r="H223" s="17" t="inlineStr">
        <is>
          <t>IRIS1158</t>
        </is>
      </c>
      <c r="I223" s="17" t="n">
        <v>5.9</v>
      </c>
      <c r="J223" s="17" t="inlineStr">
        <is>
          <t>MA</t>
        </is>
      </c>
      <c r="K223" s="17" t="inlineStr">
        <is>
          <t>L3 – Professional / Associate</t>
        </is>
      </c>
      <c r="L223" s="82" t="inlineStr">
        <is>
          <t>20 of 20</t>
        </is>
      </c>
      <c r="M223" s="83" t="n"/>
      <c r="N223" s="83" t="inlineStr">
        <is>
          <t>Annual · set by manager: 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t>
        </is>
      </c>
      <c r="O223" s="83" t="inlineStr">
        <is>
          <t>Latest rating: 3 · Potential: Medium · 9-box: Trusted Professional</t>
        </is>
      </c>
      <c r="P223" s="83" t="inlineStr">
        <is>
          <t>Complexity &amp; Expertise: A3: Checks feasibility, gives solutions to banks, reads developer code to resolve issues, Excel mapping, deployments → matches the start
Autonomy &amp; Decision: A3: Decides deployment process; assesses feasibility and gives the solution to banks himself → matches the start
Accountability &amp; Impact: A3: Timely return updates and successful RBI portal submissions for banks; escalation if wrong → matches the start
Leadership &amp; Strategy: A2: Gives KT and handles team coordination; no standing mentoring described → matches the start</t>
        </is>
      </c>
      <c r="Q223" s="84" t="inlineStr">
        <is>
          <t>Open ▸</t>
        </is>
      </c>
      <c r="R223" s="84" t="inlineStr">
        <is>
          <t>Card ▸</t>
        </is>
      </c>
      <c r="S223" s="85" t="inlineStr">
        <is>
          <t>Business Analysis</t>
        </is>
      </c>
      <c r="T223" s="86" t="inlineStr">
        <is>
          <t>Business Analysis</t>
        </is>
      </c>
      <c r="U223" s="86" t="inlineStr">
        <is>
          <t>R005</t>
        </is>
      </c>
      <c r="V223" s="86" t="inlineStr">
        <is>
          <t>Business Analysis · IC</t>
        </is>
      </c>
      <c r="W223" s="101" t="inlineStr">
        <is>
          <t>A3</t>
        </is>
      </c>
      <c r="X223" s="86" t="inlineStr">
        <is>
          <t>Band A · Practitioner</t>
        </is>
      </c>
      <c r="Y223" s="86" t="inlineStr">
        <is>
          <t>Senior Business Analyst</t>
        </is>
      </c>
      <c r="Z223" s="86" t="n"/>
      <c r="AA223" s="86" t="inlineStr">
        <is>
          <t>Placed at A3 by the evidence: six ratings × market-derived weights and rules R1–R13 · no move needed for the reporting line</t>
        </is>
      </c>
      <c r="AB223" s="86" t="n"/>
      <c r="AC223" s="88" t="inlineStr">
        <is>
          <t>A3</t>
        </is>
      </c>
      <c r="AD223" s="21" t="inlineStr">
        <is>
          <t>High · 5.9 yrs vs market 2–5 yrs for A3</t>
        </is>
      </c>
      <c r="AE223" s="21" t="n"/>
      <c r="AF223" s="21" t="inlineStr">
        <is>
          <t>P2 · SFIA 3 Apply</t>
        </is>
      </c>
      <c r="AG223" s="89" t="str">
        <f>IFERROR(IF(INDEX(RM_I_C,MATCH($U223,RM_KEY,0))="","",INDEX(RM_I_C,MATCH($U223,RM_KEY,0))),"")</f>
        <v>H</v>
      </c>
      <c r="AH223" s="90" t="str">
        <f>IFERROR(IF(INDEX(RM_I_Au,MATCH($U223,RM_KEY,0))="","",INDEX(RM_I_Au,MATCH($U223,RM_KEY,0))),"")</f>
        <v>M</v>
      </c>
      <c r="AI223" s="90" t="str">
        <f>IFERROR(IF(INDEX(RM_I_Ac,MATCH($U223,RM_KEY,0))="","",INDEX(RM_I_Ac,MATCH($U223,RM_KEY,0))),"")</f>
        <v>L</v>
      </c>
      <c r="AJ223" s="90" t="str">
        <f>IFERROR(IF(INDEX(RM_I_L,MATCH($U223,RM_KEY,0))="","",INDEX(RM_I_L,MATCH($U223,RM_KEY,0))),"")</f>
        <v>L</v>
      </c>
      <c r="AK223" s="90" t="str">
        <f>IFERROR(IF(INDEX(RM_I_BI,MATCH($U223,RM_KEY,0))="","",INDEX(RM_I_BI,MATCH($U223,RM_KEY,0))),"")</f>
        <v>L</v>
      </c>
      <c r="AL223" s="90" t="str">
        <f>IFERROR(IF(INDEX(RM_I_Exp,MATCH($U223,RM_KEY,0))="","",INDEX(RM_I_Exp,MATCH($U223,RM_KEY,0))),"")</f>
        <v>L</v>
      </c>
      <c r="AM223" s="90" t="str">
        <f>IFERROR(IF(INDEX(RM_I_Edu,MATCH($U223,RM_KEY,0))="","",INDEX(RM_I_Edu,MATCH($U223,RM_KEY,0))),"")</f>
        <v>L</v>
      </c>
      <c r="AN223" s="91" t="str">
        <f>IFERROR(IF(INDEX(RM_M_C,MATCH($U223,RM_KEY,0))="","",INDEX(RM_M_C,MATCH($U223,RM_KEY,0))),"")</f>
        <v>H</v>
      </c>
      <c r="AO223" s="92" t="str">
        <f>IFERROR(IF(INDEX(RM_M_Au,MATCH($U223,RM_KEY,0))="","",INDEX(RM_M_Au,MATCH($U223,RM_KEY,0))),"")</f>
        <v>M</v>
      </c>
      <c r="AP223" s="92" t="str">
        <f>IFERROR(IF(INDEX(RM_M_Ac,MATCH($U223,RM_KEY,0))="","",INDEX(RM_M_Ac,MATCH($U223,RM_KEY,0))),"")</f>
        <v>M</v>
      </c>
      <c r="AQ223" s="92" t="str">
        <f>IFERROR(IF(INDEX(RM_M_L,MATCH($U223,RM_KEY,0))="","",INDEX(RM_M_L,MATCH($U223,RM_KEY,0))),"")</f>
        <v>L</v>
      </c>
      <c r="AR223" s="92" t="str">
        <f>IFERROR(IF(INDEX(RM_M_BI,MATCH($U223,RM_KEY,0))="","",INDEX(RM_M_BI,MATCH($U223,RM_KEY,0))),"")</f>
        <v>L</v>
      </c>
      <c r="AS223" s="92" t="str">
        <f>IFERROR(IF(INDEX(RM_M_Exp,MATCH($U223,RM_KEY,0))="","",INDEX(RM_M_Exp,MATCH($U223,RM_KEY,0))),"")</f>
        <v>L</v>
      </c>
      <c r="AT223" s="92" t="str">
        <f>IFERROR(IF(INDEX(RM_M_Edu,MATCH($U223,RM_KEY,0))="","",INDEX(RM_M_Edu,MATCH($U223,RM_KEY,0))),"")</f>
        <v>L</v>
      </c>
      <c r="AU223" s="93" t="str">
        <f>IFERROR(IF(INDEX(RM_L_C,MATCH($U223,RM_KEY,0))="","",INDEX(RM_L_C,MATCH($U223,RM_KEY,0))),"")</f>
        <v/>
      </c>
      <c r="AV223" s="94" t="str">
        <f>IFERROR(IF(INDEX(RM_L_Au,MATCH($U223,RM_KEY,0))="","",INDEX(RM_L_Au,MATCH($U223,RM_KEY,0))),"")</f>
        <v/>
      </c>
      <c r="AW223" s="94" t="str">
        <f>IFERROR(IF(INDEX(RM_L_Ac,MATCH($U223,RM_KEY,0))="","",INDEX(RM_L_Ac,MATCH($U223,RM_KEY,0))),"")</f>
        <v/>
      </c>
      <c r="AX223" s="94" t="str">
        <f>IFERROR(IF(INDEX(RM_L_L,MATCH($U223,RM_KEY,0))="","",INDEX(RM_L_L,MATCH($U223,RM_KEY,0))),"")</f>
        <v/>
      </c>
      <c r="AY223" s="94" t="str">
        <f>IFERROR(IF(INDEX(RM_L_BI,MATCH($U223,RM_KEY,0))="","",INDEX(RM_L_BI,MATCH($U223,RM_KEY,0))),"")</f>
        <v/>
      </c>
      <c r="AZ223" s="94" t="str">
        <f>IFERROR(IF(INDEX(RM_L_Exp,MATCH($U223,RM_KEY,0))="","",INDEX(RM_L_Exp,MATCH($U223,RM_KEY,0))),"")</f>
        <v/>
      </c>
      <c r="BA223" s="94" t="str">
        <f>IFERROR(IF(INDEX(RM_L_Edu,MATCH($U223,RM_KEY,0))="","",INDEX(RM_L_Edu,MATCH($U223,RM_KEY,0))),"")</f>
        <v/>
      </c>
      <c r="BB223" s="89" t="inlineStr">
        <is>
          <t>M</t>
        </is>
      </c>
      <c r="BC223" s="90" t="inlineStr">
        <is>
          <t>M</t>
        </is>
      </c>
      <c r="BD223" s="90" t="inlineStr">
        <is>
          <t>M</t>
        </is>
      </c>
      <c r="BE223" s="90" t="inlineStr">
        <is>
          <t>L</t>
        </is>
      </c>
      <c r="BF223" s="90" t="inlineStr">
        <is>
          <t>M</t>
        </is>
      </c>
      <c r="BG223" s="90" t="inlineStr">
        <is>
          <t>H</t>
        </is>
      </c>
      <c r="BH223" s="90" t="inlineStr">
        <is>
          <t>H</t>
        </is>
      </c>
      <c r="BI223" s="93" t="n"/>
      <c r="BJ223" s="94" t="n"/>
      <c r="BK223" s="94" t="n"/>
      <c r="BL223" s="94" t="n"/>
      <c r="BM223" s="94" t="n"/>
      <c r="BN223" s="94" t="n"/>
      <c r="BO223" s="94" t="n"/>
      <c r="BP223" s="63" t="n"/>
      <c r="BQ223" s="95" t="str">
        <f>IF(CY223=0,"",IF(BP223&lt;&gt;"",BP223,IF(LEFT(W223,1)="X",W223,IF(OR(W223="B+",W223="C+"),INDEX(LAD_PC,MAX(1,MIN(14,MATCH(W223,LAD_PC,0)+IF((DA223-CZ223)&gt;=0.5,1,IF((DA223-CZ223)&lt;=-0.5,-1,0))))),INDEX(LAD_STD,MAX(1,MIN(12,MATCH(W223,LAD_STD,0)+IF((DA223-CZ223)&gt;=0.5,1,IF((DA223-CZ223)&lt;=-0.5,-1,0)))))))))</f>
        <v/>
      </c>
      <c r="BR223" s="86" t="str">
        <f>IF(BQ223="","",IFERROR(CHOOSE(INDEX(B_RANK,MATCH(BQ223,B_LVL,0)),"Band A · Practitioner","Band B · Specialist / Manager","B+ · Player-Coach","Band C · Principal / Head","C+ · Player-Coach","Band D · Business leadership","Band E · Enterprise leadership"),"Band X · Consultant"))</f>
        <v/>
      </c>
      <c r="BS223" s="86" t="str">
        <f>IF(BQ223="","",IF(BQ223=W223,"• Same",IF(INDEX(B_VAL,MATCH(BQ223,B_LVL,0))&gt;INDEX(B_VAL,MATCH(W223,B_LVL,0)),"▲ Up","▼ Down")))</f>
        <v/>
      </c>
      <c r="BT223" s="95" t="str">
        <f>IF(BQ223&lt;&gt;"",BQ223,W223)</f>
        <v>A3</v>
      </c>
      <c r="BU223" s="86" t="str">
        <f>IFERROR(IF($H223="","—",IF(OR(LEFT(BT223,1)="X",LEFT(INDEX($BT$7:$BT$592,MATCH($H223,$D$7:$D$592,0)),1)="X"),"—",IF(AND(LEFT(BT223,1)="E",LEFT(INDEX($BT$7:$BT$592,MATCH($H223,$D$7:$D$592,0)),1)="E"),"Exception · Band E",IF(INDEX(B_VAL,MATCH(BT223,B_LVL,0))&gt;=INDEX(B_VAL,MATCH(INDEX($BT$7:$BT$592,MATCH($H223,$D$7:$D$592,0)),B_LVL,0)),"⚠ At or above the manager",IF(INDEX(B_RANK,MATCH(BT223,B_LVL,0))=INDEX(B_RANK,MATCH(INDEX($BT$7:$BT$592,MATCH($H223,$D$7:$D$592,0)),B_LVL,0)),"⚠ Same band as the manager","OK"))))),"—")</f>
        <v>OK</v>
      </c>
      <c r="BV223" s="64" t="n"/>
      <c r="BW223" s="20">
        <f>IFERROR(INDEX(LMH_PTS,MATCH(AG223,LMH_KEY,0)),0)</f>
        <v>9</v>
      </c>
      <c r="BX223" s="21">
        <f>IFERROR(INDEX(LMH_PTS,MATCH(AH223,LMH_KEY,0)),0)</f>
        <v>3</v>
      </c>
      <c r="BY223" s="21">
        <f>IFERROR(INDEX(LMH_PTS,MATCH(AI223,LMH_KEY,0)),0)</f>
        <v>1</v>
      </c>
      <c r="BZ223" s="21">
        <f>IFERROR(INDEX(LMH_PTS,MATCH(AJ223,LMH_KEY,0)),0)</f>
        <v>1</v>
      </c>
      <c r="CA223" s="21">
        <f>IFERROR(INDEX(LMH_PTS,MATCH(AK223,LMH_KEY,0)),0)</f>
        <v>1</v>
      </c>
      <c r="CB223" s="21">
        <f>IFERROR(INDEX(LMH_PTS,MATCH(AL223,LMH_KEY,0)),0)</f>
        <v>1</v>
      </c>
      <c r="CC223" s="21">
        <f>IFERROR(INDEX(LMH_PTS,MATCH(AM223,LMH_KEY,0)),0)</f>
        <v>1</v>
      </c>
      <c r="CD223" s="21">
        <f>IFERROR(INDEX(LMH_PTS,MATCH(IF(AU223&lt;&gt;"",AU223,AG223),LMH_KEY,0)),0)</f>
        <v>9</v>
      </c>
      <c r="CE223" s="21">
        <f>IFERROR(INDEX(LMH_PTS,MATCH(IF(AV223&lt;&gt;"",AV223,AH223),LMH_KEY,0)),0)</f>
        <v>3</v>
      </c>
      <c r="CF223" s="21">
        <f>IFERROR(INDEX(LMH_PTS,MATCH(IF(AW223&lt;&gt;"",AW223,AI223),LMH_KEY,0)),0)</f>
        <v>1</v>
      </c>
      <c r="CG223" s="21">
        <f>IFERROR(INDEX(LMH_PTS,MATCH(IF(AX223&lt;&gt;"",AX223,AJ223),LMH_KEY,0)),0)</f>
        <v>1</v>
      </c>
      <c r="CH223" s="21">
        <f>IFERROR(INDEX(LMH_PTS,MATCH(IF(AY223&lt;&gt;"",AY223,AK223),LMH_KEY,0)),0)</f>
        <v>1</v>
      </c>
      <c r="CI223" s="21">
        <f>IFERROR(INDEX(LMH_PTS,MATCH(IF(AZ223&lt;&gt;"",AZ223,AL223),LMH_KEY,0)),0)</f>
        <v>1</v>
      </c>
      <c r="CJ223" s="21">
        <f>IFERROR(INDEX(LMH_PTS,MATCH(IF(BA223&lt;&gt;"",BA223,AM223),LMH_KEY,0)),0)</f>
        <v>1</v>
      </c>
      <c r="CK223" s="21">
        <f>IF(BB223="",0,IFERROR(INDEX(LMH_STEP,MATCH(BB223,LMH_KEY,0)),0))</f>
        <v>0</v>
      </c>
      <c r="CL223" s="21">
        <f>IF(BC223="",0,IFERROR(INDEX(LMH_STEP,MATCH(BC223,LMH_KEY,0)),0))</f>
        <v>0</v>
      </c>
      <c r="CM223" s="21">
        <f>IF(BD223="",0,IFERROR(INDEX(LMH_STEP,MATCH(BD223,LMH_KEY,0)),0))</f>
        <v>0</v>
      </c>
      <c r="CN223" s="21">
        <f>IF(BE223="",0,IFERROR(INDEX(LMH_STEP,MATCH(BE223,LMH_KEY,0)),0))</f>
        <v>-1</v>
      </c>
      <c r="CO223" s="21">
        <f>IF(BF223="",0,IFERROR(INDEX(LMH_STEP,MATCH(BF223,LMH_KEY,0)),0))</f>
        <v>0</v>
      </c>
      <c r="CP223" s="21">
        <f>IF(BG223="",0,IFERROR(INDEX(LMH_STEP,MATCH(BG223,LMH_KEY,0)),0))</f>
        <v>1</v>
      </c>
      <c r="CQ223" s="21">
        <f>IF(BH223="",0,IFERROR(INDEX(LMH_STEP,MATCH(BH223,LMH_KEY,0)),0))</f>
        <v>1</v>
      </c>
      <c r="CR223" s="21">
        <f>IF(BI223&lt;&gt;"",IFERROR(INDEX(LMH_STEP,MATCH(BI223,LMH_KEY,0)),0),CK223)</f>
        <v>0</v>
      </c>
      <c r="CS223" s="21">
        <f>IF(BJ223&lt;&gt;"",IFERROR(INDEX(LMH_STEP,MATCH(BJ223,LMH_KEY,0)),0),CL223)</f>
        <v>0</v>
      </c>
      <c r="CT223" s="21">
        <f>IF(BK223&lt;&gt;"",IFERROR(INDEX(LMH_STEP,MATCH(BK223,LMH_KEY,0)),0),CM223)</f>
        <v>0</v>
      </c>
      <c r="CU223" s="21">
        <f>IF(BL223&lt;&gt;"",IFERROR(INDEX(LMH_STEP,MATCH(BL223,LMH_KEY,0)),0),CN223)</f>
        <v>-1</v>
      </c>
      <c r="CV223" s="21">
        <f>IF(BM223&lt;&gt;"",IFERROR(INDEX(LMH_STEP,MATCH(BM223,LMH_KEY,0)),0),CO223)</f>
        <v>0</v>
      </c>
      <c r="CW223" s="21">
        <f>IF(BN223&lt;&gt;"",IFERROR(INDEX(LMH_STEP,MATCH(BN223,LMH_KEY,0)),0),CP223)</f>
        <v>1</v>
      </c>
      <c r="CX223" s="21">
        <f>IF(BO223&lt;&gt;"",IFERROR(INDEX(LMH_STEP,MATCH(BO223,LMH_KEY,0)),0),CQ223)</f>
        <v>1</v>
      </c>
      <c r="CY223" s="21">
        <f>COUNTA(BI223:BO223)+IF(BP223&lt;&gt;"",1,0)+IFERROR(INDEX(RM_LCNT,MATCH($U223,RM_KEY,0)),0)</f>
        <v>0</v>
      </c>
      <c r="CZ223" s="21">
        <f>IF((BW223+BX223+BY223+BZ223+CA223+CB223+CC223)=0,0,(BW223*CK223+BX223*CL223+BY223*CM223+BZ223*CN223+CA223*CO223+CB223*CP223+CC223*CQ223)/(BW223+BX223+BY223+BZ223+CA223+CB223+CC223))</f>
        <v>0.0588235294117647</v>
      </c>
      <c r="DA223" s="21">
        <f>IF((CD223+CE223+CF223+CG223+CH223+CI223+CJ223)=0,0,(CD223*CR223+CE223*CS223+CF223*CT223+CG223*CU223+CH223*CV223+CI223*CW223+CJ223*CX223)/(CD223+CE223+CF223+CG223+CH223+CI223+CJ223))</f>
        <v>0.0588235294117647</v>
      </c>
    </row>
    <row r="224" ht="70" customHeight="1">
      <c r="A224" s="59" t="inlineStr">
        <is>
          <t>iDEAL</t>
        </is>
      </c>
      <c r="B224" s="17" t="inlineStr">
        <is>
          <t>Technology</t>
        </is>
      </c>
      <c r="C224" s="17" t="n">
        <v>4</v>
      </c>
      <c r="D224" s="17" t="inlineStr">
        <is>
          <t>IRIS2066</t>
        </is>
      </c>
      <c r="E224" s="17" t="inlineStr">
        <is>
          <t>Shivani Mishra</t>
        </is>
      </c>
      <c r="F224" s="17" t="inlineStr">
        <is>
          <t>Business Analyst</t>
        </is>
      </c>
      <c r="G224" s="17" t="inlineStr">
        <is>
          <t>Yuvraj Kharchane</t>
        </is>
      </c>
      <c r="H224" s="17" t="inlineStr">
        <is>
          <t>IRIS1158</t>
        </is>
      </c>
      <c r="I224" s="17" t="n">
        <v>7.5</v>
      </c>
      <c r="J224" s="17" t="inlineStr">
        <is>
          <t>M.Com</t>
        </is>
      </c>
      <c r="K224" s="17" t="inlineStr">
        <is>
          <t>L3 – Professional / Associate</t>
        </is>
      </c>
      <c r="L224" s="82" t="n"/>
      <c r="M224" s="83" t="n"/>
      <c r="N224" s="83" t="inlineStr">
        <is>
          <t>Annual · set by manager: 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
        </is>
      </c>
      <c r="O224" s="83" t="inlineStr">
        <is>
          <t>Latest rating: 3 · Potential: Medium · 9-box: Trusted Professional</t>
        </is>
      </c>
      <c r="P224" s="83" t="inlineStr">
        <is>
          <t>Complexity &amp; Expertise: A3: Manager note only: tracks, analyses and delivers EBA taxonomy changes; UAT and production deployments for banks → matches the start
Autonomy &amp; Decision: A2: No survey; note shows query handling and follow-ups within set timelines, no stated authority → moved down 0.5
Accountability &amp; Impact: A3: Note: assigned portfolio of banks, report/taxonomy updates delivered before filing dates → matches the start
Leadership &amp; Strategy: A1: No survey answers; manager note describes no guidance of others → moved down 0.5</t>
        </is>
      </c>
      <c r="Q224" s="84" t="inlineStr">
        <is>
          <t>Open ▸</t>
        </is>
      </c>
      <c r="R224" s="84" t="inlineStr">
        <is>
          <t>Card ▸</t>
        </is>
      </c>
      <c r="S224" s="85" t="inlineStr">
        <is>
          <t>Business Analysis</t>
        </is>
      </c>
      <c r="T224" s="86" t="inlineStr">
        <is>
          <t>Business Analysis</t>
        </is>
      </c>
      <c r="U224" s="86" t="inlineStr">
        <is>
          <t>R005</t>
        </is>
      </c>
      <c r="V224" s="86" t="inlineStr">
        <is>
          <t>Business Analysis · IC</t>
        </is>
      </c>
      <c r="W224" s="101" t="inlineStr">
        <is>
          <t>A3</t>
        </is>
      </c>
      <c r="X224" s="86" t="inlineStr">
        <is>
          <t>Band A · Practitioner</t>
        </is>
      </c>
      <c r="Y224" s="86" t="inlineStr">
        <is>
          <t>Senior Business Analyst</t>
        </is>
      </c>
      <c r="Z224" s="86" t="n"/>
      <c r="AA224" s="86" t="inlineStr">
        <is>
          <t>Placed at A3 by the evidence: six ratings × market-derived weights and rules R1–R13 · no move needed for the reporting line</t>
        </is>
      </c>
      <c r="AB224" s="86" t="n"/>
      <c r="AC224" s="88" t="inlineStr">
        <is>
          <t>A3</t>
        </is>
      </c>
      <c r="AD224" s="21" t="inlineStr">
        <is>
          <t>High · 7.5 yrs vs market 2–5 yrs for A3</t>
        </is>
      </c>
      <c r="AE224" s="21" t="n"/>
      <c r="AF224" s="21" t="inlineStr">
        <is>
          <t>P2 · SFIA 3 Apply</t>
        </is>
      </c>
      <c r="AG224" s="89" t="str">
        <f>IFERROR(IF(INDEX(RM_I_C,MATCH($U224,RM_KEY,0))="","",INDEX(RM_I_C,MATCH($U224,RM_KEY,0))),"")</f>
        <v>H</v>
      </c>
      <c r="AH224" s="90" t="str">
        <f>IFERROR(IF(INDEX(RM_I_Au,MATCH($U224,RM_KEY,0))="","",INDEX(RM_I_Au,MATCH($U224,RM_KEY,0))),"")</f>
        <v>M</v>
      </c>
      <c r="AI224" s="90" t="str">
        <f>IFERROR(IF(INDEX(RM_I_Ac,MATCH($U224,RM_KEY,0))="","",INDEX(RM_I_Ac,MATCH($U224,RM_KEY,0))),"")</f>
        <v>L</v>
      </c>
      <c r="AJ224" s="90" t="str">
        <f>IFERROR(IF(INDEX(RM_I_L,MATCH($U224,RM_KEY,0))="","",INDEX(RM_I_L,MATCH($U224,RM_KEY,0))),"")</f>
        <v>L</v>
      </c>
      <c r="AK224" s="90" t="str">
        <f>IFERROR(IF(INDEX(RM_I_BI,MATCH($U224,RM_KEY,0))="","",INDEX(RM_I_BI,MATCH($U224,RM_KEY,0))),"")</f>
        <v>L</v>
      </c>
      <c r="AL224" s="90" t="str">
        <f>IFERROR(IF(INDEX(RM_I_Exp,MATCH($U224,RM_KEY,0))="","",INDEX(RM_I_Exp,MATCH($U224,RM_KEY,0))),"")</f>
        <v>L</v>
      </c>
      <c r="AM224" s="90" t="str">
        <f>IFERROR(IF(INDEX(RM_I_Edu,MATCH($U224,RM_KEY,0))="","",INDEX(RM_I_Edu,MATCH($U224,RM_KEY,0))),"")</f>
        <v>L</v>
      </c>
      <c r="AN224" s="91" t="str">
        <f>IFERROR(IF(INDEX(RM_M_C,MATCH($U224,RM_KEY,0))="","",INDEX(RM_M_C,MATCH($U224,RM_KEY,0))),"")</f>
        <v>H</v>
      </c>
      <c r="AO224" s="92" t="str">
        <f>IFERROR(IF(INDEX(RM_M_Au,MATCH($U224,RM_KEY,0))="","",INDEX(RM_M_Au,MATCH($U224,RM_KEY,0))),"")</f>
        <v>M</v>
      </c>
      <c r="AP224" s="92" t="str">
        <f>IFERROR(IF(INDEX(RM_M_Ac,MATCH($U224,RM_KEY,0))="","",INDEX(RM_M_Ac,MATCH($U224,RM_KEY,0))),"")</f>
        <v>M</v>
      </c>
      <c r="AQ224" s="92" t="str">
        <f>IFERROR(IF(INDEX(RM_M_L,MATCH($U224,RM_KEY,0))="","",INDEX(RM_M_L,MATCH($U224,RM_KEY,0))),"")</f>
        <v>L</v>
      </c>
      <c r="AR224" s="92" t="str">
        <f>IFERROR(IF(INDEX(RM_M_BI,MATCH($U224,RM_KEY,0))="","",INDEX(RM_M_BI,MATCH($U224,RM_KEY,0))),"")</f>
        <v>L</v>
      </c>
      <c r="AS224" s="92" t="str">
        <f>IFERROR(IF(INDEX(RM_M_Exp,MATCH($U224,RM_KEY,0))="","",INDEX(RM_M_Exp,MATCH($U224,RM_KEY,0))),"")</f>
        <v>L</v>
      </c>
      <c r="AT224" s="92" t="str">
        <f>IFERROR(IF(INDEX(RM_M_Edu,MATCH($U224,RM_KEY,0))="","",INDEX(RM_M_Edu,MATCH($U224,RM_KEY,0))),"")</f>
        <v>L</v>
      </c>
      <c r="AU224" s="93" t="str">
        <f>IFERROR(IF(INDEX(RM_L_C,MATCH($U224,RM_KEY,0))="","",INDEX(RM_L_C,MATCH($U224,RM_KEY,0))),"")</f>
        <v/>
      </c>
      <c r="AV224" s="94" t="str">
        <f>IFERROR(IF(INDEX(RM_L_Au,MATCH($U224,RM_KEY,0))="","",INDEX(RM_L_Au,MATCH($U224,RM_KEY,0))),"")</f>
        <v/>
      </c>
      <c r="AW224" s="94" t="str">
        <f>IFERROR(IF(INDEX(RM_L_Ac,MATCH($U224,RM_KEY,0))="","",INDEX(RM_L_Ac,MATCH($U224,RM_KEY,0))),"")</f>
        <v/>
      </c>
      <c r="AX224" s="94" t="str">
        <f>IFERROR(IF(INDEX(RM_L_L,MATCH($U224,RM_KEY,0))="","",INDEX(RM_L_L,MATCH($U224,RM_KEY,0))),"")</f>
        <v/>
      </c>
      <c r="AY224" s="94" t="str">
        <f>IFERROR(IF(INDEX(RM_L_BI,MATCH($U224,RM_KEY,0))="","",INDEX(RM_L_BI,MATCH($U224,RM_KEY,0))),"")</f>
        <v/>
      </c>
      <c r="AZ224" s="94" t="str">
        <f>IFERROR(IF(INDEX(RM_L_Exp,MATCH($U224,RM_KEY,0))="","",INDEX(RM_L_Exp,MATCH($U224,RM_KEY,0))),"")</f>
        <v/>
      </c>
      <c r="BA224" s="94" t="str">
        <f>IFERROR(IF(INDEX(RM_L_Edu,MATCH($U224,RM_KEY,0))="","",INDEX(RM_L_Edu,MATCH($U224,RM_KEY,0))),"")</f>
        <v/>
      </c>
      <c r="BB224" s="89" t="inlineStr">
        <is>
          <t>M</t>
        </is>
      </c>
      <c r="BC224" s="90" t="inlineStr">
        <is>
          <t>M</t>
        </is>
      </c>
      <c r="BD224" s="90" t="inlineStr">
        <is>
          <t>M</t>
        </is>
      </c>
      <c r="BE224" s="90" t="inlineStr">
        <is>
          <t>L</t>
        </is>
      </c>
      <c r="BF224" s="90" t="inlineStr">
        <is>
          <t>M</t>
        </is>
      </c>
      <c r="BG224" s="90" t="inlineStr">
        <is>
          <t>H</t>
        </is>
      </c>
      <c r="BH224" s="90" t="inlineStr">
        <is>
          <t>H</t>
        </is>
      </c>
      <c r="BI224" s="93" t="n"/>
      <c r="BJ224" s="94" t="n"/>
      <c r="BK224" s="94" t="n"/>
      <c r="BL224" s="94" t="n"/>
      <c r="BM224" s="94" t="n"/>
      <c r="BN224" s="94" t="n"/>
      <c r="BO224" s="94" t="n"/>
      <c r="BP224" s="63" t="n"/>
      <c r="BQ224" s="95" t="str">
        <f>IF(CY224=0,"",IF(BP224&lt;&gt;"",BP224,IF(LEFT(W224,1)="X",W224,IF(OR(W224="B+",W224="C+"),INDEX(LAD_PC,MAX(1,MIN(14,MATCH(W224,LAD_PC,0)+IF((DA224-CZ224)&gt;=0.5,1,IF((DA224-CZ224)&lt;=-0.5,-1,0))))),INDEX(LAD_STD,MAX(1,MIN(12,MATCH(W224,LAD_STD,0)+IF((DA224-CZ224)&gt;=0.5,1,IF((DA224-CZ224)&lt;=-0.5,-1,0)))))))))</f>
        <v/>
      </c>
      <c r="BR224" s="86" t="str">
        <f>IF(BQ224="","",IFERROR(CHOOSE(INDEX(B_RANK,MATCH(BQ224,B_LVL,0)),"Band A · Practitioner","Band B · Specialist / Manager","B+ · Player-Coach","Band C · Principal / Head","C+ · Player-Coach","Band D · Business leadership","Band E · Enterprise leadership"),"Band X · Consultant"))</f>
        <v/>
      </c>
      <c r="BS224" s="86" t="str">
        <f>IF(BQ224="","",IF(BQ224=W224,"• Same",IF(INDEX(B_VAL,MATCH(BQ224,B_LVL,0))&gt;INDEX(B_VAL,MATCH(W224,B_LVL,0)),"▲ Up","▼ Down")))</f>
        <v/>
      </c>
      <c r="BT224" s="95" t="str">
        <f>IF(BQ224&lt;&gt;"",BQ224,W224)</f>
        <v>A3</v>
      </c>
      <c r="BU224" s="86" t="str">
        <f>IFERROR(IF($H224="","—",IF(OR(LEFT(BT224,1)="X",LEFT(INDEX($BT$7:$BT$592,MATCH($H224,$D$7:$D$592,0)),1)="X"),"—",IF(AND(LEFT(BT224,1)="E",LEFT(INDEX($BT$7:$BT$592,MATCH($H224,$D$7:$D$592,0)),1)="E"),"Exception · Band E",IF(INDEX(B_VAL,MATCH(BT224,B_LVL,0))&gt;=INDEX(B_VAL,MATCH(INDEX($BT$7:$BT$592,MATCH($H224,$D$7:$D$592,0)),B_LVL,0)),"⚠ At or above the manager",IF(INDEX(B_RANK,MATCH(BT224,B_LVL,0))=INDEX(B_RANK,MATCH(INDEX($BT$7:$BT$592,MATCH($H224,$D$7:$D$592,0)),B_LVL,0)),"⚠ Same band as the manager","OK"))))),"—")</f>
        <v>OK</v>
      </c>
      <c r="BV224" s="64" t="n"/>
      <c r="BW224" s="20">
        <f>IFERROR(INDEX(LMH_PTS,MATCH(AG224,LMH_KEY,0)),0)</f>
        <v>9</v>
      </c>
      <c r="BX224" s="21">
        <f>IFERROR(INDEX(LMH_PTS,MATCH(AH224,LMH_KEY,0)),0)</f>
        <v>3</v>
      </c>
      <c r="BY224" s="21">
        <f>IFERROR(INDEX(LMH_PTS,MATCH(AI224,LMH_KEY,0)),0)</f>
        <v>1</v>
      </c>
      <c r="BZ224" s="21">
        <f>IFERROR(INDEX(LMH_PTS,MATCH(AJ224,LMH_KEY,0)),0)</f>
        <v>1</v>
      </c>
      <c r="CA224" s="21">
        <f>IFERROR(INDEX(LMH_PTS,MATCH(AK224,LMH_KEY,0)),0)</f>
        <v>1</v>
      </c>
      <c r="CB224" s="21">
        <f>IFERROR(INDEX(LMH_PTS,MATCH(AL224,LMH_KEY,0)),0)</f>
        <v>1</v>
      </c>
      <c r="CC224" s="21">
        <f>IFERROR(INDEX(LMH_PTS,MATCH(AM224,LMH_KEY,0)),0)</f>
        <v>1</v>
      </c>
      <c r="CD224" s="21">
        <f>IFERROR(INDEX(LMH_PTS,MATCH(IF(AU224&lt;&gt;"",AU224,AG224),LMH_KEY,0)),0)</f>
        <v>9</v>
      </c>
      <c r="CE224" s="21">
        <f>IFERROR(INDEX(LMH_PTS,MATCH(IF(AV224&lt;&gt;"",AV224,AH224),LMH_KEY,0)),0)</f>
        <v>3</v>
      </c>
      <c r="CF224" s="21">
        <f>IFERROR(INDEX(LMH_PTS,MATCH(IF(AW224&lt;&gt;"",AW224,AI224),LMH_KEY,0)),0)</f>
        <v>1</v>
      </c>
      <c r="CG224" s="21">
        <f>IFERROR(INDEX(LMH_PTS,MATCH(IF(AX224&lt;&gt;"",AX224,AJ224),LMH_KEY,0)),0)</f>
        <v>1</v>
      </c>
      <c r="CH224" s="21">
        <f>IFERROR(INDEX(LMH_PTS,MATCH(IF(AY224&lt;&gt;"",AY224,AK224),LMH_KEY,0)),0)</f>
        <v>1</v>
      </c>
      <c r="CI224" s="21">
        <f>IFERROR(INDEX(LMH_PTS,MATCH(IF(AZ224&lt;&gt;"",AZ224,AL224),LMH_KEY,0)),0)</f>
        <v>1</v>
      </c>
      <c r="CJ224" s="21">
        <f>IFERROR(INDEX(LMH_PTS,MATCH(IF(BA224&lt;&gt;"",BA224,AM224),LMH_KEY,0)),0)</f>
        <v>1</v>
      </c>
      <c r="CK224" s="21">
        <f>IF(BB224="",0,IFERROR(INDEX(LMH_STEP,MATCH(BB224,LMH_KEY,0)),0))</f>
        <v>0</v>
      </c>
      <c r="CL224" s="21">
        <f>IF(BC224="",0,IFERROR(INDEX(LMH_STEP,MATCH(BC224,LMH_KEY,0)),0))</f>
        <v>0</v>
      </c>
      <c r="CM224" s="21">
        <f>IF(BD224="",0,IFERROR(INDEX(LMH_STEP,MATCH(BD224,LMH_KEY,0)),0))</f>
        <v>0</v>
      </c>
      <c r="CN224" s="21">
        <f>IF(BE224="",0,IFERROR(INDEX(LMH_STEP,MATCH(BE224,LMH_KEY,0)),0))</f>
        <v>-1</v>
      </c>
      <c r="CO224" s="21">
        <f>IF(BF224="",0,IFERROR(INDEX(LMH_STEP,MATCH(BF224,LMH_KEY,0)),0))</f>
        <v>0</v>
      </c>
      <c r="CP224" s="21">
        <f>IF(BG224="",0,IFERROR(INDEX(LMH_STEP,MATCH(BG224,LMH_KEY,0)),0))</f>
        <v>1</v>
      </c>
      <c r="CQ224" s="21">
        <f>IF(BH224="",0,IFERROR(INDEX(LMH_STEP,MATCH(BH224,LMH_KEY,0)),0))</f>
        <v>1</v>
      </c>
      <c r="CR224" s="21">
        <f>IF(BI224&lt;&gt;"",IFERROR(INDEX(LMH_STEP,MATCH(BI224,LMH_KEY,0)),0),CK224)</f>
        <v>0</v>
      </c>
      <c r="CS224" s="21">
        <f>IF(BJ224&lt;&gt;"",IFERROR(INDEX(LMH_STEP,MATCH(BJ224,LMH_KEY,0)),0),CL224)</f>
        <v>0</v>
      </c>
      <c r="CT224" s="21">
        <f>IF(BK224&lt;&gt;"",IFERROR(INDEX(LMH_STEP,MATCH(BK224,LMH_KEY,0)),0),CM224)</f>
        <v>0</v>
      </c>
      <c r="CU224" s="21">
        <f>IF(BL224&lt;&gt;"",IFERROR(INDEX(LMH_STEP,MATCH(BL224,LMH_KEY,0)),0),CN224)</f>
        <v>-1</v>
      </c>
      <c r="CV224" s="21">
        <f>IF(BM224&lt;&gt;"",IFERROR(INDEX(LMH_STEP,MATCH(BM224,LMH_KEY,0)),0),CO224)</f>
        <v>0</v>
      </c>
      <c r="CW224" s="21">
        <f>IF(BN224&lt;&gt;"",IFERROR(INDEX(LMH_STEP,MATCH(BN224,LMH_KEY,0)),0),CP224)</f>
        <v>1</v>
      </c>
      <c r="CX224" s="21">
        <f>IF(BO224&lt;&gt;"",IFERROR(INDEX(LMH_STEP,MATCH(BO224,LMH_KEY,0)),0),CQ224)</f>
        <v>1</v>
      </c>
      <c r="CY224" s="21">
        <f>COUNTA(BI224:BO224)+IF(BP224&lt;&gt;"",1,0)+IFERROR(INDEX(RM_LCNT,MATCH($U224,RM_KEY,0)),0)</f>
        <v>0</v>
      </c>
      <c r="CZ224" s="21">
        <f>IF((BW224+BX224+BY224+BZ224+CA224+CB224+CC224)=0,0,(BW224*CK224+BX224*CL224+BY224*CM224+BZ224*CN224+CA224*CO224+CB224*CP224+CC224*CQ224)/(BW224+BX224+BY224+BZ224+CA224+CB224+CC224))</f>
        <v>0.0588235294117647</v>
      </c>
      <c r="DA224" s="21">
        <f>IF((CD224+CE224+CF224+CG224+CH224+CI224+CJ224)=0,0,(CD224*CR224+CE224*CS224+CF224*CT224+CG224*CU224+CH224*CV224+CI224*CW224+CJ224*CX224)/(CD224+CE224+CF224+CG224+CH224+CI224+CJ224))</f>
        <v>0.0588235294117647</v>
      </c>
    </row>
    <row r="225" ht="70" customHeight="1">
      <c r="A225" s="59" t="inlineStr">
        <is>
          <t>iDEAL</t>
        </is>
      </c>
      <c r="B225" s="17" t="inlineStr">
        <is>
          <t>Product Management</t>
        </is>
      </c>
      <c r="C225" s="17" t="n">
        <v>4</v>
      </c>
      <c r="D225" s="17" t="inlineStr">
        <is>
          <t>IRIS2435</t>
        </is>
      </c>
      <c r="E225" s="17" t="inlineStr">
        <is>
          <t>Srijith Menon</t>
        </is>
      </c>
      <c r="F225" s="17" t="inlineStr">
        <is>
          <t>Product Coordinator</t>
        </is>
      </c>
      <c r="G225" s="17" t="inlineStr">
        <is>
          <t>Yuvraj Kharchane</t>
        </is>
      </c>
      <c r="H225" s="17" t="inlineStr">
        <is>
          <t>IRIS1158</t>
        </is>
      </c>
      <c r="I225" s="17" t="n">
        <v>8</v>
      </c>
      <c r="J225" s="17" t="inlineStr">
        <is>
          <t>Bachelors in Hotel Management</t>
        </is>
      </c>
      <c r="K225" s="17" t="inlineStr">
        <is>
          <t>L3 – Professional / Associate</t>
        </is>
      </c>
      <c r="L225" s="82" t="inlineStr">
        <is>
          <t>20 of 20</t>
        </is>
      </c>
      <c r="M225" s="83" t="n"/>
      <c r="N225" s="83" t="inlineStr">
        <is>
          <t>Annual · set by manager: 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t>
        </is>
      </c>
      <c r="O225" s="83" t="inlineStr">
        <is>
          <t>Latest rating: 3 · Potential: Medium · 9-box: Emerging Talent</t>
        </is>
      </c>
      <c r="P225" s="83" t="inlineStr">
        <is>
          <t>Complexity &amp; Expertise: A3: Coordinates ETL implementation projects across stakeholders: schedules, documentation, tracking, follow-up, escalation → moved up 0.5
Autonomy &amp; Decision: A2: Decides scheduling; judges what to escalate and when → matches the start
Accountability &amp; Impact: A3: Accountable for ETL solution delivery for two named clients · ESAF, BFL: timelines and accuracy → moved up 0.5
Leadership &amp; Strategy: A1: Coordinates people and tasks; no guidance or leadership of others described → matches the start</t>
        </is>
      </c>
      <c r="Q225" s="84" t="inlineStr">
        <is>
          <t>Open ▸</t>
        </is>
      </c>
      <c r="R225" s="84" t="inlineStr">
        <is>
          <t>Card ▸</t>
        </is>
      </c>
      <c r="S225" s="85" t="inlineStr">
        <is>
          <t>Product Management</t>
        </is>
      </c>
      <c r="T225" s="86" t="inlineStr">
        <is>
          <t>Product Operations &amp; Research</t>
        </is>
      </c>
      <c r="U225" s="86" t="inlineStr">
        <is>
          <t>R065</t>
        </is>
      </c>
      <c r="V225" s="86" t="inlineStr">
        <is>
          <t>Product Operations &amp; Research · IC</t>
        </is>
      </c>
      <c r="W225" s="101" t="inlineStr">
        <is>
          <t>A3</t>
        </is>
      </c>
      <c r="X225" s="86" t="inlineStr">
        <is>
          <t>Band A · Practitioner</t>
        </is>
      </c>
      <c r="Y225" s="86" t="inlineStr">
        <is>
          <t>Senior Product Analyst</t>
        </is>
      </c>
      <c r="Z225" s="86" t="n"/>
      <c r="AA225" s="86" t="inlineStr">
        <is>
          <t>Placed at A3 by the evidence: six ratings × market-derived weights and rules R1–R13 · no move needed for the reporting line</t>
        </is>
      </c>
      <c r="AB225" s="86" t="n"/>
      <c r="AC225" s="88" t="inlineStr">
        <is>
          <t>A3</t>
        </is>
      </c>
      <c r="AD225" s="21" t="inlineStr">
        <is>
          <t>High · 8 yrs vs market 2–5 yrs for A3</t>
        </is>
      </c>
      <c r="AE225" s="21" t="n"/>
      <c r="AF225" s="21" t="inlineStr">
        <is>
          <t>P2 · SFIA 3 Apply</t>
        </is>
      </c>
      <c r="AG225" s="89" t="str">
        <f>IFERROR(IF(INDEX(RM_I_C,MATCH($U225,RM_KEY,0))="","",INDEX(RM_I_C,MATCH($U225,RM_KEY,0))),"")</f>
        <v>H</v>
      </c>
      <c r="AH225" s="90" t="str">
        <f>IFERROR(IF(INDEX(RM_I_Au,MATCH($U225,RM_KEY,0))="","",INDEX(RM_I_Au,MATCH($U225,RM_KEY,0))),"")</f>
        <v>M</v>
      </c>
      <c r="AI225" s="90" t="str">
        <f>IFERROR(IF(INDEX(RM_I_Ac,MATCH($U225,RM_KEY,0))="","",INDEX(RM_I_Ac,MATCH($U225,RM_KEY,0))),"")</f>
        <v>M</v>
      </c>
      <c r="AJ225" s="90" t="str">
        <f>IFERROR(IF(INDEX(RM_I_L,MATCH($U225,RM_KEY,0))="","",INDEX(RM_I_L,MATCH($U225,RM_KEY,0))),"")</f>
        <v>L</v>
      </c>
      <c r="AK225" s="90" t="str">
        <f>IFERROR(IF(INDEX(RM_I_BI,MATCH($U225,RM_KEY,0))="","",INDEX(RM_I_BI,MATCH($U225,RM_KEY,0))),"")</f>
        <v>L</v>
      </c>
      <c r="AL225" s="90" t="str">
        <f>IFERROR(IF(INDEX(RM_I_Exp,MATCH($U225,RM_KEY,0))="","",INDEX(RM_I_Exp,MATCH($U225,RM_KEY,0))),"")</f>
        <v>L</v>
      </c>
      <c r="AM225" s="90" t="str">
        <f>IFERROR(IF(INDEX(RM_I_Edu,MATCH($U225,RM_KEY,0))="","",INDEX(RM_I_Edu,MATCH($U225,RM_KEY,0))),"")</f>
        <v>L</v>
      </c>
      <c r="AN225" s="91" t="str">
        <f>IFERROR(IF(INDEX(RM_M_C,MATCH($U225,RM_KEY,0))="","",INDEX(RM_M_C,MATCH($U225,RM_KEY,0))),"")</f>
        <v>H</v>
      </c>
      <c r="AO225" s="92" t="str">
        <f>IFERROR(IF(INDEX(RM_M_Au,MATCH($U225,RM_KEY,0))="","",INDEX(RM_M_Au,MATCH($U225,RM_KEY,0))),"")</f>
        <v>M</v>
      </c>
      <c r="AP225" s="92" t="str">
        <f>IFERROR(IF(INDEX(RM_M_Ac,MATCH($U225,RM_KEY,0))="","",INDEX(RM_M_Ac,MATCH($U225,RM_KEY,0))),"")</f>
        <v>M</v>
      </c>
      <c r="AQ225" s="92" t="str">
        <f>IFERROR(IF(INDEX(RM_M_L,MATCH($U225,RM_KEY,0))="","",INDEX(RM_M_L,MATCH($U225,RM_KEY,0))),"")</f>
        <v>L</v>
      </c>
      <c r="AR225" s="92" t="str">
        <f>IFERROR(IF(INDEX(RM_M_BI,MATCH($U225,RM_KEY,0))="","",INDEX(RM_M_BI,MATCH($U225,RM_KEY,0))),"")</f>
        <v>L</v>
      </c>
      <c r="AS225" s="92" t="str">
        <f>IFERROR(IF(INDEX(RM_M_Exp,MATCH($U225,RM_KEY,0))="","",INDEX(RM_M_Exp,MATCH($U225,RM_KEY,0))),"")</f>
        <v>L</v>
      </c>
      <c r="AT225" s="92" t="str">
        <f>IFERROR(IF(INDEX(RM_M_Edu,MATCH($U225,RM_KEY,0))="","",INDEX(RM_M_Edu,MATCH($U225,RM_KEY,0))),"")</f>
        <v>L</v>
      </c>
      <c r="AU225" s="93" t="str">
        <f>IFERROR(IF(INDEX(RM_L_C,MATCH($U225,RM_KEY,0))="","",INDEX(RM_L_C,MATCH($U225,RM_KEY,0))),"")</f>
        <v/>
      </c>
      <c r="AV225" s="94" t="str">
        <f>IFERROR(IF(INDEX(RM_L_Au,MATCH($U225,RM_KEY,0))="","",INDEX(RM_L_Au,MATCH($U225,RM_KEY,0))),"")</f>
        <v/>
      </c>
      <c r="AW225" s="94" t="str">
        <f>IFERROR(IF(INDEX(RM_L_Ac,MATCH($U225,RM_KEY,0))="","",INDEX(RM_L_Ac,MATCH($U225,RM_KEY,0))),"")</f>
        <v/>
      </c>
      <c r="AX225" s="94" t="str">
        <f>IFERROR(IF(INDEX(RM_L_L,MATCH($U225,RM_KEY,0))="","",INDEX(RM_L_L,MATCH($U225,RM_KEY,0))),"")</f>
        <v/>
      </c>
      <c r="AY225" s="94" t="str">
        <f>IFERROR(IF(INDEX(RM_L_BI,MATCH($U225,RM_KEY,0))="","",INDEX(RM_L_BI,MATCH($U225,RM_KEY,0))),"")</f>
        <v/>
      </c>
      <c r="AZ225" s="94" t="str">
        <f>IFERROR(IF(INDEX(RM_L_Exp,MATCH($U225,RM_KEY,0))="","",INDEX(RM_L_Exp,MATCH($U225,RM_KEY,0))),"")</f>
        <v/>
      </c>
      <c r="BA225" s="94" t="str">
        <f>IFERROR(IF(INDEX(RM_L_Edu,MATCH($U225,RM_KEY,0))="","",INDEX(RM_L_Edu,MATCH($U225,RM_KEY,0))),"")</f>
        <v/>
      </c>
      <c r="BB225" s="89" t="inlineStr">
        <is>
          <t>M</t>
        </is>
      </c>
      <c r="BC225" s="90" t="inlineStr">
        <is>
          <t>L</t>
        </is>
      </c>
      <c r="BD225" s="90" t="inlineStr">
        <is>
          <t>M</t>
        </is>
      </c>
      <c r="BE225" s="90" t="inlineStr">
        <is>
          <t>L</t>
        </is>
      </c>
      <c r="BF225" s="90" t="inlineStr">
        <is>
          <t>M</t>
        </is>
      </c>
      <c r="BG225" s="90" t="inlineStr">
        <is>
          <t>H</t>
        </is>
      </c>
      <c r="BH225" s="90" t="inlineStr">
        <is>
          <t>M</t>
        </is>
      </c>
      <c r="BI225" s="93" t="n"/>
      <c r="BJ225" s="94" t="n"/>
      <c r="BK225" s="94" t="n"/>
      <c r="BL225" s="94" t="n"/>
      <c r="BM225" s="94" t="n"/>
      <c r="BN225" s="94" t="n"/>
      <c r="BO225" s="94" t="n"/>
      <c r="BP225" s="63" t="n"/>
      <c r="BQ225" s="95" t="str">
        <f>IF(CY225=0,"",IF(BP225&lt;&gt;"",BP225,IF(LEFT(W225,1)="X",W225,IF(OR(W225="B+",W225="C+"),INDEX(LAD_PC,MAX(1,MIN(14,MATCH(W225,LAD_PC,0)+IF((DA225-CZ225)&gt;=0.5,1,IF((DA225-CZ225)&lt;=-0.5,-1,0))))),INDEX(LAD_STD,MAX(1,MIN(12,MATCH(W225,LAD_STD,0)+IF((DA225-CZ225)&gt;=0.5,1,IF((DA225-CZ225)&lt;=-0.5,-1,0)))))))))</f>
        <v/>
      </c>
      <c r="BR225" s="86" t="str">
        <f>IF(BQ225="","",IFERROR(CHOOSE(INDEX(B_RANK,MATCH(BQ225,B_LVL,0)),"Band A · Practitioner","Band B · Specialist / Manager","B+ · Player-Coach","Band C · Principal / Head","C+ · Player-Coach","Band D · Business leadership","Band E · Enterprise leadership"),"Band X · Consultant"))</f>
        <v/>
      </c>
      <c r="BS225" s="86" t="str">
        <f>IF(BQ225="","",IF(BQ225=W225,"• Same",IF(INDEX(B_VAL,MATCH(BQ225,B_LVL,0))&gt;INDEX(B_VAL,MATCH(W225,B_LVL,0)),"▲ Up","▼ Down")))</f>
        <v/>
      </c>
      <c r="BT225" s="95" t="str">
        <f>IF(BQ225&lt;&gt;"",BQ225,W225)</f>
        <v>A3</v>
      </c>
      <c r="BU225" s="86" t="str">
        <f>IFERROR(IF($H225="","—",IF(OR(LEFT(BT225,1)="X",LEFT(INDEX($BT$7:$BT$592,MATCH($H225,$D$7:$D$592,0)),1)="X"),"—",IF(AND(LEFT(BT225,1)="E",LEFT(INDEX($BT$7:$BT$592,MATCH($H225,$D$7:$D$592,0)),1)="E"),"Exception · Band E",IF(INDEX(B_VAL,MATCH(BT225,B_LVL,0))&gt;=INDEX(B_VAL,MATCH(INDEX($BT$7:$BT$592,MATCH($H225,$D$7:$D$592,0)),B_LVL,0)),"⚠ At or above the manager",IF(INDEX(B_RANK,MATCH(BT225,B_LVL,0))=INDEX(B_RANK,MATCH(INDEX($BT$7:$BT$592,MATCH($H225,$D$7:$D$592,0)),B_LVL,0)),"⚠ Same band as the manager","OK"))))),"—")</f>
        <v>OK</v>
      </c>
      <c r="BV225" s="64" t="n"/>
      <c r="BW225" s="20">
        <f>IFERROR(INDEX(LMH_PTS,MATCH(AG225,LMH_KEY,0)),0)</f>
        <v>9</v>
      </c>
      <c r="BX225" s="21">
        <f>IFERROR(INDEX(LMH_PTS,MATCH(AH225,LMH_KEY,0)),0)</f>
        <v>3</v>
      </c>
      <c r="BY225" s="21">
        <f>IFERROR(INDEX(LMH_PTS,MATCH(AI225,LMH_KEY,0)),0)</f>
        <v>3</v>
      </c>
      <c r="BZ225" s="21">
        <f>IFERROR(INDEX(LMH_PTS,MATCH(AJ225,LMH_KEY,0)),0)</f>
        <v>1</v>
      </c>
      <c r="CA225" s="21">
        <f>IFERROR(INDEX(LMH_PTS,MATCH(AK225,LMH_KEY,0)),0)</f>
        <v>1</v>
      </c>
      <c r="CB225" s="21">
        <f>IFERROR(INDEX(LMH_PTS,MATCH(AL225,LMH_KEY,0)),0)</f>
        <v>1</v>
      </c>
      <c r="CC225" s="21">
        <f>IFERROR(INDEX(LMH_PTS,MATCH(AM225,LMH_KEY,0)),0)</f>
        <v>1</v>
      </c>
      <c r="CD225" s="21">
        <f>IFERROR(INDEX(LMH_PTS,MATCH(IF(AU225&lt;&gt;"",AU225,AG225),LMH_KEY,0)),0)</f>
        <v>9</v>
      </c>
      <c r="CE225" s="21">
        <f>IFERROR(INDEX(LMH_PTS,MATCH(IF(AV225&lt;&gt;"",AV225,AH225),LMH_KEY,0)),0)</f>
        <v>3</v>
      </c>
      <c r="CF225" s="21">
        <f>IFERROR(INDEX(LMH_PTS,MATCH(IF(AW225&lt;&gt;"",AW225,AI225),LMH_KEY,0)),0)</f>
        <v>3</v>
      </c>
      <c r="CG225" s="21">
        <f>IFERROR(INDEX(LMH_PTS,MATCH(IF(AX225&lt;&gt;"",AX225,AJ225),LMH_KEY,0)),0)</f>
        <v>1</v>
      </c>
      <c r="CH225" s="21">
        <f>IFERROR(INDEX(LMH_PTS,MATCH(IF(AY225&lt;&gt;"",AY225,AK225),LMH_KEY,0)),0)</f>
        <v>1</v>
      </c>
      <c r="CI225" s="21">
        <f>IFERROR(INDEX(LMH_PTS,MATCH(IF(AZ225&lt;&gt;"",AZ225,AL225),LMH_KEY,0)),0)</f>
        <v>1</v>
      </c>
      <c r="CJ225" s="21">
        <f>IFERROR(INDEX(LMH_PTS,MATCH(IF(BA225&lt;&gt;"",BA225,AM225),LMH_KEY,0)),0)</f>
        <v>1</v>
      </c>
      <c r="CK225" s="21">
        <f>IF(BB225="",0,IFERROR(INDEX(LMH_STEP,MATCH(BB225,LMH_KEY,0)),0))</f>
        <v>0</v>
      </c>
      <c r="CL225" s="21">
        <f>IF(BC225="",0,IFERROR(INDEX(LMH_STEP,MATCH(BC225,LMH_KEY,0)),0))</f>
        <v>-1</v>
      </c>
      <c r="CM225" s="21">
        <f>IF(BD225="",0,IFERROR(INDEX(LMH_STEP,MATCH(BD225,LMH_KEY,0)),0))</f>
        <v>0</v>
      </c>
      <c r="CN225" s="21">
        <f>IF(BE225="",0,IFERROR(INDEX(LMH_STEP,MATCH(BE225,LMH_KEY,0)),0))</f>
        <v>-1</v>
      </c>
      <c r="CO225" s="21">
        <f>IF(BF225="",0,IFERROR(INDEX(LMH_STEP,MATCH(BF225,LMH_KEY,0)),0))</f>
        <v>0</v>
      </c>
      <c r="CP225" s="21">
        <f>IF(BG225="",0,IFERROR(INDEX(LMH_STEP,MATCH(BG225,LMH_KEY,0)),0))</f>
        <v>1</v>
      </c>
      <c r="CQ225" s="21">
        <f>IF(BH225="",0,IFERROR(INDEX(LMH_STEP,MATCH(BH225,LMH_KEY,0)),0))</f>
        <v>0</v>
      </c>
      <c r="CR225" s="21">
        <f>IF(BI225&lt;&gt;"",IFERROR(INDEX(LMH_STEP,MATCH(BI225,LMH_KEY,0)),0),CK225)</f>
        <v>0</v>
      </c>
      <c r="CS225" s="21">
        <f>IF(BJ225&lt;&gt;"",IFERROR(INDEX(LMH_STEP,MATCH(BJ225,LMH_KEY,0)),0),CL225)</f>
        <v>-1</v>
      </c>
      <c r="CT225" s="21">
        <f>IF(BK225&lt;&gt;"",IFERROR(INDEX(LMH_STEP,MATCH(BK225,LMH_KEY,0)),0),CM225)</f>
        <v>0</v>
      </c>
      <c r="CU225" s="21">
        <f>IF(BL225&lt;&gt;"",IFERROR(INDEX(LMH_STEP,MATCH(BL225,LMH_KEY,0)),0),CN225)</f>
        <v>-1</v>
      </c>
      <c r="CV225" s="21">
        <f>IF(BM225&lt;&gt;"",IFERROR(INDEX(LMH_STEP,MATCH(BM225,LMH_KEY,0)),0),CO225)</f>
        <v>0</v>
      </c>
      <c r="CW225" s="21">
        <f>IF(BN225&lt;&gt;"",IFERROR(INDEX(LMH_STEP,MATCH(BN225,LMH_KEY,0)),0),CP225)</f>
        <v>1</v>
      </c>
      <c r="CX225" s="21">
        <f>IF(BO225&lt;&gt;"",IFERROR(INDEX(LMH_STEP,MATCH(BO225,LMH_KEY,0)),0),CQ225)</f>
        <v>0</v>
      </c>
      <c r="CY225" s="21">
        <f>COUNTA(BI225:BO225)+IF(BP225&lt;&gt;"",1,0)+IFERROR(INDEX(RM_LCNT,MATCH($U225,RM_KEY,0)),0)</f>
        <v>0</v>
      </c>
      <c r="CZ225" s="21">
        <f>IF((BW225+BX225+BY225+BZ225+CA225+CB225+CC225)=0,0,(BW225*CK225+BX225*CL225+BY225*CM225+BZ225*CN225+CA225*CO225+CB225*CP225+CC225*CQ225)/(BW225+BX225+BY225+BZ225+CA225+CB225+CC225))</f>
        <v>-0.157894736842105</v>
      </c>
      <c r="DA225" s="21">
        <f>IF((CD225+CE225+CF225+CG225+CH225+CI225+CJ225)=0,0,(CD225*CR225+CE225*CS225+CF225*CT225+CG225*CU225+CH225*CV225+CI225*CW225+CJ225*CX225)/(CD225+CE225+CF225+CG225+CH225+CI225+CJ225))</f>
        <v>-0.157894736842105</v>
      </c>
    </row>
    <row r="226" ht="70" customHeight="1">
      <c r="A226" s="59" t="inlineStr">
        <is>
          <t>iDEAL</t>
        </is>
      </c>
      <c r="B226" s="17" t="inlineStr">
        <is>
          <t>Technology</t>
        </is>
      </c>
      <c r="C226" s="17" t="n">
        <v>3</v>
      </c>
      <c r="D226" s="17" t="inlineStr">
        <is>
          <t>IRIS1343</t>
        </is>
      </c>
      <c r="E226" s="17" t="inlineStr">
        <is>
          <t>Anand Usakoyal</t>
        </is>
      </c>
      <c r="F226" s="17" t="inlineStr">
        <is>
          <t>Project Lead</t>
        </is>
      </c>
      <c r="G226" s="17" t="inlineStr">
        <is>
          <t>Hemant Karale</t>
        </is>
      </c>
      <c r="H226" s="17" t="inlineStr">
        <is>
          <t>IRIS1224</t>
        </is>
      </c>
      <c r="I226" s="17" t="n">
        <v>13.3</v>
      </c>
      <c r="J226" s="17" t="inlineStr">
        <is>
          <t>MBA</t>
        </is>
      </c>
      <c r="K226" s="17" t="inlineStr">
        <is>
          <t>L5 – Lead · IC</t>
        </is>
      </c>
      <c r="L226" s="82" t="inlineStr">
        <is>
          <t>20 of 20</t>
        </is>
      </c>
      <c r="M226" s="83" t="n"/>
      <c r="N226" s="83" t="inlineStr">
        <is>
          <t>Annual · set by manager: 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t>
        </is>
      </c>
      <c r="O226" s="83" t="inlineStr">
        <is>
          <t>Latest rating: 3 · Potential: Medium · 9-box: Emerging Talent</t>
        </is>
      </c>
      <c r="P226" s="83" t="inlineStr">
        <is>
          <t>Complexity &amp; Expertise: A3: Gathers RBI EBR return requirements, verifies developed returns, resolves team doubts → moved down 0.5
Autonomy &amp; Decision: A3: Decides requirement gathering independently; verifies returns before delivery to banks → moved down 0.5
Accountability &amp; Impact: B1: Answers for EBR returns delivered to banks meeting RBI standards → matches the start
Leadership &amp; Strategy: A3: Coordinates development and testing teams; gives guidance and resolves doubts → matches the start</t>
        </is>
      </c>
      <c r="Q226" s="84" t="inlineStr">
        <is>
          <t>Open ▸</t>
        </is>
      </c>
      <c r="R226" s="84" t="inlineStr">
        <is>
          <t>Card ▸</t>
        </is>
      </c>
      <c r="S226" s="85" t="inlineStr">
        <is>
          <t>Project &amp; Program Management</t>
        </is>
      </c>
      <c r="T226" s="86" t="inlineStr">
        <is>
          <t>Project &amp; Program Delivery</t>
        </is>
      </c>
      <c r="U226" s="86" t="inlineStr">
        <is>
          <t>R068</t>
        </is>
      </c>
      <c r="V226" s="86" t="inlineStr">
        <is>
          <t>Project &amp; Program Delivery · IC</t>
        </is>
      </c>
      <c r="W226" s="99" t="inlineStr">
        <is>
          <t>B1</t>
        </is>
      </c>
      <c r="X226" s="86" t="inlineStr">
        <is>
          <t>Band B · Specialist / Manager</t>
        </is>
      </c>
      <c r="Y226" s="86" t="inlineStr">
        <is>
          <t>Associate Project Manager</t>
        </is>
      </c>
      <c r="Z226" s="86" t="n"/>
      <c r="AA226" s="86" t="inlineStr">
        <is>
          <t>Placed at B1 by the evidence: six ratings × market-derived weights and rules R1–R13 · no move needed for the reporting line</t>
        </is>
      </c>
      <c r="AB226" s="86" t="n"/>
      <c r="AC226" s="88" t="inlineStr">
        <is>
          <t>B1</t>
        </is>
      </c>
      <c r="AD226" s="21" t="inlineStr">
        <is>
          <t>High · 13.3 yrs vs market 4–8 yrs for B1</t>
        </is>
      </c>
      <c r="AE226" s="21" t="n"/>
      <c r="AF226" s="21" t="inlineStr">
        <is>
          <t>P3 / M2 · SFIA 4 Enable</t>
        </is>
      </c>
      <c r="AG226" s="89" t="str">
        <f>IFERROR(IF(INDEX(RM_I_C,MATCH($U226,RM_KEY,0))="","",INDEX(RM_I_C,MATCH($U226,RM_KEY,0))),"")</f>
        <v>H</v>
      </c>
      <c r="AH226" s="90" t="str">
        <f>IFERROR(IF(INDEX(RM_I_Au,MATCH($U226,RM_KEY,0))="","",INDEX(RM_I_Au,MATCH($U226,RM_KEY,0))),"")</f>
        <v>M</v>
      </c>
      <c r="AI226" s="90" t="str">
        <f>IFERROR(IF(INDEX(RM_I_Ac,MATCH($U226,RM_KEY,0))="","",INDEX(RM_I_Ac,MATCH($U226,RM_KEY,0))),"")</f>
        <v>L</v>
      </c>
      <c r="AJ226" s="90" t="str">
        <f>IFERROR(IF(INDEX(RM_I_L,MATCH($U226,RM_KEY,0))="","",INDEX(RM_I_L,MATCH($U226,RM_KEY,0))),"")</f>
        <v>L</v>
      </c>
      <c r="AK226" s="90" t="str">
        <f>IFERROR(IF(INDEX(RM_I_BI,MATCH($U226,RM_KEY,0))="","",INDEX(RM_I_BI,MATCH($U226,RM_KEY,0))),"")</f>
        <v>L</v>
      </c>
      <c r="AL226" s="90" t="str">
        <f>IFERROR(IF(INDEX(RM_I_Exp,MATCH($U226,RM_KEY,0))="","",INDEX(RM_I_Exp,MATCH($U226,RM_KEY,0))),"")</f>
        <v>L</v>
      </c>
      <c r="AM226" s="90" t="str">
        <f>IFERROR(IF(INDEX(RM_I_Edu,MATCH($U226,RM_KEY,0))="","",INDEX(RM_I_Edu,MATCH($U226,RM_KEY,0))),"")</f>
        <v>L</v>
      </c>
      <c r="AN226" s="91" t="str">
        <f>IFERROR(IF(INDEX(RM_M_C,MATCH($U226,RM_KEY,0))="","",INDEX(RM_M_C,MATCH($U226,RM_KEY,0))),"")</f>
        <v>H</v>
      </c>
      <c r="AO226" s="92" t="str">
        <f>IFERROR(IF(INDEX(RM_M_Au,MATCH($U226,RM_KEY,0))="","",INDEX(RM_M_Au,MATCH($U226,RM_KEY,0))),"")</f>
        <v>M</v>
      </c>
      <c r="AP226" s="92" t="str">
        <f>IFERROR(IF(INDEX(RM_M_Ac,MATCH($U226,RM_KEY,0))="","",INDEX(RM_M_Ac,MATCH($U226,RM_KEY,0))),"")</f>
        <v>M</v>
      </c>
      <c r="AQ226" s="92" t="str">
        <f>IFERROR(IF(INDEX(RM_M_L,MATCH($U226,RM_KEY,0))="","",INDEX(RM_M_L,MATCH($U226,RM_KEY,0))),"")</f>
        <v>L</v>
      </c>
      <c r="AR226" s="92" t="str">
        <f>IFERROR(IF(INDEX(RM_M_BI,MATCH($U226,RM_KEY,0))="","",INDEX(RM_M_BI,MATCH($U226,RM_KEY,0))),"")</f>
        <v>L</v>
      </c>
      <c r="AS226" s="92" t="str">
        <f>IFERROR(IF(INDEX(RM_M_Exp,MATCH($U226,RM_KEY,0))="","",INDEX(RM_M_Exp,MATCH($U226,RM_KEY,0))),"")</f>
        <v>L</v>
      </c>
      <c r="AT226" s="92" t="str">
        <f>IFERROR(IF(INDEX(RM_M_Edu,MATCH($U226,RM_KEY,0))="","",INDEX(RM_M_Edu,MATCH($U226,RM_KEY,0))),"")</f>
        <v>L</v>
      </c>
      <c r="AU226" s="93" t="str">
        <f>IFERROR(IF(INDEX(RM_L_C,MATCH($U226,RM_KEY,0))="","",INDEX(RM_L_C,MATCH($U226,RM_KEY,0))),"")</f>
        <v/>
      </c>
      <c r="AV226" s="94" t="str">
        <f>IFERROR(IF(INDEX(RM_L_Au,MATCH($U226,RM_KEY,0))="","",INDEX(RM_L_Au,MATCH($U226,RM_KEY,0))),"")</f>
        <v/>
      </c>
      <c r="AW226" s="94" t="str">
        <f>IFERROR(IF(INDEX(RM_L_Ac,MATCH($U226,RM_KEY,0))="","",INDEX(RM_L_Ac,MATCH($U226,RM_KEY,0))),"")</f>
        <v/>
      </c>
      <c r="AX226" s="94" t="str">
        <f>IFERROR(IF(INDEX(RM_L_L,MATCH($U226,RM_KEY,0))="","",INDEX(RM_L_L,MATCH($U226,RM_KEY,0))),"")</f>
        <v/>
      </c>
      <c r="AY226" s="94" t="str">
        <f>IFERROR(IF(INDEX(RM_L_BI,MATCH($U226,RM_KEY,0))="","",INDEX(RM_L_BI,MATCH($U226,RM_KEY,0))),"")</f>
        <v/>
      </c>
      <c r="AZ226" s="94" t="str">
        <f>IFERROR(IF(INDEX(RM_L_Exp,MATCH($U226,RM_KEY,0))="","",INDEX(RM_L_Exp,MATCH($U226,RM_KEY,0))),"")</f>
        <v/>
      </c>
      <c r="BA226" s="94" t="str">
        <f>IFERROR(IF(INDEX(RM_L_Edu,MATCH($U226,RM_KEY,0))="","",INDEX(RM_L_Edu,MATCH($U226,RM_KEY,0))),"")</f>
        <v/>
      </c>
      <c r="BB226" s="89" t="inlineStr">
        <is>
          <t>M</t>
        </is>
      </c>
      <c r="BC226" s="90" t="inlineStr">
        <is>
          <t>M</t>
        </is>
      </c>
      <c r="BD226" s="90" t="inlineStr">
        <is>
          <t>M</t>
        </is>
      </c>
      <c r="BE226" s="90" t="inlineStr">
        <is>
          <t>L</t>
        </is>
      </c>
      <c r="BF226" s="90" t="n"/>
      <c r="BG226" s="90" t="inlineStr">
        <is>
          <t>H</t>
        </is>
      </c>
      <c r="BH226" s="90" t="inlineStr">
        <is>
          <t>H</t>
        </is>
      </c>
      <c r="BI226" s="93" t="n"/>
      <c r="BJ226" s="94" t="n"/>
      <c r="BK226" s="94" t="n"/>
      <c r="BL226" s="94" t="n"/>
      <c r="BM226" s="94" t="n"/>
      <c r="BN226" s="94" t="n"/>
      <c r="BO226" s="94" t="n"/>
      <c r="BP226" s="63" t="n"/>
      <c r="BQ226" s="95" t="str">
        <f>IF(CY226=0,"",IF(BP226&lt;&gt;"",BP226,IF(LEFT(W226,1)="X",W226,IF(OR(W226="B+",W226="C+"),INDEX(LAD_PC,MAX(1,MIN(14,MATCH(W226,LAD_PC,0)+IF((DA226-CZ226)&gt;=0.5,1,IF((DA226-CZ226)&lt;=-0.5,-1,0))))),INDEX(LAD_STD,MAX(1,MIN(12,MATCH(W226,LAD_STD,0)+IF((DA226-CZ226)&gt;=0.5,1,IF((DA226-CZ226)&lt;=-0.5,-1,0)))))))))</f>
        <v/>
      </c>
      <c r="BR226" s="86" t="str">
        <f>IF(BQ226="","",IFERROR(CHOOSE(INDEX(B_RANK,MATCH(BQ226,B_LVL,0)),"Band A · Practitioner","Band B · Specialist / Manager","B+ · Player-Coach","Band C · Principal / Head","C+ · Player-Coach","Band D · Business leadership","Band E · Enterprise leadership"),"Band X · Consultant"))</f>
        <v/>
      </c>
      <c r="BS226" s="86" t="str">
        <f>IF(BQ226="","",IF(BQ226=W226,"• Same",IF(INDEX(B_VAL,MATCH(BQ226,B_LVL,0))&gt;INDEX(B_VAL,MATCH(W226,B_LVL,0)),"▲ Up","▼ Down")))</f>
        <v/>
      </c>
      <c r="BT226" s="95" t="str">
        <f>IF(BQ226&lt;&gt;"",BQ226,W226)</f>
        <v>B1</v>
      </c>
      <c r="BU226" s="86" t="str">
        <f>IFERROR(IF($H226="","—",IF(OR(LEFT(BT226,1)="X",LEFT(INDEX($BT$7:$BT$592,MATCH($H226,$D$7:$D$592,0)),1)="X"),"—",IF(AND(LEFT(BT226,1)="E",LEFT(INDEX($BT$7:$BT$592,MATCH($H226,$D$7:$D$592,0)),1)="E"),"Exception · Band E",IF(INDEX(B_VAL,MATCH(BT226,B_LVL,0))&gt;=INDEX(B_VAL,MATCH(INDEX($BT$7:$BT$592,MATCH($H226,$D$7:$D$592,0)),B_LVL,0)),"⚠ At or above the manager",IF(INDEX(B_RANK,MATCH(BT226,B_LVL,0))=INDEX(B_RANK,MATCH(INDEX($BT$7:$BT$592,MATCH($H226,$D$7:$D$592,0)),B_LVL,0)),"⚠ Same band as the manager","OK"))))),"—")</f>
        <v>OK</v>
      </c>
      <c r="BV226" s="64" t="n"/>
      <c r="BW226" s="20">
        <f>IFERROR(INDEX(LMH_PTS,MATCH(AG226,LMH_KEY,0)),0)</f>
        <v>9</v>
      </c>
      <c r="BX226" s="21">
        <f>IFERROR(INDEX(LMH_PTS,MATCH(AH226,LMH_KEY,0)),0)</f>
        <v>3</v>
      </c>
      <c r="BY226" s="21">
        <f>IFERROR(INDEX(LMH_PTS,MATCH(AI226,LMH_KEY,0)),0)</f>
        <v>1</v>
      </c>
      <c r="BZ226" s="21">
        <f>IFERROR(INDEX(LMH_PTS,MATCH(AJ226,LMH_KEY,0)),0)</f>
        <v>1</v>
      </c>
      <c r="CA226" s="21">
        <f>IFERROR(INDEX(LMH_PTS,MATCH(AK226,LMH_KEY,0)),0)</f>
        <v>1</v>
      </c>
      <c r="CB226" s="21">
        <f>IFERROR(INDEX(LMH_PTS,MATCH(AL226,LMH_KEY,0)),0)</f>
        <v>1</v>
      </c>
      <c r="CC226" s="21">
        <f>IFERROR(INDEX(LMH_PTS,MATCH(AM226,LMH_KEY,0)),0)</f>
        <v>1</v>
      </c>
      <c r="CD226" s="21">
        <f>IFERROR(INDEX(LMH_PTS,MATCH(IF(AU226&lt;&gt;"",AU226,AG226),LMH_KEY,0)),0)</f>
        <v>9</v>
      </c>
      <c r="CE226" s="21">
        <f>IFERROR(INDEX(LMH_PTS,MATCH(IF(AV226&lt;&gt;"",AV226,AH226),LMH_KEY,0)),0)</f>
        <v>3</v>
      </c>
      <c r="CF226" s="21">
        <f>IFERROR(INDEX(LMH_PTS,MATCH(IF(AW226&lt;&gt;"",AW226,AI226),LMH_KEY,0)),0)</f>
        <v>1</v>
      </c>
      <c r="CG226" s="21">
        <f>IFERROR(INDEX(LMH_PTS,MATCH(IF(AX226&lt;&gt;"",AX226,AJ226),LMH_KEY,0)),0)</f>
        <v>1</v>
      </c>
      <c r="CH226" s="21">
        <f>IFERROR(INDEX(LMH_PTS,MATCH(IF(AY226&lt;&gt;"",AY226,AK226),LMH_KEY,0)),0)</f>
        <v>1</v>
      </c>
      <c r="CI226" s="21">
        <f>IFERROR(INDEX(LMH_PTS,MATCH(IF(AZ226&lt;&gt;"",AZ226,AL226),LMH_KEY,0)),0)</f>
        <v>1</v>
      </c>
      <c r="CJ226" s="21">
        <f>IFERROR(INDEX(LMH_PTS,MATCH(IF(BA226&lt;&gt;"",BA226,AM226),LMH_KEY,0)),0)</f>
        <v>1</v>
      </c>
      <c r="CK226" s="21">
        <f>IF(BB226="",0,IFERROR(INDEX(LMH_STEP,MATCH(BB226,LMH_KEY,0)),0))</f>
        <v>0</v>
      </c>
      <c r="CL226" s="21">
        <f>IF(BC226="",0,IFERROR(INDEX(LMH_STEP,MATCH(BC226,LMH_KEY,0)),0))</f>
        <v>0</v>
      </c>
      <c r="CM226" s="21">
        <f>IF(BD226="",0,IFERROR(INDEX(LMH_STEP,MATCH(BD226,LMH_KEY,0)),0))</f>
        <v>0</v>
      </c>
      <c r="CN226" s="21">
        <f>IF(BE226="",0,IFERROR(INDEX(LMH_STEP,MATCH(BE226,LMH_KEY,0)),0))</f>
        <v>-1</v>
      </c>
      <c r="CO226" s="21">
        <f>IF(BF226="",0,IFERROR(INDEX(LMH_STEP,MATCH(BF226,LMH_KEY,0)),0))</f>
        <v>0</v>
      </c>
      <c r="CP226" s="21">
        <f>IF(BG226="",0,IFERROR(INDEX(LMH_STEP,MATCH(BG226,LMH_KEY,0)),0))</f>
        <v>1</v>
      </c>
      <c r="CQ226" s="21">
        <f>IF(BH226="",0,IFERROR(INDEX(LMH_STEP,MATCH(BH226,LMH_KEY,0)),0))</f>
        <v>1</v>
      </c>
      <c r="CR226" s="21">
        <f>IF(BI226&lt;&gt;"",IFERROR(INDEX(LMH_STEP,MATCH(BI226,LMH_KEY,0)),0),CK226)</f>
        <v>0</v>
      </c>
      <c r="CS226" s="21">
        <f>IF(BJ226&lt;&gt;"",IFERROR(INDEX(LMH_STEP,MATCH(BJ226,LMH_KEY,0)),0),CL226)</f>
        <v>0</v>
      </c>
      <c r="CT226" s="21">
        <f>IF(BK226&lt;&gt;"",IFERROR(INDEX(LMH_STEP,MATCH(BK226,LMH_KEY,0)),0),CM226)</f>
        <v>0</v>
      </c>
      <c r="CU226" s="21">
        <f>IF(BL226&lt;&gt;"",IFERROR(INDEX(LMH_STEP,MATCH(BL226,LMH_KEY,0)),0),CN226)</f>
        <v>-1</v>
      </c>
      <c r="CV226" s="21">
        <f>IF(BM226&lt;&gt;"",IFERROR(INDEX(LMH_STEP,MATCH(BM226,LMH_KEY,0)),0),CO226)</f>
        <v>0</v>
      </c>
      <c r="CW226" s="21">
        <f>IF(BN226&lt;&gt;"",IFERROR(INDEX(LMH_STEP,MATCH(BN226,LMH_KEY,0)),0),CP226)</f>
        <v>1</v>
      </c>
      <c r="CX226" s="21">
        <f>IF(BO226&lt;&gt;"",IFERROR(INDEX(LMH_STEP,MATCH(BO226,LMH_KEY,0)),0),CQ226)</f>
        <v>1</v>
      </c>
      <c r="CY226" s="21">
        <f>COUNTA(BI226:BO226)+IF(BP226&lt;&gt;"",1,0)+IFERROR(INDEX(RM_LCNT,MATCH($U226,RM_KEY,0)),0)</f>
        <v>0</v>
      </c>
      <c r="CZ226" s="21">
        <f>IF((BW226+BX226+BY226+BZ226+CA226+CB226+CC226)=0,0,(BW226*CK226+BX226*CL226+BY226*CM226+BZ226*CN226+CA226*CO226+CB226*CP226+CC226*CQ226)/(BW226+BX226+BY226+BZ226+CA226+CB226+CC226))</f>
        <v>0.0588235294117647</v>
      </c>
      <c r="DA226" s="21">
        <f>IF((CD226+CE226+CF226+CG226+CH226+CI226+CJ226)=0,0,(CD226*CR226+CE226*CS226+CF226*CT226+CG226*CU226+CH226*CV226+CI226*CW226+CJ226*CX226)/(CD226+CE226+CF226+CG226+CH226+CI226+CJ226))</f>
        <v>0.0588235294117647</v>
      </c>
    </row>
    <row r="227" ht="70" customHeight="1">
      <c r="A227" s="59" t="inlineStr">
        <is>
          <t>iDEAL</t>
        </is>
      </c>
      <c r="B227" s="17" t="inlineStr">
        <is>
          <t>Technology</t>
        </is>
      </c>
      <c r="C227" s="17" t="n">
        <v>3</v>
      </c>
      <c r="D227" s="17" t="inlineStr">
        <is>
          <t>IRIS1947</t>
        </is>
      </c>
      <c r="E227" s="17" t="inlineStr">
        <is>
          <t>Aroosa Ghole</t>
        </is>
      </c>
      <c r="F227" s="17" t="inlineStr">
        <is>
          <t>Senior Business Analyst</t>
        </is>
      </c>
      <c r="G227" s="17" t="inlineStr">
        <is>
          <t>Hemant Karale</t>
        </is>
      </c>
      <c r="H227" s="17" t="inlineStr">
        <is>
          <t>IRIS1224</t>
        </is>
      </c>
      <c r="I227" s="17" t="n">
        <v>7.5</v>
      </c>
      <c r="J227" s="17" t="inlineStr">
        <is>
          <t>PGDM</t>
        </is>
      </c>
      <c r="K227" s="17" t="inlineStr">
        <is>
          <t>L4 – Senior</t>
        </is>
      </c>
      <c r="L227" s="82" t="inlineStr">
        <is>
          <t>20 of 20</t>
        </is>
      </c>
      <c r="M227" s="83" t="n"/>
      <c r="N227" s="83" t="inlineStr">
        <is>
          <t>Annual · set by manager: 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t>
        </is>
      </c>
      <c r="O227" s="83" t="inlineStr">
        <is>
          <t>Latest rating: 4 · Potential: High · 9-box: High Impact / Growth Talent</t>
        </is>
      </c>
      <c r="P227" s="83" t="inlineStr">
        <is>
          <t>Complexity &amp; Expertise: B1: RBI regulatory reporting and iDEAL expertise; feasibility assessment, BRD/FSD, validation rules, UAT → matches the start
Autonomy &amp; Decision: B1: Decides whether requirements fit standard product or need customisation, effort and cost → matches the start
Accountability &amp; Impact: B1: Requirement quality, functional solution, sign-offs and end-to-end delivery coordination for bank implementations → matches the start
Leadership &amp; Strategy: B1: 4 direct reports; manager note expects building a self-sufficient team → matches the start</t>
        </is>
      </c>
      <c r="Q227" s="84" t="inlineStr">
        <is>
          <t>Open ▸</t>
        </is>
      </c>
      <c r="R227" s="84" t="inlineStr">
        <is>
          <t>Card ▸</t>
        </is>
      </c>
      <c r="S227" s="85" t="inlineStr">
        <is>
          <t>Business Analysis</t>
        </is>
      </c>
      <c r="T227" s="86" t="inlineStr">
        <is>
          <t>Business Analysis</t>
        </is>
      </c>
      <c r="U227" s="86" t="inlineStr">
        <is>
          <t>R006</t>
        </is>
      </c>
      <c r="V227" s="86" t="inlineStr">
        <is>
          <t>Business Analysis · Manager</t>
        </is>
      </c>
      <c r="W227" s="99" t="inlineStr">
        <is>
          <t>B1</t>
        </is>
      </c>
      <c r="X227" s="86" t="inlineStr">
        <is>
          <t>Band B · Specialist / Manager</t>
        </is>
      </c>
      <c r="Y227" s="86" t="inlineStr">
        <is>
          <t>Team Lead – Business Analysis</t>
        </is>
      </c>
      <c r="Z227" s="86" t="n"/>
      <c r="AA227" s="86" t="inlineStr">
        <is>
          <t>Placed at B1 by the evidence: six ratings × market-derived weights and rules R1–R13 · no move needed for the reporting line</t>
        </is>
      </c>
      <c r="AB227" s="86" t="n"/>
      <c r="AC227" s="88" t="inlineStr">
        <is>
          <t>B1</t>
        </is>
      </c>
      <c r="AD227" s="21" t="inlineStr">
        <is>
          <t>Medium · 7.5 yrs vs market 4–8 yrs for B1</t>
        </is>
      </c>
      <c r="AE227" s="21" t="inlineStr">
        <is>
          <t>4 direct reports · norm IC: none · Team Lead: 3–5</t>
        </is>
      </c>
      <c r="AF227" s="21" t="inlineStr">
        <is>
          <t>P3 / M2 · SFIA 4 Enable</t>
        </is>
      </c>
      <c r="AG227" s="89" t="str">
        <f>IFERROR(IF(INDEX(RM_I_C,MATCH($U227,RM_KEY,0))="","",INDEX(RM_I_C,MATCH($U227,RM_KEY,0))),"")</f>
        <v>H</v>
      </c>
      <c r="AH227" s="90" t="str">
        <f>IFERROR(IF(INDEX(RM_I_Au,MATCH($U227,RM_KEY,0))="","",INDEX(RM_I_Au,MATCH($U227,RM_KEY,0))),"")</f>
        <v>M</v>
      </c>
      <c r="AI227" s="90" t="str">
        <f>IFERROR(IF(INDEX(RM_I_Ac,MATCH($U227,RM_KEY,0))="","",INDEX(RM_I_Ac,MATCH($U227,RM_KEY,0))),"")</f>
        <v>L</v>
      </c>
      <c r="AJ227" s="90" t="str">
        <f>IFERROR(IF(INDEX(RM_I_L,MATCH($U227,RM_KEY,0))="","",INDEX(RM_I_L,MATCH($U227,RM_KEY,0))),"")</f>
        <v>M</v>
      </c>
      <c r="AK227" s="90" t="str">
        <f>IFERROR(IF(INDEX(RM_I_BI,MATCH($U227,RM_KEY,0))="","",INDEX(RM_I_BI,MATCH($U227,RM_KEY,0))),"")</f>
        <v>L</v>
      </c>
      <c r="AL227" s="90" t="str">
        <f>IFERROR(IF(INDEX(RM_I_Exp,MATCH($U227,RM_KEY,0))="","",INDEX(RM_I_Exp,MATCH($U227,RM_KEY,0))),"")</f>
        <v>L</v>
      </c>
      <c r="AM227" s="90" t="str">
        <f>IFERROR(IF(INDEX(RM_I_Edu,MATCH($U227,RM_KEY,0))="","",INDEX(RM_I_Edu,MATCH($U227,RM_KEY,0))),"")</f>
        <v>L</v>
      </c>
      <c r="AN227" s="91" t="str">
        <f>IFERROR(IF(INDEX(RM_M_C,MATCH($U227,RM_KEY,0))="","",INDEX(RM_M_C,MATCH($U227,RM_KEY,0))),"")</f>
        <v>H</v>
      </c>
      <c r="AO227" s="92" t="str">
        <f>IFERROR(IF(INDEX(RM_M_Au,MATCH($U227,RM_KEY,0))="","",INDEX(RM_M_Au,MATCH($U227,RM_KEY,0))),"")</f>
        <v>M</v>
      </c>
      <c r="AP227" s="92" t="str">
        <f>IFERROR(IF(INDEX(RM_M_Ac,MATCH($U227,RM_KEY,0))="","",INDEX(RM_M_Ac,MATCH($U227,RM_KEY,0))),"")</f>
        <v>M</v>
      </c>
      <c r="AQ227" s="92" t="str">
        <f>IFERROR(IF(INDEX(RM_M_L,MATCH($U227,RM_KEY,0))="","",INDEX(RM_M_L,MATCH($U227,RM_KEY,0))),"")</f>
        <v>M</v>
      </c>
      <c r="AR227" s="92" t="str">
        <f>IFERROR(IF(INDEX(RM_M_BI,MATCH($U227,RM_KEY,0))="","",INDEX(RM_M_BI,MATCH($U227,RM_KEY,0))),"")</f>
        <v>L</v>
      </c>
      <c r="AS227" s="92" t="str">
        <f>IFERROR(IF(INDEX(RM_M_Exp,MATCH($U227,RM_KEY,0))="","",INDEX(RM_M_Exp,MATCH($U227,RM_KEY,0))),"")</f>
        <v>L</v>
      </c>
      <c r="AT227" s="92" t="str">
        <f>IFERROR(IF(INDEX(RM_M_Edu,MATCH($U227,RM_KEY,0))="","",INDEX(RM_M_Edu,MATCH($U227,RM_KEY,0))),"")</f>
        <v>L</v>
      </c>
      <c r="AU227" s="93" t="str">
        <f>IFERROR(IF(INDEX(RM_L_C,MATCH($U227,RM_KEY,0))="","",INDEX(RM_L_C,MATCH($U227,RM_KEY,0))),"")</f>
        <v/>
      </c>
      <c r="AV227" s="94" t="str">
        <f>IFERROR(IF(INDEX(RM_L_Au,MATCH($U227,RM_KEY,0))="","",INDEX(RM_L_Au,MATCH($U227,RM_KEY,0))),"")</f>
        <v/>
      </c>
      <c r="AW227" s="94" t="str">
        <f>IFERROR(IF(INDEX(RM_L_Ac,MATCH($U227,RM_KEY,0))="","",INDEX(RM_L_Ac,MATCH($U227,RM_KEY,0))),"")</f>
        <v/>
      </c>
      <c r="AX227" s="94" t="str">
        <f>IFERROR(IF(INDEX(RM_L_L,MATCH($U227,RM_KEY,0))="","",INDEX(RM_L_L,MATCH($U227,RM_KEY,0))),"")</f>
        <v/>
      </c>
      <c r="AY227" s="94" t="str">
        <f>IFERROR(IF(INDEX(RM_L_BI,MATCH($U227,RM_KEY,0))="","",INDEX(RM_L_BI,MATCH($U227,RM_KEY,0))),"")</f>
        <v/>
      </c>
      <c r="AZ227" s="94" t="str">
        <f>IFERROR(IF(INDEX(RM_L_Exp,MATCH($U227,RM_KEY,0))="","",INDEX(RM_L_Exp,MATCH($U227,RM_KEY,0))),"")</f>
        <v/>
      </c>
      <c r="BA227" s="94" t="str">
        <f>IFERROR(IF(INDEX(RM_L_Edu,MATCH($U227,RM_KEY,0))="","",INDEX(RM_L_Edu,MATCH($U227,RM_KEY,0))),"")</f>
        <v/>
      </c>
      <c r="BB227" s="89" t="inlineStr">
        <is>
          <t>M</t>
        </is>
      </c>
      <c r="BC227" s="90" t="inlineStr">
        <is>
          <t>M</t>
        </is>
      </c>
      <c r="BD227" s="90" t="inlineStr">
        <is>
          <t>M</t>
        </is>
      </c>
      <c r="BE227" s="90" t="inlineStr">
        <is>
          <t>M</t>
        </is>
      </c>
      <c r="BF227" s="90" t="inlineStr">
        <is>
          <t>M</t>
        </is>
      </c>
      <c r="BG227" s="90" t="inlineStr">
        <is>
          <t>H</t>
        </is>
      </c>
      <c r="BH227" s="90" t="inlineStr">
        <is>
          <t>H</t>
        </is>
      </c>
      <c r="BI227" s="93" t="n"/>
      <c r="BJ227" s="94" t="n"/>
      <c r="BK227" s="94" t="n"/>
      <c r="BL227" s="94" t="n"/>
      <c r="BM227" s="94" t="n"/>
      <c r="BN227" s="94" t="n"/>
      <c r="BO227" s="94" t="n"/>
      <c r="BP227" s="63" t="n"/>
      <c r="BQ227" s="95" t="str">
        <f>IF(CY227=0,"",IF(BP227&lt;&gt;"",BP227,IF(LEFT(W227,1)="X",W227,IF(OR(W227="B+",W227="C+"),INDEX(LAD_PC,MAX(1,MIN(14,MATCH(W227,LAD_PC,0)+IF((DA227-CZ227)&gt;=0.5,1,IF((DA227-CZ227)&lt;=-0.5,-1,0))))),INDEX(LAD_STD,MAX(1,MIN(12,MATCH(W227,LAD_STD,0)+IF((DA227-CZ227)&gt;=0.5,1,IF((DA227-CZ227)&lt;=-0.5,-1,0)))))))))</f>
        <v/>
      </c>
      <c r="BR227" s="86" t="str">
        <f>IF(BQ227="","",IFERROR(CHOOSE(INDEX(B_RANK,MATCH(BQ227,B_LVL,0)),"Band A · Practitioner","Band B · Specialist / Manager","B+ · Player-Coach","Band C · Principal / Head","C+ · Player-Coach","Band D · Business leadership","Band E · Enterprise leadership"),"Band X · Consultant"))</f>
        <v/>
      </c>
      <c r="BS227" s="86" t="str">
        <f>IF(BQ227="","",IF(BQ227=W227,"• Same",IF(INDEX(B_VAL,MATCH(BQ227,B_LVL,0))&gt;INDEX(B_VAL,MATCH(W227,B_LVL,0)),"▲ Up","▼ Down")))</f>
        <v/>
      </c>
      <c r="BT227" s="95" t="str">
        <f>IF(BQ227&lt;&gt;"",BQ227,W227)</f>
        <v>B1</v>
      </c>
      <c r="BU227" s="86" t="str">
        <f>IFERROR(IF($H227="","—",IF(OR(LEFT(BT227,1)="X",LEFT(INDEX($BT$7:$BT$592,MATCH($H227,$D$7:$D$592,0)),1)="X"),"—",IF(AND(LEFT(BT227,1)="E",LEFT(INDEX($BT$7:$BT$592,MATCH($H227,$D$7:$D$592,0)),1)="E"),"Exception · Band E",IF(INDEX(B_VAL,MATCH(BT227,B_LVL,0))&gt;=INDEX(B_VAL,MATCH(INDEX($BT$7:$BT$592,MATCH($H227,$D$7:$D$592,0)),B_LVL,0)),"⚠ At or above the manager",IF(INDEX(B_RANK,MATCH(BT227,B_LVL,0))=INDEX(B_RANK,MATCH(INDEX($BT$7:$BT$592,MATCH($H227,$D$7:$D$592,0)),B_LVL,0)),"⚠ Same band as the manager","OK"))))),"—")</f>
        <v>OK</v>
      </c>
      <c r="BV227" s="64" t="n"/>
      <c r="BW227" s="20">
        <f>IFERROR(INDEX(LMH_PTS,MATCH(AG227,LMH_KEY,0)),0)</f>
        <v>9</v>
      </c>
      <c r="BX227" s="21">
        <f>IFERROR(INDEX(LMH_PTS,MATCH(AH227,LMH_KEY,0)),0)</f>
        <v>3</v>
      </c>
      <c r="BY227" s="21">
        <f>IFERROR(INDEX(LMH_PTS,MATCH(AI227,LMH_KEY,0)),0)</f>
        <v>1</v>
      </c>
      <c r="BZ227" s="21">
        <f>IFERROR(INDEX(LMH_PTS,MATCH(AJ227,LMH_KEY,0)),0)</f>
        <v>3</v>
      </c>
      <c r="CA227" s="21">
        <f>IFERROR(INDEX(LMH_PTS,MATCH(AK227,LMH_KEY,0)),0)</f>
        <v>1</v>
      </c>
      <c r="CB227" s="21">
        <f>IFERROR(INDEX(LMH_PTS,MATCH(AL227,LMH_KEY,0)),0)</f>
        <v>1</v>
      </c>
      <c r="CC227" s="21">
        <f>IFERROR(INDEX(LMH_PTS,MATCH(AM227,LMH_KEY,0)),0)</f>
        <v>1</v>
      </c>
      <c r="CD227" s="21">
        <f>IFERROR(INDEX(LMH_PTS,MATCH(IF(AU227&lt;&gt;"",AU227,AG227),LMH_KEY,0)),0)</f>
        <v>9</v>
      </c>
      <c r="CE227" s="21">
        <f>IFERROR(INDEX(LMH_PTS,MATCH(IF(AV227&lt;&gt;"",AV227,AH227),LMH_KEY,0)),0)</f>
        <v>3</v>
      </c>
      <c r="CF227" s="21">
        <f>IFERROR(INDEX(LMH_PTS,MATCH(IF(AW227&lt;&gt;"",AW227,AI227),LMH_KEY,0)),0)</f>
        <v>1</v>
      </c>
      <c r="CG227" s="21">
        <f>IFERROR(INDEX(LMH_PTS,MATCH(IF(AX227&lt;&gt;"",AX227,AJ227),LMH_KEY,0)),0)</f>
        <v>3</v>
      </c>
      <c r="CH227" s="21">
        <f>IFERROR(INDEX(LMH_PTS,MATCH(IF(AY227&lt;&gt;"",AY227,AK227),LMH_KEY,0)),0)</f>
        <v>1</v>
      </c>
      <c r="CI227" s="21">
        <f>IFERROR(INDEX(LMH_PTS,MATCH(IF(AZ227&lt;&gt;"",AZ227,AL227),LMH_KEY,0)),0)</f>
        <v>1</v>
      </c>
      <c r="CJ227" s="21">
        <f>IFERROR(INDEX(LMH_PTS,MATCH(IF(BA227&lt;&gt;"",BA227,AM227),LMH_KEY,0)),0)</f>
        <v>1</v>
      </c>
      <c r="CK227" s="21">
        <f>IF(BB227="",0,IFERROR(INDEX(LMH_STEP,MATCH(BB227,LMH_KEY,0)),0))</f>
        <v>0</v>
      </c>
      <c r="CL227" s="21">
        <f>IF(BC227="",0,IFERROR(INDEX(LMH_STEP,MATCH(BC227,LMH_KEY,0)),0))</f>
        <v>0</v>
      </c>
      <c r="CM227" s="21">
        <f>IF(BD227="",0,IFERROR(INDEX(LMH_STEP,MATCH(BD227,LMH_KEY,0)),0))</f>
        <v>0</v>
      </c>
      <c r="CN227" s="21">
        <f>IF(BE227="",0,IFERROR(INDEX(LMH_STEP,MATCH(BE227,LMH_KEY,0)),0))</f>
        <v>0</v>
      </c>
      <c r="CO227" s="21">
        <f>IF(BF227="",0,IFERROR(INDEX(LMH_STEP,MATCH(BF227,LMH_KEY,0)),0))</f>
        <v>0</v>
      </c>
      <c r="CP227" s="21">
        <f>IF(BG227="",0,IFERROR(INDEX(LMH_STEP,MATCH(BG227,LMH_KEY,0)),0))</f>
        <v>1</v>
      </c>
      <c r="CQ227" s="21">
        <f>IF(BH227="",0,IFERROR(INDEX(LMH_STEP,MATCH(BH227,LMH_KEY,0)),0))</f>
        <v>1</v>
      </c>
      <c r="CR227" s="21">
        <f>IF(BI227&lt;&gt;"",IFERROR(INDEX(LMH_STEP,MATCH(BI227,LMH_KEY,0)),0),CK227)</f>
        <v>0</v>
      </c>
      <c r="CS227" s="21">
        <f>IF(BJ227&lt;&gt;"",IFERROR(INDEX(LMH_STEP,MATCH(BJ227,LMH_KEY,0)),0),CL227)</f>
        <v>0</v>
      </c>
      <c r="CT227" s="21">
        <f>IF(BK227&lt;&gt;"",IFERROR(INDEX(LMH_STEP,MATCH(BK227,LMH_KEY,0)),0),CM227)</f>
        <v>0</v>
      </c>
      <c r="CU227" s="21">
        <f>IF(BL227&lt;&gt;"",IFERROR(INDEX(LMH_STEP,MATCH(BL227,LMH_KEY,0)),0),CN227)</f>
        <v>0</v>
      </c>
      <c r="CV227" s="21">
        <f>IF(BM227&lt;&gt;"",IFERROR(INDEX(LMH_STEP,MATCH(BM227,LMH_KEY,0)),0),CO227)</f>
        <v>0</v>
      </c>
      <c r="CW227" s="21">
        <f>IF(BN227&lt;&gt;"",IFERROR(INDEX(LMH_STEP,MATCH(BN227,LMH_KEY,0)),0),CP227)</f>
        <v>1</v>
      </c>
      <c r="CX227" s="21">
        <f>IF(BO227&lt;&gt;"",IFERROR(INDEX(LMH_STEP,MATCH(BO227,LMH_KEY,0)),0),CQ227)</f>
        <v>1</v>
      </c>
      <c r="CY227" s="21">
        <f>COUNTA(BI227:BO227)+IF(BP227&lt;&gt;"",1,0)+IFERROR(INDEX(RM_LCNT,MATCH($U227,RM_KEY,0)),0)</f>
        <v>0</v>
      </c>
      <c r="CZ227" s="21">
        <f>IF((BW227+BX227+BY227+BZ227+CA227+CB227+CC227)=0,0,(BW227*CK227+BX227*CL227+BY227*CM227+BZ227*CN227+CA227*CO227+CB227*CP227+CC227*CQ227)/(BW227+BX227+BY227+BZ227+CA227+CB227+CC227))</f>
        <v>0.105263157894737</v>
      </c>
      <c r="DA227" s="21">
        <f>IF((CD227+CE227+CF227+CG227+CH227+CI227+CJ227)=0,0,(CD227*CR227+CE227*CS227+CF227*CT227+CG227*CU227+CH227*CV227+CI227*CW227+CJ227*CX227)/(CD227+CE227+CF227+CG227+CH227+CI227+CJ227))</f>
        <v>0.105263157894737</v>
      </c>
    </row>
    <row r="228" ht="70" customHeight="1">
      <c r="A228" s="59" t="inlineStr">
        <is>
          <t>iDEAL</t>
        </is>
      </c>
      <c r="B228" s="17" t="inlineStr">
        <is>
          <t>Technology</t>
        </is>
      </c>
      <c r="C228" s="17" t="n">
        <v>4</v>
      </c>
      <c r="D228" s="17" t="inlineStr">
        <is>
          <t>IRIS2536</t>
        </is>
      </c>
      <c r="E228" s="17" t="inlineStr">
        <is>
          <t>Mohin Patel</t>
        </is>
      </c>
      <c r="F228" s="17" t="inlineStr">
        <is>
          <t>Business Analyst</t>
        </is>
      </c>
      <c r="G228" s="17" t="inlineStr">
        <is>
          <t>Aroosa Ghole</t>
        </is>
      </c>
      <c r="H228" s="17" t="inlineStr">
        <is>
          <t>IRIS1947</t>
        </is>
      </c>
      <c r="I228" s="17" t="n">
        <v>2.7</v>
      </c>
      <c r="J228" s="17" t="inlineStr">
        <is>
          <t>B.E</t>
        </is>
      </c>
      <c r="K228" s="17" t="inlineStr">
        <is>
          <t>L3 – Professional / Associate</t>
        </is>
      </c>
      <c r="L228" s="82" t="inlineStr">
        <is>
          <t>20 of 20</t>
        </is>
      </c>
      <c r="M228" s="83" t="n"/>
      <c r="N228" s="83" t="inlineStr">
        <is>
          <t>Annual · set by manager: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t>
        </is>
      </c>
      <c r="O228" s="83" t="inlineStr">
        <is>
          <t>Latest rating: 3 · Potential: Medium · 9-box: Core Contributor</t>
        </is>
      </c>
      <c r="P228" s="83" t="inlineStr">
        <is>
          <t>Complexity &amp; Expertise: A2: Standard BA tasks: documentation, BRD/FRD, requirement gathering, bank support for report generation → moved down 0.5
Autonomy &amp; Decision: A2: Only decides 'documentation'; manager note says still gaining independent handling of portfolio → moved down 0.5
Accountability &amp; Impact: A2: Accountable for starting documentation and enhancement initiatives; escalation if own work missed → moved down 0.5
Leadership &amp; Strategy: A1: No guidance or leadership of others described → moved down 0.5</t>
        </is>
      </c>
      <c r="Q228" s="84" t="inlineStr">
        <is>
          <t>Open ▸</t>
        </is>
      </c>
      <c r="R228" s="84" t="inlineStr">
        <is>
          <t>Card ▸</t>
        </is>
      </c>
      <c r="S228" s="85" t="inlineStr">
        <is>
          <t>Business Analysis</t>
        </is>
      </c>
      <c r="T228" s="86" t="inlineStr">
        <is>
          <t>Business Analysis</t>
        </is>
      </c>
      <c r="U228" s="86" t="inlineStr">
        <is>
          <t>R005</t>
        </is>
      </c>
      <c r="V228" s="86" t="inlineStr">
        <is>
          <t>Business Analysis · IC</t>
        </is>
      </c>
      <c r="W228" s="101" t="inlineStr">
        <is>
          <t>A3</t>
        </is>
      </c>
      <c r="X228" s="86" t="inlineStr">
        <is>
          <t>Band A · Practitioner</t>
        </is>
      </c>
      <c r="Y228" s="86" t="inlineStr">
        <is>
          <t>Senior Business Analyst</t>
        </is>
      </c>
      <c r="Z228" s="86" t="n"/>
      <c r="AA228" s="86" t="inlineStr">
        <is>
          <t>Placed at A3 by the evidence: six ratings × market-derived weights and rules R1–R13 · no move needed for the reporting line</t>
        </is>
      </c>
      <c r="AB228" s="86" t="n"/>
      <c r="AC228" s="88" t="inlineStr">
        <is>
          <t>A3</t>
        </is>
      </c>
      <c r="AD228" s="21" t="inlineStr">
        <is>
          <t>Medium · 2.7 yrs vs market 2–5 yrs for A3</t>
        </is>
      </c>
      <c r="AE228" s="21" t="n"/>
      <c r="AF228" s="21" t="inlineStr">
        <is>
          <t>P2 · SFIA 3 Apply</t>
        </is>
      </c>
      <c r="AG228" s="89" t="str">
        <f>IFERROR(IF(INDEX(RM_I_C,MATCH($U228,RM_KEY,0))="","",INDEX(RM_I_C,MATCH($U228,RM_KEY,0))),"")</f>
        <v>H</v>
      </c>
      <c r="AH228" s="90" t="str">
        <f>IFERROR(IF(INDEX(RM_I_Au,MATCH($U228,RM_KEY,0))="","",INDEX(RM_I_Au,MATCH($U228,RM_KEY,0))),"")</f>
        <v>M</v>
      </c>
      <c r="AI228" s="90" t="str">
        <f>IFERROR(IF(INDEX(RM_I_Ac,MATCH($U228,RM_KEY,0))="","",INDEX(RM_I_Ac,MATCH($U228,RM_KEY,0))),"")</f>
        <v>L</v>
      </c>
      <c r="AJ228" s="90" t="str">
        <f>IFERROR(IF(INDEX(RM_I_L,MATCH($U228,RM_KEY,0))="","",INDEX(RM_I_L,MATCH($U228,RM_KEY,0))),"")</f>
        <v>L</v>
      </c>
      <c r="AK228" s="90" t="str">
        <f>IFERROR(IF(INDEX(RM_I_BI,MATCH($U228,RM_KEY,0))="","",INDEX(RM_I_BI,MATCH($U228,RM_KEY,0))),"")</f>
        <v>L</v>
      </c>
      <c r="AL228" s="90" t="str">
        <f>IFERROR(IF(INDEX(RM_I_Exp,MATCH($U228,RM_KEY,0))="","",INDEX(RM_I_Exp,MATCH($U228,RM_KEY,0))),"")</f>
        <v>L</v>
      </c>
      <c r="AM228" s="90" t="str">
        <f>IFERROR(IF(INDEX(RM_I_Edu,MATCH($U228,RM_KEY,0))="","",INDEX(RM_I_Edu,MATCH($U228,RM_KEY,0))),"")</f>
        <v>L</v>
      </c>
      <c r="AN228" s="91" t="str">
        <f>IFERROR(IF(INDEX(RM_M_C,MATCH($U228,RM_KEY,0))="","",INDEX(RM_M_C,MATCH($U228,RM_KEY,0))),"")</f>
        <v>H</v>
      </c>
      <c r="AO228" s="92" t="str">
        <f>IFERROR(IF(INDEX(RM_M_Au,MATCH($U228,RM_KEY,0))="","",INDEX(RM_M_Au,MATCH($U228,RM_KEY,0))),"")</f>
        <v>M</v>
      </c>
      <c r="AP228" s="92" t="str">
        <f>IFERROR(IF(INDEX(RM_M_Ac,MATCH($U228,RM_KEY,0))="","",INDEX(RM_M_Ac,MATCH($U228,RM_KEY,0))),"")</f>
        <v>M</v>
      </c>
      <c r="AQ228" s="92" t="str">
        <f>IFERROR(IF(INDEX(RM_M_L,MATCH($U228,RM_KEY,0))="","",INDEX(RM_M_L,MATCH($U228,RM_KEY,0))),"")</f>
        <v>L</v>
      </c>
      <c r="AR228" s="92" t="str">
        <f>IFERROR(IF(INDEX(RM_M_BI,MATCH($U228,RM_KEY,0))="","",INDEX(RM_M_BI,MATCH($U228,RM_KEY,0))),"")</f>
        <v>L</v>
      </c>
      <c r="AS228" s="92" t="str">
        <f>IFERROR(IF(INDEX(RM_M_Exp,MATCH($U228,RM_KEY,0))="","",INDEX(RM_M_Exp,MATCH($U228,RM_KEY,0))),"")</f>
        <v>L</v>
      </c>
      <c r="AT228" s="92" t="str">
        <f>IFERROR(IF(INDEX(RM_M_Edu,MATCH($U228,RM_KEY,0))="","",INDEX(RM_M_Edu,MATCH($U228,RM_KEY,0))),"")</f>
        <v>L</v>
      </c>
      <c r="AU228" s="93" t="str">
        <f>IFERROR(IF(INDEX(RM_L_C,MATCH($U228,RM_KEY,0))="","",INDEX(RM_L_C,MATCH($U228,RM_KEY,0))),"")</f>
        <v/>
      </c>
      <c r="AV228" s="94" t="str">
        <f>IFERROR(IF(INDEX(RM_L_Au,MATCH($U228,RM_KEY,0))="","",INDEX(RM_L_Au,MATCH($U228,RM_KEY,0))),"")</f>
        <v/>
      </c>
      <c r="AW228" s="94" t="str">
        <f>IFERROR(IF(INDEX(RM_L_Ac,MATCH($U228,RM_KEY,0))="","",INDEX(RM_L_Ac,MATCH($U228,RM_KEY,0))),"")</f>
        <v/>
      </c>
      <c r="AX228" s="94" t="str">
        <f>IFERROR(IF(INDEX(RM_L_L,MATCH($U228,RM_KEY,0))="","",INDEX(RM_L_L,MATCH($U228,RM_KEY,0))),"")</f>
        <v/>
      </c>
      <c r="AY228" s="94" t="str">
        <f>IFERROR(IF(INDEX(RM_L_BI,MATCH($U228,RM_KEY,0))="","",INDEX(RM_L_BI,MATCH($U228,RM_KEY,0))),"")</f>
        <v/>
      </c>
      <c r="AZ228" s="94" t="str">
        <f>IFERROR(IF(INDEX(RM_L_Exp,MATCH($U228,RM_KEY,0))="","",INDEX(RM_L_Exp,MATCH($U228,RM_KEY,0))),"")</f>
        <v/>
      </c>
      <c r="BA228" s="94" t="str">
        <f>IFERROR(IF(INDEX(RM_L_Edu,MATCH($U228,RM_KEY,0))="","",INDEX(RM_L_Edu,MATCH($U228,RM_KEY,0))),"")</f>
        <v/>
      </c>
      <c r="BB228" s="89" t="inlineStr">
        <is>
          <t>M</t>
        </is>
      </c>
      <c r="BC228" s="90" t="inlineStr">
        <is>
          <t>M</t>
        </is>
      </c>
      <c r="BD228" s="90" t="inlineStr">
        <is>
          <t>M</t>
        </is>
      </c>
      <c r="BE228" s="90" t="inlineStr">
        <is>
          <t>L</t>
        </is>
      </c>
      <c r="BF228" s="90" t="n"/>
      <c r="BG228" s="90" t="inlineStr">
        <is>
          <t>M</t>
        </is>
      </c>
      <c r="BH228" s="90" t="inlineStr">
        <is>
          <t>M</t>
        </is>
      </c>
      <c r="BI228" s="93" t="n"/>
      <c r="BJ228" s="94" t="n"/>
      <c r="BK228" s="94" t="n"/>
      <c r="BL228" s="94" t="n"/>
      <c r="BM228" s="94" t="n"/>
      <c r="BN228" s="94" t="n"/>
      <c r="BO228" s="94" t="n"/>
      <c r="BP228" s="63" t="n"/>
      <c r="BQ228" s="95" t="str">
        <f>IF(CY228=0,"",IF(BP228&lt;&gt;"",BP228,IF(LEFT(W228,1)="X",W228,IF(OR(W228="B+",W228="C+"),INDEX(LAD_PC,MAX(1,MIN(14,MATCH(W228,LAD_PC,0)+IF((DA228-CZ228)&gt;=0.5,1,IF((DA228-CZ228)&lt;=-0.5,-1,0))))),INDEX(LAD_STD,MAX(1,MIN(12,MATCH(W228,LAD_STD,0)+IF((DA228-CZ228)&gt;=0.5,1,IF((DA228-CZ228)&lt;=-0.5,-1,0)))))))))</f>
        <v/>
      </c>
      <c r="BR228" s="86" t="str">
        <f>IF(BQ228="","",IFERROR(CHOOSE(INDEX(B_RANK,MATCH(BQ228,B_LVL,0)),"Band A · Practitioner","Band B · Specialist / Manager","B+ · Player-Coach","Band C · Principal / Head","C+ · Player-Coach","Band D · Business leadership","Band E · Enterprise leadership"),"Band X · Consultant"))</f>
        <v/>
      </c>
      <c r="BS228" s="86" t="str">
        <f>IF(BQ228="","",IF(BQ228=W228,"• Same",IF(INDEX(B_VAL,MATCH(BQ228,B_LVL,0))&gt;INDEX(B_VAL,MATCH(W228,B_LVL,0)),"▲ Up","▼ Down")))</f>
        <v/>
      </c>
      <c r="BT228" s="95" t="str">
        <f>IF(BQ228&lt;&gt;"",BQ228,W228)</f>
        <v>A3</v>
      </c>
      <c r="BU228" s="86" t="str">
        <f>IFERROR(IF($H228="","—",IF(OR(LEFT(BT228,1)="X",LEFT(INDEX($BT$7:$BT$592,MATCH($H228,$D$7:$D$592,0)),1)="X"),"—",IF(AND(LEFT(BT228,1)="E",LEFT(INDEX($BT$7:$BT$592,MATCH($H228,$D$7:$D$592,0)),1)="E"),"Exception · Band E",IF(INDEX(B_VAL,MATCH(BT228,B_LVL,0))&gt;=INDEX(B_VAL,MATCH(INDEX($BT$7:$BT$592,MATCH($H228,$D$7:$D$592,0)),B_LVL,0)),"⚠ At or above the manager",IF(INDEX(B_RANK,MATCH(BT228,B_LVL,0))=INDEX(B_RANK,MATCH(INDEX($BT$7:$BT$592,MATCH($H228,$D$7:$D$592,0)),B_LVL,0)),"⚠ Same band as the manager","OK"))))),"—")</f>
        <v>OK</v>
      </c>
      <c r="BV228" s="64" t="n"/>
      <c r="BW228" s="20">
        <f>IFERROR(INDEX(LMH_PTS,MATCH(AG228,LMH_KEY,0)),0)</f>
        <v>9</v>
      </c>
      <c r="BX228" s="21">
        <f>IFERROR(INDEX(LMH_PTS,MATCH(AH228,LMH_KEY,0)),0)</f>
        <v>3</v>
      </c>
      <c r="BY228" s="21">
        <f>IFERROR(INDEX(LMH_PTS,MATCH(AI228,LMH_KEY,0)),0)</f>
        <v>1</v>
      </c>
      <c r="BZ228" s="21">
        <f>IFERROR(INDEX(LMH_PTS,MATCH(AJ228,LMH_KEY,0)),0)</f>
        <v>1</v>
      </c>
      <c r="CA228" s="21">
        <f>IFERROR(INDEX(LMH_PTS,MATCH(AK228,LMH_KEY,0)),0)</f>
        <v>1</v>
      </c>
      <c r="CB228" s="21">
        <f>IFERROR(INDEX(LMH_PTS,MATCH(AL228,LMH_KEY,0)),0)</f>
        <v>1</v>
      </c>
      <c r="CC228" s="21">
        <f>IFERROR(INDEX(LMH_PTS,MATCH(AM228,LMH_KEY,0)),0)</f>
        <v>1</v>
      </c>
      <c r="CD228" s="21">
        <f>IFERROR(INDEX(LMH_PTS,MATCH(IF(AU228&lt;&gt;"",AU228,AG228),LMH_KEY,0)),0)</f>
        <v>9</v>
      </c>
      <c r="CE228" s="21">
        <f>IFERROR(INDEX(LMH_PTS,MATCH(IF(AV228&lt;&gt;"",AV228,AH228),LMH_KEY,0)),0)</f>
        <v>3</v>
      </c>
      <c r="CF228" s="21">
        <f>IFERROR(INDEX(LMH_PTS,MATCH(IF(AW228&lt;&gt;"",AW228,AI228),LMH_KEY,0)),0)</f>
        <v>1</v>
      </c>
      <c r="CG228" s="21">
        <f>IFERROR(INDEX(LMH_PTS,MATCH(IF(AX228&lt;&gt;"",AX228,AJ228),LMH_KEY,0)),0)</f>
        <v>1</v>
      </c>
      <c r="CH228" s="21">
        <f>IFERROR(INDEX(LMH_PTS,MATCH(IF(AY228&lt;&gt;"",AY228,AK228),LMH_KEY,0)),0)</f>
        <v>1</v>
      </c>
      <c r="CI228" s="21">
        <f>IFERROR(INDEX(LMH_PTS,MATCH(IF(AZ228&lt;&gt;"",AZ228,AL228),LMH_KEY,0)),0)</f>
        <v>1</v>
      </c>
      <c r="CJ228" s="21">
        <f>IFERROR(INDEX(LMH_PTS,MATCH(IF(BA228&lt;&gt;"",BA228,AM228),LMH_KEY,0)),0)</f>
        <v>1</v>
      </c>
      <c r="CK228" s="21">
        <f>IF(BB228="",0,IFERROR(INDEX(LMH_STEP,MATCH(BB228,LMH_KEY,0)),0))</f>
        <v>0</v>
      </c>
      <c r="CL228" s="21">
        <f>IF(BC228="",0,IFERROR(INDEX(LMH_STEP,MATCH(BC228,LMH_KEY,0)),0))</f>
        <v>0</v>
      </c>
      <c r="CM228" s="21">
        <f>IF(BD228="",0,IFERROR(INDEX(LMH_STEP,MATCH(BD228,LMH_KEY,0)),0))</f>
        <v>0</v>
      </c>
      <c r="CN228" s="21">
        <f>IF(BE228="",0,IFERROR(INDEX(LMH_STEP,MATCH(BE228,LMH_KEY,0)),0))</f>
        <v>-1</v>
      </c>
      <c r="CO228" s="21">
        <f>IF(BF228="",0,IFERROR(INDEX(LMH_STEP,MATCH(BF228,LMH_KEY,0)),0))</f>
        <v>0</v>
      </c>
      <c r="CP228" s="21">
        <f>IF(BG228="",0,IFERROR(INDEX(LMH_STEP,MATCH(BG228,LMH_KEY,0)),0))</f>
        <v>0</v>
      </c>
      <c r="CQ228" s="21">
        <f>IF(BH228="",0,IFERROR(INDEX(LMH_STEP,MATCH(BH228,LMH_KEY,0)),0))</f>
        <v>0</v>
      </c>
      <c r="CR228" s="21">
        <f>IF(BI228&lt;&gt;"",IFERROR(INDEX(LMH_STEP,MATCH(BI228,LMH_KEY,0)),0),CK228)</f>
        <v>0</v>
      </c>
      <c r="CS228" s="21">
        <f>IF(BJ228&lt;&gt;"",IFERROR(INDEX(LMH_STEP,MATCH(BJ228,LMH_KEY,0)),0),CL228)</f>
        <v>0</v>
      </c>
      <c r="CT228" s="21">
        <f>IF(BK228&lt;&gt;"",IFERROR(INDEX(LMH_STEP,MATCH(BK228,LMH_KEY,0)),0),CM228)</f>
        <v>0</v>
      </c>
      <c r="CU228" s="21">
        <f>IF(BL228&lt;&gt;"",IFERROR(INDEX(LMH_STEP,MATCH(BL228,LMH_KEY,0)),0),CN228)</f>
        <v>-1</v>
      </c>
      <c r="CV228" s="21">
        <f>IF(BM228&lt;&gt;"",IFERROR(INDEX(LMH_STEP,MATCH(BM228,LMH_KEY,0)),0),CO228)</f>
        <v>0</v>
      </c>
      <c r="CW228" s="21">
        <f>IF(BN228&lt;&gt;"",IFERROR(INDEX(LMH_STEP,MATCH(BN228,LMH_KEY,0)),0),CP228)</f>
        <v>0</v>
      </c>
      <c r="CX228" s="21">
        <f>IF(BO228&lt;&gt;"",IFERROR(INDEX(LMH_STEP,MATCH(BO228,LMH_KEY,0)),0),CQ228)</f>
        <v>0</v>
      </c>
      <c r="CY228" s="21">
        <f>COUNTA(BI228:BO228)+IF(BP228&lt;&gt;"",1,0)+IFERROR(INDEX(RM_LCNT,MATCH($U228,RM_KEY,0)),0)</f>
        <v>0</v>
      </c>
      <c r="CZ228" s="21">
        <f>IF((BW228+BX228+BY228+BZ228+CA228+CB228+CC228)=0,0,(BW228*CK228+BX228*CL228+BY228*CM228+BZ228*CN228+CA228*CO228+CB228*CP228+CC228*CQ228)/(BW228+BX228+BY228+BZ228+CA228+CB228+CC228))</f>
        <v>-0.0588235294117647</v>
      </c>
      <c r="DA228" s="21">
        <f>IF((CD228+CE228+CF228+CG228+CH228+CI228+CJ228)=0,0,(CD228*CR228+CE228*CS228+CF228*CT228+CG228*CU228+CH228*CV228+CI228*CW228+CJ228*CX228)/(CD228+CE228+CF228+CG228+CH228+CI228+CJ228))</f>
        <v>-0.0588235294117647</v>
      </c>
    </row>
    <row r="229" ht="70" customHeight="1">
      <c r="A229" s="59" t="inlineStr">
        <is>
          <t>iDEAL</t>
        </is>
      </c>
      <c r="B229" s="17" t="inlineStr">
        <is>
          <t>Technology</t>
        </is>
      </c>
      <c r="C229" s="17" t="n">
        <v>4</v>
      </c>
      <c r="D229" s="17" t="inlineStr">
        <is>
          <t>IRIS2555</t>
        </is>
      </c>
      <c r="E229" s="17" t="inlineStr">
        <is>
          <t>Nidhi Kulkarni</t>
        </is>
      </c>
      <c r="F229" s="17" t="inlineStr">
        <is>
          <t>Technical Support Analyst</t>
        </is>
      </c>
      <c r="G229" s="17" t="inlineStr">
        <is>
          <t>Aroosa Ghole</t>
        </is>
      </c>
      <c r="H229" s="17" t="inlineStr">
        <is>
          <t>IRIS1947</t>
        </is>
      </c>
      <c r="I229" s="17" t="n"/>
      <c r="J229" s="17" t="inlineStr">
        <is>
          <t>B.E</t>
        </is>
      </c>
      <c r="K229" s="17" t="n"/>
      <c r="L229" s="82" t="inlineStr">
        <is>
          <t>20 of 20</t>
        </is>
      </c>
      <c r="M229" s="83" t="n"/>
      <c r="N229" s="83" t="n"/>
      <c r="O229" s="83" t="inlineStr">
        <is>
          <t>Latest rating: Not rated · manager · 9-box: Not placed · manager</t>
        </is>
      </c>
      <c r="P229" s="83" t="inlineStr">
        <is>
          <t>Complexity &amp; Expertise: A2: Routine client support: error solving, documentation, coordination so report filing goes through → moved down 0.5
Autonomy &amp; Decision: A2: Only documentation named as an independent decision → moved down 0.5
Accountability &amp; Impact: A2: Delivering correct kits for the reports clients ask for → moved down 0.5
Leadership &amp; Strategy: A1: None described → moved down 0.5</t>
        </is>
      </c>
      <c r="Q229" s="84" t="inlineStr">
        <is>
          <t>Open ▸</t>
        </is>
      </c>
      <c r="R229" s="84" t="inlineStr">
        <is>
          <t>Card ▸</t>
        </is>
      </c>
      <c r="S229" s="85" t="inlineStr">
        <is>
          <t>Customer Success &amp; Support</t>
        </is>
      </c>
      <c r="T229" s="86" t="inlineStr">
        <is>
          <t>Application &amp; Product Support</t>
        </is>
      </c>
      <c r="U229" s="86" t="inlineStr">
        <is>
          <t>R015</t>
        </is>
      </c>
      <c r="V229" s="86" t="inlineStr">
        <is>
          <t>Application &amp; Product Support · IC</t>
        </is>
      </c>
      <c r="W229" s="101" t="inlineStr">
        <is>
          <t>A3</t>
        </is>
      </c>
      <c r="X229" s="86" t="inlineStr">
        <is>
          <t>Band A · Practitioner</t>
        </is>
      </c>
      <c r="Y229" s="86" t="inlineStr">
        <is>
          <t>Senior Support Executive</t>
        </is>
      </c>
      <c r="Z229" s="86" t="n"/>
      <c r="AA229" s="86" t="inlineStr">
        <is>
          <t>Placed at A3 by the evidence: six ratings × market-derived weights and rules R1–R13 · no move needed for the reporting line</t>
        </is>
      </c>
      <c r="AB229" s="86" t="n"/>
      <c r="AC229" s="88" t="inlineStr">
        <is>
          <t>A3</t>
        </is>
      </c>
      <c r="AD229" s="21" t="n"/>
      <c r="AE229" s="21" t="n"/>
      <c r="AF229" s="21" t="inlineStr">
        <is>
          <t>P2 · SFIA 3 Apply</t>
        </is>
      </c>
      <c r="AG229" s="89" t="str">
        <f>IFERROR(IF(INDEX(RM_I_C,MATCH($U229,RM_KEY,0))="","",INDEX(RM_I_C,MATCH($U229,RM_KEY,0))),"")</f>
        <v>H</v>
      </c>
      <c r="AH229" s="90" t="str">
        <f>IFERROR(IF(INDEX(RM_I_Au,MATCH($U229,RM_KEY,0))="","",INDEX(RM_I_Au,MATCH($U229,RM_KEY,0))),"")</f>
        <v>M</v>
      </c>
      <c r="AI229" s="90" t="str">
        <f>IFERROR(IF(INDEX(RM_I_Ac,MATCH($U229,RM_KEY,0))="","",INDEX(RM_I_Ac,MATCH($U229,RM_KEY,0))),"")</f>
        <v>M</v>
      </c>
      <c r="AJ229" s="90" t="str">
        <f>IFERROR(IF(INDEX(RM_I_L,MATCH($U229,RM_KEY,0))="","",INDEX(RM_I_L,MATCH($U229,RM_KEY,0))),"")</f>
        <v>L</v>
      </c>
      <c r="AK229" s="90" t="str">
        <f>IFERROR(IF(INDEX(RM_I_BI,MATCH($U229,RM_KEY,0))="","",INDEX(RM_I_BI,MATCH($U229,RM_KEY,0))),"")</f>
        <v>M</v>
      </c>
      <c r="AL229" s="90" t="str">
        <f>IFERROR(IF(INDEX(RM_I_Exp,MATCH($U229,RM_KEY,0))="","",INDEX(RM_I_Exp,MATCH($U229,RM_KEY,0))),"")</f>
        <v>L</v>
      </c>
      <c r="AM229" s="90" t="str">
        <f>IFERROR(IF(INDEX(RM_I_Edu,MATCH($U229,RM_KEY,0))="","",INDEX(RM_I_Edu,MATCH($U229,RM_KEY,0))),"")</f>
        <v>L</v>
      </c>
      <c r="AN229" s="91" t="str">
        <f>IFERROR(IF(INDEX(RM_M_C,MATCH($U229,RM_KEY,0))="","",INDEX(RM_M_C,MATCH($U229,RM_KEY,0))),"")</f>
        <v>H</v>
      </c>
      <c r="AO229" s="92" t="str">
        <f>IFERROR(IF(INDEX(RM_M_Au,MATCH($U229,RM_KEY,0))="","",INDEX(RM_M_Au,MATCH($U229,RM_KEY,0))),"")</f>
        <v>M</v>
      </c>
      <c r="AP229" s="92" t="str">
        <f>IFERROR(IF(INDEX(RM_M_Ac,MATCH($U229,RM_KEY,0))="","",INDEX(RM_M_Ac,MATCH($U229,RM_KEY,0))),"")</f>
        <v>M</v>
      </c>
      <c r="AQ229" s="92" t="str">
        <f>IFERROR(IF(INDEX(RM_M_L,MATCH($U229,RM_KEY,0))="","",INDEX(RM_M_L,MATCH($U229,RM_KEY,0))),"")</f>
        <v>L</v>
      </c>
      <c r="AR229" s="92" t="str">
        <f>IFERROR(IF(INDEX(RM_M_BI,MATCH($U229,RM_KEY,0))="","",INDEX(RM_M_BI,MATCH($U229,RM_KEY,0))),"")</f>
        <v>L</v>
      </c>
      <c r="AS229" s="92" t="str">
        <f>IFERROR(IF(INDEX(RM_M_Exp,MATCH($U229,RM_KEY,0))="","",INDEX(RM_M_Exp,MATCH($U229,RM_KEY,0))),"")</f>
        <v>L</v>
      </c>
      <c r="AT229" s="92" t="str">
        <f>IFERROR(IF(INDEX(RM_M_Edu,MATCH($U229,RM_KEY,0))="","",INDEX(RM_M_Edu,MATCH($U229,RM_KEY,0))),"")</f>
        <v>L</v>
      </c>
      <c r="AU229" s="93" t="str">
        <f>IFERROR(IF(INDEX(RM_L_C,MATCH($U229,RM_KEY,0))="","",INDEX(RM_L_C,MATCH($U229,RM_KEY,0))),"")</f>
        <v/>
      </c>
      <c r="AV229" s="94" t="str">
        <f>IFERROR(IF(INDEX(RM_L_Au,MATCH($U229,RM_KEY,0))="","",INDEX(RM_L_Au,MATCH($U229,RM_KEY,0))),"")</f>
        <v/>
      </c>
      <c r="AW229" s="94" t="str">
        <f>IFERROR(IF(INDEX(RM_L_Ac,MATCH($U229,RM_KEY,0))="","",INDEX(RM_L_Ac,MATCH($U229,RM_KEY,0))),"")</f>
        <v/>
      </c>
      <c r="AX229" s="94" t="str">
        <f>IFERROR(IF(INDEX(RM_L_L,MATCH($U229,RM_KEY,0))="","",INDEX(RM_L_L,MATCH($U229,RM_KEY,0))),"")</f>
        <v/>
      </c>
      <c r="AY229" s="94" t="str">
        <f>IFERROR(IF(INDEX(RM_L_BI,MATCH($U229,RM_KEY,0))="","",INDEX(RM_L_BI,MATCH($U229,RM_KEY,0))),"")</f>
        <v/>
      </c>
      <c r="AZ229" s="94" t="str">
        <f>IFERROR(IF(INDEX(RM_L_Exp,MATCH($U229,RM_KEY,0))="","",INDEX(RM_L_Exp,MATCH($U229,RM_KEY,0))),"")</f>
        <v/>
      </c>
      <c r="BA229" s="94" t="str">
        <f>IFERROR(IF(INDEX(RM_L_Edu,MATCH($U229,RM_KEY,0))="","",INDEX(RM_L_Edu,MATCH($U229,RM_KEY,0))),"")</f>
        <v/>
      </c>
      <c r="BB229" s="89" t="inlineStr">
        <is>
          <t>M</t>
        </is>
      </c>
      <c r="BC229" s="90" t="inlineStr">
        <is>
          <t>M</t>
        </is>
      </c>
      <c r="BD229" s="90" t="inlineStr">
        <is>
          <t>M</t>
        </is>
      </c>
      <c r="BE229" s="90" t="inlineStr">
        <is>
          <t>L</t>
        </is>
      </c>
      <c r="BF229" s="90" t="inlineStr">
        <is>
          <t>M</t>
        </is>
      </c>
      <c r="BG229" s="90" t="n"/>
      <c r="BH229" s="90" t="inlineStr">
        <is>
          <t>M</t>
        </is>
      </c>
      <c r="BI229" s="93" t="n"/>
      <c r="BJ229" s="94" t="n"/>
      <c r="BK229" s="94" t="n"/>
      <c r="BL229" s="94" t="n"/>
      <c r="BM229" s="94" t="n"/>
      <c r="BN229" s="94" t="n"/>
      <c r="BO229" s="94" t="n"/>
      <c r="BP229" s="63" t="n"/>
      <c r="BQ229" s="95" t="str">
        <f>IF(CY229=0,"",IF(BP229&lt;&gt;"",BP229,IF(LEFT(W229,1)="X",W229,IF(OR(W229="B+",W229="C+"),INDEX(LAD_PC,MAX(1,MIN(14,MATCH(W229,LAD_PC,0)+IF((DA229-CZ229)&gt;=0.5,1,IF((DA229-CZ229)&lt;=-0.5,-1,0))))),INDEX(LAD_STD,MAX(1,MIN(12,MATCH(W229,LAD_STD,0)+IF((DA229-CZ229)&gt;=0.5,1,IF((DA229-CZ229)&lt;=-0.5,-1,0)))))))))</f>
        <v/>
      </c>
      <c r="BR229" s="86" t="str">
        <f>IF(BQ229="","",IFERROR(CHOOSE(INDEX(B_RANK,MATCH(BQ229,B_LVL,0)),"Band A · Practitioner","Band B · Specialist / Manager","B+ · Player-Coach","Band C · Principal / Head","C+ · Player-Coach","Band D · Business leadership","Band E · Enterprise leadership"),"Band X · Consultant"))</f>
        <v/>
      </c>
      <c r="BS229" s="86" t="str">
        <f>IF(BQ229="","",IF(BQ229=W229,"• Same",IF(INDEX(B_VAL,MATCH(BQ229,B_LVL,0))&gt;INDEX(B_VAL,MATCH(W229,B_LVL,0)),"▲ Up","▼ Down")))</f>
        <v/>
      </c>
      <c r="BT229" s="95" t="str">
        <f>IF(BQ229&lt;&gt;"",BQ229,W229)</f>
        <v>A3</v>
      </c>
      <c r="BU229" s="86" t="str">
        <f>IFERROR(IF($H229="","—",IF(OR(LEFT(BT229,1)="X",LEFT(INDEX($BT$7:$BT$592,MATCH($H229,$D$7:$D$592,0)),1)="X"),"—",IF(AND(LEFT(BT229,1)="E",LEFT(INDEX($BT$7:$BT$592,MATCH($H229,$D$7:$D$592,0)),1)="E"),"Exception · Band E",IF(INDEX(B_VAL,MATCH(BT229,B_LVL,0))&gt;=INDEX(B_VAL,MATCH(INDEX($BT$7:$BT$592,MATCH($H229,$D$7:$D$592,0)),B_LVL,0)),"⚠ At or above the manager",IF(INDEX(B_RANK,MATCH(BT229,B_LVL,0))=INDEX(B_RANK,MATCH(INDEX($BT$7:$BT$592,MATCH($H229,$D$7:$D$592,0)),B_LVL,0)),"⚠ Same band as the manager","OK"))))),"—")</f>
        <v>OK</v>
      </c>
      <c r="BV229" s="64" t="n"/>
      <c r="BW229" s="20">
        <f>IFERROR(INDEX(LMH_PTS,MATCH(AG229,LMH_KEY,0)),0)</f>
        <v>9</v>
      </c>
      <c r="BX229" s="21">
        <f>IFERROR(INDEX(LMH_PTS,MATCH(AH229,LMH_KEY,0)),0)</f>
        <v>3</v>
      </c>
      <c r="BY229" s="21">
        <f>IFERROR(INDEX(LMH_PTS,MATCH(AI229,LMH_KEY,0)),0)</f>
        <v>3</v>
      </c>
      <c r="BZ229" s="21">
        <f>IFERROR(INDEX(LMH_PTS,MATCH(AJ229,LMH_KEY,0)),0)</f>
        <v>1</v>
      </c>
      <c r="CA229" s="21">
        <f>IFERROR(INDEX(LMH_PTS,MATCH(AK229,LMH_KEY,0)),0)</f>
        <v>3</v>
      </c>
      <c r="CB229" s="21">
        <f>IFERROR(INDEX(LMH_PTS,MATCH(AL229,LMH_KEY,0)),0)</f>
        <v>1</v>
      </c>
      <c r="CC229" s="21">
        <f>IFERROR(INDEX(LMH_PTS,MATCH(AM229,LMH_KEY,0)),0)</f>
        <v>1</v>
      </c>
      <c r="CD229" s="21">
        <f>IFERROR(INDEX(LMH_PTS,MATCH(IF(AU229&lt;&gt;"",AU229,AG229),LMH_KEY,0)),0)</f>
        <v>9</v>
      </c>
      <c r="CE229" s="21">
        <f>IFERROR(INDEX(LMH_PTS,MATCH(IF(AV229&lt;&gt;"",AV229,AH229),LMH_KEY,0)),0)</f>
        <v>3</v>
      </c>
      <c r="CF229" s="21">
        <f>IFERROR(INDEX(LMH_PTS,MATCH(IF(AW229&lt;&gt;"",AW229,AI229),LMH_KEY,0)),0)</f>
        <v>3</v>
      </c>
      <c r="CG229" s="21">
        <f>IFERROR(INDEX(LMH_PTS,MATCH(IF(AX229&lt;&gt;"",AX229,AJ229),LMH_KEY,0)),0)</f>
        <v>1</v>
      </c>
      <c r="CH229" s="21">
        <f>IFERROR(INDEX(LMH_PTS,MATCH(IF(AY229&lt;&gt;"",AY229,AK229),LMH_KEY,0)),0)</f>
        <v>3</v>
      </c>
      <c r="CI229" s="21">
        <f>IFERROR(INDEX(LMH_PTS,MATCH(IF(AZ229&lt;&gt;"",AZ229,AL229),LMH_KEY,0)),0)</f>
        <v>1</v>
      </c>
      <c r="CJ229" s="21">
        <f>IFERROR(INDEX(LMH_PTS,MATCH(IF(BA229&lt;&gt;"",BA229,AM229),LMH_KEY,0)),0)</f>
        <v>1</v>
      </c>
      <c r="CK229" s="21">
        <f>IF(BB229="",0,IFERROR(INDEX(LMH_STEP,MATCH(BB229,LMH_KEY,0)),0))</f>
        <v>0</v>
      </c>
      <c r="CL229" s="21">
        <f>IF(BC229="",0,IFERROR(INDEX(LMH_STEP,MATCH(BC229,LMH_KEY,0)),0))</f>
        <v>0</v>
      </c>
      <c r="CM229" s="21">
        <f>IF(BD229="",0,IFERROR(INDEX(LMH_STEP,MATCH(BD229,LMH_KEY,0)),0))</f>
        <v>0</v>
      </c>
      <c r="CN229" s="21">
        <f>IF(BE229="",0,IFERROR(INDEX(LMH_STEP,MATCH(BE229,LMH_KEY,0)),0))</f>
        <v>-1</v>
      </c>
      <c r="CO229" s="21">
        <f>IF(BF229="",0,IFERROR(INDEX(LMH_STEP,MATCH(BF229,LMH_KEY,0)),0))</f>
        <v>0</v>
      </c>
      <c r="CP229" s="21">
        <f>IF(BG229="",0,IFERROR(INDEX(LMH_STEP,MATCH(BG229,LMH_KEY,0)),0))</f>
        <v>0</v>
      </c>
      <c r="CQ229" s="21">
        <f>IF(BH229="",0,IFERROR(INDEX(LMH_STEP,MATCH(BH229,LMH_KEY,0)),0))</f>
        <v>0</v>
      </c>
      <c r="CR229" s="21">
        <f>IF(BI229&lt;&gt;"",IFERROR(INDEX(LMH_STEP,MATCH(BI229,LMH_KEY,0)),0),CK229)</f>
        <v>0</v>
      </c>
      <c r="CS229" s="21">
        <f>IF(BJ229&lt;&gt;"",IFERROR(INDEX(LMH_STEP,MATCH(BJ229,LMH_KEY,0)),0),CL229)</f>
        <v>0</v>
      </c>
      <c r="CT229" s="21">
        <f>IF(BK229&lt;&gt;"",IFERROR(INDEX(LMH_STEP,MATCH(BK229,LMH_KEY,0)),0),CM229)</f>
        <v>0</v>
      </c>
      <c r="CU229" s="21">
        <f>IF(BL229&lt;&gt;"",IFERROR(INDEX(LMH_STEP,MATCH(BL229,LMH_KEY,0)),0),CN229)</f>
        <v>-1</v>
      </c>
      <c r="CV229" s="21">
        <f>IF(BM229&lt;&gt;"",IFERROR(INDEX(LMH_STEP,MATCH(BM229,LMH_KEY,0)),0),CO229)</f>
        <v>0</v>
      </c>
      <c r="CW229" s="21">
        <f>IF(BN229&lt;&gt;"",IFERROR(INDEX(LMH_STEP,MATCH(BN229,LMH_KEY,0)),0),CP229)</f>
        <v>0</v>
      </c>
      <c r="CX229" s="21">
        <f>IF(BO229&lt;&gt;"",IFERROR(INDEX(LMH_STEP,MATCH(BO229,LMH_KEY,0)),0),CQ229)</f>
        <v>0</v>
      </c>
      <c r="CY229" s="21">
        <f>COUNTA(BI229:BO229)+IF(BP229&lt;&gt;"",1,0)+IFERROR(INDEX(RM_LCNT,MATCH($U229,RM_KEY,0)),0)</f>
        <v>0</v>
      </c>
      <c r="CZ229" s="21">
        <f>IF((BW229+BX229+BY229+BZ229+CA229+CB229+CC229)=0,0,(BW229*CK229+BX229*CL229+BY229*CM229+BZ229*CN229+CA229*CO229+CB229*CP229+CC229*CQ229)/(BW229+BX229+BY229+BZ229+CA229+CB229+CC229))</f>
        <v>-0.0476190476190476</v>
      </c>
      <c r="DA229" s="21">
        <f>IF((CD229+CE229+CF229+CG229+CH229+CI229+CJ229)=0,0,(CD229*CR229+CE229*CS229+CF229*CT229+CG229*CU229+CH229*CV229+CI229*CW229+CJ229*CX229)/(CD229+CE229+CF229+CG229+CH229+CI229+CJ229))</f>
        <v>-0.0476190476190476</v>
      </c>
    </row>
    <row r="230" ht="70" customHeight="1">
      <c r="A230" s="59" t="inlineStr">
        <is>
          <t>iDEAL</t>
        </is>
      </c>
      <c r="B230" s="17" t="inlineStr">
        <is>
          <t>Technology</t>
        </is>
      </c>
      <c r="C230" s="17" t="n">
        <v>4</v>
      </c>
      <c r="D230" s="17" t="inlineStr">
        <is>
          <t>IRIS2310</t>
        </is>
      </c>
      <c r="E230" s="17" t="inlineStr">
        <is>
          <t>Vivek Kumar</t>
        </is>
      </c>
      <c r="F230" s="17" t="inlineStr">
        <is>
          <t>Trainee Business Analyst</t>
        </is>
      </c>
      <c r="G230" s="17" t="inlineStr">
        <is>
          <t>Aroosa Ghole</t>
        </is>
      </c>
      <c r="H230" s="17" t="inlineStr">
        <is>
          <t>IRIS1947</t>
        </is>
      </c>
      <c r="I230" s="17" t="n">
        <v>3.1</v>
      </c>
      <c r="J230" s="17" t="inlineStr">
        <is>
          <t>BBA</t>
        </is>
      </c>
      <c r="K230" s="17" t="inlineStr">
        <is>
          <t>L2 – Trainee</t>
        </is>
      </c>
      <c r="L230" s="82" t="inlineStr">
        <is>
          <t>20 of 20</t>
        </is>
      </c>
      <c r="M230" s="83" t="n"/>
      <c r="N230" s="83" t="inlineStr">
        <is>
          <t>Annual · set by manager: 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t>
        </is>
      </c>
      <c r="O230" s="83" t="inlineStr">
        <is>
          <t>Latest rating: 3 · Potential: Medium · 9-box: Emerging Talent</t>
        </is>
      </c>
      <c r="P230" s="83" t="inlineStr">
        <is>
          <t>Complexity &amp; Expertise: A3: Resolves bank queries, errors and deployments across 10+ banks; documents requirements; CIC automation → moved up 1
Autonomy &amp; Decision: A3: Runs daily support calls and requirement understanding with banks as their SPOC → moved up 1
Accountability &amp; Impact: A3: SPOC for 10+ banks; checks changes on client servers; clears escalations → moved up 1
Leadership &amp; Strategy: A2: Lists 'helping others'; no standing guidance role → moved up 0.5</t>
        </is>
      </c>
      <c r="Q230" s="84" t="inlineStr">
        <is>
          <t>Open ▸</t>
        </is>
      </c>
      <c r="R230" s="84" t="inlineStr">
        <is>
          <t>Card ▸</t>
        </is>
      </c>
      <c r="S230" s="85" t="inlineStr">
        <is>
          <t>Business Analysis</t>
        </is>
      </c>
      <c r="T230" s="86" t="inlineStr">
        <is>
          <t>Business Analysis</t>
        </is>
      </c>
      <c r="U230" s="86" t="inlineStr">
        <is>
          <t>R005</t>
        </is>
      </c>
      <c r="V230" s="86" t="inlineStr">
        <is>
          <t>Business Analysis · IC</t>
        </is>
      </c>
      <c r="W230" s="101" t="inlineStr">
        <is>
          <t>A3</t>
        </is>
      </c>
      <c r="X230" s="86" t="inlineStr">
        <is>
          <t>Band A · Practitioner</t>
        </is>
      </c>
      <c r="Y230" s="86" t="inlineStr">
        <is>
          <t>Senior Business Analyst</t>
        </is>
      </c>
      <c r="Z230" s="86" t="n"/>
      <c r="AA230" s="86" t="inlineStr">
        <is>
          <t>Placed at A3 by the evidence: six ratings × market-derived weights and rules R1–R13 · no move needed for the reporting line</t>
        </is>
      </c>
      <c r="AB230" s="86" t="n"/>
      <c r="AC230" s="88" t="inlineStr">
        <is>
          <t>A2</t>
        </is>
      </c>
      <c r="AD230" s="21" t="inlineStr">
        <is>
          <t>Medium · 3.1 yrs vs market 2–5 yrs for A3</t>
        </is>
      </c>
      <c r="AE230" s="21" t="n"/>
      <c r="AF230" s="21" t="inlineStr">
        <is>
          <t>P2 · SFIA 3 Apply</t>
        </is>
      </c>
      <c r="AG230" s="89" t="str">
        <f>IFERROR(IF(INDEX(RM_I_C,MATCH($U230,RM_KEY,0))="","",INDEX(RM_I_C,MATCH($U230,RM_KEY,0))),"")</f>
        <v>H</v>
      </c>
      <c r="AH230" s="90" t="str">
        <f>IFERROR(IF(INDEX(RM_I_Au,MATCH($U230,RM_KEY,0))="","",INDEX(RM_I_Au,MATCH($U230,RM_KEY,0))),"")</f>
        <v>M</v>
      </c>
      <c r="AI230" s="90" t="str">
        <f>IFERROR(IF(INDEX(RM_I_Ac,MATCH($U230,RM_KEY,0))="","",INDEX(RM_I_Ac,MATCH($U230,RM_KEY,0))),"")</f>
        <v>L</v>
      </c>
      <c r="AJ230" s="90" t="str">
        <f>IFERROR(IF(INDEX(RM_I_L,MATCH($U230,RM_KEY,0))="","",INDEX(RM_I_L,MATCH($U230,RM_KEY,0))),"")</f>
        <v>L</v>
      </c>
      <c r="AK230" s="90" t="str">
        <f>IFERROR(IF(INDEX(RM_I_BI,MATCH($U230,RM_KEY,0))="","",INDEX(RM_I_BI,MATCH($U230,RM_KEY,0))),"")</f>
        <v>L</v>
      </c>
      <c r="AL230" s="90" t="str">
        <f>IFERROR(IF(INDEX(RM_I_Exp,MATCH($U230,RM_KEY,0))="","",INDEX(RM_I_Exp,MATCH($U230,RM_KEY,0))),"")</f>
        <v>L</v>
      </c>
      <c r="AM230" s="90" t="str">
        <f>IFERROR(IF(INDEX(RM_I_Edu,MATCH($U230,RM_KEY,0))="","",INDEX(RM_I_Edu,MATCH($U230,RM_KEY,0))),"")</f>
        <v>L</v>
      </c>
      <c r="AN230" s="91" t="str">
        <f>IFERROR(IF(INDEX(RM_M_C,MATCH($U230,RM_KEY,0))="","",INDEX(RM_M_C,MATCH($U230,RM_KEY,0))),"")</f>
        <v>H</v>
      </c>
      <c r="AO230" s="92" t="str">
        <f>IFERROR(IF(INDEX(RM_M_Au,MATCH($U230,RM_KEY,0))="","",INDEX(RM_M_Au,MATCH($U230,RM_KEY,0))),"")</f>
        <v>M</v>
      </c>
      <c r="AP230" s="92" t="str">
        <f>IFERROR(IF(INDEX(RM_M_Ac,MATCH($U230,RM_KEY,0))="","",INDEX(RM_M_Ac,MATCH($U230,RM_KEY,0))),"")</f>
        <v>M</v>
      </c>
      <c r="AQ230" s="92" t="str">
        <f>IFERROR(IF(INDEX(RM_M_L,MATCH($U230,RM_KEY,0))="","",INDEX(RM_M_L,MATCH($U230,RM_KEY,0))),"")</f>
        <v>L</v>
      </c>
      <c r="AR230" s="92" t="str">
        <f>IFERROR(IF(INDEX(RM_M_BI,MATCH($U230,RM_KEY,0))="","",INDEX(RM_M_BI,MATCH($U230,RM_KEY,0))),"")</f>
        <v>L</v>
      </c>
      <c r="AS230" s="92" t="str">
        <f>IFERROR(IF(INDEX(RM_M_Exp,MATCH($U230,RM_KEY,0))="","",INDEX(RM_M_Exp,MATCH($U230,RM_KEY,0))),"")</f>
        <v>L</v>
      </c>
      <c r="AT230" s="92" t="str">
        <f>IFERROR(IF(INDEX(RM_M_Edu,MATCH($U230,RM_KEY,0))="","",INDEX(RM_M_Edu,MATCH($U230,RM_KEY,0))),"")</f>
        <v>L</v>
      </c>
      <c r="AU230" s="93" t="str">
        <f>IFERROR(IF(INDEX(RM_L_C,MATCH($U230,RM_KEY,0))="","",INDEX(RM_L_C,MATCH($U230,RM_KEY,0))),"")</f>
        <v/>
      </c>
      <c r="AV230" s="94" t="str">
        <f>IFERROR(IF(INDEX(RM_L_Au,MATCH($U230,RM_KEY,0))="","",INDEX(RM_L_Au,MATCH($U230,RM_KEY,0))),"")</f>
        <v/>
      </c>
      <c r="AW230" s="94" t="str">
        <f>IFERROR(IF(INDEX(RM_L_Ac,MATCH($U230,RM_KEY,0))="","",INDEX(RM_L_Ac,MATCH($U230,RM_KEY,0))),"")</f>
        <v/>
      </c>
      <c r="AX230" s="94" t="str">
        <f>IFERROR(IF(INDEX(RM_L_L,MATCH($U230,RM_KEY,0))="","",INDEX(RM_L_L,MATCH($U230,RM_KEY,0))),"")</f>
        <v/>
      </c>
      <c r="AY230" s="94" t="str">
        <f>IFERROR(IF(INDEX(RM_L_BI,MATCH($U230,RM_KEY,0))="","",INDEX(RM_L_BI,MATCH($U230,RM_KEY,0))),"")</f>
        <v/>
      </c>
      <c r="AZ230" s="94" t="str">
        <f>IFERROR(IF(INDEX(RM_L_Exp,MATCH($U230,RM_KEY,0))="","",INDEX(RM_L_Exp,MATCH($U230,RM_KEY,0))),"")</f>
        <v/>
      </c>
      <c r="BA230" s="94" t="str">
        <f>IFERROR(IF(INDEX(RM_L_Edu,MATCH($U230,RM_KEY,0))="","",INDEX(RM_L_Edu,MATCH($U230,RM_KEY,0))),"")</f>
        <v/>
      </c>
      <c r="BB230" s="89" t="inlineStr">
        <is>
          <t>L</t>
        </is>
      </c>
      <c r="BC230" s="90" t="inlineStr">
        <is>
          <t>L</t>
        </is>
      </c>
      <c r="BD230" s="90" t="inlineStr">
        <is>
          <t>L</t>
        </is>
      </c>
      <c r="BE230" s="90" t="inlineStr">
        <is>
          <t>L</t>
        </is>
      </c>
      <c r="BF230" s="90" t="n"/>
      <c r="BG230" s="90" t="inlineStr">
        <is>
          <t>M</t>
        </is>
      </c>
      <c r="BH230" s="90" t="inlineStr">
        <is>
          <t>M</t>
        </is>
      </c>
      <c r="BI230" s="93" t="n"/>
      <c r="BJ230" s="94" t="n"/>
      <c r="BK230" s="94" t="n"/>
      <c r="BL230" s="94" t="n"/>
      <c r="BM230" s="94" t="n"/>
      <c r="BN230" s="94" t="n"/>
      <c r="BO230" s="94" t="n"/>
      <c r="BP230" s="63" t="n"/>
      <c r="BQ230" s="95" t="str">
        <f>IF(CY230=0,"",IF(BP230&lt;&gt;"",BP230,IF(LEFT(W230,1)="X",W230,IF(OR(W230="B+",W230="C+"),INDEX(LAD_PC,MAX(1,MIN(14,MATCH(W230,LAD_PC,0)+IF((DA230-CZ230)&gt;=0.5,1,IF((DA230-CZ230)&lt;=-0.5,-1,0))))),INDEX(LAD_STD,MAX(1,MIN(12,MATCH(W230,LAD_STD,0)+IF((DA230-CZ230)&gt;=0.5,1,IF((DA230-CZ230)&lt;=-0.5,-1,0)))))))))</f>
        <v/>
      </c>
      <c r="BR230" s="86" t="str">
        <f>IF(BQ230="","",IFERROR(CHOOSE(INDEX(B_RANK,MATCH(BQ230,B_LVL,0)),"Band A · Practitioner","Band B · Specialist / Manager","B+ · Player-Coach","Band C · Principal / Head","C+ · Player-Coach","Band D · Business leadership","Band E · Enterprise leadership"),"Band X · Consultant"))</f>
        <v/>
      </c>
      <c r="BS230" s="86" t="str">
        <f>IF(BQ230="","",IF(BQ230=W230,"• Same",IF(INDEX(B_VAL,MATCH(BQ230,B_LVL,0))&gt;INDEX(B_VAL,MATCH(W230,B_LVL,0)),"▲ Up","▼ Down")))</f>
        <v/>
      </c>
      <c r="BT230" s="95" t="str">
        <f>IF(BQ230&lt;&gt;"",BQ230,W230)</f>
        <v>A3</v>
      </c>
      <c r="BU230" s="86" t="str">
        <f>IFERROR(IF($H230="","—",IF(OR(LEFT(BT230,1)="X",LEFT(INDEX($BT$7:$BT$592,MATCH($H230,$D$7:$D$592,0)),1)="X"),"—",IF(AND(LEFT(BT230,1)="E",LEFT(INDEX($BT$7:$BT$592,MATCH($H230,$D$7:$D$592,0)),1)="E"),"Exception · Band E",IF(INDEX(B_VAL,MATCH(BT230,B_LVL,0))&gt;=INDEX(B_VAL,MATCH(INDEX($BT$7:$BT$592,MATCH($H230,$D$7:$D$592,0)),B_LVL,0)),"⚠ At or above the manager",IF(INDEX(B_RANK,MATCH(BT230,B_LVL,0))=INDEX(B_RANK,MATCH(INDEX($BT$7:$BT$592,MATCH($H230,$D$7:$D$592,0)),B_LVL,0)),"⚠ Same band as the manager","OK"))))),"—")</f>
        <v>OK</v>
      </c>
      <c r="BV230" s="64" t="n"/>
      <c r="BW230" s="20">
        <f>IFERROR(INDEX(LMH_PTS,MATCH(AG230,LMH_KEY,0)),0)</f>
        <v>9</v>
      </c>
      <c r="BX230" s="21">
        <f>IFERROR(INDEX(LMH_PTS,MATCH(AH230,LMH_KEY,0)),0)</f>
        <v>3</v>
      </c>
      <c r="BY230" s="21">
        <f>IFERROR(INDEX(LMH_PTS,MATCH(AI230,LMH_KEY,0)),0)</f>
        <v>1</v>
      </c>
      <c r="BZ230" s="21">
        <f>IFERROR(INDEX(LMH_PTS,MATCH(AJ230,LMH_KEY,0)),0)</f>
        <v>1</v>
      </c>
      <c r="CA230" s="21">
        <f>IFERROR(INDEX(LMH_PTS,MATCH(AK230,LMH_KEY,0)),0)</f>
        <v>1</v>
      </c>
      <c r="CB230" s="21">
        <f>IFERROR(INDEX(LMH_PTS,MATCH(AL230,LMH_KEY,0)),0)</f>
        <v>1</v>
      </c>
      <c r="CC230" s="21">
        <f>IFERROR(INDEX(LMH_PTS,MATCH(AM230,LMH_KEY,0)),0)</f>
        <v>1</v>
      </c>
      <c r="CD230" s="21">
        <f>IFERROR(INDEX(LMH_PTS,MATCH(IF(AU230&lt;&gt;"",AU230,AG230),LMH_KEY,0)),0)</f>
        <v>9</v>
      </c>
      <c r="CE230" s="21">
        <f>IFERROR(INDEX(LMH_PTS,MATCH(IF(AV230&lt;&gt;"",AV230,AH230),LMH_KEY,0)),0)</f>
        <v>3</v>
      </c>
      <c r="CF230" s="21">
        <f>IFERROR(INDEX(LMH_PTS,MATCH(IF(AW230&lt;&gt;"",AW230,AI230),LMH_KEY,0)),0)</f>
        <v>1</v>
      </c>
      <c r="CG230" s="21">
        <f>IFERROR(INDEX(LMH_PTS,MATCH(IF(AX230&lt;&gt;"",AX230,AJ230),LMH_KEY,0)),0)</f>
        <v>1</v>
      </c>
      <c r="CH230" s="21">
        <f>IFERROR(INDEX(LMH_PTS,MATCH(IF(AY230&lt;&gt;"",AY230,AK230),LMH_KEY,0)),0)</f>
        <v>1</v>
      </c>
      <c r="CI230" s="21">
        <f>IFERROR(INDEX(LMH_PTS,MATCH(IF(AZ230&lt;&gt;"",AZ230,AL230),LMH_KEY,0)),0)</f>
        <v>1</v>
      </c>
      <c r="CJ230" s="21">
        <f>IFERROR(INDEX(LMH_PTS,MATCH(IF(BA230&lt;&gt;"",BA230,AM230),LMH_KEY,0)),0)</f>
        <v>1</v>
      </c>
      <c r="CK230" s="21">
        <f>IF(BB230="",0,IFERROR(INDEX(LMH_STEP,MATCH(BB230,LMH_KEY,0)),0))</f>
        <v>-1</v>
      </c>
      <c r="CL230" s="21">
        <f>IF(BC230="",0,IFERROR(INDEX(LMH_STEP,MATCH(BC230,LMH_KEY,0)),0))</f>
        <v>-1</v>
      </c>
      <c r="CM230" s="21">
        <f>IF(BD230="",0,IFERROR(INDEX(LMH_STEP,MATCH(BD230,LMH_KEY,0)),0))</f>
        <v>-1</v>
      </c>
      <c r="CN230" s="21">
        <f>IF(BE230="",0,IFERROR(INDEX(LMH_STEP,MATCH(BE230,LMH_KEY,0)),0))</f>
        <v>-1</v>
      </c>
      <c r="CO230" s="21">
        <f>IF(BF230="",0,IFERROR(INDEX(LMH_STEP,MATCH(BF230,LMH_KEY,0)),0))</f>
        <v>0</v>
      </c>
      <c r="CP230" s="21">
        <f>IF(BG230="",0,IFERROR(INDEX(LMH_STEP,MATCH(BG230,LMH_KEY,0)),0))</f>
        <v>0</v>
      </c>
      <c r="CQ230" s="21">
        <f>IF(BH230="",0,IFERROR(INDEX(LMH_STEP,MATCH(BH230,LMH_KEY,0)),0))</f>
        <v>0</v>
      </c>
      <c r="CR230" s="21">
        <f>IF(BI230&lt;&gt;"",IFERROR(INDEX(LMH_STEP,MATCH(BI230,LMH_KEY,0)),0),CK230)</f>
        <v>-1</v>
      </c>
      <c r="CS230" s="21">
        <f>IF(BJ230&lt;&gt;"",IFERROR(INDEX(LMH_STEP,MATCH(BJ230,LMH_KEY,0)),0),CL230)</f>
        <v>-1</v>
      </c>
      <c r="CT230" s="21">
        <f>IF(BK230&lt;&gt;"",IFERROR(INDEX(LMH_STEP,MATCH(BK230,LMH_KEY,0)),0),CM230)</f>
        <v>-1</v>
      </c>
      <c r="CU230" s="21">
        <f>IF(BL230&lt;&gt;"",IFERROR(INDEX(LMH_STEP,MATCH(BL230,LMH_KEY,0)),0),CN230)</f>
        <v>-1</v>
      </c>
      <c r="CV230" s="21">
        <f>IF(BM230&lt;&gt;"",IFERROR(INDEX(LMH_STEP,MATCH(BM230,LMH_KEY,0)),0),CO230)</f>
        <v>0</v>
      </c>
      <c r="CW230" s="21">
        <f>IF(BN230&lt;&gt;"",IFERROR(INDEX(LMH_STEP,MATCH(BN230,LMH_KEY,0)),0),CP230)</f>
        <v>0</v>
      </c>
      <c r="CX230" s="21">
        <f>IF(BO230&lt;&gt;"",IFERROR(INDEX(LMH_STEP,MATCH(BO230,LMH_KEY,0)),0),CQ230)</f>
        <v>0</v>
      </c>
      <c r="CY230" s="21">
        <f>COUNTA(BI230:BO230)+IF(BP230&lt;&gt;"",1,0)+IFERROR(INDEX(RM_LCNT,MATCH($U230,RM_KEY,0)),0)</f>
        <v>0</v>
      </c>
      <c r="CZ230" s="21">
        <f>IF((BW230+BX230+BY230+BZ230+CA230+CB230+CC230)=0,0,(BW230*CK230+BX230*CL230+BY230*CM230+BZ230*CN230+CA230*CO230+CB230*CP230+CC230*CQ230)/(BW230+BX230+BY230+BZ230+CA230+CB230+CC230))</f>
        <v>-0.823529411764706</v>
      </c>
      <c r="DA230" s="21">
        <f>IF((CD230+CE230+CF230+CG230+CH230+CI230+CJ230)=0,0,(CD230*CR230+CE230*CS230+CF230*CT230+CG230*CU230+CH230*CV230+CI230*CW230+CJ230*CX230)/(CD230+CE230+CF230+CG230+CH230+CI230+CJ230))</f>
        <v>-0.823529411764706</v>
      </c>
    </row>
    <row r="231" ht="70" customHeight="1">
      <c r="A231" s="59" t="inlineStr">
        <is>
          <t>iDEAL</t>
        </is>
      </c>
      <c r="B231" s="17" t="inlineStr">
        <is>
          <t>Technology</t>
        </is>
      </c>
      <c r="C231" s="17" t="n">
        <v>4</v>
      </c>
      <c r="D231" s="17" t="inlineStr">
        <is>
          <t>IRIS2527</t>
        </is>
      </c>
      <c r="E231" s="17" t="inlineStr">
        <is>
          <t>Hemand Thayil</t>
        </is>
      </c>
      <c r="F231" s="17" t="inlineStr">
        <is>
          <t>Customer Solution Analyst</t>
        </is>
      </c>
      <c r="G231" s="17" t="inlineStr">
        <is>
          <t>Aroosa Ghole</t>
        </is>
      </c>
      <c r="H231" s="17" t="inlineStr">
        <is>
          <t>IRIS1947</t>
        </is>
      </c>
      <c r="I231" s="17" t="n">
        <v>1.9</v>
      </c>
      <c r="J231" s="17" t="inlineStr">
        <is>
          <t>MCA</t>
        </is>
      </c>
      <c r="K231" s="17" t="inlineStr">
        <is>
          <t>L3 – Professional / Associate</t>
        </is>
      </c>
      <c r="L231" s="82" t="inlineStr">
        <is>
          <t>17 of 20</t>
        </is>
      </c>
      <c r="M231" s="83" t="n"/>
      <c r="N231" s="83" t="inlineStr">
        <is>
          <t>Annual · set by manager: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t>
        </is>
      </c>
      <c r="O231" s="83" t="inlineStr">
        <is>
          <t>Latest rating: 3 · Potential: Medium · 9-box: Core Contributor</t>
        </is>
      </c>
      <c r="P231" s="83" t="inlineStr">
        <is>
          <t>Complexity &amp; Expertise: A2: Client support and error handling on iDEAL; note says moving from shadowing to independent → matches the start
Autonomy &amp; Decision: A2: Decides to connect with the client to fix an issue; note shows reliance on seniors → matches the start
Accountability &amp; Impact: A2: own survey / KRA answers · summarised by the rater; not quoted → matches the start
Leadership &amp; Strategy: A1: No guidance of others described → matches the start</t>
        </is>
      </c>
      <c r="Q231" s="84" t="inlineStr">
        <is>
          <t>Open ▸</t>
        </is>
      </c>
      <c r="R231" s="84" t="inlineStr">
        <is>
          <t>Card ▸</t>
        </is>
      </c>
      <c r="S231" s="85" t="inlineStr">
        <is>
          <t>Customer Success &amp; Support</t>
        </is>
      </c>
      <c r="T231" s="86" t="inlineStr">
        <is>
          <t>Application &amp; Product Support</t>
        </is>
      </c>
      <c r="U231" s="86" t="inlineStr">
        <is>
          <t>R015</t>
        </is>
      </c>
      <c r="V231" s="86" t="inlineStr">
        <is>
          <t>Application &amp; Product Support · IC</t>
        </is>
      </c>
      <c r="W231" s="101" t="inlineStr">
        <is>
          <t>A2</t>
        </is>
      </c>
      <c r="X231" s="86" t="inlineStr">
        <is>
          <t>Band A · Practitioner</t>
        </is>
      </c>
      <c r="Y231" s="86" t="inlineStr">
        <is>
          <t>Support Executive</t>
        </is>
      </c>
      <c r="Z231" s="86" t="n"/>
      <c r="AA231" s="86" t="inlineStr">
        <is>
          <t>Placed at A2 by the evidence: six ratings × market-derived weights and rules R1–R13 · no move needed for the reporting line</t>
        </is>
      </c>
      <c r="AB231" s="86" t="n"/>
      <c r="AC231" s="88" t="inlineStr">
        <is>
          <t>A2</t>
        </is>
      </c>
      <c r="AD231" s="21" t="inlineStr">
        <is>
          <t>Medium · 1.9 yrs vs market 0–3 yrs for A2</t>
        </is>
      </c>
      <c r="AE231" s="21" t="n"/>
      <c r="AF231" s="21" t="inlineStr">
        <is>
          <t>P1–P2 · SFIA 2 Assist</t>
        </is>
      </c>
      <c r="AG231" s="89" t="str">
        <f>IFERROR(IF(INDEX(RM_I_C,MATCH($U231,RM_KEY,0))="","",INDEX(RM_I_C,MATCH($U231,RM_KEY,0))),"")</f>
        <v>H</v>
      </c>
      <c r="AH231" s="90" t="str">
        <f>IFERROR(IF(INDEX(RM_I_Au,MATCH($U231,RM_KEY,0))="","",INDEX(RM_I_Au,MATCH($U231,RM_KEY,0))),"")</f>
        <v>M</v>
      </c>
      <c r="AI231" s="90" t="str">
        <f>IFERROR(IF(INDEX(RM_I_Ac,MATCH($U231,RM_KEY,0))="","",INDEX(RM_I_Ac,MATCH($U231,RM_KEY,0))),"")</f>
        <v>M</v>
      </c>
      <c r="AJ231" s="90" t="str">
        <f>IFERROR(IF(INDEX(RM_I_L,MATCH($U231,RM_KEY,0))="","",INDEX(RM_I_L,MATCH($U231,RM_KEY,0))),"")</f>
        <v>L</v>
      </c>
      <c r="AK231" s="90" t="str">
        <f>IFERROR(IF(INDEX(RM_I_BI,MATCH($U231,RM_KEY,0))="","",INDEX(RM_I_BI,MATCH($U231,RM_KEY,0))),"")</f>
        <v>M</v>
      </c>
      <c r="AL231" s="90" t="str">
        <f>IFERROR(IF(INDEX(RM_I_Exp,MATCH($U231,RM_KEY,0))="","",INDEX(RM_I_Exp,MATCH($U231,RM_KEY,0))),"")</f>
        <v>L</v>
      </c>
      <c r="AM231" s="90" t="str">
        <f>IFERROR(IF(INDEX(RM_I_Edu,MATCH($U231,RM_KEY,0))="","",INDEX(RM_I_Edu,MATCH($U231,RM_KEY,0))),"")</f>
        <v>L</v>
      </c>
      <c r="AN231" s="91" t="str">
        <f>IFERROR(IF(INDEX(RM_M_C,MATCH($U231,RM_KEY,0))="","",INDEX(RM_M_C,MATCH($U231,RM_KEY,0))),"")</f>
        <v>H</v>
      </c>
      <c r="AO231" s="92" t="str">
        <f>IFERROR(IF(INDEX(RM_M_Au,MATCH($U231,RM_KEY,0))="","",INDEX(RM_M_Au,MATCH($U231,RM_KEY,0))),"")</f>
        <v>M</v>
      </c>
      <c r="AP231" s="92" t="str">
        <f>IFERROR(IF(INDEX(RM_M_Ac,MATCH($U231,RM_KEY,0))="","",INDEX(RM_M_Ac,MATCH($U231,RM_KEY,0))),"")</f>
        <v>M</v>
      </c>
      <c r="AQ231" s="92" t="str">
        <f>IFERROR(IF(INDEX(RM_M_L,MATCH($U231,RM_KEY,0))="","",INDEX(RM_M_L,MATCH($U231,RM_KEY,0))),"")</f>
        <v>L</v>
      </c>
      <c r="AR231" s="92" t="str">
        <f>IFERROR(IF(INDEX(RM_M_BI,MATCH($U231,RM_KEY,0))="","",INDEX(RM_M_BI,MATCH($U231,RM_KEY,0))),"")</f>
        <v>L</v>
      </c>
      <c r="AS231" s="92" t="str">
        <f>IFERROR(IF(INDEX(RM_M_Exp,MATCH($U231,RM_KEY,0))="","",INDEX(RM_M_Exp,MATCH($U231,RM_KEY,0))),"")</f>
        <v>L</v>
      </c>
      <c r="AT231" s="92" t="str">
        <f>IFERROR(IF(INDEX(RM_M_Edu,MATCH($U231,RM_KEY,0))="","",INDEX(RM_M_Edu,MATCH($U231,RM_KEY,0))),"")</f>
        <v>L</v>
      </c>
      <c r="AU231" s="93" t="str">
        <f>IFERROR(IF(INDEX(RM_L_C,MATCH($U231,RM_KEY,0))="","",INDEX(RM_L_C,MATCH($U231,RM_KEY,0))),"")</f>
        <v/>
      </c>
      <c r="AV231" s="94" t="str">
        <f>IFERROR(IF(INDEX(RM_L_Au,MATCH($U231,RM_KEY,0))="","",INDEX(RM_L_Au,MATCH($U231,RM_KEY,0))),"")</f>
        <v/>
      </c>
      <c r="AW231" s="94" t="str">
        <f>IFERROR(IF(INDEX(RM_L_Ac,MATCH($U231,RM_KEY,0))="","",INDEX(RM_L_Ac,MATCH($U231,RM_KEY,0))),"")</f>
        <v/>
      </c>
      <c r="AX231" s="94" t="str">
        <f>IFERROR(IF(INDEX(RM_L_L,MATCH($U231,RM_KEY,0))="","",INDEX(RM_L_L,MATCH($U231,RM_KEY,0))),"")</f>
        <v/>
      </c>
      <c r="AY231" s="94" t="str">
        <f>IFERROR(IF(INDEX(RM_L_BI,MATCH($U231,RM_KEY,0))="","",INDEX(RM_L_BI,MATCH($U231,RM_KEY,0))),"")</f>
        <v/>
      </c>
      <c r="AZ231" s="94" t="str">
        <f>IFERROR(IF(INDEX(RM_L_Exp,MATCH($U231,RM_KEY,0))="","",INDEX(RM_L_Exp,MATCH($U231,RM_KEY,0))),"")</f>
        <v/>
      </c>
      <c r="BA231" s="94" t="str">
        <f>IFERROR(IF(INDEX(RM_L_Edu,MATCH($U231,RM_KEY,0))="","",INDEX(RM_L_Edu,MATCH($U231,RM_KEY,0))),"")</f>
        <v/>
      </c>
      <c r="BB231" s="89" t="inlineStr">
        <is>
          <t>M</t>
        </is>
      </c>
      <c r="BC231" s="90" t="inlineStr">
        <is>
          <t>M</t>
        </is>
      </c>
      <c r="BD231" s="90" t="inlineStr">
        <is>
          <t>M</t>
        </is>
      </c>
      <c r="BE231" s="90" t="inlineStr">
        <is>
          <t>L</t>
        </is>
      </c>
      <c r="BF231" s="90" t="inlineStr">
        <is>
          <t>M</t>
        </is>
      </c>
      <c r="BG231" s="90" t="inlineStr">
        <is>
          <t>M</t>
        </is>
      </c>
      <c r="BH231" s="90" t="inlineStr">
        <is>
          <t>H</t>
        </is>
      </c>
      <c r="BI231" s="93" t="n"/>
      <c r="BJ231" s="94" t="n"/>
      <c r="BK231" s="94" t="n"/>
      <c r="BL231" s="94" t="n"/>
      <c r="BM231" s="94" t="n"/>
      <c r="BN231" s="94" t="n"/>
      <c r="BO231" s="94" t="n"/>
      <c r="BP231" s="63" t="n"/>
      <c r="BQ231" s="95" t="str">
        <f>IF(CY231=0,"",IF(BP231&lt;&gt;"",BP231,IF(LEFT(W231,1)="X",W231,IF(OR(W231="B+",W231="C+"),INDEX(LAD_PC,MAX(1,MIN(14,MATCH(W231,LAD_PC,0)+IF((DA231-CZ231)&gt;=0.5,1,IF((DA231-CZ231)&lt;=-0.5,-1,0))))),INDEX(LAD_STD,MAX(1,MIN(12,MATCH(W231,LAD_STD,0)+IF((DA231-CZ231)&gt;=0.5,1,IF((DA231-CZ231)&lt;=-0.5,-1,0)))))))))</f>
        <v/>
      </c>
      <c r="BR231" s="86" t="str">
        <f>IF(BQ231="","",IFERROR(CHOOSE(INDEX(B_RANK,MATCH(BQ231,B_LVL,0)),"Band A · Practitioner","Band B · Specialist / Manager","B+ · Player-Coach","Band C · Principal / Head","C+ · Player-Coach","Band D · Business leadership","Band E · Enterprise leadership"),"Band X · Consultant"))</f>
        <v/>
      </c>
      <c r="BS231" s="86" t="str">
        <f>IF(BQ231="","",IF(BQ231=W231,"• Same",IF(INDEX(B_VAL,MATCH(BQ231,B_LVL,0))&gt;INDEX(B_VAL,MATCH(W231,B_LVL,0)),"▲ Up","▼ Down")))</f>
        <v/>
      </c>
      <c r="BT231" s="95" t="str">
        <f>IF(BQ231&lt;&gt;"",BQ231,W231)</f>
        <v>A2</v>
      </c>
      <c r="BU231" s="86" t="str">
        <f>IFERROR(IF($H231="","—",IF(OR(LEFT(BT231,1)="X",LEFT(INDEX($BT$7:$BT$592,MATCH($H231,$D$7:$D$592,0)),1)="X"),"—",IF(AND(LEFT(BT231,1)="E",LEFT(INDEX($BT$7:$BT$592,MATCH($H231,$D$7:$D$592,0)),1)="E"),"Exception · Band E",IF(INDEX(B_VAL,MATCH(BT231,B_LVL,0))&gt;=INDEX(B_VAL,MATCH(INDEX($BT$7:$BT$592,MATCH($H231,$D$7:$D$592,0)),B_LVL,0)),"⚠ At or above the manager",IF(INDEX(B_RANK,MATCH(BT231,B_LVL,0))=INDEX(B_RANK,MATCH(INDEX($BT$7:$BT$592,MATCH($H231,$D$7:$D$592,0)),B_LVL,0)),"⚠ Same band as the manager","OK"))))),"—")</f>
        <v>OK</v>
      </c>
      <c r="BV231" s="64" t="n"/>
      <c r="BW231" s="20">
        <f>IFERROR(INDEX(LMH_PTS,MATCH(AG231,LMH_KEY,0)),0)</f>
        <v>9</v>
      </c>
      <c r="BX231" s="21">
        <f>IFERROR(INDEX(LMH_PTS,MATCH(AH231,LMH_KEY,0)),0)</f>
        <v>3</v>
      </c>
      <c r="BY231" s="21">
        <f>IFERROR(INDEX(LMH_PTS,MATCH(AI231,LMH_KEY,0)),0)</f>
        <v>3</v>
      </c>
      <c r="BZ231" s="21">
        <f>IFERROR(INDEX(LMH_PTS,MATCH(AJ231,LMH_KEY,0)),0)</f>
        <v>1</v>
      </c>
      <c r="CA231" s="21">
        <f>IFERROR(INDEX(LMH_PTS,MATCH(AK231,LMH_KEY,0)),0)</f>
        <v>3</v>
      </c>
      <c r="CB231" s="21">
        <f>IFERROR(INDEX(LMH_PTS,MATCH(AL231,LMH_KEY,0)),0)</f>
        <v>1</v>
      </c>
      <c r="CC231" s="21">
        <f>IFERROR(INDEX(LMH_PTS,MATCH(AM231,LMH_KEY,0)),0)</f>
        <v>1</v>
      </c>
      <c r="CD231" s="21">
        <f>IFERROR(INDEX(LMH_PTS,MATCH(IF(AU231&lt;&gt;"",AU231,AG231),LMH_KEY,0)),0)</f>
        <v>9</v>
      </c>
      <c r="CE231" s="21">
        <f>IFERROR(INDEX(LMH_PTS,MATCH(IF(AV231&lt;&gt;"",AV231,AH231),LMH_KEY,0)),0)</f>
        <v>3</v>
      </c>
      <c r="CF231" s="21">
        <f>IFERROR(INDEX(LMH_PTS,MATCH(IF(AW231&lt;&gt;"",AW231,AI231),LMH_KEY,0)),0)</f>
        <v>3</v>
      </c>
      <c r="CG231" s="21">
        <f>IFERROR(INDEX(LMH_PTS,MATCH(IF(AX231&lt;&gt;"",AX231,AJ231),LMH_KEY,0)),0)</f>
        <v>1</v>
      </c>
      <c r="CH231" s="21">
        <f>IFERROR(INDEX(LMH_PTS,MATCH(IF(AY231&lt;&gt;"",AY231,AK231),LMH_KEY,0)),0)</f>
        <v>3</v>
      </c>
      <c r="CI231" s="21">
        <f>IFERROR(INDEX(LMH_PTS,MATCH(IF(AZ231&lt;&gt;"",AZ231,AL231),LMH_KEY,0)),0)</f>
        <v>1</v>
      </c>
      <c r="CJ231" s="21">
        <f>IFERROR(INDEX(LMH_PTS,MATCH(IF(BA231&lt;&gt;"",BA231,AM231),LMH_KEY,0)),0)</f>
        <v>1</v>
      </c>
      <c r="CK231" s="21">
        <f>IF(BB231="",0,IFERROR(INDEX(LMH_STEP,MATCH(BB231,LMH_KEY,0)),0))</f>
        <v>0</v>
      </c>
      <c r="CL231" s="21">
        <f>IF(BC231="",0,IFERROR(INDEX(LMH_STEP,MATCH(BC231,LMH_KEY,0)),0))</f>
        <v>0</v>
      </c>
      <c r="CM231" s="21">
        <f>IF(BD231="",0,IFERROR(INDEX(LMH_STEP,MATCH(BD231,LMH_KEY,0)),0))</f>
        <v>0</v>
      </c>
      <c r="CN231" s="21">
        <f>IF(BE231="",0,IFERROR(INDEX(LMH_STEP,MATCH(BE231,LMH_KEY,0)),0))</f>
        <v>-1</v>
      </c>
      <c r="CO231" s="21">
        <f>IF(BF231="",0,IFERROR(INDEX(LMH_STEP,MATCH(BF231,LMH_KEY,0)),0))</f>
        <v>0</v>
      </c>
      <c r="CP231" s="21">
        <f>IF(BG231="",0,IFERROR(INDEX(LMH_STEP,MATCH(BG231,LMH_KEY,0)),0))</f>
        <v>0</v>
      </c>
      <c r="CQ231" s="21">
        <f>IF(BH231="",0,IFERROR(INDEX(LMH_STEP,MATCH(BH231,LMH_KEY,0)),0))</f>
        <v>1</v>
      </c>
      <c r="CR231" s="21">
        <f>IF(BI231&lt;&gt;"",IFERROR(INDEX(LMH_STEP,MATCH(BI231,LMH_KEY,0)),0),CK231)</f>
        <v>0</v>
      </c>
      <c r="CS231" s="21">
        <f>IF(BJ231&lt;&gt;"",IFERROR(INDEX(LMH_STEP,MATCH(BJ231,LMH_KEY,0)),0),CL231)</f>
        <v>0</v>
      </c>
      <c r="CT231" s="21">
        <f>IF(BK231&lt;&gt;"",IFERROR(INDEX(LMH_STEP,MATCH(BK231,LMH_KEY,0)),0),CM231)</f>
        <v>0</v>
      </c>
      <c r="CU231" s="21">
        <f>IF(BL231&lt;&gt;"",IFERROR(INDEX(LMH_STEP,MATCH(BL231,LMH_KEY,0)),0),CN231)</f>
        <v>-1</v>
      </c>
      <c r="CV231" s="21">
        <f>IF(BM231&lt;&gt;"",IFERROR(INDEX(LMH_STEP,MATCH(BM231,LMH_KEY,0)),0),CO231)</f>
        <v>0</v>
      </c>
      <c r="CW231" s="21">
        <f>IF(BN231&lt;&gt;"",IFERROR(INDEX(LMH_STEP,MATCH(BN231,LMH_KEY,0)),0),CP231)</f>
        <v>0</v>
      </c>
      <c r="CX231" s="21">
        <f>IF(BO231&lt;&gt;"",IFERROR(INDEX(LMH_STEP,MATCH(BO231,LMH_KEY,0)),0),CQ231)</f>
        <v>1</v>
      </c>
      <c r="CY231" s="21">
        <f>COUNTA(BI231:BO231)+IF(BP231&lt;&gt;"",1,0)+IFERROR(INDEX(RM_LCNT,MATCH($U231,RM_KEY,0)),0)</f>
        <v>0</v>
      </c>
      <c r="CZ231" s="21">
        <f>IF((BW231+BX231+BY231+BZ231+CA231+CB231+CC231)=0,0,(BW231*CK231+BX231*CL231+BY231*CM231+BZ231*CN231+CA231*CO231+CB231*CP231+CC231*CQ231)/(BW231+BX231+BY231+BZ231+CA231+CB231+CC231))</f>
        <v>0</v>
      </c>
      <c r="DA231" s="21">
        <f>IF((CD231+CE231+CF231+CG231+CH231+CI231+CJ231)=0,0,(CD231*CR231+CE231*CS231+CF231*CT231+CG231*CU231+CH231*CV231+CI231*CW231+CJ231*CX231)/(CD231+CE231+CF231+CG231+CH231+CI231+CJ231))</f>
        <v>0</v>
      </c>
    </row>
    <row r="232" ht="70" customHeight="1">
      <c r="A232" s="59" t="inlineStr">
        <is>
          <t>iDEAL</t>
        </is>
      </c>
      <c r="B232" s="17" t="inlineStr">
        <is>
          <t>Quality Assurance</t>
        </is>
      </c>
      <c r="C232" s="17" t="n">
        <v>3</v>
      </c>
      <c r="D232" s="17" t="inlineStr">
        <is>
          <t>IRIS0636</t>
        </is>
      </c>
      <c r="E232" s="17" t="inlineStr">
        <is>
          <t>Reena Gotal</t>
        </is>
      </c>
      <c r="F232" s="17" t="inlineStr">
        <is>
          <t>Senior QA - Engineer</t>
        </is>
      </c>
      <c r="G232" s="17" t="inlineStr">
        <is>
          <t>Hemant Karale</t>
        </is>
      </c>
      <c r="H232" s="17" t="inlineStr">
        <is>
          <t>IRIS1224</t>
        </is>
      </c>
      <c r="I232" s="17" t="n">
        <v>15.3</v>
      </c>
      <c r="J232" s="17" t="inlineStr">
        <is>
          <t>B.Com</t>
        </is>
      </c>
      <c r="K232" s="17" t="inlineStr">
        <is>
          <t>L4 – Senior</t>
        </is>
      </c>
      <c r="L232" s="82" t="inlineStr">
        <is>
          <t>20 of 20</t>
        </is>
      </c>
      <c r="M232" s="83" t="n"/>
      <c r="N232" s="83" t="inlineStr">
        <is>
          <t>Annual · set by manager: 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
Quarterly: 1. Defect Escape Rate should be &lt;= 5%, for all Q1 …</t>
        </is>
      </c>
      <c r="O232" s="83" t="inlineStr">
        <is>
          <t>Latest rating: 3 · Potential: Medium · 9-box: Core Contributor</t>
        </is>
      </c>
      <c r="P232" s="83" t="inlineStr">
        <is>
          <t>Complexity &amp; Expertise: A3: Test planning and execution, defect management, API testing with SQL/Postman; no harder problems detailed → matches the start
Autonomy &amp; Decision: A3: Names only 'independent testing'; mentions managing priorities in passing → matches the start
Accountability &amp; Impact: B1: Own test coverage and defect reporting plus the team's quality and timelines → matches the start
Leadership &amp; Strategy: B1: Coordinates, supports and guides team members; four direct reports → matches the start</t>
        </is>
      </c>
      <c r="Q232" s="84" t="inlineStr">
        <is>
          <t>Open ▸</t>
        </is>
      </c>
      <c r="R232" s="84" t="inlineStr">
        <is>
          <t>Card ▸</t>
        </is>
      </c>
      <c r="S232" s="85" t="inlineStr">
        <is>
          <t>Quality Assurance</t>
        </is>
      </c>
      <c r="T232" s="86" t="inlineStr">
        <is>
          <t>Functional &amp; Domain Testing</t>
        </is>
      </c>
      <c r="U232" s="86" t="inlineStr">
        <is>
          <t>R071</t>
        </is>
      </c>
      <c r="V232" s="86" t="inlineStr">
        <is>
          <t>Functional &amp; Domain Testing · Manager</t>
        </is>
      </c>
      <c r="W232" s="99" t="inlineStr">
        <is>
          <t>B1</t>
        </is>
      </c>
      <c r="X232" s="86" t="inlineStr">
        <is>
          <t>Band B · Specialist / Manager</t>
        </is>
      </c>
      <c r="Y232" s="86" t="inlineStr">
        <is>
          <t>QA Manager</t>
        </is>
      </c>
      <c r="Z232" s="86" t="n"/>
      <c r="AA232" s="86" t="inlineStr">
        <is>
          <t>Placed at B1 by the evidence: six ratings × market-derived weights and rules R1–R13 · no move needed for the reporting line</t>
        </is>
      </c>
      <c r="AB232" s="86" t="n"/>
      <c r="AC232" s="88" t="inlineStr">
        <is>
          <t>B1</t>
        </is>
      </c>
      <c r="AD232" s="21" t="inlineStr">
        <is>
          <t>High · 15.3 yrs vs market 4–8 yrs for B1</t>
        </is>
      </c>
      <c r="AE232" s="21" t="inlineStr">
        <is>
          <t>4 direct reports · norm IC: none · Team Lead: 3–5</t>
        </is>
      </c>
      <c r="AF232" s="21" t="inlineStr">
        <is>
          <t>P3 / M2 · SFIA 4 Enable</t>
        </is>
      </c>
      <c r="AG232" s="89" t="str">
        <f>IFERROR(IF(INDEX(RM_I_C,MATCH($U232,RM_KEY,0))="","",INDEX(RM_I_C,MATCH($U232,RM_KEY,0))),"")</f>
        <v>H</v>
      </c>
      <c r="AH232" s="90" t="str">
        <f>IFERROR(IF(INDEX(RM_I_Au,MATCH($U232,RM_KEY,0))="","",INDEX(RM_I_Au,MATCH($U232,RM_KEY,0))),"")</f>
        <v>M</v>
      </c>
      <c r="AI232" s="90" t="str">
        <f>IFERROR(IF(INDEX(RM_I_Ac,MATCH($U232,RM_KEY,0))="","",INDEX(RM_I_Ac,MATCH($U232,RM_KEY,0))),"")</f>
        <v>L</v>
      </c>
      <c r="AJ232" s="90" t="str">
        <f>IFERROR(IF(INDEX(RM_I_L,MATCH($U232,RM_KEY,0))="","",INDEX(RM_I_L,MATCH($U232,RM_KEY,0))),"")</f>
        <v>M</v>
      </c>
      <c r="AK232" s="90" t="str">
        <f>IFERROR(IF(INDEX(RM_I_BI,MATCH($U232,RM_KEY,0))="","",INDEX(RM_I_BI,MATCH($U232,RM_KEY,0))),"")</f>
        <v>L</v>
      </c>
      <c r="AL232" s="90" t="str">
        <f>IFERROR(IF(INDEX(RM_I_Exp,MATCH($U232,RM_KEY,0))="","",INDEX(RM_I_Exp,MATCH($U232,RM_KEY,0))),"")</f>
        <v>L</v>
      </c>
      <c r="AM232" s="90" t="str">
        <f>IFERROR(IF(INDEX(RM_I_Edu,MATCH($U232,RM_KEY,0))="","",INDEX(RM_I_Edu,MATCH($U232,RM_KEY,0))),"")</f>
        <v>L</v>
      </c>
      <c r="AN232" s="91" t="str">
        <f>IFERROR(IF(INDEX(RM_M_C,MATCH($U232,RM_KEY,0))="","",INDEX(RM_M_C,MATCH($U232,RM_KEY,0))),"")</f>
        <v>H</v>
      </c>
      <c r="AO232" s="92" t="str">
        <f>IFERROR(IF(INDEX(RM_M_Au,MATCH($U232,RM_KEY,0))="","",INDEX(RM_M_Au,MATCH($U232,RM_KEY,0))),"")</f>
        <v>M</v>
      </c>
      <c r="AP232" s="92" t="str">
        <f>IFERROR(IF(INDEX(RM_M_Ac,MATCH($U232,RM_KEY,0))="","",INDEX(RM_M_Ac,MATCH($U232,RM_KEY,0))),"")</f>
        <v>M</v>
      </c>
      <c r="AQ232" s="92" t="str">
        <f>IFERROR(IF(INDEX(RM_M_L,MATCH($U232,RM_KEY,0))="","",INDEX(RM_M_L,MATCH($U232,RM_KEY,0))),"")</f>
        <v>M</v>
      </c>
      <c r="AR232" s="92" t="str">
        <f>IFERROR(IF(INDEX(RM_M_BI,MATCH($U232,RM_KEY,0))="","",INDEX(RM_M_BI,MATCH($U232,RM_KEY,0))),"")</f>
        <v>L</v>
      </c>
      <c r="AS232" s="92" t="str">
        <f>IFERROR(IF(INDEX(RM_M_Exp,MATCH($U232,RM_KEY,0))="","",INDEX(RM_M_Exp,MATCH($U232,RM_KEY,0))),"")</f>
        <v>L</v>
      </c>
      <c r="AT232" s="92" t="str">
        <f>IFERROR(IF(INDEX(RM_M_Edu,MATCH($U232,RM_KEY,0))="","",INDEX(RM_M_Edu,MATCH($U232,RM_KEY,0))),"")</f>
        <v>L</v>
      </c>
      <c r="AU232" s="93" t="str">
        <f>IFERROR(IF(INDEX(RM_L_C,MATCH($U232,RM_KEY,0))="","",INDEX(RM_L_C,MATCH($U232,RM_KEY,0))),"")</f>
        <v/>
      </c>
      <c r="AV232" s="94" t="str">
        <f>IFERROR(IF(INDEX(RM_L_Au,MATCH($U232,RM_KEY,0))="","",INDEX(RM_L_Au,MATCH($U232,RM_KEY,0))),"")</f>
        <v/>
      </c>
      <c r="AW232" s="94" t="str">
        <f>IFERROR(IF(INDEX(RM_L_Ac,MATCH($U232,RM_KEY,0))="","",INDEX(RM_L_Ac,MATCH($U232,RM_KEY,0))),"")</f>
        <v/>
      </c>
      <c r="AX232" s="94" t="str">
        <f>IFERROR(IF(INDEX(RM_L_L,MATCH($U232,RM_KEY,0))="","",INDEX(RM_L_L,MATCH($U232,RM_KEY,0))),"")</f>
        <v/>
      </c>
      <c r="AY232" s="94" t="str">
        <f>IFERROR(IF(INDEX(RM_L_BI,MATCH($U232,RM_KEY,0))="","",INDEX(RM_L_BI,MATCH($U232,RM_KEY,0))),"")</f>
        <v/>
      </c>
      <c r="AZ232" s="94" t="str">
        <f>IFERROR(IF(INDEX(RM_L_Exp,MATCH($U232,RM_KEY,0))="","",INDEX(RM_L_Exp,MATCH($U232,RM_KEY,0))),"")</f>
        <v/>
      </c>
      <c r="BA232" s="94" t="str">
        <f>IFERROR(IF(INDEX(RM_L_Edu,MATCH($U232,RM_KEY,0))="","",INDEX(RM_L_Edu,MATCH($U232,RM_KEY,0))),"")</f>
        <v/>
      </c>
      <c r="BB232" s="89" t="inlineStr">
        <is>
          <t>L</t>
        </is>
      </c>
      <c r="BC232" s="90" t="inlineStr">
        <is>
          <t>L</t>
        </is>
      </c>
      <c r="BD232" s="90" t="inlineStr">
        <is>
          <t>M</t>
        </is>
      </c>
      <c r="BE232" s="90" t="inlineStr">
        <is>
          <t>M</t>
        </is>
      </c>
      <c r="BF232" s="90" t="n"/>
      <c r="BG232" s="90" t="inlineStr">
        <is>
          <t>H</t>
        </is>
      </c>
      <c r="BH232" s="90" t="inlineStr">
        <is>
          <t>M</t>
        </is>
      </c>
      <c r="BI232" s="93" t="n"/>
      <c r="BJ232" s="94" t="n"/>
      <c r="BK232" s="94" t="n"/>
      <c r="BL232" s="94" t="n"/>
      <c r="BM232" s="94" t="n"/>
      <c r="BN232" s="94" t="n"/>
      <c r="BO232" s="94" t="n"/>
      <c r="BP232" s="63" t="n"/>
      <c r="BQ232" s="95" t="str">
        <f>IF(CY232=0,"",IF(BP232&lt;&gt;"",BP232,IF(LEFT(W232,1)="X",W232,IF(OR(W232="B+",W232="C+"),INDEX(LAD_PC,MAX(1,MIN(14,MATCH(W232,LAD_PC,0)+IF((DA232-CZ232)&gt;=0.5,1,IF((DA232-CZ232)&lt;=-0.5,-1,0))))),INDEX(LAD_STD,MAX(1,MIN(12,MATCH(W232,LAD_STD,0)+IF((DA232-CZ232)&gt;=0.5,1,IF((DA232-CZ232)&lt;=-0.5,-1,0)))))))))</f>
        <v/>
      </c>
      <c r="BR232" s="86" t="str">
        <f>IF(BQ232="","",IFERROR(CHOOSE(INDEX(B_RANK,MATCH(BQ232,B_LVL,0)),"Band A · Practitioner","Band B · Specialist / Manager","B+ · Player-Coach","Band C · Principal / Head","C+ · Player-Coach","Band D · Business leadership","Band E · Enterprise leadership"),"Band X · Consultant"))</f>
        <v/>
      </c>
      <c r="BS232" s="86" t="str">
        <f>IF(BQ232="","",IF(BQ232=W232,"• Same",IF(INDEX(B_VAL,MATCH(BQ232,B_LVL,0))&gt;INDEX(B_VAL,MATCH(W232,B_LVL,0)),"▲ Up","▼ Down")))</f>
        <v/>
      </c>
      <c r="BT232" s="95" t="str">
        <f>IF(BQ232&lt;&gt;"",BQ232,W232)</f>
        <v>B1</v>
      </c>
      <c r="BU232" s="86" t="str">
        <f>IFERROR(IF($H232="","—",IF(OR(LEFT(BT232,1)="X",LEFT(INDEX($BT$7:$BT$592,MATCH($H232,$D$7:$D$592,0)),1)="X"),"—",IF(AND(LEFT(BT232,1)="E",LEFT(INDEX($BT$7:$BT$592,MATCH($H232,$D$7:$D$592,0)),1)="E"),"Exception · Band E",IF(INDEX(B_VAL,MATCH(BT232,B_LVL,0))&gt;=INDEX(B_VAL,MATCH(INDEX($BT$7:$BT$592,MATCH($H232,$D$7:$D$592,0)),B_LVL,0)),"⚠ At or above the manager",IF(INDEX(B_RANK,MATCH(BT232,B_LVL,0))=INDEX(B_RANK,MATCH(INDEX($BT$7:$BT$592,MATCH($H232,$D$7:$D$592,0)),B_LVL,0)),"⚠ Same band as the manager","OK"))))),"—")</f>
        <v>OK</v>
      </c>
      <c r="BV232" s="64" t="n"/>
      <c r="BW232" s="20">
        <f>IFERROR(INDEX(LMH_PTS,MATCH(AG232,LMH_KEY,0)),0)</f>
        <v>9</v>
      </c>
      <c r="BX232" s="21">
        <f>IFERROR(INDEX(LMH_PTS,MATCH(AH232,LMH_KEY,0)),0)</f>
        <v>3</v>
      </c>
      <c r="BY232" s="21">
        <f>IFERROR(INDEX(LMH_PTS,MATCH(AI232,LMH_KEY,0)),0)</f>
        <v>1</v>
      </c>
      <c r="BZ232" s="21">
        <f>IFERROR(INDEX(LMH_PTS,MATCH(AJ232,LMH_KEY,0)),0)</f>
        <v>3</v>
      </c>
      <c r="CA232" s="21">
        <f>IFERROR(INDEX(LMH_PTS,MATCH(AK232,LMH_KEY,0)),0)</f>
        <v>1</v>
      </c>
      <c r="CB232" s="21">
        <f>IFERROR(INDEX(LMH_PTS,MATCH(AL232,LMH_KEY,0)),0)</f>
        <v>1</v>
      </c>
      <c r="CC232" s="21">
        <f>IFERROR(INDEX(LMH_PTS,MATCH(AM232,LMH_KEY,0)),0)</f>
        <v>1</v>
      </c>
      <c r="CD232" s="21">
        <f>IFERROR(INDEX(LMH_PTS,MATCH(IF(AU232&lt;&gt;"",AU232,AG232),LMH_KEY,0)),0)</f>
        <v>9</v>
      </c>
      <c r="CE232" s="21">
        <f>IFERROR(INDEX(LMH_PTS,MATCH(IF(AV232&lt;&gt;"",AV232,AH232),LMH_KEY,0)),0)</f>
        <v>3</v>
      </c>
      <c r="CF232" s="21">
        <f>IFERROR(INDEX(LMH_PTS,MATCH(IF(AW232&lt;&gt;"",AW232,AI232),LMH_KEY,0)),0)</f>
        <v>1</v>
      </c>
      <c r="CG232" s="21">
        <f>IFERROR(INDEX(LMH_PTS,MATCH(IF(AX232&lt;&gt;"",AX232,AJ232),LMH_KEY,0)),0)</f>
        <v>3</v>
      </c>
      <c r="CH232" s="21">
        <f>IFERROR(INDEX(LMH_PTS,MATCH(IF(AY232&lt;&gt;"",AY232,AK232),LMH_KEY,0)),0)</f>
        <v>1</v>
      </c>
      <c r="CI232" s="21">
        <f>IFERROR(INDEX(LMH_PTS,MATCH(IF(AZ232&lt;&gt;"",AZ232,AL232),LMH_KEY,0)),0)</f>
        <v>1</v>
      </c>
      <c r="CJ232" s="21">
        <f>IFERROR(INDEX(LMH_PTS,MATCH(IF(BA232&lt;&gt;"",BA232,AM232),LMH_KEY,0)),0)</f>
        <v>1</v>
      </c>
      <c r="CK232" s="21">
        <f>IF(BB232="",0,IFERROR(INDEX(LMH_STEP,MATCH(BB232,LMH_KEY,0)),0))</f>
        <v>-1</v>
      </c>
      <c r="CL232" s="21">
        <f>IF(BC232="",0,IFERROR(INDEX(LMH_STEP,MATCH(BC232,LMH_KEY,0)),0))</f>
        <v>-1</v>
      </c>
      <c r="CM232" s="21">
        <f>IF(BD232="",0,IFERROR(INDEX(LMH_STEP,MATCH(BD232,LMH_KEY,0)),0))</f>
        <v>0</v>
      </c>
      <c r="CN232" s="21">
        <f>IF(BE232="",0,IFERROR(INDEX(LMH_STEP,MATCH(BE232,LMH_KEY,0)),0))</f>
        <v>0</v>
      </c>
      <c r="CO232" s="21">
        <f>IF(BF232="",0,IFERROR(INDEX(LMH_STEP,MATCH(BF232,LMH_KEY,0)),0))</f>
        <v>0</v>
      </c>
      <c r="CP232" s="21">
        <f>IF(BG232="",0,IFERROR(INDEX(LMH_STEP,MATCH(BG232,LMH_KEY,0)),0))</f>
        <v>1</v>
      </c>
      <c r="CQ232" s="21">
        <f>IF(BH232="",0,IFERROR(INDEX(LMH_STEP,MATCH(BH232,LMH_KEY,0)),0))</f>
        <v>0</v>
      </c>
      <c r="CR232" s="21">
        <f>IF(BI232&lt;&gt;"",IFERROR(INDEX(LMH_STEP,MATCH(BI232,LMH_KEY,0)),0),CK232)</f>
        <v>-1</v>
      </c>
      <c r="CS232" s="21">
        <f>IF(BJ232&lt;&gt;"",IFERROR(INDEX(LMH_STEP,MATCH(BJ232,LMH_KEY,0)),0),CL232)</f>
        <v>-1</v>
      </c>
      <c r="CT232" s="21">
        <f>IF(BK232&lt;&gt;"",IFERROR(INDEX(LMH_STEP,MATCH(BK232,LMH_KEY,0)),0),CM232)</f>
        <v>0</v>
      </c>
      <c r="CU232" s="21">
        <f>IF(BL232&lt;&gt;"",IFERROR(INDEX(LMH_STEP,MATCH(BL232,LMH_KEY,0)),0),CN232)</f>
        <v>0</v>
      </c>
      <c r="CV232" s="21">
        <f>IF(BM232&lt;&gt;"",IFERROR(INDEX(LMH_STEP,MATCH(BM232,LMH_KEY,0)),0),CO232)</f>
        <v>0</v>
      </c>
      <c r="CW232" s="21">
        <f>IF(BN232&lt;&gt;"",IFERROR(INDEX(LMH_STEP,MATCH(BN232,LMH_KEY,0)),0),CP232)</f>
        <v>1</v>
      </c>
      <c r="CX232" s="21">
        <f>IF(BO232&lt;&gt;"",IFERROR(INDEX(LMH_STEP,MATCH(BO232,LMH_KEY,0)),0),CQ232)</f>
        <v>0</v>
      </c>
      <c r="CY232" s="21">
        <f>COUNTA(BI232:BO232)+IF(BP232&lt;&gt;"",1,0)+IFERROR(INDEX(RM_LCNT,MATCH($U232,RM_KEY,0)),0)</f>
        <v>0</v>
      </c>
      <c r="CZ232" s="21">
        <f>IF((BW232+BX232+BY232+BZ232+CA232+CB232+CC232)=0,0,(BW232*CK232+BX232*CL232+BY232*CM232+BZ232*CN232+CA232*CO232+CB232*CP232+CC232*CQ232)/(BW232+BX232+BY232+BZ232+CA232+CB232+CC232))</f>
        <v>-0.578947368421053</v>
      </c>
      <c r="DA232" s="21">
        <f>IF((CD232+CE232+CF232+CG232+CH232+CI232+CJ232)=0,0,(CD232*CR232+CE232*CS232+CF232*CT232+CG232*CU232+CH232*CV232+CI232*CW232+CJ232*CX232)/(CD232+CE232+CF232+CG232+CH232+CI232+CJ232))</f>
        <v>-0.578947368421053</v>
      </c>
    </row>
    <row r="233" ht="70" customHeight="1">
      <c r="A233" s="59" t="inlineStr">
        <is>
          <t>iDEAL</t>
        </is>
      </c>
      <c r="B233" s="17" t="inlineStr">
        <is>
          <t>Quality Assurance</t>
        </is>
      </c>
      <c r="C233" s="17" t="n">
        <v>4</v>
      </c>
      <c r="D233" s="17" t="inlineStr">
        <is>
          <t>IRIS2271</t>
        </is>
      </c>
      <c r="E233" s="17" t="inlineStr">
        <is>
          <t>Atharv Ravindra Bokade</t>
        </is>
      </c>
      <c r="F233" s="17" t="inlineStr">
        <is>
          <t>QA Engineer</t>
        </is>
      </c>
      <c r="G233" s="17" t="inlineStr">
        <is>
          <t>Reena Gotal</t>
        </is>
      </c>
      <c r="H233" s="17" t="inlineStr">
        <is>
          <t>IRIS0636</t>
        </is>
      </c>
      <c r="I233" s="17" t="n">
        <v>2.3</v>
      </c>
      <c r="J233" s="17" t="inlineStr">
        <is>
          <t>B.E</t>
        </is>
      </c>
      <c r="K233" s="17" t="inlineStr">
        <is>
          <t>L2 – Trainee</t>
        </is>
      </c>
      <c r="L233" s="82" t="inlineStr">
        <is>
          <t>20 of 20</t>
        </is>
      </c>
      <c r="M233" s="83" t="n"/>
      <c r="N233" s="83" t="inlineStr">
        <is>
          <t>Annual · set by manager: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t>
        </is>
      </c>
      <c r="O233" s="83" t="inlineStr">
        <is>
          <t>Latest rating: 3 · Potential: Medium · 9-box: Core Contributor</t>
        </is>
      </c>
      <c r="P233" s="83" t="inlineStr">
        <is>
          <t>Complexity &amp; Expertise: A2: Writes test cases, manual testing and bug reports for regulatory applications; some Playwright and VAPT → matches the start
Autonomy &amp; Decision: A2: Cannot name independent decisions; only judges depth of testing → matches the start
Accountability &amp; Impact: A3: Accountable if bugs persist after own sign-off; delivery to client affected → moved up 0.5
Leadership &amp; Strategy: A1: No guiding or leading of others described → matches the start</t>
        </is>
      </c>
      <c r="Q233" s="84" t="inlineStr">
        <is>
          <t>Open ▸</t>
        </is>
      </c>
      <c r="R233" s="84" t="inlineStr">
        <is>
          <t>Card ▸</t>
        </is>
      </c>
      <c r="S233" s="85" t="inlineStr">
        <is>
          <t>Quality Assurance</t>
        </is>
      </c>
      <c r="T233" s="86" t="inlineStr">
        <is>
          <t>Test Automation</t>
        </is>
      </c>
      <c r="U233" s="86" t="inlineStr">
        <is>
          <t>R072</t>
        </is>
      </c>
      <c r="V233" s="86" t="inlineStr">
        <is>
          <t>Test Automation · IC</t>
        </is>
      </c>
      <c r="W233" s="101" t="inlineStr">
        <is>
          <t>A3</t>
        </is>
      </c>
      <c r="X233" s="86" t="inlineStr">
        <is>
          <t>Band A · Practitioner</t>
        </is>
      </c>
      <c r="Y233" s="86" t="inlineStr">
        <is>
          <t>Senior QA Automation Engineer</t>
        </is>
      </c>
      <c r="Z233" s="86" t="n"/>
      <c r="AA233" s="86" t="inlineStr">
        <is>
          <t>Placed at A3 by the evidence: six ratings × market-derived weights and rules R1–R13 · no move needed for the reporting line</t>
        </is>
      </c>
      <c r="AB233" s="86" t="n"/>
      <c r="AC233" s="88" t="inlineStr">
        <is>
          <t>A2</t>
        </is>
      </c>
      <c r="AD233" s="21" t="inlineStr">
        <is>
          <t>Medium · 2.3 yrs vs market 2–5 yrs for A3</t>
        </is>
      </c>
      <c r="AE233" s="21" t="n"/>
      <c r="AF233" s="21" t="inlineStr">
        <is>
          <t>P2 · SFIA 3 Apply</t>
        </is>
      </c>
      <c r="AG233" s="89" t="str">
        <f>IFERROR(IF(INDEX(RM_I_C,MATCH($U233,RM_KEY,0))="","",INDEX(RM_I_C,MATCH($U233,RM_KEY,0))),"")</f>
        <v>H</v>
      </c>
      <c r="AH233" s="90" t="str">
        <f>IFERROR(IF(INDEX(RM_I_Au,MATCH($U233,RM_KEY,0))="","",INDEX(RM_I_Au,MATCH($U233,RM_KEY,0))),"")</f>
        <v>M</v>
      </c>
      <c r="AI233" s="90" t="str">
        <f>IFERROR(IF(INDEX(RM_I_Ac,MATCH($U233,RM_KEY,0))="","",INDEX(RM_I_Ac,MATCH($U233,RM_KEY,0))),"")</f>
        <v>L</v>
      </c>
      <c r="AJ233" s="90" t="str">
        <f>IFERROR(IF(INDEX(RM_I_L,MATCH($U233,RM_KEY,0))="","",INDEX(RM_I_L,MATCH($U233,RM_KEY,0))),"")</f>
        <v>L</v>
      </c>
      <c r="AK233" s="90" t="str">
        <f>IFERROR(IF(INDEX(RM_I_BI,MATCH($U233,RM_KEY,0))="","",INDEX(RM_I_BI,MATCH($U233,RM_KEY,0))),"")</f>
        <v>L</v>
      </c>
      <c r="AL233" s="90" t="str">
        <f>IFERROR(IF(INDEX(RM_I_Exp,MATCH($U233,RM_KEY,0))="","",INDEX(RM_I_Exp,MATCH($U233,RM_KEY,0))),"")</f>
        <v>L</v>
      </c>
      <c r="AM233" s="90" t="str">
        <f>IFERROR(IF(INDEX(RM_I_Edu,MATCH($U233,RM_KEY,0))="","",INDEX(RM_I_Edu,MATCH($U233,RM_KEY,0))),"")</f>
        <v>L</v>
      </c>
      <c r="AN233" s="91" t="str">
        <f>IFERROR(IF(INDEX(RM_M_C,MATCH($U233,RM_KEY,0))="","",INDEX(RM_M_C,MATCH($U233,RM_KEY,0))),"")</f>
        <v>H</v>
      </c>
      <c r="AO233" s="92" t="str">
        <f>IFERROR(IF(INDEX(RM_M_Au,MATCH($U233,RM_KEY,0))="","",INDEX(RM_M_Au,MATCH($U233,RM_KEY,0))),"")</f>
        <v>M</v>
      </c>
      <c r="AP233" s="92" t="str">
        <f>IFERROR(IF(INDEX(RM_M_Ac,MATCH($U233,RM_KEY,0))="","",INDEX(RM_M_Ac,MATCH($U233,RM_KEY,0))),"")</f>
        <v>M</v>
      </c>
      <c r="AQ233" s="92" t="str">
        <f>IFERROR(IF(INDEX(RM_M_L,MATCH($U233,RM_KEY,0))="","",INDEX(RM_M_L,MATCH($U233,RM_KEY,0))),"")</f>
        <v>L</v>
      </c>
      <c r="AR233" s="92" t="str">
        <f>IFERROR(IF(INDEX(RM_M_BI,MATCH($U233,RM_KEY,0))="","",INDEX(RM_M_BI,MATCH($U233,RM_KEY,0))),"")</f>
        <v>L</v>
      </c>
      <c r="AS233" s="92" t="str">
        <f>IFERROR(IF(INDEX(RM_M_Exp,MATCH($U233,RM_KEY,0))="","",INDEX(RM_M_Exp,MATCH($U233,RM_KEY,0))),"")</f>
        <v>L</v>
      </c>
      <c r="AT233" s="92" t="str">
        <f>IFERROR(IF(INDEX(RM_M_Edu,MATCH($U233,RM_KEY,0))="","",INDEX(RM_M_Edu,MATCH($U233,RM_KEY,0))),"")</f>
        <v>L</v>
      </c>
      <c r="AU233" s="93" t="str">
        <f>IFERROR(IF(INDEX(RM_L_C,MATCH($U233,RM_KEY,0))="","",INDEX(RM_L_C,MATCH($U233,RM_KEY,0))),"")</f>
        <v/>
      </c>
      <c r="AV233" s="94" t="str">
        <f>IFERROR(IF(INDEX(RM_L_Au,MATCH($U233,RM_KEY,0))="","",INDEX(RM_L_Au,MATCH($U233,RM_KEY,0))),"")</f>
        <v/>
      </c>
      <c r="AW233" s="94" t="str">
        <f>IFERROR(IF(INDEX(RM_L_Ac,MATCH($U233,RM_KEY,0))="","",INDEX(RM_L_Ac,MATCH($U233,RM_KEY,0))),"")</f>
        <v/>
      </c>
      <c r="AX233" s="94" t="str">
        <f>IFERROR(IF(INDEX(RM_L_L,MATCH($U233,RM_KEY,0))="","",INDEX(RM_L_L,MATCH($U233,RM_KEY,0))),"")</f>
        <v/>
      </c>
      <c r="AY233" s="94" t="str">
        <f>IFERROR(IF(INDEX(RM_L_BI,MATCH($U233,RM_KEY,0))="","",INDEX(RM_L_BI,MATCH($U233,RM_KEY,0))),"")</f>
        <v/>
      </c>
      <c r="AZ233" s="94" t="str">
        <f>IFERROR(IF(INDEX(RM_L_Exp,MATCH($U233,RM_KEY,0))="","",INDEX(RM_L_Exp,MATCH($U233,RM_KEY,0))),"")</f>
        <v/>
      </c>
      <c r="BA233" s="94" t="str">
        <f>IFERROR(IF(INDEX(RM_L_Edu,MATCH($U233,RM_KEY,0))="","",INDEX(RM_L_Edu,MATCH($U233,RM_KEY,0))),"")</f>
        <v/>
      </c>
      <c r="BB233" s="89" t="inlineStr">
        <is>
          <t>L</t>
        </is>
      </c>
      <c r="BC233" s="90" t="inlineStr">
        <is>
          <t>L</t>
        </is>
      </c>
      <c r="BD233" s="90" t="inlineStr">
        <is>
          <t>M</t>
        </is>
      </c>
      <c r="BE233" s="90" t="inlineStr">
        <is>
          <t>L</t>
        </is>
      </c>
      <c r="BF233" s="90" t="n"/>
      <c r="BG233" s="90" t="inlineStr">
        <is>
          <t>M</t>
        </is>
      </c>
      <c r="BH233" s="90" t="inlineStr">
        <is>
          <t>M</t>
        </is>
      </c>
      <c r="BI233" s="93" t="n"/>
      <c r="BJ233" s="94" t="n"/>
      <c r="BK233" s="94" t="n"/>
      <c r="BL233" s="94" t="n"/>
      <c r="BM233" s="94" t="n"/>
      <c r="BN233" s="94" t="n"/>
      <c r="BO233" s="94" t="n"/>
      <c r="BP233" s="63" t="n"/>
      <c r="BQ233" s="95" t="str">
        <f>IF(CY233=0,"",IF(BP233&lt;&gt;"",BP233,IF(LEFT(W233,1)="X",W233,IF(OR(W233="B+",W233="C+"),INDEX(LAD_PC,MAX(1,MIN(14,MATCH(W233,LAD_PC,0)+IF((DA233-CZ233)&gt;=0.5,1,IF((DA233-CZ233)&lt;=-0.5,-1,0))))),INDEX(LAD_STD,MAX(1,MIN(12,MATCH(W233,LAD_STD,0)+IF((DA233-CZ233)&gt;=0.5,1,IF((DA233-CZ233)&lt;=-0.5,-1,0)))))))))</f>
        <v/>
      </c>
      <c r="BR233" s="86" t="str">
        <f>IF(BQ233="","",IFERROR(CHOOSE(INDEX(B_RANK,MATCH(BQ233,B_LVL,0)),"Band A · Practitioner","Band B · Specialist / Manager","B+ · Player-Coach","Band C · Principal / Head","C+ · Player-Coach","Band D · Business leadership","Band E · Enterprise leadership"),"Band X · Consultant"))</f>
        <v/>
      </c>
      <c r="BS233" s="86" t="str">
        <f>IF(BQ233="","",IF(BQ233=W233,"• Same",IF(INDEX(B_VAL,MATCH(BQ233,B_LVL,0))&gt;INDEX(B_VAL,MATCH(W233,B_LVL,0)),"▲ Up","▼ Down")))</f>
        <v/>
      </c>
      <c r="BT233" s="95" t="str">
        <f>IF(BQ233&lt;&gt;"",BQ233,W233)</f>
        <v>A3</v>
      </c>
      <c r="BU233" s="86" t="str">
        <f>IFERROR(IF($H233="","—",IF(OR(LEFT(BT233,1)="X",LEFT(INDEX($BT$7:$BT$592,MATCH($H233,$D$7:$D$592,0)),1)="X"),"—",IF(AND(LEFT(BT233,1)="E",LEFT(INDEX($BT$7:$BT$592,MATCH($H233,$D$7:$D$592,0)),1)="E"),"Exception · Band E",IF(INDEX(B_VAL,MATCH(BT233,B_LVL,0))&gt;=INDEX(B_VAL,MATCH(INDEX($BT$7:$BT$592,MATCH($H233,$D$7:$D$592,0)),B_LVL,0)),"⚠ At or above the manager",IF(INDEX(B_RANK,MATCH(BT233,B_LVL,0))=INDEX(B_RANK,MATCH(INDEX($BT$7:$BT$592,MATCH($H233,$D$7:$D$592,0)),B_LVL,0)),"⚠ Same band as the manager","OK"))))),"—")</f>
        <v>OK</v>
      </c>
      <c r="BV233" s="64" t="n"/>
      <c r="BW233" s="20">
        <f>IFERROR(INDEX(LMH_PTS,MATCH(AG233,LMH_KEY,0)),0)</f>
        <v>9</v>
      </c>
      <c r="BX233" s="21">
        <f>IFERROR(INDEX(LMH_PTS,MATCH(AH233,LMH_KEY,0)),0)</f>
        <v>3</v>
      </c>
      <c r="BY233" s="21">
        <f>IFERROR(INDEX(LMH_PTS,MATCH(AI233,LMH_KEY,0)),0)</f>
        <v>1</v>
      </c>
      <c r="BZ233" s="21">
        <f>IFERROR(INDEX(LMH_PTS,MATCH(AJ233,LMH_KEY,0)),0)</f>
        <v>1</v>
      </c>
      <c r="CA233" s="21">
        <f>IFERROR(INDEX(LMH_PTS,MATCH(AK233,LMH_KEY,0)),0)</f>
        <v>1</v>
      </c>
      <c r="CB233" s="21">
        <f>IFERROR(INDEX(LMH_PTS,MATCH(AL233,LMH_KEY,0)),0)</f>
        <v>1</v>
      </c>
      <c r="CC233" s="21">
        <f>IFERROR(INDEX(LMH_PTS,MATCH(AM233,LMH_KEY,0)),0)</f>
        <v>1</v>
      </c>
      <c r="CD233" s="21">
        <f>IFERROR(INDEX(LMH_PTS,MATCH(IF(AU233&lt;&gt;"",AU233,AG233),LMH_KEY,0)),0)</f>
        <v>9</v>
      </c>
      <c r="CE233" s="21">
        <f>IFERROR(INDEX(LMH_PTS,MATCH(IF(AV233&lt;&gt;"",AV233,AH233),LMH_KEY,0)),0)</f>
        <v>3</v>
      </c>
      <c r="CF233" s="21">
        <f>IFERROR(INDEX(LMH_PTS,MATCH(IF(AW233&lt;&gt;"",AW233,AI233),LMH_KEY,0)),0)</f>
        <v>1</v>
      </c>
      <c r="CG233" s="21">
        <f>IFERROR(INDEX(LMH_PTS,MATCH(IF(AX233&lt;&gt;"",AX233,AJ233),LMH_KEY,0)),0)</f>
        <v>1</v>
      </c>
      <c r="CH233" s="21">
        <f>IFERROR(INDEX(LMH_PTS,MATCH(IF(AY233&lt;&gt;"",AY233,AK233),LMH_KEY,0)),0)</f>
        <v>1</v>
      </c>
      <c r="CI233" s="21">
        <f>IFERROR(INDEX(LMH_PTS,MATCH(IF(AZ233&lt;&gt;"",AZ233,AL233),LMH_KEY,0)),0)</f>
        <v>1</v>
      </c>
      <c r="CJ233" s="21">
        <f>IFERROR(INDEX(LMH_PTS,MATCH(IF(BA233&lt;&gt;"",BA233,AM233),LMH_KEY,0)),0)</f>
        <v>1</v>
      </c>
      <c r="CK233" s="21">
        <f>IF(BB233="",0,IFERROR(INDEX(LMH_STEP,MATCH(BB233,LMH_KEY,0)),0))</f>
        <v>-1</v>
      </c>
      <c r="CL233" s="21">
        <f>IF(BC233="",0,IFERROR(INDEX(LMH_STEP,MATCH(BC233,LMH_KEY,0)),0))</f>
        <v>-1</v>
      </c>
      <c r="CM233" s="21">
        <f>IF(BD233="",0,IFERROR(INDEX(LMH_STEP,MATCH(BD233,LMH_KEY,0)),0))</f>
        <v>0</v>
      </c>
      <c r="CN233" s="21">
        <f>IF(BE233="",0,IFERROR(INDEX(LMH_STEP,MATCH(BE233,LMH_KEY,0)),0))</f>
        <v>-1</v>
      </c>
      <c r="CO233" s="21">
        <f>IF(BF233="",0,IFERROR(INDEX(LMH_STEP,MATCH(BF233,LMH_KEY,0)),0))</f>
        <v>0</v>
      </c>
      <c r="CP233" s="21">
        <f>IF(BG233="",0,IFERROR(INDEX(LMH_STEP,MATCH(BG233,LMH_KEY,0)),0))</f>
        <v>0</v>
      </c>
      <c r="CQ233" s="21">
        <f>IF(BH233="",0,IFERROR(INDEX(LMH_STEP,MATCH(BH233,LMH_KEY,0)),0))</f>
        <v>0</v>
      </c>
      <c r="CR233" s="21">
        <f>IF(BI233&lt;&gt;"",IFERROR(INDEX(LMH_STEP,MATCH(BI233,LMH_KEY,0)),0),CK233)</f>
        <v>-1</v>
      </c>
      <c r="CS233" s="21">
        <f>IF(BJ233&lt;&gt;"",IFERROR(INDEX(LMH_STEP,MATCH(BJ233,LMH_KEY,0)),0),CL233)</f>
        <v>-1</v>
      </c>
      <c r="CT233" s="21">
        <f>IF(BK233&lt;&gt;"",IFERROR(INDEX(LMH_STEP,MATCH(BK233,LMH_KEY,0)),0),CM233)</f>
        <v>0</v>
      </c>
      <c r="CU233" s="21">
        <f>IF(BL233&lt;&gt;"",IFERROR(INDEX(LMH_STEP,MATCH(BL233,LMH_KEY,0)),0),CN233)</f>
        <v>-1</v>
      </c>
      <c r="CV233" s="21">
        <f>IF(BM233&lt;&gt;"",IFERROR(INDEX(LMH_STEP,MATCH(BM233,LMH_KEY,0)),0),CO233)</f>
        <v>0</v>
      </c>
      <c r="CW233" s="21">
        <f>IF(BN233&lt;&gt;"",IFERROR(INDEX(LMH_STEP,MATCH(BN233,LMH_KEY,0)),0),CP233)</f>
        <v>0</v>
      </c>
      <c r="CX233" s="21">
        <f>IF(BO233&lt;&gt;"",IFERROR(INDEX(LMH_STEP,MATCH(BO233,LMH_KEY,0)),0),CQ233)</f>
        <v>0</v>
      </c>
      <c r="CY233" s="21">
        <f>COUNTA(BI233:BO233)+IF(BP233&lt;&gt;"",1,0)+IFERROR(INDEX(RM_LCNT,MATCH($U233,RM_KEY,0)),0)</f>
        <v>0</v>
      </c>
      <c r="CZ233" s="21">
        <f>IF((BW233+BX233+BY233+BZ233+CA233+CB233+CC233)=0,0,(BW233*CK233+BX233*CL233+BY233*CM233+BZ233*CN233+CA233*CO233+CB233*CP233+CC233*CQ233)/(BW233+BX233+BY233+BZ233+CA233+CB233+CC233))</f>
        <v>-0.764705882352941</v>
      </c>
      <c r="DA233" s="21">
        <f>IF((CD233+CE233+CF233+CG233+CH233+CI233+CJ233)=0,0,(CD233*CR233+CE233*CS233+CF233*CT233+CG233*CU233+CH233*CV233+CI233*CW233+CJ233*CX233)/(CD233+CE233+CF233+CG233+CH233+CI233+CJ233))</f>
        <v>-0.764705882352941</v>
      </c>
    </row>
    <row r="234" ht="70" customHeight="1">
      <c r="A234" s="59" t="inlineStr">
        <is>
          <t>iDEAL</t>
        </is>
      </c>
      <c r="B234" s="17" t="inlineStr">
        <is>
          <t>Quality Assurance</t>
        </is>
      </c>
      <c r="C234" s="17" t="n">
        <v>4</v>
      </c>
      <c r="D234" s="17" t="inlineStr">
        <is>
          <t>IRIS2479</t>
        </is>
      </c>
      <c r="E234" s="17" t="inlineStr">
        <is>
          <t>Rohan Kailas Aher</t>
        </is>
      </c>
      <c r="F234" s="17" t="inlineStr">
        <is>
          <t>QA Engineer</t>
        </is>
      </c>
      <c r="G234" s="17" t="inlineStr">
        <is>
          <t>Reena Gotal</t>
        </is>
      </c>
      <c r="H234" s="17" t="inlineStr">
        <is>
          <t>IRIS0636</t>
        </is>
      </c>
      <c r="I234" s="17" t="n">
        <v>3.6</v>
      </c>
      <c r="J234" s="17" t="inlineStr">
        <is>
          <t>Civil engineering</t>
        </is>
      </c>
      <c r="K234" s="17" t="inlineStr">
        <is>
          <t>L3 – Professional / Associate</t>
        </is>
      </c>
      <c r="L234" s="82" t="inlineStr">
        <is>
          <t>20 of 20</t>
        </is>
      </c>
      <c r="M234" s="83" t="n"/>
      <c r="N234" s="83" t="inlineStr">
        <is>
          <t>Annual · set by manager: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t>
        </is>
      </c>
      <c r="O234" s="83" t="inlineStr">
        <is>
          <t>Latest rating: 3 · Potential: Medium · 9-box: Core Contributor</t>
        </is>
      </c>
      <c r="P234" s="83" t="inlineStr">
        <is>
          <t>Complexity &amp; Expertise: A2: Testing, bug reporting, retesting, API testing and documentation; no harder cases shown → matches the start
Autonomy &amp; Decision: A2: States 'routine decisions' only → matches the start
Accountability &amp; Impact: A2: Own assigned testing work, its quality and timeliness → matches the start
Leadership &amp; Strategy: A1: No guiding or leading of others described → matches the start</t>
        </is>
      </c>
      <c r="Q234" s="84" t="inlineStr">
        <is>
          <t>Open ▸</t>
        </is>
      </c>
      <c r="R234" s="84" t="inlineStr">
        <is>
          <t>Card ▸</t>
        </is>
      </c>
      <c r="S234" s="85" t="inlineStr">
        <is>
          <t>Quality Assurance</t>
        </is>
      </c>
      <c r="T234" s="86" t="inlineStr">
        <is>
          <t>Functional &amp; Domain Testing</t>
        </is>
      </c>
      <c r="U234" s="86" t="inlineStr">
        <is>
          <t>R070</t>
        </is>
      </c>
      <c r="V234" s="86" t="inlineStr">
        <is>
          <t>Functional &amp; Domain Testing · IC</t>
        </is>
      </c>
      <c r="W234" s="101" t="inlineStr">
        <is>
          <t>A3</t>
        </is>
      </c>
      <c r="X234" s="86" t="inlineStr">
        <is>
          <t>Band A · Practitioner</t>
        </is>
      </c>
      <c r="Y234" s="86" t="inlineStr">
        <is>
          <t>Senior QA Engineer</t>
        </is>
      </c>
      <c r="Z234" s="86" t="n"/>
      <c r="AA234" s="86" t="inlineStr">
        <is>
          <t>Placed at A3 by the evidence: six ratings × market-derived weights and rules R1–R13 · no move needed for the reporting line</t>
        </is>
      </c>
      <c r="AB234" s="86" t="n"/>
      <c r="AC234" s="88" t="inlineStr">
        <is>
          <t>A2</t>
        </is>
      </c>
      <c r="AD234" s="21" t="inlineStr">
        <is>
          <t>Medium · 3.6 yrs vs market 2–5 yrs for A3</t>
        </is>
      </c>
      <c r="AE234" s="21" t="n"/>
      <c r="AF234" s="21" t="inlineStr">
        <is>
          <t>P2 · SFIA 3 Apply</t>
        </is>
      </c>
      <c r="AG234" s="89" t="str">
        <f>IFERROR(IF(INDEX(RM_I_C,MATCH($U234,RM_KEY,0))="","",INDEX(RM_I_C,MATCH($U234,RM_KEY,0))),"")</f>
        <v>H</v>
      </c>
      <c r="AH234" s="90" t="str">
        <f>IFERROR(IF(INDEX(RM_I_Au,MATCH($U234,RM_KEY,0))="","",INDEX(RM_I_Au,MATCH($U234,RM_KEY,0))),"")</f>
        <v>M</v>
      </c>
      <c r="AI234" s="90" t="str">
        <f>IFERROR(IF(INDEX(RM_I_Ac,MATCH($U234,RM_KEY,0))="","",INDEX(RM_I_Ac,MATCH($U234,RM_KEY,0))),"")</f>
        <v>L</v>
      </c>
      <c r="AJ234" s="90" t="str">
        <f>IFERROR(IF(INDEX(RM_I_L,MATCH($U234,RM_KEY,0))="","",INDEX(RM_I_L,MATCH($U234,RM_KEY,0))),"")</f>
        <v>L</v>
      </c>
      <c r="AK234" s="90" t="str">
        <f>IFERROR(IF(INDEX(RM_I_BI,MATCH($U234,RM_KEY,0))="","",INDEX(RM_I_BI,MATCH($U234,RM_KEY,0))),"")</f>
        <v>L</v>
      </c>
      <c r="AL234" s="90" t="str">
        <f>IFERROR(IF(INDEX(RM_I_Exp,MATCH($U234,RM_KEY,0))="","",INDEX(RM_I_Exp,MATCH($U234,RM_KEY,0))),"")</f>
        <v>L</v>
      </c>
      <c r="AM234" s="90" t="str">
        <f>IFERROR(IF(INDEX(RM_I_Edu,MATCH($U234,RM_KEY,0))="","",INDEX(RM_I_Edu,MATCH($U234,RM_KEY,0))),"")</f>
        <v>L</v>
      </c>
      <c r="AN234" s="91" t="str">
        <f>IFERROR(IF(INDEX(RM_M_C,MATCH($U234,RM_KEY,0))="","",INDEX(RM_M_C,MATCH($U234,RM_KEY,0))),"")</f>
        <v>H</v>
      </c>
      <c r="AO234" s="92" t="str">
        <f>IFERROR(IF(INDEX(RM_M_Au,MATCH($U234,RM_KEY,0))="","",INDEX(RM_M_Au,MATCH($U234,RM_KEY,0))),"")</f>
        <v>M</v>
      </c>
      <c r="AP234" s="92" t="str">
        <f>IFERROR(IF(INDEX(RM_M_Ac,MATCH($U234,RM_KEY,0))="","",INDEX(RM_M_Ac,MATCH($U234,RM_KEY,0))),"")</f>
        <v>M</v>
      </c>
      <c r="AQ234" s="92" t="str">
        <f>IFERROR(IF(INDEX(RM_M_L,MATCH($U234,RM_KEY,0))="","",INDEX(RM_M_L,MATCH($U234,RM_KEY,0))),"")</f>
        <v>L</v>
      </c>
      <c r="AR234" s="92" t="str">
        <f>IFERROR(IF(INDEX(RM_M_BI,MATCH($U234,RM_KEY,0))="","",INDEX(RM_M_BI,MATCH($U234,RM_KEY,0))),"")</f>
        <v>L</v>
      </c>
      <c r="AS234" s="92" t="str">
        <f>IFERROR(IF(INDEX(RM_M_Exp,MATCH($U234,RM_KEY,0))="","",INDEX(RM_M_Exp,MATCH($U234,RM_KEY,0))),"")</f>
        <v>L</v>
      </c>
      <c r="AT234" s="92" t="str">
        <f>IFERROR(IF(INDEX(RM_M_Edu,MATCH($U234,RM_KEY,0))="","",INDEX(RM_M_Edu,MATCH($U234,RM_KEY,0))),"")</f>
        <v>L</v>
      </c>
      <c r="AU234" s="93" t="str">
        <f>IFERROR(IF(INDEX(RM_L_C,MATCH($U234,RM_KEY,0))="","",INDEX(RM_L_C,MATCH($U234,RM_KEY,0))),"")</f>
        <v/>
      </c>
      <c r="AV234" s="94" t="str">
        <f>IFERROR(IF(INDEX(RM_L_Au,MATCH($U234,RM_KEY,0))="","",INDEX(RM_L_Au,MATCH($U234,RM_KEY,0))),"")</f>
        <v/>
      </c>
      <c r="AW234" s="94" t="str">
        <f>IFERROR(IF(INDEX(RM_L_Ac,MATCH($U234,RM_KEY,0))="","",INDEX(RM_L_Ac,MATCH($U234,RM_KEY,0))),"")</f>
        <v/>
      </c>
      <c r="AX234" s="94" t="str">
        <f>IFERROR(IF(INDEX(RM_L_L,MATCH($U234,RM_KEY,0))="","",INDEX(RM_L_L,MATCH($U234,RM_KEY,0))),"")</f>
        <v/>
      </c>
      <c r="AY234" s="94" t="str">
        <f>IFERROR(IF(INDEX(RM_L_BI,MATCH($U234,RM_KEY,0))="","",INDEX(RM_L_BI,MATCH($U234,RM_KEY,0))),"")</f>
        <v/>
      </c>
      <c r="AZ234" s="94" t="str">
        <f>IFERROR(IF(INDEX(RM_L_Exp,MATCH($U234,RM_KEY,0))="","",INDEX(RM_L_Exp,MATCH($U234,RM_KEY,0))),"")</f>
        <v/>
      </c>
      <c r="BA234" s="94" t="str">
        <f>IFERROR(IF(INDEX(RM_L_Edu,MATCH($U234,RM_KEY,0))="","",INDEX(RM_L_Edu,MATCH($U234,RM_KEY,0))),"")</f>
        <v/>
      </c>
      <c r="BB234" s="89" t="inlineStr">
        <is>
          <t>L</t>
        </is>
      </c>
      <c r="BC234" s="90" t="inlineStr">
        <is>
          <t>L</t>
        </is>
      </c>
      <c r="BD234" s="90" t="inlineStr">
        <is>
          <t>L</t>
        </is>
      </c>
      <c r="BE234" s="90" t="inlineStr">
        <is>
          <t>L</t>
        </is>
      </c>
      <c r="BF234" s="90" t="n"/>
      <c r="BG234" s="90" t="inlineStr">
        <is>
          <t>M</t>
        </is>
      </c>
      <c r="BH234" s="90" t="inlineStr">
        <is>
          <t>M</t>
        </is>
      </c>
      <c r="BI234" s="93" t="n"/>
      <c r="BJ234" s="94" t="n"/>
      <c r="BK234" s="94" t="n"/>
      <c r="BL234" s="94" t="n"/>
      <c r="BM234" s="94" t="n"/>
      <c r="BN234" s="94" t="n"/>
      <c r="BO234" s="94" t="n"/>
      <c r="BP234" s="63" t="n"/>
      <c r="BQ234" s="95" t="str">
        <f>IF(CY234=0,"",IF(BP234&lt;&gt;"",BP234,IF(LEFT(W234,1)="X",W234,IF(OR(W234="B+",W234="C+"),INDEX(LAD_PC,MAX(1,MIN(14,MATCH(W234,LAD_PC,0)+IF((DA234-CZ234)&gt;=0.5,1,IF((DA234-CZ234)&lt;=-0.5,-1,0))))),INDEX(LAD_STD,MAX(1,MIN(12,MATCH(W234,LAD_STD,0)+IF((DA234-CZ234)&gt;=0.5,1,IF((DA234-CZ234)&lt;=-0.5,-1,0)))))))))</f>
        <v/>
      </c>
      <c r="BR234" s="86" t="str">
        <f>IF(BQ234="","",IFERROR(CHOOSE(INDEX(B_RANK,MATCH(BQ234,B_LVL,0)),"Band A · Practitioner","Band B · Specialist / Manager","B+ · Player-Coach","Band C · Principal / Head","C+ · Player-Coach","Band D · Business leadership","Band E · Enterprise leadership"),"Band X · Consultant"))</f>
        <v/>
      </c>
      <c r="BS234" s="86" t="str">
        <f>IF(BQ234="","",IF(BQ234=W234,"• Same",IF(INDEX(B_VAL,MATCH(BQ234,B_LVL,0))&gt;INDEX(B_VAL,MATCH(W234,B_LVL,0)),"▲ Up","▼ Down")))</f>
        <v/>
      </c>
      <c r="BT234" s="95" t="str">
        <f>IF(BQ234&lt;&gt;"",BQ234,W234)</f>
        <v>A3</v>
      </c>
      <c r="BU234" s="86" t="str">
        <f>IFERROR(IF($H234="","—",IF(OR(LEFT(BT234,1)="X",LEFT(INDEX($BT$7:$BT$592,MATCH($H234,$D$7:$D$592,0)),1)="X"),"—",IF(AND(LEFT(BT234,1)="E",LEFT(INDEX($BT$7:$BT$592,MATCH($H234,$D$7:$D$592,0)),1)="E"),"Exception · Band E",IF(INDEX(B_VAL,MATCH(BT234,B_LVL,0))&gt;=INDEX(B_VAL,MATCH(INDEX($BT$7:$BT$592,MATCH($H234,$D$7:$D$592,0)),B_LVL,0)),"⚠ At or above the manager",IF(INDEX(B_RANK,MATCH(BT234,B_LVL,0))=INDEX(B_RANK,MATCH(INDEX($BT$7:$BT$592,MATCH($H234,$D$7:$D$592,0)),B_LVL,0)),"⚠ Same band as the manager","OK"))))),"—")</f>
        <v>OK</v>
      </c>
      <c r="BV234" s="64" t="n"/>
      <c r="BW234" s="20">
        <f>IFERROR(INDEX(LMH_PTS,MATCH(AG234,LMH_KEY,0)),0)</f>
        <v>9</v>
      </c>
      <c r="BX234" s="21">
        <f>IFERROR(INDEX(LMH_PTS,MATCH(AH234,LMH_KEY,0)),0)</f>
        <v>3</v>
      </c>
      <c r="BY234" s="21">
        <f>IFERROR(INDEX(LMH_PTS,MATCH(AI234,LMH_KEY,0)),0)</f>
        <v>1</v>
      </c>
      <c r="BZ234" s="21">
        <f>IFERROR(INDEX(LMH_PTS,MATCH(AJ234,LMH_KEY,0)),0)</f>
        <v>1</v>
      </c>
      <c r="CA234" s="21">
        <f>IFERROR(INDEX(LMH_PTS,MATCH(AK234,LMH_KEY,0)),0)</f>
        <v>1</v>
      </c>
      <c r="CB234" s="21">
        <f>IFERROR(INDEX(LMH_PTS,MATCH(AL234,LMH_KEY,0)),0)</f>
        <v>1</v>
      </c>
      <c r="CC234" s="21">
        <f>IFERROR(INDEX(LMH_PTS,MATCH(AM234,LMH_KEY,0)),0)</f>
        <v>1</v>
      </c>
      <c r="CD234" s="21">
        <f>IFERROR(INDEX(LMH_PTS,MATCH(IF(AU234&lt;&gt;"",AU234,AG234),LMH_KEY,0)),0)</f>
        <v>9</v>
      </c>
      <c r="CE234" s="21">
        <f>IFERROR(INDEX(LMH_PTS,MATCH(IF(AV234&lt;&gt;"",AV234,AH234),LMH_KEY,0)),0)</f>
        <v>3</v>
      </c>
      <c r="CF234" s="21">
        <f>IFERROR(INDEX(LMH_PTS,MATCH(IF(AW234&lt;&gt;"",AW234,AI234),LMH_KEY,0)),0)</f>
        <v>1</v>
      </c>
      <c r="CG234" s="21">
        <f>IFERROR(INDEX(LMH_PTS,MATCH(IF(AX234&lt;&gt;"",AX234,AJ234),LMH_KEY,0)),0)</f>
        <v>1</v>
      </c>
      <c r="CH234" s="21">
        <f>IFERROR(INDEX(LMH_PTS,MATCH(IF(AY234&lt;&gt;"",AY234,AK234),LMH_KEY,0)),0)</f>
        <v>1</v>
      </c>
      <c r="CI234" s="21">
        <f>IFERROR(INDEX(LMH_PTS,MATCH(IF(AZ234&lt;&gt;"",AZ234,AL234),LMH_KEY,0)),0)</f>
        <v>1</v>
      </c>
      <c r="CJ234" s="21">
        <f>IFERROR(INDEX(LMH_PTS,MATCH(IF(BA234&lt;&gt;"",BA234,AM234),LMH_KEY,0)),0)</f>
        <v>1</v>
      </c>
      <c r="CK234" s="21">
        <f>IF(BB234="",0,IFERROR(INDEX(LMH_STEP,MATCH(BB234,LMH_KEY,0)),0))</f>
        <v>-1</v>
      </c>
      <c r="CL234" s="21">
        <f>IF(BC234="",0,IFERROR(INDEX(LMH_STEP,MATCH(BC234,LMH_KEY,0)),0))</f>
        <v>-1</v>
      </c>
      <c r="CM234" s="21">
        <f>IF(BD234="",0,IFERROR(INDEX(LMH_STEP,MATCH(BD234,LMH_KEY,0)),0))</f>
        <v>-1</v>
      </c>
      <c r="CN234" s="21">
        <f>IF(BE234="",0,IFERROR(INDEX(LMH_STEP,MATCH(BE234,LMH_KEY,0)),0))</f>
        <v>-1</v>
      </c>
      <c r="CO234" s="21">
        <f>IF(BF234="",0,IFERROR(INDEX(LMH_STEP,MATCH(BF234,LMH_KEY,0)),0))</f>
        <v>0</v>
      </c>
      <c r="CP234" s="21">
        <f>IF(BG234="",0,IFERROR(INDEX(LMH_STEP,MATCH(BG234,LMH_KEY,0)),0))</f>
        <v>0</v>
      </c>
      <c r="CQ234" s="21">
        <f>IF(BH234="",0,IFERROR(INDEX(LMH_STEP,MATCH(BH234,LMH_KEY,0)),0))</f>
        <v>0</v>
      </c>
      <c r="CR234" s="21">
        <f>IF(BI234&lt;&gt;"",IFERROR(INDEX(LMH_STEP,MATCH(BI234,LMH_KEY,0)),0),CK234)</f>
        <v>-1</v>
      </c>
      <c r="CS234" s="21">
        <f>IF(BJ234&lt;&gt;"",IFERROR(INDEX(LMH_STEP,MATCH(BJ234,LMH_KEY,0)),0),CL234)</f>
        <v>-1</v>
      </c>
      <c r="CT234" s="21">
        <f>IF(BK234&lt;&gt;"",IFERROR(INDEX(LMH_STEP,MATCH(BK234,LMH_KEY,0)),0),CM234)</f>
        <v>-1</v>
      </c>
      <c r="CU234" s="21">
        <f>IF(BL234&lt;&gt;"",IFERROR(INDEX(LMH_STEP,MATCH(BL234,LMH_KEY,0)),0),CN234)</f>
        <v>-1</v>
      </c>
      <c r="CV234" s="21">
        <f>IF(BM234&lt;&gt;"",IFERROR(INDEX(LMH_STEP,MATCH(BM234,LMH_KEY,0)),0),CO234)</f>
        <v>0</v>
      </c>
      <c r="CW234" s="21">
        <f>IF(BN234&lt;&gt;"",IFERROR(INDEX(LMH_STEP,MATCH(BN234,LMH_KEY,0)),0),CP234)</f>
        <v>0</v>
      </c>
      <c r="CX234" s="21">
        <f>IF(BO234&lt;&gt;"",IFERROR(INDEX(LMH_STEP,MATCH(BO234,LMH_KEY,0)),0),CQ234)</f>
        <v>0</v>
      </c>
      <c r="CY234" s="21">
        <f>COUNTA(BI234:BO234)+IF(BP234&lt;&gt;"",1,0)+IFERROR(INDEX(RM_LCNT,MATCH($U234,RM_KEY,0)),0)</f>
        <v>0</v>
      </c>
      <c r="CZ234" s="21">
        <f>IF((BW234+BX234+BY234+BZ234+CA234+CB234+CC234)=0,0,(BW234*CK234+BX234*CL234+BY234*CM234+BZ234*CN234+CA234*CO234+CB234*CP234+CC234*CQ234)/(BW234+BX234+BY234+BZ234+CA234+CB234+CC234))</f>
        <v>-0.823529411764706</v>
      </c>
      <c r="DA234" s="21">
        <f>IF((CD234+CE234+CF234+CG234+CH234+CI234+CJ234)=0,0,(CD234*CR234+CE234*CS234+CF234*CT234+CG234*CU234+CH234*CV234+CI234*CW234+CJ234*CX234)/(CD234+CE234+CF234+CG234+CH234+CI234+CJ234))</f>
        <v>-0.823529411764706</v>
      </c>
    </row>
    <row r="235" ht="70" customHeight="1">
      <c r="A235" s="59" t="inlineStr">
        <is>
          <t>iDEAL</t>
        </is>
      </c>
      <c r="B235" s="17" t="inlineStr">
        <is>
          <t>Quality Assurance</t>
        </is>
      </c>
      <c r="C235" s="17" t="n">
        <v>4</v>
      </c>
      <c r="D235" s="17" t="inlineStr">
        <is>
          <t>IRIS2437</t>
        </is>
      </c>
      <c r="E235" s="17" t="inlineStr">
        <is>
          <t>Shubham Kamble</t>
        </is>
      </c>
      <c r="F235" s="17" t="inlineStr">
        <is>
          <t>QA Automation Engineer</t>
        </is>
      </c>
      <c r="G235" s="17" t="inlineStr">
        <is>
          <t>Reena Gotal</t>
        </is>
      </c>
      <c r="H235" s="17" t="inlineStr">
        <is>
          <t>IRIS0636</t>
        </is>
      </c>
      <c r="I235" s="17" t="n">
        <v>4.3</v>
      </c>
      <c r="J235" s="17" t="inlineStr">
        <is>
          <t>B.Tech</t>
        </is>
      </c>
      <c r="K235" s="17" t="inlineStr">
        <is>
          <t>L3 – Professional / Associate</t>
        </is>
      </c>
      <c r="L235" s="82" t="inlineStr">
        <is>
          <t>20 of 20</t>
        </is>
      </c>
      <c r="M235" s="83" t="n"/>
      <c r="N235" s="83" t="inlineStr">
        <is>
          <t>Annual · set by manager: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
        </is>
      </c>
      <c r="O235" s="83" t="inlineStr">
        <is>
          <t>Latest rating: 3 · Potential: Medium · 9-box: Emerging Talent</t>
        </is>
      </c>
      <c r="P235" s="83" t="inlineStr">
        <is>
          <t>Complexity &amp; Expertise: A3: Playwright UI/API automation, Jenkins integration, root-cause analysis of flaky tests and production defects → matches the start
Autonomy &amp; Decision: A3: Decides what tasks or features to automate, when to test manually, and raises bugs → matches the start
Accountability &amp; Impact: A3: Answers for iDeal automated suites in Jenkins, defects to closure, and production-defect RCA → matches the start
Leadership &amp; Strategy: A1: No guiding or leading of others described → moved down 0.5</t>
        </is>
      </c>
      <c r="Q235" s="84" t="inlineStr">
        <is>
          <t>Open ▸</t>
        </is>
      </c>
      <c r="R235" s="84" t="inlineStr">
        <is>
          <t>Card ▸</t>
        </is>
      </c>
      <c r="S235" s="85" t="inlineStr">
        <is>
          <t>Quality Assurance</t>
        </is>
      </c>
      <c r="T235" s="86" t="inlineStr">
        <is>
          <t>Test Automation</t>
        </is>
      </c>
      <c r="U235" s="86" t="inlineStr">
        <is>
          <t>R072</t>
        </is>
      </c>
      <c r="V235" s="86" t="inlineStr">
        <is>
          <t>Test Automation · IC</t>
        </is>
      </c>
      <c r="W235" s="101" t="inlineStr">
        <is>
          <t>A3</t>
        </is>
      </c>
      <c r="X235" s="86" t="inlineStr">
        <is>
          <t>Band A · Practitioner</t>
        </is>
      </c>
      <c r="Y235" s="86" t="inlineStr">
        <is>
          <t>Senior QA Automation Engineer</t>
        </is>
      </c>
      <c r="Z235" s="86" t="n"/>
      <c r="AA235" s="86" t="inlineStr">
        <is>
          <t>Placed at A3 by the evidence: six ratings × market-derived weights and rules R1–R13 · no move needed for the reporting line</t>
        </is>
      </c>
      <c r="AB235" s="86" t="n"/>
      <c r="AC235" s="88" t="inlineStr">
        <is>
          <t>A3</t>
        </is>
      </c>
      <c r="AD235" s="21" t="inlineStr">
        <is>
          <t>Medium · 4.3 yrs vs market 2–5 yrs for A3</t>
        </is>
      </c>
      <c r="AE235" s="21" t="n"/>
      <c r="AF235" s="21" t="inlineStr">
        <is>
          <t>P2 · SFIA 3 Apply</t>
        </is>
      </c>
      <c r="AG235" s="89" t="str">
        <f>IFERROR(IF(INDEX(RM_I_C,MATCH($U235,RM_KEY,0))="","",INDEX(RM_I_C,MATCH($U235,RM_KEY,0))),"")</f>
        <v>H</v>
      </c>
      <c r="AH235" s="90" t="str">
        <f>IFERROR(IF(INDEX(RM_I_Au,MATCH($U235,RM_KEY,0))="","",INDEX(RM_I_Au,MATCH($U235,RM_KEY,0))),"")</f>
        <v>M</v>
      </c>
      <c r="AI235" s="90" t="str">
        <f>IFERROR(IF(INDEX(RM_I_Ac,MATCH($U235,RM_KEY,0))="","",INDEX(RM_I_Ac,MATCH($U235,RM_KEY,0))),"")</f>
        <v>L</v>
      </c>
      <c r="AJ235" s="90" t="str">
        <f>IFERROR(IF(INDEX(RM_I_L,MATCH($U235,RM_KEY,0))="","",INDEX(RM_I_L,MATCH($U235,RM_KEY,0))),"")</f>
        <v>L</v>
      </c>
      <c r="AK235" s="90" t="str">
        <f>IFERROR(IF(INDEX(RM_I_BI,MATCH($U235,RM_KEY,0))="","",INDEX(RM_I_BI,MATCH($U235,RM_KEY,0))),"")</f>
        <v>L</v>
      </c>
      <c r="AL235" s="90" t="str">
        <f>IFERROR(IF(INDEX(RM_I_Exp,MATCH($U235,RM_KEY,0))="","",INDEX(RM_I_Exp,MATCH($U235,RM_KEY,0))),"")</f>
        <v>L</v>
      </c>
      <c r="AM235" s="90" t="str">
        <f>IFERROR(IF(INDEX(RM_I_Edu,MATCH($U235,RM_KEY,0))="","",INDEX(RM_I_Edu,MATCH($U235,RM_KEY,0))),"")</f>
        <v>L</v>
      </c>
      <c r="AN235" s="91" t="str">
        <f>IFERROR(IF(INDEX(RM_M_C,MATCH($U235,RM_KEY,0))="","",INDEX(RM_M_C,MATCH($U235,RM_KEY,0))),"")</f>
        <v>H</v>
      </c>
      <c r="AO235" s="92" t="str">
        <f>IFERROR(IF(INDEX(RM_M_Au,MATCH($U235,RM_KEY,0))="","",INDEX(RM_M_Au,MATCH($U235,RM_KEY,0))),"")</f>
        <v>M</v>
      </c>
      <c r="AP235" s="92" t="str">
        <f>IFERROR(IF(INDEX(RM_M_Ac,MATCH($U235,RM_KEY,0))="","",INDEX(RM_M_Ac,MATCH($U235,RM_KEY,0))),"")</f>
        <v>M</v>
      </c>
      <c r="AQ235" s="92" t="str">
        <f>IFERROR(IF(INDEX(RM_M_L,MATCH($U235,RM_KEY,0))="","",INDEX(RM_M_L,MATCH($U235,RM_KEY,0))),"")</f>
        <v>L</v>
      </c>
      <c r="AR235" s="92" t="str">
        <f>IFERROR(IF(INDEX(RM_M_BI,MATCH($U235,RM_KEY,0))="","",INDEX(RM_M_BI,MATCH($U235,RM_KEY,0))),"")</f>
        <v>L</v>
      </c>
      <c r="AS235" s="92" t="str">
        <f>IFERROR(IF(INDEX(RM_M_Exp,MATCH($U235,RM_KEY,0))="","",INDEX(RM_M_Exp,MATCH($U235,RM_KEY,0))),"")</f>
        <v>L</v>
      </c>
      <c r="AT235" s="92" t="str">
        <f>IFERROR(IF(INDEX(RM_M_Edu,MATCH($U235,RM_KEY,0))="","",INDEX(RM_M_Edu,MATCH($U235,RM_KEY,0))),"")</f>
        <v>L</v>
      </c>
      <c r="AU235" s="93" t="str">
        <f>IFERROR(IF(INDEX(RM_L_C,MATCH($U235,RM_KEY,0))="","",INDEX(RM_L_C,MATCH($U235,RM_KEY,0))),"")</f>
        <v/>
      </c>
      <c r="AV235" s="94" t="str">
        <f>IFERROR(IF(INDEX(RM_L_Au,MATCH($U235,RM_KEY,0))="","",INDEX(RM_L_Au,MATCH($U235,RM_KEY,0))),"")</f>
        <v/>
      </c>
      <c r="AW235" s="94" t="str">
        <f>IFERROR(IF(INDEX(RM_L_Ac,MATCH($U235,RM_KEY,0))="","",INDEX(RM_L_Ac,MATCH($U235,RM_KEY,0))),"")</f>
        <v/>
      </c>
      <c r="AX235" s="94" t="str">
        <f>IFERROR(IF(INDEX(RM_L_L,MATCH($U235,RM_KEY,0))="","",INDEX(RM_L_L,MATCH($U235,RM_KEY,0))),"")</f>
        <v/>
      </c>
      <c r="AY235" s="94" t="str">
        <f>IFERROR(IF(INDEX(RM_L_BI,MATCH($U235,RM_KEY,0))="","",INDEX(RM_L_BI,MATCH($U235,RM_KEY,0))),"")</f>
        <v/>
      </c>
      <c r="AZ235" s="94" t="str">
        <f>IFERROR(IF(INDEX(RM_L_Exp,MATCH($U235,RM_KEY,0))="","",INDEX(RM_L_Exp,MATCH($U235,RM_KEY,0))),"")</f>
        <v/>
      </c>
      <c r="BA235" s="94" t="str">
        <f>IFERROR(IF(INDEX(RM_L_Edu,MATCH($U235,RM_KEY,0))="","",INDEX(RM_L_Edu,MATCH($U235,RM_KEY,0))),"")</f>
        <v/>
      </c>
      <c r="BB235" s="89" t="inlineStr">
        <is>
          <t>M</t>
        </is>
      </c>
      <c r="BC235" s="90" t="inlineStr">
        <is>
          <t>M</t>
        </is>
      </c>
      <c r="BD235" s="90" t="inlineStr">
        <is>
          <t>M</t>
        </is>
      </c>
      <c r="BE235" s="90" t="inlineStr">
        <is>
          <t>L</t>
        </is>
      </c>
      <c r="BF235" s="90" t="inlineStr">
        <is>
          <t>M</t>
        </is>
      </c>
      <c r="BG235" s="90" t="inlineStr">
        <is>
          <t>H</t>
        </is>
      </c>
      <c r="BH235" s="90" t="inlineStr">
        <is>
          <t>M</t>
        </is>
      </c>
      <c r="BI235" s="93" t="n"/>
      <c r="BJ235" s="94" t="n"/>
      <c r="BK235" s="94" t="n"/>
      <c r="BL235" s="94" t="n"/>
      <c r="BM235" s="94" t="n"/>
      <c r="BN235" s="94" t="n"/>
      <c r="BO235" s="94" t="n"/>
      <c r="BP235" s="63" t="n"/>
      <c r="BQ235" s="95" t="str">
        <f>IF(CY235=0,"",IF(BP235&lt;&gt;"",BP235,IF(LEFT(W235,1)="X",W235,IF(OR(W235="B+",W235="C+"),INDEX(LAD_PC,MAX(1,MIN(14,MATCH(W235,LAD_PC,0)+IF((DA235-CZ235)&gt;=0.5,1,IF((DA235-CZ235)&lt;=-0.5,-1,0))))),INDEX(LAD_STD,MAX(1,MIN(12,MATCH(W235,LAD_STD,0)+IF((DA235-CZ235)&gt;=0.5,1,IF((DA235-CZ235)&lt;=-0.5,-1,0)))))))))</f>
        <v/>
      </c>
      <c r="BR235" s="86" t="str">
        <f>IF(BQ235="","",IFERROR(CHOOSE(INDEX(B_RANK,MATCH(BQ235,B_LVL,0)),"Band A · Practitioner","Band B · Specialist / Manager","B+ · Player-Coach","Band C · Principal / Head","C+ · Player-Coach","Band D · Business leadership","Band E · Enterprise leadership"),"Band X · Consultant"))</f>
        <v/>
      </c>
      <c r="BS235" s="86" t="str">
        <f>IF(BQ235="","",IF(BQ235=W235,"• Same",IF(INDEX(B_VAL,MATCH(BQ235,B_LVL,0))&gt;INDEX(B_VAL,MATCH(W235,B_LVL,0)),"▲ Up","▼ Down")))</f>
        <v/>
      </c>
      <c r="BT235" s="95" t="str">
        <f>IF(BQ235&lt;&gt;"",BQ235,W235)</f>
        <v>A3</v>
      </c>
      <c r="BU235" s="86" t="str">
        <f>IFERROR(IF($H235="","—",IF(OR(LEFT(BT235,1)="X",LEFT(INDEX($BT$7:$BT$592,MATCH($H235,$D$7:$D$592,0)),1)="X"),"—",IF(AND(LEFT(BT235,1)="E",LEFT(INDEX($BT$7:$BT$592,MATCH($H235,$D$7:$D$592,0)),1)="E"),"Exception · Band E",IF(INDEX(B_VAL,MATCH(BT235,B_LVL,0))&gt;=INDEX(B_VAL,MATCH(INDEX($BT$7:$BT$592,MATCH($H235,$D$7:$D$592,0)),B_LVL,0)),"⚠ At or above the manager",IF(INDEX(B_RANK,MATCH(BT235,B_LVL,0))=INDEX(B_RANK,MATCH(INDEX($BT$7:$BT$592,MATCH($H235,$D$7:$D$592,0)),B_LVL,0)),"⚠ Same band as the manager","OK"))))),"—")</f>
        <v>OK</v>
      </c>
      <c r="BV235" s="64" t="n"/>
      <c r="BW235" s="20">
        <f>IFERROR(INDEX(LMH_PTS,MATCH(AG235,LMH_KEY,0)),0)</f>
        <v>9</v>
      </c>
      <c r="BX235" s="21">
        <f>IFERROR(INDEX(LMH_PTS,MATCH(AH235,LMH_KEY,0)),0)</f>
        <v>3</v>
      </c>
      <c r="BY235" s="21">
        <f>IFERROR(INDEX(LMH_PTS,MATCH(AI235,LMH_KEY,0)),0)</f>
        <v>1</v>
      </c>
      <c r="BZ235" s="21">
        <f>IFERROR(INDEX(LMH_PTS,MATCH(AJ235,LMH_KEY,0)),0)</f>
        <v>1</v>
      </c>
      <c r="CA235" s="21">
        <f>IFERROR(INDEX(LMH_PTS,MATCH(AK235,LMH_KEY,0)),0)</f>
        <v>1</v>
      </c>
      <c r="CB235" s="21">
        <f>IFERROR(INDEX(LMH_PTS,MATCH(AL235,LMH_KEY,0)),0)</f>
        <v>1</v>
      </c>
      <c r="CC235" s="21">
        <f>IFERROR(INDEX(LMH_PTS,MATCH(AM235,LMH_KEY,0)),0)</f>
        <v>1</v>
      </c>
      <c r="CD235" s="21">
        <f>IFERROR(INDEX(LMH_PTS,MATCH(IF(AU235&lt;&gt;"",AU235,AG235),LMH_KEY,0)),0)</f>
        <v>9</v>
      </c>
      <c r="CE235" s="21">
        <f>IFERROR(INDEX(LMH_PTS,MATCH(IF(AV235&lt;&gt;"",AV235,AH235),LMH_KEY,0)),0)</f>
        <v>3</v>
      </c>
      <c r="CF235" s="21">
        <f>IFERROR(INDEX(LMH_PTS,MATCH(IF(AW235&lt;&gt;"",AW235,AI235),LMH_KEY,0)),0)</f>
        <v>1</v>
      </c>
      <c r="CG235" s="21">
        <f>IFERROR(INDEX(LMH_PTS,MATCH(IF(AX235&lt;&gt;"",AX235,AJ235),LMH_KEY,0)),0)</f>
        <v>1</v>
      </c>
      <c r="CH235" s="21">
        <f>IFERROR(INDEX(LMH_PTS,MATCH(IF(AY235&lt;&gt;"",AY235,AK235),LMH_KEY,0)),0)</f>
        <v>1</v>
      </c>
      <c r="CI235" s="21">
        <f>IFERROR(INDEX(LMH_PTS,MATCH(IF(AZ235&lt;&gt;"",AZ235,AL235),LMH_KEY,0)),0)</f>
        <v>1</v>
      </c>
      <c r="CJ235" s="21">
        <f>IFERROR(INDEX(LMH_PTS,MATCH(IF(BA235&lt;&gt;"",BA235,AM235),LMH_KEY,0)),0)</f>
        <v>1</v>
      </c>
      <c r="CK235" s="21">
        <f>IF(BB235="",0,IFERROR(INDEX(LMH_STEP,MATCH(BB235,LMH_KEY,0)),0))</f>
        <v>0</v>
      </c>
      <c r="CL235" s="21">
        <f>IF(BC235="",0,IFERROR(INDEX(LMH_STEP,MATCH(BC235,LMH_KEY,0)),0))</f>
        <v>0</v>
      </c>
      <c r="CM235" s="21">
        <f>IF(BD235="",0,IFERROR(INDEX(LMH_STEP,MATCH(BD235,LMH_KEY,0)),0))</f>
        <v>0</v>
      </c>
      <c r="CN235" s="21">
        <f>IF(BE235="",0,IFERROR(INDEX(LMH_STEP,MATCH(BE235,LMH_KEY,0)),0))</f>
        <v>-1</v>
      </c>
      <c r="CO235" s="21">
        <f>IF(BF235="",0,IFERROR(INDEX(LMH_STEP,MATCH(BF235,LMH_KEY,0)),0))</f>
        <v>0</v>
      </c>
      <c r="CP235" s="21">
        <f>IF(BG235="",0,IFERROR(INDEX(LMH_STEP,MATCH(BG235,LMH_KEY,0)),0))</f>
        <v>1</v>
      </c>
      <c r="CQ235" s="21">
        <f>IF(BH235="",0,IFERROR(INDEX(LMH_STEP,MATCH(BH235,LMH_KEY,0)),0))</f>
        <v>0</v>
      </c>
      <c r="CR235" s="21">
        <f>IF(BI235&lt;&gt;"",IFERROR(INDEX(LMH_STEP,MATCH(BI235,LMH_KEY,0)),0),CK235)</f>
        <v>0</v>
      </c>
      <c r="CS235" s="21">
        <f>IF(BJ235&lt;&gt;"",IFERROR(INDEX(LMH_STEP,MATCH(BJ235,LMH_KEY,0)),0),CL235)</f>
        <v>0</v>
      </c>
      <c r="CT235" s="21">
        <f>IF(BK235&lt;&gt;"",IFERROR(INDEX(LMH_STEP,MATCH(BK235,LMH_KEY,0)),0),CM235)</f>
        <v>0</v>
      </c>
      <c r="CU235" s="21">
        <f>IF(BL235&lt;&gt;"",IFERROR(INDEX(LMH_STEP,MATCH(BL235,LMH_KEY,0)),0),CN235)</f>
        <v>-1</v>
      </c>
      <c r="CV235" s="21">
        <f>IF(BM235&lt;&gt;"",IFERROR(INDEX(LMH_STEP,MATCH(BM235,LMH_KEY,0)),0),CO235)</f>
        <v>0</v>
      </c>
      <c r="CW235" s="21">
        <f>IF(BN235&lt;&gt;"",IFERROR(INDEX(LMH_STEP,MATCH(BN235,LMH_KEY,0)),0),CP235)</f>
        <v>1</v>
      </c>
      <c r="CX235" s="21">
        <f>IF(BO235&lt;&gt;"",IFERROR(INDEX(LMH_STEP,MATCH(BO235,LMH_KEY,0)),0),CQ235)</f>
        <v>0</v>
      </c>
      <c r="CY235" s="21">
        <f>COUNTA(BI235:BO235)+IF(BP235&lt;&gt;"",1,0)+IFERROR(INDEX(RM_LCNT,MATCH($U235,RM_KEY,0)),0)</f>
        <v>0</v>
      </c>
      <c r="CZ235" s="21">
        <f>IF((BW235+BX235+BY235+BZ235+CA235+CB235+CC235)=0,0,(BW235*CK235+BX235*CL235+BY235*CM235+BZ235*CN235+CA235*CO235+CB235*CP235+CC235*CQ235)/(BW235+BX235+BY235+BZ235+CA235+CB235+CC235))</f>
        <v>0</v>
      </c>
      <c r="DA235" s="21">
        <f>IF((CD235+CE235+CF235+CG235+CH235+CI235+CJ235)=0,0,(CD235*CR235+CE235*CS235+CF235*CT235+CG235*CU235+CH235*CV235+CI235*CW235+CJ235*CX235)/(CD235+CE235+CF235+CG235+CH235+CI235+CJ235))</f>
        <v>0</v>
      </c>
    </row>
    <row r="236" ht="70" customHeight="1">
      <c r="A236" s="59" t="inlineStr">
        <is>
          <t>iDEAL</t>
        </is>
      </c>
      <c r="B236" s="17" t="inlineStr">
        <is>
          <t>Quality Assurance</t>
        </is>
      </c>
      <c r="C236" s="17" t="n">
        <v>4</v>
      </c>
      <c r="D236" s="17" t="inlineStr">
        <is>
          <t>IRIS2522</t>
        </is>
      </c>
      <c r="E236" s="17" t="inlineStr">
        <is>
          <t>Tulasiram Chand</t>
        </is>
      </c>
      <c r="F236" s="17" t="inlineStr">
        <is>
          <t>QA Automation Engineer</t>
        </is>
      </c>
      <c r="G236" s="17" t="inlineStr">
        <is>
          <t>Reena Gotal</t>
        </is>
      </c>
      <c r="H236" s="17" t="inlineStr">
        <is>
          <t>IRIS0636</t>
        </is>
      </c>
      <c r="I236" s="17" t="n">
        <v>4.4</v>
      </c>
      <c r="J236" s="17" t="inlineStr">
        <is>
          <t>MCA</t>
        </is>
      </c>
      <c r="K236" s="17" t="inlineStr">
        <is>
          <t>L3 – Professional / Associate</t>
        </is>
      </c>
      <c r="L236" s="82" t="inlineStr">
        <is>
          <t>20 of 20</t>
        </is>
      </c>
      <c r="M236" s="83" t="n"/>
      <c r="N236" s="83" t="inlineStr">
        <is>
          <t>Annual · set by manager: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
        </is>
      </c>
      <c r="O236" s="83" t="inlineStr">
        <is>
          <t>Latest rating: 3 · Potential: Medium · 9-box: Reliable Specialist</t>
        </is>
      </c>
      <c r="P236" s="83" t="inlineStr">
        <is>
          <t>Complexity &amp; Expertise: A3: Playwright/Cucumber scripts, API and database testing, Windows/Linux runs, CI/CD pipeline integration → matches the start
Autonomy &amp; Decision: A2: Decisions listed are generic · 'identify issues, find solutions'; KRA says existing framework is used → moved down 0.5
Accountability &amp; Impact: A2: Own automation scripts, reliability of test results and coverage reporting → moved down 0.5
Leadership &amp; Strategy: A1: No guiding or leading of others described → moved down 0.5</t>
        </is>
      </c>
      <c r="Q236" s="84" t="inlineStr">
        <is>
          <t>Open ▸</t>
        </is>
      </c>
      <c r="R236" s="84" t="inlineStr">
        <is>
          <t>Card ▸</t>
        </is>
      </c>
      <c r="S236" s="85" t="inlineStr">
        <is>
          <t>Quality Assurance</t>
        </is>
      </c>
      <c r="T236" s="86" t="inlineStr">
        <is>
          <t>Test Automation</t>
        </is>
      </c>
      <c r="U236" s="86" t="inlineStr">
        <is>
          <t>R072</t>
        </is>
      </c>
      <c r="V236" s="86" t="inlineStr">
        <is>
          <t>Test Automation · IC</t>
        </is>
      </c>
      <c r="W236" s="101" t="inlineStr">
        <is>
          <t>A3</t>
        </is>
      </c>
      <c r="X236" s="86" t="inlineStr">
        <is>
          <t>Band A · Practitioner</t>
        </is>
      </c>
      <c r="Y236" s="86" t="inlineStr">
        <is>
          <t>Senior QA Automation Engineer</t>
        </is>
      </c>
      <c r="Z236" s="86" t="n"/>
      <c r="AA236" s="86" t="inlineStr">
        <is>
          <t>Placed at A3 by the evidence: six ratings × market-derived weights and rules R1–R13 · no move needed for the reporting line</t>
        </is>
      </c>
      <c r="AB236" s="86" t="n"/>
      <c r="AC236" s="88" t="inlineStr">
        <is>
          <t>A3</t>
        </is>
      </c>
      <c r="AD236" s="21" t="inlineStr">
        <is>
          <t>Medium · 4.4 yrs vs market 2–5 yrs for A3</t>
        </is>
      </c>
      <c r="AE236" s="21" t="n"/>
      <c r="AF236" s="21" t="inlineStr">
        <is>
          <t>P2 · SFIA 3 Apply</t>
        </is>
      </c>
      <c r="AG236" s="89" t="str">
        <f>IFERROR(IF(INDEX(RM_I_C,MATCH($U236,RM_KEY,0))="","",INDEX(RM_I_C,MATCH($U236,RM_KEY,0))),"")</f>
        <v>H</v>
      </c>
      <c r="AH236" s="90" t="str">
        <f>IFERROR(IF(INDEX(RM_I_Au,MATCH($U236,RM_KEY,0))="","",INDEX(RM_I_Au,MATCH($U236,RM_KEY,0))),"")</f>
        <v>M</v>
      </c>
      <c r="AI236" s="90" t="str">
        <f>IFERROR(IF(INDEX(RM_I_Ac,MATCH($U236,RM_KEY,0))="","",INDEX(RM_I_Ac,MATCH($U236,RM_KEY,0))),"")</f>
        <v>L</v>
      </c>
      <c r="AJ236" s="90" t="str">
        <f>IFERROR(IF(INDEX(RM_I_L,MATCH($U236,RM_KEY,0))="","",INDEX(RM_I_L,MATCH($U236,RM_KEY,0))),"")</f>
        <v>L</v>
      </c>
      <c r="AK236" s="90" t="str">
        <f>IFERROR(IF(INDEX(RM_I_BI,MATCH($U236,RM_KEY,0))="","",INDEX(RM_I_BI,MATCH($U236,RM_KEY,0))),"")</f>
        <v>L</v>
      </c>
      <c r="AL236" s="90" t="str">
        <f>IFERROR(IF(INDEX(RM_I_Exp,MATCH($U236,RM_KEY,0))="","",INDEX(RM_I_Exp,MATCH($U236,RM_KEY,0))),"")</f>
        <v>L</v>
      </c>
      <c r="AM236" s="90" t="str">
        <f>IFERROR(IF(INDEX(RM_I_Edu,MATCH($U236,RM_KEY,0))="","",INDEX(RM_I_Edu,MATCH($U236,RM_KEY,0))),"")</f>
        <v>L</v>
      </c>
      <c r="AN236" s="91" t="str">
        <f>IFERROR(IF(INDEX(RM_M_C,MATCH($U236,RM_KEY,0))="","",INDEX(RM_M_C,MATCH($U236,RM_KEY,0))),"")</f>
        <v>H</v>
      </c>
      <c r="AO236" s="92" t="str">
        <f>IFERROR(IF(INDEX(RM_M_Au,MATCH($U236,RM_KEY,0))="","",INDEX(RM_M_Au,MATCH($U236,RM_KEY,0))),"")</f>
        <v>M</v>
      </c>
      <c r="AP236" s="92" t="str">
        <f>IFERROR(IF(INDEX(RM_M_Ac,MATCH($U236,RM_KEY,0))="","",INDEX(RM_M_Ac,MATCH($U236,RM_KEY,0))),"")</f>
        <v>M</v>
      </c>
      <c r="AQ236" s="92" t="str">
        <f>IFERROR(IF(INDEX(RM_M_L,MATCH($U236,RM_KEY,0))="","",INDEX(RM_M_L,MATCH($U236,RM_KEY,0))),"")</f>
        <v>L</v>
      </c>
      <c r="AR236" s="92" t="str">
        <f>IFERROR(IF(INDEX(RM_M_BI,MATCH($U236,RM_KEY,0))="","",INDEX(RM_M_BI,MATCH($U236,RM_KEY,0))),"")</f>
        <v>L</v>
      </c>
      <c r="AS236" s="92" t="str">
        <f>IFERROR(IF(INDEX(RM_M_Exp,MATCH($U236,RM_KEY,0))="","",INDEX(RM_M_Exp,MATCH($U236,RM_KEY,0))),"")</f>
        <v>L</v>
      </c>
      <c r="AT236" s="92" t="str">
        <f>IFERROR(IF(INDEX(RM_M_Edu,MATCH($U236,RM_KEY,0))="","",INDEX(RM_M_Edu,MATCH($U236,RM_KEY,0))),"")</f>
        <v>L</v>
      </c>
      <c r="AU236" s="93" t="str">
        <f>IFERROR(IF(INDEX(RM_L_C,MATCH($U236,RM_KEY,0))="","",INDEX(RM_L_C,MATCH($U236,RM_KEY,0))),"")</f>
        <v/>
      </c>
      <c r="AV236" s="94" t="str">
        <f>IFERROR(IF(INDEX(RM_L_Au,MATCH($U236,RM_KEY,0))="","",INDEX(RM_L_Au,MATCH($U236,RM_KEY,0))),"")</f>
        <v/>
      </c>
      <c r="AW236" s="94" t="str">
        <f>IFERROR(IF(INDEX(RM_L_Ac,MATCH($U236,RM_KEY,0))="","",INDEX(RM_L_Ac,MATCH($U236,RM_KEY,0))),"")</f>
        <v/>
      </c>
      <c r="AX236" s="94" t="str">
        <f>IFERROR(IF(INDEX(RM_L_L,MATCH($U236,RM_KEY,0))="","",INDEX(RM_L_L,MATCH($U236,RM_KEY,0))),"")</f>
        <v/>
      </c>
      <c r="AY236" s="94" t="str">
        <f>IFERROR(IF(INDEX(RM_L_BI,MATCH($U236,RM_KEY,0))="","",INDEX(RM_L_BI,MATCH($U236,RM_KEY,0))),"")</f>
        <v/>
      </c>
      <c r="AZ236" s="94" t="str">
        <f>IFERROR(IF(INDEX(RM_L_Exp,MATCH($U236,RM_KEY,0))="","",INDEX(RM_L_Exp,MATCH($U236,RM_KEY,0))),"")</f>
        <v/>
      </c>
      <c r="BA236" s="94" t="str">
        <f>IFERROR(IF(INDEX(RM_L_Edu,MATCH($U236,RM_KEY,0))="","",INDEX(RM_L_Edu,MATCH($U236,RM_KEY,0))),"")</f>
        <v/>
      </c>
      <c r="BB236" s="89" t="inlineStr">
        <is>
          <t>M</t>
        </is>
      </c>
      <c r="BC236" s="90" t="inlineStr">
        <is>
          <t>M</t>
        </is>
      </c>
      <c r="BD236" s="90" t="inlineStr">
        <is>
          <t>M</t>
        </is>
      </c>
      <c r="BE236" s="90" t="inlineStr">
        <is>
          <t>L</t>
        </is>
      </c>
      <c r="BF236" s="90" t="n"/>
      <c r="BG236" s="90" t="inlineStr">
        <is>
          <t>H</t>
        </is>
      </c>
      <c r="BH236" s="90" t="inlineStr">
        <is>
          <t>H</t>
        </is>
      </c>
      <c r="BI236" s="93" t="n"/>
      <c r="BJ236" s="94" t="n"/>
      <c r="BK236" s="94" t="n"/>
      <c r="BL236" s="94" t="n"/>
      <c r="BM236" s="94" t="n"/>
      <c r="BN236" s="94" t="n"/>
      <c r="BO236" s="94" t="n"/>
      <c r="BP236" s="63" t="n"/>
      <c r="BQ236" s="95" t="str">
        <f>IF(CY236=0,"",IF(BP236&lt;&gt;"",BP236,IF(LEFT(W236,1)="X",W236,IF(OR(W236="B+",W236="C+"),INDEX(LAD_PC,MAX(1,MIN(14,MATCH(W236,LAD_PC,0)+IF((DA236-CZ236)&gt;=0.5,1,IF((DA236-CZ236)&lt;=-0.5,-1,0))))),INDEX(LAD_STD,MAX(1,MIN(12,MATCH(W236,LAD_STD,0)+IF((DA236-CZ236)&gt;=0.5,1,IF((DA236-CZ236)&lt;=-0.5,-1,0)))))))))</f>
        <v/>
      </c>
      <c r="BR236" s="86" t="str">
        <f>IF(BQ236="","",IFERROR(CHOOSE(INDEX(B_RANK,MATCH(BQ236,B_LVL,0)),"Band A · Practitioner","Band B · Specialist / Manager","B+ · Player-Coach","Band C · Principal / Head","C+ · Player-Coach","Band D · Business leadership","Band E · Enterprise leadership"),"Band X · Consultant"))</f>
        <v/>
      </c>
      <c r="BS236" s="86" t="str">
        <f>IF(BQ236="","",IF(BQ236=W236,"• Same",IF(INDEX(B_VAL,MATCH(BQ236,B_LVL,0))&gt;INDEX(B_VAL,MATCH(W236,B_LVL,0)),"▲ Up","▼ Down")))</f>
        <v/>
      </c>
      <c r="BT236" s="95" t="str">
        <f>IF(BQ236&lt;&gt;"",BQ236,W236)</f>
        <v>A3</v>
      </c>
      <c r="BU236" s="86" t="str">
        <f>IFERROR(IF($H236="","—",IF(OR(LEFT(BT236,1)="X",LEFT(INDEX($BT$7:$BT$592,MATCH($H236,$D$7:$D$592,0)),1)="X"),"—",IF(AND(LEFT(BT236,1)="E",LEFT(INDEX($BT$7:$BT$592,MATCH($H236,$D$7:$D$592,0)),1)="E"),"Exception · Band E",IF(INDEX(B_VAL,MATCH(BT236,B_LVL,0))&gt;=INDEX(B_VAL,MATCH(INDEX($BT$7:$BT$592,MATCH($H236,$D$7:$D$592,0)),B_LVL,0)),"⚠ At or above the manager",IF(INDEX(B_RANK,MATCH(BT236,B_LVL,0))=INDEX(B_RANK,MATCH(INDEX($BT$7:$BT$592,MATCH($H236,$D$7:$D$592,0)),B_LVL,0)),"⚠ Same band as the manager","OK"))))),"—")</f>
        <v>OK</v>
      </c>
      <c r="BV236" s="64" t="n"/>
      <c r="BW236" s="20">
        <f>IFERROR(INDEX(LMH_PTS,MATCH(AG236,LMH_KEY,0)),0)</f>
        <v>9</v>
      </c>
      <c r="BX236" s="21">
        <f>IFERROR(INDEX(LMH_PTS,MATCH(AH236,LMH_KEY,0)),0)</f>
        <v>3</v>
      </c>
      <c r="BY236" s="21">
        <f>IFERROR(INDEX(LMH_PTS,MATCH(AI236,LMH_KEY,0)),0)</f>
        <v>1</v>
      </c>
      <c r="BZ236" s="21">
        <f>IFERROR(INDEX(LMH_PTS,MATCH(AJ236,LMH_KEY,0)),0)</f>
        <v>1</v>
      </c>
      <c r="CA236" s="21">
        <f>IFERROR(INDEX(LMH_PTS,MATCH(AK236,LMH_KEY,0)),0)</f>
        <v>1</v>
      </c>
      <c r="CB236" s="21">
        <f>IFERROR(INDEX(LMH_PTS,MATCH(AL236,LMH_KEY,0)),0)</f>
        <v>1</v>
      </c>
      <c r="CC236" s="21">
        <f>IFERROR(INDEX(LMH_PTS,MATCH(AM236,LMH_KEY,0)),0)</f>
        <v>1</v>
      </c>
      <c r="CD236" s="21">
        <f>IFERROR(INDEX(LMH_PTS,MATCH(IF(AU236&lt;&gt;"",AU236,AG236),LMH_KEY,0)),0)</f>
        <v>9</v>
      </c>
      <c r="CE236" s="21">
        <f>IFERROR(INDEX(LMH_PTS,MATCH(IF(AV236&lt;&gt;"",AV236,AH236),LMH_KEY,0)),0)</f>
        <v>3</v>
      </c>
      <c r="CF236" s="21">
        <f>IFERROR(INDEX(LMH_PTS,MATCH(IF(AW236&lt;&gt;"",AW236,AI236),LMH_KEY,0)),0)</f>
        <v>1</v>
      </c>
      <c r="CG236" s="21">
        <f>IFERROR(INDEX(LMH_PTS,MATCH(IF(AX236&lt;&gt;"",AX236,AJ236),LMH_KEY,0)),0)</f>
        <v>1</v>
      </c>
      <c r="CH236" s="21">
        <f>IFERROR(INDEX(LMH_PTS,MATCH(IF(AY236&lt;&gt;"",AY236,AK236),LMH_KEY,0)),0)</f>
        <v>1</v>
      </c>
      <c r="CI236" s="21">
        <f>IFERROR(INDEX(LMH_PTS,MATCH(IF(AZ236&lt;&gt;"",AZ236,AL236),LMH_KEY,0)),0)</f>
        <v>1</v>
      </c>
      <c r="CJ236" s="21">
        <f>IFERROR(INDEX(LMH_PTS,MATCH(IF(BA236&lt;&gt;"",BA236,AM236),LMH_KEY,0)),0)</f>
        <v>1</v>
      </c>
      <c r="CK236" s="21">
        <f>IF(BB236="",0,IFERROR(INDEX(LMH_STEP,MATCH(BB236,LMH_KEY,0)),0))</f>
        <v>0</v>
      </c>
      <c r="CL236" s="21">
        <f>IF(BC236="",0,IFERROR(INDEX(LMH_STEP,MATCH(BC236,LMH_KEY,0)),0))</f>
        <v>0</v>
      </c>
      <c r="CM236" s="21">
        <f>IF(BD236="",0,IFERROR(INDEX(LMH_STEP,MATCH(BD236,LMH_KEY,0)),0))</f>
        <v>0</v>
      </c>
      <c r="CN236" s="21">
        <f>IF(BE236="",0,IFERROR(INDEX(LMH_STEP,MATCH(BE236,LMH_KEY,0)),0))</f>
        <v>-1</v>
      </c>
      <c r="CO236" s="21">
        <f>IF(BF236="",0,IFERROR(INDEX(LMH_STEP,MATCH(BF236,LMH_KEY,0)),0))</f>
        <v>0</v>
      </c>
      <c r="CP236" s="21">
        <f>IF(BG236="",0,IFERROR(INDEX(LMH_STEP,MATCH(BG236,LMH_KEY,0)),0))</f>
        <v>1</v>
      </c>
      <c r="CQ236" s="21">
        <f>IF(BH236="",0,IFERROR(INDEX(LMH_STEP,MATCH(BH236,LMH_KEY,0)),0))</f>
        <v>1</v>
      </c>
      <c r="CR236" s="21">
        <f>IF(BI236&lt;&gt;"",IFERROR(INDEX(LMH_STEP,MATCH(BI236,LMH_KEY,0)),0),CK236)</f>
        <v>0</v>
      </c>
      <c r="CS236" s="21">
        <f>IF(BJ236&lt;&gt;"",IFERROR(INDEX(LMH_STEP,MATCH(BJ236,LMH_KEY,0)),0),CL236)</f>
        <v>0</v>
      </c>
      <c r="CT236" s="21">
        <f>IF(BK236&lt;&gt;"",IFERROR(INDEX(LMH_STEP,MATCH(BK236,LMH_KEY,0)),0),CM236)</f>
        <v>0</v>
      </c>
      <c r="CU236" s="21">
        <f>IF(BL236&lt;&gt;"",IFERROR(INDEX(LMH_STEP,MATCH(BL236,LMH_KEY,0)),0),CN236)</f>
        <v>-1</v>
      </c>
      <c r="CV236" s="21">
        <f>IF(BM236&lt;&gt;"",IFERROR(INDEX(LMH_STEP,MATCH(BM236,LMH_KEY,0)),0),CO236)</f>
        <v>0</v>
      </c>
      <c r="CW236" s="21">
        <f>IF(BN236&lt;&gt;"",IFERROR(INDEX(LMH_STEP,MATCH(BN236,LMH_KEY,0)),0),CP236)</f>
        <v>1</v>
      </c>
      <c r="CX236" s="21">
        <f>IF(BO236&lt;&gt;"",IFERROR(INDEX(LMH_STEP,MATCH(BO236,LMH_KEY,0)),0),CQ236)</f>
        <v>1</v>
      </c>
      <c r="CY236" s="21">
        <f>COUNTA(BI236:BO236)+IF(BP236&lt;&gt;"",1,0)+IFERROR(INDEX(RM_LCNT,MATCH($U236,RM_KEY,0)),0)</f>
        <v>0</v>
      </c>
      <c r="CZ236" s="21">
        <f>IF((BW236+BX236+BY236+BZ236+CA236+CB236+CC236)=0,0,(BW236*CK236+BX236*CL236+BY236*CM236+BZ236*CN236+CA236*CO236+CB236*CP236+CC236*CQ236)/(BW236+BX236+BY236+BZ236+CA236+CB236+CC236))</f>
        <v>0.0588235294117647</v>
      </c>
      <c r="DA236" s="21">
        <f>IF((CD236+CE236+CF236+CG236+CH236+CI236+CJ236)=0,0,(CD236*CR236+CE236*CS236+CF236*CT236+CG236*CU236+CH236*CV236+CI236*CW236+CJ236*CX236)/(CD236+CE236+CF236+CG236+CH236+CI236+CJ236))</f>
        <v>0.0588235294117647</v>
      </c>
    </row>
    <row r="237" ht="70" customHeight="1">
      <c r="A237" s="59" t="inlineStr">
        <is>
          <t>iFile</t>
        </is>
      </c>
      <c r="B237" s="17" t="inlineStr">
        <is>
          <t>Sales</t>
        </is>
      </c>
      <c r="C237" s="17" t="n">
        <v>2</v>
      </c>
      <c r="D237" s="17" t="inlineStr">
        <is>
          <t>IRIS0242</t>
        </is>
      </c>
      <c r="E237" s="17" t="inlineStr">
        <is>
          <t>Arup Ganguly</t>
        </is>
      </c>
      <c r="F237" s="17" t="inlineStr">
        <is>
          <t>Head Sales - SupTech</t>
        </is>
      </c>
      <c r="G237" s="17" t="inlineStr">
        <is>
          <t>Shailesh Gupta</t>
        </is>
      </c>
      <c r="H237" s="17" t="inlineStr">
        <is>
          <t>IRIS0012</t>
        </is>
      </c>
      <c r="I237" s="17" t="n">
        <v>24.1</v>
      </c>
      <c r="J237" s="17" t="inlineStr">
        <is>
          <t>MBA</t>
        </is>
      </c>
      <c r="K237" s="17" t="n"/>
      <c r="L237" s="82" t="n"/>
      <c r="M237" s="83" t="n"/>
      <c r="N237" s="83" t="n"/>
      <c r="O237" s="83" t="inlineStr">
        <is>
          <t>Latest rating: Not rated · manager · 9-box: Not placed · manager</t>
        </is>
      </c>
      <c r="P237" s="83" t="n"/>
      <c r="Q237" s="84" t="inlineStr">
        <is>
          <t>Open ▸</t>
        </is>
      </c>
      <c r="R237" s="84" t="inlineStr">
        <is>
          <t>Card ▸</t>
        </is>
      </c>
      <c r="S237" s="85" t="inlineStr">
        <is>
          <t>Sales &amp; Business Development</t>
        </is>
      </c>
      <c r="T237" s="86" t="inlineStr">
        <is>
          <t>Sales Leadership</t>
        </is>
      </c>
      <c r="U237" s="86" t="inlineStr">
        <is>
          <t>R085</t>
        </is>
      </c>
      <c r="V237" s="86" t="inlineStr">
        <is>
          <t>Sales Leadership · Manager</t>
        </is>
      </c>
      <c r="W237" s="98" t="inlineStr">
        <is>
          <t>C2</t>
        </is>
      </c>
      <c r="X237" s="86" t="inlineStr">
        <is>
          <t>Band C · Principal / Head</t>
        </is>
      </c>
      <c r="Y237" s="86" t="inlineStr">
        <is>
          <t>Head – Sales</t>
        </is>
      </c>
      <c r="Z237" s="86" t="n"/>
      <c r="AA237" s="86" t="inlineStr">
        <is>
          <t>Placed at C2 by the evidence: six ratings × market-derived weights and rules R1–R13 · no move needed for the reporting line</t>
        </is>
      </c>
      <c r="AB237" s="86" t="n"/>
      <c r="AC237" s="88" t="inlineStr">
        <is>
          <t>C2</t>
        </is>
      </c>
      <c r="AD237" s="21" t="n"/>
      <c r="AE237" s="21" t="inlineStr">
        <is>
          <t>3 direct reports · norm 5–8 managers / associate heads</t>
        </is>
      </c>
      <c r="AF237" s="21" t="inlineStr">
        <is>
          <t>P7 / M6 · SFIA 6 Initiate, influence</t>
        </is>
      </c>
      <c r="AG237" s="89" t="str">
        <f>IFERROR(IF(INDEX(RM_I_C,MATCH($U237,RM_KEY,0))="","",INDEX(RM_I_C,MATCH($U237,RM_KEY,0))),"")</f>
        <v>H</v>
      </c>
      <c r="AH237" s="90" t="str">
        <f>IFERROR(IF(INDEX(RM_I_Au,MATCH($U237,RM_KEY,0))="","",INDEX(RM_I_Au,MATCH($U237,RM_KEY,0))),"")</f>
        <v>M</v>
      </c>
      <c r="AI237" s="90" t="str">
        <f>IFERROR(IF(INDEX(RM_I_Ac,MATCH($U237,RM_KEY,0))="","",INDEX(RM_I_Ac,MATCH($U237,RM_KEY,0))),"")</f>
        <v>L</v>
      </c>
      <c r="AJ237" s="90" t="str">
        <f>IFERROR(IF(INDEX(RM_I_L,MATCH($U237,RM_KEY,0))="","",INDEX(RM_I_L,MATCH($U237,RM_KEY,0))),"")</f>
        <v>M</v>
      </c>
      <c r="AK237" s="90" t="str">
        <f>IFERROR(IF(INDEX(RM_I_BI,MATCH($U237,RM_KEY,0))="","",INDEX(RM_I_BI,MATCH($U237,RM_KEY,0))),"")</f>
        <v>M</v>
      </c>
      <c r="AL237" s="90" t="str">
        <f>IFERROR(IF(INDEX(RM_I_Exp,MATCH($U237,RM_KEY,0))="","",INDEX(RM_I_Exp,MATCH($U237,RM_KEY,0))),"")</f>
        <v>L</v>
      </c>
      <c r="AM237" s="90" t="str">
        <f>IFERROR(IF(INDEX(RM_I_Edu,MATCH($U237,RM_KEY,0))="","",INDEX(RM_I_Edu,MATCH($U237,RM_KEY,0))),"")</f>
        <v>L</v>
      </c>
      <c r="AN237" s="91" t="str">
        <f>IFERROR(IF(INDEX(RM_M_C,MATCH($U237,RM_KEY,0))="","",INDEX(RM_M_C,MATCH($U237,RM_KEY,0))),"")</f>
        <v>H</v>
      </c>
      <c r="AO237" s="92" t="str">
        <f>IFERROR(IF(INDEX(RM_M_Au,MATCH($U237,RM_KEY,0))="","",INDEX(RM_M_Au,MATCH($U237,RM_KEY,0))),"")</f>
        <v>M</v>
      </c>
      <c r="AP237" s="92" t="str">
        <f>IFERROR(IF(INDEX(RM_M_Ac,MATCH($U237,RM_KEY,0))="","",INDEX(RM_M_Ac,MATCH($U237,RM_KEY,0))),"")</f>
        <v>M</v>
      </c>
      <c r="AQ237" s="92" t="str">
        <f>IFERROR(IF(INDEX(RM_M_L,MATCH($U237,RM_KEY,0))="","",INDEX(RM_M_L,MATCH($U237,RM_KEY,0))),"")</f>
        <v>M</v>
      </c>
      <c r="AR237" s="92" t="str">
        <f>IFERROR(IF(INDEX(RM_M_BI,MATCH($U237,RM_KEY,0))="","",INDEX(RM_M_BI,MATCH($U237,RM_KEY,0))),"")</f>
        <v>L</v>
      </c>
      <c r="AS237" s="92" t="str">
        <f>IFERROR(IF(INDEX(RM_M_Exp,MATCH($U237,RM_KEY,0))="","",INDEX(RM_M_Exp,MATCH($U237,RM_KEY,0))),"")</f>
        <v>L</v>
      </c>
      <c r="AT237" s="92" t="str">
        <f>IFERROR(IF(INDEX(RM_M_Edu,MATCH($U237,RM_KEY,0))="","",INDEX(RM_M_Edu,MATCH($U237,RM_KEY,0))),"")</f>
        <v>L</v>
      </c>
      <c r="AU237" s="93" t="str">
        <f>IFERROR(IF(INDEX(RM_L_C,MATCH($U237,RM_KEY,0))="","",INDEX(RM_L_C,MATCH($U237,RM_KEY,0))),"")</f>
        <v/>
      </c>
      <c r="AV237" s="94" t="str">
        <f>IFERROR(IF(INDEX(RM_L_Au,MATCH($U237,RM_KEY,0))="","",INDEX(RM_L_Au,MATCH($U237,RM_KEY,0))),"")</f>
        <v/>
      </c>
      <c r="AW237" s="94" t="str">
        <f>IFERROR(IF(INDEX(RM_L_Ac,MATCH($U237,RM_KEY,0))="","",INDEX(RM_L_Ac,MATCH($U237,RM_KEY,0))),"")</f>
        <v/>
      </c>
      <c r="AX237" s="94" t="str">
        <f>IFERROR(IF(INDEX(RM_L_L,MATCH($U237,RM_KEY,0))="","",INDEX(RM_L_L,MATCH($U237,RM_KEY,0))),"")</f>
        <v/>
      </c>
      <c r="AY237" s="94" t="str">
        <f>IFERROR(IF(INDEX(RM_L_BI,MATCH($U237,RM_KEY,0))="","",INDEX(RM_L_BI,MATCH($U237,RM_KEY,0))),"")</f>
        <v/>
      </c>
      <c r="AZ237" s="94" t="str">
        <f>IFERROR(IF(INDEX(RM_L_Exp,MATCH($U237,RM_KEY,0))="","",INDEX(RM_L_Exp,MATCH($U237,RM_KEY,0))),"")</f>
        <v/>
      </c>
      <c r="BA237" s="94" t="str">
        <f>IFERROR(IF(INDEX(RM_L_Edu,MATCH($U237,RM_KEY,0))="","",INDEX(RM_L_Edu,MATCH($U237,RM_KEY,0))),"")</f>
        <v/>
      </c>
      <c r="BB237" s="89" t="n"/>
      <c r="BC237" s="90" t="n"/>
      <c r="BD237" s="90" t="n"/>
      <c r="BE237" s="90" t="n"/>
      <c r="BF237" s="90" t="n"/>
      <c r="BG237" s="90" t="inlineStr">
        <is>
          <t>H</t>
        </is>
      </c>
      <c r="BH237" s="90" t="inlineStr">
        <is>
          <t>M</t>
        </is>
      </c>
      <c r="BI237" s="93" t="n"/>
      <c r="BJ237" s="94" t="n"/>
      <c r="BK237" s="94" t="n"/>
      <c r="BL237" s="94" t="n"/>
      <c r="BM237" s="94" t="n"/>
      <c r="BN237" s="94" t="n"/>
      <c r="BO237" s="94" t="n"/>
      <c r="BP237" s="63" t="n"/>
      <c r="BQ237" s="95" t="str">
        <f>IF(CY237=0,"",IF(BP237&lt;&gt;"",BP237,IF(LEFT(W237,1)="X",W237,IF(OR(W237="B+",W237="C+"),INDEX(LAD_PC,MAX(1,MIN(14,MATCH(W237,LAD_PC,0)+IF((DA237-CZ237)&gt;=0.5,1,IF((DA237-CZ237)&lt;=-0.5,-1,0))))),INDEX(LAD_STD,MAX(1,MIN(12,MATCH(W237,LAD_STD,0)+IF((DA237-CZ237)&gt;=0.5,1,IF((DA237-CZ237)&lt;=-0.5,-1,0)))))))))</f>
        <v/>
      </c>
      <c r="BR237" s="86" t="str">
        <f>IF(BQ237="","",IFERROR(CHOOSE(INDEX(B_RANK,MATCH(BQ237,B_LVL,0)),"Band A · Practitioner","Band B · Specialist / Manager","B+ · Player-Coach","Band C · Principal / Head","C+ · Player-Coach","Band D · Business leadership","Band E · Enterprise leadership"),"Band X · Consultant"))</f>
        <v/>
      </c>
      <c r="BS237" s="86" t="str">
        <f>IF(BQ237="","",IF(BQ237=W237,"• Same",IF(INDEX(B_VAL,MATCH(BQ237,B_LVL,0))&gt;INDEX(B_VAL,MATCH(W237,B_LVL,0)),"▲ Up","▼ Down")))</f>
        <v/>
      </c>
      <c r="BT237" s="95" t="str">
        <f>IF(BQ237&lt;&gt;"",BQ237,W237)</f>
        <v>C2</v>
      </c>
      <c r="BU237" s="86" t="str">
        <f>IFERROR(IF($H237="","—",IF(OR(LEFT(BT237,1)="X",LEFT(INDEX($BT$7:$BT$592,MATCH($H237,$D$7:$D$592,0)),1)="X"),"—",IF(AND(LEFT(BT237,1)="E",LEFT(INDEX($BT$7:$BT$592,MATCH($H237,$D$7:$D$592,0)),1)="E"),"Exception · Band E",IF(INDEX(B_VAL,MATCH(BT237,B_LVL,0))&gt;=INDEX(B_VAL,MATCH(INDEX($BT$7:$BT$592,MATCH($H237,$D$7:$D$592,0)),B_LVL,0)),"⚠ At or above the manager",IF(INDEX(B_RANK,MATCH(BT237,B_LVL,0))=INDEX(B_RANK,MATCH(INDEX($BT$7:$BT$592,MATCH($H237,$D$7:$D$592,0)),B_LVL,0)),"⚠ Same band as the manager","OK"))))),"—")</f>
        <v>OK</v>
      </c>
      <c r="BV237" s="64" t="n"/>
      <c r="BW237" s="20">
        <f>IFERROR(INDEX(LMH_PTS,MATCH(AG237,LMH_KEY,0)),0)</f>
        <v>9</v>
      </c>
      <c r="BX237" s="21">
        <f>IFERROR(INDEX(LMH_PTS,MATCH(AH237,LMH_KEY,0)),0)</f>
        <v>3</v>
      </c>
      <c r="BY237" s="21">
        <f>IFERROR(INDEX(LMH_PTS,MATCH(AI237,LMH_KEY,0)),0)</f>
        <v>1</v>
      </c>
      <c r="BZ237" s="21">
        <f>IFERROR(INDEX(LMH_PTS,MATCH(AJ237,LMH_KEY,0)),0)</f>
        <v>3</v>
      </c>
      <c r="CA237" s="21">
        <f>IFERROR(INDEX(LMH_PTS,MATCH(AK237,LMH_KEY,0)),0)</f>
        <v>3</v>
      </c>
      <c r="CB237" s="21">
        <f>IFERROR(INDEX(LMH_PTS,MATCH(AL237,LMH_KEY,0)),0)</f>
        <v>1</v>
      </c>
      <c r="CC237" s="21">
        <f>IFERROR(INDEX(LMH_PTS,MATCH(AM237,LMH_KEY,0)),0)</f>
        <v>1</v>
      </c>
      <c r="CD237" s="21">
        <f>IFERROR(INDEX(LMH_PTS,MATCH(IF(AU237&lt;&gt;"",AU237,AG237),LMH_KEY,0)),0)</f>
        <v>9</v>
      </c>
      <c r="CE237" s="21">
        <f>IFERROR(INDEX(LMH_PTS,MATCH(IF(AV237&lt;&gt;"",AV237,AH237),LMH_KEY,0)),0)</f>
        <v>3</v>
      </c>
      <c r="CF237" s="21">
        <f>IFERROR(INDEX(LMH_PTS,MATCH(IF(AW237&lt;&gt;"",AW237,AI237),LMH_KEY,0)),0)</f>
        <v>1</v>
      </c>
      <c r="CG237" s="21">
        <f>IFERROR(INDEX(LMH_PTS,MATCH(IF(AX237&lt;&gt;"",AX237,AJ237),LMH_KEY,0)),0)</f>
        <v>3</v>
      </c>
      <c r="CH237" s="21">
        <f>IFERROR(INDEX(LMH_PTS,MATCH(IF(AY237&lt;&gt;"",AY237,AK237),LMH_KEY,0)),0)</f>
        <v>3</v>
      </c>
      <c r="CI237" s="21">
        <f>IFERROR(INDEX(LMH_PTS,MATCH(IF(AZ237&lt;&gt;"",AZ237,AL237),LMH_KEY,0)),0)</f>
        <v>1</v>
      </c>
      <c r="CJ237" s="21">
        <f>IFERROR(INDEX(LMH_PTS,MATCH(IF(BA237&lt;&gt;"",BA237,AM237),LMH_KEY,0)),0)</f>
        <v>1</v>
      </c>
      <c r="CK237" s="21">
        <f>IF(BB237="",0,IFERROR(INDEX(LMH_STEP,MATCH(BB237,LMH_KEY,0)),0))</f>
        <v>0</v>
      </c>
      <c r="CL237" s="21">
        <f>IF(BC237="",0,IFERROR(INDEX(LMH_STEP,MATCH(BC237,LMH_KEY,0)),0))</f>
        <v>0</v>
      </c>
      <c r="CM237" s="21">
        <f>IF(BD237="",0,IFERROR(INDEX(LMH_STEP,MATCH(BD237,LMH_KEY,0)),0))</f>
        <v>0</v>
      </c>
      <c r="CN237" s="21">
        <f>IF(BE237="",0,IFERROR(INDEX(LMH_STEP,MATCH(BE237,LMH_KEY,0)),0))</f>
        <v>0</v>
      </c>
      <c r="CO237" s="21">
        <f>IF(BF237="",0,IFERROR(INDEX(LMH_STEP,MATCH(BF237,LMH_KEY,0)),0))</f>
        <v>0</v>
      </c>
      <c r="CP237" s="21">
        <f>IF(BG237="",0,IFERROR(INDEX(LMH_STEP,MATCH(BG237,LMH_KEY,0)),0))</f>
        <v>1</v>
      </c>
      <c r="CQ237" s="21">
        <f>IF(BH237="",0,IFERROR(INDEX(LMH_STEP,MATCH(BH237,LMH_KEY,0)),0))</f>
        <v>0</v>
      </c>
      <c r="CR237" s="21">
        <f>IF(BI237&lt;&gt;"",IFERROR(INDEX(LMH_STEP,MATCH(BI237,LMH_KEY,0)),0),CK237)</f>
        <v>0</v>
      </c>
      <c r="CS237" s="21">
        <f>IF(BJ237&lt;&gt;"",IFERROR(INDEX(LMH_STEP,MATCH(BJ237,LMH_KEY,0)),0),CL237)</f>
        <v>0</v>
      </c>
      <c r="CT237" s="21">
        <f>IF(BK237&lt;&gt;"",IFERROR(INDEX(LMH_STEP,MATCH(BK237,LMH_KEY,0)),0),CM237)</f>
        <v>0</v>
      </c>
      <c r="CU237" s="21">
        <f>IF(BL237&lt;&gt;"",IFERROR(INDEX(LMH_STEP,MATCH(BL237,LMH_KEY,0)),0),CN237)</f>
        <v>0</v>
      </c>
      <c r="CV237" s="21">
        <f>IF(BM237&lt;&gt;"",IFERROR(INDEX(LMH_STEP,MATCH(BM237,LMH_KEY,0)),0),CO237)</f>
        <v>0</v>
      </c>
      <c r="CW237" s="21">
        <f>IF(BN237&lt;&gt;"",IFERROR(INDEX(LMH_STEP,MATCH(BN237,LMH_KEY,0)),0),CP237)</f>
        <v>1</v>
      </c>
      <c r="CX237" s="21">
        <f>IF(BO237&lt;&gt;"",IFERROR(INDEX(LMH_STEP,MATCH(BO237,LMH_KEY,0)),0),CQ237)</f>
        <v>0</v>
      </c>
      <c r="CY237" s="21">
        <f>COUNTA(BI237:BO237)+IF(BP237&lt;&gt;"",1,0)+IFERROR(INDEX(RM_LCNT,MATCH($U237,RM_KEY,0)),0)</f>
        <v>0</v>
      </c>
      <c r="CZ237" s="21">
        <f>IF((BW237+BX237+BY237+BZ237+CA237+CB237+CC237)=0,0,(BW237*CK237+BX237*CL237+BY237*CM237+BZ237*CN237+CA237*CO237+CB237*CP237+CC237*CQ237)/(BW237+BX237+BY237+BZ237+CA237+CB237+CC237))</f>
        <v>0.0476190476190476</v>
      </c>
      <c r="DA237" s="21">
        <f>IF((CD237+CE237+CF237+CG237+CH237+CI237+CJ237)=0,0,(CD237*CR237+CE237*CS237+CF237*CT237+CG237*CU237+CH237*CV237+CI237*CW237+CJ237*CX237)/(CD237+CE237+CF237+CG237+CH237+CI237+CJ237))</f>
        <v>0.0476190476190476</v>
      </c>
    </row>
    <row r="238" ht="70" customHeight="1">
      <c r="A238" s="59" t="inlineStr">
        <is>
          <t>iFile</t>
        </is>
      </c>
      <c r="B238" s="17" t="inlineStr">
        <is>
          <t>Sales</t>
        </is>
      </c>
      <c r="C238" s="17" t="n">
        <v>3</v>
      </c>
      <c r="D238" s="17" t="inlineStr">
        <is>
          <t>IRIS1687</t>
        </is>
      </c>
      <c r="E238" s="17" t="inlineStr">
        <is>
          <t>Amit Jaidka</t>
        </is>
      </c>
      <c r="F238" s="17" t="inlineStr">
        <is>
          <t>Manager Sales</t>
        </is>
      </c>
      <c r="G238" s="17" t="inlineStr">
        <is>
          <t>Arup Ganguly</t>
        </is>
      </c>
      <c r="H238" s="17" t="inlineStr">
        <is>
          <t>IRIS0242</t>
        </is>
      </c>
      <c r="I238" s="17" t="n">
        <v>19.8</v>
      </c>
      <c r="J238" s="17" t="inlineStr">
        <is>
          <t>MBA</t>
        </is>
      </c>
      <c r="K238" s="17" t="inlineStr">
        <is>
          <t>L5 – Manager</t>
        </is>
      </c>
      <c r="L238" s="82" t="inlineStr">
        <is>
          <t>20 of 20</t>
        </is>
      </c>
      <c r="M238" s="83" t="n"/>
      <c r="N238" s="83" t="inlineStr">
        <is>
          <t>Annual · set by manager: 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t>
        </is>
      </c>
      <c r="O238" s="83" t="inlineStr">
        <is>
          <t>Latest rating: 5 · Potential: High · 9-box: Future Leader</t>
        </is>
      </c>
      <c r="P238" s="83" t="inlineStr">
        <is>
          <t>Complexity &amp; Expertise: B2: Multi-country, multi-product MEA selling to regulators, banks and partners; tender strategy and negotiation → matches the start
Autonomy &amp; Decision: B2: Decides client strategy; KRA: leads tender strategy, pricing inputs, commercial negotiation, team weekly reviews → matches the start
Accountability &amp; Impact: B3: MEA revenue and pipeline target · INR 5 Cr, market expansion and new business wins → moved up 0.5
Leadership &amp; Strategy: B1: Three direct reports; KRA: manages team productivity, weekly reviews and forecasts → matches the start</t>
        </is>
      </c>
      <c r="Q238" s="84" t="inlineStr">
        <is>
          <t>Open ▸</t>
        </is>
      </c>
      <c r="R238" s="84" t="inlineStr">
        <is>
          <t>Card ▸</t>
        </is>
      </c>
      <c r="S238" s="85" t="inlineStr">
        <is>
          <t>Sales &amp; Business Development</t>
        </is>
      </c>
      <c r="T238" s="86" t="inlineStr">
        <is>
          <t>Partnerships &amp; Alliances</t>
        </is>
      </c>
      <c r="U238" s="86" t="inlineStr">
        <is>
          <t>R080</t>
        </is>
      </c>
      <c r="V238" s="86" t="inlineStr">
        <is>
          <t>Partnerships &amp; Alliances · IC</t>
        </is>
      </c>
      <c r="W238" s="99" t="inlineStr">
        <is>
          <t>B3</t>
        </is>
      </c>
      <c r="X238" s="86" t="inlineStr">
        <is>
          <t>Band B · Specialist / Manager</t>
        </is>
      </c>
      <c r="Y238" s="86" t="inlineStr">
        <is>
          <t>Lead Alliances Specialist – POD Lead</t>
        </is>
      </c>
      <c r="Z238" s="86" t="n"/>
      <c r="AA238" s="86" t="inlineStr">
        <is>
          <t>Placed at B3 by the evidence: six ratings × market-derived weights and rules R1–R13 · no move needed for the reporting line</t>
        </is>
      </c>
      <c r="AB238" s="86" t="n"/>
      <c r="AC238" s="88" t="inlineStr">
        <is>
          <t>B2</t>
        </is>
      </c>
      <c r="AD238" s="21" t="inlineStr">
        <is>
          <t>High · 19.8 yrs vs market 8–13 yrs for B3</t>
        </is>
      </c>
      <c r="AE238" s="21" t="inlineStr">
        <is>
          <t>3 direct reports · norm IC: none · People: 5–8 incl. team leads</t>
        </is>
      </c>
      <c r="AF238" s="21" t="inlineStr">
        <is>
          <t>P5 / M4 · SFIA 5 Ensure, advise</t>
        </is>
      </c>
      <c r="AG238" s="89" t="str">
        <f>IFERROR(IF(INDEX(RM_I_C,MATCH($U238,RM_KEY,0))="","",INDEX(RM_I_C,MATCH($U238,RM_KEY,0))),"")</f>
        <v>H</v>
      </c>
      <c r="AH238" s="90" t="str">
        <f>IFERROR(IF(INDEX(RM_I_Au,MATCH($U238,RM_KEY,0))="","",INDEX(RM_I_Au,MATCH($U238,RM_KEY,0))),"")</f>
        <v>M</v>
      </c>
      <c r="AI238" s="90" t="str">
        <f>IFERROR(IF(INDEX(RM_I_Ac,MATCH($U238,RM_KEY,0))="","",INDEX(RM_I_Ac,MATCH($U238,RM_KEY,0))),"")</f>
        <v>L</v>
      </c>
      <c r="AJ238" s="90" t="str">
        <f>IFERROR(IF(INDEX(RM_I_L,MATCH($U238,RM_KEY,0))="","",INDEX(RM_I_L,MATCH($U238,RM_KEY,0))),"")</f>
        <v>L</v>
      </c>
      <c r="AK238" s="90" t="str">
        <f>IFERROR(IF(INDEX(RM_I_BI,MATCH($U238,RM_KEY,0))="","",INDEX(RM_I_BI,MATCH($U238,RM_KEY,0))),"")</f>
        <v>M</v>
      </c>
      <c r="AL238" s="90" t="str">
        <f>IFERROR(IF(INDEX(RM_I_Exp,MATCH($U238,RM_KEY,0))="","",INDEX(RM_I_Exp,MATCH($U238,RM_KEY,0))),"")</f>
        <v>L</v>
      </c>
      <c r="AM238" s="90" t="str">
        <f>IFERROR(IF(INDEX(RM_I_Edu,MATCH($U238,RM_KEY,0))="","",INDEX(RM_I_Edu,MATCH($U238,RM_KEY,0))),"")</f>
        <v>L</v>
      </c>
      <c r="AN238" s="91" t="str">
        <f>IFERROR(IF(INDEX(RM_M_C,MATCH($U238,RM_KEY,0))="","",INDEX(RM_M_C,MATCH($U238,RM_KEY,0))),"")</f>
        <v>H</v>
      </c>
      <c r="AO238" s="92" t="str">
        <f>IFERROR(IF(INDEX(RM_M_Au,MATCH($U238,RM_KEY,0))="","",INDEX(RM_M_Au,MATCH($U238,RM_KEY,0))),"")</f>
        <v>M</v>
      </c>
      <c r="AP238" s="92" t="str">
        <f>IFERROR(IF(INDEX(RM_M_Ac,MATCH($U238,RM_KEY,0))="","",INDEX(RM_M_Ac,MATCH($U238,RM_KEY,0))),"")</f>
        <v>M</v>
      </c>
      <c r="AQ238" s="92" t="str">
        <f>IFERROR(IF(INDEX(RM_M_L,MATCH($U238,RM_KEY,0))="","",INDEX(RM_M_L,MATCH($U238,RM_KEY,0))),"")</f>
        <v>L</v>
      </c>
      <c r="AR238" s="92" t="str">
        <f>IFERROR(IF(INDEX(RM_M_BI,MATCH($U238,RM_KEY,0))="","",INDEX(RM_M_BI,MATCH($U238,RM_KEY,0))),"")</f>
        <v>L</v>
      </c>
      <c r="AS238" s="92" t="str">
        <f>IFERROR(IF(INDEX(RM_M_Exp,MATCH($U238,RM_KEY,0))="","",INDEX(RM_M_Exp,MATCH($U238,RM_KEY,0))),"")</f>
        <v>L</v>
      </c>
      <c r="AT238" s="92" t="str">
        <f>IFERROR(IF(INDEX(RM_M_Edu,MATCH($U238,RM_KEY,0))="","",INDEX(RM_M_Edu,MATCH($U238,RM_KEY,0))),"")</f>
        <v>L</v>
      </c>
      <c r="AU238" s="93" t="str">
        <f>IFERROR(IF(INDEX(RM_L_C,MATCH($U238,RM_KEY,0))="","",INDEX(RM_L_C,MATCH($U238,RM_KEY,0))),"")</f>
        <v/>
      </c>
      <c r="AV238" s="94" t="str">
        <f>IFERROR(IF(INDEX(RM_L_Au,MATCH($U238,RM_KEY,0))="","",INDEX(RM_L_Au,MATCH($U238,RM_KEY,0))),"")</f>
        <v/>
      </c>
      <c r="AW238" s="94" t="str">
        <f>IFERROR(IF(INDEX(RM_L_Ac,MATCH($U238,RM_KEY,0))="","",INDEX(RM_L_Ac,MATCH($U238,RM_KEY,0))),"")</f>
        <v/>
      </c>
      <c r="AX238" s="94" t="str">
        <f>IFERROR(IF(INDEX(RM_L_L,MATCH($U238,RM_KEY,0))="","",INDEX(RM_L_L,MATCH($U238,RM_KEY,0))),"")</f>
        <v/>
      </c>
      <c r="AY238" s="94" t="str">
        <f>IFERROR(IF(INDEX(RM_L_BI,MATCH($U238,RM_KEY,0))="","",INDEX(RM_L_BI,MATCH($U238,RM_KEY,0))),"")</f>
        <v/>
      </c>
      <c r="AZ238" s="94" t="str">
        <f>IFERROR(IF(INDEX(RM_L_Exp,MATCH($U238,RM_KEY,0))="","",INDEX(RM_L_Exp,MATCH($U238,RM_KEY,0))),"")</f>
        <v/>
      </c>
      <c r="BA238" s="94" t="str">
        <f>IFERROR(IF(INDEX(RM_L_Edu,MATCH($U238,RM_KEY,0))="","",INDEX(RM_L_Edu,MATCH($U238,RM_KEY,0))),"")</f>
        <v/>
      </c>
      <c r="BB238" s="89" t="inlineStr">
        <is>
          <t>L</t>
        </is>
      </c>
      <c r="BC238" s="90" t="inlineStr">
        <is>
          <t>L</t>
        </is>
      </c>
      <c r="BD238" s="90" t="inlineStr">
        <is>
          <t>L</t>
        </is>
      </c>
      <c r="BE238" s="90" t="inlineStr">
        <is>
          <t>L</t>
        </is>
      </c>
      <c r="BF238" s="90" t="inlineStr">
        <is>
          <t>M</t>
        </is>
      </c>
      <c r="BG238" s="90" t="inlineStr">
        <is>
          <t>H</t>
        </is>
      </c>
      <c r="BH238" s="90" t="inlineStr">
        <is>
          <t>M</t>
        </is>
      </c>
      <c r="BI238" s="93" t="n"/>
      <c r="BJ238" s="94" t="n"/>
      <c r="BK238" s="94" t="n"/>
      <c r="BL238" s="94" t="n"/>
      <c r="BM238" s="94" t="n"/>
      <c r="BN238" s="94" t="n"/>
      <c r="BO238" s="94" t="n"/>
      <c r="BP238" s="63" t="n"/>
      <c r="BQ238" s="95" t="str">
        <f>IF(CY238=0,"",IF(BP238&lt;&gt;"",BP238,IF(LEFT(W238,1)="X",W238,IF(OR(W238="B+",W238="C+"),INDEX(LAD_PC,MAX(1,MIN(14,MATCH(W238,LAD_PC,0)+IF((DA238-CZ238)&gt;=0.5,1,IF((DA238-CZ238)&lt;=-0.5,-1,0))))),INDEX(LAD_STD,MAX(1,MIN(12,MATCH(W238,LAD_STD,0)+IF((DA238-CZ238)&gt;=0.5,1,IF((DA238-CZ238)&lt;=-0.5,-1,0)))))))))</f>
        <v/>
      </c>
      <c r="BR238" s="86" t="str">
        <f>IF(BQ238="","",IFERROR(CHOOSE(INDEX(B_RANK,MATCH(BQ238,B_LVL,0)),"Band A · Practitioner","Band B · Specialist / Manager","B+ · Player-Coach","Band C · Principal / Head","C+ · Player-Coach","Band D · Business leadership","Band E · Enterprise leadership"),"Band X · Consultant"))</f>
        <v/>
      </c>
      <c r="BS238" s="86" t="str">
        <f>IF(BQ238="","",IF(BQ238=W238,"• Same",IF(INDEX(B_VAL,MATCH(BQ238,B_LVL,0))&gt;INDEX(B_VAL,MATCH(W238,B_LVL,0)),"▲ Up","▼ Down")))</f>
        <v/>
      </c>
      <c r="BT238" s="95" t="str">
        <f>IF(BQ238&lt;&gt;"",BQ238,W238)</f>
        <v>B3</v>
      </c>
      <c r="BU238" s="86" t="str">
        <f>IFERROR(IF($H238="","—",IF(OR(LEFT(BT238,1)="X",LEFT(INDEX($BT$7:$BT$592,MATCH($H238,$D$7:$D$592,0)),1)="X"),"—",IF(AND(LEFT(BT238,1)="E",LEFT(INDEX($BT$7:$BT$592,MATCH($H238,$D$7:$D$592,0)),1)="E"),"Exception · Band E",IF(INDEX(B_VAL,MATCH(BT238,B_LVL,0))&gt;=INDEX(B_VAL,MATCH(INDEX($BT$7:$BT$592,MATCH($H238,$D$7:$D$592,0)),B_LVL,0)),"⚠ At or above the manager",IF(INDEX(B_RANK,MATCH(BT238,B_LVL,0))=INDEX(B_RANK,MATCH(INDEX($BT$7:$BT$592,MATCH($H238,$D$7:$D$592,0)),B_LVL,0)),"⚠ Same band as the manager","OK"))))),"—")</f>
        <v>OK</v>
      </c>
      <c r="BV238" s="64" t="n"/>
      <c r="BW238" s="20">
        <f>IFERROR(INDEX(LMH_PTS,MATCH(AG238,LMH_KEY,0)),0)</f>
        <v>9</v>
      </c>
      <c r="BX238" s="21">
        <f>IFERROR(INDEX(LMH_PTS,MATCH(AH238,LMH_KEY,0)),0)</f>
        <v>3</v>
      </c>
      <c r="BY238" s="21">
        <f>IFERROR(INDEX(LMH_PTS,MATCH(AI238,LMH_KEY,0)),0)</f>
        <v>1</v>
      </c>
      <c r="BZ238" s="21">
        <f>IFERROR(INDEX(LMH_PTS,MATCH(AJ238,LMH_KEY,0)),0)</f>
        <v>1</v>
      </c>
      <c r="CA238" s="21">
        <f>IFERROR(INDEX(LMH_PTS,MATCH(AK238,LMH_KEY,0)),0)</f>
        <v>3</v>
      </c>
      <c r="CB238" s="21">
        <f>IFERROR(INDEX(LMH_PTS,MATCH(AL238,LMH_KEY,0)),0)</f>
        <v>1</v>
      </c>
      <c r="CC238" s="21">
        <f>IFERROR(INDEX(LMH_PTS,MATCH(AM238,LMH_KEY,0)),0)</f>
        <v>1</v>
      </c>
      <c r="CD238" s="21">
        <f>IFERROR(INDEX(LMH_PTS,MATCH(IF(AU238&lt;&gt;"",AU238,AG238),LMH_KEY,0)),0)</f>
        <v>9</v>
      </c>
      <c r="CE238" s="21">
        <f>IFERROR(INDEX(LMH_PTS,MATCH(IF(AV238&lt;&gt;"",AV238,AH238),LMH_KEY,0)),0)</f>
        <v>3</v>
      </c>
      <c r="CF238" s="21">
        <f>IFERROR(INDEX(LMH_PTS,MATCH(IF(AW238&lt;&gt;"",AW238,AI238),LMH_KEY,0)),0)</f>
        <v>1</v>
      </c>
      <c r="CG238" s="21">
        <f>IFERROR(INDEX(LMH_PTS,MATCH(IF(AX238&lt;&gt;"",AX238,AJ238),LMH_KEY,0)),0)</f>
        <v>1</v>
      </c>
      <c r="CH238" s="21">
        <f>IFERROR(INDEX(LMH_PTS,MATCH(IF(AY238&lt;&gt;"",AY238,AK238),LMH_KEY,0)),0)</f>
        <v>3</v>
      </c>
      <c r="CI238" s="21">
        <f>IFERROR(INDEX(LMH_PTS,MATCH(IF(AZ238&lt;&gt;"",AZ238,AL238),LMH_KEY,0)),0)</f>
        <v>1</v>
      </c>
      <c r="CJ238" s="21">
        <f>IFERROR(INDEX(LMH_PTS,MATCH(IF(BA238&lt;&gt;"",BA238,AM238),LMH_KEY,0)),0)</f>
        <v>1</v>
      </c>
      <c r="CK238" s="21">
        <f>IF(BB238="",0,IFERROR(INDEX(LMH_STEP,MATCH(BB238,LMH_KEY,0)),0))</f>
        <v>-1</v>
      </c>
      <c r="CL238" s="21">
        <f>IF(BC238="",0,IFERROR(INDEX(LMH_STEP,MATCH(BC238,LMH_KEY,0)),0))</f>
        <v>-1</v>
      </c>
      <c r="CM238" s="21">
        <f>IF(BD238="",0,IFERROR(INDEX(LMH_STEP,MATCH(BD238,LMH_KEY,0)),0))</f>
        <v>-1</v>
      </c>
      <c r="CN238" s="21">
        <f>IF(BE238="",0,IFERROR(INDEX(LMH_STEP,MATCH(BE238,LMH_KEY,0)),0))</f>
        <v>-1</v>
      </c>
      <c r="CO238" s="21">
        <f>IF(BF238="",0,IFERROR(INDEX(LMH_STEP,MATCH(BF238,LMH_KEY,0)),0))</f>
        <v>0</v>
      </c>
      <c r="CP238" s="21">
        <f>IF(BG238="",0,IFERROR(INDEX(LMH_STEP,MATCH(BG238,LMH_KEY,0)),0))</f>
        <v>1</v>
      </c>
      <c r="CQ238" s="21">
        <f>IF(BH238="",0,IFERROR(INDEX(LMH_STEP,MATCH(BH238,LMH_KEY,0)),0))</f>
        <v>0</v>
      </c>
      <c r="CR238" s="21">
        <f>IF(BI238&lt;&gt;"",IFERROR(INDEX(LMH_STEP,MATCH(BI238,LMH_KEY,0)),0),CK238)</f>
        <v>-1</v>
      </c>
      <c r="CS238" s="21">
        <f>IF(BJ238&lt;&gt;"",IFERROR(INDEX(LMH_STEP,MATCH(BJ238,LMH_KEY,0)),0),CL238)</f>
        <v>-1</v>
      </c>
      <c r="CT238" s="21">
        <f>IF(BK238&lt;&gt;"",IFERROR(INDEX(LMH_STEP,MATCH(BK238,LMH_KEY,0)),0),CM238)</f>
        <v>-1</v>
      </c>
      <c r="CU238" s="21">
        <f>IF(BL238&lt;&gt;"",IFERROR(INDEX(LMH_STEP,MATCH(BL238,LMH_KEY,0)),0),CN238)</f>
        <v>-1</v>
      </c>
      <c r="CV238" s="21">
        <f>IF(BM238&lt;&gt;"",IFERROR(INDEX(LMH_STEP,MATCH(BM238,LMH_KEY,0)),0),CO238)</f>
        <v>0</v>
      </c>
      <c r="CW238" s="21">
        <f>IF(BN238&lt;&gt;"",IFERROR(INDEX(LMH_STEP,MATCH(BN238,LMH_KEY,0)),0),CP238)</f>
        <v>1</v>
      </c>
      <c r="CX238" s="21">
        <f>IF(BO238&lt;&gt;"",IFERROR(INDEX(LMH_STEP,MATCH(BO238,LMH_KEY,0)),0),CQ238)</f>
        <v>0</v>
      </c>
      <c r="CY238" s="21">
        <f>COUNTA(BI238:BO238)+IF(BP238&lt;&gt;"",1,0)+IFERROR(INDEX(RM_LCNT,MATCH($U238,RM_KEY,0)),0)</f>
        <v>0</v>
      </c>
      <c r="CZ238" s="21">
        <f>IF((BW238+BX238+BY238+BZ238+CA238+CB238+CC238)=0,0,(BW238*CK238+BX238*CL238+BY238*CM238+BZ238*CN238+CA238*CO238+CB238*CP238+CC238*CQ238)/(BW238+BX238+BY238+BZ238+CA238+CB238+CC238))</f>
        <v>-0.68421052631579</v>
      </c>
      <c r="DA238" s="21">
        <f>IF((CD238+CE238+CF238+CG238+CH238+CI238+CJ238)=0,0,(CD238*CR238+CE238*CS238+CF238*CT238+CG238*CU238+CH238*CV238+CI238*CW238+CJ238*CX238)/(CD238+CE238+CF238+CG238+CH238+CI238+CJ238))</f>
        <v>-0.68421052631579</v>
      </c>
    </row>
    <row r="239" ht="70" customHeight="1">
      <c r="A239" s="59" t="inlineStr">
        <is>
          <t>iFile</t>
        </is>
      </c>
      <c r="B239" s="17" t="inlineStr">
        <is>
          <t>Sales</t>
        </is>
      </c>
      <c r="C239" s="17" t="n">
        <v>4</v>
      </c>
      <c r="D239" s="17" t="inlineStr">
        <is>
          <t>IRIS2070</t>
        </is>
      </c>
      <c r="E239" s="17" t="inlineStr">
        <is>
          <t>Shreya Jolly</t>
        </is>
      </c>
      <c r="F239" s="17" t="inlineStr">
        <is>
          <t>Assistant Manager Sales</t>
        </is>
      </c>
      <c r="G239" s="17" t="inlineStr">
        <is>
          <t>Amit Jaidka</t>
        </is>
      </c>
      <c r="H239" s="17" t="inlineStr">
        <is>
          <t>IRIS1687</t>
        </is>
      </c>
      <c r="I239" s="17" t="n">
        <v>5</v>
      </c>
      <c r="J239" s="17" t="inlineStr">
        <is>
          <t>MBA</t>
        </is>
      </c>
      <c r="K239" s="17" t="inlineStr">
        <is>
          <t>L5 – Assistant Manager</t>
        </is>
      </c>
      <c r="L239" s="82" t="inlineStr">
        <is>
          <t>20 of 20</t>
        </is>
      </c>
      <c r="M239" s="83" t="n"/>
      <c r="N239" s="83" t="inlineStr">
        <is>
          <t>Annual · set by manager: 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
Quarterly: Q1: Build …</t>
        </is>
      </c>
      <c r="O239" s="83" t="inlineStr">
        <is>
          <t>Latest rating: 4 · Potential: High · 9-box: High Impact / Growth Talent</t>
        </is>
      </c>
      <c r="P239" s="83" t="inlineStr">
        <is>
          <t>Complexity &amp; Expertise: B1: Compliance-driven sales across Africa/ASEAN regulators: proposals, pricing negotiation, contract clauses, onboarding, renewals → matches the start
Autonomy &amp; Decision: B1: Decides deal priorities, negotiation approach, proposal structure; allocates tasks to two reports → matches the start
Accountability &amp; Impact: B2: Revenue against target · 1 Cr personal quota, signed contracts' commercial terms, renewals, reports' quotas → moved up 0.5
Leadership &amp; Strategy: B1: Manages two sales reports: task allocation and monthly pipeline reviews → matches the start</t>
        </is>
      </c>
      <c r="Q239" s="84" t="inlineStr">
        <is>
          <t>Open ▸</t>
        </is>
      </c>
      <c r="R239" s="84" t="inlineStr">
        <is>
          <t>Card ▸</t>
        </is>
      </c>
      <c r="S239" s="85" t="inlineStr">
        <is>
          <t>Sales &amp; Business Development</t>
        </is>
      </c>
      <c r="T239" s="86" t="inlineStr">
        <is>
          <t>Enterprise Sales &amp; Account Management</t>
        </is>
      </c>
      <c r="U239" s="86" t="inlineStr">
        <is>
          <t>R077</t>
        </is>
      </c>
      <c r="V239" s="86" t="inlineStr">
        <is>
          <t>Enterprise Sales &amp; Account Management · IC</t>
        </is>
      </c>
      <c r="W239" s="99" t="inlineStr">
        <is>
          <t>B1</t>
        </is>
      </c>
      <c r="X239" s="86" t="inlineStr">
        <is>
          <t>Band B · Specialist / Manager</t>
        </is>
      </c>
      <c r="Y239" s="86" t="inlineStr">
        <is>
          <t>Account Executive – POD Lead</t>
        </is>
      </c>
      <c r="Z239" s="86" t="n"/>
      <c r="AA239" s="86" t="inlineStr">
        <is>
          <t>Placed at B1 by the evidence: six ratings × market-derived weights and rules R1–R13 · no move needed for the reporting line</t>
        </is>
      </c>
      <c r="AB239" s="97" t="inlineStr">
        <is>
          <t>Deep chain: shares a band with manager Amit Jaidka · B3 · decide: report to the next manager up, or merge this layer</t>
        </is>
      </c>
      <c r="AC239" s="88" t="inlineStr">
        <is>
          <t>B1</t>
        </is>
      </c>
      <c r="AD239" s="21" t="inlineStr">
        <is>
          <t>Medium · 5 yrs vs market 4–8 yrs for B1</t>
        </is>
      </c>
      <c r="AE239" s="21" t="inlineStr">
        <is>
          <t>2 direct reports · norm IC: none · Team Lead: 3–5</t>
        </is>
      </c>
      <c r="AF239" s="21" t="inlineStr">
        <is>
          <t>P3 / M2 · SFIA 4 Enable</t>
        </is>
      </c>
      <c r="AG239" s="89" t="str">
        <f>IFERROR(IF(INDEX(RM_I_C,MATCH($U239,RM_KEY,0))="","",INDEX(RM_I_C,MATCH($U239,RM_KEY,0))),"")</f>
        <v>H</v>
      </c>
      <c r="AH239" s="90" t="str">
        <f>IFERROR(IF(INDEX(RM_I_Au,MATCH($U239,RM_KEY,0))="","",INDEX(RM_I_Au,MATCH($U239,RM_KEY,0))),"")</f>
        <v>M</v>
      </c>
      <c r="AI239" s="90" t="str">
        <f>IFERROR(IF(INDEX(RM_I_Ac,MATCH($U239,RM_KEY,0))="","",INDEX(RM_I_Ac,MATCH($U239,RM_KEY,0))),"")</f>
        <v>L</v>
      </c>
      <c r="AJ239" s="90" t="str">
        <f>IFERROR(IF(INDEX(RM_I_L,MATCH($U239,RM_KEY,0))="","",INDEX(RM_I_L,MATCH($U239,RM_KEY,0))),"")</f>
        <v>L</v>
      </c>
      <c r="AK239" s="90" t="str">
        <f>IFERROR(IF(INDEX(RM_I_BI,MATCH($U239,RM_KEY,0))="","",INDEX(RM_I_BI,MATCH($U239,RM_KEY,0))),"")</f>
        <v>M</v>
      </c>
      <c r="AL239" s="90" t="str">
        <f>IFERROR(IF(INDEX(RM_I_Exp,MATCH($U239,RM_KEY,0))="","",INDEX(RM_I_Exp,MATCH($U239,RM_KEY,0))),"")</f>
        <v>L</v>
      </c>
      <c r="AM239" s="90" t="str">
        <f>IFERROR(IF(INDEX(RM_I_Edu,MATCH($U239,RM_KEY,0))="","",INDEX(RM_I_Edu,MATCH($U239,RM_KEY,0))),"")</f>
        <v>L</v>
      </c>
      <c r="AN239" s="91" t="str">
        <f>IFERROR(IF(INDEX(RM_M_C,MATCH($U239,RM_KEY,0))="","",INDEX(RM_M_C,MATCH($U239,RM_KEY,0))),"")</f>
        <v>H</v>
      </c>
      <c r="AO239" s="92" t="str">
        <f>IFERROR(IF(INDEX(RM_M_Au,MATCH($U239,RM_KEY,0))="","",INDEX(RM_M_Au,MATCH($U239,RM_KEY,0))),"")</f>
        <v>M</v>
      </c>
      <c r="AP239" s="92" t="str">
        <f>IFERROR(IF(INDEX(RM_M_Ac,MATCH($U239,RM_KEY,0))="","",INDEX(RM_M_Ac,MATCH($U239,RM_KEY,0))),"")</f>
        <v>M</v>
      </c>
      <c r="AQ239" s="92" t="str">
        <f>IFERROR(IF(INDEX(RM_M_L,MATCH($U239,RM_KEY,0))="","",INDEX(RM_M_L,MATCH($U239,RM_KEY,0))),"")</f>
        <v>L</v>
      </c>
      <c r="AR239" s="92" t="str">
        <f>IFERROR(IF(INDEX(RM_M_BI,MATCH($U239,RM_KEY,0))="","",INDEX(RM_M_BI,MATCH($U239,RM_KEY,0))),"")</f>
        <v>L</v>
      </c>
      <c r="AS239" s="92" t="str">
        <f>IFERROR(IF(INDEX(RM_M_Exp,MATCH($U239,RM_KEY,0))="","",INDEX(RM_M_Exp,MATCH($U239,RM_KEY,0))),"")</f>
        <v>L</v>
      </c>
      <c r="AT239" s="92" t="str">
        <f>IFERROR(IF(INDEX(RM_M_Edu,MATCH($U239,RM_KEY,0))="","",INDEX(RM_M_Edu,MATCH($U239,RM_KEY,0))),"")</f>
        <v>L</v>
      </c>
      <c r="AU239" s="93" t="str">
        <f>IFERROR(IF(INDEX(RM_L_C,MATCH($U239,RM_KEY,0))="","",INDEX(RM_L_C,MATCH($U239,RM_KEY,0))),"")</f>
        <v/>
      </c>
      <c r="AV239" s="94" t="str">
        <f>IFERROR(IF(INDEX(RM_L_Au,MATCH($U239,RM_KEY,0))="","",INDEX(RM_L_Au,MATCH($U239,RM_KEY,0))),"")</f>
        <v/>
      </c>
      <c r="AW239" s="94" t="str">
        <f>IFERROR(IF(INDEX(RM_L_Ac,MATCH($U239,RM_KEY,0))="","",INDEX(RM_L_Ac,MATCH($U239,RM_KEY,0))),"")</f>
        <v/>
      </c>
      <c r="AX239" s="94" t="str">
        <f>IFERROR(IF(INDEX(RM_L_L,MATCH($U239,RM_KEY,0))="","",INDEX(RM_L_L,MATCH($U239,RM_KEY,0))),"")</f>
        <v/>
      </c>
      <c r="AY239" s="94" t="str">
        <f>IFERROR(IF(INDEX(RM_L_BI,MATCH($U239,RM_KEY,0))="","",INDEX(RM_L_BI,MATCH($U239,RM_KEY,0))),"")</f>
        <v/>
      </c>
      <c r="AZ239" s="94" t="str">
        <f>IFERROR(IF(INDEX(RM_L_Exp,MATCH($U239,RM_KEY,0))="","",INDEX(RM_L_Exp,MATCH($U239,RM_KEY,0))),"")</f>
        <v/>
      </c>
      <c r="BA239" s="94" t="str">
        <f>IFERROR(IF(INDEX(RM_L_Edu,MATCH($U239,RM_KEY,0))="","",INDEX(RM_L_Edu,MATCH($U239,RM_KEY,0))),"")</f>
        <v/>
      </c>
      <c r="BB239" s="89" t="inlineStr">
        <is>
          <t>M</t>
        </is>
      </c>
      <c r="BC239" s="90" t="inlineStr">
        <is>
          <t>M</t>
        </is>
      </c>
      <c r="BD239" s="90" t="inlineStr">
        <is>
          <t>M</t>
        </is>
      </c>
      <c r="BE239" s="90" t="inlineStr">
        <is>
          <t>M</t>
        </is>
      </c>
      <c r="BF239" s="90" t="inlineStr">
        <is>
          <t>H</t>
        </is>
      </c>
      <c r="BG239" s="90" t="inlineStr">
        <is>
          <t>M</t>
        </is>
      </c>
      <c r="BH239" s="90" t="inlineStr">
        <is>
          <t>H</t>
        </is>
      </c>
      <c r="BI239" s="93" t="n"/>
      <c r="BJ239" s="94" t="n"/>
      <c r="BK239" s="94" t="n"/>
      <c r="BL239" s="94" t="n"/>
      <c r="BM239" s="94" t="n"/>
      <c r="BN239" s="94" t="n"/>
      <c r="BO239" s="94" t="n"/>
      <c r="BP239" s="63" t="n"/>
      <c r="BQ239" s="95" t="str">
        <f>IF(CY239=0,"",IF(BP239&lt;&gt;"",BP239,IF(LEFT(W239,1)="X",W239,IF(OR(W239="B+",W239="C+"),INDEX(LAD_PC,MAX(1,MIN(14,MATCH(W239,LAD_PC,0)+IF((DA239-CZ239)&gt;=0.5,1,IF((DA239-CZ239)&lt;=-0.5,-1,0))))),INDEX(LAD_STD,MAX(1,MIN(12,MATCH(W239,LAD_STD,0)+IF((DA239-CZ239)&gt;=0.5,1,IF((DA239-CZ239)&lt;=-0.5,-1,0)))))))))</f>
        <v/>
      </c>
      <c r="BR239" s="86" t="str">
        <f>IF(BQ239="","",IFERROR(CHOOSE(INDEX(B_RANK,MATCH(BQ239,B_LVL,0)),"Band A · Practitioner","Band B · Specialist / Manager","B+ · Player-Coach","Band C · Principal / Head","C+ · Player-Coach","Band D · Business leadership","Band E · Enterprise leadership"),"Band X · Consultant"))</f>
        <v/>
      </c>
      <c r="BS239" s="86" t="str">
        <f>IF(BQ239="","",IF(BQ239=W239,"• Same",IF(INDEX(B_VAL,MATCH(BQ239,B_LVL,0))&gt;INDEX(B_VAL,MATCH(W239,B_LVL,0)),"▲ Up","▼ Down")))</f>
        <v/>
      </c>
      <c r="BT239" s="95" t="str">
        <f>IF(BQ239&lt;&gt;"",BQ239,W239)</f>
        <v>B1</v>
      </c>
      <c r="BU239" s="86" t="str">
        <f>IFERROR(IF($H239="","—",IF(OR(LEFT(BT239,1)="X",LEFT(INDEX($BT$7:$BT$592,MATCH($H239,$D$7:$D$592,0)),1)="X"),"—",IF(AND(LEFT(BT239,1)="E",LEFT(INDEX($BT$7:$BT$592,MATCH($H239,$D$7:$D$592,0)),1)="E"),"Exception · Band E",IF(INDEX(B_VAL,MATCH(BT239,B_LVL,0))&gt;=INDEX(B_VAL,MATCH(INDEX($BT$7:$BT$592,MATCH($H239,$D$7:$D$592,0)),B_LVL,0)),"⚠ At or above the manager",IF(INDEX(B_RANK,MATCH(BT239,B_LVL,0))=INDEX(B_RANK,MATCH(INDEX($BT$7:$BT$592,MATCH($H239,$D$7:$D$592,0)),B_LVL,0)),"⚠ Same band as the manager","OK"))))),"—")</f>
        <v>⚠ Same band as the manager</v>
      </c>
      <c r="BV239" s="64" t="n"/>
      <c r="BW239" s="20">
        <f>IFERROR(INDEX(LMH_PTS,MATCH(AG239,LMH_KEY,0)),0)</f>
        <v>9</v>
      </c>
      <c r="BX239" s="21">
        <f>IFERROR(INDEX(LMH_PTS,MATCH(AH239,LMH_KEY,0)),0)</f>
        <v>3</v>
      </c>
      <c r="BY239" s="21">
        <f>IFERROR(INDEX(LMH_PTS,MATCH(AI239,LMH_KEY,0)),0)</f>
        <v>1</v>
      </c>
      <c r="BZ239" s="21">
        <f>IFERROR(INDEX(LMH_PTS,MATCH(AJ239,LMH_KEY,0)),0)</f>
        <v>1</v>
      </c>
      <c r="CA239" s="21">
        <f>IFERROR(INDEX(LMH_PTS,MATCH(AK239,LMH_KEY,0)),0)</f>
        <v>3</v>
      </c>
      <c r="CB239" s="21">
        <f>IFERROR(INDEX(LMH_PTS,MATCH(AL239,LMH_KEY,0)),0)</f>
        <v>1</v>
      </c>
      <c r="CC239" s="21">
        <f>IFERROR(INDEX(LMH_PTS,MATCH(AM239,LMH_KEY,0)),0)</f>
        <v>1</v>
      </c>
      <c r="CD239" s="21">
        <f>IFERROR(INDEX(LMH_PTS,MATCH(IF(AU239&lt;&gt;"",AU239,AG239),LMH_KEY,0)),0)</f>
        <v>9</v>
      </c>
      <c r="CE239" s="21">
        <f>IFERROR(INDEX(LMH_PTS,MATCH(IF(AV239&lt;&gt;"",AV239,AH239),LMH_KEY,0)),0)</f>
        <v>3</v>
      </c>
      <c r="CF239" s="21">
        <f>IFERROR(INDEX(LMH_PTS,MATCH(IF(AW239&lt;&gt;"",AW239,AI239),LMH_KEY,0)),0)</f>
        <v>1</v>
      </c>
      <c r="CG239" s="21">
        <f>IFERROR(INDEX(LMH_PTS,MATCH(IF(AX239&lt;&gt;"",AX239,AJ239),LMH_KEY,0)),0)</f>
        <v>1</v>
      </c>
      <c r="CH239" s="21">
        <f>IFERROR(INDEX(LMH_PTS,MATCH(IF(AY239&lt;&gt;"",AY239,AK239),LMH_KEY,0)),0)</f>
        <v>3</v>
      </c>
      <c r="CI239" s="21">
        <f>IFERROR(INDEX(LMH_PTS,MATCH(IF(AZ239&lt;&gt;"",AZ239,AL239),LMH_KEY,0)),0)</f>
        <v>1</v>
      </c>
      <c r="CJ239" s="21">
        <f>IFERROR(INDEX(LMH_PTS,MATCH(IF(BA239&lt;&gt;"",BA239,AM239),LMH_KEY,0)),0)</f>
        <v>1</v>
      </c>
      <c r="CK239" s="21">
        <f>IF(BB239="",0,IFERROR(INDEX(LMH_STEP,MATCH(BB239,LMH_KEY,0)),0))</f>
        <v>0</v>
      </c>
      <c r="CL239" s="21">
        <f>IF(BC239="",0,IFERROR(INDEX(LMH_STEP,MATCH(BC239,LMH_KEY,0)),0))</f>
        <v>0</v>
      </c>
      <c r="CM239" s="21">
        <f>IF(BD239="",0,IFERROR(INDEX(LMH_STEP,MATCH(BD239,LMH_KEY,0)),0))</f>
        <v>0</v>
      </c>
      <c r="CN239" s="21">
        <f>IF(BE239="",0,IFERROR(INDEX(LMH_STEP,MATCH(BE239,LMH_KEY,0)),0))</f>
        <v>0</v>
      </c>
      <c r="CO239" s="21">
        <f>IF(BF239="",0,IFERROR(INDEX(LMH_STEP,MATCH(BF239,LMH_KEY,0)),0))</f>
        <v>1</v>
      </c>
      <c r="CP239" s="21">
        <f>IF(BG239="",0,IFERROR(INDEX(LMH_STEP,MATCH(BG239,LMH_KEY,0)),0))</f>
        <v>0</v>
      </c>
      <c r="CQ239" s="21">
        <f>IF(BH239="",0,IFERROR(INDEX(LMH_STEP,MATCH(BH239,LMH_KEY,0)),0))</f>
        <v>1</v>
      </c>
      <c r="CR239" s="21">
        <f>IF(BI239&lt;&gt;"",IFERROR(INDEX(LMH_STEP,MATCH(BI239,LMH_KEY,0)),0),CK239)</f>
        <v>0</v>
      </c>
      <c r="CS239" s="21">
        <f>IF(BJ239&lt;&gt;"",IFERROR(INDEX(LMH_STEP,MATCH(BJ239,LMH_KEY,0)),0),CL239)</f>
        <v>0</v>
      </c>
      <c r="CT239" s="21">
        <f>IF(BK239&lt;&gt;"",IFERROR(INDEX(LMH_STEP,MATCH(BK239,LMH_KEY,0)),0),CM239)</f>
        <v>0</v>
      </c>
      <c r="CU239" s="21">
        <f>IF(BL239&lt;&gt;"",IFERROR(INDEX(LMH_STEP,MATCH(BL239,LMH_KEY,0)),0),CN239)</f>
        <v>0</v>
      </c>
      <c r="CV239" s="21">
        <f>IF(BM239&lt;&gt;"",IFERROR(INDEX(LMH_STEP,MATCH(BM239,LMH_KEY,0)),0),CO239)</f>
        <v>1</v>
      </c>
      <c r="CW239" s="21">
        <f>IF(BN239&lt;&gt;"",IFERROR(INDEX(LMH_STEP,MATCH(BN239,LMH_KEY,0)),0),CP239)</f>
        <v>0</v>
      </c>
      <c r="CX239" s="21">
        <f>IF(BO239&lt;&gt;"",IFERROR(INDEX(LMH_STEP,MATCH(BO239,LMH_KEY,0)),0),CQ239)</f>
        <v>1</v>
      </c>
      <c r="CY239" s="21">
        <f>COUNTA(BI239:BO239)+IF(BP239&lt;&gt;"",1,0)+IFERROR(INDEX(RM_LCNT,MATCH($U239,RM_KEY,0)),0)</f>
        <v>0</v>
      </c>
      <c r="CZ239" s="21">
        <f>IF((BW239+BX239+BY239+BZ239+CA239+CB239+CC239)=0,0,(BW239*CK239+BX239*CL239+BY239*CM239+BZ239*CN239+CA239*CO239+CB239*CP239+CC239*CQ239)/(BW239+BX239+BY239+BZ239+CA239+CB239+CC239))</f>
        <v>0.210526315789474</v>
      </c>
      <c r="DA239" s="21">
        <f>IF((CD239+CE239+CF239+CG239+CH239+CI239+CJ239)=0,0,(CD239*CR239+CE239*CS239+CF239*CT239+CG239*CU239+CH239*CV239+CI239*CW239+CJ239*CX239)/(CD239+CE239+CF239+CG239+CH239+CI239+CJ239))</f>
        <v>0.210526315789474</v>
      </c>
    </row>
    <row r="240" ht="70" customHeight="1">
      <c r="A240" s="59" t="inlineStr">
        <is>
          <t>iDEAL</t>
        </is>
      </c>
      <c r="B240" s="17" t="inlineStr">
        <is>
          <t>Sales</t>
        </is>
      </c>
      <c r="C240" s="17" t="n">
        <v>5</v>
      </c>
      <c r="D240" s="17" t="inlineStr">
        <is>
          <t>IRIS2540</t>
        </is>
      </c>
      <c r="E240" s="17" t="inlineStr">
        <is>
          <t>Deepali Barai</t>
        </is>
      </c>
      <c r="F240" s="17" t="inlineStr">
        <is>
          <t>Business Development Manager</t>
        </is>
      </c>
      <c r="G240" s="17" t="inlineStr">
        <is>
          <t>Shreya Jolly</t>
        </is>
      </c>
      <c r="H240" s="17" t="inlineStr">
        <is>
          <t>IRIS2070</t>
        </is>
      </c>
      <c r="I240" s="17" t="n">
        <v>4.6</v>
      </c>
      <c r="J240" s="17" t="inlineStr">
        <is>
          <t>B.E</t>
        </is>
      </c>
      <c r="K240" s="17" t="n"/>
      <c r="L240" s="82" t="inlineStr">
        <is>
          <t>18 of 20</t>
        </is>
      </c>
      <c r="M240" s="83" t="n"/>
      <c r="N240" s="83" t="n"/>
      <c r="O240" s="83" t="inlineStr">
        <is>
          <t>Latest rating: Not rated · manager · 9-box: Not placed · manager</t>
        </is>
      </c>
      <c r="P240" s="83" t="inlineStr">
        <is>
          <t>Complexity &amp; Expertise: A2: Prospecting, cold calls, emails, LinkedIn outreach and client demos for the Africa region → moved down 1
Autonomy &amp; Decision: A2: Decides only own prospecting and cold calls → moved down 1
Accountability &amp; Impact: B1: Names a revenue target and demo set-up; outputs are meetings, calls and demos for Africa → moved down 0.5
Leadership &amp; Strategy: A1: No guidance or leadership of others described → moved down 1</t>
        </is>
      </c>
      <c r="Q240" s="84" t="inlineStr">
        <is>
          <t>Open ▸</t>
        </is>
      </c>
      <c r="R240" s="84" t="inlineStr">
        <is>
          <t>Card ▸</t>
        </is>
      </c>
      <c r="S240" s="85" t="inlineStr">
        <is>
          <t>Sales &amp; Business Development</t>
        </is>
      </c>
      <c r="T240" s="86" t="inlineStr">
        <is>
          <t>Enterprise Sales &amp; Account Management</t>
        </is>
      </c>
      <c r="U240" s="86" t="inlineStr">
        <is>
          <t>R077</t>
        </is>
      </c>
      <c r="V240" s="86" t="inlineStr">
        <is>
          <t>Enterprise Sales &amp; Account Management · IC</t>
        </is>
      </c>
      <c r="W240" s="101" t="inlineStr">
        <is>
          <t>A3</t>
        </is>
      </c>
      <c r="X240" s="86" t="inlineStr">
        <is>
          <t>Band A · Practitioner</t>
        </is>
      </c>
      <c r="Y240" s="86" t="inlineStr">
        <is>
          <t>Senior Associate – Enterprise Sales &amp; Account Management</t>
        </is>
      </c>
      <c r="Z240" s="100" t="inlineStr">
        <is>
          <t>Keeps Account Executive for one cycle · then Senior Associate – Enterprise Sales &amp; Account Management</t>
        </is>
      </c>
      <c r="AA240" s="86" t="inlineStr">
        <is>
          <t>Evidence level B1 · moved down to A3 so that no reportee shares a band with their manager, with the fewest moves across IRIS · pay and title protected for one cycle</t>
        </is>
      </c>
      <c r="AB240" s="86" t="n"/>
      <c r="AC240" s="88" t="inlineStr">
        <is>
          <t>B1</t>
        </is>
      </c>
      <c r="AD240" s="21" t="inlineStr">
        <is>
          <t>Medium · 4.6 yrs vs market 2–5 yrs for A3</t>
        </is>
      </c>
      <c r="AE240" s="21" t="n"/>
      <c r="AF240" s="21" t="inlineStr">
        <is>
          <t>P2 · SFIA 3 Apply</t>
        </is>
      </c>
      <c r="AG240" s="89" t="str">
        <f>IFERROR(IF(INDEX(RM_I_C,MATCH($U240,RM_KEY,0))="","",INDEX(RM_I_C,MATCH($U240,RM_KEY,0))),"")</f>
        <v>H</v>
      </c>
      <c r="AH240" s="90" t="str">
        <f>IFERROR(IF(INDEX(RM_I_Au,MATCH($U240,RM_KEY,0))="","",INDEX(RM_I_Au,MATCH($U240,RM_KEY,0))),"")</f>
        <v>M</v>
      </c>
      <c r="AI240" s="90" t="str">
        <f>IFERROR(IF(INDEX(RM_I_Ac,MATCH($U240,RM_KEY,0))="","",INDEX(RM_I_Ac,MATCH($U240,RM_KEY,0))),"")</f>
        <v>L</v>
      </c>
      <c r="AJ240" s="90" t="str">
        <f>IFERROR(IF(INDEX(RM_I_L,MATCH($U240,RM_KEY,0))="","",INDEX(RM_I_L,MATCH($U240,RM_KEY,0))),"")</f>
        <v>L</v>
      </c>
      <c r="AK240" s="90" t="str">
        <f>IFERROR(IF(INDEX(RM_I_BI,MATCH($U240,RM_KEY,0))="","",INDEX(RM_I_BI,MATCH($U240,RM_KEY,0))),"")</f>
        <v>M</v>
      </c>
      <c r="AL240" s="90" t="str">
        <f>IFERROR(IF(INDEX(RM_I_Exp,MATCH($U240,RM_KEY,0))="","",INDEX(RM_I_Exp,MATCH($U240,RM_KEY,0))),"")</f>
        <v>L</v>
      </c>
      <c r="AM240" s="90" t="str">
        <f>IFERROR(IF(INDEX(RM_I_Edu,MATCH($U240,RM_KEY,0))="","",INDEX(RM_I_Edu,MATCH($U240,RM_KEY,0))),"")</f>
        <v>L</v>
      </c>
      <c r="AN240" s="91" t="str">
        <f>IFERROR(IF(INDEX(RM_M_C,MATCH($U240,RM_KEY,0))="","",INDEX(RM_M_C,MATCH($U240,RM_KEY,0))),"")</f>
        <v>H</v>
      </c>
      <c r="AO240" s="92" t="str">
        <f>IFERROR(IF(INDEX(RM_M_Au,MATCH($U240,RM_KEY,0))="","",INDEX(RM_M_Au,MATCH($U240,RM_KEY,0))),"")</f>
        <v>M</v>
      </c>
      <c r="AP240" s="92" t="str">
        <f>IFERROR(IF(INDEX(RM_M_Ac,MATCH($U240,RM_KEY,0))="","",INDEX(RM_M_Ac,MATCH($U240,RM_KEY,0))),"")</f>
        <v>M</v>
      </c>
      <c r="AQ240" s="92" t="str">
        <f>IFERROR(IF(INDEX(RM_M_L,MATCH($U240,RM_KEY,0))="","",INDEX(RM_M_L,MATCH($U240,RM_KEY,0))),"")</f>
        <v>L</v>
      </c>
      <c r="AR240" s="92" t="str">
        <f>IFERROR(IF(INDEX(RM_M_BI,MATCH($U240,RM_KEY,0))="","",INDEX(RM_M_BI,MATCH($U240,RM_KEY,0))),"")</f>
        <v>L</v>
      </c>
      <c r="AS240" s="92" t="str">
        <f>IFERROR(IF(INDEX(RM_M_Exp,MATCH($U240,RM_KEY,0))="","",INDEX(RM_M_Exp,MATCH($U240,RM_KEY,0))),"")</f>
        <v>L</v>
      </c>
      <c r="AT240" s="92" t="str">
        <f>IFERROR(IF(INDEX(RM_M_Edu,MATCH($U240,RM_KEY,0))="","",INDEX(RM_M_Edu,MATCH($U240,RM_KEY,0))),"")</f>
        <v>L</v>
      </c>
      <c r="AU240" s="93" t="str">
        <f>IFERROR(IF(INDEX(RM_L_C,MATCH($U240,RM_KEY,0))="","",INDEX(RM_L_C,MATCH($U240,RM_KEY,0))),"")</f>
        <v/>
      </c>
      <c r="AV240" s="94" t="str">
        <f>IFERROR(IF(INDEX(RM_L_Au,MATCH($U240,RM_KEY,0))="","",INDEX(RM_L_Au,MATCH($U240,RM_KEY,0))),"")</f>
        <v/>
      </c>
      <c r="AW240" s="94" t="str">
        <f>IFERROR(IF(INDEX(RM_L_Ac,MATCH($U240,RM_KEY,0))="","",INDEX(RM_L_Ac,MATCH($U240,RM_KEY,0))),"")</f>
        <v/>
      </c>
      <c r="AX240" s="94" t="str">
        <f>IFERROR(IF(INDEX(RM_L_L,MATCH($U240,RM_KEY,0))="","",INDEX(RM_L_L,MATCH($U240,RM_KEY,0))),"")</f>
        <v/>
      </c>
      <c r="AY240" s="94" t="str">
        <f>IFERROR(IF(INDEX(RM_L_BI,MATCH($U240,RM_KEY,0))="","",INDEX(RM_L_BI,MATCH($U240,RM_KEY,0))),"")</f>
        <v/>
      </c>
      <c r="AZ240" s="94" t="str">
        <f>IFERROR(IF(INDEX(RM_L_Exp,MATCH($U240,RM_KEY,0))="","",INDEX(RM_L_Exp,MATCH($U240,RM_KEY,0))),"")</f>
        <v/>
      </c>
      <c r="BA240" s="94" t="str">
        <f>IFERROR(IF(INDEX(RM_L_Edu,MATCH($U240,RM_KEY,0))="","",INDEX(RM_L_Edu,MATCH($U240,RM_KEY,0))),"")</f>
        <v/>
      </c>
      <c r="BB240" s="89" t="inlineStr">
        <is>
          <t>H</t>
        </is>
      </c>
      <c r="BC240" s="90" t="inlineStr">
        <is>
          <t>H</t>
        </is>
      </c>
      <c r="BD240" s="90" t="inlineStr">
        <is>
          <t>H</t>
        </is>
      </c>
      <c r="BE240" s="90" t="inlineStr">
        <is>
          <t>M</t>
        </is>
      </c>
      <c r="BF240" s="90" t="n"/>
      <c r="BG240" s="90" t="inlineStr">
        <is>
          <t>H</t>
        </is>
      </c>
      <c r="BH240" s="90" t="inlineStr">
        <is>
          <t>M</t>
        </is>
      </c>
      <c r="BI240" s="93" t="n"/>
      <c r="BJ240" s="94" t="n"/>
      <c r="BK240" s="94" t="n"/>
      <c r="BL240" s="94" t="n"/>
      <c r="BM240" s="94" t="n"/>
      <c r="BN240" s="94" t="n"/>
      <c r="BO240" s="94" t="n"/>
      <c r="BP240" s="63" t="n"/>
      <c r="BQ240" s="95" t="str">
        <f>IF(CY240=0,"",IF(BP240&lt;&gt;"",BP240,IF(LEFT(W240,1)="X",W240,IF(OR(W240="B+",W240="C+"),INDEX(LAD_PC,MAX(1,MIN(14,MATCH(W240,LAD_PC,0)+IF((DA240-CZ240)&gt;=0.5,1,IF((DA240-CZ240)&lt;=-0.5,-1,0))))),INDEX(LAD_STD,MAX(1,MIN(12,MATCH(W240,LAD_STD,0)+IF((DA240-CZ240)&gt;=0.5,1,IF((DA240-CZ240)&lt;=-0.5,-1,0)))))))))</f>
        <v/>
      </c>
      <c r="BR240" s="86" t="str">
        <f>IF(BQ240="","",IFERROR(CHOOSE(INDEX(B_RANK,MATCH(BQ240,B_LVL,0)),"Band A · Practitioner","Band B · Specialist / Manager","B+ · Player-Coach","Band C · Principal / Head","C+ · Player-Coach","Band D · Business leadership","Band E · Enterprise leadership"),"Band X · Consultant"))</f>
        <v/>
      </c>
      <c r="BS240" s="86" t="str">
        <f>IF(BQ240="","",IF(BQ240=W240,"• Same",IF(INDEX(B_VAL,MATCH(BQ240,B_LVL,0))&gt;INDEX(B_VAL,MATCH(W240,B_LVL,0)),"▲ Up","▼ Down")))</f>
        <v/>
      </c>
      <c r="BT240" s="95" t="str">
        <f>IF(BQ240&lt;&gt;"",BQ240,W240)</f>
        <v>A3</v>
      </c>
      <c r="BU240" s="86" t="str">
        <f>IFERROR(IF($H240="","—",IF(OR(LEFT(BT240,1)="X",LEFT(INDEX($BT$7:$BT$592,MATCH($H240,$D$7:$D$592,0)),1)="X"),"—",IF(AND(LEFT(BT240,1)="E",LEFT(INDEX($BT$7:$BT$592,MATCH($H240,$D$7:$D$592,0)),1)="E"),"Exception · Band E",IF(INDEX(B_VAL,MATCH(BT240,B_LVL,0))&gt;=INDEX(B_VAL,MATCH(INDEX($BT$7:$BT$592,MATCH($H240,$D$7:$D$592,0)),B_LVL,0)),"⚠ At or above the manager",IF(INDEX(B_RANK,MATCH(BT240,B_LVL,0))=INDEX(B_RANK,MATCH(INDEX($BT$7:$BT$592,MATCH($H240,$D$7:$D$592,0)),B_LVL,0)),"⚠ Same band as the manager","OK"))))),"—")</f>
        <v>OK</v>
      </c>
      <c r="BV240" s="64" t="n"/>
      <c r="BW240" s="20">
        <f>IFERROR(INDEX(LMH_PTS,MATCH(AG240,LMH_KEY,0)),0)</f>
        <v>9</v>
      </c>
      <c r="BX240" s="21">
        <f>IFERROR(INDEX(LMH_PTS,MATCH(AH240,LMH_KEY,0)),0)</f>
        <v>3</v>
      </c>
      <c r="BY240" s="21">
        <f>IFERROR(INDEX(LMH_PTS,MATCH(AI240,LMH_KEY,0)),0)</f>
        <v>1</v>
      </c>
      <c r="BZ240" s="21">
        <f>IFERROR(INDEX(LMH_PTS,MATCH(AJ240,LMH_KEY,0)),0)</f>
        <v>1</v>
      </c>
      <c r="CA240" s="21">
        <f>IFERROR(INDEX(LMH_PTS,MATCH(AK240,LMH_KEY,0)),0)</f>
        <v>3</v>
      </c>
      <c r="CB240" s="21">
        <f>IFERROR(INDEX(LMH_PTS,MATCH(AL240,LMH_KEY,0)),0)</f>
        <v>1</v>
      </c>
      <c r="CC240" s="21">
        <f>IFERROR(INDEX(LMH_PTS,MATCH(AM240,LMH_KEY,0)),0)</f>
        <v>1</v>
      </c>
      <c r="CD240" s="21">
        <f>IFERROR(INDEX(LMH_PTS,MATCH(IF(AU240&lt;&gt;"",AU240,AG240),LMH_KEY,0)),0)</f>
        <v>9</v>
      </c>
      <c r="CE240" s="21">
        <f>IFERROR(INDEX(LMH_PTS,MATCH(IF(AV240&lt;&gt;"",AV240,AH240),LMH_KEY,0)),0)</f>
        <v>3</v>
      </c>
      <c r="CF240" s="21">
        <f>IFERROR(INDEX(LMH_PTS,MATCH(IF(AW240&lt;&gt;"",AW240,AI240),LMH_KEY,0)),0)</f>
        <v>1</v>
      </c>
      <c r="CG240" s="21">
        <f>IFERROR(INDEX(LMH_PTS,MATCH(IF(AX240&lt;&gt;"",AX240,AJ240),LMH_KEY,0)),0)</f>
        <v>1</v>
      </c>
      <c r="CH240" s="21">
        <f>IFERROR(INDEX(LMH_PTS,MATCH(IF(AY240&lt;&gt;"",AY240,AK240),LMH_KEY,0)),0)</f>
        <v>3</v>
      </c>
      <c r="CI240" s="21">
        <f>IFERROR(INDEX(LMH_PTS,MATCH(IF(AZ240&lt;&gt;"",AZ240,AL240),LMH_KEY,0)),0)</f>
        <v>1</v>
      </c>
      <c r="CJ240" s="21">
        <f>IFERROR(INDEX(LMH_PTS,MATCH(IF(BA240&lt;&gt;"",BA240,AM240),LMH_KEY,0)),0)</f>
        <v>1</v>
      </c>
      <c r="CK240" s="21">
        <f>IF(BB240="",0,IFERROR(INDEX(LMH_STEP,MATCH(BB240,LMH_KEY,0)),0))</f>
        <v>1</v>
      </c>
      <c r="CL240" s="21">
        <f>IF(BC240="",0,IFERROR(INDEX(LMH_STEP,MATCH(BC240,LMH_KEY,0)),0))</f>
        <v>1</v>
      </c>
      <c r="CM240" s="21">
        <f>IF(BD240="",0,IFERROR(INDEX(LMH_STEP,MATCH(BD240,LMH_KEY,0)),0))</f>
        <v>1</v>
      </c>
      <c r="CN240" s="21">
        <f>IF(BE240="",0,IFERROR(INDEX(LMH_STEP,MATCH(BE240,LMH_KEY,0)),0))</f>
        <v>0</v>
      </c>
      <c r="CO240" s="21">
        <f>IF(BF240="",0,IFERROR(INDEX(LMH_STEP,MATCH(BF240,LMH_KEY,0)),0))</f>
        <v>0</v>
      </c>
      <c r="CP240" s="21">
        <f>IF(BG240="",0,IFERROR(INDEX(LMH_STEP,MATCH(BG240,LMH_KEY,0)),0))</f>
        <v>1</v>
      </c>
      <c r="CQ240" s="21">
        <f>IF(BH240="",0,IFERROR(INDEX(LMH_STEP,MATCH(BH240,LMH_KEY,0)),0))</f>
        <v>0</v>
      </c>
      <c r="CR240" s="21">
        <f>IF(BI240&lt;&gt;"",IFERROR(INDEX(LMH_STEP,MATCH(BI240,LMH_KEY,0)),0),CK240)</f>
        <v>1</v>
      </c>
      <c r="CS240" s="21">
        <f>IF(BJ240&lt;&gt;"",IFERROR(INDEX(LMH_STEP,MATCH(BJ240,LMH_KEY,0)),0),CL240)</f>
        <v>1</v>
      </c>
      <c r="CT240" s="21">
        <f>IF(BK240&lt;&gt;"",IFERROR(INDEX(LMH_STEP,MATCH(BK240,LMH_KEY,0)),0),CM240)</f>
        <v>1</v>
      </c>
      <c r="CU240" s="21">
        <f>IF(BL240&lt;&gt;"",IFERROR(INDEX(LMH_STEP,MATCH(BL240,LMH_KEY,0)),0),CN240)</f>
        <v>0</v>
      </c>
      <c r="CV240" s="21">
        <f>IF(BM240&lt;&gt;"",IFERROR(INDEX(LMH_STEP,MATCH(BM240,LMH_KEY,0)),0),CO240)</f>
        <v>0</v>
      </c>
      <c r="CW240" s="21">
        <f>IF(BN240&lt;&gt;"",IFERROR(INDEX(LMH_STEP,MATCH(BN240,LMH_KEY,0)),0),CP240)</f>
        <v>1</v>
      </c>
      <c r="CX240" s="21">
        <f>IF(BO240&lt;&gt;"",IFERROR(INDEX(LMH_STEP,MATCH(BO240,LMH_KEY,0)),0),CQ240)</f>
        <v>0</v>
      </c>
      <c r="CY240" s="21">
        <f>COUNTA(BI240:BO240)+IF(BP240&lt;&gt;"",1,0)+IFERROR(INDEX(RM_LCNT,MATCH($U240,RM_KEY,0)),0)</f>
        <v>0</v>
      </c>
      <c r="CZ240" s="21">
        <f>IF((BW240+BX240+BY240+BZ240+CA240+CB240+CC240)=0,0,(BW240*CK240+BX240*CL240+BY240*CM240+BZ240*CN240+CA240*CO240+CB240*CP240+CC240*CQ240)/(BW240+BX240+BY240+BZ240+CA240+CB240+CC240))</f>
        <v>0.736842105263158</v>
      </c>
      <c r="DA240" s="21">
        <f>IF((CD240+CE240+CF240+CG240+CH240+CI240+CJ240)=0,0,(CD240*CR240+CE240*CS240+CF240*CT240+CG240*CU240+CH240*CV240+CI240*CW240+CJ240*CX240)/(CD240+CE240+CF240+CG240+CH240+CI240+CJ240))</f>
        <v>0.736842105263158</v>
      </c>
    </row>
    <row r="241" ht="70" customHeight="1">
      <c r="A241" s="59" t="inlineStr">
        <is>
          <t>iDEAL</t>
        </is>
      </c>
      <c r="B241" s="17" t="inlineStr">
        <is>
          <t>Sales</t>
        </is>
      </c>
      <c r="C241" s="17" t="n">
        <v>5</v>
      </c>
      <c r="D241" s="17" t="inlineStr">
        <is>
          <t>IRIS2481</t>
        </is>
      </c>
      <c r="E241" s="17" t="inlineStr">
        <is>
          <t>Shreya Sharma</t>
        </is>
      </c>
      <c r="F241" s="17" t="inlineStr">
        <is>
          <t>Senior Sales Executive</t>
        </is>
      </c>
      <c r="G241" s="17" t="inlineStr">
        <is>
          <t>Shreya Jolly</t>
        </is>
      </c>
      <c r="H241" s="17" t="inlineStr">
        <is>
          <t>IRIS2070</t>
        </is>
      </c>
      <c r="I241" s="17" t="n">
        <v>4.4</v>
      </c>
      <c r="J241" s="17" t="inlineStr">
        <is>
          <t>B.Com</t>
        </is>
      </c>
      <c r="K241" s="17" t="inlineStr">
        <is>
          <t>L4 – Senior</t>
        </is>
      </c>
      <c r="L241" s="82" t="inlineStr">
        <is>
          <t>20 of 20</t>
        </is>
      </c>
      <c r="M241" s="83" t="n"/>
      <c r="N241" s="83" t="inlineStr">
        <is>
          <t>Annual · set by manager: 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t>
        </is>
      </c>
      <c r="O241" s="83" t="inlineStr">
        <is>
          <t>Latest rating: 3 · Potential: High · 9-box: Emerging Talent</t>
        </is>
      </c>
      <c r="P241" s="83" t="inlineStr">
        <is>
          <t>Complexity &amp; Expertise: A3: Full cycle for one market: prospecting, cold outreach, giving demos, proposals, partnerships, sales reports → matches the start
Autonomy &amp; Decision: A2: Decides emails, collateral sharing and fresh prospecting → moved down 0.5
Accountability &amp; Impact: B1: Handles an entire market; accountable for database, CRM, revenue tracking; KRA quota 80 lakhs → moved up 0.5
Leadership &amp; Strategy: A1: No guidance or leadership of others described → moved down 0.5</t>
        </is>
      </c>
      <c r="Q241" s="84" t="inlineStr">
        <is>
          <t>Open ▸</t>
        </is>
      </c>
      <c r="R241" s="84" t="inlineStr">
        <is>
          <t>Card ▸</t>
        </is>
      </c>
      <c r="S241" s="85" t="inlineStr">
        <is>
          <t>Sales &amp; Business Development</t>
        </is>
      </c>
      <c r="T241" s="86" t="inlineStr">
        <is>
          <t>Partnerships &amp; Alliances</t>
        </is>
      </c>
      <c r="U241" s="86" t="inlineStr">
        <is>
          <t>R080</t>
        </is>
      </c>
      <c r="V241" s="86" t="inlineStr">
        <is>
          <t>Partnerships &amp; Alliances · IC</t>
        </is>
      </c>
      <c r="W241" s="101" t="inlineStr">
        <is>
          <t>A3</t>
        </is>
      </c>
      <c r="X241" s="86" t="inlineStr">
        <is>
          <t>Band A · Practitioner</t>
        </is>
      </c>
      <c r="Y241" s="86" t="inlineStr">
        <is>
          <t>Senior Alliances Executive</t>
        </is>
      </c>
      <c r="Z241" s="86" t="n"/>
      <c r="AA241" s="86" t="inlineStr">
        <is>
          <t>Placed at A3 by the evidence: six ratings × market-derived weights and rules R1–R13 · no move needed for the reporting line</t>
        </is>
      </c>
      <c r="AB241" s="86" t="n"/>
      <c r="AC241" s="88" t="inlineStr">
        <is>
          <t>A3</t>
        </is>
      </c>
      <c r="AD241" s="21" t="inlineStr">
        <is>
          <t>Medium · 4.4 yrs vs market 2–5 yrs for A3</t>
        </is>
      </c>
      <c r="AE241" s="21" t="n"/>
      <c r="AF241" s="21" t="inlineStr">
        <is>
          <t>P2 · SFIA 3 Apply</t>
        </is>
      </c>
      <c r="AG241" s="89" t="str">
        <f>IFERROR(IF(INDEX(RM_I_C,MATCH($U241,RM_KEY,0))="","",INDEX(RM_I_C,MATCH($U241,RM_KEY,0))),"")</f>
        <v>H</v>
      </c>
      <c r="AH241" s="90" t="str">
        <f>IFERROR(IF(INDEX(RM_I_Au,MATCH($U241,RM_KEY,0))="","",INDEX(RM_I_Au,MATCH($U241,RM_KEY,0))),"")</f>
        <v>M</v>
      </c>
      <c r="AI241" s="90" t="str">
        <f>IFERROR(IF(INDEX(RM_I_Ac,MATCH($U241,RM_KEY,0))="","",INDEX(RM_I_Ac,MATCH($U241,RM_KEY,0))),"")</f>
        <v>L</v>
      </c>
      <c r="AJ241" s="90" t="str">
        <f>IFERROR(IF(INDEX(RM_I_L,MATCH($U241,RM_KEY,0))="","",INDEX(RM_I_L,MATCH($U241,RM_KEY,0))),"")</f>
        <v>L</v>
      </c>
      <c r="AK241" s="90" t="str">
        <f>IFERROR(IF(INDEX(RM_I_BI,MATCH($U241,RM_KEY,0))="","",INDEX(RM_I_BI,MATCH($U241,RM_KEY,0))),"")</f>
        <v>M</v>
      </c>
      <c r="AL241" s="90" t="str">
        <f>IFERROR(IF(INDEX(RM_I_Exp,MATCH($U241,RM_KEY,0))="","",INDEX(RM_I_Exp,MATCH($U241,RM_KEY,0))),"")</f>
        <v>L</v>
      </c>
      <c r="AM241" s="90" t="str">
        <f>IFERROR(IF(INDEX(RM_I_Edu,MATCH($U241,RM_KEY,0))="","",INDEX(RM_I_Edu,MATCH($U241,RM_KEY,0))),"")</f>
        <v>L</v>
      </c>
      <c r="AN241" s="91" t="str">
        <f>IFERROR(IF(INDEX(RM_M_C,MATCH($U241,RM_KEY,0))="","",INDEX(RM_M_C,MATCH($U241,RM_KEY,0))),"")</f>
        <v>H</v>
      </c>
      <c r="AO241" s="92" t="str">
        <f>IFERROR(IF(INDEX(RM_M_Au,MATCH($U241,RM_KEY,0))="","",INDEX(RM_M_Au,MATCH($U241,RM_KEY,0))),"")</f>
        <v>M</v>
      </c>
      <c r="AP241" s="92" t="str">
        <f>IFERROR(IF(INDEX(RM_M_Ac,MATCH($U241,RM_KEY,0))="","",INDEX(RM_M_Ac,MATCH($U241,RM_KEY,0))),"")</f>
        <v>M</v>
      </c>
      <c r="AQ241" s="92" t="str">
        <f>IFERROR(IF(INDEX(RM_M_L,MATCH($U241,RM_KEY,0))="","",INDEX(RM_M_L,MATCH($U241,RM_KEY,0))),"")</f>
        <v>L</v>
      </c>
      <c r="AR241" s="92" t="str">
        <f>IFERROR(IF(INDEX(RM_M_BI,MATCH($U241,RM_KEY,0))="","",INDEX(RM_M_BI,MATCH($U241,RM_KEY,0))),"")</f>
        <v>L</v>
      </c>
      <c r="AS241" s="92" t="str">
        <f>IFERROR(IF(INDEX(RM_M_Exp,MATCH($U241,RM_KEY,0))="","",INDEX(RM_M_Exp,MATCH($U241,RM_KEY,0))),"")</f>
        <v>L</v>
      </c>
      <c r="AT241" s="92" t="str">
        <f>IFERROR(IF(INDEX(RM_M_Edu,MATCH($U241,RM_KEY,0))="","",INDEX(RM_M_Edu,MATCH($U241,RM_KEY,0))),"")</f>
        <v>L</v>
      </c>
      <c r="AU241" s="93" t="str">
        <f>IFERROR(IF(INDEX(RM_L_C,MATCH($U241,RM_KEY,0))="","",INDEX(RM_L_C,MATCH($U241,RM_KEY,0))),"")</f>
        <v/>
      </c>
      <c r="AV241" s="94" t="str">
        <f>IFERROR(IF(INDEX(RM_L_Au,MATCH($U241,RM_KEY,0))="","",INDEX(RM_L_Au,MATCH($U241,RM_KEY,0))),"")</f>
        <v/>
      </c>
      <c r="AW241" s="94" t="str">
        <f>IFERROR(IF(INDEX(RM_L_Ac,MATCH($U241,RM_KEY,0))="","",INDEX(RM_L_Ac,MATCH($U241,RM_KEY,0))),"")</f>
        <v/>
      </c>
      <c r="AX241" s="94" t="str">
        <f>IFERROR(IF(INDEX(RM_L_L,MATCH($U241,RM_KEY,0))="","",INDEX(RM_L_L,MATCH($U241,RM_KEY,0))),"")</f>
        <v/>
      </c>
      <c r="AY241" s="94" t="str">
        <f>IFERROR(IF(INDEX(RM_L_BI,MATCH($U241,RM_KEY,0))="","",INDEX(RM_L_BI,MATCH($U241,RM_KEY,0))),"")</f>
        <v/>
      </c>
      <c r="AZ241" s="94" t="str">
        <f>IFERROR(IF(INDEX(RM_L_Exp,MATCH($U241,RM_KEY,0))="","",INDEX(RM_L_Exp,MATCH($U241,RM_KEY,0))),"")</f>
        <v/>
      </c>
      <c r="BA241" s="94" t="str">
        <f>IFERROR(IF(INDEX(RM_L_Edu,MATCH($U241,RM_KEY,0))="","",INDEX(RM_L_Edu,MATCH($U241,RM_KEY,0))),"")</f>
        <v/>
      </c>
      <c r="BB241" s="89" t="inlineStr">
        <is>
          <t>M</t>
        </is>
      </c>
      <c r="BC241" s="90" t="inlineStr">
        <is>
          <t>M</t>
        </is>
      </c>
      <c r="BD241" s="90" t="inlineStr">
        <is>
          <t>M</t>
        </is>
      </c>
      <c r="BE241" s="90" t="inlineStr">
        <is>
          <t>L</t>
        </is>
      </c>
      <c r="BF241" s="90" t="inlineStr">
        <is>
          <t>H</t>
        </is>
      </c>
      <c r="BG241" s="90" t="inlineStr">
        <is>
          <t>H</t>
        </is>
      </c>
      <c r="BH241" s="90" t="inlineStr">
        <is>
          <t>M</t>
        </is>
      </c>
      <c r="BI241" s="93" t="n"/>
      <c r="BJ241" s="94" t="n"/>
      <c r="BK241" s="94" t="n"/>
      <c r="BL241" s="94" t="n"/>
      <c r="BM241" s="94" t="n"/>
      <c r="BN241" s="94" t="n"/>
      <c r="BO241" s="94" t="n"/>
      <c r="BP241" s="63" t="n"/>
      <c r="BQ241" s="95" t="str">
        <f>IF(CY241=0,"",IF(BP241&lt;&gt;"",BP241,IF(LEFT(W241,1)="X",W241,IF(OR(W241="B+",W241="C+"),INDEX(LAD_PC,MAX(1,MIN(14,MATCH(W241,LAD_PC,0)+IF((DA241-CZ241)&gt;=0.5,1,IF((DA241-CZ241)&lt;=-0.5,-1,0))))),INDEX(LAD_STD,MAX(1,MIN(12,MATCH(W241,LAD_STD,0)+IF((DA241-CZ241)&gt;=0.5,1,IF((DA241-CZ241)&lt;=-0.5,-1,0)))))))))</f>
        <v/>
      </c>
      <c r="BR241" s="86" t="str">
        <f>IF(BQ241="","",IFERROR(CHOOSE(INDEX(B_RANK,MATCH(BQ241,B_LVL,0)),"Band A · Practitioner","Band B · Specialist / Manager","B+ · Player-Coach","Band C · Principal / Head","C+ · Player-Coach","Band D · Business leadership","Band E · Enterprise leadership"),"Band X · Consultant"))</f>
        <v/>
      </c>
      <c r="BS241" s="86" t="str">
        <f>IF(BQ241="","",IF(BQ241=W241,"• Same",IF(INDEX(B_VAL,MATCH(BQ241,B_LVL,0))&gt;INDEX(B_VAL,MATCH(W241,B_LVL,0)),"▲ Up","▼ Down")))</f>
        <v/>
      </c>
      <c r="BT241" s="95" t="str">
        <f>IF(BQ241&lt;&gt;"",BQ241,W241)</f>
        <v>A3</v>
      </c>
      <c r="BU241" s="86" t="str">
        <f>IFERROR(IF($H241="","—",IF(OR(LEFT(BT241,1)="X",LEFT(INDEX($BT$7:$BT$592,MATCH($H241,$D$7:$D$592,0)),1)="X"),"—",IF(AND(LEFT(BT241,1)="E",LEFT(INDEX($BT$7:$BT$592,MATCH($H241,$D$7:$D$592,0)),1)="E"),"Exception · Band E",IF(INDEX(B_VAL,MATCH(BT241,B_LVL,0))&gt;=INDEX(B_VAL,MATCH(INDEX($BT$7:$BT$592,MATCH($H241,$D$7:$D$592,0)),B_LVL,0)),"⚠ At or above the manager",IF(INDEX(B_RANK,MATCH(BT241,B_LVL,0))=INDEX(B_RANK,MATCH(INDEX($BT$7:$BT$592,MATCH($H241,$D$7:$D$592,0)),B_LVL,0)),"⚠ Same band as the manager","OK"))))),"—")</f>
        <v>OK</v>
      </c>
      <c r="BV241" s="64" t="n"/>
      <c r="BW241" s="20">
        <f>IFERROR(INDEX(LMH_PTS,MATCH(AG241,LMH_KEY,0)),0)</f>
        <v>9</v>
      </c>
      <c r="BX241" s="21">
        <f>IFERROR(INDEX(LMH_PTS,MATCH(AH241,LMH_KEY,0)),0)</f>
        <v>3</v>
      </c>
      <c r="BY241" s="21">
        <f>IFERROR(INDEX(LMH_PTS,MATCH(AI241,LMH_KEY,0)),0)</f>
        <v>1</v>
      </c>
      <c r="BZ241" s="21">
        <f>IFERROR(INDEX(LMH_PTS,MATCH(AJ241,LMH_KEY,0)),0)</f>
        <v>1</v>
      </c>
      <c r="CA241" s="21">
        <f>IFERROR(INDEX(LMH_PTS,MATCH(AK241,LMH_KEY,0)),0)</f>
        <v>3</v>
      </c>
      <c r="CB241" s="21">
        <f>IFERROR(INDEX(LMH_PTS,MATCH(AL241,LMH_KEY,0)),0)</f>
        <v>1</v>
      </c>
      <c r="CC241" s="21">
        <f>IFERROR(INDEX(LMH_PTS,MATCH(AM241,LMH_KEY,0)),0)</f>
        <v>1</v>
      </c>
      <c r="CD241" s="21">
        <f>IFERROR(INDEX(LMH_PTS,MATCH(IF(AU241&lt;&gt;"",AU241,AG241),LMH_KEY,0)),0)</f>
        <v>9</v>
      </c>
      <c r="CE241" s="21">
        <f>IFERROR(INDEX(LMH_PTS,MATCH(IF(AV241&lt;&gt;"",AV241,AH241),LMH_KEY,0)),0)</f>
        <v>3</v>
      </c>
      <c r="CF241" s="21">
        <f>IFERROR(INDEX(LMH_PTS,MATCH(IF(AW241&lt;&gt;"",AW241,AI241),LMH_KEY,0)),0)</f>
        <v>1</v>
      </c>
      <c r="CG241" s="21">
        <f>IFERROR(INDEX(LMH_PTS,MATCH(IF(AX241&lt;&gt;"",AX241,AJ241),LMH_KEY,0)),0)</f>
        <v>1</v>
      </c>
      <c r="CH241" s="21">
        <f>IFERROR(INDEX(LMH_PTS,MATCH(IF(AY241&lt;&gt;"",AY241,AK241),LMH_KEY,0)),0)</f>
        <v>3</v>
      </c>
      <c r="CI241" s="21">
        <f>IFERROR(INDEX(LMH_PTS,MATCH(IF(AZ241&lt;&gt;"",AZ241,AL241),LMH_KEY,0)),0)</f>
        <v>1</v>
      </c>
      <c r="CJ241" s="21">
        <f>IFERROR(INDEX(LMH_PTS,MATCH(IF(BA241&lt;&gt;"",BA241,AM241),LMH_KEY,0)),0)</f>
        <v>1</v>
      </c>
      <c r="CK241" s="21">
        <f>IF(BB241="",0,IFERROR(INDEX(LMH_STEP,MATCH(BB241,LMH_KEY,0)),0))</f>
        <v>0</v>
      </c>
      <c r="CL241" s="21">
        <f>IF(BC241="",0,IFERROR(INDEX(LMH_STEP,MATCH(BC241,LMH_KEY,0)),0))</f>
        <v>0</v>
      </c>
      <c r="CM241" s="21">
        <f>IF(BD241="",0,IFERROR(INDEX(LMH_STEP,MATCH(BD241,LMH_KEY,0)),0))</f>
        <v>0</v>
      </c>
      <c r="CN241" s="21">
        <f>IF(BE241="",0,IFERROR(INDEX(LMH_STEP,MATCH(BE241,LMH_KEY,0)),0))</f>
        <v>-1</v>
      </c>
      <c r="CO241" s="21">
        <f>IF(BF241="",0,IFERROR(INDEX(LMH_STEP,MATCH(BF241,LMH_KEY,0)),0))</f>
        <v>1</v>
      </c>
      <c r="CP241" s="21">
        <f>IF(BG241="",0,IFERROR(INDEX(LMH_STEP,MATCH(BG241,LMH_KEY,0)),0))</f>
        <v>1</v>
      </c>
      <c r="CQ241" s="21">
        <f>IF(BH241="",0,IFERROR(INDEX(LMH_STEP,MATCH(BH241,LMH_KEY,0)),0))</f>
        <v>0</v>
      </c>
      <c r="CR241" s="21">
        <f>IF(BI241&lt;&gt;"",IFERROR(INDEX(LMH_STEP,MATCH(BI241,LMH_KEY,0)),0),CK241)</f>
        <v>0</v>
      </c>
      <c r="CS241" s="21">
        <f>IF(BJ241&lt;&gt;"",IFERROR(INDEX(LMH_STEP,MATCH(BJ241,LMH_KEY,0)),0),CL241)</f>
        <v>0</v>
      </c>
      <c r="CT241" s="21">
        <f>IF(BK241&lt;&gt;"",IFERROR(INDEX(LMH_STEP,MATCH(BK241,LMH_KEY,0)),0),CM241)</f>
        <v>0</v>
      </c>
      <c r="CU241" s="21">
        <f>IF(BL241&lt;&gt;"",IFERROR(INDEX(LMH_STEP,MATCH(BL241,LMH_KEY,0)),0),CN241)</f>
        <v>-1</v>
      </c>
      <c r="CV241" s="21">
        <f>IF(BM241&lt;&gt;"",IFERROR(INDEX(LMH_STEP,MATCH(BM241,LMH_KEY,0)),0),CO241)</f>
        <v>1</v>
      </c>
      <c r="CW241" s="21">
        <f>IF(BN241&lt;&gt;"",IFERROR(INDEX(LMH_STEP,MATCH(BN241,LMH_KEY,0)),0),CP241)</f>
        <v>1</v>
      </c>
      <c r="CX241" s="21">
        <f>IF(BO241&lt;&gt;"",IFERROR(INDEX(LMH_STEP,MATCH(BO241,LMH_KEY,0)),0),CQ241)</f>
        <v>0</v>
      </c>
      <c r="CY241" s="21">
        <f>COUNTA(BI241:BO241)+IF(BP241&lt;&gt;"",1,0)+IFERROR(INDEX(RM_LCNT,MATCH($U241,RM_KEY,0)),0)</f>
        <v>0</v>
      </c>
      <c r="CZ241" s="21">
        <f>IF((BW241+BX241+BY241+BZ241+CA241+CB241+CC241)=0,0,(BW241*CK241+BX241*CL241+BY241*CM241+BZ241*CN241+CA241*CO241+CB241*CP241+CC241*CQ241)/(BW241+BX241+BY241+BZ241+CA241+CB241+CC241))</f>
        <v>0.157894736842105</v>
      </c>
      <c r="DA241" s="21">
        <f>IF((CD241+CE241+CF241+CG241+CH241+CI241+CJ241)=0,0,(CD241*CR241+CE241*CS241+CF241*CT241+CG241*CU241+CH241*CV241+CI241*CW241+CJ241*CX241)/(CD241+CE241+CF241+CG241+CH241+CI241+CJ241))</f>
        <v>0.157894736842105</v>
      </c>
    </row>
    <row r="242" ht="70" customHeight="1">
      <c r="A242" s="59" t="inlineStr">
        <is>
          <t>iFile</t>
        </is>
      </c>
      <c r="B242" s="17" t="inlineStr">
        <is>
          <t>Sales</t>
        </is>
      </c>
      <c r="C242" s="17" t="n">
        <v>4</v>
      </c>
      <c r="D242" s="17" t="inlineStr">
        <is>
          <t>INTN0304</t>
        </is>
      </c>
      <c r="E242" s="17" t="inlineStr">
        <is>
          <t>Anushka Chaturvedi</t>
        </is>
      </c>
      <c r="F242" s="17" t="inlineStr">
        <is>
          <t>Intern</t>
        </is>
      </c>
      <c r="G242" s="17" t="inlineStr">
        <is>
          <t>Amit Jaidka</t>
        </is>
      </c>
      <c r="H242" s="17" t="inlineStr">
        <is>
          <t>IRIS1687</t>
        </is>
      </c>
      <c r="I242" s="17" t="n">
        <v>0.4</v>
      </c>
      <c r="J242" s="17" t="inlineStr">
        <is>
          <t>MBA</t>
        </is>
      </c>
      <c r="K242" s="17" t="inlineStr">
        <is>
          <t>L1 – Intern</t>
        </is>
      </c>
      <c r="L242" s="82" t="inlineStr">
        <is>
          <t>20 of 20</t>
        </is>
      </c>
      <c r="M242" s="83" t="n"/>
      <c r="N242" s="83" t="inlineStr">
        <is>
          <t>Annual · set by manager: 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
Quarterly: Q1: …</t>
        </is>
      </c>
      <c r="O242" s="83" t="inlineStr">
        <is>
          <t>Latest rating: 4 · Potential: Medium · 9-box: Emerging Talent</t>
        </is>
      </c>
      <c r="P242" s="83" t="n"/>
      <c r="Q242" s="84" t="inlineStr">
        <is>
          <t>Open ▸</t>
        </is>
      </c>
      <c r="R242" s="84" t="inlineStr">
        <is>
          <t>Card ▸</t>
        </is>
      </c>
      <c r="S242" s="85" t="inlineStr">
        <is>
          <t>Customer Success &amp; Support</t>
        </is>
      </c>
      <c r="T242" s="86" t="inlineStr">
        <is>
          <t>Application &amp; Product Support</t>
        </is>
      </c>
      <c r="U242" s="86" t="inlineStr">
        <is>
          <t>R015</t>
        </is>
      </c>
      <c r="V242" s="86" t="inlineStr">
        <is>
          <t>Application &amp; Product Support · IC</t>
        </is>
      </c>
      <c r="W242" s="101" t="inlineStr">
        <is>
          <t>A1</t>
        </is>
      </c>
      <c r="X242" s="86" t="inlineStr">
        <is>
          <t>Band A · Practitioner</t>
        </is>
      </c>
      <c r="Y242" s="86" t="inlineStr">
        <is>
          <t>Intern – Application &amp; Product Support</t>
        </is>
      </c>
      <c r="Z242" s="86" t="n"/>
      <c r="AA242" s="86" t="inlineStr">
        <is>
          <t>Placed at A1 by the evidence: six ratings × market-derived weights and rules R1–R13 · no move needed for the reporting line</t>
        </is>
      </c>
      <c r="AB242" s="86" t="n"/>
      <c r="AC242" s="88" t="n"/>
      <c r="AD242" s="21" t="n"/>
      <c r="AE242" s="21" t="n"/>
      <c r="AF242" s="21" t="inlineStr">
        <is>
          <t>Entry / P1 · intern · SFIA 1 Follow</t>
        </is>
      </c>
      <c r="AG242" s="89" t="str">
        <f>IFERROR(IF(INDEX(RM_I_C,MATCH($U242,RM_KEY,0))="","",INDEX(RM_I_C,MATCH($U242,RM_KEY,0))),"")</f>
        <v>H</v>
      </c>
      <c r="AH242" s="90" t="str">
        <f>IFERROR(IF(INDEX(RM_I_Au,MATCH($U242,RM_KEY,0))="","",INDEX(RM_I_Au,MATCH($U242,RM_KEY,0))),"")</f>
        <v>M</v>
      </c>
      <c r="AI242" s="90" t="str">
        <f>IFERROR(IF(INDEX(RM_I_Ac,MATCH($U242,RM_KEY,0))="","",INDEX(RM_I_Ac,MATCH($U242,RM_KEY,0))),"")</f>
        <v>M</v>
      </c>
      <c r="AJ242" s="90" t="str">
        <f>IFERROR(IF(INDEX(RM_I_L,MATCH($U242,RM_KEY,0))="","",INDEX(RM_I_L,MATCH($U242,RM_KEY,0))),"")</f>
        <v>L</v>
      </c>
      <c r="AK242" s="90" t="str">
        <f>IFERROR(IF(INDEX(RM_I_BI,MATCH($U242,RM_KEY,0))="","",INDEX(RM_I_BI,MATCH($U242,RM_KEY,0))),"")</f>
        <v>M</v>
      </c>
      <c r="AL242" s="90" t="str">
        <f>IFERROR(IF(INDEX(RM_I_Exp,MATCH($U242,RM_KEY,0))="","",INDEX(RM_I_Exp,MATCH($U242,RM_KEY,0))),"")</f>
        <v>L</v>
      </c>
      <c r="AM242" s="90" t="str">
        <f>IFERROR(IF(INDEX(RM_I_Edu,MATCH($U242,RM_KEY,0))="","",INDEX(RM_I_Edu,MATCH($U242,RM_KEY,0))),"")</f>
        <v>L</v>
      </c>
      <c r="AN242" s="91" t="str">
        <f>IFERROR(IF(INDEX(RM_M_C,MATCH($U242,RM_KEY,0))="","",INDEX(RM_M_C,MATCH($U242,RM_KEY,0))),"")</f>
        <v>H</v>
      </c>
      <c r="AO242" s="92" t="str">
        <f>IFERROR(IF(INDEX(RM_M_Au,MATCH($U242,RM_KEY,0))="","",INDEX(RM_M_Au,MATCH($U242,RM_KEY,0))),"")</f>
        <v>M</v>
      </c>
      <c r="AP242" s="92" t="str">
        <f>IFERROR(IF(INDEX(RM_M_Ac,MATCH($U242,RM_KEY,0))="","",INDEX(RM_M_Ac,MATCH($U242,RM_KEY,0))),"")</f>
        <v>M</v>
      </c>
      <c r="AQ242" s="92" t="str">
        <f>IFERROR(IF(INDEX(RM_M_L,MATCH($U242,RM_KEY,0))="","",INDEX(RM_M_L,MATCH($U242,RM_KEY,0))),"")</f>
        <v>L</v>
      </c>
      <c r="AR242" s="92" t="str">
        <f>IFERROR(IF(INDEX(RM_M_BI,MATCH($U242,RM_KEY,0))="","",INDEX(RM_M_BI,MATCH($U242,RM_KEY,0))),"")</f>
        <v>L</v>
      </c>
      <c r="AS242" s="92" t="str">
        <f>IFERROR(IF(INDEX(RM_M_Exp,MATCH($U242,RM_KEY,0))="","",INDEX(RM_M_Exp,MATCH($U242,RM_KEY,0))),"")</f>
        <v>L</v>
      </c>
      <c r="AT242" s="92" t="str">
        <f>IFERROR(IF(INDEX(RM_M_Edu,MATCH($U242,RM_KEY,0))="","",INDEX(RM_M_Edu,MATCH($U242,RM_KEY,0))),"")</f>
        <v>L</v>
      </c>
      <c r="AU242" s="93" t="str">
        <f>IFERROR(IF(INDEX(RM_L_C,MATCH($U242,RM_KEY,0))="","",INDEX(RM_L_C,MATCH($U242,RM_KEY,0))),"")</f>
        <v/>
      </c>
      <c r="AV242" s="94" t="str">
        <f>IFERROR(IF(INDEX(RM_L_Au,MATCH($U242,RM_KEY,0))="","",INDEX(RM_L_Au,MATCH($U242,RM_KEY,0))),"")</f>
        <v/>
      </c>
      <c r="AW242" s="94" t="str">
        <f>IFERROR(IF(INDEX(RM_L_Ac,MATCH($U242,RM_KEY,0))="","",INDEX(RM_L_Ac,MATCH($U242,RM_KEY,0))),"")</f>
        <v/>
      </c>
      <c r="AX242" s="94" t="str">
        <f>IFERROR(IF(INDEX(RM_L_L,MATCH($U242,RM_KEY,0))="","",INDEX(RM_L_L,MATCH($U242,RM_KEY,0))),"")</f>
        <v/>
      </c>
      <c r="AY242" s="94" t="str">
        <f>IFERROR(IF(INDEX(RM_L_BI,MATCH($U242,RM_KEY,0))="","",INDEX(RM_L_BI,MATCH($U242,RM_KEY,0))),"")</f>
        <v/>
      </c>
      <c r="AZ242" s="94" t="str">
        <f>IFERROR(IF(INDEX(RM_L_Exp,MATCH($U242,RM_KEY,0))="","",INDEX(RM_L_Exp,MATCH($U242,RM_KEY,0))),"")</f>
        <v/>
      </c>
      <c r="BA242" s="94" t="str">
        <f>IFERROR(IF(INDEX(RM_L_Edu,MATCH($U242,RM_KEY,0))="","",INDEX(RM_L_Edu,MATCH($U242,RM_KEY,0))),"")</f>
        <v/>
      </c>
      <c r="BB242" s="89" t="n"/>
      <c r="BC242" s="90" t="n"/>
      <c r="BD242" s="90" t="n"/>
      <c r="BE242" s="90" t="n"/>
      <c r="BF242" s="90" t="n"/>
      <c r="BG242" s="90" t="inlineStr">
        <is>
          <t>M</t>
        </is>
      </c>
      <c r="BH242" s="90" t="inlineStr">
        <is>
          <t>H</t>
        </is>
      </c>
      <c r="BI242" s="93" t="n"/>
      <c r="BJ242" s="94" t="n"/>
      <c r="BK242" s="94" t="n"/>
      <c r="BL242" s="94" t="n"/>
      <c r="BM242" s="94" t="n"/>
      <c r="BN242" s="94" t="n"/>
      <c r="BO242" s="94" t="n"/>
      <c r="BP242" s="63" t="n"/>
      <c r="BQ242" s="95" t="str">
        <f>IF(CY242=0,"",IF(BP242&lt;&gt;"",BP242,IF(LEFT(W242,1)="X",W242,IF(OR(W242="B+",W242="C+"),INDEX(LAD_PC,MAX(1,MIN(14,MATCH(W242,LAD_PC,0)+IF((DA242-CZ242)&gt;=0.5,1,IF((DA242-CZ242)&lt;=-0.5,-1,0))))),INDEX(LAD_STD,MAX(1,MIN(12,MATCH(W242,LAD_STD,0)+IF((DA242-CZ242)&gt;=0.5,1,IF((DA242-CZ242)&lt;=-0.5,-1,0)))))))))</f>
        <v/>
      </c>
      <c r="BR242" s="86" t="str">
        <f>IF(BQ242="","",IFERROR(CHOOSE(INDEX(B_RANK,MATCH(BQ242,B_LVL,0)),"Band A · Practitioner","Band B · Specialist / Manager","B+ · Player-Coach","Band C · Principal / Head","C+ · Player-Coach","Band D · Business leadership","Band E · Enterprise leadership"),"Band X · Consultant"))</f>
        <v/>
      </c>
      <c r="BS242" s="86" t="str">
        <f>IF(BQ242="","",IF(BQ242=W242,"• Same",IF(INDEX(B_VAL,MATCH(BQ242,B_LVL,0))&gt;INDEX(B_VAL,MATCH(W242,B_LVL,0)),"▲ Up","▼ Down")))</f>
        <v/>
      </c>
      <c r="BT242" s="95" t="str">
        <f>IF(BQ242&lt;&gt;"",BQ242,W242)</f>
        <v>A1</v>
      </c>
      <c r="BU242" s="86" t="str">
        <f>IFERROR(IF($H242="","—",IF(OR(LEFT(BT242,1)="X",LEFT(INDEX($BT$7:$BT$592,MATCH($H242,$D$7:$D$592,0)),1)="X"),"—",IF(AND(LEFT(BT242,1)="E",LEFT(INDEX($BT$7:$BT$592,MATCH($H242,$D$7:$D$592,0)),1)="E"),"Exception · Band E",IF(INDEX(B_VAL,MATCH(BT242,B_LVL,0))&gt;=INDEX(B_VAL,MATCH(INDEX($BT$7:$BT$592,MATCH($H242,$D$7:$D$592,0)),B_LVL,0)),"⚠ At or above the manager",IF(INDEX(B_RANK,MATCH(BT242,B_LVL,0))=INDEX(B_RANK,MATCH(INDEX($BT$7:$BT$592,MATCH($H242,$D$7:$D$592,0)),B_LVL,0)),"⚠ Same band as the manager","OK"))))),"—")</f>
        <v>OK</v>
      </c>
      <c r="BV242" s="64" t="n"/>
      <c r="BW242" s="20">
        <f>IFERROR(INDEX(LMH_PTS,MATCH(AG242,LMH_KEY,0)),0)</f>
        <v>9</v>
      </c>
      <c r="BX242" s="21">
        <f>IFERROR(INDEX(LMH_PTS,MATCH(AH242,LMH_KEY,0)),0)</f>
        <v>3</v>
      </c>
      <c r="BY242" s="21">
        <f>IFERROR(INDEX(LMH_PTS,MATCH(AI242,LMH_KEY,0)),0)</f>
        <v>3</v>
      </c>
      <c r="BZ242" s="21">
        <f>IFERROR(INDEX(LMH_PTS,MATCH(AJ242,LMH_KEY,0)),0)</f>
        <v>1</v>
      </c>
      <c r="CA242" s="21">
        <f>IFERROR(INDEX(LMH_PTS,MATCH(AK242,LMH_KEY,0)),0)</f>
        <v>3</v>
      </c>
      <c r="CB242" s="21">
        <f>IFERROR(INDEX(LMH_PTS,MATCH(AL242,LMH_KEY,0)),0)</f>
        <v>1</v>
      </c>
      <c r="CC242" s="21">
        <f>IFERROR(INDEX(LMH_PTS,MATCH(AM242,LMH_KEY,0)),0)</f>
        <v>1</v>
      </c>
      <c r="CD242" s="21">
        <f>IFERROR(INDEX(LMH_PTS,MATCH(IF(AU242&lt;&gt;"",AU242,AG242),LMH_KEY,0)),0)</f>
        <v>9</v>
      </c>
      <c r="CE242" s="21">
        <f>IFERROR(INDEX(LMH_PTS,MATCH(IF(AV242&lt;&gt;"",AV242,AH242),LMH_KEY,0)),0)</f>
        <v>3</v>
      </c>
      <c r="CF242" s="21">
        <f>IFERROR(INDEX(LMH_PTS,MATCH(IF(AW242&lt;&gt;"",AW242,AI242),LMH_KEY,0)),0)</f>
        <v>3</v>
      </c>
      <c r="CG242" s="21">
        <f>IFERROR(INDEX(LMH_PTS,MATCH(IF(AX242&lt;&gt;"",AX242,AJ242),LMH_KEY,0)),0)</f>
        <v>1</v>
      </c>
      <c r="CH242" s="21">
        <f>IFERROR(INDEX(LMH_PTS,MATCH(IF(AY242&lt;&gt;"",AY242,AK242),LMH_KEY,0)),0)</f>
        <v>3</v>
      </c>
      <c r="CI242" s="21">
        <f>IFERROR(INDEX(LMH_PTS,MATCH(IF(AZ242&lt;&gt;"",AZ242,AL242),LMH_KEY,0)),0)</f>
        <v>1</v>
      </c>
      <c r="CJ242" s="21">
        <f>IFERROR(INDEX(LMH_PTS,MATCH(IF(BA242&lt;&gt;"",BA242,AM242),LMH_KEY,0)),0)</f>
        <v>1</v>
      </c>
      <c r="CK242" s="21">
        <f>IF(BB242="",0,IFERROR(INDEX(LMH_STEP,MATCH(BB242,LMH_KEY,0)),0))</f>
        <v>0</v>
      </c>
      <c r="CL242" s="21">
        <f>IF(BC242="",0,IFERROR(INDEX(LMH_STEP,MATCH(BC242,LMH_KEY,0)),0))</f>
        <v>0</v>
      </c>
      <c r="CM242" s="21">
        <f>IF(BD242="",0,IFERROR(INDEX(LMH_STEP,MATCH(BD242,LMH_KEY,0)),0))</f>
        <v>0</v>
      </c>
      <c r="CN242" s="21">
        <f>IF(BE242="",0,IFERROR(INDEX(LMH_STEP,MATCH(BE242,LMH_KEY,0)),0))</f>
        <v>0</v>
      </c>
      <c r="CO242" s="21">
        <f>IF(BF242="",0,IFERROR(INDEX(LMH_STEP,MATCH(BF242,LMH_KEY,0)),0))</f>
        <v>0</v>
      </c>
      <c r="CP242" s="21">
        <f>IF(BG242="",0,IFERROR(INDEX(LMH_STEP,MATCH(BG242,LMH_KEY,0)),0))</f>
        <v>0</v>
      </c>
      <c r="CQ242" s="21">
        <f>IF(BH242="",0,IFERROR(INDEX(LMH_STEP,MATCH(BH242,LMH_KEY,0)),0))</f>
        <v>1</v>
      </c>
      <c r="CR242" s="21">
        <f>IF(BI242&lt;&gt;"",IFERROR(INDEX(LMH_STEP,MATCH(BI242,LMH_KEY,0)),0),CK242)</f>
        <v>0</v>
      </c>
      <c r="CS242" s="21">
        <f>IF(BJ242&lt;&gt;"",IFERROR(INDEX(LMH_STEP,MATCH(BJ242,LMH_KEY,0)),0),CL242)</f>
        <v>0</v>
      </c>
      <c r="CT242" s="21">
        <f>IF(BK242&lt;&gt;"",IFERROR(INDEX(LMH_STEP,MATCH(BK242,LMH_KEY,0)),0),CM242)</f>
        <v>0</v>
      </c>
      <c r="CU242" s="21">
        <f>IF(BL242&lt;&gt;"",IFERROR(INDEX(LMH_STEP,MATCH(BL242,LMH_KEY,0)),0),CN242)</f>
        <v>0</v>
      </c>
      <c r="CV242" s="21">
        <f>IF(BM242&lt;&gt;"",IFERROR(INDEX(LMH_STEP,MATCH(BM242,LMH_KEY,0)),0),CO242)</f>
        <v>0</v>
      </c>
      <c r="CW242" s="21">
        <f>IF(BN242&lt;&gt;"",IFERROR(INDEX(LMH_STEP,MATCH(BN242,LMH_KEY,0)),0),CP242)</f>
        <v>0</v>
      </c>
      <c r="CX242" s="21">
        <f>IF(BO242&lt;&gt;"",IFERROR(INDEX(LMH_STEP,MATCH(BO242,LMH_KEY,0)),0),CQ242)</f>
        <v>1</v>
      </c>
      <c r="CY242" s="21">
        <f>COUNTA(BI242:BO242)+IF(BP242&lt;&gt;"",1,0)+IFERROR(INDEX(RM_LCNT,MATCH($U242,RM_KEY,0)),0)</f>
        <v>0</v>
      </c>
      <c r="CZ242" s="21">
        <f>IF((BW242+BX242+BY242+BZ242+CA242+CB242+CC242)=0,0,(BW242*CK242+BX242*CL242+BY242*CM242+BZ242*CN242+CA242*CO242+CB242*CP242+CC242*CQ242)/(BW242+BX242+BY242+BZ242+CA242+CB242+CC242))</f>
        <v>0.0476190476190476</v>
      </c>
      <c r="DA242" s="21">
        <f>IF((CD242+CE242+CF242+CG242+CH242+CI242+CJ242)=0,0,(CD242*CR242+CE242*CS242+CF242*CT242+CG242*CU242+CH242*CV242+CI242*CW242+CJ242*CX242)/(CD242+CE242+CF242+CG242+CH242+CI242+CJ242))</f>
        <v>0.0476190476190476</v>
      </c>
    </row>
    <row r="243" ht="70" customHeight="1">
      <c r="A243" s="59" t="inlineStr">
        <is>
          <t>iDEAL</t>
        </is>
      </c>
      <c r="B243" s="17" t="inlineStr">
        <is>
          <t>Sales</t>
        </is>
      </c>
      <c r="C243" s="17" t="n">
        <v>4</v>
      </c>
      <c r="D243" s="17" t="inlineStr">
        <is>
          <t>INTN0302</t>
        </is>
      </c>
      <c r="E243" s="17" t="inlineStr">
        <is>
          <t>Nehal Bohra</t>
        </is>
      </c>
      <c r="F243" s="17" t="inlineStr">
        <is>
          <t>Intern</t>
        </is>
      </c>
      <c r="G243" s="17" t="inlineStr">
        <is>
          <t>Amit Jaidka</t>
        </is>
      </c>
      <c r="H243" s="17" t="inlineStr">
        <is>
          <t>IRIS1687</t>
        </is>
      </c>
      <c r="I243" s="17" t="n">
        <v>0.4</v>
      </c>
      <c r="J243" s="17" t="inlineStr">
        <is>
          <t>BBA</t>
        </is>
      </c>
      <c r="K243" s="17" t="inlineStr">
        <is>
          <t>L1 – Intern</t>
        </is>
      </c>
      <c r="L243" s="82" t="inlineStr">
        <is>
          <t>19 of 20</t>
        </is>
      </c>
      <c r="M243" s="83" t="n"/>
      <c r="N243" s="83" t="inlineStr">
        <is>
          <t>Annual · set by manager: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t>
        </is>
      </c>
      <c r="O243" s="83" t="inlineStr">
        <is>
          <t>Latest rating: Not rated · manager · 9-box: Not placed · manager</t>
        </is>
      </c>
      <c r="P243" s="83" t="n"/>
      <c r="Q243" s="84" t="inlineStr">
        <is>
          <t>Open ▸</t>
        </is>
      </c>
      <c r="R243" s="84" t="inlineStr">
        <is>
          <t>Card ▸</t>
        </is>
      </c>
      <c r="S243" s="85" t="inlineStr">
        <is>
          <t>Customer Success &amp; Support</t>
        </is>
      </c>
      <c r="T243" s="86" t="inlineStr">
        <is>
          <t>Application &amp; Product Support</t>
        </is>
      </c>
      <c r="U243" s="86" t="inlineStr">
        <is>
          <t>R015</t>
        </is>
      </c>
      <c r="V243" s="86" t="inlineStr">
        <is>
          <t>Application &amp; Product Support · IC</t>
        </is>
      </c>
      <c r="W243" s="101" t="inlineStr">
        <is>
          <t>A1</t>
        </is>
      </c>
      <c r="X243" s="86" t="inlineStr">
        <is>
          <t>Band A · Practitioner</t>
        </is>
      </c>
      <c r="Y243" s="86" t="inlineStr">
        <is>
          <t>Intern – Application &amp; Product Support</t>
        </is>
      </c>
      <c r="Z243" s="86" t="n"/>
      <c r="AA243" s="86" t="inlineStr">
        <is>
          <t>Placed at A1 by the evidence: six ratings × market-derived weights and rules R1–R13 · no move needed for the reporting line</t>
        </is>
      </c>
      <c r="AB243" s="86" t="n"/>
      <c r="AC243" s="88" t="n"/>
      <c r="AD243" s="21" t="n"/>
      <c r="AE243" s="21" t="n"/>
      <c r="AF243" s="21" t="inlineStr">
        <is>
          <t>Entry / P1 · intern · SFIA 1 Follow</t>
        </is>
      </c>
      <c r="AG243" s="89" t="str">
        <f>IFERROR(IF(INDEX(RM_I_C,MATCH($U243,RM_KEY,0))="","",INDEX(RM_I_C,MATCH($U243,RM_KEY,0))),"")</f>
        <v>H</v>
      </c>
      <c r="AH243" s="90" t="str">
        <f>IFERROR(IF(INDEX(RM_I_Au,MATCH($U243,RM_KEY,0))="","",INDEX(RM_I_Au,MATCH($U243,RM_KEY,0))),"")</f>
        <v>M</v>
      </c>
      <c r="AI243" s="90" t="str">
        <f>IFERROR(IF(INDEX(RM_I_Ac,MATCH($U243,RM_KEY,0))="","",INDEX(RM_I_Ac,MATCH($U243,RM_KEY,0))),"")</f>
        <v>M</v>
      </c>
      <c r="AJ243" s="90" t="str">
        <f>IFERROR(IF(INDEX(RM_I_L,MATCH($U243,RM_KEY,0))="","",INDEX(RM_I_L,MATCH($U243,RM_KEY,0))),"")</f>
        <v>L</v>
      </c>
      <c r="AK243" s="90" t="str">
        <f>IFERROR(IF(INDEX(RM_I_BI,MATCH($U243,RM_KEY,0))="","",INDEX(RM_I_BI,MATCH($U243,RM_KEY,0))),"")</f>
        <v>M</v>
      </c>
      <c r="AL243" s="90" t="str">
        <f>IFERROR(IF(INDEX(RM_I_Exp,MATCH($U243,RM_KEY,0))="","",INDEX(RM_I_Exp,MATCH($U243,RM_KEY,0))),"")</f>
        <v>L</v>
      </c>
      <c r="AM243" s="90" t="str">
        <f>IFERROR(IF(INDEX(RM_I_Edu,MATCH($U243,RM_KEY,0))="","",INDEX(RM_I_Edu,MATCH($U243,RM_KEY,0))),"")</f>
        <v>L</v>
      </c>
      <c r="AN243" s="91" t="str">
        <f>IFERROR(IF(INDEX(RM_M_C,MATCH($U243,RM_KEY,0))="","",INDEX(RM_M_C,MATCH($U243,RM_KEY,0))),"")</f>
        <v>H</v>
      </c>
      <c r="AO243" s="92" t="str">
        <f>IFERROR(IF(INDEX(RM_M_Au,MATCH($U243,RM_KEY,0))="","",INDEX(RM_M_Au,MATCH($U243,RM_KEY,0))),"")</f>
        <v>M</v>
      </c>
      <c r="AP243" s="92" t="str">
        <f>IFERROR(IF(INDEX(RM_M_Ac,MATCH($U243,RM_KEY,0))="","",INDEX(RM_M_Ac,MATCH($U243,RM_KEY,0))),"")</f>
        <v>M</v>
      </c>
      <c r="AQ243" s="92" t="str">
        <f>IFERROR(IF(INDEX(RM_M_L,MATCH($U243,RM_KEY,0))="","",INDEX(RM_M_L,MATCH($U243,RM_KEY,0))),"")</f>
        <v>L</v>
      </c>
      <c r="AR243" s="92" t="str">
        <f>IFERROR(IF(INDEX(RM_M_BI,MATCH($U243,RM_KEY,0))="","",INDEX(RM_M_BI,MATCH($U243,RM_KEY,0))),"")</f>
        <v>L</v>
      </c>
      <c r="AS243" s="92" t="str">
        <f>IFERROR(IF(INDEX(RM_M_Exp,MATCH($U243,RM_KEY,0))="","",INDEX(RM_M_Exp,MATCH($U243,RM_KEY,0))),"")</f>
        <v>L</v>
      </c>
      <c r="AT243" s="92" t="str">
        <f>IFERROR(IF(INDEX(RM_M_Edu,MATCH($U243,RM_KEY,0))="","",INDEX(RM_M_Edu,MATCH($U243,RM_KEY,0))),"")</f>
        <v>L</v>
      </c>
      <c r="AU243" s="93" t="str">
        <f>IFERROR(IF(INDEX(RM_L_C,MATCH($U243,RM_KEY,0))="","",INDEX(RM_L_C,MATCH($U243,RM_KEY,0))),"")</f>
        <v/>
      </c>
      <c r="AV243" s="94" t="str">
        <f>IFERROR(IF(INDEX(RM_L_Au,MATCH($U243,RM_KEY,0))="","",INDEX(RM_L_Au,MATCH($U243,RM_KEY,0))),"")</f>
        <v/>
      </c>
      <c r="AW243" s="94" t="str">
        <f>IFERROR(IF(INDEX(RM_L_Ac,MATCH($U243,RM_KEY,0))="","",INDEX(RM_L_Ac,MATCH($U243,RM_KEY,0))),"")</f>
        <v/>
      </c>
      <c r="AX243" s="94" t="str">
        <f>IFERROR(IF(INDEX(RM_L_L,MATCH($U243,RM_KEY,0))="","",INDEX(RM_L_L,MATCH($U243,RM_KEY,0))),"")</f>
        <v/>
      </c>
      <c r="AY243" s="94" t="str">
        <f>IFERROR(IF(INDEX(RM_L_BI,MATCH($U243,RM_KEY,0))="","",INDEX(RM_L_BI,MATCH($U243,RM_KEY,0))),"")</f>
        <v/>
      </c>
      <c r="AZ243" s="94" t="str">
        <f>IFERROR(IF(INDEX(RM_L_Exp,MATCH($U243,RM_KEY,0))="","",INDEX(RM_L_Exp,MATCH($U243,RM_KEY,0))),"")</f>
        <v/>
      </c>
      <c r="BA243" s="94" t="str">
        <f>IFERROR(IF(INDEX(RM_L_Edu,MATCH($U243,RM_KEY,0))="","",INDEX(RM_L_Edu,MATCH($U243,RM_KEY,0))),"")</f>
        <v/>
      </c>
      <c r="BB243" s="89" t="n"/>
      <c r="BC243" s="90" t="n"/>
      <c r="BD243" s="90" t="n"/>
      <c r="BE243" s="90" t="n"/>
      <c r="BF243" s="90" t="n"/>
      <c r="BG243" s="90" t="inlineStr">
        <is>
          <t>M</t>
        </is>
      </c>
      <c r="BH243" s="90" t="inlineStr">
        <is>
          <t>M</t>
        </is>
      </c>
      <c r="BI243" s="93" t="n"/>
      <c r="BJ243" s="94" t="n"/>
      <c r="BK243" s="94" t="n"/>
      <c r="BL243" s="94" t="n"/>
      <c r="BM243" s="94" t="n"/>
      <c r="BN243" s="94" t="n"/>
      <c r="BO243" s="94" t="n"/>
      <c r="BP243" s="63" t="n"/>
      <c r="BQ243" s="95" t="str">
        <f>IF(CY243=0,"",IF(BP243&lt;&gt;"",BP243,IF(LEFT(W243,1)="X",W243,IF(OR(W243="B+",W243="C+"),INDEX(LAD_PC,MAX(1,MIN(14,MATCH(W243,LAD_PC,0)+IF((DA243-CZ243)&gt;=0.5,1,IF((DA243-CZ243)&lt;=-0.5,-1,0))))),INDEX(LAD_STD,MAX(1,MIN(12,MATCH(W243,LAD_STD,0)+IF((DA243-CZ243)&gt;=0.5,1,IF((DA243-CZ243)&lt;=-0.5,-1,0)))))))))</f>
        <v/>
      </c>
      <c r="BR243" s="86" t="str">
        <f>IF(BQ243="","",IFERROR(CHOOSE(INDEX(B_RANK,MATCH(BQ243,B_LVL,0)),"Band A · Practitioner","Band B · Specialist / Manager","B+ · Player-Coach","Band C · Principal / Head","C+ · Player-Coach","Band D · Business leadership","Band E · Enterprise leadership"),"Band X · Consultant"))</f>
        <v/>
      </c>
      <c r="BS243" s="86" t="str">
        <f>IF(BQ243="","",IF(BQ243=W243,"• Same",IF(INDEX(B_VAL,MATCH(BQ243,B_LVL,0))&gt;INDEX(B_VAL,MATCH(W243,B_LVL,0)),"▲ Up","▼ Down")))</f>
        <v/>
      </c>
      <c r="BT243" s="95" t="str">
        <f>IF(BQ243&lt;&gt;"",BQ243,W243)</f>
        <v>A1</v>
      </c>
      <c r="BU243" s="86" t="str">
        <f>IFERROR(IF($H243="","—",IF(OR(LEFT(BT243,1)="X",LEFT(INDEX($BT$7:$BT$592,MATCH($H243,$D$7:$D$592,0)),1)="X"),"—",IF(AND(LEFT(BT243,1)="E",LEFT(INDEX($BT$7:$BT$592,MATCH($H243,$D$7:$D$592,0)),1)="E"),"Exception · Band E",IF(INDEX(B_VAL,MATCH(BT243,B_LVL,0))&gt;=INDEX(B_VAL,MATCH(INDEX($BT$7:$BT$592,MATCH($H243,$D$7:$D$592,0)),B_LVL,0)),"⚠ At or above the manager",IF(INDEX(B_RANK,MATCH(BT243,B_LVL,0))=INDEX(B_RANK,MATCH(INDEX($BT$7:$BT$592,MATCH($H243,$D$7:$D$592,0)),B_LVL,0)),"⚠ Same band as the manager","OK"))))),"—")</f>
        <v>OK</v>
      </c>
      <c r="BV243" s="64" t="n"/>
      <c r="BW243" s="20">
        <f>IFERROR(INDEX(LMH_PTS,MATCH(AG243,LMH_KEY,0)),0)</f>
        <v>9</v>
      </c>
      <c r="BX243" s="21">
        <f>IFERROR(INDEX(LMH_PTS,MATCH(AH243,LMH_KEY,0)),0)</f>
        <v>3</v>
      </c>
      <c r="BY243" s="21">
        <f>IFERROR(INDEX(LMH_PTS,MATCH(AI243,LMH_KEY,0)),0)</f>
        <v>3</v>
      </c>
      <c r="BZ243" s="21">
        <f>IFERROR(INDEX(LMH_PTS,MATCH(AJ243,LMH_KEY,0)),0)</f>
        <v>1</v>
      </c>
      <c r="CA243" s="21">
        <f>IFERROR(INDEX(LMH_PTS,MATCH(AK243,LMH_KEY,0)),0)</f>
        <v>3</v>
      </c>
      <c r="CB243" s="21">
        <f>IFERROR(INDEX(LMH_PTS,MATCH(AL243,LMH_KEY,0)),0)</f>
        <v>1</v>
      </c>
      <c r="CC243" s="21">
        <f>IFERROR(INDEX(LMH_PTS,MATCH(AM243,LMH_KEY,0)),0)</f>
        <v>1</v>
      </c>
      <c r="CD243" s="21">
        <f>IFERROR(INDEX(LMH_PTS,MATCH(IF(AU243&lt;&gt;"",AU243,AG243),LMH_KEY,0)),0)</f>
        <v>9</v>
      </c>
      <c r="CE243" s="21">
        <f>IFERROR(INDEX(LMH_PTS,MATCH(IF(AV243&lt;&gt;"",AV243,AH243),LMH_KEY,0)),0)</f>
        <v>3</v>
      </c>
      <c r="CF243" s="21">
        <f>IFERROR(INDEX(LMH_PTS,MATCH(IF(AW243&lt;&gt;"",AW243,AI243),LMH_KEY,0)),0)</f>
        <v>3</v>
      </c>
      <c r="CG243" s="21">
        <f>IFERROR(INDEX(LMH_PTS,MATCH(IF(AX243&lt;&gt;"",AX243,AJ243),LMH_KEY,0)),0)</f>
        <v>1</v>
      </c>
      <c r="CH243" s="21">
        <f>IFERROR(INDEX(LMH_PTS,MATCH(IF(AY243&lt;&gt;"",AY243,AK243),LMH_KEY,0)),0)</f>
        <v>3</v>
      </c>
      <c r="CI243" s="21">
        <f>IFERROR(INDEX(LMH_PTS,MATCH(IF(AZ243&lt;&gt;"",AZ243,AL243),LMH_KEY,0)),0)</f>
        <v>1</v>
      </c>
      <c r="CJ243" s="21">
        <f>IFERROR(INDEX(LMH_PTS,MATCH(IF(BA243&lt;&gt;"",BA243,AM243),LMH_KEY,0)),0)</f>
        <v>1</v>
      </c>
      <c r="CK243" s="21">
        <f>IF(BB243="",0,IFERROR(INDEX(LMH_STEP,MATCH(BB243,LMH_KEY,0)),0))</f>
        <v>0</v>
      </c>
      <c r="CL243" s="21">
        <f>IF(BC243="",0,IFERROR(INDEX(LMH_STEP,MATCH(BC243,LMH_KEY,0)),0))</f>
        <v>0</v>
      </c>
      <c r="CM243" s="21">
        <f>IF(BD243="",0,IFERROR(INDEX(LMH_STEP,MATCH(BD243,LMH_KEY,0)),0))</f>
        <v>0</v>
      </c>
      <c r="CN243" s="21">
        <f>IF(BE243="",0,IFERROR(INDEX(LMH_STEP,MATCH(BE243,LMH_KEY,0)),0))</f>
        <v>0</v>
      </c>
      <c r="CO243" s="21">
        <f>IF(BF243="",0,IFERROR(INDEX(LMH_STEP,MATCH(BF243,LMH_KEY,0)),0))</f>
        <v>0</v>
      </c>
      <c r="CP243" s="21">
        <f>IF(BG243="",0,IFERROR(INDEX(LMH_STEP,MATCH(BG243,LMH_KEY,0)),0))</f>
        <v>0</v>
      </c>
      <c r="CQ243" s="21">
        <f>IF(BH243="",0,IFERROR(INDEX(LMH_STEP,MATCH(BH243,LMH_KEY,0)),0))</f>
        <v>0</v>
      </c>
      <c r="CR243" s="21">
        <f>IF(BI243&lt;&gt;"",IFERROR(INDEX(LMH_STEP,MATCH(BI243,LMH_KEY,0)),0),CK243)</f>
        <v>0</v>
      </c>
      <c r="CS243" s="21">
        <f>IF(BJ243&lt;&gt;"",IFERROR(INDEX(LMH_STEP,MATCH(BJ243,LMH_KEY,0)),0),CL243)</f>
        <v>0</v>
      </c>
      <c r="CT243" s="21">
        <f>IF(BK243&lt;&gt;"",IFERROR(INDEX(LMH_STEP,MATCH(BK243,LMH_KEY,0)),0),CM243)</f>
        <v>0</v>
      </c>
      <c r="CU243" s="21">
        <f>IF(BL243&lt;&gt;"",IFERROR(INDEX(LMH_STEP,MATCH(BL243,LMH_KEY,0)),0),CN243)</f>
        <v>0</v>
      </c>
      <c r="CV243" s="21">
        <f>IF(BM243&lt;&gt;"",IFERROR(INDEX(LMH_STEP,MATCH(BM243,LMH_KEY,0)),0),CO243)</f>
        <v>0</v>
      </c>
      <c r="CW243" s="21">
        <f>IF(BN243&lt;&gt;"",IFERROR(INDEX(LMH_STEP,MATCH(BN243,LMH_KEY,0)),0),CP243)</f>
        <v>0</v>
      </c>
      <c r="CX243" s="21">
        <f>IF(BO243&lt;&gt;"",IFERROR(INDEX(LMH_STEP,MATCH(BO243,LMH_KEY,0)),0),CQ243)</f>
        <v>0</v>
      </c>
      <c r="CY243" s="21">
        <f>COUNTA(BI243:BO243)+IF(BP243&lt;&gt;"",1,0)+IFERROR(INDEX(RM_LCNT,MATCH($U243,RM_KEY,0)),0)</f>
        <v>0</v>
      </c>
      <c r="CZ243" s="21">
        <f>IF((BW243+BX243+BY243+BZ243+CA243+CB243+CC243)=0,0,(BW243*CK243+BX243*CL243+BY243*CM243+BZ243*CN243+CA243*CO243+CB243*CP243+CC243*CQ243)/(BW243+BX243+BY243+BZ243+CA243+CB243+CC243))</f>
        <v>0</v>
      </c>
      <c r="DA243" s="21">
        <f>IF((CD243+CE243+CF243+CG243+CH243+CI243+CJ243)=0,0,(CD243*CR243+CE243*CS243+CF243*CT243+CG243*CU243+CH243*CV243+CI243*CW243+CJ243*CX243)/(CD243+CE243+CF243+CG243+CH243+CI243+CJ243))</f>
        <v>0</v>
      </c>
    </row>
    <row r="244" ht="70" customHeight="1">
      <c r="A244" s="59" t="inlineStr">
        <is>
          <t>Consume</t>
        </is>
      </c>
      <c r="B244" s="17" t="inlineStr">
        <is>
          <t>India Content</t>
        </is>
      </c>
      <c r="C244" s="17" t="n">
        <v>3</v>
      </c>
      <c r="D244" s="17" t="inlineStr">
        <is>
          <t>IRIS0007</t>
        </is>
      </c>
      <c r="E244" s="17" t="inlineStr">
        <is>
          <t>Gopal Krishna Sahu</t>
        </is>
      </c>
      <c r="F244" s="17" t="inlineStr">
        <is>
          <t>Data Analyst Manager</t>
        </is>
      </c>
      <c r="G244" s="17" t="inlineStr">
        <is>
          <t>Arup Ganguly</t>
        </is>
      </c>
      <c r="H244" s="17" t="inlineStr">
        <is>
          <t>IRIS0242</t>
        </is>
      </c>
      <c r="I244" s="17" t="n">
        <v>35.2</v>
      </c>
      <c r="J244" s="17" t="inlineStr">
        <is>
          <t>MBA</t>
        </is>
      </c>
      <c r="K244" s="17" t="inlineStr">
        <is>
          <t>L5 – Manager</t>
        </is>
      </c>
      <c r="L244" s="82" t="inlineStr">
        <is>
          <t>20 of 20</t>
        </is>
      </c>
      <c r="M244" s="83" t="n"/>
      <c r="N244" s="83" t="inlineStr">
        <is>
          <t>Annual · set by manager: 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
Quarterly: Q1: Ensure team delivers 100% of client filings within …</t>
        </is>
      </c>
      <c r="O244" s="83" t="inlineStr">
        <is>
          <t>Latest rating: 4 · Potential: Medium · 9-box: Emerging Talent</t>
        </is>
      </c>
      <c r="P244" s="83" t="inlineStr">
        <is>
          <t>Complexity &amp; Expertise: B2: Solves all issues the team faces; answers client product queries; equity and mutual fund domain → matches the start
Autonomy &amp; Decision: B2: Manages team and workload · KRA, handles client escalations and RCAs, decides product matters → matches the start
Accountability &amp; Impact: B2: Team's client files; escalations and billing penalties; client invoices; new business → matches the start
Leadership &amp; Strategy: B2: Manages and trains the team; 8 direct reports → matches the start</t>
        </is>
      </c>
      <c r="Q244" s="84" t="inlineStr">
        <is>
          <t>Open ▸</t>
        </is>
      </c>
      <c r="R244" s="84" t="inlineStr">
        <is>
          <t>Card ▸</t>
        </is>
      </c>
      <c r="S244" s="85" t="inlineStr">
        <is>
          <t>Data &amp; Analytics</t>
        </is>
      </c>
      <c r="T244" s="86" t="inlineStr">
        <is>
          <t>Financial Data Processing</t>
        </is>
      </c>
      <c r="U244" s="86" t="inlineStr">
        <is>
          <t>R021</t>
        </is>
      </c>
      <c r="V244" s="86" t="inlineStr">
        <is>
          <t>Financial Data Processing · Manager</t>
        </is>
      </c>
      <c r="W244" s="99" t="inlineStr">
        <is>
          <t>B2</t>
        </is>
      </c>
      <c r="X244" s="86" t="inlineStr">
        <is>
          <t>Band B · Specialist / Manager</t>
        </is>
      </c>
      <c r="Y244" s="86" t="inlineStr">
        <is>
          <t>Data Operations Manager</t>
        </is>
      </c>
      <c r="Z244" s="86" t="n"/>
      <c r="AA244" s="86" t="inlineStr">
        <is>
          <t>Placed at B2 by the evidence: six ratings × market-derived weights and rules R1–R13 · no move needed for the reporting line</t>
        </is>
      </c>
      <c r="AB244" s="86" t="n"/>
      <c r="AC244" s="88" t="inlineStr">
        <is>
          <t>B3</t>
        </is>
      </c>
      <c r="AD244" s="21" t="inlineStr">
        <is>
          <t>High · 35.2 yrs vs market 6–10 yrs for B2</t>
        </is>
      </c>
      <c r="AE244" s="21" t="inlineStr">
        <is>
          <t>8 direct reports · norm IC: none · People: 6–8 knowledge work, 8–12 standardised delivery</t>
        </is>
      </c>
      <c r="AF244" s="21" t="inlineStr">
        <is>
          <t>P4 / M3 · SFIA 4–5</t>
        </is>
      </c>
      <c r="AG244" s="89" t="str">
        <f>IFERROR(IF(INDEX(RM_I_C,MATCH($U244,RM_KEY,0))="","",INDEX(RM_I_C,MATCH($U244,RM_KEY,0))),"")</f>
        <v>H</v>
      </c>
      <c r="AH244" s="90" t="str">
        <f>IFERROR(IF(INDEX(RM_I_Au,MATCH($U244,RM_KEY,0))="","",INDEX(RM_I_Au,MATCH($U244,RM_KEY,0))),"")</f>
        <v>M</v>
      </c>
      <c r="AI244" s="90" t="str">
        <f>IFERROR(IF(INDEX(RM_I_Ac,MATCH($U244,RM_KEY,0))="","",INDEX(RM_I_Ac,MATCH($U244,RM_KEY,0))),"")</f>
        <v>M</v>
      </c>
      <c r="AJ244" s="90" t="str">
        <f>IFERROR(IF(INDEX(RM_I_L,MATCH($U244,RM_KEY,0))="","",INDEX(RM_I_L,MATCH($U244,RM_KEY,0))),"")</f>
        <v>M</v>
      </c>
      <c r="AK244" s="90" t="str">
        <f>IFERROR(IF(INDEX(RM_I_BI,MATCH($U244,RM_KEY,0))="","",INDEX(RM_I_BI,MATCH($U244,RM_KEY,0))),"")</f>
        <v>L</v>
      </c>
      <c r="AL244" s="90" t="str">
        <f>IFERROR(IF(INDEX(RM_I_Exp,MATCH($U244,RM_KEY,0))="","",INDEX(RM_I_Exp,MATCH($U244,RM_KEY,0))),"")</f>
        <v>L</v>
      </c>
      <c r="AM244" s="90" t="str">
        <f>IFERROR(IF(INDEX(RM_I_Edu,MATCH($U244,RM_KEY,0))="","",INDEX(RM_I_Edu,MATCH($U244,RM_KEY,0))),"")</f>
        <v>L</v>
      </c>
      <c r="AN244" s="91" t="str">
        <f>IFERROR(IF(INDEX(RM_M_C,MATCH($U244,RM_KEY,0))="","",INDEX(RM_M_C,MATCH($U244,RM_KEY,0))),"")</f>
        <v>H</v>
      </c>
      <c r="AO244" s="92" t="str">
        <f>IFERROR(IF(INDEX(RM_M_Au,MATCH($U244,RM_KEY,0))="","",INDEX(RM_M_Au,MATCH($U244,RM_KEY,0))),"")</f>
        <v>M</v>
      </c>
      <c r="AP244" s="92" t="str">
        <f>IFERROR(IF(INDEX(RM_M_Ac,MATCH($U244,RM_KEY,0))="","",INDEX(RM_M_Ac,MATCH($U244,RM_KEY,0))),"")</f>
        <v>M</v>
      </c>
      <c r="AQ244" s="92" t="str">
        <f>IFERROR(IF(INDEX(RM_M_L,MATCH($U244,RM_KEY,0))="","",INDEX(RM_M_L,MATCH($U244,RM_KEY,0))),"")</f>
        <v>M</v>
      </c>
      <c r="AR244" s="92" t="str">
        <f>IFERROR(IF(INDEX(RM_M_BI,MATCH($U244,RM_KEY,0))="","",INDEX(RM_M_BI,MATCH($U244,RM_KEY,0))),"")</f>
        <v>L</v>
      </c>
      <c r="AS244" s="92" t="str">
        <f>IFERROR(IF(INDEX(RM_M_Exp,MATCH($U244,RM_KEY,0))="","",INDEX(RM_M_Exp,MATCH($U244,RM_KEY,0))),"")</f>
        <v>L</v>
      </c>
      <c r="AT244" s="92" t="str">
        <f>IFERROR(IF(INDEX(RM_M_Edu,MATCH($U244,RM_KEY,0))="","",INDEX(RM_M_Edu,MATCH($U244,RM_KEY,0))),"")</f>
        <v>L</v>
      </c>
      <c r="AU244" s="93" t="str">
        <f>IFERROR(IF(INDEX(RM_L_C,MATCH($U244,RM_KEY,0))="","",INDEX(RM_L_C,MATCH($U244,RM_KEY,0))),"")</f>
        <v/>
      </c>
      <c r="AV244" s="94" t="str">
        <f>IFERROR(IF(INDEX(RM_L_Au,MATCH($U244,RM_KEY,0))="","",INDEX(RM_L_Au,MATCH($U244,RM_KEY,0))),"")</f>
        <v/>
      </c>
      <c r="AW244" s="94" t="str">
        <f>IFERROR(IF(INDEX(RM_L_Ac,MATCH($U244,RM_KEY,0))="","",INDEX(RM_L_Ac,MATCH($U244,RM_KEY,0))),"")</f>
        <v/>
      </c>
      <c r="AX244" s="94" t="str">
        <f>IFERROR(IF(INDEX(RM_L_L,MATCH($U244,RM_KEY,0))="","",INDEX(RM_L_L,MATCH($U244,RM_KEY,0))),"")</f>
        <v/>
      </c>
      <c r="AY244" s="94" t="str">
        <f>IFERROR(IF(INDEX(RM_L_BI,MATCH($U244,RM_KEY,0))="","",INDEX(RM_L_BI,MATCH($U244,RM_KEY,0))),"")</f>
        <v/>
      </c>
      <c r="AZ244" s="94" t="str">
        <f>IFERROR(IF(INDEX(RM_L_Exp,MATCH($U244,RM_KEY,0))="","",INDEX(RM_L_Exp,MATCH($U244,RM_KEY,0))),"")</f>
        <v/>
      </c>
      <c r="BA244" s="94" t="str">
        <f>IFERROR(IF(INDEX(RM_L_Edu,MATCH($U244,RM_KEY,0))="","",INDEX(RM_L_Edu,MATCH($U244,RM_KEY,0))),"")</f>
        <v/>
      </c>
      <c r="BB244" s="89" t="inlineStr">
        <is>
          <t>M</t>
        </is>
      </c>
      <c r="BC244" s="90" t="inlineStr">
        <is>
          <t>M</t>
        </is>
      </c>
      <c r="BD244" s="90" t="inlineStr">
        <is>
          <t>M</t>
        </is>
      </c>
      <c r="BE244" s="90" t="inlineStr">
        <is>
          <t>M</t>
        </is>
      </c>
      <c r="BF244" s="90" t="n"/>
      <c r="BG244" s="90" t="inlineStr">
        <is>
          <t>H</t>
        </is>
      </c>
      <c r="BH244" s="90" t="inlineStr">
        <is>
          <t>H</t>
        </is>
      </c>
      <c r="BI244" s="93" t="n"/>
      <c r="BJ244" s="94" t="n"/>
      <c r="BK244" s="94" t="n"/>
      <c r="BL244" s="94" t="n"/>
      <c r="BM244" s="94" t="n"/>
      <c r="BN244" s="94" t="n"/>
      <c r="BO244" s="94" t="n"/>
      <c r="BP244" s="63" t="n"/>
      <c r="BQ244" s="95" t="str">
        <f>IF(CY244=0,"",IF(BP244&lt;&gt;"",BP244,IF(LEFT(W244,1)="X",W244,IF(OR(W244="B+",W244="C+"),INDEX(LAD_PC,MAX(1,MIN(14,MATCH(W244,LAD_PC,0)+IF((DA244-CZ244)&gt;=0.5,1,IF((DA244-CZ244)&lt;=-0.5,-1,0))))),INDEX(LAD_STD,MAX(1,MIN(12,MATCH(W244,LAD_STD,0)+IF((DA244-CZ244)&gt;=0.5,1,IF((DA244-CZ244)&lt;=-0.5,-1,0)))))))))</f>
        <v/>
      </c>
      <c r="BR244" s="86" t="str">
        <f>IF(BQ244="","",IFERROR(CHOOSE(INDEX(B_RANK,MATCH(BQ244,B_LVL,0)),"Band A · Practitioner","Band B · Specialist / Manager","B+ · Player-Coach","Band C · Principal / Head","C+ · Player-Coach","Band D · Business leadership","Band E · Enterprise leadership"),"Band X · Consultant"))</f>
        <v/>
      </c>
      <c r="BS244" s="86" t="str">
        <f>IF(BQ244="","",IF(BQ244=W244,"• Same",IF(INDEX(B_VAL,MATCH(BQ244,B_LVL,0))&gt;INDEX(B_VAL,MATCH(W244,B_LVL,0)),"▲ Up","▼ Down")))</f>
        <v/>
      </c>
      <c r="BT244" s="95" t="str">
        <f>IF(BQ244&lt;&gt;"",BQ244,W244)</f>
        <v>B2</v>
      </c>
      <c r="BU244" s="86" t="str">
        <f>IFERROR(IF($H244="","—",IF(OR(LEFT(BT244,1)="X",LEFT(INDEX($BT$7:$BT$592,MATCH($H244,$D$7:$D$592,0)),1)="X"),"—",IF(AND(LEFT(BT244,1)="E",LEFT(INDEX($BT$7:$BT$592,MATCH($H244,$D$7:$D$592,0)),1)="E"),"Exception · Band E",IF(INDEX(B_VAL,MATCH(BT244,B_LVL,0))&gt;=INDEX(B_VAL,MATCH(INDEX($BT$7:$BT$592,MATCH($H244,$D$7:$D$592,0)),B_LVL,0)),"⚠ At or above the manager",IF(INDEX(B_RANK,MATCH(BT244,B_LVL,0))=INDEX(B_RANK,MATCH(INDEX($BT$7:$BT$592,MATCH($H244,$D$7:$D$592,0)),B_LVL,0)),"⚠ Same band as the manager","OK"))))),"—")</f>
        <v>OK</v>
      </c>
      <c r="BV244" s="64" t="n"/>
      <c r="BW244" s="20">
        <f>IFERROR(INDEX(LMH_PTS,MATCH(AG244,LMH_KEY,0)),0)</f>
        <v>9</v>
      </c>
      <c r="BX244" s="21">
        <f>IFERROR(INDEX(LMH_PTS,MATCH(AH244,LMH_KEY,0)),0)</f>
        <v>3</v>
      </c>
      <c r="BY244" s="21">
        <f>IFERROR(INDEX(LMH_PTS,MATCH(AI244,LMH_KEY,0)),0)</f>
        <v>3</v>
      </c>
      <c r="BZ244" s="21">
        <f>IFERROR(INDEX(LMH_PTS,MATCH(AJ244,LMH_KEY,0)),0)</f>
        <v>3</v>
      </c>
      <c r="CA244" s="21">
        <f>IFERROR(INDEX(LMH_PTS,MATCH(AK244,LMH_KEY,0)),0)</f>
        <v>1</v>
      </c>
      <c r="CB244" s="21">
        <f>IFERROR(INDEX(LMH_PTS,MATCH(AL244,LMH_KEY,0)),0)</f>
        <v>1</v>
      </c>
      <c r="CC244" s="21">
        <f>IFERROR(INDEX(LMH_PTS,MATCH(AM244,LMH_KEY,0)),0)</f>
        <v>1</v>
      </c>
      <c r="CD244" s="21">
        <f>IFERROR(INDEX(LMH_PTS,MATCH(IF(AU244&lt;&gt;"",AU244,AG244),LMH_KEY,0)),0)</f>
        <v>9</v>
      </c>
      <c r="CE244" s="21">
        <f>IFERROR(INDEX(LMH_PTS,MATCH(IF(AV244&lt;&gt;"",AV244,AH244),LMH_KEY,0)),0)</f>
        <v>3</v>
      </c>
      <c r="CF244" s="21">
        <f>IFERROR(INDEX(LMH_PTS,MATCH(IF(AW244&lt;&gt;"",AW244,AI244),LMH_KEY,0)),0)</f>
        <v>3</v>
      </c>
      <c r="CG244" s="21">
        <f>IFERROR(INDEX(LMH_PTS,MATCH(IF(AX244&lt;&gt;"",AX244,AJ244),LMH_KEY,0)),0)</f>
        <v>3</v>
      </c>
      <c r="CH244" s="21">
        <f>IFERROR(INDEX(LMH_PTS,MATCH(IF(AY244&lt;&gt;"",AY244,AK244),LMH_KEY,0)),0)</f>
        <v>1</v>
      </c>
      <c r="CI244" s="21">
        <f>IFERROR(INDEX(LMH_PTS,MATCH(IF(AZ244&lt;&gt;"",AZ244,AL244),LMH_KEY,0)),0)</f>
        <v>1</v>
      </c>
      <c r="CJ244" s="21">
        <f>IFERROR(INDEX(LMH_PTS,MATCH(IF(BA244&lt;&gt;"",BA244,AM244),LMH_KEY,0)),0)</f>
        <v>1</v>
      </c>
      <c r="CK244" s="21">
        <f>IF(BB244="",0,IFERROR(INDEX(LMH_STEP,MATCH(BB244,LMH_KEY,0)),0))</f>
        <v>0</v>
      </c>
      <c r="CL244" s="21">
        <f>IF(BC244="",0,IFERROR(INDEX(LMH_STEP,MATCH(BC244,LMH_KEY,0)),0))</f>
        <v>0</v>
      </c>
      <c r="CM244" s="21">
        <f>IF(BD244="",0,IFERROR(INDEX(LMH_STEP,MATCH(BD244,LMH_KEY,0)),0))</f>
        <v>0</v>
      </c>
      <c r="CN244" s="21">
        <f>IF(BE244="",0,IFERROR(INDEX(LMH_STEP,MATCH(BE244,LMH_KEY,0)),0))</f>
        <v>0</v>
      </c>
      <c r="CO244" s="21">
        <f>IF(BF244="",0,IFERROR(INDEX(LMH_STEP,MATCH(BF244,LMH_KEY,0)),0))</f>
        <v>0</v>
      </c>
      <c r="CP244" s="21">
        <f>IF(BG244="",0,IFERROR(INDEX(LMH_STEP,MATCH(BG244,LMH_KEY,0)),0))</f>
        <v>1</v>
      </c>
      <c r="CQ244" s="21">
        <f>IF(BH244="",0,IFERROR(INDEX(LMH_STEP,MATCH(BH244,LMH_KEY,0)),0))</f>
        <v>1</v>
      </c>
      <c r="CR244" s="21">
        <f>IF(BI244&lt;&gt;"",IFERROR(INDEX(LMH_STEP,MATCH(BI244,LMH_KEY,0)),0),CK244)</f>
        <v>0</v>
      </c>
      <c r="CS244" s="21">
        <f>IF(BJ244&lt;&gt;"",IFERROR(INDEX(LMH_STEP,MATCH(BJ244,LMH_KEY,0)),0),CL244)</f>
        <v>0</v>
      </c>
      <c r="CT244" s="21">
        <f>IF(BK244&lt;&gt;"",IFERROR(INDEX(LMH_STEP,MATCH(BK244,LMH_KEY,0)),0),CM244)</f>
        <v>0</v>
      </c>
      <c r="CU244" s="21">
        <f>IF(BL244&lt;&gt;"",IFERROR(INDEX(LMH_STEP,MATCH(BL244,LMH_KEY,0)),0),CN244)</f>
        <v>0</v>
      </c>
      <c r="CV244" s="21">
        <f>IF(BM244&lt;&gt;"",IFERROR(INDEX(LMH_STEP,MATCH(BM244,LMH_KEY,0)),0),CO244)</f>
        <v>0</v>
      </c>
      <c r="CW244" s="21">
        <f>IF(BN244&lt;&gt;"",IFERROR(INDEX(LMH_STEP,MATCH(BN244,LMH_KEY,0)),0),CP244)</f>
        <v>1</v>
      </c>
      <c r="CX244" s="21">
        <f>IF(BO244&lt;&gt;"",IFERROR(INDEX(LMH_STEP,MATCH(BO244,LMH_KEY,0)),0),CQ244)</f>
        <v>1</v>
      </c>
      <c r="CY244" s="21">
        <f>COUNTA(BI244:BO244)+IF(BP244&lt;&gt;"",1,0)+IFERROR(INDEX(RM_LCNT,MATCH($U244,RM_KEY,0)),0)</f>
        <v>0</v>
      </c>
      <c r="CZ244" s="21">
        <f>IF((BW244+BX244+BY244+BZ244+CA244+CB244+CC244)=0,0,(BW244*CK244+BX244*CL244+BY244*CM244+BZ244*CN244+CA244*CO244+CB244*CP244+CC244*CQ244)/(BW244+BX244+BY244+BZ244+CA244+CB244+CC244))</f>
        <v>0.0952380952380952</v>
      </c>
      <c r="DA244" s="21">
        <f>IF((CD244+CE244+CF244+CG244+CH244+CI244+CJ244)=0,0,(CD244*CR244+CE244*CS244+CF244*CT244+CG244*CU244+CH244*CV244+CI244*CW244+CJ244*CX244)/(CD244+CE244+CF244+CG244+CH244+CI244+CJ244))</f>
        <v>0.0952380952380952</v>
      </c>
    </row>
    <row r="245" ht="70" customHeight="1">
      <c r="A245" s="59" t="inlineStr">
        <is>
          <t>Consume</t>
        </is>
      </c>
      <c r="B245" s="17" t="inlineStr">
        <is>
          <t>India Content</t>
        </is>
      </c>
      <c r="C245" s="17" t="n">
        <v>4</v>
      </c>
      <c r="D245" s="17" t="inlineStr">
        <is>
          <t>IRIS0015</t>
        </is>
      </c>
      <c r="E245" s="17" t="inlineStr">
        <is>
          <t>Virendra Borkar</t>
        </is>
      </c>
      <c r="F245" s="17" t="inlineStr">
        <is>
          <t>Data Analyst Lead</t>
        </is>
      </c>
      <c r="G245" s="17" t="inlineStr">
        <is>
          <t>Gopal Krishna Sahu</t>
        </is>
      </c>
      <c r="H245" s="17" t="inlineStr">
        <is>
          <t>IRIS0007</t>
        </is>
      </c>
      <c r="I245" s="17" t="n">
        <v>22.3</v>
      </c>
      <c r="J245" s="17" t="inlineStr">
        <is>
          <t>B.Com</t>
        </is>
      </c>
      <c r="K245" s="17" t="inlineStr">
        <is>
          <t>L5 – Lead · IC</t>
        </is>
      </c>
      <c r="L245" s="82" t="inlineStr">
        <is>
          <t>20 of 20</t>
        </is>
      </c>
      <c r="M245" s="83" t="n"/>
      <c r="N245"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45" s="83" t="inlineStr">
        <is>
          <t>Latest rating: 3 · Potential: Medium · 9-box: Future Leader</t>
        </is>
      </c>
      <c r="P245" s="83" t="inlineStr">
        <is>
          <t>Complexity &amp; Expertise: A2: Maintains client master and price data with Access queries; daily tasks and reports → moved down 0.5
Autonomy &amp; Decision: A2: Names only client work and new updates; no team or method decisions → moved down 0.5
Accountability &amp; Impact: A2: Accuracy of master data sent to clients; own daily reports → moved down 0.5
Leadership &amp; Strategy: A1: No leading, reviewing or guiding described; 0 direct reports → moved down 0.5</t>
        </is>
      </c>
      <c r="Q245" s="84" t="inlineStr">
        <is>
          <t>Open ▸</t>
        </is>
      </c>
      <c r="R245" s="84" t="inlineStr">
        <is>
          <t>Card ▸</t>
        </is>
      </c>
      <c r="S245" s="85" t="inlineStr">
        <is>
          <t>Data &amp; Analytics</t>
        </is>
      </c>
      <c r="T245" s="86" t="inlineStr">
        <is>
          <t>Financial Data Processing</t>
        </is>
      </c>
      <c r="U245" s="86" t="inlineStr">
        <is>
          <t>R020</t>
        </is>
      </c>
      <c r="V245" s="86" t="inlineStr">
        <is>
          <t>Financial Data Processing · IC</t>
        </is>
      </c>
      <c r="W245" s="101" t="inlineStr">
        <is>
          <t>A3</t>
        </is>
      </c>
      <c r="X245" s="86" t="inlineStr">
        <is>
          <t>Band A · Practitioner</t>
        </is>
      </c>
      <c r="Y245" s="86" t="inlineStr">
        <is>
          <t>Senior Data Analyst</t>
        </is>
      </c>
      <c r="Z245" s="100" t="inlineStr">
        <is>
          <t>Keeps Data Specialist for one cycle · then Senior Data Analyst</t>
        </is>
      </c>
      <c r="AA245" s="86" t="inlineStr">
        <is>
          <t>Evidence level B1 · moved down to A3 so that no reportee shares a band with their manager, with the fewest moves across IRIS · pay and title protected for one cycle</t>
        </is>
      </c>
      <c r="AB245" s="86" t="n"/>
      <c r="AC245" s="88" t="inlineStr">
        <is>
          <t>B1</t>
        </is>
      </c>
      <c r="AD245" s="21" t="inlineStr">
        <is>
          <t>High · 22.3 yrs vs market 2–5 yrs for A3</t>
        </is>
      </c>
      <c r="AE245" s="21" t="n"/>
      <c r="AF245" s="21" t="inlineStr">
        <is>
          <t>P2 · SFIA 3 Apply</t>
        </is>
      </c>
      <c r="AG245" s="89" t="str">
        <f>IFERROR(IF(INDEX(RM_I_C,MATCH($U245,RM_KEY,0))="","",INDEX(RM_I_C,MATCH($U245,RM_KEY,0))),"")</f>
        <v>H</v>
      </c>
      <c r="AH245" s="90" t="str">
        <f>IFERROR(IF(INDEX(RM_I_Au,MATCH($U245,RM_KEY,0))="","",INDEX(RM_I_Au,MATCH($U245,RM_KEY,0))),"")</f>
        <v>M</v>
      </c>
      <c r="AI245" s="90" t="str">
        <f>IFERROR(IF(INDEX(RM_I_Ac,MATCH($U245,RM_KEY,0))="","",INDEX(RM_I_Ac,MATCH($U245,RM_KEY,0))),"")</f>
        <v>M</v>
      </c>
      <c r="AJ245" s="90" t="str">
        <f>IFERROR(IF(INDEX(RM_I_L,MATCH($U245,RM_KEY,0))="","",INDEX(RM_I_L,MATCH($U245,RM_KEY,0))),"")</f>
        <v>L</v>
      </c>
      <c r="AK245" s="90" t="str">
        <f>IFERROR(IF(INDEX(RM_I_BI,MATCH($U245,RM_KEY,0))="","",INDEX(RM_I_BI,MATCH($U245,RM_KEY,0))),"")</f>
        <v>L</v>
      </c>
      <c r="AL245" s="90" t="str">
        <f>IFERROR(IF(INDEX(RM_I_Exp,MATCH($U245,RM_KEY,0))="","",INDEX(RM_I_Exp,MATCH($U245,RM_KEY,0))),"")</f>
        <v>L</v>
      </c>
      <c r="AM245" s="90" t="str">
        <f>IFERROR(IF(INDEX(RM_I_Edu,MATCH($U245,RM_KEY,0))="","",INDEX(RM_I_Edu,MATCH($U245,RM_KEY,0))),"")</f>
        <v>L</v>
      </c>
      <c r="AN245" s="91" t="str">
        <f>IFERROR(IF(INDEX(RM_M_C,MATCH($U245,RM_KEY,0))="","",INDEX(RM_M_C,MATCH($U245,RM_KEY,0))),"")</f>
        <v>H</v>
      </c>
      <c r="AO245" s="92" t="str">
        <f>IFERROR(IF(INDEX(RM_M_Au,MATCH($U245,RM_KEY,0))="","",INDEX(RM_M_Au,MATCH($U245,RM_KEY,0))),"")</f>
        <v>M</v>
      </c>
      <c r="AP245" s="92" t="str">
        <f>IFERROR(IF(INDEX(RM_M_Ac,MATCH($U245,RM_KEY,0))="","",INDEX(RM_M_Ac,MATCH($U245,RM_KEY,0))),"")</f>
        <v>M</v>
      </c>
      <c r="AQ245" s="92" t="str">
        <f>IFERROR(IF(INDEX(RM_M_L,MATCH($U245,RM_KEY,0))="","",INDEX(RM_M_L,MATCH($U245,RM_KEY,0))),"")</f>
        <v>L</v>
      </c>
      <c r="AR245" s="92" t="str">
        <f>IFERROR(IF(INDEX(RM_M_BI,MATCH($U245,RM_KEY,0))="","",INDEX(RM_M_BI,MATCH($U245,RM_KEY,0))),"")</f>
        <v>L</v>
      </c>
      <c r="AS245" s="92" t="str">
        <f>IFERROR(IF(INDEX(RM_M_Exp,MATCH($U245,RM_KEY,0))="","",INDEX(RM_M_Exp,MATCH($U245,RM_KEY,0))),"")</f>
        <v>L</v>
      </c>
      <c r="AT245" s="92" t="str">
        <f>IFERROR(IF(INDEX(RM_M_Edu,MATCH($U245,RM_KEY,0))="","",INDEX(RM_M_Edu,MATCH($U245,RM_KEY,0))),"")</f>
        <v>L</v>
      </c>
      <c r="AU245" s="93" t="str">
        <f>IFERROR(IF(INDEX(RM_L_C,MATCH($U245,RM_KEY,0))="","",INDEX(RM_L_C,MATCH($U245,RM_KEY,0))),"")</f>
        <v/>
      </c>
      <c r="AV245" s="94" t="str">
        <f>IFERROR(IF(INDEX(RM_L_Au,MATCH($U245,RM_KEY,0))="","",INDEX(RM_L_Au,MATCH($U245,RM_KEY,0))),"")</f>
        <v/>
      </c>
      <c r="AW245" s="94" t="str">
        <f>IFERROR(IF(INDEX(RM_L_Ac,MATCH($U245,RM_KEY,0))="","",INDEX(RM_L_Ac,MATCH($U245,RM_KEY,0))),"")</f>
        <v/>
      </c>
      <c r="AX245" s="94" t="str">
        <f>IFERROR(IF(INDEX(RM_L_L,MATCH($U245,RM_KEY,0))="","",INDEX(RM_L_L,MATCH($U245,RM_KEY,0))),"")</f>
        <v/>
      </c>
      <c r="AY245" s="94" t="str">
        <f>IFERROR(IF(INDEX(RM_L_BI,MATCH($U245,RM_KEY,0))="","",INDEX(RM_L_BI,MATCH($U245,RM_KEY,0))),"")</f>
        <v/>
      </c>
      <c r="AZ245" s="94" t="str">
        <f>IFERROR(IF(INDEX(RM_L_Exp,MATCH($U245,RM_KEY,0))="","",INDEX(RM_L_Exp,MATCH($U245,RM_KEY,0))),"")</f>
        <v/>
      </c>
      <c r="BA245" s="94" t="str">
        <f>IFERROR(IF(INDEX(RM_L_Edu,MATCH($U245,RM_KEY,0))="","",INDEX(RM_L_Edu,MATCH($U245,RM_KEY,0))),"")</f>
        <v/>
      </c>
      <c r="BB245" s="89" t="inlineStr">
        <is>
          <t>M</t>
        </is>
      </c>
      <c r="BC245" s="90" t="inlineStr">
        <is>
          <t>M</t>
        </is>
      </c>
      <c r="BD245" s="90" t="inlineStr">
        <is>
          <t>M</t>
        </is>
      </c>
      <c r="BE245" s="90" t="inlineStr">
        <is>
          <t>M</t>
        </is>
      </c>
      <c r="BF245" s="90" t="inlineStr">
        <is>
          <t>H</t>
        </is>
      </c>
      <c r="BG245" s="90" t="inlineStr">
        <is>
          <t>H</t>
        </is>
      </c>
      <c r="BH245" s="90" t="inlineStr">
        <is>
          <t>M</t>
        </is>
      </c>
      <c r="BI245" s="93" t="n"/>
      <c r="BJ245" s="94" t="n"/>
      <c r="BK245" s="94" t="n"/>
      <c r="BL245" s="94" t="n"/>
      <c r="BM245" s="94" t="n"/>
      <c r="BN245" s="94" t="n"/>
      <c r="BO245" s="94" t="n"/>
      <c r="BP245" s="63" t="n"/>
      <c r="BQ245" s="95" t="str">
        <f>IF(CY245=0,"",IF(BP245&lt;&gt;"",BP245,IF(LEFT(W245,1)="X",W245,IF(OR(W245="B+",W245="C+"),INDEX(LAD_PC,MAX(1,MIN(14,MATCH(W245,LAD_PC,0)+IF((DA245-CZ245)&gt;=0.5,1,IF((DA245-CZ245)&lt;=-0.5,-1,0))))),INDEX(LAD_STD,MAX(1,MIN(12,MATCH(W245,LAD_STD,0)+IF((DA245-CZ245)&gt;=0.5,1,IF((DA245-CZ245)&lt;=-0.5,-1,0)))))))))</f>
        <v/>
      </c>
      <c r="BR245" s="86" t="str">
        <f>IF(BQ245="","",IFERROR(CHOOSE(INDEX(B_RANK,MATCH(BQ245,B_LVL,0)),"Band A · Practitioner","Band B · Specialist / Manager","B+ · Player-Coach","Band C · Principal / Head","C+ · Player-Coach","Band D · Business leadership","Band E · Enterprise leadership"),"Band X · Consultant"))</f>
        <v/>
      </c>
      <c r="BS245" s="86" t="str">
        <f>IF(BQ245="","",IF(BQ245=W245,"• Same",IF(INDEX(B_VAL,MATCH(BQ245,B_LVL,0))&gt;INDEX(B_VAL,MATCH(W245,B_LVL,0)),"▲ Up","▼ Down")))</f>
        <v/>
      </c>
      <c r="BT245" s="95" t="str">
        <f>IF(BQ245&lt;&gt;"",BQ245,W245)</f>
        <v>A3</v>
      </c>
      <c r="BU245" s="86" t="str">
        <f>IFERROR(IF($H245="","—",IF(OR(LEFT(BT245,1)="X",LEFT(INDEX($BT$7:$BT$592,MATCH($H245,$D$7:$D$592,0)),1)="X"),"—",IF(AND(LEFT(BT245,1)="E",LEFT(INDEX($BT$7:$BT$592,MATCH($H245,$D$7:$D$592,0)),1)="E"),"Exception · Band E",IF(INDEX(B_VAL,MATCH(BT245,B_LVL,0))&gt;=INDEX(B_VAL,MATCH(INDEX($BT$7:$BT$592,MATCH($H245,$D$7:$D$592,0)),B_LVL,0)),"⚠ At or above the manager",IF(INDEX(B_RANK,MATCH(BT245,B_LVL,0))=INDEX(B_RANK,MATCH(INDEX($BT$7:$BT$592,MATCH($H245,$D$7:$D$592,0)),B_LVL,0)),"⚠ Same band as the manager","OK"))))),"—")</f>
        <v>OK</v>
      </c>
      <c r="BV245" s="64" t="n"/>
      <c r="BW245" s="20">
        <f>IFERROR(INDEX(LMH_PTS,MATCH(AG245,LMH_KEY,0)),0)</f>
        <v>9</v>
      </c>
      <c r="BX245" s="21">
        <f>IFERROR(INDEX(LMH_PTS,MATCH(AH245,LMH_KEY,0)),0)</f>
        <v>3</v>
      </c>
      <c r="BY245" s="21">
        <f>IFERROR(INDEX(LMH_PTS,MATCH(AI245,LMH_KEY,0)),0)</f>
        <v>3</v>
      </c>
      <c r="BZ245" s="21">
        <f>IFERROR(INDEX(LMH_PTS,MATCH(AJ245,LMH_KEY,0)),0)</f>
        <v>1</v>
      </c>
      <c r="CA245" s="21">
        <f>IFERROR(INDEX(LMH_PTS,MATCH(AK245,LMH_KEY,0)),0)</f>
        <v>1</v>
      </c>
      <c r="CB245" s="21">
        <f>IFERROR(INDEX(LMH_PTS,MATCH(AL245,LMH_KEY,0)),0)</f>
        <v>1</v>
      </c>
      <c r="CC245" s="21">
        <f>IFERROR(INDEX(LMH_PTS,MATCH(AM245,LMH_KEY,0)),0)</f>
        <v>1</v>
      </c>
      <c r="CD245" s="21">
        <f>IFERROR(INDEX(LMH_PTS,MATCH(IF(AU245&lt;&gt;"",AU245,AG245),LMH_KEY,0)),0)</f>
        <v>9</v>
      </c>
      <c r="CE245" s="21">
        <f>IFERROR(INDEX(LMH_PTS,MATCH(IF(AV245&lt;&gt;"",AV245,AH245),LMH_KEY,0)),0)</f>
        <v>3</v>
      </c>
      <c r="CF245" s="21">
        <f>IFERROR(INDEX(LMH_PTS,MATCH(IF(AW245&lt;&gt;"",AW245,AI245),LMH_KEY,0)),0)</f>
        <v>3</v>
      </c>
      <c r="CG245" s="21">
        <f>IFERROR(INDEX(LMH_PTS,MATCH(IF(AX245&lt;&gt;"",AX245,AJ245),LMH_KEY,0)),0)</f>
        <v>1</v>
      </c>
      <c r="CH245" s="21">
        <f>IFERROR(INDEX(LMH_PTS,MATCH(IF(AY245&lt;&gt;"",AY245,AK245),LMH_KEY,0)),0)</f>
        <v>1</v>
      </c>
      <c r="CI245" s="21">
        <f>IFERROR(INDEX(LMH_PTS,MATCH(IF(AZ245&lt;&gt;"",AZ245,AL245),LMH_KEY,0)),0)</f>
        <v>1</v>
      </c>
      <c r="CJ245" s="21">
        <f>IFERROR(INDEX(LMH_PTS,MATCH(IF(BA245&lt;&gt;"",BA245,AM245),LMH_KEY,0)),0)</f>
        <v>1</v>
      </c>
      <c r="CK245" s="21">
        <f>IF(BB245="",0,IFERROR(INDEX(LMH_STEP,MATCH(BB245,LMH_KEY,0)),0))</f>
        <v>0</v>
      </c>
      <c r="CL245" s="21">
        <f>IF(BC245="",0,IFERROR(INDEX(LMH_STEP,MATCH(BC245,LMH_KEY,0)),0))</f>
        <v>0</v>
      </c>
      <c r="CM245" s="21">
        <f>IF(BD245="",0,IFERROR(INDEX(LMH_STEP,MATCH(BD245,LMH_KEY,0)),0))</f>
        <v>0</v>
      </c>
      <c r="CN245" s="21">
        <f>IF(BE245="",0,IFERROR(INDEX(LMH_STEP,MATCH(BE245,LMH_KEY,0)),0))</f>
        <v>0</v>
      </c>
      <c r="CO245" s="21">
        <f>IF(BF245="",0,IFERROR(INDEX(LMH_STEP,MATCH(BF245,LMH_KEY,0)),0))</f>
        <v>1</v>
      </c>
      <c r="CP245" s="21">
        <f>IF(BG245="",0,IFERROR(INDEX(LMH_STEP,MATCH(BG245,LMH_KEY,0)),0))</f>
        <v>1</v>
      </c>
      <c r="CQ245" s="21">
        <f>IF(BH245="",0,IFERROR(INDEX(LMH_STEP,MATCH(BH245,LMH_KEY,0)),0))</f>
        <v>0</v>
      </c>
      <c r="CR245" s="21">
        <f>IF(BI245&lt;&gt;"",IFERROR(INDEX(LMH_STEP,MATCH(BI245,LMH_KEY,0)),0),CK245)</f>
        <v>0</v>
      </c>
      <c r="CS245" s="21">
        <f>IF(BJ245&lt;&gt;"",IFERROR(INDEX(LMH_STEP,MATCH(BJ245,LMH_KEY,0)),0),CL245)</f>
        <v>0</v>
      </c>
      <c r="CT245" s="21">
        <f>IF(BK245&lt;&gt;"",IFERROR(INDEX(LMH_STEP,MATCH(BK245,LMH_KEY,0)),0),CM245)</f>
        <v>0</v>
      </c>
      <c r="CU245" s="21">
        <f>IF(BL245&lt;&gt;"",IFERROR(INDEX(LMH_STEP,MATCH(BL245,LMH_KEY,0)),0),CN245)</f>
        <v>0</v>
      </c>
      <c r="CV245" s="21">
        <f>IF(BM245&lt;&gt;"",IFERROR(INDEX(LMH_STEP,MATCH(BM245,LMH_KEY,0)),0),CO245)</f>
        <v>1</v>
      </c>
      <c r="CW245" s="21">
        <f>IF(BN245&lt;&gt;"",IFERROR(INDEX(LMH_STEP,MATCH(BN245,LMH_KEY,0)),0),CP245)</f>
        <v>1</v>
      </c>
      <c r="CX245" s="21">
        <f>IF(BO245&lt;&gt;"",IFERROR(INDEX(LMH_STEP,MATCH(BO245,LMH_KEY,0)),0),CQ245)</f>
        <v>0</v>
      </c>
      <c r="CY245" s="21">
        <f>COUNTA(BI245:BO245)+IF(BP245&lt;&gt;"",1,0)+IFERROR(INDEX(RM_LCNT,MATCH($U245,RM_KEY,0)),0)</f>
        <v>0</v>
      </c>
      <c r="CZ245" s="21">
        <f>IF((BW245+BX245+BY245+BZ245+CA245+CB245+CC245)=0,0,(BW245*CK245+BX245*CL245+BY245*CM245+BZ245*CN245+CA245*CO245+CB245*CP245+CC245*CQ245)/(BW245+BX245+BY245+BZ245+CA245+CB245+CC245))</f>
        <v>0.105263157894737</v>
      </c>
      <c r="DA245" s="21">
        <f>IF((CD245+CE245+CF245+CG245+CH245+CI245+CJ245)=0,0,(CD245*CR245+CE245*CS245+CF245*CT245+CG245*CU245+CH245*CV245+CI245*CW245+CJ245*CX245)/(CD245+CE245+CF245+CG245+CH245+CI245+CJ245))</f>
        <v>0.105263157894737</v>
      </c>
    </row>
    <row r="246" ht="70" customHeight="1">
      <c r="A246" s="59" t="inlineStr">
        <is>
          <t>Consume</t>
        </is>
      </c>
      <c r="B246" s="17" t="inlineStr">
        <is>
          <t>India Content</t>
        </is>
      </c>
      <c r="C246" s="17" t="n">
        <v>4</v>
      </c>
      <c r="D246" s="17" t="inlineStr">
        <is>
          <t>IRIS1743</t>
        </is>
      </c>
      <c r="E246" s="17" t="inlineStr">
        <is>
          <t>Akash Dubey</t>
        </is>
      </c>
      <c r="F246" s="17" t="inlineStr">
        <is>
          <t>Data Analyst</t>
        </is>
      </c>
      <c r="G246" s="17" t="inlineStr">
        <is>
          <t>Gopal Krishna Sahu</t>
        </is>
      </c>
      <c r="H246" s="17" t="inlineStr">
        <is>
          <t>IRIS0007</t>
        </is>
      </c>
      <c r="I246" s="17" t="n">
        <v>8.1</v>
      </c>
      <c r="J246" s="17" t="inlineStr">
        <is>
          <t>M.Com</t>
        </is>
      </c>
      <c r="K246" s="17" t="inlineStr">
        <is>
          <t>L3 – Professional / Associate</t>
        </is>
      </c>
      <c r="L246" s="82" t="inlineStr">
        <is>
          <t>20 of 20</t>
        </is>
      </c>
      <c r="M246" s="83" t="n"/>
      <c r="N246"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46" s="83" t="inlineStr">
        <is>
          <t>Latest rating: 3 · Potential: Medium · 9-box: Trusted Professional</t>
        </is>
      </c>
      <c r="P246" s="83" t="inlineStr">
        <is>
          <t>Complexity &amp; Expertise: A2: Collects and validates mutual fund data from several sources; prepares client-specific NAV/returns reports → matches the start
Autonomy &amp; Decision: A2: Independently collects data per requirements and process; KRA says escalate discrepancies to seniors → matches the start
Accountability &amp; Impact: A2: own survey / KRA answers · summarised by the rater; not quoted → matches the start
Leadership &amp; Strategy: A1: No guiding or leading of others described → matches the start</t>
        </is>
      </c>
      <c r="Q246" s="84" t="inlineStr">
        <is>
          <t>Open ▸</t>
        </is>
      </c>
      <c r="R246" s="84" t="inlineStr">
        <is>
          <t>Card ▸</t>
        </is>
      </c>
      <c r="S246" s="85" t="inlineStr">
        <is>
          <t>Data &amp; Analytics</t>
        </is>
      </c>
      <c r="T246" s="86" t="inlineStr">
        <is>
          <t>Financial Data Processing</t>
        </is>
      </c>
      <c r="U246" s="86" t="inlineStr">
        <is>
          <t>R020</t>
        </is>
      </c>
      <c r="V246" s="86" t="inlineStr">
        <is>
          <t>Financial Data Processing · IC</t>
        </is>
      </c>
      <c r="W246" s="101" t="inlineStr">
        <is>
          <t>A3</t>
        </is>
      </c>
      <c r="X246" s="86" t="inlineStr">
        <is>
          <t>Band A · Practitioner</t>
        </is>
      </c>
      <c r="Y246" s="86" t="inlineStr">
        <is>
          <t>Senior Data Analyst</t>
        </is>
      </c>
      <c r="Z246" s="86" t="n"/>
      <c r="AA246" s="86" t="inlineStr">
        <is>
          <t>Placed at A3 by the evidence: six ratings × market-derived weights and rules R1–R13 · no move needed for the reporting line</t>
        </is>
      </c>
      <c r="AB246" s="86" t="n"/>
      <c r="AC246" s="88" t="inlineStr">
        <is>
          <t>A2</t>
        </is>
      </c>
      <c r="AD246" s="21" t="inlineStr">
        <is>
          <t>High · 8.1 yrs vs market 2–5 yrs for A3</t>
        </is>
      </c>
      <c r="AE246" s="21" t="n"/>
      <c r="AF246" s="21" t="inlineStr">
        <is>
          <t>P2 · SFIA 3 Apply</t>
        </is>
      </c>
      <c r="AG246" s="89" t="str">
        <f>IFERROR(IF(INDEX(RM_I_C,MATCH($U246,RM_KEY,0))="","",INDEX(RM_I_C,MATCH($U246,RM_KEY,0))),"")</f>
        <v>H</v>
      </c>
      <c r="AH246" s="90" t="str">
        <f>IFERROR(IF(INDEX(RM_I_Au,MATCH($U246,RM_KEY,0))="","",INDEX(RM_I_Au,MATCH($U246,RM_KEY,0))),"")</f>
        <v>M</v>
      </c>
      <c r="AI246" s="90" t="str">
        <f>IFERROR(IF(INDEX(RM_I_Ac,MATCH($U246,RM_KEY,0))="","",INDEX(RM_I_Ac,MATCH($U246,RM_KEY,0))),"")</f>
        <v>M</v>
      </c>
      <c r="AJ246" s="90" t="str">
        <f>IFERROR(IF(INDEX(RM_I_L,MATCH($U246,RM_KEY,0))="","",INDEX(RM_I_L,MATCH($U246,RM_KEY,0))),"")</f>
        <v>L</v>
      </c>
      <c r="AK246" s="90" t="str">
        <f>IFERROR(IF(INDEX(RM_I_BI,MATCH($U246,RM_KEY,0))="","",INDEX(RM_I_BI,MATCH($U246,RM_KEY,0))),"")</f>
        <v>L</v>
      </c>
      <c r="AL246" s="90" t="str">
        <f>IFERROR(IF(INDEX(RM_I_Exp,MATCH($U246,RM_KEY,0))="","",INDEX(RM_I_Exp,MATCH($U246,RM_KEY,0))),"")</f>
        <v>L</v>
      </c>
      <c r="AM246" s="90" t="str">
        <f>IFERROR(IF(INDEX(RM_I_Edu,MATCH($U246,RM_KEY,0))="","",INDEX(RM_I_Edu,MATCH($U246,RM_KEY,0))),"")</f>
        <v>L</v>
      </c>
      <c r="AN246" s="91" t="str">
        <f>IFERROR(IF(INDEX(RM_M_C,MATCH($U246,RM_KEY,0))="","",INDEX(RM_M_C,MATCH($U246,RM_KEY,0))),"")</f>
        <v>H</v>
      </c>
      <c r="AO246" s="92" t="str">
        <f>IFERROR(IF(INDEX(RM_M_Au,MATCH($U246,RM_KEY,0))="","",INDEX(RM_M_Au,MATCH($U246,RM_KEY,0))),"")</f>
        <v>M</v>
      </c>
      <c r="AP246" s="92" t="str">
        <f>IFERROR(IF(INDEX(RM_M_Ac,MATCH($U246,RM_KEY,0))="","",INDEX(RM_M_Ac,MATCH($U246,RM_KEY,0))),"")</f>
        <v>M</v>
      </c>
      <c r="AQ246" s="92" t="str">
        <f>IFERROR(IF(INDEX(RM_M_L,MATCH($U246,RM_KEY,0))="","",INDEX(RM_M_L,MATCH($U246,RM_KEY,0))),"")</f>
        <v>L</v>
      </c>
      <c r="AR246" s="92" t="str">
        <f>IFERROR(IF(INDEX(RM_M_BI,MATCH($U246,RM_KEY,0))="","",INDEX(RM_M_BI,MATCH($U246,RM_KEY,0))),"")</f>
        <v>L</v>
      </c>
      <c r="AS246" s="92" t="str">
        <f>IFERROR(IF(INDEX(RM_M_Exp,MATCH($U246,RM_KEY,0))="","",INDEX(RM_M_Exp,MATCH($U246,RM_KEY,0))),"")</f>
        <v>L</v>
      </c>
      <c r="AT246" s="92" t="str">
        <f>IFERROR(IF(INDEX(RM_M_Edu,MATCH($U246,RM_KEY,0))="","",INDEX(RM_M_Edu,MATCH($U246,RM_KEY,0))),"")</f>
        <v>L</v>
      </c>
      <c r="AU246" s="93" t="str">
        <f>IFERROR(IF(INDEX(RM_L_C,MATCH($U246,RM_KEY,0))="","",INDEX(RM_L_C,MATCH($U246,RM_KEY,0))),"")</f>
        <v/>
      </c>
      <c r="AV246" s="94" t="str">
        <f>IFERROR(IF(INDEX(RM_L_Au,MATCH($U246,RM_KEY,0))="","",INDEX(RM_L_Au,MATCH($U246,RM_KEY,0))),"")</f>
        <v/>
      </c>
      <c r="AW246" s="94" t="str">
        <f>IFERROR(IF(INDEX(RM_L_Ac,MATCH($U246,RM_KEY,0))="","",INDEX(RM_L_Ac,MATCH($U246,RM_KEY,0))),"")</f>
        <v/>
      </c>
      <c r="AX246" s="94" t="str">
        <f>IFERROR(IF(INDEX(RM_L_L,MATCH($U246,RM_KEY,0))="","",INDEX(RM_L_L,MATCH($U246,RM_KEY,0))),"")</f>
        <v/>
      </c>
      <c r="AY246" s="94" t="str">
        <f>IFERROR(IF(INDEX(RM_L_BI,MATCH($U246,RM_KEY,0))="","",INDEX(RM_L_BI,MATCH($U246,RM_KEY,0))),"")</f>
        <v/>
      </c>
      <c r="AZ246" s="94" t="str">
        <f>IFERROR(IF(INDEX(RM_L_Exp,MATCH($U246,RM_KEY,0))="","",INDEX(RM_L_Exp,MATCH($U246,RM_KEY,0))),"")</f>
        <v/>
      </c>
      <c r="BA246" s="94" t="str">
        <f>IFERROR(IF(INDEX(RM_L_Edu,MATCH($U246,RM_KEY,0))="","",INDEX(RM_L_Edu,MATCH($U246,RM_KEY,0))),"")</f>
        <v/>
      </c>
      <c r="BB246" s="89" t="inlineStr">
        <is>
          <t>L</t>
        </is>
      </c>
      <c r="BC246" s="90" t="inlineStr">
        <is>
          <t>L</t>
        </is>
      </c>
      <c r="BD246" s="90" t="inlineStr">
        <is>
          <t>L</t>
        </is>
      </c>
      <c r="BE246" s="90" t="inlineStr">
        <is>
          <t>L</t>
        </is>
      </c>
      <c r="BF246" s="90" t="inlineStr">
        <is>
          <t>M</t>
        </is>
      </c>
      <c r="BG246" s="90" t="inlineStr">
        <is>
          <t>H</t>
        </is>
      </c>
      <c r="BH246" s="90" t="inlineStr">
        <is>
          <t>H</t>
        </is>
      </c>
      <c r="BI246" s="93" t="n"/>
      <c r="BJ246" s="94" t="n"/>
      <c r="BK246" s="94" t="n"/>
      <c r="BL246" s="94" t="n"/>
      <c r="BM246" s="94" t="n"/>
      <c r="BN246" s="94" t="n"/>
      <c r="BO246" s="94" t="n"/>
      <c r="BP246" s="63" t="n"/>
      <c r="BQ246" s="95" t="str">
        <f>IF(CY246=0,"",IF(BP246&lt;&gt;"",BP246,IF(LEFT(W246,1)="X",W246,IF(OR(W246="B+",W246="C+"),INDEX(LAD_PC,MAX(1,MIN(14,MATCH(W246,LAD_PC,0)+IF((DA246-CZ246)&gt;=0.5,1,IF((DA246-CZ246)&lt;=-0.5,-1,0))))),INDEX(LAD_STD,MAX(1,MIN(12,MATCH(W246,LAD_STD,0)+IF((DA246-CZ246)&gt;=0.5,1,IF((DA246-CZ246)&lt;=-0.5,-1,0)))))))))</f>
        <v/>
      </c>
      <c r="BR246" s="86" t="str">
        <f>IF(BQ246="","",IFERROR(CHOOSE(INDEX(B_RANK,MATCH(BQ246,B_LVL,0)),"Band A · Practitioner","Band B · Specialist / Manager","B+ · Player-Coach","Band C · Principal / Head","C+ · Player-Coach","Band D · Business leadership","Band E · Enterprise leadership"),"Band X · Consultant"))</f>
        <v/>
      </c>
      <c r="BS246" s="86" t="str">
        <f>IF(BQ246="","",IF(BQ246=W246,"• Same",IF(INDEX(B_VAL,MATCH(BQ246,B_LVL,0))&gt;INDEX(B_VAL,MATCH(W246,B_LVL,0)),"▲ Up","▼ Down")))</f>
        <v/>
      </c>
      <c r="BT246" s="95" t="str">
        <f>IF(BQ246&lt;&gt;"",BQ246,W246)</f>
        <v>A3</v>
      </c>
      <c r="BU246" s="86" t="str">
        <f>IFERROR(IF($H246="","—",IF(OR(LEFT(BT246,1)="X",LEFT(INDEX($BT$7:$BT$592,MATCH($H246,$D$7:$D$592,0)),1)="X"),"—",IF(AND(LEFT(BT246,1)="E",LEFT(INDEX($BT$7:$BT$592,MATCH($H246,$D$7:$D$592,0)),1)="E"),"Exception · Band E",IF(INDEX(B_VAL,MATCH(BT246,B_LVL,0))&gt;=INDEX(B_VAL,MATCH(INDEX($BT$7:$BT$592,MATCH($H246,$D$7:$D$592,0)),B_LVL,0)),"⚠ At or above the manager",IF(INDEX(B_RANK,MATCH(BT246,B_LVL,0))=INDEX(B_RANK,MATCH(INDEX($BT$7:$BT$592,MATCH($H246,$D$7:$D$592,0)),B_LVL,0)),"⚠ Same band as the manager","OK"))))),"—")</f>
        <v>OK</v>
      </c>
      <c r="BV246" s="64" t="n"/>
      <c r="BW246" s="20">
        <f>IFERROR(INDEX(LMH_PTS,MATCH(AG246,LMH_KEY,0)),0)</f>
        <v>9</v>
      </c>
      <c r="BX246" s="21">
        <f>IFERROR(INDEX(LMH_PTS,MATCH(AH246,LMH_KEY,0)),0)</f>
        <v>3</v>
      </c>
      <c r="BY246" s="21">
        <f>IFERROR(INDEX(LMH_PTS,MATCH(AI246,LMH_KEY,0)),0)</f>
        <v>3</v>
      </c>
      <c r="BZ246" s="21">
        <f>IFERROR(INDEX(LMH_PTS,MATCH(AJ246,LMH_KEY,0)),0)</f>
        <v>1</v>
      </c>
      <c r="CA246" s="21">
        <f>IFERROR(INDEX(LMH_PTS,MATCH(AK246,LMH_KEY,0)),0)</f>
        <v>1</v>
      </c>
      <c r="CB246" s="21">
        <f>IFERROR(INDEX(LMH_PTS,MATCH(AL246,LMH_KEY,0)),0)</f>
        <v>1</v>
      </c>
      <c r="CC246" s="21">
        <f>IFERROR(INDEX(LMH_PTS,MATCH(AM246,LMH_KEY,0)),0)</f>
        <v>1</v>
      </c>
      <c r="CD246" s="21">
        <f>IFERROR(INDEX(LMH_PTS,MATCH(IF(AU246&lt;&gt;"",AU246,AG246),LMH_KEY,0)),0)</f>
        <v>9</v>
      </c>
      <c r="CE246" s="21">
        <f>IFERROR(INDEX(LMH_PTS,MATCH(IF(AV246&lt;&gt;"",AV246,AH246),LMH_KEY,0)),0)</f>
        <v>3</v>
      </c>
      <c r="CF246" s="21">
        <f>IFERROR(INDEX(LMH_PTS,MATCH(IF(AW246&lt;&gt;"",AW246,AI246),LMH_KEY,0)),0)</f>
        <v>3</v>
      </c>
      <c r="CG246" s="21">
        <f>IFERROR(INDEX(LMH_PTS,MATCH(IF(AX246&lt;&gt;"",AX246,AJ246),LMH_KEY,0)),0)</f>
        <v>1</v>
      </c>
      <c r="CH246" s="21">
        <f>IFERROR(INDEX(LMH_PTS,MATCH(IF(AY246&lt;&gt;"",AY246,AK246),LMH_KEY,0)),0)</f>
        <v>1</v>
      </c>
      <c r="CI246" s="21">
        <f>IFERROR(INDEX(LMH_PTS,MATCH(IF(AZ246&lt;&gt;"",AZ246,AL246),LMH_KEY,0)),0)</f>
        <v>1</v>
      </c>
      <c r="CJ246" s="21">
        <f>IFERROR(INDEX(LMH_PTS,MATCH(IF(BA246&lt;&gt;"",BA246,AM246),LMH_KEY,0)),0)</f>
        <v>1</v>
      </c>
      <c r="CK246" s="21">
        <f>IF(BB246="",0,IFERROR(INDEX(LMH_STEP,MATCH(BB246,LMH_KEY,0)),0))</f>
        <v>-1</v>
      </c>
      <c r="CL246" s="21">
        <f>IF(BC246="",0,IFERROR(INDEX(LMH_STEP,MATCH(BC246,LMH_KEY,0)),0))</f>
        <v>-1</v>
      </c>
      <c r="CM246" s="21">
        <f>IF(BD246="",0,IFERROR(INDEX(LMH_STEP,MATCH(BD246,LMH_KEY,0)),0))</f>
        <v>-1</v>
      </c>
      <c r="CN246" s="21">
        <f>IF(BE246="",0,IFERROR(INDEX(LMH_STEP,MATCH(BE246,LMH_KEY,0)),0))</f>
        <v>-1</v>
      </c>
      <c r="CO246" s="21">
        <f>IF(BF246="",0,IFERROR(INDEX(LMH_STEP,MATCH(BF246,LMH_KEY,0)),0))</f>
        <v>0</v>
      </c>
      <c r="CP246" s="21">
        <f>IF(BG246="",0,IFERROR(INDEX(LMH_STEP,MATCH(BG246,LMH_KEY,0)),0))</f>
        <v>1</v>
      </c>
      <c r="CQ246" s="21">
        <f>IF(BH246="",0,IFERROR(INDEX(LMH_STEP,MATCH(BH246,LMH_KEY,0)),0))</f>
        <v>1</v>
      </c>
      <c r="CR246" s="21">
        <f>IF(BI246&lt;&gt;"",IFERROR(INDEX(LMH_STEP,MATCH(BI246,LMH_KEY,0)),0),CK246)</f>
        <v>-1</v>
      </c>
      <c r="CS246" s="21">
        <f>IF(BJ246&lt;&gt;"",IFERROR(INDEX(LMH_STEP,MATCH(BJ246,LMH_KEY,0)),0),CL246)</f>
        <v>-1</v>
      </c>
      <c r="CT246" s="21">
        <f>IF(BK246&lt;&gt;"",IFERROR(INDEX(LMH_STEP,MATCH(BK246,LMH_KEY,0)),0),CM246)</f>
        <v>-1</v>
      </c>
      <c r="CU246" s="21">
        <f>IF(BL246&lt;&gt;"",IFERROR(INDEX(LMH_STEP,MATCH(BL246,LMH_KEY,0)),0),CN246)</f>
        <v>-1</v>
      </c>
      <c r="CV246" s="21">
        <f>IF(BM246&lt;&gt;"",IFERROR(INDEX(LMH_STEP,MATCH(BM246,LMH_KEY,0)),0),CO246)</f>
        <v>0</v>
      </c>
      <c r="CW246" s="21">
        <f>IF(BN246&lt;&gt;"",IFERROR(INDEX(LMH_STEP,MATCH(BN246,LMH_KEY,0)),0),CP246)</f>
        <v>1</v>
      </c>
      <c r="CX246" s="21">
        <f>IF(BO246&lt;&gt;"",IFERROR(INDEX(LMH_STEP,MATCH(BO246,LMH_KEY,0)),0),CQ246)</f>
        <v>1</v>
      </c>
      <c r="CY246" s="21">
        <f>COUNTA(BI246:BO246)+IF(BP246&lt;&gt;"",1,0)+IFERROR(INDEX(RM_LCNT,MATCH($U246,RM_KEY,0)),0)</f>
        <v>0</v>
      </c>
      <c r="CZ246" s="21">
        <f>IF((BW246+BX246+BY246+BZ246+CA246+CB246+CC246)=0,0,(BW246*CK246+BX246*CL246+BY246*CM246+BZ246*CN246+CA246*CO246+CB246*CP246+CC246*CQ246)/(BW246+BX246+BY246+BZ246+CA246+CB246+CC246))</f>
        <v>-0.736842105263158</v>
      </c>
      <c r="DA246" s="21">
        <f>IF((CD246+CE246+CF246+CG246+CH246+CI246+CJ246)=0,0,(CD246*CR246+CE246*CS246+CF246*CT246+CG246*CU246+CH246*CV246+CI246*CW246+CJ246*CX246)/(CD246+CE246+CF246+CG246+CH246+CI246+CJ246))</f>
        <v>-0.736842105263158</v>
      </c>
    </row>
    <row r="247" ht="70" customHeight="1">
      <c r="A247" s="59" t="inlineStr">
        <is>
          <t>Consume</t>
        </is>
      </c>
      <c r="B247" s="17" t="inlineStr">
        <is>
          <t>India Content</t>
        </is>
      </c>
      <c r="C247" s="17" t="n">
        <v>4</v>
      </c>
      <c r="D247" s="17" t="inlineStr">
        <is>
          <t>IRIS1710</t>
        </is>
      </c>
      <c r="E247" s="17" t="inlineStr">
        <is>
          <t>John Mariakulandai</t>
        </is>
      </c>
      <c r="F247" s="17" t="inlineStr">
        <is>
          <t>Data Analyst</t>
        </is>
      </c>
      <c r="G247" s="17" t="inlineStr">
        <is>
          <t>Gopal Krishna Sahu</t>
        </is>
      </c>
      <c r="H247" s="17" t="inlineStr">
        <is>
          <t>IRIS0007</t>
        </is>
      </c>
      <c r="I247" s="17" t="n">
        <v>17.4</v>
      </c>
      <c r="J247" s="17" t="inlineStr">
        <is>
          <t>B.Com</t>
        </is>
      </c>
      <c r="K247" s="17" t="inlineStr">
        <is>
          <t>L3 – Professional / Associate</t>
        </is>
      </c>
      <c r="L247" s="82" t="inlineStr">
        <is>
          <t>20 of 20</t>
        </is>
      </c>
      <c r="M247" s="83" t="n"/>
      <c r="N247"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47" s="83" t="inlineStr">
        <is>
          <t>Latest rating: 3 · Potential: Medium · 9-box: High Impact / Growth Talent</t>
        </is>
      </c>
      <c r="P247" s="83" t="inlineStr">
        <is>
          <t>Complexity &amp; Expertise: A2: Updates mutual fund scheme details daily and sends the feed to the client → matches the start
Autonomy &amp; Decision: A2: Only 'mutual fund data' named; KRA requires escalating discrepancies to seniors → matches the start
Accountability &amp; Impact: A2: Accurate own data to client, who loads it to a portal for transactions → matches the start
Leadership &amp; Strategy: A1: No guiding or leading of others described → matches the start</t>
        </is>
      </c>
      <c r="Q247" s="84" t="inlineStr">
        <is>
          <t>Open ▸</t>
        </is>
      </c>
      <c r="R247" s="84" t="inlineStr">
        <is>
          <t>Card ▸</t>
        </is>
      </c>
      <c r="S247" s="85" t="inlineStr">
        <is>
          <t>Data &amp; Analytics</t>
        </is>
      </c>
      <c r="T247" s="86" t="inlineStr">
        <is>
          <t>Financial Data Processing</t>
        </is>
      </c>
      <c r="U247" s="86" t="inlineStr">
        <is>
          <t>R020</t>
        </is>
      </c>
      <c r="V247" s="86" t="inlineStr">
        <is>
          <t>Financial Data Processing · IC</t>
        </is>
      </c>
      <c r="W247" s="101" t="inlineStr">
        <is>
          <t>A3</t>
        </is>
      </c>
      <c r="X247" s="86" t="inlineStr">
        <is>
          <t>Band A · Practitioner</t>
        </is>
      </c>
      <c r="Y247" s="86" t="inlineStr">
        <is>
          <t>Senior Data Analyst</t>
        </is>
      </c>
      <c r="Z247" s="86" t="n"/>
      <c r="AA247" s="86" t="inlineStr">
        <is>
          <t>Placed at A3 by the evidence: six ratings × market-derived weights and rules R1–R13 · no move needed for the reporting line</t>
        </is>
      </c>
      <c r="AB247" s="86" t="n"/>
      <c r="AC247" s="88" t="inlineStr">
        <is>
          <t>A3</t>
        </is>
      </c>
      <c r="AD247" s="21" t="inlineStr">
        <is>
          <t>High · 17.4 yrs vs market 2–5 yrs for A3</t>
        </is>
      </c>
      <c r="AE247" s="21" t="n"/>
      <c r="AF247" s="21" t="inlineStr">
        <is>
          <t>P2 · SFIA 3 Apply</t>
        </is>
      </c>
      <c r="AG247" s="89" t="str">
        <f>IFERROR(IF(INDEX(RM_I_C,MATCH($U247,RM_KEY,0))="","",INDEX(RM_I_C,MATCH($U247,RM_KEY,0))),"")</f>
        <v>H</v>
      </c>
      <c r="AH247" s="90" t="str">
        <f>IFERROR(IF(INDEX(RM_I_Au,MATCH($U247,RM_KEY,0))="","",INDEX(RM_I_Au,MATCH($U247,RM_KEY,0))),"")</f>
        <v>M</v>
      </c>
      <c r="AI247" s="90" t="str">
        <f>IFERROR(IF(INDEX(RM_I_Ac,MATCH($U247,RM_KEY,0))="","",INDEX(RM_I_Ac,MATCH($U247,RM_KEY,0))),"")</f>
        <v>M</v>
      </c>
      <c r="AJ247" s="90" t="str">
        <f>IFERROR(IF(INDEX(RM_I_L,MATCH($U247,RM_KEY,0))="","",INDEX(RM_I_L,MATCH($U247,RM_KEY,0))),"")</f>
        <v>L</v>
      </c>
      <c r="AK247" s="90" t="str">
        <f>IFERROR(IF(INDEX(RM_I_BI,MATCH($U247,RM_KEY,0))="","",INDEX(RM_I_BI,MATCH($U247,RM_KEY,0))),"")</f>
        <v>L</v>
      </c>
      <c r="AL247" s="90" t="str">
        <f>IFERROR(IF(INDEX(RM_I_Exp,MATCH($U247,RM_KEY,0))="","",INDEX(RM_I_Exp,MATCH($U247,RM_KEY,0))),"")</f>
        <v>L</v>
      </c>
      <c r="AM247" s="90" t="str">
        <f>IFERROR(IF(INDEX(RM_I_Edu,MATCH($U247,RM_KEY,0))="","",INDEX(RM_I_Edu,MATCH($U247,RM_KEY,0))),"")</f>
        <v>L</v>
      </c>
      <c r="AN247" s="91" t="str">
        <f>IFERROR(IF(INDEX(RM_M_C,MATCH($U247,RM_KEY,0))="","",INDEX(RM_M_C,MATCH($U247,RM_KEY,0))),"")</f>
        <v>H</v>
      </c>
      <c r="AO247" s="92" t="str">
        <f>IFERROR(IF(INDEX(RM_M_Au,MATCH($U247,RM_KEY,0))="","",INDEX(RM_M_Au,MATCH($U247,RM_KEY,0))),"")</f>
        <v>M</v>
      </c>
      <c r="AP247" s="92" t="str">
        <f>IFERROR(IF(INDEX(RM_M_Ac,MATCH($U247,RM_KEY,0))="","",INDEX(RM_M_Ac,MATCH($U247,RM_KEY,0))),"")</f>
        <v>M</v>
      </c>
      <c r="AQ247" s="92" t="str">
        <f>IFERROR(IF(INDEX(RM_M_L,MATCH($U247,RM_KEY,0))="","",INDEX(RM_M_L,MATCH($U247,RM_KEY,0))),"")</f>
        <v>L</v>
      </c>
      <c r="AR247" s="92" t="str">
        <f>IFERROR(IF(INDEX(RM_M_BI,MATCH($U247,RM_KEY,0))="","",INDEX(RM_M_BI,MATCH($U247,RM_KEY,0))),"")</f>
        <v>L</v>
      </c>
      <c r="AS247" s="92" t="str">
        <f>IFERROR(IF(INDEX(RM_M_Exp,MATCH($U247,RM_KEY,0))="","",INDEX(RM_M_Exp,MATCH($U247,RM_KEY,0))),"")</f>
        <v>L</v>
      </c>
      <c r="AT247" s="92" t="str">
        <f>IFERROR(IF(INDEX(RM_M_Edu,MATCH($U247,RM_KEY,0))="","",INDEX(RM_M_Edu,MATCH($U247,RM_KEY,0))),"")</f>
        <v>L</v>
      </c>
      <c r="AU247" s="93" t="str">
        <f>IFERROR(IF(INDEX(RM_L_C,MATCH($U247,RM_KEY,0))="","",INDEX(RM_L_C,MATCH($U247,RM_KEY,0))),"")</f>
        <v/>
      </c>
      <c r="AV247" s="94" t="str">
        <f>IFERROR(IF(INDEX(RM_L_Au,MATCH($U247,RM_KEY,0))="","",INDEX(RM_L_Au,MATCH($U247,RM_KEY,0))),"")</f>
        <v/>
      </c>
      <c r="AW247" s="94" t="str">
        <f>IFERROR(IF(INDEX(RM_L_Ac,MATCH($U247,RM_KEY,0))="","",INDEX(RM_L_Ac,MATCH($U247,RM_KEY,0))),"")</f>
        <v/>
      </c>
      <c r="AX247" s="94" t="str">
        <f>IFERROR(IF(INDEX(RM_L_L,MATCH($U247,RM_KEY,0))="","",INDEX(RM_L_L,MATCH($U247,RM_KEY,0))),"")</f>
        <v/>
      </c>
      <c r="AY247" s="94" t="str">
        <f>IFERROR(IF(INDEX(RM_L_BI,MATCH($U247,RM_KEY,0))="","",INDEX(RM_L_BI,MATCH($U247,RM_KEY,0))),"")</f>
        <v/>
      </c>
      <c r="AZ247" s="94" t="str">
        <f>IFERROR(IF(INDEX(RM_L_Exp,MATCH($U247,RM_KEY,0))="","",INDEX(RM_L_Exp,MATCH($U247,RM_KEY,0))),"")</f>
        <v/>
      </c>
      <c r="BA247" s="94" t="str">
        <f>IFERROR(IF(INDEX(RM_L_Edu,MATCH($U247,RM_KEY,0))="","",INDEX(RM_L_Edu,MATCH($U247,RM_KEY,0))),"")</f>
        <v/>
      </c>
      <c r="BB247" s="89" t="inlineStr">
        <is>
          <t>L</t>
        </is>
      </c>
      <c r="BC247" s="90" t="inlineStr">
        <is>
          <t>L</t>
        </is>
      </c>
      <c r="BD247" s="90" t="inlineStr">
        <is>
          <t>L</t>
        </is>
      </c>
      <c r="BE247" s="90" t="inlineStr">
        <is>
          <t>L</t>
        </is>
      </c>
      <c r="BF247" s="90" t="inlineStr">
        <is>
          <t>M</t>
        </is>
      </c>
      <c r="BG247" s="90" t="inlineStr">
        <is>
          <t>H</t>
        </is>
      </c>
      <c r="BH247" s="90" t="inlineStr">
        <is>
          <t>M</t>
        </is>
      </c>
      <c r="BI247" s="93" t="n"/>
      <c r="BJ247" s="94" t="n"/>
      <c r="BK247" s="94" t="n"/>
      <c r="BL247" s="94" t="n"/>
      <c r="BM247" s="94" t="n"/>
      <c r="BN247" s="94" t="n"/>
      <c r="BO247" s="94" t="n"/>
      <c r="BP247" s="63" t="n"/>
      <c r="BQ247" s="95" t="str">
        <f>IF(CY247=0,"",IF(BP247&lt;&gt;"",BP247,IF(LEFT(W247,1)="X",W247,IF(OR(W247="B+",W247="C+"),INDEX(LAD_PC,MAX(1,MIN(14,MATCH(W247,LAD_PC,0)+IF((DA247-CZ247)&gt;=0.5,1,IF((DA247-CZ247)&lt;=-0.5,-1,0))))),INDEX(LAD_STD,MAX(1,MIN(12,MATCH(W247,LAD_STD,0)+IF((DA247-CZ247)&gt;=0.5,1,IF((DA247-CZ247)&lt;=-0.5,-1,0)))))))))</f>
        <v/>
      </c>
      <c r="BR247" s="86" t="str">
        <f>IF(BQ247="","",IFERROR(CHOOSE(INDEX(B_RANK,MATCH(BQ247,B_LVL,0)),"Band A · Practitioner","Band B · Specialist / Manager","B+ · Player-Coach","Band C · Principal / Head","C+ · Player-Coach","Band D · Business leadership","Band E · Enterprise leadership"),"Band X · Consultant"))</f>
        <v/>
      </c>
      <c r="BS247" s="86" t="str">
        <f>IF(BQ247="","",IF(BQ247=W247,"• Same",IF(INDEX(B_VAL,MATCH(BQ247,B_LVL,0))&gt;INDEX(B_VAL,MATCH(W247,B_LVL,0)),"▲ Up","▼ Down")))</f>
        <v/>
      </c>
      <c r="BT247" s="95" t="str">
        <f>IF(BQ247&lt;&gt;"",BQ247,W247)</f>
        <v>A3</v>
      </c>
      <c r="BU247" s="86" t="str">
        <f>IFERROR(IF($H247="","—",IF(OR(LEFT(BT247,1)="X",LEFT(INDEX($BT$7:$BT$592,MATCH($H247,$D$7:$D$592,0)),1)="X"),"—",IF(AND(LEFT(BT247,1)="E",LEFT(INDEX($BT$7:$BT$592,MATCH($H247,$D$7:$D$592,0)),1)="E"),"Exception · Band E",IF(INDEX(B_VAL,MATCH(BT247,B_LVL,0))&gt;=INDEX(B_VAL,MATCH(INDEX($BT$7:$BT$592,MATCH($H247,$D$7:$D$592,0)),B_LVL,0)),"⚠ At or above the manager",IF(INDEX(B_RANK,MATCH(BT247,B_LVL,0))=INDEX(B_RANK,MATCH(INDEX($BT$7:$BT$592,MATCH($H247,$D$7:$D$592,0)),B_LVL,0)),"⚠ Same band as the manager","OK"))))),"—")</f>
        <v>OK</v>
      </c>
      <c r="BV247" s="64" t="n"/>
      <c r="BW247" s="20">
        <f>IFERROR(INDEX(LMH_PTS,MATCH(AG247,LMH_KEY,0)),0)</f>
        <v>9</v>
      </c>
      <c r="BX247" s="21">
        <f>IFERROR(INDEX(LMH_PTS,MATCH(AH247,LMH_KEY,0)),0)</f>
        <v>3</v>
      </c>
      <c r="BY247" s="21">
        <f>IFERROR(INDEX(LMH_PTS,MATCH(AI247,LMH_KEY,0)),0)</f>
        <v>3</v>
      </c>
      <c r="BZ247" s="21">
        <f>IFERROR(INDEX(LMH_PTS,MATCH(AJ247,LMH_KEY,0)),0)</f>
        <v>1</v>
      </c>
      <c r="CA247" s="21">
        <f>IFERROR(INDEX(LMH_PTS,MATCH(AK247,LMH_KEY,0)),0)</f>
        <v>1</v>
      </c>
      <c r="CB247" s="21">
        <f>IFERROR(INDEX(LMH_PTS,MATCH(AL247,LMH_KEY,0)),0)</f>
        <v>1</v>
      </c>
      <c r="CC247" s="21">
        <f>IFERROR(INDEX(LMH_PTS,MATCH(AM247,LMH_KEY,0)),0)</f>
        <v>1</v>
      </c>
      <c r="CD247" s="21">
        <f>IFERROR(INDEX(LMH_PTS,MATCH(IF(AU247&lt;&gt;"",AU247,AG247),LMH_KEY,0)),0)</f>
        <v>9</v>
      </c>
      <c r="CE247" s="21">
        <f>IFERROR(INDEX(LMH_PTS,MATCH(IF(AV247&lt;&gt;"",AV247,AH247),LMH_KEY,0)),0)</f>
        <v>3</v>
      </c>
      <c r="CF247" s="21">
        <f>IFERROR(INDEX(LMH_PTS,MATCH(IF(AW247&lt;&gt;"",AW247,AI247),LMH_KEY,0)),0)</f>
        <v>3</v>
      </c>
      <c r="CG247" s="21">
        <f>IFERROR(INDEX(LMH_PTS,MATCH(IF(AX247&lt;&gt;"",AX247,AJ247),LMH_KEY,0)),0)</f>
        <v>1</v>
      </c>
      <c r="CH247" s="21">
        <f>IFERROR(INDEX(LMH_PTS,MATCH(IF(AY247&lt;&gt;"",AY247,AK247),LMH_KEY,0)),0)</f>
        <v>1</v>
      </c>
      <c r="CI247" s="21">
        <f>IFERROR(INDEX(LMH_PTS,MATCH(IF(AZ247&lt;&gt;"",AZ247,AL247),LMH_KEY,0)),0)</f>
        <v>1</v>
      </c>
      <c r="CJ247" s="21">
        <f>IFERROR(INDEX(LMH_PTS,MATCH(IF(BA247&lt;&gt;"",BA247,AM247),LMH_KEY,0)),0)</f>
        <v>1</v>
      </c>
      <c r="CK247" s="21">
        <f>IF(BB247="",0,IFERROR(INDEX(LMH_STEP,MATCH(BB247,LMH_KEY,0)),0))</f>
        <v>-1</v>
      </c>
      <c r="CL247" s="21">
        <f>IF(BC247="",0,IFERROR(INDEX(LMH_STEP,MATCH(BC247,LMH_KEY,0)),0))</f>
        <v>-1</v>
      </c>
      <c r="CM247" s="21">
        <f>IF(BD247="",0,IFERROR(INDEX(LMH_STEP,MATCH(BD247,LMH_KEY,0)),0))</f>
        <v>-1</v>
      </c>
      <c r="CN247" s="21">
        <f>IF(BE247="",0,IFERROR(INDEX(LMH_STEP,MATCH(BE247,LMH_KEY,0)),0))</f>
        <v>-1</v>
      </c>
      <c r="CO247" s="21">
        <f>IF(BF247="",0,IFERROR(INDEX(LMH_STEP,MATCH(BF247,LMH_KEY,0)),0))</f>
        <v>0</v>
      </c>
      <c r="CP247" s="21">
        <f>IF(BG247="",0,IFERROR(INDEX(LMH_STEP,MATCH(BG247,LMH_KEY,0)),0))</f>
        <v>1</v>
      </c>
      <c r="CQ247" s="21">
        <f>IF(BH247="",0,IFERROR(INDEX(LMH_STEP,MATCH(BH247,LMH_KEY,0)),0))</f>
        <v>0</v>
      </c>
      <c r="CR247" s="21">
        <f>IF(BI247&lt;&gt;"",IFERROR(INDEX(LMH_STEP,MATCH(BI247,LMH_KEY,0)),0),CK247)</f>
        <v>-1</v>
      </c>
      <c r="CS247" s="21">
        <f>IF(BJ247&lt;&gt;"",IFERROR(INDEX(LMH_STEP,MATCH(BJ247,LMH_KEY,0)),0),CL247)</f>
        <v>-1</v>
      </c>
      <c r="CT247" s="21">
        <f>IF(BK247&lt;&gt;"",IFERROR(INDEX(LMH_STEP,MATCH(BK247,LMH_KEY,0)),0),CM247)</f>
        <v>-1</v>
      </c>
      <c r="CU247" s="21">
        <f>IF(BL247&lt;&gt;"",IFERROR(INDEX(LMH_STEP,MATCH(BL247,LMH_KEY,0)),0),CN247)</f>
        <v>-1</v>
      </c>
      <c r="CV247" s="21">
        <f>IF(BM247&lt;&gt;"",IFERROR(INDEX(LMH_STEP,MATCH(BM247,LMH_KEY,0)),0),CO247)</f>
        <v>0</v>
      </c>
      <c r="CW247" s="21">
        <f>IF(BN247&lt;&gt;"",IFERROR(INDEX(LMH_STEP,MATCH(BN247,LMH_KEY,0)),0),CP247)</f>
        <v>1</v>
      </c>
      <c r="CX247" s="21">
        <f>IF(BO247&lt;&gt;"",IFERROR(INDEX(LMH_STEP,MATCH(BO247,LMH_KEY,0)),0),CQ247)</f>
        <v>0</v>
      </c>
      <c r="CY247" s="21">
        <f>COUNTA(BI247:BO247)+IF(BP247&lt;&gt;"",1,0)+IFERROR(INDEX(RM_LCNT,MATCH($U247,RM_KEY,0)),0)</f>
        <v>0</v>
      </c>
      <c r="CZ247" s="21">
        <f>IF((BW247+BX247+BY247+BZ247+CA247+CB247+CC247)=0,0,(BW247*CK247+BX247*CL247+BY247*CM247+BZ247*CN247+CA247*CO247+CB247*CP247+CC247*CQ247)/(BW247+BX247+BY247+BZ247+CA247+CB247+CC247))</f>
        <v>-0.789473684210526</v>
      </c>
      <c r="DA247" s="21">
        <f>IF((CD247+CE247+CF247+CG247+CH247+CI247+CJ247)=0,0,(CD247*CR247+CE247*CS247+CF247*CT247+CG247*CU247+CH247*CV247+CI247*CW247+CJ247*CX247)/(CD247+CE247+CF247+CG247+CH247+CI247+CJ247))</f>
        <v>-0.789473684210526</v>
      </c>
    </row>
    <row r="248" ht="70" customHeight="1">
      <c r="A248" s="59" t="inlineStr">
        <is>
          <t>Consume</t>
        </is>
      </c>
      <c r="B248" s="17" t="inlineStr">
        <is>
          <t>India Content</t>
        </is>
      </c>
      <c r="C248" s="17" t="n">
        <v>4</v>
      </c>
      <c r="D248" s="17" t="inlineStr">
        <is>
          <t>IRIS0091</t>
        </is>
      </c>
      <c r="E248" s="17" t="inlineStr">
        <is>
          <t>Neelam Kadam</t>
        </is>
      </c>
      <c r="F248" s="17" t="inlineStr">
        <is>
          <t>Data Analyst</t>
        </is>
      </c>
      <c r="G248" s="17" t="inlineStr">
        <is>
          <t>Gopal Krishna Sahu</t>
        </is>
      </c>
      <c r="H248" s="17" t="inlineStr">
        <is>
          <t>IRIS0007</t>
        </is>
      </c>
      <c r="I248" s="17" t="n">
        <v>19.4</v>
      </c>
      <c r="J248" s="17" t="inlineStr">
        <is>
          <t>B.Com</t>
        </is>
      </c>
      <c r="K248" s="17" t="inlineStr">
        <is>
          <t>L3 – Professional / Associate</t>
        </is>
      </c>
      <c r="L248" s="82" t="inlineStr">
        <is>
          <t>19 of 20</t>
        </is>
      </c>
      <c r="M248" s="83" t="n"/>
      <c r="N248"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48" s="83" t="inlineStr">
        <is>
          <t>Latest rating: 2 · Potential: Medium · 9-box: Trusted Professional</t>
        </is>
      </c>
      <c r="P248" s="83" t="n"/>
      <c r="Q248" s="84" t="inlineStr">
        <is>
          <t>Open ▸</t>
        </is>
      </c>
      <c r="R248" s="84" t="inlineStr">
        <is>
          <t>Card ▸</t>
        </is>
      </c>
      <c r="S248" s="85" t="inlineStr">
        <is>
          <t>Data &amp; Analytics</t>
        </is>
      </c>
      <c r="T248" s="86" t="inlineStr">
        <is>
          <t>Financial Data Processing</t>
        </is>
      </c>
      <c r="U248" s="86" t="inlineStr">
        <is>
          <t>R020</t>
        </is>
      </c>
      <c r="V248" s="86" t="inlineStr">
        <is>
          <t>Financial Data Processing · IC</t>
        </is>
      </c>
      <c r="W248" s="101" t="inlineStr">
        <is>
          <t>A3</t>
        </is>
      </c>
      <c r="X248" s="86" t="inlineStr">
        <is>
          <t>Band A · Practitioner</t>
        </is>
      </c>
      <c r="Y248" s="86" t="inlineStr">
        <is>
          <t>Senior Data Analyst</t>
        </is>
      </c>
      <c r="Z248" s="86" t="n"/>
      <c r="AA248" s="86" t="inlineStr">
        <is>
          <t>Placed at A3 by the evidence: six ratings × market-derived weights and rules R1–R13 · no move needed for the reporting line</t>
        </is>
      </c>
      <c r="AB248" s="86" t="n"/>
      <c r="AC248" s="88" t="inlineStr">
        <is>
          <t>A3</t>
        </is>
      </c>
      <c r="AD248" s="21" t="inlineStr">
        <is>
          <t>High · 19.4 yrs vs market 2–5 yrs for A3</t>
        </is>
      </c>
      <c r="AE248" s="21" t="n"/>
      <c r="AF248" s="21" t="inlineStr">
        <is>
          <t>P2 · SFIA 3 Apply</t>
        </is>
      </c>
      <c r="AG248" s="89" t="str">
        <f>IFERROR(IF(INDEX(RM_I_C,MATCH($U248,RM_KEY,0))="","",INDEX(RM_I_C,MATCH($U248,RM_KEY,0))),"")</f>
        <v>H</v>
      </c>
      <c r="AH248" s="90" t="str">
        <f>IFERROR(IF(INDEX(RM_I_Au,MATCH($U248,RM_KEY,0))="","",INDEX(RM_I_Au,MATCH($U248,RM_KEY,0))),"")</f>
        <v>M</v>
      </c>
      <c r="AI248" s="90" t="str">
        <f>IFERROR(IF(INDEX(RM_I_Ac,MATCH($U248,RM_KEY,0))="","",INDEX(RM_I_Ac,MATCH($U248,RM_KEY,0))),"")</f>
        <v>M</v>
      </c>
      <c r="AJ248" s="90" t="str">
        <f>IFERROR(IF(INDEX(RM_I_L,MATCH($U248,RM_KEY,0))="","",INDEX(RM_I_L,MATCH($U248,RM_KEY,0))),"")</f>
        <v>L</v>
      </c>
      <c r="AK248" s="90" t="str">
        <f>IFERROR(IF(INDEX(RM_I_BI,MATCH($U248,RM_KEY,0))="","",INDEX(RM_I_BI,MATCH($U248,RM_KEY,0))),"")</f>
        <v>L</v>
      </c>
      <c r="AL248" s="90" t="str">
        <f>IFERROR(IF(INDEX(RM_I_Exp,MATCH($U248,RM_KEY,0))="","",INDEX(RM_I_Exp,MATCH($U248,RM_KEY,0))),"")</f>
        <v>L</v>
      </c>
      <c r="AM248" s="90" t="str">
        <f>IFERROR(IF(INDEX(RM_I_Edu,MATCH($U248,RM_KEY,0))="","",INDEX(RM_I_Edu,MATCH($U248,RM_KEY,0))),"")</f>
        <v>L</v>
      </c>
      <c r="AN248" s="91" t="str">
        <f>IFERROR(IF(INDEX(RM_M_C,MATCH($U248,RM_KEY,0))="","",INDEX(RM_M_C,MATCH($U248,RM_KEY,0))),"")</f>
        <v>H</v>
      </c>
      <c r="AO248" s="92" t="str">
        <f>IFERROR(IF(INDEX(RM_M_Au,MATCH($U248,RM_KEY,0))="","",INDEX(RM_M_Au,MATCH($U248,RM_KEY,0))),"")</f>
        <v>M</v>
      </c>
      <c r="AP248" s="92" t="str">
        <f>IFERROR(IF(INDEX(RM_M_Ac,MATCH($U248,RM_KEY,0))="","",INDEX(RM_M_Ac,MATCH($U248,RM_KEY,0))),"")</f>
        <v>M</v>
      </c>
      <c r="AQ248" s="92" t="str">
        <f>IFERROR(IF(INDEX(RM_M_L,MATCH($U248,RM_KEY,0))="","",INDEX(RM_M_L,MATCH($U248,RM_KEY,0))),"")</f>
        <v>L</v>
      </c>
      <c r="AR248" s="92" t="str">
        <f>IFERROR(IF(INDEX(RM_M_BI,MATCH($U248,RM_KEY,0))="","",INDEX(RM_M_BI,MATCH($U248,RM_KEY,0))),"")</f>
        <v>L</v>
      </c>
      <c r="AS248" s="92" t="str">
        <f>IFERROR(IF(INDEX(RM_M_Exp,MATCH($U248,RM_KEY,0))="","",INDEX(RM_M_Exp,MATCH($U248,RM_KEY,0))),"")</f>
        <v>L</v>
      </c>
      <c r="AT248" s="92" t="str">
        <f>IFERROR(IF(INDEX(RM_M_Edu,MATCH($U248,RM_KEY,0))="","",INDEX(RM_M_Edu,MATCH($U248,RM_KEY,0))),"")</f>
        <v>L</v>
      </c>
      <c r="AU248" s="93" t="str">
        <f>IFERROR(IF(INDEX(RM_L_C,MATCH($U248,RM_KEY,0))="","",INDEX(RM_L_C,MATCH($U248,RM_KEY,0))),"")</f>
        <v/>
      </c>
      <c r="AV248" s="94" t="str">
        <f>IFERROR(IF(INDEX(RM_L_Au,MATCH($U248,RM_KEY,0))="","",INDEX(RM_L_Au,MATCH($U248,RM_KEY,0))),"")</f>
        <v/>
      </c>
      <c r="AW248" s="94" t="str">
        <f>IFERROR(IF(INDEX(RM_L_Ac,MATCH($U248,RM_KEY,0))="","",INDEX(RM_L_Ac,MATCH($U248,RM_KEY,0))),"")</f>
        <v/>
      </c>
      <c r="AX248" s="94" t="str">
        <f>IFERROR(IF(INDEX(RM_L_L,MATCH($U248,RM_KEY,0))="","",INDEX(RM_L_L,MATCH($U248,RM_KEY,0))),"")</f>
        <v/>
      </c>
      <c r="AY248" s="94" t="str">
        <f>IFERROR(IF(INDEX(RM_L_BI,MATCH($U248,RM_KEY,0))="","",INDEX(RM_L_BI,MATCH($U248,RM_KEY,0))),"")</f>
        <v/>
      </c>
      <c r="AZ248" s="94" t="str">
        <f>IFERROR(IF(INDEX(RM_L_Exp,MATCH($U248,RM_KEY,0))="","",INDEX(RM_L_Exp,MATCH($U248,RM_KEY,0))),"")</f>
        <v/>
      </c>
      <c r="BA248" s="94" t="str">
        <f>IFERROR(IF(INDEX(RM_L_Edu,MATCH($U248,RM_KEY,0))="","",INDEX(RM_L_Edu,MATCH($U248,RM_KEY,0))),"")</f>
        <v/>
      </c>
      <c r="BB248" s="89" t="n"/>
      <c r="BC248" s="90" t="n"/>
      <c r="BD248" s="90" t="n"/>
      <c r="BE248" s="90" t="n"/>
      <c r="BF248" s="90" t="inlineStr">
        <is>
          <t>M</t>
        </is>
      </c>
      <c r="BG248" s="90" t="inlineStr">
        <is>
          <t>H</t>
        </is>
      </c>
      <c r="BH248" s="90" t="inlineStr">
        <is>
          <t>M</t>
        </is>
      </c>
      <c r="BI248" s="93" t="n"/>
      <c r="BJ248" s="94" t="n"/>
      <c r="BK248" s="94" t="n"/>
      <c r="BL248" s="94" t="n"/>
      <c r="BM248" s="94" t="n"/>
      <c r="BN248" s="94" t="n"/>
      <c r="BO248" s="94" t="n"/>
      <c r="BP248" s="63" t="n"/>
      <c r="BQ248" s="95" t="str">
        <f>IF(CY248=0,"",IF(BP248&lt;&gt;"",BP248,IF(LEFT(W248,1)="X",W248,IF(OR(W248="B+",W248="C+"),INDEX(LAD_PC,MAX(1,MIN(14,MATCH(W248,LAD_PC,0)+IF((DA248-CZ248)&gt;=0.5,1,IF((DA248-CZ248)&lt;=-0.5,-1,0))))),INDEX(LAD_STD,MAX(1,MIN(12,MATCH(W248,LAD_STD,0)+IF((DA248-CZ248)&gt;=0.5,1,IF((DA248-CZ248)&lt;=-0.5,-1,0)))))))))</f>
        <v/>
      </c>
      <c r="BR248" s="86" t="str">
        <f>IF(BQ248="","",IFERROR(CHOOSE(INDEX(B_RANK,MATCH(BQ248,B_LVL,0)),"Band A · Practitioner","Band B · Specialist / Manager","B+ · Player-Coach","Band C · Principal / Head","C+ · Player-Coach","Band D · Business leadership","Band E · Enterprise leadership"),"Band X · Consultant"))</f>
        <v/>
      </c>
      <c r="BS248" s="86" t="str">
        <f>IF(BQ248="","",IF(BQ248=W248,"• Same",IF(INDEX(B_VAL,MATCH(BQ248,B_LVL,0))&gt;INDEX(B_VAL,MATCH(W248,B_LVL,0)),"▲ Up","▼ Down")))</f>
        <v/>
      </c>
      <c r="BT248" s="95" t="str">
        <f>IF(BQ248&lt;&gt;"",BQ248,W248)</f>
        <v>A3</v>
      </c>
      <c r="BU248" s="86" t="str">
        <f>IFERROR(IF($H248="","—",IF(OR(LEFT(BT248,1)="X",LEFT(INDEX($BT$7:$BT$592,MATCH($H248,$D$7:$D$592,0)),1)="X"),"—",IF(AND(LEFT(BT248,1)="E",LEFT(INDEX($BT$7:$BT$592,MATCH($H248,$D$7:$D$592,0)),1)="E"),"Exception · Band E",IF(INDEX(B_VAL,MATCH(BT248,B_LVL,0))&gt;=INDEX(B_VAL,MATCH(INDEX($BT$7:$BT$592,MATCH($H248,$D$7:$D$592,0)),B_LVL,0)),"⚠ At or above the manager",IF(INDEX(B_RANK,MATCH(BT248,B_LVL,0))=INDEX(B_RANK,MATCH(INDEX($BT$7:$BT$592,MATCH($H248,$D$7:$D$592,0)),B_LVL,0)),"⚠ Same band as the manager","OK"))))),"—")</f>
        <v>OK</v>
      </c>
      <c r="BV248" s="64" t="n"/>
      <c r="BW248" s="20">
        <f>IFERROR(INDEX(LMH_PTS,MATCH(AG248,LMH_KEY,0)),0)</f>
        <v>9</v>
      </c>
      <c r="BX248" s="21">
        <f>IFERROR(INDEX(LMH_PTS,MATCH(AH248,LMH_KEY,0)),0)</f>
        <v>3</v>
      </c>
      <c r="BY248" s="21">
        <f>IFERROR(INDEX(LMH_PTS,MATCH(AI248,LMH_KEY,0)),0)</f>
        <v>3</v>
      </c>
      <c r="BZ248" s="21">
        <f>IFERROR(INDEX(LMH_PTS,MATCH(AJ248,LMH_KEY,0)),0)</f>
        <v>1</v>
      </c>
      <c r="CA248" s="21">
        <f>IFERROR(INDEX(LMH_PTS,MATCH(AK248,LMH_KEY,0)),0)</f>
        <v>1</v>
      </c>
      <c r="CB248" s="21">
        <f>IFERROR(INDEX(LMH_PTS,MATCH(AL248,LMH_KEY,0)),0)</f>
        <v>1</v>
      </c>
      <c r="CC248" s="21">
        <f>IFERROR(INDEX(LMH_PTS,MATCH(AM248,LMH_KEY,0)),0)</f>
        <v>1</v>
      </c>
      <c r="CD248" s="21">
        <f>IFERROR(INDEX(LMH_PTS,MATCH(IF(AU248&lt;&gt;"",AU248,AG248),LMH_KEY,0)),0)</f>
        <v>9</v>
      </c>
      <c r="CE248" s="21">
        <f>IFERROR(INDEX(LMH_PTS,MATCH(IF(AV248&lt;&gt;"",AV248,AH248),LMH_KEY,0)),0)</f>
        <v>3</v>
      </c>
      <c r="CF248" s="21">
        <f>IFERROR(INDEX(LMH_PTS,MATCH(IF(AW248&lt;&gt;"",AW248,AI248),LMH_KEY,0)),0)</f>
        <v>3</v>
      </c>
      <c r="CG248" s="21">
        <f>IFERROR(INDEX(LMH_PTS,MATCH(IF(AX248&lt;&gt;"",AX248,AJ248),LMH_KEY,0)),0)</f>
        <v>1</v>
      </c>
      <c r="CH248" s="21">
        <f>IFERROR(INDEX(LMH_PTS,MATCH(IF(AY248&lt;&gt;"",AY248,AK248),LMH_KEY,0)),0)</f>
        <v>1</v>
      </c>
      <c r="CI248" s="21">
        <f>IFERROR(INDEX(LMH_PTS,MATCH(IF(AZ248&lt;&gt;"",AZ248,AL248),LMH_KEY,0)),0)</f>
        <v>1</v>
      </c>
      <c r="CJ248" s="21">
        <f>IFERROR(INDEX(LMH_PTS,MATCH(IF(BA248&lt;&gt;"",BA248,AM248),LMH_KEY,0)),0)</f>
        <v>1</v>
      </c>
      <c r="CK248" s="21">
        <f>IF(BB248="",0,IFERROR(INDEX(LMH_STEP,MATCH(BB248,LMH_KEY,0)),0))</f>
        <v>0</v>
      </c>
      <c r="CL248" s="21">
        <f>IF(BC248="",0,IFERROR(INDEX(LMH_STEP,MATCH(BC248,LMH_KEY,0)),0))</f>
        <v>0</v>
      </c>
      <c r="CM248" s="21">
        <f>IF(BD248="",0,IFERROR(INDEX(LMH_STEP,MATCH(BD248,LMH_KEY,0)),0))</f>
        <v>0</v>
      </c>
      <c r="CN248" s="21">
        <f>IF(BE248="",0,IFERROR(INDEX(LMH_STEP,MATCH(BE248,LMH_KEY,0)),0))</f>
        <v>0</v>
      </c>
      <c r="CO248" s="21">
        <f>IF(BF248="",0,IFERROR(INDEX(LMH_STEP,MATCH(BF248,LMH_KEY,0)),0))</f>
        <v>0</v>
      </c>
      <c r="CP248" s="21">
        <f>IF(BG248="",0,IFERROR(INDEX(LMH_STEP,MATCH(BG248,LMH_KEY,0)),0))</f>
        <v>1</v>
      </c>
      <c r="CQ248" s="21">
        <f>IF(BH248="",0,IFERROR(INDEX(LMH_STEP,MATCH(BH248,LMH_KEY,0)),0))</f>
        <v>0</v>
      </c>
      <c r="CR248" s="21">
        <f>IF(BI248&lt;&gt;"",IFERROR(INDEX(LMH_STEP,MATCH(BI248,LMH_KEY,0)),0),CK248)</f>
        <v>0</v>
      </c>
      <c r="CS248" s="21">
        <f>IF(BJ248&lt;&gt;"",IFERROR(INDEX(LMH_STEP,MATCH(BJ248,LMH_KEY,0)),0),CL248)</f>
        <v>0</v>
      </c>
      <c r="CT248" s="21">
        <f>IF(BK248&lt;&gt;"",IFERROR(INDEX(LMH_STEP,MATCH(BK248,LMH_KEY,0)),0),CM248)</f>
        <v>0</v>
      </c>
      <c r="CU248" s="21">
        <f>IF(BL248&lt;&gt;"",IFERROR(INDEX(LMH_STEP,MATCH(BL248,LMH_KEY,0)),0),CN248)</f>
        <v>0</v>
      </c>
      <c r="CV248" s="21">
        <f>IF(BM248&lt;&gt;"",IFERROR(INDEX(LMH_STEP,MATCH(BM248,LMH_KEY,0)),0),CO248)</f>
        <v>0</v>
      </c>
      <c r="CW248" s="21">
        <f>IF(BN248&lt;&gt;"",IFERROR(INDEX(LMH_STEP,MATCH(BN248,LMH_KEY,0)),0),CP248)</f>
        <v>1</v>
      </c>
      <c r="CX248" s="21">
        <f>IF(BO248&lt;&gt;"",IFERROR(INDEX(LMH_STEP,MATCH(BO248,LMH_KEY,0)),0),CQ248)</f>
        <v>0</v>
      </c>
      <c r="CY248" s="21">
        <f>COUNTA(BI248:BO248)+IF(BP248&lt;&gt;"",1,0)+IFERROR(INDEX(RM_LCNT,MATCH($U248,RM_KEY,0)),0)</f>
        <v>0</v>
      </c>
      <c r="CZ248" s="21">
        <f>IF((BW248+BX248+BY248+BZ248+CA248+CB248+CC248)=0,0,(BW248*CK248+BX248*CL248+BY248*CM248+BZ248*CN248+CA248*CO248+CB248*CP248+CC248*CQ248)/(BW248+BX248+BY248+BZ248+CA248+CB248+CC248))</f>
        <v>0.0526315789473684</v>
      </c>
      <c r="DA248" s="21">
        <f>IF((CD248+CE248+CF248+CG248+CH248+CI248+CJ248)=0,0,(CD248*CR248+CE248*CS248+CF248*CT248+CG248*CU248+CH248*CV248+CI248*CW248+CJ248*CX248)/(CD248+CE248+CF248+CG248+CH248+CI248+CJ248))</f>
        <v>0.0526315789473684</v>
      </c>
    </row>
    <row r="249" ht="70" customHeight="1">
      <c r="A249" s="59" t="inlineStr">
        <is>
          <t>Consume</t>
        </is>
      </c>
      <c r="B249" s="17" t="inlineStr">
        <is>
          <t>India Content</t>
        </is>
      </c>
      <c r="C249" s="17" t="n">
        <v>4</v>
      </c>
      <c r="D249" s="17" t="inlineStr">
        <is>
          <t>IRIS0065</t>
        </is>
      </c>
      <c r="E249" s="17" t="inlineStr">
        <is>
          <t>Nishikant Mhatre</t>
        </is>
      </c>
      <c r="F249" s="17" t="inlineStr">
        <is>
          <t>Data Analyst</t>
        </is>
      </c>
      <c r="G249" s="17" t="inlineStr">
        <is>
          <t>Gopal Krishna Sahu</t>
        </is>
      </c>
      <c r="H249" s="17" t="inlineStr">
        <is>
          <t>IRIS0007</t>
        </is>
      </c>
      <c r="I249" s="17" t="n">
        <v>30.7</v>
      </c>
      <c r="J249" s="17" t="inlineStr">
        <is>
          <t>B.Com</t>
        </is>
      </c>
      <c r="K249" s="17" t="inlineStr">
        <is>
          <t>L3 – Professional / Associate</t>
        </is>
      </c>
      <c r="L249" s="82" t="inlineStr">
        <is>
          <t>20 of 20</t>
        </is>
      </c>
      <c r="M249" s="83" t="n"/>
      <c r="N249"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49" s="83" t="inlineStr">
        <is>
          <t>Latest rating: 3 · Potential: Medium · 9-box: Trusted Professional</t>
        </is>
      </c>
      <c r="P249" s="83" t="n"/>
      <c r="Q249" s="84" t="inlineStr">
        <is>
          <t>Open ▸</t>
        </is>
      </c>
      <c r="R249" s="84" t="inlineStr">
        <is>
          <t>Card ▸</t>
        </is>
      </c>
      <c r="S249" s="85" t="inlineStr">
        <is>
          <t>Data &amp; Analytics</t>
        </is>
      </c>
      <c r="T249" s="86" t="inlineStr">
        <is>
          <t>Financial Data Processing</t>
        </is>
      </c>
      <c r="U249" s="86" t="inlineStr">
        <is>
          <t>R020</t>
        </is>
      </c>
      <c r="V249" s="86" t="inlineStr">
        <is>
          <t>Financial Data Processing · IC</t>
        </is>
      </c>
      <c r="W249" s="101" t="inlineStr">
        <is>
          <t>A3</t>
        </is>
      </c>
      <c r="X249" s="86" t="inlineStr">
        <is>
          <t>Band A · Practitioner</t>
        </is>
      </c>
      <c r="Y249" s="86" t="inlineStr">
        <is>
          <t>Senior Data Analyst</t>
        </is>
      </c>
      <c r="Z249" s="86" t="n"/>
      <c r="AA249" s="86" t="inlineStr">
        <is>
          <t>Placed at A3 by the evidence: six ratings × market-derived weights and rules R1–R13 · no move needed for the reporting line</t>
        </is>
      </c>
      <c r="AB249" s="86" t="n"/>
      <c r="AC249" s="88" t="inlineStr">
        <is>
          <t>A3</t>
        </is>
      </c>
      <c r="AD249" s="21" t="inlineStr">
        <is>
          <t>High · 30.7 yrs vs market 2–5 yrs for A3</t>
        </is>
      </c>
      <c r="AE249" s="21" t="n"/>
      <c r="AF249" s="21" t="inlineStr">
        <is>
          <t>P2 · SFIA 3 Apply</t>
        </is>
      </c>
      <c r="AG249" s="89" t="str">
        <f>IFERROR(IF(INDEX(RM_I_C,MATCH($U249,RM_KEY,0))="","",INDEX(RM_I_C,MATCH($U249,RM_KEY,0))),"")</f>
        <v>H</v>
      </c>
      <c r="AH249" s="90" t="str">
        <f>IFERROR(IF(INDEX(RM_I_Au,MATCH($U249,RM_KEY,0))="","",INDEX(RM_I_Au,MATCH($U249,RM_KEY,0))),"")</f>
        <v>M</v>
      </c>
      <c r="AI249" s="90" t="str">
        <f>IFERROR(IF(INDEX(RM_I_Ac,MATCH($U249,RM_KEY,0))="","",INDEX(RM_I_Ac,MATCH($U249,RM_KEY,0))),"")</f>
        <v>M</v>
      </c>
      <c r="AJ249" s="90" t="str">
        <f>IFERROR(IF(INDEX(RM_I_L,MATCH($U249,RM_KEY,0))="","",INDEX(RM_I_L,MATCH($U249,RM_KEY,0))),"")</f>
        <v>L</v>
      </c>
      <c r="AK249" s="90" t="str">
        <f>IFERROR(IF(INDEX(RM_I_BI,MATCH($U249,RM_KEY,0))="","",INDEX(RM_I_BI,MATCH($U249,RM_KEY,0))),"")</f>
        <v>L</v>
      </c>
      <c r="AL249" s="90" t="str">
        <f>IFERROR(IF(INDEX(RM_I_Exp,MATCH($U249,RM_KEY,0))="","",INDEX(RM_I_Exp,MATCH($U249,RM_KEY,0))),"")</f>
        <v>L</v>
      </c>
      <c r="AM249" s="90" t="str">
        <f>IFERROR(IF(INDEX(RM_I_Edu,MATCH($U249,RM_KEY,0))="","",INDEX(RM_I_Edu,MATCH($U249,RM_KEY,0))),"")</f>
        <v>L</v>
      </c>
      <c r="AN249" s="91" t="str">
        <f>IFERROR(IF(INDEX(RM_M_C,MATCH($U249,RM_KEY,0))="","",INDEX(RM_M_C,MATCH($U249,RM_KEY,0))),"")</f>
        <v>H</v>
      </c>
      <c r="AO249" s="92" t="str">
        <f>IFERROR(IF(INDEX(RM_M_Au,MATCH($U249,RM_KEY,0))="","",INDEX(RM_M_Au,MATCH($U249,RM_KEY,0))),"")</f>
        <v>M</v>
      </c>
      <c r="AP249" s="92" t="str">
        <f>IFERROR(IF(INDEX(RM_M_Ac,MATCH($U249,RM_KEY,0))="","",INDEX(RM_M_Ac,MATCH($U249,RM_KEY,0))),"")</f>
        <v>M</v>
      </c>
      <c r="AQ249" s="92" t="str">
        <f>IFERROR(IF(INDEX(RM_M_L,MATCH($U249,RM_KEY,0))="","",INDEX(RM_M_L,MATCH($U249,RM_KEY,0))),"")</f>
        <v>L</v>
      </c>
      <c r="AR249" s="92" t="str">
        <f>IFERROR(IF(INDEX(RM_M_BI,MATCH($U249,RM_KEY,0))="","",INDEX(RM_M_BI,MATCH($U249,RM_KEY,0))),"")</f>
        <v>L</v>
      </c>
      <c r="AS249" s="92" t="str">
        <f>IFERROR(IF(INDEX(RM_M_Exp,MATCH($U249,RM_KEY,0))="","",INDEX(RM_M_Exp,MATCH($U249,RM_KEY,0))),"")</f>
        <v>L</v>
      </c>
      <c r="AT249" s="92" t="str">
        <f>IFERROR(IF(INDEX(RM_M_Edu,MATCH($U249,RM_KEY,0))="","",INDEX(RM_M_Edu,MATCH($U249,RM_KEY,0))),"")</f>
        <v>L</v>
      </c>
      <c r="AU249" s="93" t="str">
        <f>IFERROR(IF(INDEX(RM_L_C,MATCH($U249,RM_KEY,0))="","",INDEX(RM_L_C,MATCH($U249,RM_KEY,0))),"")</f>
        <v/>
      </c>
      <c r="AV249" s="94" t="str">
        <f>IFERROR(IF(INDEX(RM_L_Au,MATCH($U249,RM_KEY,0))="","",INDEX(RM_L_Au,MATCH($U249,RM_KEY,0))),"")</f>
        <v/>
      </c>
      <c r="AW249" s="94" t="str">
        <f>IFERROR(IF(INDEX(RM_L_Ac,MATCH($U249,RM_KEY,0))="","",INDEX(RM_L_Ac,MATCH($U249,RM_KEY,0))),"")</f>
        <v/>
      </c>
      <c r="AX249" s="94" t="str">
        <f>IFERROR(IF(INDEX(RM_L_L,MATCH($U249,RM_KEY,0))="","",INDEX(RM_L_L,MATCH($U249,RM_KEY,0))),"")</f>
        <v/>
      </c>
      <c r="AY249" s="94" t="str">
        <f>IFERROR(IF(INDEX(RM_L_BI,MATCH($U249,RM_KEY,0))="","",INDEX(RM_L_BI,MATCH($U249,RM_KEY,0))),"")</f>
        <v/>
      </c>
      <c r="AZ249" s="94" t="str">
        <f>IFERROR(IF(INDEX(RM_L_Exp,MATCH($U249,RM_KEY,0))="","",INDEX(RM_L_Exp,MATCH($U249,RM_KEY,0))),"")</f>
        <v/>
      </c>
      <c r="BA249" s="94" t="str">
        <f>IFERROR(IF(INDEX(RM_L_Edu,MATCH($U249,RM_KEY,0))="","",INDEX(RM_L_Edu,MATCH($U249,RM_KEY,0))),"")</f>
        <v/>
      </c>
      <c r="BB249" s="89" t="n"/>
      <c r="BC249" s="90" t="n"/>
      <c r="BD249" s="90" t="n"/>
      <c r="BE249" s="90" t="n"/>
      <c r="BF249" s="90" t="inlineStr">
        <is>
          <t>M</t>
        </is>
      </c>
      <c r="BG249" s="90" t="inlineStr">
        <is>
          <t>H</t>
        </is>
      </c>
      <c r="BH249" s="90" t="inlineStr">
        <is>
          <t>M</t>
        </is>
      </c>
      <c r="BI249" s="93" t="n"/>
      <c r="BJ249" s="94" t="n"/>
      <c r="BK249" s="94" t="n"/>
      <c r="BL249" s="94" t="n"/>
      <c r="BM249" s="94" t="n"/>
      <c r="BN249" s="94" t="n"/>
      <c r="BO249" s="94" t="n"/>
      <c r="BP249" s="63" t="n"/>
      <c r="BQ249" s="95" t="str">
        <f>IF(CY249=0,"",IF(BP249&lt;&gt;"",BP249,IF(LEFT(W249,1)="X",W249,IF(OR(W249="B+",W249="C+"),INDEX(LAD_PC,MAX(1,MIN(14,MATCH(W249,LAD_PC,0)+IF((DA249-CZ249)&gt;=0.5,1,IF((DA249-CZ249)&lt;=-0.5,-1,0))))),INDEX(LAD_STD,MAX(1,MIN(12,MATCH(W249,LAD_STD,0)+IF((DA249-CZ249)&gt;=0.5,1,IF((DA249-CZ249)&lt;=-0.5,-1,0)))))))))</f>
        <v/>
      </c>
      <c r="BR249" s="86" t="str">
        <f>IF(BQ249="","",IFERROR(CHOOSE(INDEX(B_RANK,MATCH(BQ249,B_LVL,0)),"Band A · Practitioner","Band B · Specialist / Manager","B+ · Player-Coach","Band C · Principal / Head","C+ · Player-Coach","Band D · Business leadership","Band E · Enterprise leadership"),"Band X · Consultant"))</f>
        <v/>
      </c>
      <c r="BS249" s="86" t="str">
        <f>IF(BQ249="","",IF(BQ249=W249,"• Same",IF(INDEX(B_VAL,MATCH(BQ249,B_LVL,0))&gt;INDEX(B_VAL,MATCH(W249,B_LVL,0)),"▲ Up","▼ Down")))</f>
        <v/>
      </c>
      <c r="BT249" s="95" t="str">
        <f>IF(BQ249&lt;&gt;"",BQ249,W249)</f>
        <v>A3</v>
      </c>
      <c r="BU249" s="86" t="str">
        <f>IFERROR(IF($H249="","—",IF(OR(LEFT(BT249,1)="X",LEFT(INDEX($BT$7:$BT$592,MATCH($H249,$D$7:$D$592,0)),1)="X"),"—",IF(AND(LEFT(BT249,1)="E",LEFT(INDEX($BT$7:$BT$592,MATCH($H249,$D$7:$D$592,0)),1)="E"),"Exception · Band E",IF(INDEX(B_VAL,MATCH(BT249,B_LVL,0))&gt;=INDEX(B_VAL,MATCH(INDEX($BT$7:$BT$592,MATCH($H249,$D$7:$D$592,0)),B_LVL,0)),"⚠ At or above the manager",IF(INDEX(B_RANK,MATCH(BT249,B_LVL,0))=INDEX(B_RANK,MATCH(INDEX($BT$7:$BT$592,MATCH($H249,$D$7:$D$592,0)),B_LVL,0)),"⚠ Same band as the manager","OK"))))),"—")</f>
        <v>OK</v>
      </c>
      <c r="BV249" s="64" t="n"/>
      <c r="BW249" s="20">
        <f>IFERROR(INDEX(LMH_PTS,MATCH(AG249,LMH_KEY,0)),0)</f>
        <v>9</v>
      </c>
      <c r="BX249" s="21">
        <f>IFERROR(INDEX(LMH_PTS,MATCH(AH249,LMH_KEY,0)),0)</f>
        <v>3</v>
      </c>
      <c r="BY249" s="21">
        <f>IFERROR(INDEX(LMH_PTS,MATCH(AI249,LMH_KEY,0)),0)</f>
        <v>3</v>
      </c>
      <c r="BZ249" s="21">
        <f>IFERROR(INDEX(LMH_PTS,MATCH(AJ249,LMH_KEY,0)),0)</f>
        <v>1</v>
      </c>
      <c r="CA249" s="21">
        <f>IFERROR(INDEX(LMH_PTS,MATCH(AK249,LMH_KEY,0)),0)</f>
        <v>1</v>
      </c>
      <c r="CB249" s="21">
        <f>IFERROR(INDEX(LMH_PTS,MATCH(AL249,LMH_KEY,0)),0)</f>
        <v>1</v>
      </c>
      <c r="CC249" s="21">
        <f>IFERROR(INDEX(LMH_PTS,MATCH(AM249,LMH_KEY,0)),0)</f>
        <v>1</v>
      </c>
      <c r="CD249" s="21">
        <f>IFERROR(INDEX(LMH_PTS,MATCH(IF(AU249&lt;&gt;"",AU249,AG249),LMH_KEY,0)),0)</f>
        <v>9</v>
      </c>
      <c r="CE249" s="21">
        <f>IFERROR(INDEX(LMH_PTS,MATCH(IF(AV249&lt;&gt;"",AV249,AH249),LMH_KEY,0)),0)</f>
        <v>3</v>
      </c>
      <c r="CF249" s="21">
        <f>IFERROR(INDEX(LMH_PTS,MATCH(IF(AW249&lt;&gt;"",AW249,AI249),LMH_KEY,0)),0)</f>
        <v>3</v>
      </c>
      <c r="CG249" s="21">
        <f>IFERROR(INDEX(LMH_PTS,MATCH(IF(AX249&lt;&gt;"",AX249,AJ249),LMH_KEY,0)),0)</f>
        <v>1</v>
      </c>
      <c r="CH249" s="21">
        <f>IFERROR(INDEX(LMH_PTS,MATCH(IF(AY249&lt;&gt;"",AY249,AK249),LMH_KEY,0)),0)</f>
        <v>1</v>
      </c>
      <c r="CI249" s="21">
        <f>IFERROR(INDEX(LMH_PTS,MATCH(IF(AZ249&lt;&gt;"",AZ249,AL249),LMH_KEY,0)),0)</f>
        <v>1</v>
      </c>
      <c r="CJ249" s="21">
        <f>IFERROR(INDEX(LMH_PTS,MATCH(IF(BA249&lt;&gt;"",BA249,AM249),LMH_KEY,0)),0)</f>
        <v>1</v>
      </c>
      <c r="CK249" s="21">
        <f>IF(BB249="",0,IFERROR(INDEX(LMH_STEP,MATCH(BB249,LMH_KEY,0)),0))</f>
        <v>0</v>
      </c>
      <c r="CL249" s="21">
        <f>IF(BC249="",0,IFERROR(INDEX(LMH_STEP,MATCH(BC249,LMH_KEY,0)),0))</f>
        <v>0</v>
      </c>
      <c r="CM249" s="21">
        <f>IF(BD249="",0,IFERROR(INDEX(LMH_STEP,MATCH(BD249,LMH_KEY,0)),0))</f>
        <v>0</v>
      </c>
      <c r="CN249" s="21">
        <f>IF(BE249="",0,IFERROR(INDEX(LMH_STEP,MATCH(BE249,LMH_KEY,0)),0))</f>
        <v>0</v>
      </c>
      <c r="CO249" s="21">
        <f>IF(BF249="",0,IFERROR(INDEX(LMH_STEP,MATCH(BF249,LMH_KEY,0)),0))</f>
        <v>0</v>
      </c>
      <c r="CP249" s="21">
        <f>IF(BG249="",0,IFERROR(INDEX(LMH_STEP,MATCH(BG249,LMH_KEY,0)),0))</f>
        <v>1</v>
      </c>
      <c r="CQ249" s="21">
        <f>IF(BH249="",0,IFERROR(INDEX(LMH_STEP,MATCH(BH249,LMH_KEY,0)),0))</f>
        <v>0</v>
      </c>
      <c r="CR249" s="21">
        <f>IF(BI249&lt;&gt;"",IFERROR(INDEX(LMH_STEP,MATCH(BI249,LMH_KEY,0)),0),CK249)</f>
        <v>0</v>
      </c>
      <c r="CS249" s="21">
        <f>IF(BJ249&lt;&gt;"",IFERROR(INDEX(LMH_STEP,MATCH(BJ249,LMH_KEY,0)),0),CL249)</f>
        <v>0</v>
      </c>
      <c r="CT249" s="21">
        <f>IF(BK249&lt;&gt;"",IFERROR(INDEX(LMH_STEP,MATCH(BK249,LMH_KEY,0)),0),CM249)</f>
        <v>0</v>
      </c>
      <c r="CU249" s="21">
        <f>IF(BL249&lt;&gt;"",IFERROR(INDEX(LMH_STEP,MATCH(BL249,LMH_KEY,0)),0),CN249)</f>
        <v>0</v>
      </c>
      <c r="CV249" s="21">
        <f>IF(BM249&lt;&gt;"",IFERROR(INDEX(LMH_STEP,MATCH(BM249,LMH_KEY,0)),0),CO249)</f>
        <v>0</v>
      </c>
      <c r="CW249" s="21">
        <f>IF(BN249&lt;&gt;"",IFERROR(INDEX(LMH_STEP,MATCH(BN249,LMH_KEY,0)),0),CP249)</f>
        <v>1</v>
      </c>
      <c r="CX249" s="21">
        <f>IF(BO249&lt;&gt;"",IFERROR(INDEX(LMH_STEP,MATCH(BO249,LMH_KEY,0)),0),CQ249)</f>
        <v>0</v>
      </c>
      <c r="CY249" s="21">
        <f>COUNTA(BI249:BO249)+IF(BP249&lt;&gt;"",1,0)+IFERROR(INDEX(RM_LCNT,MATCH($U249,RM_KEY,0)),0)</f>
        <v>0</v>
      </c>
      <c r="CZ249" s="21">
        <f>IF((BW249+BX249+BY249+BZ249+CA249+CB249+CC249)=0,0,(BW249*CK249+BX249*CL249+BY249*CM249+BZ249*CN249+CA249*CO249+CB249*CP249+CC249*CQ249)/(BW249+BX249+BY249+BZ249+CA249+CB249+CC249))</f>
        <v>0.0526315789473684</v>
      </c>
      <c r="DA249" s="21">
        <f>IF((CD249+CE249+CF249+CG249+CH249+CI249+CJ249)=0,0,(CD249*CR249+CE249*CS249+CF249*CT249+CG249*CU249+CH249*CV249+CI249*CW249+CJ249*CX249)/(CD249+CE249+CF249+CG249+CH249+CI249+CJ249))</f>
        <v>0.0526315789473684</v>
      </c>
    </row>
    <row r="250" ht="70" customHeight="1">
      <c r="A250" s="59" t="inlineStr">
        <is>
          <t>Consume</t>
        </is>
      </c>
      <c r="B250" s="17" t="inlineStr">
        <is>
          <t>India Content</t>
        </is>
      </c>
      <c r="C250" s="17" t="n">
        <v>4</v>
      </c>
      <c r="D250" s="17" t="inlineStr">
        <is>
          <t>IRIS0292</t>
        </is>
      </c>
      <c r="E250" s="17" t="inlineStr">
        <is>
          <t>Palanikumar Mooppanar</t>
        </is>
      </c>
      <c r="F250" s="17" t="inlineStr">
        <is>
          <t>Data Analyst</t>
        </is>
      </c>
      <c r="G250" s="17" t="inlineStr">
        <is>
          <t>Gopal Krishna Sahu</t>
        </is>
      </c>
      <c r="H250" s="17" t="inlineStr">
        <is>
          <t>IRIS0007</t>
        </is>
      </c>
      <c r="I250" s="17" t="n">
        <v>18.5</v>
      </c>
      <c r="J250" s="17" t="inlineStr">
        <is>
          <t>B.Com</t>
        </is>
      </c>
      <c r="K250" s="17" t="inlineStr">
        <is>
          <t>L3 – Professional / Associate</t>
        </is>
      </c>
      <c r="L250" s="82" t="inlineStr">
        <is>
          <t>20 of 20</t>
        </is>
      </c>
      <c r="M250" s="83" t="n"/>
      <c r="N250"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50" s="83" t="inlineStr">
        <is>
          <t>Latest rating: 4 · Potential: High · 9-box: Future Leader</t>
        </is>
      </c>
      <c r="P250" s="83" t="inlineStr">
        <is>
          <t>Complexity &amp; Expertise: A2: Maintains mutual fund scheme master and NFO scheme data in Access/SQL; validates, resolves errors → matches the start
Autonomy &amp; Decision: A2: Checks and corrects data on own updates; nothing wider described → matches the start
Accountability &amp; Impact: A2: Accuracy and timely delivery of scheme master updates before the effective date → matches the start
Leadership &amp; Strategy: A1: No guiding or leading of others described → matches the start</t>
        </is>
      </c>
      <c r="Q250" s="84" t="inlineStr">
        <is>
          <t>Open ▸</t>
        </is>
      </c>
      <c r="R250" s="84" t="inlineStr">
        <is>
          <t>Card ▸</t>
        </is>
      </c>
      <c r="S250" s="85" t="inlineStr">
        <is>
          <t>Data &amp; Analytics</t>
        </is>
      </c>
      <c r="T250" s="86" t="inlineStr">
        <is>
          <t>Financial Data Processing</t>
        </is>
      </c>
      <c r="U250" s="86" t="inlineStr">
        <is>
          <t>R020</t>
        </is>
      </c>
      <c r="V250" s="86" t="inlineStr">
        <is>
          <t>Financial Data Processing · IC</t>
        </is>
      </c>
      <c r="W250" s="101" t="inlineStr">
        <is>
          <t>A3</t>
        </is>
      </c>
      <c r="X250" s="86" t="inlineStr">
        <is>
          <t>Band A · Practitioner</t>
        </is>
      </c>
      <c r="Y250" s="86" t="inlineStr">
        <is>
          <t>Senior Data Analyst</t>
        </is>
      </c>
      <c r="Z250" s="86" t="n"/>
      <c r="AA250" s="86" t="inlineStr">
        <is>
          <t>Placed at A3 by the evidence: six ratings × market-derived weights and rules R1–R13 · no move needed for the reporting line</t>
        </is>
      </c>
      <c r="AB250" s="86" t="n"/>
      <c r="AC250" s="88" t="inlineStr">
        <is>
          <t>A3</t>
        </is>
      </c>
      <c r="AD250" s="21" t="inlineStr">
        <is>
          <t>High · 18.5 yrs vs market 2–5 yrs for A3</t>
        </is>
      </c>
      <c r="AE250" s="21" t="n"/>
      <c r="AF250" s="21" t="inlineStr">
        <is>
          <t>P2 · SFIA 3 Apply</t>
        </is>
      </c>
      <c r="AG250" s="89" t="str">
        <f>IFERROR(IF(INDEX(RM_I_C,MATCH($U250,RM_KEY,0))="","",INDEX(RM_I_C,MATCH($U250,RM_KEY,0))),"")</f>
        <v>H</v>
      </c>
      <c r="AH250" s="90" t="str">
        <f>IFERROR(IF(INDEX(RM_I_Au,MATCH($U250,RM_KEY,0))="","",INDEX(RM_I_Au,MATCH($U250,RM_KEY,0))),"")</f>
        <v>M</v>
      </c>
      <c r="AI250" s="90" t="str">
        <f>IFERROR(IF(INDEX(RM_I_Ac,MATCH($U250,RM_KEY,0))="","",INDEX(RM_I_Ac,MATCH($U250,RM_KEY,0))),"")</f>
        <v>M</v>
      </c>
      <c r="AJ250" s="90" t="str">
        <f>IFERROR(IF(INDEX(RM_I_L,MATCH($U250,RM_KEY,0))="","",INDEX(RM_I_L,MATCH($U250,RM_KEY,0))),"")</f>
        <v>L</v>
      </c>
      <c r="AK250" s="90" t="str">
        <f>IFERROR(IF(INDEX(RM_I_BI,MATCH($U250,RM_KEY,0))="","",INDEX(RM_I_BI,MATCH($U250,RM_KEY,0))),"")</f>
        <v>L</v>
      </c>
      <c r="AL250" s="90" t="str">
        <f>IFERROR(IF(INDEX(RM_I_Exp,MATCH($U250,RM_KEY,0))="","",INDEX(RM_I_Exp,MATCH($U250,RM_KEY,0))),"")</f>
        <v>L</v>
      </c>
      <c r="AM250" s="90" t="str">
        <f>IFERROR(IF(INDEX(RM_I_Edu,MATCH($U250,RM_KEY,0))="","",INDEX(RM_I_Edu,MATCH($U250,RM_KEY,0))),"")</f>
        <v>L</v>
      </c>
      <c r="AN250" s="91" t="str">
        <f>IFERROR(IF(INDEX(RM_M_C,MATCH($U250,RM_KEY,0))="","",INDEX(RM_M_C,MATCH($U250,RM_KEY,0))),"")</f>
        <v>H</v>
      </c>
      <c r="AO250" s="92" t="str">
        <f>IFERROR(IF(INDEX(RM_M_Au,MATCH($U250,RM_KEY,0))="","",INDEX(RM_M_Au,MATCH($U250,RM_KEY,0))),"")</f>
        <v>M</v>
      </c>
      <c r="AP250" s="92" t="str">
        <f>IFERROR(IF(INDEX(RM_M_Ac,MATCH($U250,RM_KEY,0))="","",INDEX(RM_M_Ac,MATCH($U250,RM_KEY,0))),"")</f>
        <v>M</v>
      </c>
      <c r="AQ250" s="92" t="str">
        <f>IFERROR(IF(INDEX(RM_M_L,MATCH($U250,RM_KEY,0))="","",INDEX(RM_M_L,MATCH($U250,RM_KEY,0))),"")</f>
        <v>L</v>
      </c>
      <c r="AR250" s="92" t="str">
        <f>IFERROR(IF(INDEX(RM_M_BI,MATCH($U250,RM_KEY,0))="","",INDEX(RM_M_BI,MATCH($U250,RM_KEY,0))),"")</f>
        <v>L</v>
      </c>
      <c r="AS250" s="92" t="str">
        <f>IFERROR(IF(INDEX(RM_M_Exp,MATCH($U250,RM_KEY,0))="","",INDEX(RM_M_Exp,MATCH($U250,RM_KEY,0))),"")</f>
        <v>L</v>
      </c>
      <c r="AT250" s="92" t="str">
        <f>IFERROR(IF(INDEX(RM_M_Edu,MATCH($U250,RM_KEY,0))="","",INDEX(RM_M_Edu,MATCH($U250,RM_KEY,0))),"")</f>
        <v>L</v>
      </c>
      <c r="AU250" s="93" t="str">
        <f>IFERROR(IF(INDEX(RM_L_C,MATCH($U250,RM_KEY,0))="","",INDEX(RM_L_C,MATCH($U250,RM_KEY,0))),"")</f>
        <v/>
      </c>
      <c r="AV250" s="94" t="str">
        <f>IFERROR(IF(INDEX(RM_L_Au,MATCH($U250,RM_KEY,0))="","",INDEX(RM_L_Au,MATCH($U250,RM_KEY,0))),"")</f>
        <v/>
      </c>
      <c r="AW250" s="94" t="str">
        <f>IFERROR(IF(INDEX(RM_L_Ac,MATCH($U250,RM_KEY,0))="","",INDEX(RM_L_Ac,MATCH($U250,RM_KEY,0))),"")</f>
        <v/>
      </c>
      <c r="AX250" s="94" t="str">
        <f>IFERROR(IF(INDEX(RM_L_L,MATCH($U250,RM_KEY,0))="","",INDEX(RM_L_L,MATCH($U250,RM_KEY,0))),"")</f>
        <v/>
      </c>
      <c r="AY250" s="94" t="str">
        <f>IFERROR(IF(INDEX(RM_L_BI,MATCH($U250,RM_KEY,0))="","",INDEX(RM_L_BI,MATCH($U250,RM_KEY,0))),"")</f>
        <v/>
      </c>
      <c r="AZ250" s="94" t="str">
        <f>IFERROR(IF(INDEX(RM_L_Exp,MATCH($U250,RM_KEY,0))="","",INDEX(RM_L_Exp,MATCH($U250,RM_KEY,0))),"")</f>
        <v/>
      </c>
      <c r="BA250" s="94" t="str">
        <f>IFERROR(IF(INDEX(RM_L_Edu,MATCH($U250,RM_KEY,0))="","",INDEX(RM_L_Edu,MATCH($U250,RM_KEY,0))),"")</f>
        <v/>
      </c>
      <c r="BB250" s="89" t="inlineStr">
        <is>
          <t>L</t>
        </is>
      </c>
      <c r="BC250" s="90" t="inlineStr">
        <is>
          <t>L</t>
        </is>
      </c>
      <c r="BD250" s="90" t="inlineStr">
        <is>
          <t>L</t>
        </is>
      </c>
      <c r="BE250" s="90" t="inlineStr">
        <is>
          <t>L</t>
        </is>
      </c>
      <c r="BF250" s="90" t="inlineStr">
        <is>
          <t>M</t>
        </is>
      </c>
      <c r="BG250" s="90" t="inlineStr">
        <is>
          <t>H</t>
        </is>
      </c>
      <c r="BH250" s="90" t="inlineStr">
        <is>
          <t>M</t>
        </is>
      </c>
      <c r="BI250" s="93" t="n"/>
      <c r="BJ250" s="94" t="n"/>
      <c r="BK250" s="94" t="n"/>
      <c r="BL250" s="94" t="n"/>
      <c r="BM250" s="94" t="n"/>
      <c r="BN250" s="94" t="n"/>
      <c r="BO250" s="94" t="n"/>
      <c r="BP250" s="63" t="n"/>
      <c r="BQ250" s="95" t="str">
        <f>IF(CY250=0,"",IF(BP250&lt;&gt;"",BP250,IF(LEFT(W250,1)="X",W250,IF(OR(W250="B+",W250="C+"),INDEX(LAD_PC,MAX(1,MIN(14,MATCH(W250,LAD_PC,0)+IF((DA250-CZ250)&gt;=0.5,1,IF((DA250-CZ250)&lt;=-0.5,-1,0))))),INDEX(LAD_STD,MAX(1,MIN(12,MATCH(W250,LAD_STD,0)+IF((DA250-CZ250)&gt;=0.5,1,IF((DA250-CZ250)&lt;=-0.5,-1,0)))))))))</f>
        <v/>
      </c>
      <c r="BR250" s="86" t="str">
        <f>IF(BQ250="","",IFERROR(CHOOSE(INDEX(B_RANK,MATCH(BQ250,B_LVL,0)),"Band A · Practitioner","Band B · Specialist / Manager","B+ · Player-Coach","Band C · Principal / Head","C+ · Player-Coach","Band D · Business leadership","Band E · Enterprise leadership"),"Band X · Consultant"))</f>
        <v/>
      </c>
      <c r="BS250" s="86" t="str">
        <f>IF(BQ250="","",IF(BQ250=W250,"• Same",IF(INDEX(B_VAL,MATCH(BQ250,B_LVL,0))&gt;INDEX(B_VAL,MATCH(W250,B_LVL,0)),"▲ Up","▼ Down")))</f>
        <v/>
      </c>
      <c r="BT250" s="95" t="str">
        <f>IF(BQ250&lt;&gt;"",BQ250,W250)</f>
        <v>A3</v>
      </c>
      <c r="BU250" s="86" t="str">
        <f>IFERROR(IF($H250="","—",IF(OR(LEFT(BT250,1)="X",LEFT(INDEX($BT$7:$BT$592,MATCH($H250,$D$7:$D$592,0)),1)="X"),"—",IF(AND(LEFT(BT250,1)="E",LEFT(INDEX($BT$7:$BT$592,MATCH($H250,$D$7:$D$592,0)),1)="E"),"Exception · Band E",IF(INDEX(B_VAL,MATCH(BT250,B_LVL,0))&gt;=INDEX(B_VAL,MATCH(INDEX($BT$7:$BT$592,MATCH($H250,$D$7:$D$592,0)),B_LVL,0)),"⚠ At or above the manager",IF(INDEX(B_RANK,MATCH(BT250,B_LVL,0))=INDEX(B_RANK,MATCH(INDEX($BT$7:$BT$592,MATCH($H250,$D$7:$D$592,0)),B_LVL,0)),"⚠ Same band as the manager","OK"))))),"—")</f>
        <v>OK</v>
      </c>
      <c r="BV250" s="64" t="n"/>
      <c r="BW250" s="20">
        <f>IFERROR(INDEX(LMH_PTS,MATCH(AG250,LMH_KEY,0)),0)</f>
        <v>9</v>
      </c>
      <c r="BX250" s="21">
        <f>IFERROR(INDEX(LMH_PTS,MATCH(AH250,LMH_KEY,0)),0)</f>
        <v>3</v>
      </c>
      <c r="BY250" s="21">
        <f>IFERROR(INDEX(LMH_PTS,MATCH(AI250,LMH_KEY,0)),0)</f>
        <v>3</v>
      </c>
      <c r="BZ250" s="21">
        <f>IFERROR(INDEX(LMH_PTS,MATCH(AJ250,LMH_KEY,0)),0)</f>
        <v>1</v>
      </c>
      <c r="CA250" s="21">
        <f>IFERROR(INDEX(LMH_PTS,MATCH(AK250,LMH_KEY,0)),0)</f>
        <v>1</v>
      </c>
      <c r="CB250" s="21">
        <f>IFERROR(INDEX(LMH_PTS,MATCH(AL250,LMH_KEY,0)),0)</f>
        <v>1</v>
      </c>
      <c r="CC250" s="21">
        <f>IFERROR(INDEX(LMH_PTS,MATCH(AM250,LMH_KEY,0)),0)</f>
        <v>1</v>
      </c>
      <c r="CD250" s="21">
        <f>IFERROR(INDEX(LMH_PTS,MATCH(IF(AU250&lt;&gt;"",AU250,AG250),LMH_KEY,0)),0)</f>
        <v>9</v>
      </c>
      <c r="CE250" s="21">
        <f>IFERROR(INDEX(LMH_PTS,MATCH(IF(AV250&lt;&gt;"",AV250,AH250),LMH_KEY,0)),0)</f>
        <v>3</v>
      </c>
      <c r="CF250" s="21">
        <f>IFERROR(INDEX(LMH_PTS,MATCH(IF(AW250&lt;&gt;"",AW250,AI250),LMH_KEY,0)),0)</f>
        <v>3</v>
      </c>
      <c r="CG250" s="21">
        <f>IFERROR(INDEX(LMH_PTS,MATCH(IF(AX250&lt;&gt;"",AX250,AJ250),LMH_KEY,0)),0)</f>
        <v>1</v>
      </c>
      <c r="CH250" s="21">
        <f>IFERROR(INDEX(LMH_PTS,MATCH(IF(AY250&lt;&gt;"",AY250,AK250),LMH_KEY,0)),0)</f>
        <v>1</v>
      </c>
      <c r="CI250" s="21">
        <f>IFERROR(INDEX(LMH_PTS,MATCH(IF(AZ250&lt;&gt;"",AZ250,AL250),LMH_KEY,0)),0)</f>
        <v>1</v>
      </c>
      <c r="CJ250" s="21">
        <f>IFERROR(INDEX(LMH_PTS,MATCH(IF(BA250&lt;&gt;"",BA250,AM250),LMH_KEY,0)),0)</f>
        <v>1</v>
      </c>
      <c r="CK250" s="21">
        <f>IF(BB250="",0,IFERROR(INDEX(LMH_STEP,MATCH(BB250,LMH_KEY,0)),0))</f>
        <v>-1</v>
      </c>
      <c r="CL250" s="21">
        <f>IF(BC250="",0,IFERROR(INDEX(LMH_STEP,MATCH(BC250,LMH_KEY,0)),0))</f>
        <v>-1</v>
      </c>
      <c r="CM250" s="21">
        <f>IF(BD250="",0,IFERROR(INDEX(LMH_STEP,MATCH(BD250,LMH_KEY,0)),0))</f>
        <v>-1</v>
      </c>
      <c r="CN250" s="21">
        <f>IF(BE250="",0,IFERROR(INDEX(LMH_STEP,MATCH(BE250,LMH_KEY,0)),0))</f>
        <v>-1</v>
      </c>
      <c r="CO250" s="21">
        <f>IF(BF250="",0,IFERROR(INDEX(LMH_STEP,MATCH(BF250,LMH_KEY,0)),0))</f>
        <v>0</v>
      </c>
      <c r="CP250" s="21">
        <f>IF(BG250="",0,IFERROR(INDEX(LMH_STEP,MATCH(BG250,LMH_KEY,0)),0))</f>
        <v>1</v>
      </c>
      <c r="CQ250" s="21">
        <f>IF(BH250="",0,IFERROR(INDEX(LMH_STEP,MATCH(BH250,LMH_KEY,0)),0))</f>
        <v>0</v>
      </c>
      <c r="CR250" s="21">
        <f>IF(BI250&lt;&gt;"",IFERROR(INDEX(LMH_STEP,MATCH(BI250,LMH_KEY,0)),0),CK250)</f>
        <v>-1</v>
      </c>
      <c r="CS250" s="21">
        <f>IF(BJ250&lt;&gt;"",IFERROR(INDEX(LMH_STEP,MATCH(BJ250,LMH_KEY,0)),0),CL250)</f>
        <v>-1</v>
      </c>
      <c r="CT250" s="21">
        <f>IF(BK250&lt;&gt;"",IFERROR(INDEX(LMH_STEP,MATCH(BK250,LMH_KEY,0)),0),CM250)</f>
        <v>-1</v>
      </c>
      <c r="CU250" s="21">
        <f>IF(BL250&lt;&gt;"",IFERROR(INDEX(LMH_STEP,MATCH(BL250,LMH_KEY,0)),0),CN250)</f>
        <v>-1</v>
      </c>
      <c r="CV250" s="21">
        <f>IF(BM250&lt;&gt;"",IFERROR(INDEX(LMH_STEP,MATCH(BM250,LMH_KEY,0)),0),CO250)</f>
        <v>0</v>
      </c>
      <c r="CW250" s="21">
        <f>IF(BN250&lt;&gt;"",IFERROR(INDEX(LMH_STEP,MATCH(BN250,LMH_KEY,0)),0),CP250)</f>
        <v>1</v>
      </c>
      <c r="CX250" s="21">
        <f>IF(BO250&lt;&gt;"",IFERROR(INDEX(LMH_STEP,MATCH(BO250,LMH_KEY,0)),0),CQ250)</f>
        <v>0</v>
      </c>
      <c r="CY250" s="21">
        <f>COUNTA(BI250:BO250)+IF(BP250&lt;&gt;"",1,0)+IFERROR(INDEX(RM_LCNT,MATCH($U250,RM_KEY,0)),0)</f>
        <v>0</v>
      </c>
      <c r="CZ250" s="21">
        <f>IF((BW250+BX250+BY250+BZ250+CA250+CB250+CC250)=0,0,(BW250*CK250+BX250*CL250+BY250*CM250+BZ250*CN250+CA250*CO250+CB250*CP250+CC250*CQ250)/(BW250+BX250+BY250+BZ250+CA250+CB250+CC250))</f>
        <v>-0.789473684210526</v>
      </c>
      <c r="DA250" s="21">
        <f>IF((CD250+CE250+CF250+CG250+CH250+CI250+CJ250)=0,0,(CD250*CR250+CE250*CS250+CF250*CT250+CG250*CU250+CH250*CV250+CI250*CW250+CJ250*CX250)/(CD250+CE250+CF250+CG250+CH250+CI250+CJ250))</f>
        <v>-0.789473684210526</v>
      </c>
    </row>
    <row r="251" ht="70" customHeight="1">
      <c r="A251" s="59" t="inlineStr">
        <is>
          <t>Consume</t>
        </is>
      </c>
      <c r="B251" s="17" t="inlineStr">
        <is>
          <t>India Content</t>
        </is>
      </c>
      <c r="C251" s="17" t="n">
        <v>4</v>
      </c>
      <c r="D251" s="17" t="inlineStr">
        <is>
          <t>IRIS0009</t>
        </is>
      </c>
      <c r="E251" s="17" t="inlineStr">
        <is>
          <t>Prashant Shelar</t>
        </is>
      </c>
      <c r="F251" s="17" t="inlineStr">
        <is>
          <t>Data Analyst</t>
        </is>
      </c>
      <c r="G251" s="17" t="inlineStr">
        <is>
          <t>Gopal Krishna Sahu</t>
        </is>
      </c>
      <c r="H251" s="17" t="inlineStr">
        <is>
          <t>IRIS0007</t>
        </is>
      </c>
      <c r="I251" s="17" t="n">
        <v>22.5</v>
      </c>
      <c r="J251" s="17" t="inlineStr">
        <is>
          <t>MBA</t>
        </is>
      </c>
      <c r="K251" s="17" t="inlineStr">
        <is>
          <t>L3 – Professional / Associate</t>
        </is>
      </c>
      <c r="L251" s="82" t="inlineStr">
        <is>
          <t>20 of 20</t>
        </is>
      </c>
      <c r="M251" s="83" t="n"/>
      <c r="N251"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51" s="83" t="inlineStr">
        <is>
          <t>Latest rating: 1 · Potential: Low · 9-box: Misplaced Talent / Enigma</t>
        </is>
      </c>
      <c r="P251" s="83" t="inlineStr">
        <is>
          <t>Complexity &amp; Expertise: A2: Daily data updates from BSE/NSE websites; bond and mutual fund data; client delivery → matches the start
Autonomy &amp; Decision: A2: Tries to solve problems first, otherwise asks a senior → matches the start
Accountability &amp; Impact: A2: Own data updates and client delivery on time → matches the start
Leadership &amp; Strategy: A1: No guiding or leading of others described → matches the start</t>
        </is>
      </c>
      <c r="Q251" s="84" t="inlineStr">
        <is>
          <t>Open ▸</t>
        </is>
      </c>
      <c r="R251" s="84" t="inlineStr">
        <is>
          <t>Card ▸</t>
        </is>
      </c>
      <c r="S251" s="85" t="inlineStr">
        <is>
          <t>Data &amp; Analytics</t>
        </is>
      </c>
      <c r="T251" s="86" t="inlineStr">
        <is>
          <t>Financial Data Processing</t>
        </is>
      </c>
      <c r="U251" s="86" t="inlineStr">
        <is>
          <t>R020</t>
        </is>
      </c>
      <c r="V251" s="86" t="inlineStr">
        <is>
          <t>Financial Data Processing · IC</t>
        </is>
      </c>
      <c r="W251" s="101" t="inlineStr">
        <is>
          <t>A3</t>
        </is>
      </c>
      <c r="X251" s="86" t="inlineStr">
        <is>
          <t>Band A · Practitioner</t>
        </is>
      </c>
      <c r="Y251" s="86" t="inlineStr">
        <is>
          <t>Senior Data Analyst</t>
        </is>
      </c>
      <c r="Z251" s="86" t="n"/>
      <c r="AA251" s="86" t="inlineStr">
        <is>
          <t>Placed at A3 by the evidence: six ratings × market-derived weights and rules R1–R13 · no move needed for the reporting line</t>
        </is>
      </c>
      <c r="AB251" s="86" t="n"/>
      <c r="AC251" s="88" t="inlineStr">
        <is>
          <t>A3</t>
        </is>
      </c>
      <c r="AD251" s="21" t="inlineStr">
        <is>
          <t>High · 22.5 yrs vs market 2–5 yrs for A3</t>
        </is>
      </c>
      <c r="AE251" s="21" t="n"/>
      <c r="AF251" s="21" t="inlineStr">
        <is>
          <t>P2 · SFIA 3 Apply</t>
        </is>
      </c>
      <c r="AG251" s="89" t="str">
        <f>IFERROR(IF(INDEX(RM_I_C,MATCH($U251,RM_KEY,0))="","",INDEX(RM_I_C,MATCH($U251,RM_KEY,0))),"")</f>
        <v>H</v>
      </c>
      <c r="AH251" s="90" t="str">
        <f>IFERROR(IF(INDEX(RM_I_Au,MATCH($U251,RM_KEY,0))="","",INDEX(RM_I_Au,MATCH($U251,RM_KEY,0))),"")</f>
        <v>M</v>
      </c>
      <c r="AI251" s="90" t="str">
        <f>IFERROR(IF(INDEX(RM_I_Ac,MATCH($U251,RM_KEY,0))="","",INDEX(RM_I_Ac,MATCH($U251,RM_KEY,0))),"")</f>
        <v>M</v>
      </c>
      <c r="AJ251" s="90" t="str">
        <f>IFERROR(IF(INDEX(RM_I_L,MATCH($U251,RM_KEY,0))="","",INDEX(RM_I_L,MATCH($U251,RM_KEY,0))),"")</f>
        <v>L</v>
      </c>
      <c r="AK251" s="90" t="str">
        <f>IFERROR(IF(INDEX(RM_I_BI,MATCH($U251,RM_KEY,0))="","",INDEX(RM_I_BI,MATCH($U251,RM_KEY,0))),"")</f>
        <v>L</v>
      </c>
      <c r="AL251" s="90" t="str">
        <f>IFERROR(IF(INDEX(RM_I_Exp,MATCH($U251,RM_KEY,0))="","",INDEX(RM_I_Exp,MATCH($U251,RM_KEY,0))),"")</f>
        <v>L</v>
      </c>
      <c r="AM251" s="90" t="str">
        <f>IFERROR(IF(INDEX(RM_I_Edu,MATCH($U251,RM_KEY,0))="","",INDEX(RM_I_Edu,MATCH($U251,RM_KEY,0))),"")</f>
        <v>L</v>
      </c>
      <c r="AN251" s="91" t="str">
        <f>IFERROR(IF(INDEX(RM_M_C,MATCH($U251,RM_KEY,0))="","",INDEX(RM_M_C,MATCH($U251,RM_KEY,0))),"")</f>
        <v>H</v>
      </c>
      <c r="AO251" s="92" t="str">
        <f>IFERROR(IF(INDEX(RM_M_Au,MATCH($U251,RM_KEY,0))="","",INDEX(RM_M_Au,MATCH($U251,RM_KEY,0))),"")</f>
        <v>M</v>
      </c>
      <c r="AP251" s="92" t="str">
        <f>IFERROR(IF(INDEX(RM_M_Ac,MATCH($U251,RM_KEY,0))="","",INDEX(RM_M_Ac,MATCH($U251,RM_KEY,0))),"")</f>
        <v>M</v>
      </c>
      <c r="AQ251" s="92" t="str">
        <f>IFERROR(IF(INDEX(RM_M_L,MATCH($U251,RM_KEY,0))="","",INDEX(RM_M_L,MATCH($U251,RM_KEY,0))),"")</f>
        <v>L</v>
      </c>
      <c r="AR251" s="92" t="str">
        <f>IFERROR(IF(INDEX(RM_M_BI,MATCH($U251,RM_KEY,0))="","",INDEX(RM_M_BI,MATCH($U251,RM_KEY,0))),"")</f>
        <v>L</v>
      </c>
      <c r="AS251" s="92" t="str">
        <f>IFERROR(IF(INDEX(RM_M_Exp,MATCH($U251,RM_KEY,0))="","",INDEX(RM_M_Exp,MATCH($U251,RM_KEY,0))),"")</f>
        <v>L</v>
      </c>
      <c r="AT251" s="92" t="str">
        <f>IFERROR(IF(INDEX(RM_M_Edu,MATCH($U251,RM_KEY,0))="","",INDEX(RM_M_Edu,MATCH($U251,RM_KEY,0))),"")</f>
        <v>L</v>
      </c>
      <c r="AU251" s="93" t="str">
        <f>IFERROR(IF(INDEX(RM_L_C,MATCH($U251,RM_KEY,0))="","",INDEX(RM_L_C,MATCH($U251,RM_KEY,0))),"")</f>
        <v/>
      </c>
      <c r="AV251" s="94" t="str">
        <f>IFERROR(IF(INDEX(RM_L_Au,MATCH($U251,RM_KEY,0))="","",INDEX(RM_L_Au,MATCH($U251,RM_KEY,0))),"")</f>
        <v/>
      </c>
      <c r="AW251" s="94" t="str">
        <f>IFERROR(IF(INDEX(RM_L_Ac,MATCH($U251,RM_KEY,0))="","",INDEX(RM_L_Ac,MATCH($U251,RM_KEY,0))),"")</f>
        <v/>
      </c>
      <c r="AX251" s="94" t="str">
        <f>IFERROR(IF(INDEX(RM_L_L,MATCH($U251,RM_KEY,0))="","",INDEX(RM_L_L,MATCH($U251,RM_KEY,0))),"")</f>
        <v/>
      </c>
      <c r="AY251" s="94" t="str">
        <f>IFERROR(IF(INDEX(RM_L_BI,MATCH($U251,RM_KEY,0))="","",INDEX(RM_L_BI,MATCH($U251,RM_KEY,0))),"")</f>
        <v/>
      </c>
      <c r="AZ251" s="94" t="str">
        <f>IFERROR(IF(INDEX(RM_L_Exp,MATCH($U251,RM_KEY,0))="","",INDEX(RM_L_Exp,MATCH($U251,RM_KEY,0))),"")</f>
        <v/>
      </c>
      <c r="BA251" s="94" t="str">
        <f>IFERROR(IF(INDEX(RM_L_Edu,MATCH($U251,RM_KEY,0))="","",INDEX(RM_L_Edu,MATCH($U251,RM_KEY,0))),"")</f>
        <v/>
      </c>
      <c r="BB251" s="89" t="inlineStr">
        <is>
          <t>L</t>
        </is>
      </c>
      <c r="BC251" s="90" t="inlineStr">
        <is>
          <t>L</t>
        </is>
      </c>
      <c r="BD251" s="90" t="inlineStr">
        <is>
          <t>L</t>
        </is>
      </c>
      <c r="BE251" s="90" t="inlineStr">
        <is>
          <t>L</t>
        </is>
      </c>
      <c r="BF251" s="90" t="inlineStr">
        <is>
          <t>M</t>
        </is>
      </c>
      <c r="BG251" s="90" t="inlineStr">
        <is>
          <t>H</t>
        </is>
      </c>
      <c r="BH251" s="90" t="inlineStr">
        <is>
          <t>H</t>
        </is>
      </c>
      <c r="BI251" s="93" t="n"/>
      <c r="BJ251" s="94" t="n"/>
      <c r="BK251" s="94" t="n"/>
      <c r="BL251" s="94" t="n"/>
      <c r="BM251" s="94" t="n"/>
      <c r="BN251" s="94" t="n"/>
      <c r="BO251" s="94" t="n"/>
      <c r="BP251" s="63" t="n"/>
      <c r="BQ251" s="95" t="str">
        <f>IF(CY251=0,"",IF(BP251&lt;&gt;"",BP251,IF(LEFT(W251,1)="X",W251,IF(OR(W251="B+",W251="C+"),INDEX(LAD_PC,MAX(1,MIN(14,MATCH(W251,LAD_PC,0)+IF((DA251-CZ251)&gt;=0.5,1,IF((DA251-CZ251)&lt;=-0.5,-1,0))))),INDEX(LAD_STD,MAX(1,MIN(12,MATCH(W251,LAD_STD,0)+IF((DA251-CZ251)&gt;=0.5,1,IF((DA251-CZ251)&lt;=-0.5,-1,0)))))))))</f>
        <v/>
      </c>
      <c r="BR251" s="86" t="str">
        <f>IF(BQ251="","",IFERROR(CHOOSE(INDEX(B_RANK,MATCH(BQ251,B_LVL,0)),"Band A · Practitioner","Band B · Specialist / Manager","B+ · Player-Coach","Band C · Principal / Head","C+ · Player-Coach","Band D · Business leadership","Band E · Enterprise leadership"),"Band X · Consultant"))</f>
        <v/>
      </c>
      <c r="BS251" s="86" t="str">
        <f>IF(BQ251="","",IF(BQ251=W251,"• Same",IF(INDEX(B_VAL,MATCH(BQ251,B_LVL,0))&gt;INDEX(B_VAL,MATCH(W251,B_LVL,0)),"▲ Up","▼ Down")))</f>
        <v/>
      </c>
      <c r="BT251" s="95" t="str">
        <f>IF(BQ251&lt;&gt;"",BQ251,W251)</f>
        <v>A3</v>
      </c>
      <c r="BU251" s="86" t="str">
        <f>IFERROR(IF($H251="","—",IF(OR(LEFT(BT251,1)="X",LEFT(INDEX($BT$7:$BT$592,MATCH($H251,$D$7:$D$592,0)),1)="X"),"—",IF(AND(LEFT(BT251,1)="E",LEFT(INDEX($BT$7:$BT$592,MATCH($H251,$D$7:$D$592,0)),1)="E"),"Exception · Band E",IF(INDEX(B_VAL,MATCH(BT251,B_LVL,0))&gt;=INDEX(B_VAL,MATCH(INDEX($BT$7:$BT$592,MATCH($H251,$D$7:$D$592,0)),B_LVL,0)),"⚠ At or above the manager",IF(INDEX(B_RANK,MATCH(BT251,B_LVL,0))=INDEX(B_RANK,MATCH(INDEX($BT$7:$BT$592,MATCH($H251,$D$7:$D$592,0)),B_LVL,0)),"⚠ Same band as the manager","OK"))))),"—")</f>
        <v>OK</v>
      </c>
      <c r="BV251" s="64" t="n"/>
      <c r="BW251" s="20">
        <f>IFERROR(INDEX(LMH_PTS,MATCH(AG251,LMH_KEY,0)),0)</f>
        <v>9</v>
      </c>
      <c r="BX251" s="21">
        <f>IFERROR(INDEX(LMH_PTS,MATCH(AH251,LMH_KEY,0)),0)</f>
        <v>3</v>
      </c>
      <c r="BY251" s="21">
        <f>IFERROR(INDEX(LMH_PTS,MATCH(AI251,LMH_KEY,0)),0)</f>
        <v>3</v>
      </c>
      <c r="BZ251" s="21">
        <f>IFERROR(INDEX(LMH_PTS,MATCH(AJ251,LMH_KEY,0)),0)</f>
        <v>1</v>
      </c>
      <c r="CA251" s="21">
        <f>IFERROR(INDEX(LMH_PTS,MATCH(AK251,LMH_KEY,0)),0)</f>
        <v>1</v>
      </c>
      <c r="CB251" s="21">
        <f>IFERROR(INDEX(LMH_PTS,MATCH(AL251,LMH_KEY,0)),0)</f>
        <v>1</v>
      </c>
      <c r="CC251" s="21">
        <f>IFERROR(INDEX(LMH_PTS,MATCH(AM251,LMH_KEY,0)),0)</f>
        <v>1</v>
      </c>
      <c r="CD251" s="21">
        <f>IFERROR(INDEX(LMH_PTS,MATCH(IF(AU251&lt;&gt;"",AU251,AG251),LMH_KEY,0)),0)</f>
        <v>9</v>
      </c>
      <c r="CE251" s="21">
        <f>IFERROR(INDEX(LMH_PTS,MATCH(IF(AV251&lt;&gt;"",AV251,AH251),LMH_KEY,0)),0)</f>
        <v>3</v>
      </c>
      <c r="CF251" s="21">
        <f>IFERROR(INDEX(LMH_PTS,MATCH(IF(AW251&lt;&gt;"",AW251,AI251),LMH_KEY,0)),0)</f>
        <v>3</v>
      </c>
      <c r="CG251" s="21">
        <f>IFERROR(INDEX(LMH_PTS,MATCH(IF(AX251&lt;&gt;"",AX251,AJ251),LMH_KEY,0)),0)</f>
        <v>1</v>
      </c>
      <c r="CH251" s="21">
        <f>IFERROR(INDEX(LMH_PTS,MATCH(IF(AY251&lt;&gt;"",AY251,AK251),LMH_KEY,0)),0)</f>
        <v>1</v>
      </c>
      <c r="CI251" s="21">
        <f>IFERROR(INDEX(LMH_PTS,MATCH(IF(AZ251&lt;&gt;"",AZ251,AL251),LMH_KEY,0)),0)</f>
        <v>1</v>
      </c>
      <c r="CJ251" s="21">
        <f>IFERROR(INDEX(LMH_PTS,MATCH(IF(BA251&lt;&gt;"",BA251,AM251),LMH_KEY,0)),0)</f>
        <v>1</v>
      </c>
      <c r="CK251" s="21">
        <f>IF(BB251="",0,IFERROR(INDEX(LMH_STEP,MATCH(BB251,LMH_KEY,0)),0))</f>
        <v>-1</v>
      </c>
      <c r="CL251" s="21">
        <f>IF(BC251="",0,IFERROR(INDEX(LMH_STEP,MATCH(BC251,LMH_KEY,0)),0))</f>
        <v>-1</v>
      </c>
      <c r="CM251" s="21">
        <f>IF(BD251="",0,IFERROR(INDEX(LMH_STEP,MATCH(BD251,LMH_KEY,0)),0))</f>
        <v>-1</v>
      </c>
      <c r="CN251" s="21">
        <f>IF(BE251="",0,IFERROR(INDEX(LMH_STEP,MATCH(BE251,LMH_KEY,0)),0))</f>
        <v>-1</v>
      </c>
      <c r="CO251" s="21">
        <f>IF(BF251="",0,IFERROR(INDEX(LMH_STEP,MATCH(BF251,LMH_KEY,0)),0))</f>
        <v>0</v>
      </c>
      <c r="CP251" s="21">
        <f>IF(BG251="",0,IFERROR(INDEX(LMH_STEP,MATCH(BG251,LMH_KEY,0)),0))</f>
        <v>1</v>
      </c>
      <c r="CQ251" s="21">
        <f>IF(BH251="",0,IFERROR(INDEX(LMH_STEP,MATCH(BH251,LMH_KEY,0)),0))</f>
        <v>1</v>
      </c>
      <c r="CR251" s="21">
        <f>IF(BI251&lt;&gt;"",IFERROR(INDEX(LMH_STEP,MATCH(BI251,LMH_KEY,0)),0),CK251)</f>
        <v>-1</v>
      </c>
      <c r="CS251" s="21">
        <f>IF(BJ251&lt;&gt;"",IFERROR(INDEX(LMH_STEP,MATCH(BJ251,LMH_KEY,0)),0),CL251)</f>
        <v>-1</v>
      </c>
      <c r="CT251" s="21">
        <f>IF(BK251&lt;&gt;"",IFERROR(INDEX(LMH_STEP,MATCH(BK251,LMH_KEY,0)),0),CM251)</f>
        <v>-1</v>
      </c>
      <c r="CU251" s="21">
        <f>IF(BL251&lt;&gt;"",IFERROR(INDEX(LMH_STEP,MATCH(BL251,LMH_KEY,0)),0),CN251)</f>
        <v>-1</v>
      </c>
      <c r="CV251" s="21">
        <f>IF(BM251&lt;&gt;"",IFERROR(INDEX(LMH_STEP,MATCH(BM251,LMH_KEY,0)),0),CO251)</f>
        <v>0</v>
      </c>
      <c r="CW251" s="21">
        <f>IF(BN251&lt;&gt;"",IFERROR(INDEX(LMH_STEP,MATCH(BN251,LMH_KEY,0)),0),CP251)</f>
        <v>1</v>
      </c>
      <c r="CX251" s="21">
        <f>IF(BO251&lt;&gt;"",IFERROR(INDEX(LMH_STEP,MATCH(BO251,LMH_KEY,0)),0),CQ251)</f>
        <v>1</v>
      </c>
      <c r="CY251" s="21">
        <f>COUNTA(BI251:BO251)+IF(BP251&lt;&gt;"",1,0)+IFERROR(INDEX(RM_LCNT,MATCH($U251,RM_KEY,0)),0)</f>
        <v>0</v>
      </c>
      <c r="CZ251" s="21">
        <f>IF((BW251+BX251+BY251+BZ251+CA251+CB251+CC251)=0,0,(BW251*CK251+BX251*CL251+BY251*CM251+BZ251*CN251+CA251*CO251+CB251*CP251+CC251*CQ251)/(BW251+BX251+BY251+BZ251+CA251+CB251+CC251))</f>
        <v>-0.736842105263158</v>
      </c>
      <c r="DA251" s="21">
        <f>IF((CD251+CE251+CF251+CG251+CH251+CI251+CJ251)=0,0,(CD251*CR251+CE251*CS251+CF251*CT251+CG251*CU251+CH251*CV251+CI251*CW251+CJ251*CX251)/(CD251+CE251+CF251+CG251+CH251+CI251+CJ251))</f>
        <v>-0.736842105263158</v>
      </c>
    </row>
    <row r="252" ht="70" customHeight="1">
      <c r="A252" s="59" t="inlineStr">
        <is>
          <t>Consume</t>
        </is>
      </c>
      <c r="B252" s="17" t="inlineStr">
        <is>
          <t>India Content</t>
        </is>
      </c>
      <c r="C252" s="17" t="n">
        <v>4</v>
      </c>
      <c r="D252" s="17" t="inlineStr">
        <is>
          <t>IRIS0030</t>
        </is>
      </c>
      <c r="E252" s="17" t="inlineStr">
        <is>
          <t>Swapnil Katrat</t>
        </is>
      </c>
      <c r="F252" s="17" t="inlineStr">
        <is>
          <t>Data Analyst</t>
        </is>
      </c>
      <c r="G252" s="17" t="inlineStr">
        <is>
          <t>Gopal Krishna Sahu</t>
        </is>
      </c>
      <c r="H252" s="17" t="inlineStr">
        <is>
          <t>IRIS0007</t>
        </is>
      </c>
      <c r="I252" s="17" t="n">
        <v>21.1</v>
      </c>
      <c r="J252" s="17" t="inlineStr">
        <is>
          <t>B.Com</t>
        </is>
      </c>
      <c r="K252" s="17" t="inlineStr">
        <is>
          <t>L3 – Professional / Associate</t>
        </is>
      </c>
      <c r="L252" s="82" t="inlineStr">
        <is>
          <t>7 of 20</t>
        </is>
      </c>
      <c r="M252" s="83" t="n"/>
      <c r="N252" s="83" t="inlineStr">
        <is>
          <t>Annual · set by manager: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
Quarterly: Q1. Complete assigned tasks with 99.99% accuracy.
Q1. Do all the  client delivery on …</t>
        </is>
      </c>
      <c r="O252" s="83" t="inlineStr">
        <is>
          <t>Latest rating: 3 · Potential: Medium · 9-box: Trusted Professional</t>
        </is>
      </c>
      <c r="P252" s="83" t="inlineStr">
        <is>
          <t>Complexity &amp; Expertise: A2: Updates EOD market data, IPO entries, portfolios, benchmarks and indices → matches the start
Autonomy &amp; Decision: A2: Only decision named is sending a revised mail → matches the start
Accountability &amp; Impact: A2: Client delivery of own updated data → matches the start
Leadership &amp; Strategy: A1: No guiding or leading of others described → matches the start</t>
        </is>
      </c>
      <c r="Q252" s="84" t="inlineStr">
        <is>
          <t>Open ▸</t>
        </is>
      </c>
      <c r="R252" s="84" t="inlineStr">
        <is>
          <t>Card ▸</t>
        </is>
      </c>
      <c r="S252" s="85" t="inlineStr">
        <is>
          <t>Data &amp; Analytics</t>
        </is>
      </c>
      <c r="T252" s="86" t="inlineStr">
        <is>
          <t>Financial Data Processing</t>
        </is>
      </c>
      <c r="U252" s="86" t="inlineStr">
        <is>
          <t>R020</t>
        </is>
      </c>
      <c r="V252" s="86" t="inlineStr">
        <is>
          <t>Financial Data Processing · IC</t>
        </is>
      </c>
      <c r="W252" s="101" t="inlineStr">
        <is>
          <t>A3</t>
        </is>
      </c>
      <c r="X252" s="86" t="inlineStr">
        <is>
          <t>Band A · Practitioner</t>
        </is>
      </c>
      <c r="Y252" s="86" t="inlineStr">
        <is>
          <t>Senior Data Analyst</t>
        </is>
      </c>
      <c r="Z252" s="86" t="n"/>
      <c r="AA252" s="86" t="inlineStr">
        <is>
          <t>Placed at A3 by the evidence: six ratings × market-derived weights and rules R1–R13 · no move needed for the reporting line</t>
        </is>
      </c>
      <c r="AB252" s="86" t="n"/>
      <c r="AC252" s="88" t="inlineStr">
        <is>
          <t>A3</t>
        </is>
      </c>
      <c r="AD252" s="21" t="inlineStr">
        <is>
          <t>High · 21.1 yrs vs market 2–5 yrs for A3</t>
        </is>
      </c>
      <c r="AE252" s="21" t="n"/>
      <c r="AF252" s="21" t="inlineStr">
        <is>
          <t>P2 · SFIA 3 Apply</t>
        </is>
      </c>
      <c r="AG252" s="89" t="str">
        <f>IFERROR(IF(INDEX(RM_I_C,MATCH($U252,RM_KEY,0))="","",INDEX(RM_I_C,MATCH($U252,RM_KEY,0))),"")</f>
        <v>H</v>
      </c>
      <c r="AH252" s="90" t="str">
        <f>IFERROR(IF(INDEX(RM_I_Au,MATCH($U252,RM_KEY,0))="","",INDEX(RM_I_Au,MATCH($U252,RM_KEY,0))),"")</f>
        <v>M</v>
      </c>
      <c r="AI252" s="90" t="str">
        <f>IFERROR(IF(INDEX(RM_I_Ac,MATCH($U252,RM_KEY,0))="","",INDEX(RM_I_Ac,MATCH($U252,RM_KEY,0))),"")</f>
        <v>M</v>
      </c>
      <c r="AJ252" s="90" t="str">
        <f>IFERROR(IF(INDEX(RM_I_L,MATCH($U252,RM_KEY,0))="","",INDEX(RM_I_L,MATCH($U252,RM_KEY,0))),"")</f>
        <v>L</v>
      </c>
      <c r="AK252" s="90" t="str">
        <f>IFERROR(IF(INDEX(RM_I_BI,MATCH($U252,RM_KEY,0))="","",INDEX(RM_I_BI,MATCH($U252,RM_KEY,0))),"")</f>
        <v>L</v>
      </c>
      <c r="AL252" s="90" t="str">
        <f>IFERROR(IF(INDEX(RM_I_Exp,MATCH($U252,RM_KEY,0))="","",INDEX(RM_I_Exp,MATCH($U252,RM_KEY,0))),"")</f>
        <v>L</v>
      </c>
      <c r="AM252" s="90" t="str">
        <f>IFERROR(IF(INDEX(RM_I_Edu,MATCH($U252,RM_KEY,0))="","",INDEX(RM_I_Edu,MATCH($U252,RM_KEY,0))),"")</f>
        <v>L</v>
      </c>
      <c r="AN252" s="91" t="str">
        <f>IFERROR(IF(INDEX(RM_M_C,MATCH($U252,RM_KEY,0))="","",INDEX(RM_M_C,MATCH($U252,RM_KEY,0))),"")</f>
        <v>H</v>
      </c>
      <c r="AO252" s="92" t="str">
        <f>IFERROR(IF(INDEX(RM_M_Au,MATCH($U252,RM_KEY,0))="","",INDEX(RM_M_Au,MATCH($U252,RM_KEY,0))),"")</f>
        <v>M</v>
      </c>
      <c r="AP252" s="92" t="str">
        <f>IFERROR(IF(INDEX(RM_M_Ac,MATCH($U252,RM_KEY,0))="","",INDEX(RM_M_Ac,MATCH($U252,RM_KEY,0))),"")</f>
        <v>M</v>
      </c>
      <c r="AQ252" s="92" t="str">
        <f>IFERROR(IF(INDEX(RM_M_L,MATCH($U252,RM_KEY,0))="","",INDEX(RM_M_L,MATCH($U252,RM_KEY,0))),"")</f>
        <v>L</v>
      </c>
      <c r="AR252" s="92" t="str">
        <f>IFERROR(IF(INDEX(RM_M_BI,MATCH($U252,RM_KEY,0))="","",INDEX(RM_M_BI,MATCH($U252,RM_KEY,0))),"")</f>
        <v>L</v>
      </c>
      <c r="AS252" s="92" t="str">
        <f>IFERROR(IF(INDEX(RM_M_Exp,MATCH($U252,RM_KEY,0))="","",INDEX(RM_M_Exp,MATCH($U252,RM_KEY,0))),"")</f>
        <v>L</v>
      </c>
      <c r="AT252" s="92" t="str">
        <f>IFERROR(IF(INDEX(RM_M_Edu,MATCH($U252,RM_KEY,0))="","",INDEX(RM_M_Edu,MATCH($U252,RM_KEY,0))),"")</f>
        <v>L</v>
      </c>
      <c r="AU252" s="93" t="str">
        <f>IFERROR(IF(INDEX(RM_L_C,MATCH($U252,RM_KEY,0))="","",INDEX(RM_L_C,MATCH($U252,RM_KEY,0))),"")</f>
        <v/>
      </c>
      <c r="AV252" s="94" t="str">
        <f>IFERROR(IF(INDEX(RM_L_Au,MATCH($U252,RM_KEY,0))="","",INDEX(RM_L_Au,MATCH($U252,RM_KEY,0))),"")</f>
        <v/>
      </c>
      <c r="AW252" s="94" t="str">
        <f>IFERROR(IF(INDEX(RM_L_Ac,MATCH($U252,RM_KEY,0))="","",INDEX(RM_L_Ac,MATCH($U252,RM_KEY,0))),"")</f>
        <v/>
      </c>
      <c r="AX252" s="94" t="str">
        <f>IFERROR(IF(INDEX(RM_L_L,MATCH($U252,RM_KEY,0))="","",INDEX(RM_L_L,MATCH($U252,RM_KEY,0))),"")</f>
        <v/>
      </c>
      <c r="AY252" s="94" t="str">
        <f>IFERROR(IF(INDEX(RM_L_BI,MATCH($U252,RM_KEY,0))="","",INDEX(RM_L_BI,MATCH($U252,RM_KEY,0))),"")</f>
        <v/>
      </c>
      <c r="AZ252" s="94" t="str">
        <f>IFERROR(IF(INDEX(RM_L_Exp,MATCH($U252,RM_KEY,0))="","",INDEX(RM_L_Exp,MATCH($U252,RM_KEY,0))),"")</f>
        <v/>
      </c>
      <c r="BA252" s="94" t="str">
        <f>IFERROR(IF(INDEX(RM_L_Edu,MATCH($U252,RM_KEY,0))="","",INDEX(RM_L_Edu,MATCH($U252,RM_KEY,0))),"")</f>
        <v/>
      </c>
      <c r="BB252" s="89" t="inlineStr">
        <is>
          <t>L</t>
        </is>
      </c>
      <c r="BC252" s="90" t="inlineStr">
        <is>
          <t>L</t>
        </is>
      </c>
      <c r="BD252" s="90" t="inlineStr">
        <is>
          <t>L</t>
        </is>
      </c>
      <c r="BE252" s="90" t="inlineStr">
        <is>
          <t>L</t>
        </is>
      </c>
      <c r="BF252" s="90" t="inlineStr">
        <is>
          <t>M</t>
        </is>
      </c>
      <c r="BG252" s="90" t="inlineStr">
        <is>
          <t>H</t>
        </is>
      </c>
      <c r="BH252" s="90" t="inlineStr">
        <is>
          <t>M</t>
        </is>
      </c>
      <c r="BI252" s="93" t="n"/>
      <c r="BJ252" s="94" t="n"/>
      <c r="BK252" s="94" t="n"/>
      <c r="BL252" s="94" t="n"/>
      <c r="BM252" s="94" t="n"/>
      <c r="BN252" s="94" t="n"/>
      <c r="BO252" s="94" t="n"/>
      <c r="BP252" s="63" t="n"/>
      <c r="BQ252" s="95" t="str">
        <f>IF(CY252=0,"",IF(BP252&lt;&gt;"",BP252,IF(LEFT(W252,1)="X",W252,IF(OR(W252="B+",W252="C+"),INDEX(LAD_PC,MAX(1,MIN(14,MATCH(W252,LAD_PC,0)+IF((DA252-CZ252)&gt;=0.5,1,IF((DA252-CZ252)&lt;=-0.5,-1,0))))),INDEX(LAD_STD,MAX(1,MIN(12,MATCH(W252,LAD_STD,0)+IF((DA252-CZ252)&gt;=0.5,1,IF((DA252-CZ252)&lt;=-0.5,-1,0)))))))))</f>
        <v/>
      </c>
      <c r="BR252" s="86" t="str">
        <f>IF(BQ252="","",IFERROR(CHOOSE(INDEX(B_RANK,MATCH(BQ252,B_LVL,0)),"Band A · Practitioner","Band B · Specialist / Manager","B+ · Player-Coach","Band C · Principal / Head","C+ · Player-Coach","Band D · Business leadership","Band E · Enterprise leadership"),"Band X · Consultant"))</f>
        <v/>
      </c>
      <c r="BS252" s="86" t="str">
        <f>IF(BQ252="","",IF(BQ252=W252,"• Same",IF(INDEX(B_VAL,MATCH(BQ252,B_LVL,0))&gt;INDEX(B_VAL,MATCH(W252,B_LVL,0)),"▲ Up","▼ Down")))</f>
        <v/>
      </c>
      <c r="BT252" s="95" t="str">
        <f>IF(BQ252&lt;&gt;"",BQ252,W252)</f>
        <v>A3</v>
      </c>
      <c r="BU252" s="86" t="str">
        <f>IFERROR(IF($H252="","—",IF(OR(LEFT(BT252,1)="X",LEFT(INDEX($BT$7:$BT$592,MATCH($H252,$D$7:$D$592,0)),1)="X"),"—",IF(AND(LEFT(BT252,1)="E",LEFT(INDEX($BT$7:$BT$592,MATCH($H252,$D$7:$D$592,0)),1)="E"),"Exception · Band E",IF(INDEX(B_VAL,MATCH(BT252,B_LVL,0))&gt;=INDEX(B_VAL,MATCH(INDEX($BT$7:$BT$592,MATCH($H252,$D$7:$D$592,0)),B_LVL,0)),"⚠ At or above the manager",IF(INDEX(B_RANK,MATCH(BT252,B_LVL,0))=INDEX(B_RANK,MATCH(INDEX($BT$7:$BT$592,MATCH($H252,$D$7:$D$592,0)),B_LVL,0)),"⚠ Same band as the manager","OK"))))),"—")</f>
        <v>OK</v>
      </c>
      <c r="BV252" s="64" t="n"/>
      <c r="BW252" s="20">
        <f>IFERROR(INDEX(LMH_PTS,MATCH(AG252,LMH_KEY,0)),0)</f>
        <v>9</v>
      </c>
      <c r="BX252" s="21">
        <f>IFERROR(INDEX(LMH_PTS,MATCH(AH252,LMH_KEY,0)),0)</f>
        <v>3</v>
      </c>
      <c r="BY252" s="21">
        <f>IFERROR(INDEX(LMH_PTS,MATCH(AI252,LMH_KEY,0)),0)</f>
        <v>3</v>
      </c>
      <c r="BZ252" s="21">
        <f>IFERROR(INDEX(LMH_PTS,MATCH(AJ252,LMH_KEY,0)),0)</f>
        <v>1</v>
      </c>
      <c r="CA252" s="21">
        <f>IFERROR(INDEX(LMH_PTS,MATCH(AK252,LMH_KEY,0)),0)</f>
        <v>1</v>
      </c>
      <c r="CB252" s="21">
        <f>IFERROR(INDEX(LMH_PTS,MATCH(AL252,LMH_KEY,0)),0)</f>
        <v>1</v>
      </c>
      <c r="CC252" s="21">
        <f>IFERROR(INDEX(LMH_PTS,MATCH(AM252,LMH_KEY,0)),0)</f>
        <v>1</v>
      </c>
      <c r="CD252" s="21">
        <f>IFERROR(INDEX(LMH_PTS,MATCH(IF(AU252&lt;&gt;"",AU252,AG252),LMH_KEY,0)),0)</f>
        <v>9</v>
      </c>
      <c r="CE252" s="21">
        <f>IFERROR(INDEX(LMH_PTS,MATCH(IF(AV252&lt;&gt;"",AV252,AH252),LMH_KEY,0)),0)</f>
        <v>3</v>
      </c>
      <c r="CF252" s="21">
        <f>IFERROR(INDEX(LMH_PTS,MATCH(IF(AW252&lt;&gt;"",AW252,AI252),LMH_KEY,0)),0)</f>
        <v>3</v>
      </c>
      <c r="CG252" s="21">
        <f>IFERROR(INDEX(LMH_PTS,MATCH(IF(AX252&lt;&gt;"",AX252,AJ252),LMH_KEY,0)),0)</f>
        <v>1</v>
      </c>
      <c r="CH252" s="21">
        <f>IFERROR(INDEX(LMH_PTS,MATCH(IF(AY252&lt;&gt;"",AY252,AK252),LMH_KEY,0)),0)</f>
        <v>1</v>
      </c>
      <c r="CI252" s="21">
        <f>IFERROR(INDEX(LMH_PTS,MATCH(IF(AZ252&lt;&gt;"",AZ252,AL252),LMH_KEY,0)),0)</f>
        <v>1</v>
      </c>
      <c r="CJ252" s="21">
        <f>IFERROR(INDEX(LMH_PTS,MATCH(IF(BA252&lt;&gt;"",BA252,AM252),LMH_KEY,0)),0)</f>
        <v>1</v>
      </c>
      <c r="CK252" s="21">
        <f>IF(BB252="",0,IFERROR(INDEX(LMH_STEP,MATCH(BB252,LMH_KEY,0)),0))</f>
        <v>-1</v>
      </c>
      <c r="CL252" s="21">
        <f>IF(BC252="",0,IFERROR(INDEX(LMH_STEP,MATCH(BC252,LMH_KEY,0)),0))</f>
        <v>-1</v>
      </c>
      <c r="CM252" s="21">
        <f>IF(BD252="",0,IFERROR(INDEX(LMH_STEP,MATCH(BD252,LMH_KEY,0)),0))</f>
        <v>-1</v>
      </c>
      <c r="CN252" s="21">
        <f>IF(BE252="",0,IFERROR(INDEX(LMH_STEP,MATCH(BE252,LMH_KEY,0)),0))</f>
        <v>-1</v>
      </c>
      <c r="CO252" s="21">
        <f>IF(BF252="",0,IFERROR(INDEX(LMH_STEP,MATCH(BF252,LMH_KEY,0)),0))</f>
        <v>0</v>
      </c>
      <c r="CP252" s="21">
        <f>IF(BG252="",0,IFERROR(INDEX(LMH_STEP,MATCH(BG252,LMH_KEY,0)),0))</f>
        <v>1</v>
      </c>
      <c r="CQ252" s="21">
        <f>IF(BH252="",0,IFERROR(INDEX(LMH_STEP,MATCH(BH252,LMH_KEY,0)),0))</f>
        <v>0</v>
      </c>
      <c r="CR252" s="21">
        <f>IF(BI252&lt;&gt;"",IFERROR(INDEX(LMH_STEP,MATCH(BI252,LMH_KEY,0)),0),CK252)</f>
        <v>-1</v>
      </c>
      <c r="CS252" s="21">
        <f>IF(BJ252&lt;&gt;"",IFERROR(INDEX(LMH_STEP,MATCH(BJ252,LMH_KEY,0)),0),CL252)</f>
        <v>-1</v>
      </c>
      <c r="CT252" s="21">
        <f>IF(BK252&lt;&gt;"",IFERROR(INDEX(LMH_STEP,MATCH(BK252,LMH_KEY,0)),0),CM252)</f>
        <v>-1</v>
      </c>
      <c r="CU252" s="21">
        <f>IF(BL252&lt;&gt;"",IFERROR(INDEX(LMH_STEP,MATCH(BL252,LMH_KEY,0)),0),CN252)</f>
        <v>-1</v>
      </c>
      <c r="CV252" s="21">
        <f>IF(BM252&lt;&gt;"",IFERROR(INDEX(LMH_STEP,MATCH(BM252,LMH_KEY,0)),0),CO252)</f>
        <v>0</v>
      </c>
      <c r="CW252" s="21">
        <f>IF(BN252&lt;&gt;"",IFERROR(INDEX(LMH_STEP,MATCH(BN252,LMH_KEY,0)),0),CP252)</f>
        <v>1</v>
      </c>
      <c r="CX252" s="21">
        <f>IF(BO252&lt;&gt;"",IFERROR(INDEX(LMH_STEP,MATCH(BO252,LMH_KEY,0)),0),CQ252)</f>
        <v>0</v>
      </c>
      <c r="CY252" s="21">
        <f>COUNTA(BI252:BO252)+IF(BP252&lt;&gt;"",1,0)+IFERROR(INDEX(RM_LCNT,MATCH($U252,RM_KEY,0)),0)</f>
        <v>0</v>
      </c>
      <c r="CZ252" s="21">
        <f>IF((BW252+BX252+BY252+BZ252+CA252+CB252+CC252)=0,0,(BW252*CK252+BX252*CL252+BY252*CM252+BZ252*CN252+CA252*CO252+CB252*CP252+CC252*CQ252)/(BW252+BX252+BY252+BZ252+CA252+CB252+CC252))</f>
        <v>-0.789473684210526</v>
      </c>
      <c r="DA252" s="21">
        <f>IF((CD252+CE252+CF252+CG252+CH252+CI252+CJ252)=0,0,(CD252*CR252+CE252*CS252+CF252*CT252+CG252*CU252+CH252*CV252+CI252*CW252+CJ252*CX252)/(CD252+CE252+CF252+CG252+CH252+CI252+CJ252))</f>
        <v>-0.789473684210526</v>
      </c>
    </row>
    <row r="253" ht="70" customHeight="1">
      <c r="A253" s="59" t="inlineStr">
        <is>
          <t>iFile</t>
        </is>
      </c>
      <c r="B253" s="17" t="inlineStr">
        <is>
          <t>Marketing</t>
        </is>
      </c>
      <c r="C253" s="17" t="n">
        <v>3</v>
      </c>
      <c r="D253" s="17" t="inlineStr">
        <is>
          <t>IRIS2523</t>
        </is>
      </c>
      <c r="E253" s="17" t="inlineStr">
        <is>
          <t>Abhilash Menon</t>
        </is>
      </c>
      <c r="F253" s="17" t="inlineStr">
        <is>
          <t>Product Marketing Manager</t>
        </is>
      </c>
      <c r="G253" s="17" t="inlineStr">
        <is>
          <t>Arup Ganguly</t>
        </is>
      </c>
      <c r="H253" s="17" t="inlineStr">
        <is>
          <t>IRIS0242</t>
        </is>
      </c>
      <c r="I253" s="17" t="n">
        <v>8.4</v>
      </c>
      <c r="J253" s="17" t="inlineStr">
        <is>
          <t>BA</t>
        </is>
      </c>
      <c r="K253" s="17" t="inlineStr">
        <is>
          <t>L5 – Manager</t>
        </is>
      </c>
      <c r="L253" s="82" t="inlineStr">
        <is>
          <t>19 of 20</t>
        </is>
      </c>
      <c r="M253" s="83" t="n"/>
      <c r="N253" s="83" t="inlineStr">
        <is>
          <t>Annual · set by manager: 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
Quarterly: Q1: Deliver committed marketing/content calendar with &gt;=90% on-time publishing
Q1: Meet …</t>
        </is>
      </c>
      <c r="O253" s="83" t="inlineStr">
        <is>
          <t>Latest rating: Not rated · manager · 9-box: Not placed · manager</t>
        </is>
      </c>
      <c r="P253" s="83" t="inlineStr">
        <is>
          <t>Complexity &amp; Expertise: B1: Runs end-to-end marketing for the iFILE suite plus corporate communications, launches and events → moved down 0.5
Autonomy &amp; Decision: B1: Decides launch plan, GTM strategy, social media and brand communication for iFILE → moved down 0.5
Accountability &amp; Impact: B1: Accountable for iFILE lead generation, GTM launches, brand communication and events with a four-person team → moved down 0.5
Leadership &amp; Strategy: B1: Four direct reports in HR data; text does not describe how the team is managed → matches the start</t>
        </is>
      </c>
      <c r="Q253" s="84" t="inlineStr">
        <is>
          <t>Open ▸</t>
        </is>
      </c>
      <c r="R253" s="84" t="inlineStr">
        <is>
          <t>Card ▸</t>
        </is>
      </c>
      <c r="S253" s="85" t="inlineStr">
        <is>
          <t>Marketing &amp; Communications</t>
        </is>
      </c>
      <c r="T253" s="86" t="inlineStr">
        <is>
          <t>Product Marketing</t>
        </is>
      </c>
      <c r="U253" s="86" t="inlineStr">
        <is>
          <t>R062</t>
        </is>
      </c>
      <c r="V253" s="86" t="inlineStr">
        <is>
          <t>Product Marketing · Manager</t>
        </is>
      </c>
      <c r="W253" s="99" t="inlineStr">
        <is>
          <t>B1</t>
        </is>
      </c>
      <c r="X253" s="86" t="inlineStr">
        <is>
          <t>Band B · Specialist / Manager</t>
        </is>
      </c>
      <c r="Y253" s="86" t="inlineStr">
        <is>
          <t>Team Lead – Product Marketing</t>
        </is>
      </c>
      <c r="Z253" s="86" t="n"/>
      <c r="AA253" s="86" t="inlineStr">
        <is>
          <t>Placed at B1 by the evidence: six ratings × market-derived weights and rules R1–R13 · no move needed for the reporting line</t>
        </is>
      </c>
      <c r="AB253" s="86" t="n"/>
      <c r="AC253" s="88" t="inlineStr">
        <is>
          <t>B1</t>
        </is>
      </c>
      <c r="AD253" s="21" t="inlineStr">
        <is>
          <t>High · 8.4 yrs vs market 4–8 yrs for B1</t>
        </is>
      </c>
      <c r="AE253" s="21" t="inlineStr">
        <is>
          <t>4 direct reports · norm IC: none · Team Lead: 3–5</t>
        </is>
      </c>
      <c r="AF253" s="21" t="inlineStr">
        <is>
          <t>P3 / M2 · SFIA 4 Enable</t>
        </is>
      </c>
      <c r="AG253" s="89" t="str">
        <f>IFERROR(IF(INDEX(RM_I_C,MATCH($U253,RM_KEY,0))="","",INDEX(RM_I_C,MATCH($U253,RM_KEY,0))),"")</f>
        <v>H</v>
      </c>
      <c r="AH253" s="90" t="str">
        <f>IFERROR(IF(INDEX(RM_I_Au,MATCH($U253,RM_KEY,0))="","",INDEX(RM_I_Au,MATCH($U253,RM_KEY,0))),"")</f>
        <v>M</v>
      </c>
      <c r="AI253" s="90" t="str">
        <f>IFERROR(IF(INDEX(RM_I_Ac,MATCH($U253,RM_KEY,0))="","",INDEX(RM_I_Ac,MATCH($U253,RM_KEY,0))),"")</f>
        <v>L</v>
      </c>
      <c r="AJ253" s="90" t="str">
        <f>IFERROR(IF(INDEX(RM_I_L,MATCH($U253,RM_KEY,0))="","",INDEX(RM_I_L,MATCH($U253,RM_KEY,0))),"")</f>
        <v>M</v>
      </c>
      <c r="AK253" s="90" t="str">
        <f>IFERROR(IF(INDEX(RM_I_BI,MATCH($U253,RM_KEY,0))="","",INDEX(RM_I_BI,MATCH($U253,RM_KEY,0))),"")</f>
        <v>M</v>
      </c>
      <c r="AL253" s="90" t="str">
        <f>IFERROR(IF(INDEX(RM_I_Exp,MATCH($U253,RM_KEY,0))="","",INDEX(RM_I_Exp,MATCH($U253,RM_KEY,0))),"")</f>
        <v>L</v>
      </c>
      <c r="AM253" s="90" t="str">
        <f>IFERROR(IF(INDEX(RM_I_Edu,MATCH($U253,RM_KEY,0))="","",INDEX(RM_I_Edu,MATCH($U253,RM_KEY,0))),"")</f>
        <v>L</v>
      </c>
      <c r="AN253" s="91" t="str">
        <f>IFERROR(IF(INDEX(RM_M_C,MATCH($U253,RM_KEY,0))="","",INDEX(RM_M_C,MATCH($U253,RM_KEY,0))),"")</f>
        <v>H</v>
      </c>
      <c r="AO253" s="92" t="str">
        <f>IFERROR(IF(INDEX(RM_M_Au,MATCH($U253,RM_KEY,0))="","",INDEX(RM_M_Au,MATCH($U253,RM_KEY,0))),"")</f>
        <v>M</v>
      </c>
      <c r="AP253" s="92" t="str">
        <f>IFERROR(IF(INDEX(RM_M_Ac,MATCH($U253,RM_KEY,0))="","",INDEX(RM_M_Ac,MATCH($U253,RM_KEY,0))),"")</f>
        <v>M</v>
      </c>
      <c r="AQ253" s="92" t="str">
        <f>IFERROR(IF(INDEX(RM_M_L,MATCH($U253,RM_KEY,0))="","",INDEX(RM_M_L,MATCH($U253,RM_KEY,0))),"")</f>
        <v>M</v>
      </c>
      <c r="AR253" s="92" t="str">
        <f>IFERROR(IF(INDEX(RM_M_BI,MATCH($U253,RM_KEY,0))="","",INDEX(RM_M_BI,MATCH($U253,RM_KEY,0))),"")</f>
        <v>L</v>
      </c>
      <c r="AS253" s="92" t="str">
        <f>IFERROR(IF(INDEX(RM_M_Exp,MATCH($U253,RM_KEY,0))="","",INDEX(RM_M_Exp,MATCH($U253,RM_KEY,0))),"")</f>
        <v>L</v>
      </c>
      <c r="AT253" s="92" t="str">
        <f>IFERROR(IF(INDEX(RM_M_Edu,MATCH($U253,RM_KEY,0))="","",INDEX(RM_M_Edu,MATCH($U253,RM_KEY,0))),"")</f>
        <v>L</v>
      </c>
      <c r="AU253" s="93" t="str">
        <f>IFERROR(IF(INDEX(RM_L_C,MATCH($U253,RM_KEY,0))="","",INDEX(RM_L_C,MATCH($U253,RM_KEY,0))),"")</f>
        <v/>
      </c>
      <c r="AV253" s="94" t="str">
        <f>IFERROR(IF(INDEX(RM_L_Au,MATCH($U253,RM_KEY,0))="","",INDEX(RM_L_Au,MATCH($U253,RM_KEY,0))),"")</f>
        <v/>
      </c>
      <c r="AW253" s="94" t="str">
        <f>IFERROR(IF(INDEX(RM_L_Ac,MATCH($U253,RM_KEY,0))="","",INDEX(RM_L_Ac,MATCH($U253,RM_KEY,0))),"")</f>
        <v/>
      </c>
      <c r="AX253" s="94" t="str">
        <f>IFERROR(IF(INDEX(RM_L_L,MATCH($U253,RM_KEY,0))="","",INDEX(RM_L_L,MATCH($U253,RM_KEY,0))),"")</f>
        <v/>
      </c>
      <c r="AY253" s="94" t="str">
        <f>IFERROR(IF(INDEX(RM_L_BI,MATCH($U253,RM_KEY,0))="","",INDEX(RM_L_BI,MATCH($U253,RM_KEY,0))),"")</f>
        <v/>
      </c>
      <c r="AZ253" s="94" t="str">
        <f>IFERROR(IF(INDEX(RM_L_Exp,MATCH($U253,RM_KEY,0))="","",INDEX(RM_L_Exp,MATCH($U253,RM_KEY,0))),"")</f>
        <v/>
      </c>
      <c r="BA253" s="94" t="str">
        <f>IFERROR(IF(INDEX(RM_L_Edu,MATCH($U253,RM_KEY,0))="","",INDEX(RM_L_Edu,MATCH($U253,RM_KEY,0))),"")</f>
        <v/>
      </c>
      <c r="BB253" s="89" t="inlineStr">
        <is>
          <t>M</t>
        </is>
      </c>
      <c r="BC253" s="90" t="inlineStr">
        <is>
          <t>M</t>
        </is>
      </c>
      <c r="BD253" s="90" t="inlineStr">
        <is>
          <t>M</t>
        </is>
      </c>
      <c r="BE253" s="90" t="inlineStr">
        <is>
          <t>M</t>
        </is>
      </c>
      <c r="BF253" s="90" t="n"/>
      <c r="BG253" s="90" t="inlineStr">
        <is>
          <t>H</t>
        </is>
      </c>
      <c r="BH253" s="90" t="inlineStr">
        <is>
          <t>M</t>
        </is>
      </c>
      <c r="BI253" s="93" t="n"/>
      <c r="BJ253" s="94" t="n"/>
      <c r="BK253" s="94" t="n"/>
      <c r="BL253" s="94" t="n"/>
      <c r="BM253" s="94" t="n"/>
      <c r="BN253" s="94" t="n"/>
      <c r="BO253" s="94" t="n"/>
      <c r="BP253" s="63" t="n"/>
      <c r="BQ253" s="95" t="str">
        <f>IF(CY253=0,"",IF(BP253&lt;&gt;"",BP253,IF(LEFT(W253,1)="X",W253,IF(OR(W253="B+",W253="C+"),INDEX(LAD_PC,MAX(1,MIN(14,MATCH(W253,LAD_PC,0)+IF((DA253-CZ253)&gt;=0.5,1,IF((DA253-CZ253)&lt;=-0.5,-1,0))))),INDEX(LAD_STD,MAX(1,MIN(12,MATCH(W253,LAD_STD,0)+IF((DA253-CZ253)&gt;=0.5,1,IF((DA253-CZ253)&lt;=-0.5,-1,0)))))))))</f>
        <v/>
      </c>
      <c r="BR253" s="86" t="str">
        <f>IF(BQ253="","",IFERROR(CHOOSE(INDEX(B_RANK,MATCH(BQ253,B_LVL,0)),"Band A · Practitioner","Band B · Specialist / Manager","B+ · Player-Coach","Band C · Principal / Head","C+ · Player-Coach","Band D · Business leadership","Band E · Enterprise leadership"),"Band X · Consultant"))</f>
        <v/>
      </c>
      <c r="BS253" s="86" t="str">
        <f>IF(BQ253="","",IF(BQ253=W253,"• Same",IF(INDEX(B_VAL,MATCH(BQ253,B_LVL,0))&gt;INDEX(B_VAL,MATCH(W253,B_LVL,0)),"▲ Up","▼ Down")))</f>
        <v/>
      </c>
      <c r="BT253" s="95" t="str">
        <f>IF(BQ253&lt;&gt;"",BQ253,W253)</f>
        <v>B1</v>
      </c>
      <c r="BU253" s="86" t="str">
        <f>IFERROR(IF($H253="","—",IF(OR(LEFT(BT253,1)="X",LEFT(INDEX($BT$7:$BT$592,MATCH($H253,$D$7:$D$592,0)),1)="X"),"—",IF(AND(LEFT(BT253,1)="E",LEFT(INDEX($BT$7:$BT$592,MATCH($H253,$D$7:$D$592,0)),1)="E"),"Exception · Band E",IF(INDEX(B_VAL,MATCH(BT253,B_LVL,0))&gt;=INDEX(B_VAL,MATCH(INDEX($BT$7:$BT$592,MATCH($H253,$D$7:$D$592,0)),B_LVL,0)),"⚠ At or above the manager",IF(INDEX(B_RANK,MATCH(BT253,B_LVL,0))=INDEX(B_RANK,MATCH(INDEX($BT$7:$BT$592,MATCH($H253,$D$7:$D$592,0)),B_LVL,0)),"⚠ Same band as the manager","OK"))))),"—")</f>
        <v>OK</v>
      </c>
      <c r="BV253" s="64" t="n"/>
      <c r="BW253" s="20">
        <f>IFERROR(INDEX(LMH_PTS,MATCH(AG253,LMH_KEY,0)),0)</f>
        <v>9</v>
      </c>
      <c r="BX253" s="21">
        <f>IFERROR(INDEX(LMH_PTS,MATCH(AH253,LMH_KEY,0)),0)</f>
        <v>3</v>
      </c>
      <c r="BY253" s="21">
        <f>IFERROR(INDEX(LMH_PTS,MATCH(AI253,LMH_KEY,0)),0)</f>
        <v>1</v>
      </c>
      <c r="BZ253" s="21">
        <f>IFERROR(INDEX(LMH_PTS,MATCH(AJ253,LMH_KEY,0)),0)</f>
        <v>3</v>
      </c>
      <c r="CA253" s="21">
        <f>IFERROR(INDEX(LMH_PTS,MATCH(AK253,LMH_KEY,0)),0)</f>
        <v>3</v>
      </c>
      <c r="CB253" s="21">
        <f>IFERROR(INDEX(LMH_PTS,MATCH(AL253,LMH_KEY,0)),0)</f>
        <v>1</v>
      </c>
      <c r="CC253" s="21">
        <f>IFERROR(INDEX(LMH_PTS,MATCH(AM253,LMH_KEY,0)),0)</f>
        <v>1</v>
      </c>
      <c r="CD253" s="21">
        <f>IFERROR(INDEX(LMH_PTS,MATCH(IF(AU253&lt;&gt;"",AU253,AG253),LMH_KEY,0)),0)</f>
        <v>9</v>
      </c>
      <c r="CE253" s="21">
        <f>IFERROR(INDEX(LMH_PTS,MATCH(IF(AV253&lt;&gt;"",AV253,AH253),LMH_KEY,0)),0)</f>
        <v>3</v>
      </c>
      <c r="CF253" s="21">
        <f>IFERROR(INDEX(LMH_PTS,MATCH(IF(AW253&lt;&gt;"",AW253,AI253),LMH_KEY,0)),0)</f>
        <v>1</v>
      </c>
      <c r="CG253" s="21">
        <f>IFERROR(INDEX(LMH_PTS,MATCH(IF(AX253&lt;&gt;"",AX253,AJ253),LMH_KEY,0)),0)</f>
        <v>3</v>
      </c>
      <c r="CH253" s="21">
        <f>IFERROR(INDEX(LMH_PTS,MATCH(IF(AY253&lt;&gt;"",AY253,AK253),LMH_KEY,0)),0)</f>
        <v>3</v>
      </c>
      <c r="CI253" s="21">
        <f>IFERROR(INDEX(LMH_PTS,MATCH(IF(AZ253&lt;&gt;"",AZ253,AL253),LMH_KEY,0)),0)</f>
        <v>1</v>
      </c>
      <c r="CJ253" s="21">
        <f>IFERROR(INDEX(LMH_PTS,MATCH(IF(BA253&lt;&gt;"",BA253,AM253),LMH_KEY,0)),0)</f>
        <v>1</v>
      </c>
      <c r="CK253" s="21">
        <f>IF(BB253="",0,IFERROR(INDEX(LMH_STEP,MATCH(BB253,LMH_KEY,0)),0))</f>
        <v>0</v>
      </c>
      <c r="CL253" s="21">
        <f>IF(BC253="",0,IFERROR(INDEX(LMH_STEP,MATCH(BC253,LMH_KEY,0)),0))</f>
        <v>0</v>
      </c>
      <c r="CM253" s="21">
        <f>IF(BD253="",0,IFERROR(INDEX(LMH_STEP,MATCH(BD253,LMH_KEY,0)),0))</f>
        <v>0</v>
      </c>
      <c r="CN253" s="21">
        <f>IF(BE253="",0,IFERROR(INDEX(LMH_STEP,MATCH(BE253,LMH_KEY,0)),0))</f>
        <v>0</v>
      </c>
      <c r="CO253" s="21">
        <f>IF(BF253="",0,IFERROR(INDEX(LMH_STEP,MATCH(BF253,LMH_KEY,0)),0))</f>
        <v>0</v>
      </c>
      <c r="CP253" s="21">
        <f>IF(BG253="",0,IFERROR(INDEX(LMH_STEP,MATCH(BG253,LMH_KEY,0)),0))</f>
        <v>1</v>
      </c>
      <c r="CQ253" s="21">
        <f>IF(BH253="",0,IFERROR(INDEX(LMH_STEP,MATCH(BH253,LMH_KEY,0)),0))</f>
        <v>0</v>
      </c>
      <c r="CR253" s="21">
        <f>IF(BI253&lt;&gt;"",IFERROR(INDEX(LMH_STEP,MATCH(BI253,LMH_KEY,0)),0),CK253)</f>
        <v>0</v>
      </c>
      <c r="CS253" s="21">
        <f>IF(BJ253&lt;&gt;"",IFERROR(INDEX(LMH_STEP,MATCH(BJ253,LMH_KEY,0)),0),CL253)</f>
        <v>0</v>
      </c>
      <c r="CT253" s="21">
        <f>IF(BK253&lt;&gt;"",IFERROR(INDEX(LMH_STEP,MATCH(BK253,LMH_KEY,0)),0),CM253)</f>
        <v>0</v>
      </c>
      <c r="CU253" s="21">
        <f>IF(BL253&lt;&gt;"",IFERROR(INDEX(LMH_STEP,MATCH(BL253,LMH_KEY,0)),0),CN253)</f>
        <v>0</v>
      </c>
      <c r="CV253" s="21">
        <f>IF(BM253&lt;&gt;"",IFERROR(INDEX(LMH_STEP,MATCH(BM253,LMH_KEY,0)),0),CO253)</f>
        <v>0</v>
      </c>
      <c r="CW253" s="21">
        <f>IF(BN253&lt;&gt;"",IFERROR(INDEX(LMH_STEP,MATCH(BN253,LMH_KEY,0)),0),CP253)</f>
        <v>1</v>
      </c>
      <c r="CX253" s="21">
        <f>IF(BO253&lt;&gt;"",IFERROR(INDEX(LMH_STEP,MATCH(BO253,LMH_KEY,0)),0),CQ253)</f>
        <v>0</v>
      </c>
      <c r="CY253" s="21">
        <f>COUNTA(BI253:BO253)+IF(BP253&lt;&gt;"",1,0)+IFERROR(INDEX(RM_LCNT,MATCH($U253,RM_KEY,0)),0)</f>
        <v>0</v>
      </c>
      <c r="CZ253" s="21">
        <f>IF((BW253+BX253+BY253+BZ253+CA253+CB253+CC253)=0,0,(BW253*CK253+BX253*CL253+BY253*CM253+BZ253*CN253+CA253*CO253+CB253*CP253+CC253*CQ253)/(BW253+BX253+BY253+BZ253+CA253+CB253+CC253))</f>
        <v>0.0476190476190476</v>
      </c>
      <c r="DA253" s="21">
        <f>IF((CD253+CE253+CF253+CG253+CH253+CI253+CJ253)=0,0,(CD253*CR253+CE253*CS253+CF253*CT253+CG253*CU253+CH253*CV253+CI253*CW253+CJ253*CX253)/(CD253+CE253+CF253+CG253+CH253+CI253+CJ253))</f>
        <v>0.0476190476190476</v>
      </c>
    </row>
    <row r="254" ht="70" customHeight="1">
      <c r="A254" s="59" t="inlineStr">
        <is>
          <t>Corporate</t>
        </is>
      </c>
      <c r="B254" s="17" t="inlineStr">
        <is>
          <t>Marketing</t>
        </is>
      </c>
      <c r="C254" s="17" t="n">
        <v>4</v>
      </c>
      <c r="D254" s="17" t="inlineStr">
        <is>
          <t>IRIS2200</t>
        </is>
      </c>
      <c r="E254" s="17" t="inlineStr">
        <is>
          <t>Barsha Gloria Gomes</t>
        </is>
      </c>
      <c r="F254" s="17" t="inlineStr">
        <is>
          <t>Manager-Content</t>
        </is>
      </c>
      <c r="G254" s="17" t="inlineStr">
        <is>
          <t>Abhilash Menon</t>
        </is>
      </c>
      <c r="H254" s="17" t="inlineStr">
        <is>
          <t>IRIS2523</t>
        </is>
      </c>
      <c r="I254" s="17" t="n">
        <v>9.9</v>
      </c>
      <c r="J254" s="17" t="inlineStr">
        <is>
          <t>MA</t>
        </is>
      </c>
      <c r="K254" s="17" t="inlineStr">
        <is>
          <t>L5 – Manager</t>
        </is>
      </c>
      <c r="L254" s="82" t="inlineStr">
        <is>
          <t>18 of 20</t>
        </is>
      </c>
      <c r="M254" s="83" t="n"/>
      <c r="N254" s="83" t="inlineStr">
        <is>
          <t>Annual · set by manager: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
Quarterly: Q1: Deliver committed …</t>
        </is>
      </c>
      <c r="O254" s="83" t="inlineStr">
        <is>
          <t>Latest rating: 3 · Potential: Medium · 9-box: Core Contributor</t>
        </is>
      </c>
      <c r="P254" s="83" t="inlineStr">
        <is>
          <t>Complexity &amp; Expertise: B1: Plans and writes all content on regulatory subject matter: web, blogs, briefs, case studies, positioning → moved down 0.5
Autonomy &amp; Decision: A3: Decides content planning, editorial priorities and messaging; content still goes through SME/stakeholder sign-off → moved down 1
Accountability &amp; Impact: B1: All corporate content deliverables and brand messaging across channels → moved down 0.5
Leadership &amp; Strategy: A1: No people guidance described; 0 direct reports → moved down 1</t>
        </is>
      </c>
      <c r="Q254" s="84" t="inlineStr">
        <is>
          <t>Open ▸</t>
        </is>
      </c>
      <c r="R254" s="84" t="inlineStr">
        <is>
          <t>Card ▸</t>
        </is>
      </c>
      <c r="S254" s="85" t="inlineStr">
        <is>
          <t>Marketing &amp; Communications</t>
        </is>
      </c>
      <c r="T254" s="86" t="inlineStr">
        <is>
          <t>Content Marketing</t>
        </is>
      </c>
      <c r="U254" s="86" t="inlineStr">
        <is>
          <t>R054</t>
        </is>
      </c>
      <c r="V254" s="86" t="inlineStr">
        <is>
          <t>Content Marketing · IC</t>
        </is>
      </c>
      <c r="W254" s="101" t="inlineStr">
        <is>
          <t>A3</t>
        </is>
      </c>
      <c r="X254" s="86" t="inlineStr">
        <is>
          <t>Band A · Practitioner</t>
        </is>
      </c>
      <c r="Y254" s="86" t="inlineStr">
        <is>
          <t>Senior Content Marketing Associate</t>
        </is>
      </c>
      <c r="Z254" s="100" t="inlineStr">
        <is>
          <t>Keeps Senior Content Marketing Specialist for one cycle · then Senior Content Marketing Associate</t>
        </is>
      </c>
      <c r="AA254" s="86" t="inlineStr">
        <is>
          <t>Evidence level B2 · moved down to A3 so that no reportee shares a band with their manager, with the fewest moves across IRIS · pay and title protected for one cycle</t>
        </is>
      </c>
      <c r="AB254" s="86" t="n"/>
      <c r="AC254" s="88" t="inlineStr">
        <is>
          <t>B2</t>
        </is>
      </c>
      <c r="AD254" s="21" t="inlineStr">
        <is>
          <t>High · 9.9 yrs vs market 2–5 yrs for A3</t>
        </is>
      </c>
      <c r="AE254" s="21" t="n"/>
      <c r="AF254" s="21" t="inlineStr">
        <is>
          <t>P2 · SFIA 3 Apply</t>
        </is>
      </c>
      <c r="AG254" s="89" t="str">
        <f>IFERROR(IF(INDEX(RM_I_C,MATCH($U254,RM_KEY,0))="","",INDEX(RM_I_C,MATCH($U254,RM_KEY,0))),"")</f>
        <v>H</v>
      </c>
      <c r="AH254" s="90" t="str">
        <f>IFERROR(IF(INDEX(RM_I_Au,MATCH($U254,RM_KEY,0))="","",INDEX(RM_I_Au,MATCH($U254,RM_KEY,0))),"")</f>
        <v>M</v>
      </c>
      <c r="AI254" s="90" t="str">
        <f>IFERROR(IF(INDEX(RM_I_Ac,MATCH($U254,RM_KEY,0))="","",INDEX(RM_I_Ac,MATCH($U254,RM_KEY,0))),"")</f>
        <v>L</v>
      </c>
      <c r="AJ254" s="90" t="str">
        <f>IFERROR(IF(INDEX(RM_I_L,MATCH($U254,RM_KEY,0))="","",INDEX(RM_I_L,MATCH($U254,RM_KEY,0))),"")</f>
        <v>L</v>
      </c>
      <c r="AK254" s="90" t="str">
        <f>IFERROR(IF(INDEX(RM_I_BI,MATCH($U254,RM_KEY,0))="","",INDEX(RM_I_BI,MATCH($U254,RM_KEY,0))),"")</f>
        <v>M</v>
      </c>
      <c r="AL254" s="90" t="str">
        <f>IFERROR(IF(INDEX(RM_I_Exp,MATCH($U254,RM_KEY,0))="","",INDEX(RM_I_Exp,MATCH($U254,RM_KEY,0))),"")</f>
        <v>L</v>
      </c>
      <c r="AM254" s="90" t="str">
        <f>IFERROR(IF(INDEX(RM_I_Edu,MATCH($U254,RM_KEY,0))="","",INDEX(RM_I_Edu,MATCH($U254,RM_KEY,0))),"")</f>
        <v>L</v>
      </c>
      <c r="AN254" s="91" t="str">
        <f>IFERROR(IF(INDEX(RM_M_C,MATCH($U254,RM_KEY,0))="","",INDEX(RM_M_C,MATCH($U254,RM_KEY,0))),"")</f>
        <v>H</v>
      </c>
      <c r="AO254" s="92" t="str">
        <f>IFERROR(IF(INDEX(RM_M_Au,MATCH($U254,RM_KEY,0))="","",INDEX(RM_M_Au,MATCH($U254,RM_KEY,0))),"")</f>
        <v>M</v>
      </c>
      <c r="AP254" s="92" t="str">
        <f>IFERROR(IF(INDEX(RM_M_Ac,MATCH($U254,RM_KEY,0))="","",INDEX(RM_M_Ac,MATCH($U254,RM_KEY,0))),"")</f>
        <v>M</v>
      </c>
      <c r="AQ254" s="92" t="str">
        <f>IFERROR(IF(INDEX(RM_M_L,MATCH($U254,RM_KEY,0))="","",INDEX(RM_M_L,MATCH($U254,RM_KEY,0))),"")</f>
        <v>L</v>
      </c>
      <c r="AR254" s="92" t="str">
        <f>IFERROR(IF(INDEX(RM_M_BI,MATCH($U254,RM_KEY,0))="","",INDEX(RM_M_BI,MATCH($U254,RM_KEY,0))),"")</f>
        <v>L</v>
      </c>
      <c r="AS254" s="92" t="str">
        <f>IFERROR(IF(INDEX(RM_M_Exp,MATCH($U254,RM_KEY,0))="","",INDEX(RM_M_Exp,MATCH($U254,RM_KEY,0))),"")</f>
        <v>L</v>
      </c>
      <c r="AT254" s="92" t="str">
        <f>IFERROR(IF(INDEX(RM_M_Edu,MATCH($U254,RM_KEY,0))="","",INDEX(RM_M_Edu,MATCH($U254,RM_KEY,0))),"")</f>
        <v>L</v>
      </c>
      <c r="AU254" s="93" t="str">
        <f>IFERROR(IF(INDEX(RM_L_C,MATCH($U254,RM_KEY,0))="","",INDEX(RM_L_C,MATCH($U254,RM_KEY,0))),"")</f>
        <v/>
      </c>
      <c r="AV254" s="94" t="str">
        <f>IFERROR(IF(INDEX(RM_L_Au,MATCH($U254,RM_KEY,0))="","",INDEX(RM_L_Au,MATCH($U254,RM_KEY,0))),"")</f>
        <v/>
      </c>
      <c r="AW254" s="94" t="str">
        <f>IFERROR(IF(INDEX(RM_L_Ac,MATCH($U254,RM_KEY,0))="","",INDEX(RM_L_Ac,MATCH($U254,RM_KEY,0))),"")</f>
        <v/>
      </c>
      <c r="AX254" s="94" t="str">
        <f>IFERROR(IF(INDEX(RM_L_L,MATCH($U254,RM_KEY,0))="","",INDEX(RM_L_L,MATCH($U254,RM_KEY,0))),"")</f>
        <v/>
      </c>
      <c r="AY254" s="94" t="str">
        <f>IFERROR(IF(INDEX(RM_L_BI,MATCH($U254,RM_KEY,0))="","",INDEX(RM_L_BI,MATCH($U254,RM_KEY,0))),"")</f>
        <v/>
      </c>
      <c r="AZ254" s="94" t="str">
        <f>IFERROR(IF(INDEX(RM_L_Exp,MATCH($U254,RM_KEY,0))="","",INDEX(RM_L_Exp,MATCH($U254,RM_KEY,0))),"")</f>
        <v/>
      </c>
      <c r="BA254" s="94" t="str">
        <f>IFERROR(IF(INDEX(RM_L_Edu,MATCH($U254,RM_KEY,0))="","",INDEX(RM_L_Edu,MATCH($U254,RM_KEY,0))),"")</f>
        <v/>
      </c>
      <c r="BB254" s="89" t="inlineStr">
        <is>
          <t>H</t>
        </is>
      </c>
      <c r="BC254" s="90" t="inlineStr">
        <is>
          <t>H</t>
        </is>
      </c>
      <c r="BD254" s="90" t="inlineStr">
        <is>
          <t>H</t>
        </is>
      </c>
      <c r="BE254" s="90" t="inlineStr">
        <is>
          <t>M</t>
        </is>
      </c>
      <c r="BF254" s="90" t="inlineStr">
        <is>
          <t>H</t>
        </is>
      </c>
      <c r="BG254" s="90" t="inlineStr">
        <is>
          <t>H</t>
        </is>
      </c>
      <c r="BH254" s="90" t="inlineStr">
        <is>
          <t>H</t>
        </is>
      </c>
      <c r="BI254" s="93" t="n"/>
      <c r="BJ254" s="94" t="n"/>
      <c r="BK254" s="94" t="n"/>
      <c r="BL254" s="94" t="n"/>
      <c r="BM254" s="94" t="n"/>
      <c r="BN254" s="94" t="n"/>
      <c r="BO254" s="94" t="n"/>
      <c r="BP254" s="63" t="n"/>
      <c r="BQ254" s="95" t="str">
        <f>IF(CY254=0,"",IF(BP254&lt;&gt;"",BP254,IF(LEFT(W254,1)="X",W254,IF(OR(W254="B+",W254="C+"),INDEX(LAD_PC,MAX(1,MIN(14,MATCH(W254,LAD_PC,0)+IF((DA254-CZ254)&gt;=0.5,1,IF((DA254-CZ254)&lt;=-0.5,-1,0))))),INDEX(LAD_STD,MAX(1,MIN(12,MATCH(W254,LAD_STD,0)+IF((DA254-CZ254)&gt;=0.5,1,IF((DA254-CZ254)&lt;=-0.5,-1,0)))))))))</f>
        <v/>
      </c>
      <c r="BR254" s="86" t="str">
        <f>IF(BQ254="","",IFERROR(CHOOSE(INDEX(B_RANK,MATCH(BQ254,B_LVL,0)),"Band A · Practitioner","Band B · Specialist / Manager","B+ · Player-Coach","Band C · Principal / Head","C+ · Player-Coach","Band D · Business leadership","Band E · Enterprise leadership"),"Band X · Consultant"))</f>
        <v/>
      </c>
      <c r="BS254" s="86" t="str">
        <f>IF(BQ254="","",IF(BQ254=W254,"• Same",IF(INDEX(B_VAL,MATCH(BQ254,B_LVL,0))&gt;INDEX(B_VAL,MATCH(W254,B_LVL,0)),"▲ Up","▼ Down")))</f>
        <v/>
      </c>
      <c r="BT254" s="95" t="str">
        <f>IF(BQ254&lt;&gt;"",BQ254,W254)</f>
        <v>A3</v>
      </c>
      <c r="BU254" s="86" t="str">
        <f>IFERROR(IF($H254="","—",IF(OR(LEFT(BT254,1)="X",LEFT(INDEX($BT$7:$BT$592,MATCH($H254,$D$7:$D$592,0)),1)="X"),"—",IF(AND(LEFT(BT254,1)="E",LEFT(INDEX($BT$7:$BT$592,MATCH($H254,$D$7:$D$592,0)),1)="E"),"Exception · Band E",IF(INDEX(B_VAL,MATCH(BT254,B_LVL,0))&gt;=INDEX(B_VAL,MATCH(INDEX($BT$7:$BT$592,MATCH($H254,$D$7:$D$592,0)),B_LVL,0)),"⚠ At or above the manager",IF(INDEX(B_RANK,MATCH(BT254,B_LVL,0))=INDEX(B_RANK,MATCH(INDEX($BT$7:$BT$592,MATCH($H254,$D$7:$D$592,0)),B_LVL,0)),"⚠ Same band as the manager","OK"))))),"—")</f>
        <v>OK</v>
      </c>
      <c r="BV254" s="64" t="n"/>
      <c r="BW254" s="20">
        <f>IFERROR(INDEX(LMH_PTS,MATCH(AG254,LMH_KEY,0)),0)</f>
        <v>9</v>
      </c>
      <c r="BX254" s="21">
        <f>IFERROR(INDEX(LMH_PTS,MATCH(AH254,LMH_KEY,0)),0)</f>
        <v>3</v>
      </c>
      <c r="BY254" s="21">
        <f>IFERROR(INDEX(LMH_PTS,MATCH(AI254,LMH_KEY,0)),0)</f>
        <v>1</v>
      </c>
      <c r="BZ254" s="21">
        <f>IFERROR(INDEX(LMH_PTS,MATCH(AJ254,LMH_KEY,0)),0)</f>
        <v>1</v>
      </c>
      <c r="CA254" s="21">
        <f>IFERROR(INDEX(LMH_PTS,MATCH(AK254,LMH_KEY,0)),0)</f>
        <v>3</v>
      </c>
      <c r="CB254" s="21">
        <f>IFERROR(INDEX(LMH_PTS,MATCH(AL254,LMH_KEY,0)),0)</f>
        <v>1</v>
      </c>
      <c r="CC254" s="21">
        <f>IFERROR(INDEX(LMH_PTS,MATCH(AM254,LMH_KEY,0)),0)</f>
        <v>1</v>
      </c>
      <c r="CD254" s="21">
        <f>IFERROR(INDEX(LMH_PTS,MATCH(IF(AU254&lt;&gt;"",AU254,AG254),LMH_KEY,0)),0)</f>
        <v>9</v>
      </c>
      <c r="CE254" s="21">
        <f>IFERROR(INDEX(LMH_PTS,MATCH(IF(AV254&lt;&gt;"",AV254,AH254),LMH_KEY,0)),0)</f>
        <v>3</v>
      </c>
      <c r="CF254" s="21">
        <f>IFERROR(INDEX(LMH_PTS,MATCH(IF(AW254&lt;&gt;"",AW254,AI254),LMH_KEY,0)),0)</f>
        <v>1</v>
      </c>
      <c r="CG254" s="21">
        <f>IFERROR(INDEX(LMH_PTS,MATCH(IF(AX254&lt;&gt;"",AX254,AJ254),LMH_KEY,0)),0)</f>
        <v>1</v>
      </c>
      <c r="CH254" s="21">
        <f>IFERROR(INDEX(LMH_PTS,MATCH(IF(AY254&lt;&gt;"",AY254,AK254),LMH_KEY,0)),0)</f>
        <v>3</v>
      </c>
      <c r="CI254" s="21">
        <f>IFERROR(INDEX(LMH_PTS,MATCH(IF(AZ254&lt;&gt;"",AZ254,AL254),LMH_KEY,0)),0)</f>
        <v>1</v>
      </c>
      <c r="CJ254" s="21">
        <f>IFERROR(INDEX(LMH_PTS,MATCH(IF(BA254&lt;&gt;"",BA254,AM254),LMH_KEY,0)),0)</f>
        <v>1</v>
      </c>
      <c r="CK254" s="21">
        <f>IF(BB254="",0,IFERROR(INDEX(LMH_STEP,MATCH(BB254,LMH_KEY,0)),0))</f>
        <v>1</v>
      </c>
      <c r="CL254" s="21">
        <f>IF(BC254="",0,IFERROR(INDEX(LMH_STEP,MATCH(BC254,LMH_KEY,0)),0))</f>
        <v>1</v>
      </c>
      <c r="CM254" s="21">
        <f>IF(BD254="",0,IFERROR(INDEX(LMH_STEP,MATCH(BD254,LMH_KEY,0)),0))</f>
        <v>1</v>
      </c>
      <c r="CN254" s="21">
        <f>IF(BE254="",0,IFERROR(INDEX(LMH_STEP,MATCH(BE254,LMH_KEY,0)),0))</f>
        <v>0</v>
      </c>
      <c r="CO254" s="21">
        <f>IF(BF254="",0,IFERROR(INDEX(LMH_STEP,MATCH(BF254,LMH_KEY,0)),0))</f>
        <v>1</v>
      </c>
      <c r="CP254" s="21">
        <f>IF(BG254="",0,IFERROR(INDEX(LMH_STEP,MATCH(BG254,LMH_KEY,0)),0))</f>
        <v>1</v>
      </c>
      <c r="CQ254" s="21">
        <f>IF(BH254="",0,IFERROR(INDEX(LMH_STEP,MATCH(BH254,LMH_KEY,0)),0))</f>
        <v>1</v>
      </c>
      <c r="CR254" s="21">
        <f>IF(BI254&lt;&gt;"",IFERROR(INDEX(LMH_STEP,MATCH(BI254,LMH_KEY,0)),0),CK254)</f>
        <v>1</v>
      </c>
      <c r="CS254" s="21">
        <f>IF(BJ254&lt;&gt;"",IFERROR(INDEX(LMH_STEP,MATCH(BJ254,LMH_KEY,0)),0),CL254)</f>
        <v>1</v>
      </c>
      <c r="CT254" s="21">
        <f>IF(BK254&lt;&gt;"",IFERROR(INDEX(LMH_STEP,MATCH(BK254,LMH_KEY,0)),0),CM254)</f>
        <v>1</v>
      </c>
      <c r="CU254" s="21">
        <f>IF(BL254&lt;&gt;"",IFERROR(INDEX(LMH_STEP,MATCH(BL254,LMH_KEY,0)),0),CN254)</f>
        <v>0</v>
      </c>
      <c r="CV254" s="21">
        <f>IF(BM254&lt;&gt;"",IFERROR(INDEX(LMH_STEP,MATCH(BM254,LMH_KEY,0)),0),CO254)</f>
        <v>1</v>
      </c>
      <c r="CW254" s="21">
        <f>IF(BN254&lt;&gt;"",IFERROR(INDEX(LMH_STEP,MATCH(BN254,LMH_KEY,0)),0),CP254)</f>
        <v>1</v>
      </c>
      <c r="CX254" s="21">
        <f>IF(BO254&lt;&gt;"",IFERROR(INDEX(LMH_STEP,MATCH(BO254,LMH_KEY,0)),0),CQ254)</f>
        <v>1</v>
      </c>
      <c r="CY254" s="21">
        <f>COUNTA(BI254:BO254)+IF(BP254&lt;&gt;"",1,0)+IFERROR(INDEX(RM_LCNT,MATCH($U254,RM_KEY,0)),0)</f>
        <v>0</v>
      </c>
      <c r="CZ254" s="21">
        <f>IF((BW254+BX254+BY254+BZ254+CA254+CB254+CC254)=0,0,(BW254*CK254+BX254*CL254+BY254*CM254+BZ254*CN254+CA254*CO254+CB254*CP254+CC254*CQ254)/(BW254+BX254+BY254+BZ254+CA254+CB254+CC254))</f>
        <v>0.947368421052632</v>
      </c>
      <c r="DA254" s="21">
        <f>IF((CD254+CE254+CF254+CG254+CH254+CI254+CJ254)=0,0,(CD254*CR254+CE254*CS254+CF254*CT254+CG254*CU254+CH254*CV254+CI254*CW254+CJ254*CX254)/(CD254+CE254+CF254+CG254+CH254+CI254+CJ254))</f>
        <v>0.947368421052632</v>
      </c>
    </row>
    <row r="255" ht="70" customHeight="1">
      <c r="A255" s="59" t="inlineStr">
        <is>
          <t>Corporate</t>
        </is>
      </c>
      <c r="B255" s="17" t="inlineStr">
        <is>
          <t>Marketing</t>
        </is>
      </c>
      <c r="C255" s="17" t="n">
        <v>4</v>
      </c>
      <c r="D255" s="17" t="inlineStr">
        <is>
          <t>IRIS2307</t>
        </is>
      </c>
      <c r="E255" s="17" t="inlineStr">
        <is>
          <t>Abhishek Sharma</t>
        </is>
      </c>
      <c r="F255" s="17" t="inlineStr">
        <is>
          <t>Senior Designer</t>
        </is>
      </c>
      <c r="G255" s="17" t="inlineStr">
        <is>
          <t>Abhilash Menon</t>
        </is>
      </c>
      <c r="H255" s="17" t="inlineStr">
        <is>
          <t>IRIS2523</t>
        </is>
      </c>
      <c r="I255" s="17" t="n">
        <v>6</v>
      </c>
      <c r="J255" s="17" t="inlineStr">
        <is>
          <t>HSC</t>
        </is>
      </c>
      <c r="K255" s="17" t="inlineStr">
        <is>
          <t>L4 – Senior</t>
        </is>
      </c>
      <c r="L255" s="82" t="inlineStr">
        <is>
          <t>20 of 20</t>
        </is>
      </c>
      <c r="M255" s="83" t="n"/>
      <c r="N255" s="83" t="inlineStr">
        <is>
          <t>Annual · set by manager: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
Quarterly: Q1: Deliver committed …</t>
        </is>
      </c>
      <c r="O255" s="83" t="inlineStr">
        <is>
          <t>Latest rating: 3 · Potential: Medium · 9-box: Reliable Specialist</t>
        </is>
      </c>
      <c r="P255" s="83" t="inlineStr">
        <is>
          <t>Complexity &amp; Expertise: A3: Varied design: RFP presentations, sales kits, website UI/UX, video editing, event and corporate branding → matches the start
Autonomy &amp; Decision: A3: Decides design elements and core ideation for assets → matches the start
Accountability &amp; Impact: A3: Accountable for all design output and brand consistency; RFP and event deadlines affect opportunities → matches the start
Leadership &amp; Strategy: A1: No guidance or leadership of others described → moved down 0.5</t>
        </is>
      </c>
      <c r="Q255" s="84" t="inlineStr">
        <is>
          <t>Open ▸</t>
        </is>
      </c>
      <c r="R255" s="84" t="inlineStr">
        <is>
          <t>Card ▸</t>
        </is>
      </c>
      <c r="S255" s="85" t="inlineStr">
        <is>
          <t>Design &amp; Creative</t>
        </is>
      </c>
      <c r="T255" s="86" t="inlineStr">
        <is>
          <t>Brand, Graphic &amp; Video Design</t>
        </is>
      </c>
      <c r="U255" s="86" t="inlineStr">
        <is>
          <t>R025</t>
        </is>
      </c>
      <c r="V255" s="86" t="inlineStr">
        <is>
          <t>Brand, Graphic &amp; Video Design · IC</t>
        </is>
      </c>
      <c r="W255" s="101" t="inlineStr">
        <is>
          <t>A3</t>
        </is>
      </c>
      <c r="X255" s="86" t="inlineStr">
        <is>
          <t>Band A · Practitioner</t>
        </is>
      </c>
      <c r="Y255" s="86" t="inlineStr">
        <is>
          <t>Senior Designer</t>
        </is>
      </c>
      <c r="Z255" s="86" t="n"/>
      <c r="AA255" s="86" t="inlineStr">
        <is>
          <t>Placed at A3 by the evidence: six ratings × market-derived weights and rules R1–R13 · no move needed for the reporting line</t>
        </is>
      </c>
      <c r="AB255" s="86" t="n"/>
      <c r="AC255" s="88" t="inlineStr">
        <is>
          <t>A3</t>
        </is>
      </c>
      <c r="AD255" s="21" t="inlineStr">
        <is>
          <t>High · 6 yrs vs market 2–5 yrs for A3</t>
        </is>
      </c>
      <c r="AE255" s="21" t="n"/>
      <c r="AF255" s="21" t="inlineStr">
        <is>
          <t>P2 · SFIA 3 Apply</t>
        </is>
      </c>
      <c r="AG255" s="89" t="str">
        <f>IFERROR(IF(INDEX(RM_I_C,MATCH($U255,RM_KEY,0))="","",INDEX(RM_I_C,MATCH($U255,RM_KEY,0))),"")</f>
        <v>H</v>
      </c>
      <c r="AH255" s="90" t="str">
        <f>IFERROR(IF(INDEX(RM_I_Au,MATCH($U255,RM_KEY,0))="","",INDEX(RM_I_Au,MATCH($U255,RM_KEY,0))),"")</f>
        <v>M</v>
      </c>
      <c r="AI255" s="90" t="str">
        <f>IFERROR(IF(INDEX(RM_I_Ac,MATCH($U255,RM_KEY,0))="","",INDEX(RM_I_Ac,MATCH($U255,RM_KEY,0))),"")</f>
        <v>L</v>
      </c>
      <c r="AJ255" s="90" t="str">
        <f>IFERROR(IF(INDEX(RM_I_L,MATCH($U255,RM_KEY,0))="","",INDEX(RM_I_L,MATCH($U255,RM_KEY,0))),"")</f>
        <v>L</v>
      </c>
      <c r="AK255" s="90" t="str">
        <f>IFERROR(IF(INDEX(RM_I_BI,MATCH($U255,RM_KEY,0))="","",INDEX(RM_I_BI,MATCH($U255,RM_KEY,0))),"")</f>
        <v>M</v>
      </c>
      <c r="AL255" s="90" t="str">
        <f>IFERROR(IF(INDEX(RM_I_Exp,MATCH($U255,RM_KEY,0))="","",INDEX(RM_I_Exp,MATCH($U255,RM_KEY,0))),"")</f>
        <v>L</v>
      </c>
      <c r="AM255" s="90" t="str">
        <f>IFERROR(IF(INDEX(RM_I_Edu,MATCH($U255,RM_KEY,0))="","",INDEX(RM_I_Edu,MATCH($U255,RM_KEY,0))),"")</f>
        <v>L</v>
      </c>
      <c r="AN255" s="91" t="str">
        <f>IFERROR(IF(INDEX(RM_M_C,MATCH($U255,RM_KEY,0))="","",INDEX(RM_M_C,MATCH($U255,RM_KEY,0))),"")</f>
        <v>H</v>
      </c>
      <c r="AO255" s="92" t="str">
        <f>IFERROR(IF(INDEX(RM_M_Au,MATCH($U255,RM_KEY,0))="","",INDEX(RM_M_Au,MATCH($U255,RM_KEY,0))),"")</f>
        <v>M</v>
      </c>
      <c r="AP255" s="92" t="str">
        <f>IFERROR(IF(INDEX(RM_M_Ac,MATCH($U255,RM_KEY,0))="","",INDEX(RM_M_Ac,MATCH($U255,RM_KEY,0))),"")</f>
        <v>M</v>
      </c>
      <c r="AQ255" s="92" t="str">
        <f>IFERROR(IF(INDEX(RM_M_L,MATCH($U255,RM_KEY,0))="","",INDEX(RM_M_L,MATCH($U255,RM_KEY,0))),"")</f>
        <v>L</v>
      </c>
      <c r="AR255" s="92" t="str">
        <f>IFERROR(IF(INDEX(RM_M_BI,MATCH($U255,RM_KEY,0))="","",INDEX(RM_M_BI,MATCH($U255,RM_KEY,0))),"")</f>
        <v>L</v>
      </c>
      <c r="AS255" s="92" t="str">
        <f>IFERROR(IF(INDEX(RM_M_Exp,MATCH($U255,RM_KEY,0))="","",INDEX(RM_M_Exp,MATCH($U255,RM_KEY,0))),"")</f>
        <v>L</v>
      </c>
      <c r="AT255" s="92" t="str">
        <f>IFERROR(IF(INDEX(RM_M_Edu,MATCH($U255,RM_KEY,0))="","",INDEX(RM_M_Edu,MATCH($U255,RM_KEY,0))),"")</f>
        <v>L</v>
      </c>
      <c r="AU255" s="93" t="str">
        <f>IFERROR(IF(INDEX(RM_L_C,MATCH($U255,RM_KEY,0))="","",INDEX(RM_L_C,MATCH($U255,RM_KEY,0))),"")</f>
        <v/>
      </c>
      <c r="AV255" s="94" t="str">
        <f>IFERROR(IF(INDEX(RM_L_Au,MATCH($U255,RM_KEY,0))="","",INDEX(RM_L_Au,MATCH($U255,RM_KEY,0))),"")</f>
        <v/>
      </c>
      <c r="AW255" s="94" t="str">
        <f>IFERROR(IF(INDEX(RM_L_Ac,MATCH($U255,RM_KEY,0))="","",INDEX(RM_L_Ac,MATCH($U255,RM_KEY,0))),"")</f>
        <v/>
      </c>
      <c r="AX255" s="94" t="str">
        <f>IFERROR(IF(INDEX(RM_L_L,MATCH($U255,RM_KEY,0))="","",INDEX(RM_L_L,MATCH($U255,RM_KEY,0))),"")</f>
        <v/>
      </c>
      <c r="AY255" s="94" t="str">
        <f>IFERROR(IF(INDEX(RM_L_BI,MATCH($U255,RM_KEY,0))="","",INDEX(RM_L_BI,MATCH($U255,RM_KEY,0))),"")</f>
        <v/>
      </c>
      <c r="AZ255" s="94" t="str">
        <f>IFERROR(IF(INDEX(RM_L_Exp,MATCH($U255,RM_KEY,0))="","",INDEX(RM_L_Exp,MATCH($U255,RM_KEY,0))),"")</f>
        <v/>
      </c>
      <c r="BA255" s="94" t="str">
        <f>IFERROR(IF(INDEX(RM_L_Edu,MATCH($U255,RM_KEY,0))="","",INDEX(RM_L_Edu,MATCH($U255,RM_KEY,0))),"")</f>
        <v/>
      </c>
      <c r="BB255" s="89" t="inlineStr">
        <is>
          <t>M</t>
        </is>
      </c>
      <c r="BC255" s="90" t="inlineStr">
        <is>
          <t>M</t>
        </is>
      </c>
      <c r="BD255" s="90" t="inlineStr">
        <is>
          <t>M</t>
        </is>
      </c>
      <c r="BE255" s="90" t="inlineStr">
        <is>
          <t>L</t>
        </is>
      </c>
      <c r="BF255" s="90" t="inlineStr">
        <is>
          <t>M</t>
        </is>
      </c>
      <c r="BG255" s="90" t="inlineStr">
        <is>
          <t>H</t>
        </is>
      </c>
      <c r="BH255" s="90" t="inlineStr">
        <is>
          <t>L</t>
        </is>
      </c>
      <c r="BI255" s="93" t="n"/>
      <c r="BJ255" s="94" t="n"/>
      <c r="BK255" s="94" t="n"/>
      <c r="BL255" s="94" t="n"/>
      <c r="BM255" s="94" t="n"/>
      <c r="BN255" s="94" t="n"/>
      <c r="BO255" s="94" t="n"/>
      <c r="BP255" s="63" t="n"/>
      <c r="BQ255" s="95" t="str">
        <f>IF(CY255=0,"",IF(BP255&lt;&gt;"",BP255,IF(LEFT(W255,1)="X",W255,IF(OR(W255="B+",W255="C+"),INDEX(LAD_PC,MAX(1,MIN(14,MATCH(W255,LAD_PC,0)+IF((DA255-CZ255)&gt;=0.5,1,IF((DA255-CZ255)&lt;=-0.5,-1,0))))),INDEX(LAD_STD,MAX(1,MIN(12,MATCH(W255,LAD_STD,0)+IF((DA255-CZ255)&gt;=0.5,1,IF((DA255-CZ255)&lt;=-0.5,-1,0)))))))))</f>
        <v/>
      </c>
      <c r="BR255" s="86" t="str">
        <f>IF(BQ255="","",IFERROR(CHOOSE(INDEX(B_RANK,MATCH(BQ255,B_LVL,0)),"Band A · Practitioner","Band B · Specialist / Manager","B+ · Player-Coach","Band C · Principal / Head","C+ · Player-Coach","Band D · Business leadership","Band E · Enterprise leadership"),"Band X · Consultant"))</f>
        <v/>
      </c>
      <c r="BS255" s="86" t="str">
        <f>IF(BQ255="","",IF(BQ255=W255,"• Same",IF(INDEX(B_VAL,MATCH(BQ255,B_LVL,0))&gt;INDEX(B_VAL,MATCH(W255,B_LVL,0)),"▲ Up","▼ Down")))</f>
        <v/>
      </c>
      <c r="BT255" s="95" t="str">
        <f>IF(BQ255&lt;&gt;"",BQ255,W255)</f>
        <v>A3</v>
      </c>
      <c r="BU255" s="86" t="str">
        <f>IFERROR(IF($H255="","—",IF(OR(LEFT(BT255,1)="X",LEFT(INDEX($BT$7:$BT$592,MATCH($H255,$D$7:$D$592,0)),1)="X"),"—",IF(AND(LEFT(BT255,1)="E",LEFT(INDEX($BT$7:$BT$592,MATCH($H255,$D$7:$D$592,0)),1)="E"),"Exception · Band E",IF(INDEX(B_VAL,MATCH(BT255,B_LVL,0))&gt;=INDEX(B_VAL,MATCH(INDEX($BT$7:$BT$592,MATCH($H255,$D$7:$D$592,0)),B_LVL,0)),"⚠ At or above the manager",IF(INDEX(B_RANK,MATCH(BT255,B_LVL,0))=INDEX(B_RANK,MATCH(INDEX($BT$7:$BT$592,MATCH($H255,$D$7:$D$592,0)),B_LVL,0)),"⚠ Same band as the manager","OK"))))),"—")</f>
        <v>OK</v>
      </c>
      <c r="BV255" s="64" t="n"/>
      <c r="BW255" s="20">
        <f>IFERROR(INDEX(LMH_PTS,MATCH(AG255,LMH_KEY,0)),0)</f>
        <v>9</v>
      </c>
      <c r="BX255" s="21">
        <f>IFERROR(INDEX(LMH_PTS,MATCH(AH255,LMH_KEY,0)),0)</f>
        <v>3</v>
      </c>
      <c r="BY255" s="21">
        <f>IFERROR(INDEX(LMH_PTS,MATCH(AI255,LMH_KEY,0)),0)</f>
        <v>1</v>
      </c>
      <c r="BZ255" s="21">
        <f>IFERROR(INDEX(LMH_PTS,MATCH(AJ255,LMH_KEY,0)),0)</f>
        <v>1</v>
      </c>
      <c r="CA255" s="21">
        <f>IFERROR(INDEX(LMH_PTS,MATCH(AK255,LMH_KEY,0)),0)</f>
        <v>3</v>
      </c>
      <c r="CB255" s="21">
        <f>IFERROR(INDEX(LMH_PTS,MATCH(AL255,LMH_KEY,0)),0)</f>
        <v>1</v>
      </c>
      <c r="CC255" s="21">
        <f>IFERROR(INDEX(LMH_PTS,MATCH(AM255,LMH_KEY,0)),0)</f>
        <v>1</v>
      </c>
      <c r="CD255" s="21">
        <f>IFERROR(INDEX(LMH_PTS,MATCH(IF(AU255&lt;&gt;"",AU255,AG255),LMH_KEY,0)),0)</f>
        <v>9</v>
      </c>
      <c r="CE255" s="21">
        <f>IFERROR(INDEX(LMH_PTS,MATCH(IF(AV255&lt;&gt;"",AV255,AH255),LMH_KEY,0)),0)</f>
        <v>3</v>
      </c>
      <c r="CF255" s="21">
        <f>IFERROR(INDEX(LMH_PTS,MATCH(IF(AW255&lt;&gt;"",AW255,AI255),LMH_KEY,0)),0)</f>
        <v>1</v>
      </c>
      <c r="CG255" s="21">
        <f>IFERROR(INDEX(LMH_PTS,MATCH(IF(AX255&lt;&gt;"",AX255,AJ255),LMH_KEY,0)),0)</f>
        <v>1</v>
      </c>
      <c r="CH255" s="21">
        <f>IFERROR(INDEX(LMH_PTS,MATCH(IF(AY255&lt;&gt;"",AY255,AK255),LMH_KEY,0)),0)</f>
        <v>3</v>
      </c>
      <c r="CI255" s="21">
        <f>IFERROR(INDEX(LMH_PTS,MATCH(IF(AZ255&lt;&gt;"",AZ255,AL255),LMH_KEY,0)),0)</f>
        <v>1</v>
      </c>
      <c r="CJ255" s="21">
        <f>IFERROR(INDEX(LMH_PTS,MATCH(IF(BA255&lt;&gt;"",BA255,AM255),LMH_KEY,0)),0)</f>
        <v>1</v>
      </c>
      <c r="CK255" s="21">
        <f>IF(BB255="",0,IFERROR(INDEX(LMH_STEP,MATCH(BB255,LMH_KEY,0)),0))</f>
        <v>0</v>
      </c>
      <c r="CL255" s="21">
        <f>IF(BC255="",0,IFERROR(INDEX(LMH_STEP,MATCH(BC255,LMH_KEY,0)),0))</f>
        <v>0</v>
      </c>
      <c r="CM255" s="21">
        <f>IF(BD255="",0,IFERROR(INDEX(LMH_STEP,MATCH(BD255,LMH_KEY,0)),0))</f>
        <v>0</v>
      </c>
      <c r="CN255" s="21">
        <f>IF(BE255="",0,IFERROR(INDEX(LMH_STEP,MATCH(BE255,LMH_KEY,0)),0))</f>
        <v>-1</v>
      </c>
      <c r="CO255" s="21">
        <f>IF(BF255="",0,IFERROR(INDEX(LMH_STEP,MATCH(BF255,LMH_KEY,0)),0))</f>
        <v>0</v>
      </c>
      <c r="CP255" s="21">
        <f>IF(BG255="",0,IFERROR(INDEX(LMH_STEP,MATCH(BG255,LMH_KEY,0)),0))</f>
        <v>1</v>
      </c>
      <c r="CQ255" s="21">
        <f>IF(BH255="",0,IFERROR(INDEX(LMH_STEP,MATCH(BH255,LMH_KEY,0)),0))</f>
        <v>-1</v>
      </c>
      <c r="CR255" s="21">
        <f>IF(BI255&lt;&gt;"",IFERROR(INDEX(LMH_STEP,MATCH(BI255,LMH_KEY,0)),0),CK255)</f>
        <v>0</v>
      </c>
      <c r="CS255" s="21">
        <f>IF(BJ255&lt;&gt;"",IFERROR(INDEX(LMH_STEP,MATCH(BJ255,LMH_KEY,0)),0),CL255)</f>
        <v>0</v>
      </c>
      <c r="CT255" s="21">
        <f>IF(BK255&lt;&gt;"",IFERROR(INDEX(LMH_STEP,MATCH(BK255,LMH_KEY,0)),0),CM255)</f>
        <v>0</v>
      </c>
      <c r="CU255" s="21">
        <f>IF(BL255&lt;&gt;"",IFERROR(INDEX(LMH_STEP,MATCH(BL255,LMH_KEY,0)),0),CN255)</f>
        <v>-1</v>
      </c>
      <c r="CV255" s="21">
        <f>IF(BM255&lt;&gt;"",IFERROR(INDEX(LMH_STEP,MATCH(BM255,LMH_KEY,0)),0),CO255)</f>
        <v>0</v>
      </c>
      <c r="CW255" s="21">
        <f>IF(BN255&lt;&gt;"",IFERROR(INDEX(LMH_STEP,MATCH(BN255,LMH_KEY,0)),0),CP255)</f>
        <v>1</v>
      </c>
      <c r="CX255" s="21">
        <f>IF(BO255&lt;&gt;"",IFERROR(INDEX(LMH_STEP,MATCH(BO255,LMH_KEY,0)),0),CQ255)</f>
        <v>-1</v>
      </c>
      <c r="CY255" s="21">
        <f>COUNTA(BI255:BO255)+IF(BP255&lt;&gt;"",1,0)+IFERROR(INDEX(RM_LCNT,MATCH($U255,RM_KEY,0)),0)</f>
        <v>0</v>
      </c>
      <c r="CZ255" s="21">
        <f>IF((BW255+BX255+BY255+BZ255+CA255+CB255+CC255)=0,0,(BW255*CK255+BX255*CL255+BY255*CM255+BZ255*CN255+CA255*CO255+CB255*CP255+CC255*CQ255)/(BW255+BX255+BY255+BZ255+CA255+CB255+CC255))</f>
        <v>-0.0526315789473684</v>
      </c>
      <c r="DA255" s="21">
        <f>IF((CD255+CE255+CF255+CG255+CH255+CI255+CJ255)=0,0,(CD255*CR255+CE255*CS255+CF255*CT255+CG255*CU255+CH255*CV255+CI255*CW255+CJ255*CX255)/(CD255+CE255+CF255+CG255+CH255+CI255+CJ255))</f>
        <v>-0.0526315789473684</v>
      </c>
    </row>
    <row r="256" ht="70" customHeight="1">
      <c r="A256" s="59" t="inlineStr">
        <is>
          <t>Corporate</t>
        </is>
      </c>
      <c r="B256" s="17" t="inlineStr">
        <is>
          <t>Marketing</t>
        </is>
      </c>
      <c r="C256" s="17" t="n">
        <v>4</v>
      </c>
      <c r="D256" s="17" t="inlineStr">
        <is>
          <t>IRIS2190</t>
        </is>
      </c>
      <c r="E256" s="17" t="inlineStr">
        <is>
          <t>Esther Kanagaselvam D</t>
        </is>
      </c>
      <c r="F256" s="17" t="inlineStr">
        <is>
          <t>Executive Lead Generation and Database</t>
        </is>
      </c>
      <c r="G256" s="17" t="inlineStr">
        <is>
          <t>Abhilash Menon</t>
        </is>
      </c>
      <c r="H256" s="17" t="inlineStr">
        <is>
          <t>IRIS2523</t>
        </is>
      </c>
      <c r="I256" s="17" t="n">
        <v>5.5</v>
      </c>
      <c r="J256" s="17" t="inlineStr">
        <is>
          <t>B.E</t>
        </is>
      </c>
      <c r="K256" s="17" t="inlineStr">
        <is>
          <t>L5 – Lead · IC</t>
        </is>
      </c>
      <c r="L256" s="82" t="inlineStr">
        <is>
          <t>20 of 20</t>
        </is>
      </c>
      <c r="M256" s="83" t="n"/>
      <c r="N256" s="83" t="inlineStr">
        <is>
          <t>Annual · set by manager: 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
Quarterly: Q1: Generate assigned …</t>
        </is>
      </c>
      <c r="O256" s="83" t="inlineStr">
        <is>
          <t>Latest rating: 2 · Potential: Low · 9-box: Performance Risk</t>
        </is>
      </c>
      <c r="P256" s="83" t="inlineStr">
        <is>
          <t>Complexity &amp; Expertise: A3: Configures Zoho CRM lead assignment rules, automation and UTM attribution; campaign lists and reports across units → moved up 0.5
Autonomy &amp; Decision: A3: Independently configures lead assignment rules, UTM tracking, marketing lists, data hygiene and reports → moved up 0.5
Accountability &amp; Impact: A3: own survey / KRA answers · summarised by the rater; not quoted → moved up 0.5
Leadership &amp; Strategy: A1: No guiding or leading of others described → matches the start</t>
        </is>
      </c>
      <c r="Q256" s="84" t="inlineStr">
        <is>
          <t>Open ▸</t>
        </is>
      </c>
      <c r="R256" s="84" t="inlineStr">
        <is>
          <t>Card ▸</t>
        </is>
      </c>
      <c r="S256" s="85" t="inlineStr">
        <is>
          <t>Marketing &amp; Communications</t>
        </is>
      </c>
      <c r="T256" s="86" t="inlineStr">
        <is>
          <t>Marketing Operations &amp; Automation</t>
        </is>
      </c>
      <c r="U256" s="86" t="inlineStr">
        <is>
          <t>R060</t>
        </is>
      </c>
      <c r="V256" s="86" t="inlineStr">
        <is>
          <t>Marketing Operations &amp; Automation · IC</t>
        </is>
      </c>
      <c r="W256" s="101" t="inlineStr">
        <is>
          <t>A3</t>
        </is>
      </c>
      <c r="X256" s="86" t="inlineStr">
        <is>
          <t>Band A · Practitioner</t>
        </is>
      </c>
      <c r="Y256" s="86" t="inlineStr">
        <is>
          <t>Senior Marketing Operations Associate</t>
        </is>
      </c>
      <c r="Z256" s="86" t="n"/>
      <c r="AA256" s="86" t="inlineStr">
        <is>
          <t>Placed at A3 by the evidence: six ratings × market-derived weights and rules R1–R13 · no move needed for the reporting line</t>
        </is>
      </c>
      <c r="AB256" s="86" t="n"/>
      <c r="AC256" s="88" t="inlineStr">
        <is>
          <t>A3</t>
        </is>
      </c>
      <c r="AD256" s="21" t="inlineStr">
        <is>
          <t>High · 5.5 yrs vs market 2–5 yrs for A3</t>
        </is>
      </c>
      <c r="AE256" s="21" t="n"/>
      <c r="AF256" s="21" t="inlineStr">
        <is>
          <t>P2 · SFIA 3 Apply</t>
        </is>
      </c>
      <c r="AG256" s="89" t="str">
        <f>IFERROR(IF(INDEX(RM_I_C,MATCH($U256,RM_KEY,0))="","",INDEX(RM_I_C,MATCH($U256,RM_KEY,0))),"")</f>
        <v>H</v>
      </c>
      <c r="AH256" s="90" t="str">
        <f>IFERROR(IF(INDEX(RM_I_Au,MATCH($U256,RM_KEY,0))="","",INDEX(RM_I_Au,MATCH($U256,RM_KEY,0))),"")</f>
        <v>M</v>
      </c>
      <c r="AI256" s="90" t="str">
        <f>IFERROR(IF(INDEX(RM_I_Ac,MATCH($U256,RM_KEY,0))="","",INDEX(RM_I_Ac,MATCH($U256,RM_KEY,0))),"")</f>
        <v>L</v>
      </c>
      <c r="AJ256" s="90" t="str">
        <f>IFERROR(IF(INDEX(RM_I_L,MATCH($U256,RM_KEY,0))="","",INDEX(RM_I_L,MATCH($U256,RM_KEY,0))),"")</f>
        <v>L</v>
      </c>
      <c r="AK256" s="90" t="str">
        <f>IFERROR(IF(INDEX(RM_I_BI,MATCH($U256,RM_KEY,0))="","",INDEX(RM_I_BI,MATCH($U256,RM_KEY,0))),"")</f>
        <v>M</v>
      </c>
      <c r="AL256" s="90" t="str">
        <f>IFERROR(IF(INDEX(RM_I_Exp,MATCH($U256,RM_KEY,0))="","",INDEX(RM_I_Exp,MATCH($U256,RM_KEY,0))),"")</f>
        <v>L</v>
      </c>
      <c r="AM256" s="90" t="str">
        <f>IFERROR(IF(INDEX(RM_I_Edu,MATCH($U256,RM_KEY,0))="","",INDEX(RM_I_Edu,MATCH($U256,RM_KEY,0))),"")</f>
        <v>L</v>
      </c>
      <c r="AN256" s="91" t="str">
        <f>IFERROR(IF(INDEX(RM_M_C,MATCH($U256,RM_KEY,0))="","",INDEX(RM_M_C,MATCH($U256,RM_KEY,0))),"")</f>
        <v>H</v>
      </c>
      <c r="AO256" s="92" t="str">
        <f>IFERROR(IF(INDEX(RM_M_Au,MATCH($U256,RM_KEY,0))="","",INDEX(RM_M_Au,MATCH($U256,RM_KEY,0))),"")</f>
        <v>M</v>
      </c>
      <c r="AP256" s="92" t="str">
        <f>IFERROR(IF(INDEX(RM_M_Ac,MATCH($U256,RM_KEY,0))="","",INDEX(RM_M_Ac,MATCH($U256,RM_KEY,0))),"")</f>
        <v>M</v>
      </c>
      <c r="AQ256" s="92" t="str">
        <f>IFERROR(IF(INDEX(RM_M_L,MATCH($U256,RM_KEY,0))="","",INDEX(RM_M_L,MATCH($U256,RM_KEY,0))),"")</f>
        <v>L</v>
      </c>
      <c r="AR256" s="92" t="str">
        <f>IFERROR(IF(INDEX(RM_M_BI,MATCH($U256,RM_KEY,0))="","",INDEX(RM_M_BI,MATCH($U256,RM_KEY,0))),"")</f>
        <v>L</v>
      </c>
      <c r="AS256" s="92" t="str">
        <f>IFERROR(IF(INDEX(RM_M_Exp,MATCH($U256,RM_KEY,0))="","",INDEX(RM_M_Exp,MATCH($U256,RM_KEY,0))),"")</f>
        <v>L</v>
      </c>
      <c r="AT256" s="92" t="str">
        <f>IFERROR(IF(INDEX(RM_M_Edu,MATCH($U256,RM_KEY,0))="","",INDEX(RM_M_Edu,MATCH($U256,RM_KEY,0))),"")</f>
        <v>L</v>
      </c>
      <c r="AU256" s="93" t="str">
        <f>IFERROR(IF(INDEX(RM_L_C,MATCH($U256,RM_KEY,0))="","",INDEX(RM_L_C,MATCH($U256,RM_KEY,0))),"")</f>
        <v/>
      </c>
      <c r="AV256" s="94" t="str">
        <f>IFERROR(IF(INDEX(RM_L_Au,MATCH($U256,RM_KEY,0))="","",INDEX(RM_L_Au,MATCH($U256,RM_KEY,0))),"")</f>
        <v/>
      </c>
      <c r="AW256" s="94" t="str">
        <f>IFERROR(IF(INDEX(RM_L_Ac,MATCH($U256,RM_KEY,0))="","",INDEX(RM_L_Ac,MATCH($U256,RM_KEY,0))),"")</f>
        <v/>
      </c>
      <c r="AX256" s="94" t="str">
        <f>IFERROR(IF(INDEX(RM_L_L,MATCH($U256,RM_KEY,0))="","",INDEX(RM_L_L,MATCH($U256,RM_KEY,0))),"")</f>
        <v/>
      </c>
      <c r="AY256" s="94" t="str">
        <f>IFERROR(IF(INDEX(RM_L_BI,MATCH($U256,RM_KEY,0))="","",INDEX(RM_L_BI,MATCH($U256,RM_KEY,0))),"")</f>
        <v/>
      </c>
      <c r="AZ256" s="94" t="str">
        <f>IFERROR(IF(INDEX(RM_L_Exp,MATCH($U256,RM_KEY,0))="","",INDEX(RM_L_Exp,MATCH($U256,RM_KEY,0))),"")</f>
        <v/>
      </c>
      <c r="BA256" s="94" t="str">
        <f>IFERROR(IF(INDEX(RM_L_Edu,MATCH($U256,RM_KEY,0))="","",INDEX(RM_L_Edu,MATCH($U256,RM_KEY,0))),"")</f>
        <v/>
      </c>
      <c r="BB256" s="89" t="inlineStr">
        <is>
          <t>M</t>
        </is>
      </c>
      <c r="BC256" s="90" t="inlineStr">
        <is>
          <t>M</t>
        </is>
      </c>
      <c r="BD256" s="90" t="inlineStr">
        <is>
          <t>M</t>
        </is>
      </c>
      <c r="BE256" s="90" t="inlineStr">
        <is>
          <t>L</t>
        </is>
      </c>
      <c r="BF256" s="90" t="n"/>
      <c r="BG256" s="90" t="inlineStr">
        <is>
          <t>H</t>
        </is>
      </c>
      <c r="BH256" s="90" t="inlineStr">
        <is>
          <t>M</t>
        </is>
      </c>
      <c r="BI256" s="93" t="n"/>
      <c r="BJ256" s="94" t="n"/>
      <c r="BK256" s="94" t="n"/>
      <c r="BL256" s="94" t="n"/>
      <c r="BM256" s="94" t="n"/>
      <c r="BN256" s="94" t="n"/>
      <c r="BO256" s="94" t="n"/>
      <c r="BP256" s="63" t="n"/>
      <c r="BQ256" s="95" t="str">
        <f>IF(CY256=0,"",IF(BP256&lt;&gt;"",BP256,IF(LEFT(W256,1)="X",W256,IF(OR(W256="B+",W256="C+"),INDEX(LAD_PC,MAX(1,MIN(14,MATCH(W256,LAD_PC,0)+IF((DA256-CZ256)&gt;=0.5,1,IF((DA256-CZ256)&lt;=-0.5,-1,0))))),INDEX(LAD_STD,MAX(1,MIN(12,MATCH(W256,LAD_STD,0)+IF((DA256-CZ256)&gt;=0.5,1,IF((DA256-CZ256)&lt;=-0.5,-1,0)))))))))</f>
        <v/>
      </c>
      <c r="BR256" s="86" t="str">
        <f>IF(BQ256="","",IFERROR(CHOOSE(INDEX(B_RANK,MATCH(BQ256,B_LVL,0)),"Band A · Practitioner","Band B · Specialist / Manager","B+ · Player-Coach","Band C · Principal / Head","C+ · Player-Coach","Band D · Business leadership","Band E · Enterprise leadership"),"Band X · Consultant"))</f>
        <v/>
      </c>
      <c r="BS256" s="86" t="str">
        <f>IF(BQ256="","",IF(BQ256=W256,"• Same",IF(INDEX(B_VAL,MATCH(BQ256,B_LVL,0))&gt;INDEX(B_VAL,MATCH(W256,B_LVL,0)),"▲ Up","▼ Down")))</f>
        <v/>
      </c>
      <c r="BT256" s="95" t="str">
        <f>IF(BQ256&lt;&gt;"",BQ256,W256)</f>
        <v>A3</v>
      </c>
      <c r="BU256" s="86" t="str">
        <f>IFERROR(IF($H256="","—",IF(OR(LEFT(BT256,1)="X",LEFT(INDEX($BT$7:$BT$592,MATCH($H256,$D$7:$D$592,0)),1)="X"),"—",IF(AND(LEFT(BT256,1)="E",LEFT(INDEX($BT$7:$BT$592,MATCH($H256,$D$7:$D$592,0)),1)="E"),"Exception · Band E",IF(INDEX(B_VAL,MATCH(BT256,B_LVL,0))&gt;=INDEX(B_VAL,MATCH(INDEX($BT$7:$BT$592,MATCH($H256,$D$7:$D$592,0)),B_LVL,0)),"⚠ At or above the manager",IF(INDEX(B_RANK,MATCH(BT256,B_LVL,0))=INDEX(B_RANK,MATCH(INDEX($BT$7:$BT$592,MATCH($H256,$D$7:$D$592,0)),B_LVL,0)),"⚠ Same band as the manager","OK"))))),"—")</f>
        <v>OK</v>
      </c>
      <c r="BV256" s="64" t="n"/>
      <c r="BW256" s="20">
        <f>IFERROR(INDEX(LMH_PTS,MATCH(AG256,LMH_KEY,0)),0)</f>
        <v>9</v>
      </c>
      <c r="BX256" s="21">
        <f>IFERROR(INDEX(LMH_PTS,MATCH(AH256,LMH_KEY,0)),0)</f>
        <v>3</v>
      </c>
      <c r="BY256" s="21">
        <f>IFERROR(INDEX(LMH_PTS,MATCH(AI256,LMH_KEY,0)),0)</f>
        <v>1</v>
      </c>
      <c r="BZ256" s="21">
        <f>IFERROR(INDEX(LMH_PTS,MATCH(AJ256,LMH_KEY,0)),0)</f>
        <v>1</v>
      </c>
      <c r="CA256" s="21">
        <f>IFERROR(INDEX(LMH_PTS,MATCH(AK256,LMH_KEY,0)),0)</f>
        <v>3</v>
      </c>
      <c r="CB256" s="21">
        <f>IFERROR(INDEX(LMH_PTS,MATCH(AL256,LMH_KEY,0)),0)</f>
        <v>1</v>
      </c>
      <c r="CC256" s="21">
        <f>IFERROR(INDEX(LMH_PTS,MATCH(AM256,LMH_KEY,0)),0)</f>
        <v>1</v>
      </c>
      <c r="CD256" s="21">
        <f>IFERROR(INDEX(LMH_PTS,MATCH(IF(AU256&lt;&gt;"",AU256,AG256),LMH_KEY,0)),0)</f>
        <v>9</v>
      </c>
      <c r="CE256" s="21">
        <f>IFERROR(INDEX(LMH_PTS,MATCH(IF(AV256&lt;&gt;"",AV256,AH256),LMH_KEY,0)),0)</f>
        <v>3</v>
      </c>
      <c r="CF256" s="21">
        <f>IFERROR(INDEX(LMH_PTS,MATCH(IF(AW256&lt;&gt;"",AW256,AI256),LMH_KEY,0)),0)</f>
        <v>1</v>
      </c>
      <c r="CG256" s="21">
        <f>IFERROR(INDEX(LMH_PTS,MATCH(IF(AX256&lt;&gt;"",AX256,AJ256),LMH_KEY,0)),0)</f>
        <v>1</v>
      </c>
      <c r="CH256" s="21">
        <f>IFERROR(INDEX(LMH_PTS,MATCH(IF(AY256&lt;&gt;"",AY256,AK256),LMH_KEY,0)),0)</f>
        <v>3</v>
      </c>
      <c r="CI256" s="21">
        <f>IFERROR(INDEX(LMH_PTS,MATCH(IF(AZ256&lt;&gt;"",AZ256,AL256),LMH_KEY,0)),0)</f>
        <v>1</v>
      </c>
      <c r="CJ256" s="21">
        <f>IFERROR(INDEX(LMH_PTS,MATCH(IF(BA256&lt;&gt;"",BA256,AM256),LMH_KEY,0)),0)</f>
        <v>1</v>
      </c>
      <c r="CK256" s="21">
        <f>IF(BB256="",0,IFERROR(INDEX(LMH_STEP,MATCH(BB256,LMH_KEY,0)),0))</f>
        <v>0</v>
      </c>
      <c r="CL256" s="21">
        <f>IF(BC256="",0,IFERROR(INDEX(LMH_STEP,MATCH(BC256,LMH_KEY,0)),0))</f>
        <v>0</v>
      </c>
      <c r="CM256" s="21">
        <f>IF(BD256="",0,IFERROR(INDEX(LMH_STEP,MATCH(BD256,LMH_KEY,0)),0))</f>
        <v>0</v>
      </c>
      <c r="CN256" s="21">
        <f>IF(BE256="",0,IFERROR(INDEX(LMH_STEP,MATCH(BE256,LMH_KEY,0)),0))</f>
        <v>-1</v>
      </c>
      <c r="CO256" s="21">
        <f>IF(BF256="",0,IFERROR(INDEX(LMH_STEP,MATCH(BF256,LMH_KEY,0)),0))</f>
        <v>0</v>
      </c>
      <c r="CP256" s="21">
        <f>IF(BG256="",0,IFERROR(INDEX(LMH_STEP,MATCH(BG256,LMH_KEY,0)),0))</f>
        <v>1</v>
      </c>
      <c r="CQ256" s="21">
        <f>IF(BH256="",0,IFERROR(INDEX(LMH_STEP,MATCH(BH256,LMH_KEY,0)),0))</f>
        <v>0</v>
      </c>
      <c r="CR256" s="21">
        <f>IF(BI256&lt;&gt;"",IFERROR(INDEX(LMH_STEP,MATCH(BI256,LMH_KEY,0)),0),CK256)</f>
        <v>0</v>
      </c>
      <c r="CS256" s="21">
        <f>IF(BJ256&lt;&gt;"",IFERROR(INDEX(LMH_STEP,MATCH(BJ256,LMH_KEY,0)),0),CL256)</f>
        <v>0</v>
      </c>
      <c r="CT256" s="21">
        <f>IF(BK256&lt;&gt;"",IFERROR(INDEX(LMH_STEP,MATCH(BK256,LMH_KEY,0)),0),CM256)</f>
        <v>0</v>
      </c>
      <c r="CU256" s="21">
        <f>IF(BL256&lt;&gt;"",IFERROR(INDEX(LMH_STEP,MATCH(BL256,LMH_KEY,0)),0),CN256)</f>
        <v>-1</v>
      </c>
      <c r="CV256" s="21">
        <f>IF(BM256&lt;&gt;"",IFERROR(INDEX(LMH_STEP,MATCH(BM256,LMH_KEY,0)),0),CO256)</f>
        <v>0</v>
      </c>
      <c r="CW256" s="21">
        <f>IF(BN256&lt;&gt;"",IFERROR(INDEX(LMH_STEP,MATCH(BN256,LMH_KEY,0)),0),CP256)</f>
        <v>1</v>
      </c>
      <c r="CX256" s="21">
        <f>IF(BO256&lt;&gt;"",IFERROR(INDEX(LMH_STEP,MATCH(BO256,LMH_KEY,0)),0),CQ256)</f>
        <v>0</v>
      </c>
      <c r="CY256" s="21">
        <f>COUNTA(BI256:BO256)+IF(BP256&lt;&gt;"",1,0)+IFERROR(INDEX(RM_LCNT,MATCH($U256,RM_KEY,0)),0)</f>
        <v>0</v>
      </c>
      <c r="CZ256" s="21">
        <f>IF((BW256+BX256+BY256+BZ256+CA256+CB256+CC256)=0,0,(BW256*CK256+BX256*CL256+BY256*CM256+BZ256*CN256+CA256*CO256+CB256*CP256+CC256*CQ256)/(BW256+BX256+BY256+BZ256+CA256+CB256+CC256))</f>
        <v>0</v>
      </c>
      <c r="DA256" s="21">
        <f>IF((CD256+CE256+CF256+CG256+CH256+CI256+CJ256)=0,0,(CD256*CR256+CE256*CS256+CF256*CT256+CG256*CU256+CH256*CV256+CI256*CW256+CJ256*CX256)/(CD256+CE256+CF256+CG256+CH256+CI256+CJ256))</f>
        <v>0</v>
      </c>
    </row>
    <row r="257" ht="70" customHeight="1">
      <c r="A257" s="59" t="inlineStr">
        <is>
          <t>iFile</t>
        </is>
      </c>
      <c r="B257" s="17" t="inlineStr">
        <is>
          <t>Marketing</t>
        </is>
      </c>
      <c r="C257" s="17" t="n">
        <v>4</v>
      </c>
      <c r="D257" s="17" t="inlineStr">
        <is>
          <t>IRIS2550</t>
        </is>
      </c>
      <c r="E257" s="17" t="inlineStr">
        <is>
          <t>Shashwat Dikshit</t>
        </is>
      </c>
      <c r="F257" s="17" t="inlineStr">
        <is>
          <t>Marketing Operations Specialist</t>
        </is>
      </c>
      <c r="G257" s="17" t="inlineStr">
        <is>
          <t>Abhilash Menon</t>
        </is>
      </c>
      <c r="H257" s="17" t="inlineStr">
        <is>
          <t>IRIS2523</t>
        </is>
      </c>
      <c r="I257" s="17" t="n">
        <v>4.7</v>
      </c>
      <c r="J257" s="17" t="inlineStr">
        <is>
          <t>Masters of Science</t>
        </is>
      </c>
      <c r="K257" s="17" t="n"/>
      <c r="L257" s="82" t="inlineStr">
        <is>
          <t>19 of 20</t>
        </is>
      </c>
      <c r="M257" s="83" t="n"/>
      <c r="N257" s="83" t="n"/>
      <c r="O257" s="83" t="inlineStr">
        <is>
          <t>Latest rating: Not rated · manager · 9-box: Not placed · manager</t>
        </is>
      </c>
      <c r="P257" s="83" t="inlineStr">
        <is>
          <t>Complexity &amp; Expertise: A3: Runs Google and LinkedIn paid campaigns, lead routing, website analytics, AI SEO and contact database → moved down 0.5
Autonomy &amp; Decision: A3: Independently handles analytics audits, campaign analysis and website health checks → moved down 0.5
Accountability &amp; Impact: A3: own survey / KRA answers · summarised by the rater; not quoted → moved down 0.5
Leadership &amp; Strategy: A1: No guidance or leadership of others described → moved down 1</t>
        </is>
      </c>
      <c r="Q257" s="84" t="inlineStr">
        <is>
          <t>Open ▸</t>
        </is>
      </c>
      <c r="R257" s="84" t="inlineStr">
        <is>
          <t>Card ▸</t>
        </is>
      </c>
      <c r="S257" s="85" t="inlineStr">
        <is>
          <t>Marketing &amp; Communications</t>
        </is>
      </c>
      <c r="T257" s="86" t="inlineStr">
        <is>
          <t>Marketing Operations &amp; Automation</t>
        </is>
      </c>
      <c r="U257" s="86" t="inlineStr">
        <is>
          <t>R060</t>
        </is>
      </c>
      <c r="V257" s="86" t="inlineStr">
        <is>
          <t>Marketing Operations &amp; Automation · IC</t>
        </is>
      </c>
      <c r="W257" s="101" t="inlineStr">
        <is>
          <t>A3</t>
        </is>
      </c>
      <c r="X257" s="86" t="inlineStr">
        <is>
          <t>Band A · Practitioner</t>
        </is>
      </c>
      <c r="Y257" s="86" t="inlineStr">
        <is>
          <t>Senior Marketing Operations Associate</t>
        </is>
      </c>
      <c r="Z257" s="86" t="n"/>
      <c r="AA257" s="86" t="inlineStr">
        <is>
          <t>Placed at A3 by the evidence: six ratings × market-derived weights and rules R1–R13 · no move needed for the reporting line</t>
        </is>
      </c>
      <c r="AB257" s="86" t="n"/>
      <c r="AC257" s="88" t="inlineStr">
        <is>
          <t>B1</t>
        </is>
      </c>
      <c r="AD257" s="21" t="inlineStr">
        <is>
          <t>Medium · 4.7 yrs vs market 2–5 yrs for A3</t>
        </is>
      </c>
      <c r="AE257" s="21" t="n"/>
      <c r="AF257" s="21" t="inlineStr">
        <is>
          <t>P2 · SFIA 3 Apply</t>
        </is>
      </c>
      <c r="AG257" s="89" t="str">
        <f>IFERROR(IF(INDEX(RM_I_C,MATCH($U257,RM_KEY,0))="","",INDEX(RM_I_C,MATCH($U257,RM_KEY,0))),"")</f>
        <v>H</v>
      </c>
      <c r="AH257" s="90" t="str">
        <f>IFERROR(IF(INDEX(RM_I_Au,MATCH($U257,RM_KEY,0))="","",INDEX(RM_I_Au,MATCH($U257,RM_KEY,0))),"")</f>
        <v>M</v>
      </c>
      <c r="AI257" s="90" t="str">
        <f>IFERROR(IF(INDEX(RM_I_Ac,MATCH($U257,RM_KEY,0))="","",INDEX(RM_I_Ac,MATCH($U257,RM_KEY,0))),"")</f>
        <v>L</v>
      </c>
      <c r="AJ257" s="90" t="str">
        <f>IFERROR(IF(INDEX(RM_I_L,MATCH($U257,RM_KEY,0))="","",INDEX(RM_I_L,MATCH($U257,RM_KEY,0))),"")</f>
        <v>L</v>
      </c>
      <c r="AK257" s="90" t="str">
        <f>IFERROR(IF(INDEX(RM_I_BI,MATCH($U257,RM_KEY,0))="","",INDEX(RM_I_BI,MATCH($U257,RM_KEY,0))),"")</f>
        <v>M</v>
      </c>
      <c r="AL257" s="90" t="str">
        <f>IFERROR(IF(INDEX(RM_I_Exp,MATCH($U257,RM_KEY,0))="","",INDEX(RM_I_Exp,MATCH($U257,RM_KEY,0))),"")</f>
        <v>L</v>
      </c>
      <c r="AM257" s="90" t="str">
        <f>IFERROR(IF(INDEX(RM_I_Edu,MATCH($U257,RM_KEY,0))="","",INDEX(RM_I_Edu,MATCH($U257,RM_KEY,0))),"")</f>
        <v>L</v>
      </c>
      <c r="AN257" s="91" t="str">
        <f>IFERROR(IF(INDEX(RM_M_C,MATCH($U257,RM_KEY,0))="","",INDEX(RM_M_C,MATCH($U257,RM_KEY,0))),"")</f>
        <v>H</v>
      </c>
      <c r="AO257" s="92" t="str">
        <f>IFERROR(IF(INDEX(RM_M_Au,MATCH($U257,RM_KEY,0))="","",INDEX(RM_M_Au,MATCH($U257,RM_KEY,0))),"")</f>
        <v>M</v>
      </c>
      <c r="AP257" s="92" t="str">
        <f>IFERROR(IF(INDEX(RM_M_Ac,MATCH($U257,RM_KEY,0))="","",INDEX(RM_M_Ac,MATCH($U257,RM_KEY,0))),"")</f>
        <v>M</v>
      </c>
      <c r="AQ257" s="92" t="str">
        <f>IFERROR(IF(INDEX(RM_M_L,MATCH($U257,RM_KEY,0))="","",INDEX(RM_M_L,MATCH($U257,RM_KEY,0))),"")</f>
        <v>L</v>
      </c>
      <c r="AR257" s="92" t="str">
        <f>IFERROR(IF(INDEX(RM_M_BI,MATCH($U257,RM_KEY,0))="","",INDEX(RM_M_BI,MATCH($U257,RM_KEY,0))),"")</f>
        <v>L</v>
      </c>
      <c r="AS257" s="92" t="str">
        <f>IFERROR(IF(INDEX(RM_M_Exp,MATCH($U257,RM_KEY,0))="","",INDEX(RM_M_Exp,MATCH($U257,RM_KEY,0))),"")</f>
        <v>L</v>
      </c>
      <c r="AT257" s="92" t="str">
        <f>IFERROR(IF(INDEX(RM_M_Edu,MATCH($U257,RM_KEY,0))="","",INDEX(RM_M_Edu,MATCH($U257,RM_KEY,0))),"")</f>
        <v>L</v>
      </c>
      <c r="AU257" s="93" t="str">
        <f>IFERROR(IF(INDEX(RM_L_C,MATCH($U257,RM_KEY,0))="","",INDEX(RM_L_C,MATCH($U257,RM_KEY,0))),"")</f>
        <v/>
      </c>
      <c r="AV257" s="94" t="str">
        <f>IFERROR(IF(INDEX(RM_L_Au,MATCH($U257,RM_KEY,0))="","",INDEX(RM_L_Au,MATCH($U257,RM_KEY,0))),"")</f>
        <v/>
      </c>
      <c r="AW257" s="94" t="str">
        <f>IFERROR(IF(INDEX(RM_L_Ac,MATCH($U257,RM_KEY,0))="","",INDEX(RM_L_Ac,MATCH($U257,RM_KEY,0))),"")</f>
        <v/>
      </c>
      <c r="AX257" s="94" t="str">
        <f>IFERROR(IF(INDEX(RM_L_L,MATCH($U257,RM_KEY,0))="","",INDEX(RM_L_L,MATCH($U257,RM_KEY,0))),"")</f>
        <v/>
      </c>
      <c r="AY257" s="94" t="str">
        <f>IFERROR(IF(INDEX(RM_L_BI,MATCH($U257,RM_KEY,0))="","",INDEX(RM_L_BI,MATCH($U257,RM_KEY,0))),"")</f>
        <v/>
      </c>
      <c r="AZ257" s="94" t="str">
        <f>IFERROR(IF(INDEX(RM_L_Exp,MATCH($U257,RM_KEY,0))="","",INDEX(RM_L_Exp,MATCH($U257,RM_KEY,0))),"")</f>
        <v/>
      </c>
      <c r="BA257" s="94" t="str">
        <f>IFERROR(IF(INDEX(RM_L_Edu,MATCH($U257,RM_KEY,0))="","",INDEX(RM_L_Edu,MATCH($U257,RM_KEY,0))),"")</f>
        <v/>
      </c>
      <c r="BB257" s="89" t="inlineStr">
        <is>
          <t>M</t>
        </is>
      </c>
      <c r="BC257" s="90" t="inlineStr">
        <is>
          <t>M</t>
        </is>
      </c>
      <c r="BD257" s="90" t="inlineStr">
        <is>
          <t>M</t>
        </is>
      </c>
      <c r="BE257" s="90" t="inlineStr">
        <is>
          <t>L</t>
        </is>
      </c>
      <c r="BF257" s="90" t="n"/>
      <c r="BG257" s="90" t="inlineStr">
        <is>
          <t>H</t>
        </is>
      </c>
      <c r="BH257" s="90" t="inlineStr">
        <is>
          <t>H</t>
        </is>
      </c>
      <c r="BI257" s="93" t="n"/>
      <c r="BJ257" s="94" t="n"/>
      <c r="BK257" s="94" t="n"/>
      <c r="BL257" s="94" t="n"/>
      <c r="BM257" s="94" t="n"/>
      <c r="BN257" s="94" t="n"/>
      <c r="BO257" s="94" t="n"/>
      <c r="BP257" s="63" t="n"/>
      <c r="BQ257" s="95" t="str">
        <f>IF(CY257=0,"",IF(BP257&lt;&gt;"",BP257,IF(LEFT(W257,1)="X",W257,IF(OR(W257="B+",W257="C+"),INDEX(LAD_PC,MAX(1,MIN(14,MATCH(W257,LAD_PC,0)+IF((DA257-CZ257)&gt;=0.5,1,IF((DA257-CZ257)&lt;=-0.5,-1,0))))),INDEX(LAD_STD,MAX(1,MIN(12,MATCH(W257,LAD_STD,0)+IF((DA257-CZ257)&gt;=0.5,1,IF((DA257-CZ257)&lt;=-0.5,-1,0)))))))))</f>
        <v/>
      </c>
      <c r="BR257" s="86" t="str">
        <f>IF(BQ257="","",IFERROR(CHOOSE(INDEX(B_RANK,MATCH(BQ257,B_LVL,0)),"Band A · Practitioner","Band B · Specialist / Manager","B+ · Player-Coach","Band C · Principal / Head","C+ · Player-Coach","Band D · Business leadership","Band E · Enterprise leadership"),"Band X · Consultant"))</f>
        <v/>
      </c>
      <c r="BS257" s="86" t="str">
        <f>IF(BQ257="","",IF(BQ257=W257,"• Same",IF(INDEX(B_VAL,MATCH(BQ257,B_LVL,0))&gt;INDEX(B_VAL,MATCH(W257,B_LVL,0)),"▲ Up","▼ Down")))</f>
        <v/>
      </c>
      <c r="BT257" s="95" t="str">
        <f>IF(BQ257&lt;&gt;"",BQ257,W257)</f>
        <v>A3</v>
      </c>
      <c r="BU257" s="86" t="str">
        <f>IFERROR(IF($H257="","—",IF(OR(LEFT(BT257,1)="X",LEFT(INDEX($BT$7:$BT$592,MATCH($H257,$D$7:$D$592,0)),1)="X"),"—",IF(AND(LEFT(BT257,1)="E",LEFT(INDEX($BT$7:$BT$592,MATCH($H257,$D$7:$D$592,0)),1)="E"),"Exception · Band E",IF(INDEX(B_VAL,MATCH(BT257,B_LVL,0))&gt;=INDEX(B_VAL,MATCH(INDEX($BT$7:$BT$592,MATCH($H257,$D$7:$D$592,0)),B_LVL,0)),"⚠ At or above the manager",IF(INDEX(B_RANK,MATCH(BT257,B_LVL,0))=INDEX(B_RANK,MATCH(INDEX($BT$7:$BT$592,MATCH($H257,$D$7:$D$592,0)),B_LVL,0)),"⚠ Same band as the manager","OK"))))),"—")</f>
        <v>OK</v>
      </c>
      <c r="BV257" s="64" t="n"/>
      <c r="BW257" s="20">
        <f>IFERROR(INDEX(LMH_PTS,MATCH(AG257,LMH_KEY,0)),0)</f>
        <v>9</v>
      </c>
      <c r="BX257" s="21">
        <f>IFERROR(INDEX(LMH_PTS,MATCH(AH257,LMH_KEY,0)),0)</f>
        <v>3</v>
      </c>
      <c r="BY257" s="21">
        <f>IFERROR(INDEX(LMH_PTS,MATCH(AI257,LMH_KEY,0)),0)</f>
        <v>1</v>
      </c>
      <c r="BZ257" s="21">
        <f>IFERROR(INDEX(LMH_PTS,MATCH(AJ257,LMH_KEY,0)),0)</f>
        <v>1</v>
      </c>
      <c r="CA257" s="21">
        <f>IFERROR(INDEX(LMH_PTS,MATCH(AK257,LMH_KEY,0)),0)</f>
        <v>3</v>
      </c>
      <c r="CB257" s="21">
        <f>IFERROR(INDEX(LMH_PTS,MATCH(AL257,LMH_KEY,0)),0)</f>
        <v>1</v>
      </c>
      <c r="CC257" s="21">
        <f>IFERROR(INDEX(LMH_PTS,MATCH(AM257,LMH_KEY,0)),0)</f>
        <v>1</v>
      </c>
      <c r="CD257" s="21">
        <f>IFERROR(INDEX(LMH_PTS,MATCH(IF(AU257&lt;&gt;"",AU257,AG257),LMH_KEY,0)),0)</f>
        <v>9</v>
      </c>
      <c r="CE257" s="21">
        <f>IFERROR(INDEX(LMH_PTS,MATCH(IF(AV257&lt;&gt;"",AV257,AH257),LMH_KEY,0)),0)</f>
        <v>3</v>
      </c>
      <c r="CF257" s="21">
        <f>IFERROR(INDEX(LMH_PTS,MATCH(IF(AW257&lt;&gt;"",AW257,AI257),LMH_KEY,0)),0)</f>
        <v>1</v>
      </c>
      <c r="CG257" s="21">
        <f>IFERROR(INDEX(LMH_PTS,MATCH(IF(AX257&lt;&gt;"",AX257,AJ257),LMH_KEY,0)),0)</f>
        <v>1</v>
      </c>
      <c r="CH257" s="21">
        <f>IFERROR(INDEX(LMH_PTS,MATCH(IF(AY257&lt;&gt;"",AY257,AK257),LMH_KEY,0)),0)</f>
        <v>3</v>
      </c>
      <c r="CI257" s="21">
        <f>IFERROR(INDEX(LMH_PTS,MATCH(IF(AZ257&lt;&gt;"",AZ257,AL257),LMH_KEY,0)),0)</f>
        <v>1</v>
      </c>
      <c r="CJ257" s="21">
        <f>IFERROR(INDEX(LMH_PTS,MATCH(IF(BA257&lt;&gt;"",BA257,AM257),LMH_KEY,0)),0)</f>
        <v>1</v>
      </c>
      <c r="CK257" s="21">
        <f>IF(BB257="",0,IFERROR(INDEX(LMH_STEP,MATCH(BB257,LMH_KEY,0)),0))</f>
        <v>0</v>
      </c>
      <c r="CL257" s="21">
        <f>IF(BC257="",0,IFERROR(INDEX(LMH_STEP,MATCH(BC257,LMH_KEY,0)),0))</f>
        <v>0</v>
      </c>
      <c r="CM257" s="21">
        <f>IF(BD257="",0,IFERROR(INDEX(LMH_STEP,MATCH(BD257,LMH_KEY,0)),0))</f>
        <v>0</v>
      </c>
      <c r="CN257" s="21">
        <f>IF(BE257="",0,IFERROR(INDEX(LMH_STEP,MATCH(BE257,LMH_KEY,0)),0))</f>
        <v>-1</v>
      </c>
      <c r="CO257" s="21">
        <f>IF(BF257="",0,IFERROR(INDEX(LMH_STEP,MATCH(BF257,LMH_KEY,0)),0))</f>
        <v>0</v>
      </c>
      <c r="CP257" s="21">
        <f>IF(BG257="",0,IFERROR(INDEX(LMH_STEP,MATCH(BG257,LMH_KEY,0)),0))</f>
        <v>1</v>
      </c>
      <c r="CQ257" s="21">
        <f>IF(BH257="",0,IFERROR(INDEX(LMH_STEP,MATCH(BH257,LMH_KEY,0)),0))</f>
        <v>1</v>
      </c>
      <c r="CR257" s="21">
        <f>IF(BI257&lt;&gt;"",IFERROR(INDEX(LMH_STEP,MATCH(BI257,LMH_KEY,0)),0),CK257)</f>
        <v>0</v>
      </c>
      <c r="CS257" s="21">
        <f>IF(BJ257&lt;&gt;"",IFERROR(INDEX(LMH_STEP,MATCH(BJ257,LMH_KEY,0)),0),CL257)</f>
        <v>0</v>
      </c>
      <c r="CT257" s="21">
        <f>IF(BK257&lt;&gt;"",IFERROR(INDEX(LMH_STEP,MATCH(BK257,LMH_KEY,0)),0),CM257)</f>
        <v>0</v>
      </c>
      <c r="CU257" s="21">
        <f>IF(BL257&lt;&gt;"",IFERROR(INDEX(LMH_STEP,MATCH(BL257,LMH_KEY,0)),0),CN257)</f>
        <v>-1</v>
      </c>
      <c r="CV257" s="21">
        <f>IF(BM257&lt;&gt;"",IFERROR(INDEX(LMH_STEP,MATCH(BM257,LMH_KEY,0)),0),CO257)</f>
        <v>0</v>
      </c>
      <c r="CW257" s="21">
        <f>IF(BN257&lt;&gt;"",IFERROR(INDEX(LMH_STEP,MATCH(BN257,LMH_KEY,0)),0),CP257)</f>
        <v>1</v>
      </c>
      <c r="CX257" s="21">
        <f>IF(BO257&lt;&gt;"",IFERROR(INDEX(LMH_STEP,MATCH(BO257,LMH_KEY,0)),0),CQ257)</f>
        <v>1</v>
      </c>
      <c r="CY257" s="21">
        <f>COUNTA(BI257:BO257)+IF(BP257&lt;&gt;"",1,0)+IFERROR(INDEX(RM_LCNT,MATCH($U257,RM_KEY,0)),0)</f>
        <v>0</v>
      </c>
      <c r="CZ257" s="21">
        <f>IF((BW257+BX257+BY257+BZ257+CA257+CB257+CC257)=0,0,(BW257*CK257+BX257*CL257+BY257*CM257+BZ257*CN257+CA257*CO257+CB257*CP257+CC257*CQ257)/(BW257+BX257+BY257+BZ257+CA257+CB257+CC257))</f>
        <v>0.0526315789473684</v>
      </c>
      <c r="DA257" s="21">
        <f>IF((CD257+CE257+CF257+CG257+CH257+CI257+CJ257)=0,0,(CD257*CR257+CE257*CS257+CF257*CT257+CG257*CU257+CH257*CV257+CI257*CW257+CJ257*CX257)/(CD257+CE257+CF257+CG257+CH257+CI257+CJ257))</f>
        <v>0.0526315789473684</v>
      </c>
    </row>
    <row r="258" ht="70" customHeight="1">
      <c r="A258" s="59" t="inlineStr">
        <is>
          <t>iFile</t>
        </is>
      </c>
      <c r="B258" s="17" t="inlineStr">
        <is>
          <t>Sales</t>
        </is>
      </c>
      <c r="C258" s="17" t="n">
        <v>3</v>
      </c>
      <c r="D258" s="17" t="inlineStr">
        <is>
          <t>IRISC312</t>
        </is>
      </c>
      <c r="E258" s="17" t="inlineStr">
        <is>
          <t>Rajesh Nair</t>
        </is>
      </c>
      <c r="F258" s="17" t="inlineStr">
        <is>
          <t>Consultant</t>
        </is>
      </c>
      <c r="G258" s="17" t="inlineStr">
        <is>
          <t>Arup Ganguly</t>
        </is>
      </c>
      <c r="H258" s="17" t="inlineStr">
        <is>
          <t>IRIS0242</t>
        </is>
      </c>
      <c r="I258" s="17" t="n">
        <v>15.3</v>
      </c>
      <c r="J258" s="17" t="inlineStr">
        <is>
          <t>MBA</t>
        </is>
      </c>
      <c r="K258" s="17" t="inlineStr">
        <is>
          <t>L3 – Professional / Associate</t>
        </is>
      </c>
      <c r="L258" s="82" t="inlineStr">
        <is>
          <t>20 of 20</t>
        </is>
      </c>
      <c r="M258" s="83" t="n"/>
      <c r="N258" s="83" t="inlineStr">
        <is>
          <t>Annual · set by manager: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t>
        </is>
      </c>
      <c r="O258" s="83" t="inlineStr">
        <is>
          <t>Latest rating: 3 · Potential: Medium · 9-box: Core Contributor</t>
        </is>
      </c>
      <c r="P258" s="83" t="n"/>
      <c r="Q258" s="84" t="inlineStr">
        <is>
          <t>Open ▸</t>
        </is>
      </c>
      <c r="R258" s="84" t="inlineStr">
        <is>
          <t>Card ▸</t>
        </is>
      </c>
      <c r="S258" s="85" t="inlineStr">
        <is>
          <t>Sales &amp; Business Development</t>
        </is>
      </c>
      <c r="T258" s="86" t="inlineStr">
        <is>
          <t>Enterprise Sales &amp; Account Management</t>
        </is>
      </c>
      <c r="U258" s="86" t="inlineStr">
        <is>
          <t>R076</t>
        </is>
      </c>
      <c r="V258" s="86" t="inlineStr">
        <is>
          <t>Enterprise Sales &amp; Account Management · Consultant</t>
        </is>
      </c>
      <c r="W258" s="102" t="inlineStr">
        <is>
          <t>X2</t>
        </is>
      </c>
      <c r="X258" s="86" t="inlineStr">
        <is>
          <t>Band X · Consultant</t>
        </is>
      </c>
      <c r="Y258" s="86" t="inlineStr">
        <is>
          <t>Consultant – Enterprise Sales &amp; Account Management</t>
        </is>
      </c>
      <c r="Z258" s="86" t="n"/>
      <c r="AA258" s="86" t="inlineStr">
        <is>
          <t>Placed at X2 by the evidence: six ratings × market-derived weights and rules R1–R13 · no move needed for the reporting line</t>
        </is>
      </c>
      <c r="AB258" s="86" t="n"/>
      <c r="AC258" s="88" t="n"/>
      <c r="AD258" s="21" t="n"/>
      <c r="AE258" s="21" t="n"/>
      <c r="AF258" s="21" t="n"/>
      <c r="AG258" s="89" t="str">
        <f>IFERROR(IF(INDEX(RM_I_C,MATCH($U258,RM_KEY,0))="","",INDEX(RM_I_C,MATCH($U258,RM_KEY,0))),"")</f>
        <v/>
      </c>
      <c r="AH258" s="90" t="str">
        <f>IFERROR(IF(INDEX(RM_I_Au,MATCH($U258,RM_KEY,0))="","",INDEX(RM_I_Au,MATCH($U258,RM_KEY,0))),"")</f>
        <v/>
      </c>
      <c r="AI258" s="90" t="str">
        <f>IFERROR(IF(INDEX(RM_I_Ac,MATCH($U258,RM_KEY,0))="","",INDEX(RM_I_Ac,MATCH($U258,RM_KEY,0))),"")</f>
        <v/>
      </c>
      <c r="AJ258" s="90" t="str">
        <f>IFERROR(IF(INDEX(RM_I_L,MATCH($U258,RM_KEY,0))="","",INDEX(RM_I_L,MATCH($U258,RM_KEY,0))),"")</f>
        <v/>
      </c>
      <c r="AK258" s="90" t="str">
        <f>IFERROR(IF(INDEX(RM_I_BI,MATCH($U258,RM_KEY,0))="","",INDEX(RM_I_BI,MATCH($U258,RM_KEY,0))),"")</f>
        <v/>
      </c>
      <c r="AL258" s="90" t="str">
        <f>IFERROR(IF(INDEX(RM_I_Exp,MATCH($U258,RM_KEY,0))="","",INDEX(RM_I_Exp,MATCH($U258,RM_KEY,0))),"")</f>
        <v/>
      </c>
      <c r="AM258" s="90" t="str">
        <f>IFERROR(IF(INDEX(RM_I_Edu,MATCH($U258,RM_KEY,0))="","",INDEX(RM_I_Edu,MATCH($U258,RM_KEY,0))),"")</f>
        <v/>
      </c>
      <c r="AN258" s="91" t="str">
        <f>IFERROR(IF(INDEX(RM_M_C,MATCH($U258,RM_KEY,0))="","",INDEX(RM_M_C,MATCH($U258,RM_KEY,0))),"")</f>
        <v/>
      </c>
      <c r="AO258" s="92" t="str">
        <f>IFERROR(IF(INDEX(RM_M_Au,MATCH($U258,RM_KEY,0))="","",INDEX(RM_M_Au,MATCH($U258,RM_KEY,0))),"")</f>
        <v/>
      </c>
      <c r="AP258" s="92" t="str">
        <f>IFERROR(IF(INDEX(RM_M_Ac,MATCH($U258,RM_KEY,0))="","",INDEX(RM_M_Ac,MATCH($U258,RM_KEY,0))),"")</f>
        <v/>
      </c>
      <c r="AQ258" s="92" t="str">
        <f>IFERROR(IF(INDEX(RM_M_L,MATCH($U258,RM_KEY,0))="","",INDEX(RM_M_L,MATCH($U258,RM_KEY,0))),"")</f>
        <v/>
      </c>
      <c r="AR258" s="92" t="str">
        <f>IFERROR(IF(INDEX(RM_M_BI,MATCH($U258,RM_KEY,0))="","",INDEX(RM_M_BI,MATCH($U258,RM_KEY,0))),"")</f>
        <v/>
      </c>
      <c r="AS258" s="92" t="str">
        <f>IFERROR(IF(INDEX(RM_M_Exp,MATCH($U258,RM_KEY,0))="","",INDEX(RM_M_Exp,MATCH($U258,RM_KEY,0))),"")</f>
        <v/>
      </c>
      <c r="AT258" s="92" t="str">
        <f>IFERROR(IF(INDEX(RM_M_Edu,MATCH($U258,RM_KEY,0))="","",INDEX(RM_M_Edu,MATCH($U258,RM_KEY,0))),"")</f>
        <v/>
      </c>
      <c r="AU258" s="93" t="str">
        <f>IFERROR(IF(INDEX(RM_L_C,MATCH($U258,RM_KEY,0))="","",INDEX(RM_L_C,MATCH($U258,RM_KEY,0))),"")</f>
        <v/>
      </c>
      <c r="AV258" s="94" t="str">
        <f>IFERROR(IF(INDEX(RM_L_Au,MATCH($U258,RM_KEY,0))="","",INDEX(RM_L_Au,MATCH($U258,RM_KEY,0))),"")</f>
        <v/>
      </c>
      <c r="AW258" s="94" t="str">
        <f>IFERROR(IF(INDEX(RM_L_Ac,MATCH($U258,RM_KEY,0))="","",INDEX(RM_L_Ac,MATCH($U258,RM_KEY,0))),"")</f>
        <v/>
      </c>
      <c r="AX258" s="94" t="str">
        <f>IFERROR(IF(INDEX(RM_L_L,MATCH($U258,RM_KEY,0))="","",INDEX(RM_L_L,MATCH($U258,RM_KEY,0))),"")</f>
        <v/>
      </c>
      <c r="AY258" s="94" t="str">
        <f>IFERROR(IF(INDEX(RM_L_BI,MATCH($U258,RM_KEY,0))="","",INDEX(RM_L_BI,MATCH($U258,RM_KEY,0))),"")</f>
        <v/>
      </c>
      <c r="AZ258" s="94" t="str">
        <f>IFERROR(IF(INDEX(RM_L_Exp,MATCH($U258,RM_KEY,0))="","",INDEX(RM_L_Exp,MATCH($U258,RM_KEY,0))),"")</f>
        <v/>
      </c>
      <c r="BA258" s="94" t="str">
        <f>IFERROR(IF(INDEX(RM_L_Edu,MATCH($U258,RM_KEY,0))="","",INDEX(RM_L_Edu,MATCH($U258,RM_KEY,0))),"")</f>
        <v/>
      </c>
      <c r="BB258" s="89" t="n"/>
      <c r="BC258" s="90" t="n"/>
      <c r="BD258" s="90" t="n"/>
      <c r="BE258" s="90" t="n"/>
      <c r="BF258" s="90" t="n"/>
      <c r="BG258" s="90" t="n"/>
      <c r="BH258" s="90" t="n"/>
      <c r="BI258" s="93" t="n"/>
      <c r="BJ258" s="94" t="n"/>
      <c r="BK258" s="94" t="n"/>
      <c r="BL258" s="94" t="n"/>
      <c r="BM258" s="94" t="n"/>
      <c r="BN258" s="94" t="n"/>
      <c r="BO258" s="94" t="n"/>
      <c r="BP258" s="63" t="n"/>
      <c r="BQ258" s="95" t="str">
        <f>IF(CY258=0,"",IF(BP258&lt;&gt;"",BP258,IF(LEFT(W258,1)="X",W258,IF(OR(W258="B+",W258="C+"),INDEX(LAD_PC,MAX(1,MIN(14,MATCH(W258,LAD_PC,0)+IF((DA258-CZ258)&gt;=0.5,1,IF((DA258-CZ258)&lt;=-0.5,-1,0))))),INDEX(LAD_STD,MAX(1,MIN(12,MATCH(W258,LAD_STD,0)+IF((DA258-CZ258)&gt;=0.5,1,IF((DA258-CZ258)&lt;=-0.5,-1,0)))))))))</f>
        <v/>
      </c>
      <c r="BR258" s="86" t="str">
        <f>IF(BQ258="","",IFERROR(CHOOSE(INDEX(B_RANK,MATCH(BQ258,B_LVL,0)),"Band A · Practitioner","Band B · Specialist / Manager","B+ · Player-Coach","Band C · Principal / Head","C+ · Player-Coach","Band D · Business leadership","Band E · Enterprise leadership"),"Band X · Consultant"))</f>
        <v/>
      </c>
      <c r="BS258" s="86" t="str">
        <f>IF(BQ258="","",IF(BQ258=W258,"• Same",IF(INDEX(B_VAL,MATCH(BQ258,B_LVL,0))&gt;INDEX(B_VAL,MATCH(W258,B_LVL,0)),"▲ Up","▼ Down")))</f>
        <v/>
      </c>
      <c r="BT258" s="95" t="str">
        <f>IF(BQ258&lt;&gt;"",BQ258,W258)</f>
        <v>X2</v>
      </c>
      <c r="BU258" s="86" t="str">
        <f>IFERROR(IF($H258="","—",IF(OR(LEFT(BT258,1)="X",LEFT(INDEX($BT$7:$BT$592,MATCH($H258,$D$7:$D$592,0)),1)="X"),"—",IF(AND(LEFT(BT258,1)="E",LEFT(INDEX($BT$7:$BT$592,MATCH($H258,$D$7:$D$592,0)),1)="E"),"Exception · Band E",IF(INDEX(B_VAL,MATCH(BT258,B_LVL,0))&gt;=INDEX(B_VAL,MATCH(INDEX($BT$7:$BT$592,MATCH($H258,$D$7:$D$592,0)),B_LVL,0)),"⚠ At or above the manager",IF(INDEX(B_RANK,MATCH(BT258,B_LVL,0))=INDEX(B_RANK,MATCH(INDEX($BT$7:$BT$592,MATCH($H258,$D$7:$D$592,0)),B_LVL,0)),"⚠ Same band as the manager","OK"))))),"—")</f>
        <v>—</v>
      </c>
      <c r="BV258" s="64" t="n"/>
      <c r="BW258" s="20">
        <f>IFERROR(INDEX(LMH_PTS,MATCH(AG258,LMH_KEY,0)),0)</f>
        <v>0</v>
      </c>
      <c r="BX258" s="21">
        <f>IFERROR(INDEX(LMH_PTS,MATCH(AH258,LMH_KEY,0)),0)</f>
        <v>0</v>
      </c>
      <c r="BY258" s="21">
        <f>IFERROR(INDEX(LMH_PTS,MATCH(AI258,LMH_KEY,0)),0)</f>
        <v>0</v>
      </c>
      <c r="BZ258" s="21">
        <f>IFERROR(INDEX(LMH_PTS,MATCH(AJ258,LMH_KEY,0)),0)</f>
        <v>0</v>
      </c>
      <c r="CA258" s="21">
        <f>IFERROR(INDEX(LMH_PTS,MATCH(AK258,LMH_KEY,0)),0)</f>
        <v>0</v>
      </c>
      <c r="CB258" s="21">
        <f>IFERROR(INDEX(LMH_PTS,MATCH(AL258,LMH_KEY,0)),0)</f>
        <v>0</v>
      </c>
      <c r="CC258" s="21">
        <f>IFERROR(INDEX(LMH_PTS,MATCH(AM258,LMH_KEY,0)),0)</f>
        <v>0</v>
      </c>
      <c r="CD258" s="21">
        <f>IFERROR(INDEX(LMH_PTS,MATCH(IF(AU258&lt;&gt;"",AU258,AG258),LMH_KEY,0)),0)</f>
        <v>0</v>
      </c>
      <c r="CE258" s="21">
        <f>IFERROR(INDEX(LMH_PTS,MATCH(IF(AV258&lt;&gt;"",AV258,AH258),LMH_KEY,0)),0)</f>
        <v>0</v>
      </c>
      <c r="CF258" s="21">
        <f>IFERROR(INDEX(LMH_PTS,MATCH(IF(AW258&lt;&gt;"",AW258,AI258),LMH_KEY,0)),0)</f>
        <v>0</v>
      </c>
      <c r="CG258" s="21">
        <f>IFERROR(INDEX(LMH_PTS,MATCH(IF(AX258&lt;&gt;"",AX258,AJ258),LMH_KEY,0)),0)</f>
        <v>0</v>
      </c>
      <c r="CH258" s="21">
        <f>IFERROR(INDEX(LMH_PTS,MATCH(IF(AY258&lt;&gt;"",AY258,AK258),LMH_KEY,0)),0)</f>
        <v>0</v>
      </c>
      <c r="CI258" s="21">
        <f>IFERROR(INDEX(LMH_PTS,MATCH(IF(AZ258&lt;&gt;"",AZ258,AL258),LMH_KEY,0)),0)</f>
        <v>0</v>
      </c>
      <c r="CJ258" s="21">
        <f>IFERROR(INDEX(LMH_PTS,MATCH(IF(BA258&lt;&gt;"",BA258,AM258),LMH_KEY,0)),0)</f>
        <v>0</v>
      </c>
      <c r="CK258" s="21">
        <f>IF(BB258="",0,IFERROR(INDEX(LMH_STEP,MATCH(BB258,LMH_KEY,0)),0))</f>
        <v>0</v>
      </c>
      <c r="CL258" s="21">
        <f>IF(BC258="",0,IFERROR(INDEX(LMH_STEP,MATCH(BC258,LMH_KEY,0)),0))</f>
        <v>0</v>
      </c>
      <c r="CM258" s="21">
        <f>IF(BD258="",0,IFERROR(INDEX(LMH_STEP,MATCH(BD258,LMH_KEY,0)),0))</f>
        <v>0</v>
      </c>
      <c r="CN258" s="21">
        <f>IF(BE258="",0,IFERROR(INDEX(LMH_STEP,MATCH(BE258,LMH_KEY,0)),0))</f>
        <v>0</v>
      </c>
      <c r="CO258" s="21">
        <f>IF(BF258="",0,IFERROR(INDEX(LMH_STEP,MATCH(BF258,LMH_KEY,0)),0))</f>
        <v>0</v>
      </c>
      <c r="CP258" s="21">
        <f>IF(BG258="",0,IFERROR(INDEX(LMH_STEP,MATCH(BG258,LMH_KEY,0)),0))</f>
        <v>0</v>
      </c>
      <c r="CQ258" s="21">
        <f>IF(BH258="",0,IFERROR(INDEX(LMH_STEP,MATCH(BH258,LMH_KEY,0)),0))</f>
        <v>0</v>
      </c>
      <c r="CR258" s="21">
        <f>IF(BI258&lt;&gt;"",IFERROR(INDEX(LMH_STEP,MATCH(BI258,LMH_KEY,0)),0),CK258)</f>
        <v>0</v>
      </c>
      <c r="CS258" s="21">
        <f>IF(BJ258&lt;&gt;"",IFERROR(INDEX(LMH_STEP,MATCH(BJ258,LMH_KEY,0)),0),CL258)</f>
        <v>0</v>
      </c>
      <c r="CT258" s="21">
        <f>IF(BK258&lt;&gt;"",IFERROR(INDEX(LMH_STEP,MATCH(BK258,LMH_KEY,0)),0),CM258)</f>
        <v>0</v>
      </c>
      <c r="CU258" s="21">
        <f>IF(BL258&lt;&gt;"",IFERROR(INDEX(LMH_STEP,MATCH(BL258,LMH_KEY,0)),0),CN258)</f>
        <v>0</v>
      </c>
      <c r="CV258" s="21">
        <f>IF(BM258&lt;&gt;"",IFERROR(INDEX(LMH_STEP,MATCH(BM258,LMH_KEY,0)),0),CO258)</f>
        <v>0</v>
      </c>
      <c r="CW258" s="21">
        <f>IF(BN258&lt;&gt;"",IFERROR(INDEX(LMH_STEP,MATCH(BN258,LMH_KEY,0)),0),CP258)</f>
        <v>0</v>
      </c>
      <c r="CX258" s="21">
        <f>IF(BO258&lt;&gt;"",IFERROR(INDEX(LMH_STEP,MATCH(BO258,LMH_KEY,0)),0),CQ258)</f>
        <v>0</v>
      </c>
      <c r="CY258" s="21">
        <f>COUNTA(BI258:BO258)+IF(BP258&lt;&gt;"",1,0)+IFERROR(INDEX(RM_LCNT,MATCH($U258,RM_KEY,0)),0)</f>
        <v>0</v>
      </c>
      <c r="CZ258" s="21">
        <f>IF((BW258+BX258+BY258+BZ258+CA258+CB258+CC258)=0,0,(BW258*CK258+BX258*CL258+BY258*CM258+BZ258*CN258+CA258*CO258+CB258*CP258+CC258*CQ258)/(BW258+BX258+BY258+BZ258+CA258+CB258+CC258))</f>
        <v>0</v>
      </c>
      <c r="DA258" s="21">
        <f>IF((CD258+CE258+CF258+CG258+CH258+CI258+CJ258)=0,0,(CD258*CR258+CE258*CS258+CF258*CT258+CG258*CU258+CH258*CV258+CI258*CW258+CJ258*CX258)/(CD258+CE258+CF258+CG258+CH258+CI258+CJ258))</f>
        <v>0</v>
      </c>
    </row>
    <row r="259" ht="70" customHeight="1">
      <c r="A259" s="59" t="inlineStr">
        <is>
          <t>iFile</t>
        </is>
      </c>
      <c r="B259" s="17" t="inlineStr">
        <is>
          <t>Technology</t>
        </is>
      </c>
      <c r="C259" s="17" t="n">
        <v>2</v>
      </c>
      <c r="D259" s="17" t="inlineStr">
        <is>
          <t>IRISC223</t>
        </is>
      </c>
      <c r="E259" s="17" t="inlineStr">
        <is>
          <t>Pradip Dey</t>
        </is>
      </c>
      <c r="F259" s="17" t="inlineStr">
        <is>
          <t>Head Delivery</t>
        </is>
      </c>
      <c r="G259" s="17" t="inlineStr">
        <is>
          <t>Shailesh Gupta</t>
        </is>
      </c>
      <c r="H259" s="17" t="inlineStr">
        <is>
          <t>IRIS0012</t>
        </is>
      </c>
      <c r="I259" s="17" t="n">
        <v>24.6</v>
      </c>
      <c r="J259" s="17" t="inlineStr">
        <is>
          <t>MCA</t>
        </is>
      </c>
      <c r="K259" s="17" t="inlineStr">
        <is>
          <t>L7 – Head / Sr Director</t>
        </is>
      </c>
      <c r="L259" s="82" t="n"/>
      <c r="M259" s="83" t="n"/>
      <c r="N259" s="83" t="n"/>
      <c r="O259" s="83" t="inlineStr">
        <is>
          <t>Latest rating: Not rated · manager · 9-box: Not placed · manager</t>
        </is>
      </c>
      <c r="P259" s="83" t="n"/>
      <c r="Q259" s="84" t="inlineStr">
        <is>
          <t>Open ▸</t>
        </is>
      </c>
      <c r="R259" s="84" t="inlineStr">
        <is>
          <t>Card ▸</t>
        </is>
      </c>
      <c r="S259" s="85" t="inlineStr">
        <is>
          <t>Executive Leadership</t>
        </is>
      </c>
      <c r="T259" s="86" t="inlineStr">
        <is>
          <t>Business Head</t>
        </is>
      </c>
      <c r="U259" s="86" t="inlineStr">
        <is>
          <t>R042</t>
        </is>
      </c>
      <c r="V259" s="86" t="inlineStr">
        <is>
          <t>Business Head · Manager</t>
        </is>
      </c>
      <c r="W259" s="96" t="inlineStr">
        <is>
          <t>D1</t>
        </is>
      </c>
      <c r="X259" s="86" t="inlineStr">
        <is>
          <t>Band D · Business leadership</t>
        </is>
      </c>
      <c r="Y259" s="86" t="inlineStr">
        <is>
          <t>Associate Vice President – Delivery</t>
        </is>
      </c>
      <c r="Z259" s="100" t="inlineStr">
        <is>
          <t>Head – Delivery → Associate Vice President – Delivery</t>
        </is>
      </c>
      <c r="AA259" s="86" t="inlineStr">
        <is>
          <t>Evidence level C2 · moved up to D1 so that no reportee shares a band with their manager, with the fewest moves across IRIS · department head · Executive Leadership · Business Head</t>
        </is>
      </c>
      <c r="AB259" s="97" t="inlineStr">
        <is>
          <t>Deep chain: shares a band with manager Shailesh Gupta · D2 · decide: report to the next manager up, or merge this layer</t>
        </is>
      </c>
      <c r="AC259" s="88" t="inlineStr">
        <is>
          <t>C2</t>
        </is>
      </c>
      <c r="AD259" s="21" t="n"/>
      <c r="AE259" s="21" t="inlineStr">
        <is>
          <t>21 direct reports · norm 5–8 heads</t>
        </is>
      </c>
      <c r="AF259" s="21" t="inlineStr">
        <is>
          <t>E1–E2 · SFIA 6–7</t>
        </is>
      </c>
      <c r="AG259" s="89" t="str">
        <f>IFERROR(IF(INDEX(RM_I_C,MATCH($U259,RM_KEY,0))="","",INDEX(RM_I_C,MATCH($U259,RM_KEY,0))),"")</f>
        <v>H</v>
      </c>
      <c r="AH259" s="90" t="str">
        <f>IFERROR(IF(INDEX(RM_I_Au,MATCH($U259,RM_KEY,0))="","",INDEX(RM_I_Au,MATCH($U259,RM_KEY,0))),"")</f>
        <v>M</v>
      </c>
      <c r="AI259" s="90" t="str">
        <f>IFERROR(IF(INDEX(RM_I_Ac,MATCH($U259,RM_KEY,0))="","",INDEX(RM_I_Ac,MATCH($U259,RM_KEY,0))),"")</f>
        <v>M</v>
      </c>
      <c r="AJ259" s="90" t="str">
        <f>IFERROR(IF(INDEX(RM_I_L,MATCH($U259,RM_KEY,0))="","",INDEX(RM_I_L,MATCH($U259,RM_KEY,0))),"")</f>
        <v>M</v>
      </c>
      <c r="AK259" s="90" t="str">
        <f>IFERROR(IF(INDEX(RM_I_BI,MATCH($U259,RM_KEY,0))="","",INDEX(RM_I_BI,MATCH($U259,RM_KEY,0))),"")</f>
        <v>L</v>
      </c>
      <c r="AL259" s="90" t="str">
        <f>IFERROR(IF(INDEX(RM_I_Exp,MATCH($U259,RM_KEY,0))="","",INDEX(RM_I_Exp,MATCH($U259,RM_KEY,0))),"")</f>
        <v>L</v>
      </c>
      <c r="AM259" s="90" t="str">
        <f>IFERROR(IF(INDEX(RM_I_Edu,MATCH($U259,RM_KEY,0))="","",INDEX(RM_I_Edu,MATCH($U259,RM_KEY,0))),"")</f>
        <v>L</v>
      </c>
      <c r="AN259" s="91" t="str">
        <f>IFERROR(IF(INDEX(RM_M_C,MATCH($U259,RM_KEY,0))="","",INDEX(RM_M_C,MATCH($U259,RM_KEY,0))),"")</f>
        <v>H</v>
      </c>
      <c r="AO259" s="92" t="str">
        <f>IFERROR(IF(INDEX(RM_M_Au,MATCH($U259,RM_KEY,0))="","",INDEX(RM_M_Au,MATCH($U259,RM_KEY,0))),"")</f>
        <v>M</v>
      </c>
      <c r="AP259" s="92" t="str">
        <f>IFERROR(IF(INDEX(RM_M_Ac,MATCH($U259,RM_KEY,0))="","",INDEX(RM_M_Ac,MATCH($U259,RM_KEY,0))),"")</f>
        <v>M</v>
      </c>
      <c r="AQ259" s="92" t="str">
        <f>IFERROR(IF(INDEX(RM_M_L,MATCH($U259,RM_KEY,0))="","",INDEX(RM_M_L,MATCH($U259,RM_KEY,0))),"")</f>
        <v>M</v>
      </c>
      <c r="AR259" s="92" t="str">
        <f>IFERROR(IF(INDEX(RM_M_BI,MATCH($U259,RM_KEY,0))="","",INDEX(RM_M_BI,MATCH($U259,RM_KEY,0))),"")</f>
        <v>L</v>
      </c>
      <c r="AS259" s="92" t="str">
        <f>IFERROR(IF(INDEX(RM_M_Exp,MATCH($U259,RM_KEY,0))="","",INDEX(RM_M_Exp,MATCH($U259,RM_KEY,0))),"")</f>
        <v>L</v>
      </c>
      <c r="AT259" s="92" t="str">
        <f>IFERROR(IF(INDEX(RM_M_Edu,MATCH($U259,RM_KEY,0))="","",INDEX(RM_M_Edu,MATCH($U259,RM_KEY,0))),"")</f>
        <v>L</v>
      </c>
      <c r="AU259" s="93" t="str">
        <f>IFERROR(IF(INDEX(RM_L_C,MATCH($U259,RM_KEY,0))="","",INDEX(RM_L_C,MATCH($U259,RM_KEY,0))),"")</f>
        <v/>
      </c>
      <c r="AV259" s="94" t="str">
        <f>IFERROR(IF(INDEX(RM_L_Au,MATCH($U259,RM_KEY,0))="","",INDEX(RM_L_Au,MATCH($U259,RM_KEY,0))),"")</f>
        <v/>
      </c>
      <c r="AW259" s="94" t="str">
        <f>IFERROR(IF(INDEX(RM_L_Ac,MATCH($U259,RM_KEY,0))="","",INDEX(RM_L_Ac,MATCH($U259,RM_KEY,0))),"")</f>
        <v/>
      </c>
      <c r="AX259" s="94" t="str">
        <f>IFERROR(IF(INDEX(RM_L_L,MATCH($U259,RM_KEY,0))="","",INDEX(RM_L_L,MATCH($U259,RM_KEY,0))),"")</f>
        <v/>
      </c>
      <c r="AY259" s="94" t="str">
        <f>IFERROR(IF(INDEX(RM_L_BI,MATCH($U259,RM_KEY,0))="","",INDEX(RM_L_BI,MATCH($U259,RM_KEY,0))),"")</f>
        <v/>
      </c>
      <c r="AZ259" s="94" t="str">
        <f>IFERROR(IF(INDEX(RM_L_Exp,MATCH($U259,RM_KEY,0))="","",INDEX(RM_L_Exp,MATCH($U259,RM_KEY,0))),"")</f>
        <v/>
      </c>
      <c r="BA259" s="94" t="str">
        <f>IFERROR(IF(INDEX(RM_L_Edu,MATCH($U259,RM_KEY,0))="","",INDEX(RM_L_Edu,MATCH($U259,RM_KEY,0))),"")</f>
        <v/>
      </c>
      <c r="BB259" s="89" t="n"/>
      <c r="BC259" s="90" t="n"/>
      <c r="BD259" s="90" t="n"/>
      <c r="BE259" s="90" t="n"/>
      <c r="BF259" s="90" t="n"/>
      <c r="BG259" s="90" t="inlineStr">
        <is>
          <t>H</t>
        </is>
      </c>
      <c r="BH259" s="90" t="inlineStr">
        <is>
          <t>M</t>
        </is>
      </c>
      <c r="BI259" s="93" t="n"/>
      <c r="BJ259" s="94" t="n"/>
      <c r="BK259" s="94" t="n"/>
      <c r="BL259" s="94" t="n"/>
      <c r="BM259" s="94" t="n"/>
      <c r="BN259" s="94" t="n"/>
      <c r="BO259" s="94" t="n"/>
      <c r="BP259" s="63" t="n"/>
      <c r="BQ259" s="95" t="str">
        <f>IF(CY259=0,"",IF(BP259&lt;&gt;"",BP259,IF(LEFT(W259,1)="X",W259,IF(OR(W259="B+",W259="C+"),INDEX(LAD_PC,MAX(1,MIN(14,MATCH(W259,LAD_PC,0)+IF((DA259-CZ259)&gt;=0.5,1,IF((DA259-CZ259)&lt;=-0.5,-1,0))))),INDEX(LAD_STD,MAX(1,MIN(12,MATCH(W259,LAD_STD,0)+IF((DA259-CZ259)&gt;=0.5,1,IF((DA259-CZ259)&lt;=-0.5,-1,0)))))))))</f>
        <v/>
      </c>
      <c r="BR259" s="86" t="str">
        <f>IF(BQ259="","",IFERROR(CHOOSE(INDEX(B_RANK,MATCH(BQ259,B_LVL,0)),"Band A · Practitioner","Band B · Specialist / Manager","B+ · Player-Coach","Band C · Principal / Head","C+ · Player-Coach","Band D · Business leadership","Band E · Enterprise leadership"),"Band X · Consultant"))</f>
        <v/>
      </c>
      <c r="BS259" s="86" t="str">
        <f>IF(BQ259="","",IF(BQ259=W259,"• Same",IF(INDEX(B_VAL,MATCH(BQ259,B_LVL,0))&gt;INDEX(B_VAL,MATCH(W259,B_LVL,0)),"▲ Up","▼ Down")))</f>
        <v/>
      </c>
      <c r="BT259" s="95" t="str">
        <f>IF(BQ259&lt;&gt;"",BQ259,W259)</f>
        <v>D1</v>
      </c>
      <c r="BU259" s="86" t="str">
        <f>IFERROR(IF($H259="","—",IF(OR(LEFT(BT259,1)="X",LEFT(INDEX($BT$7:$BT$592,MATCH($H259,$D$7:$D$592,0)),1)="X"),"—",IF(AND(LEFT(BT259,1)="E",LEFT(INDEX($BT$7:$BT$592,MATCH($H259,$D$7:$D$592,0)),1)="E"),"Exception · Band E",IF(INDEX(B_VAL,MATCH(BT259,B_LVL,0))&gt;=INDEX(B_VAL,MATCH(INDEX($BT$7:$BT$592,MATCH($H259,$D$7:$D$592,0)),B_LVL,0)),"⚠ At or above the manager",IF(INDEX(B_RANK,MATCH(BT259,B_LVL,0))=INDEX(B_RANK,MATCH(INDEX($BT$7:$BT$592,MATCH($H259,$D$7:$D$592,0)),B_LVL,0)),"⚠ Same band as the manager","OK"))))),"—")</f>
        <v>⚠ Same band as the manager</v>
      </c>
      <c r="BV259" s="64" t="n"/>
      <c r="BW259" s="20">
        <f>IFERROR(INDEX(LMH_PTS,MATCH(AG259,LMH_KEY,0)),0)</f>
        <v>9</v>
      </c>
      <c r="BX259" s="21">
        <f>IFERROR(INDEX(LMH_PTS,MATCH(AH259,LMH_KEY,0)),0)</f>
        <v>3</v>
      </c>
      <c r="BY259" s="21">
        <f>IFERROR(INDEX(LMH_PTS,MATCH(AI259,LMH_KEY,0)),0)</f>
        <v>3</v>
      </c>
      <c r="BZ259" s="21">
        <f>IFERROR(INDEX(LMH_PTS,MATCH(AJ259,LMH_KEY,0)),0)</f>
        <v>3</v>
      </c>
      <c r="CA259" s="21">
        <f>IFERROR(INDEX(LMH_PTS,MATCH(AK259,LMH_KEY,0)),0)</f>
        <v>1</v>
      </c>
      <c r="CB259" s="21">
        <f>IFERROR(INDEX(LMH_PTS,MATCH(AL259,LMH_KEY,0)),0)</f>
        <v>1</v>
      </c>
      <c r="CC259" s="21">
        <f>IFERROR(INDEX(LMH_PTS,MATCH(AM259,LMH_KEY,0)),0)</f>
        <v>1</v>
      </c>
      <c r="CD259" s="21">
        <f>IFERROR(INDEX(LMH_PTS,MATCH(IF(AU259&lt;&gt;"",AU259,AG259),LMH_KEY,0)),0)</f>
        <v>9</v>
      </c>
      <c r="CE259" s="21">
        <f>IFERROR(INDEX(LMH_PTS,MATCH(IF(AV259&lt;&gt;"",AV259,AH259),LMH_KEY,0)),0)</f>
        <v>3</v>
      </c>
      <c r="CF259" s="21">
        <f>IFERROR(INDEX(LMH_PTS,MATCH(IF(AW259&lt;&gt;"",AW259,AI259),LMH_KEY,0)),0)</f>
        <v>3</v>
      </c>
      <c r="CG259" s="21">
        <f>IFERROR(INDEX(LMH_PTS,MATCH(IF(AX259&lt;&gt;"",AX259,AJ259),LMH_KEY,0)),0)</f>
        <v>3</v>
      </c>
      <c r="CH259" s="21">
        <f>IFERROR(INDEX(LMH_PTS,MATCH(IF(AY259&lt;&gt;"",AY259,AK259),LMH_KEY,0)),0)</f>
        <v>1</v>
      </c>
      <c r="CI259" s="21">
        <f>IFERROR(INDEX(LMH_PTS,MATCH(IF(AZ259&lt;&gt;"",AZ259,AL259),LMH_KEY,0)),0)</f>
        <v>1</v>
      </c>
      <c r="CJ259" s="21">
        <f>IFERROR(INDEX(LMH_PTS,MATCH(IF(BA259&lt;&gt;"",BA259,AM259),LMH_KEY,0)),0)</f>
        <v>1</v>
      </c>
      <c r="CK259" s="21">
        <f>IF(BB259="",0,IFERROR(INDEX(LMH_STEP,MATCH(BB259,LMH_KEY,0)),0))</f>
        <v>0</v>
      </c>
      <c r="CL259" s="21">
        <f>IF(BC259="",0,IFERROR(INDEX(LMH_STEP,MATCH(BC259,LMH_KEY,0)),0))</f>
        <v>0</v>
      </c>
      <c r="CM259" s="21">
        <f>IF(BD259="",0,IFERROR(INDEX(LMH_STEP,MATCH(BD259,LMH_KEY,0)),0))</f>
        <v>0</v>
      </c>
      <c r="CN259" s="21">
        <f>IF(BE259="",0,IFERROR(INDEX(LMH_STEP,MATCH(BE259,LMH_KEY,0)),0))</f>
        <v>0</v>
      </c>
      <c r="CO259" s="21">
        <f>IF(BF259="",0,IFERROR(INDEX(LMH_STEP,MATCH(BF259,LMH_KEY,0)),0))</f>
        <v>0</v>
      </c>
      <c r="CP259" s="21">
        <f>IF(BG259="",0,IFERROR(INDEX(LMH_STEP,MATCH(BG259,LMH_KEY,0)),0))</f>
        <v>1</v>
      </c>
      <c r="CQ259" s="21">
        <f>IF(BH259="",0,IFERROR(INDEX(LMH_STEP,MATCH(BH259,LMH_KEY,0)),0))</f>
        <v>0</v>
      </c>
      <c r="CR259" s="21">
        <f>IF(BI259&lt;&gt;"",IFERROR(INDEX(LMH_STEP,MATCH(BI259,LMH_KEY,0)),0),CK259)</f>
        <v>0</v>
      </c>
      <c r="CS259" s="21">
        <f>IF(BJ259&lt;&gt;"",IFERROR(INDEX(LMH_STEP,MATCH(BJ259,LMH_KEY,0)),0),CL259)</f>
        <v>0</v>
      </c>
      <c r="CT259" s="21">
        <f>IF(BK259&lt;&gt;"",IFERROR(INDEX(LMH_STEP,MATCH(BK259,LMH_KEY,0)),0),CM259)</f>
        <v>0</v>
      </c>
      <c r="CU259" s="21">
        <f>IF(BL259&lt;&gt;"",IFERROR(INDEX(LMH_STEP,MATCH(BL259,LMH_KEY,0)),0),CN259)</f>
        <v>0</v>
      </c>
      <c r="CV259" s="21">
        <f>IF(BM259&lt;&gt;"",IFERROR(INDEX(LMH_STEP,MATCH(BM259,LMH_KEY,0)),0),CO259)</f>
        <v>0</v>
      </c>
      <c r="CW259" s="21">
        <f>IF(BN259&lt;&gt;"",IFERROR(INDEX(LMH_STEP,MATCH(BN259,LMH_KEY,0)),0),CP259)</f>
        <v>1</v>
      </c>
      <c r="CX259" s="21">
        <f>IF(BO259&lt;&gt;"",IFERROR(INDEX(LMH_STEP,MATCH(BO259,LMH_KEY,0)),0),CQ259)</f>
        <v>0</v>
      </c>
      <c r="CY259" s="21">
        <f>COUNTA(BI259:BO259)+IF(BP259&lt;&gt;"",1,0)+IFERROR(INDEX(RM_LCNT,MATCH($U259,RM_KEY,0)),0)</f>
        <v>0</v>
      </c>
      <c r="CZ259" s="21">
        <f>IF((BW259+BX259+BY259+BZ259+CA259+CB259+CC259)=0,0,(BW259*CK259+BX259*CL259+BY259*CM259+BZ259*CN259+CA259*CO259+CB259*CP259+CC259*CQ259)/(BW259+BX259+BY259+BZ259+CA259+CB259+CC259))</f>
        <v>0.0476190476190476</v>
      </c>
      <c r="DA259" s="21">
        <f>IF((CD259+CE259+CF259+CG259+CH259+CI259+CJ259)=0,0,(CD259*CR259+CE259*CS259+CF259*CT259+CG259*CU259+CH259*CV259+CI259*CW259+CJ259*CX259)/(CD259+CE259+CF259+CG259+CH259+CI259+CJ259))</f>
        <v>0.0476190476190476</v>
      </c>
    </row>
    <row r="260" ht="70" customHeight="1">
      <c r="A260" s="59" t="inlineStr">
        <is>
          <t>iFile</t>
        </is>
      </c>
      <c r="B260" s="17" t="inlineStr">
        <is>
          <t>Sales</t>
        </is>
      </c>
      <c r="C260" s="17" t="n">
        <v>3</v>
      </c>
      <c r="D260" s="17" t="inlineStr">
        <is>
          <t>IRIS2428</t>
        </is>
      </c>
      <c r="E260" s="17" t="inlineStr">
        <is>
          <t>Ajay Singh Chauhan</t>
        </is>
      </c>
      <c r="F260" s="17" t="inlineStr">
        <is>
          <t>Vice President Sales</t>
        </is>
      </c>
      <c r="G260" s="17" t="inlineStr">
        <is>
          <t>Pradip Dey</t>
        </is>
      </c>
      <c r="H260" s="17" t="inlineStr">
        <is>
          <t>IRISC223</t>
        </is>
      </c>
      <c r="I260" s="17" t="n">
        <v>16.1</v>
      </c>
      <c r="J260" s="17" t="inlineStr">
        <is>
          <t>PGDBA</t>
        </is>
      </c>
      <c r="K260" s="17" t="inlineStr">
        <is>
          <t>L8 – Vice President</t>
        </is>
      </c>
      <c r="L260" s="82" t="n"/>
      <c r="M260" s="83" t="n"/>
      <c r="N260" s="83" t="inlineStr">
        <is>
          <t>Annual · set by manager: 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t>
        </is>
      </c>
      <c r="O260" s="83" t="inlineStr">
        <is>
          <t>Latest rating: 4 · Potential: High · 9-box: Trusted Professional</t>
        </is>
      </c>
      <c r="P260" s="83" t="inlineStr">
        <is>
          <t>Complexity &amp; Expertise: B2: KRA only: prepare and roll out sales/GTM plan, build partner ecosystem, RFP submissions → moved down 0.5
Autonomy &amp; Decision: B1: No survey; KRA implies closing partnership agreements and shaping the GTM plan collaboratively → moved down 0.5
Accountability &amp; Impact: B2: KRA targets: one new client by Dec 2026, 8-12 partnership agreements a year → moved down 0.5
Leadership &amp; Strategy: A1: No survey; KRA mentions no team or people leadership; zero reports → moved down 0.5</t>
        </is>
      </c>
      <c r="Q260" s="84" t="inlineStr">
        <is>
          <t>Open ▸</t>
        </is>
      </c>
      <c r="R260" s="84" t="inlineStr">
        <is>
          <t>Card ▸</t>
        </is>
      </c>
      <c r="S260" s="85" t="inlineStr">
        <is>
          <t>Sales &amp; Business Development</t>
        </is>
      </c>
      <c r="T260" s="86" t="inlineStr">
        <is>
          <t>Sales Leadership</t>
        </is>
      </c>
      <c r="U260" s="86" t="inlineStr">
        <is>
          <t>R084</t>
        </is>
      </c>
      <c r="V260" s="86" t="inlineStr">
        <is>
          <t>Sales Leadership · IC</t>
        </is>
      </c>
      <c r="W260" s="98" t="inlineStr">
        <is>
          <t>C1</t>
        </is>
      </c>
      <c r="X260" s="86" t="inlineStr">
        <is>
          <t>Band C · Principal / Head</t>
        </is>
      </c>
      <c r="Y260" s="86" t="inlineStr">
        <is>
          <t>Principal – Enterprise Sales</t>
        </is>
      </c>
      <c r="Z260" s="86" t="n"/>
      <c r="AA260" s="86" t="inlineStr">
        <is>
          <t>Placed at C1 by the evidence: six ratings × market-derived weights and rules R1–R13 · no move needed for the reporting line</t>
        </is>
      </c>
      <c r="AB260" s="86" t="n"/>
      <c r="AC260" s="88" t="inlineStr">
        <is>
          <t>D2</t>
        </is>
      </c>
      <c r="AD260" s="21" t="inlineStr">
        <is>
          <t>Medium · 16.1 yrs vs market 12–17 yrs for C1</t>
        </is>
      </c>
      <c r="AE260" s="21" t="n"/>
      <c r="AF260" s="21" t="inlineStr">
        <is>
          <t>P6 / M5 · SFIA 5–6</t>
        </is>
      </c>
      <c r="AG260" s="89" t="str">
        <f>IFERROR(IF(INDEX(RM_I_C,MATCH($U260,RM_KEY,0))="","",INDEX(RM_I_C,MATCH($U260,RM_KEY,0))),"")</f>
        <v>H</v>
      </c>
      <c r="AH260" s="90" t="str">
        <f>IFERROR(IF(INDEX(RM_I_Au,MATCH($U260,RM_KEY,0))="","",INDEX(RM_I_Au,MATCH($U260,RM_KEY,0))),"")</f>
        <v>M</v>
      </c>
      <c r="AI260" s="90" t="str">
        <f>IFERROR(IF(INDEX(RM_I_Ac,MATCH($U260,RM_KEY,0))="","",INDEX(RM_I_Ac,MATCH($U260,RM_KEY,0))),"")</f>
        <v>L</v>
      </c>
      <c r="AJ260" s="90" t="str">
        <f>IFERROR(IF(INDEX(RM_I_L,MATCH($U260,RM_KEY,0))="","",INDEX(RM_I_L,MATCH($U260,RM_KEY,0))),"")</f>
        <v>L</v>
      </c>
      <c r="AK260" s="90" t="str">
        <f>IFERROR(IF(INDEX(RM_I_BI,MATCH($U260,RM_KEY,0))="","",INDEX(RM_I_BI,MATCH($U260,RM_KEY,0))),"")</f>
        <v>M</v>
      </c>
      <c r="AL260" s="90" t="str">
        <f>IFERROR(IF(INDEX(RM_I_Exp,MATCH($U260,RM_KEY,0))="","",INDEX(RM_I_Exp,MATCH($U260,RM_KEY,0))),"")</f>
        <v>L</v>
      </c>
      <c r="AM260" s="90" t="str">
        <f>IFERROR(IF(INDEX(RM_I_Edu,MATCH($U260,RM_KEY,0))="","",INDEX(RM_I_Edu,MATCH($U260,RM_KEY,0))),"")</f>
        <v>L</v>
      </c>
      <c r="AN260" s="91" t="str">
        <f>IFERROR(IF(INDEX(RM_M_C,MATCH($U260,RM_KEY,0))="","",INDEX(RM_M_C,MATCH($U260,RM_KEY,0))),"")</f>
        <v>H</v>
      </c>
      <c r="AO260" s="92" t="str">
        <f>IFERROR(IF(INDEX(RM_M_Au,MATCH($U260,RM_KEY,0))="","",INDEX(RM_M_Au,MATCH($U260,RM_KEY,0))),"")</f>
        <v>M</v>
      </c>
      <c r="AP260" s="92" t="str">
        <f>IFERROR(IF(INDEX(RM_M_Ac,MATCH($U260,RM_KEY,0))="","",INDEX(RM_M_Ac,MATCH($U260,RM_KEY,0))),"")</f>
        <v>M</v>
      </c>
      <c r="AQ260" s="92" t="str">
        <f>IFERROR(IF(INDEX(RM_M_L,MATCH($U260,RM_KEY,0))="","",INDEX(RM_M_L,MATCH($U260,RM_KEY,0))),"")</f>
        <v>L</v>
      </c>
      <c r="AR260" s="92" t="str">
        <f>IFERROR(IF(INDEX(RM_M_BI,MATCH($U260,RM_KEY,0))="","",INDEX(RM_M_BI,MATCH($U260,RM_KEY,0))),"")</f>
        <v>L</v>
      </c>
      <c r="AS260" s="92" t="str">
        <f>IFERROR(IF(INDEX(RM_M_Exp,MATCH($U260,RM_KEY,0))="","",INDEX(RM_M_Exp,MATCH($U260,RM_KEY,0))),"")</f>
        <v>L</v>
      </c>
      <c r="AT260" s="92" t="str">
        <f>IFERROR(IF(INDEX(RM_M_Edu,MATCH($U260,RM_KEY,0))="","",INDEX(RM_M_Edu,MATCH($U260,RM_KEY,0))),"")</f>
        <v>L</v>
      </c>
      <c r="AU260" s="93" t="str">
        <f>IFERROR(IF(INDEX(RM_L_C,MATCH($U260,RM_KEY,0))="","",INDEX(RM_L_C,MATCH($U260,RM_KEY,0))),"")</f>
        <v/>
      </c>
      <c r="AV260" s="94" t="str">
        <f>IFERROR(IF(INDEX(RM_L_Au,MATCH($U260,RM_KEY,0))="","",INDEX(RM_L_Au,MATCH($U260,RM_KEY,0))),"")</f>
        <v/>
      </c>
      <c r="AW260" s="94" t="str">
        <f>IFERROR(IF(INDEX(RM_L_Ac,MATCH($U260,RM_KEY,0))="","",INDEX(RM_L_Ac,MATCH($U260,RM_KEY,0))),"")</f>
        <v/>
      </c>
      <c r="AX260" s="94" t="str">
        <f>IFERROR(IF(INDEX(RM_L_L,MATCH($U260,RM_KEY,0))="","",INDEX(RM_L_L,MATCH($U260,RM_KEY,0))),"")</f>
        <v/>
      </c>
      <c r="AY260" s="94" t="str">
        <f>IFERROR(IF(INDEX(RM_L_BI,MATCH($U260,RM_KEY,0))="","",INDEX(RM_L_BI,MATCH($U260,RM_KEY,0))),"")</f>
        <v/>
      </c>
      <c r="AZ260" s="94" t="str">
        <f>IFERROR(IF(INDEX(RM_L_Exp,MATCH($U260,RM_KEY,0))="","",INDEX(RM_L_Exp,MATCH($U260,RM_KEY,0))),"")</f>
        <v/>
      </c>
      <c r="BA260" s="94" t="str">
        <f>IFERROR(IF(INDEX(RM_L_Edu,MATCH($U260,RM_KEY,0))="","",INDEX(RM_L_Edu,MATCH($U260,RM_KEY,0))),"")</f>
        <v/>
      </c>
      <c r="BB260" s="89" t="inlineStr">
        <is>
          <t>H</t>
        </is>
      </c>
      <c r="BC260" s="90" t="inlineStr">
        <is>
          <t>H</t>
        </is>
      </c>
      <c r="BD260" s="90" t="inlineStr">
        <is>
          <t>H</t>
        </is>
      </c>
      <c r="BE260" s="90" t="inlineStr">
        <is>
          <t>H</t>
        </is>
      </c>
      <c r="BF260" s="90" t="inlineStr">
        <is>
          <t>H</t>
        </is>
      </c>
      <c r="BG260" s="90" t="inlineStr">
        <is>
          <t>H</t>
        </is>
      </c>
      <c r="BH260" s="90" t="inlineStr">
        <is>
          <t>M</t>
        </is>
      </c>
      <c r="BI260" s="93" t="n"/>
      <c r="BJ260" s="94" t="n"/>
      <c r="BK260" s="94" t="n"/>
      <c r="BL260" s="94" t="n"/>
      <c r="BM260" s="94" t="n"/>
      <c r="BN260" s="94" t="n"/>
      <c r="BO260" s="94" t="n"/>
      <c r="BP260" s="63" t="n"/>
      <c r="BQ260" s="95" t="str">
        <f>IF(CY260=0,"",IF(BP260&lt;&gt;"",BP260,IF(LEFT(W260,1)="X",W260,IF(OR(W260="B+",W260="C+"),INDEX(LAD_PC,MAX(1,MIN(14,MATCH(W260,LAD_PC,0)+IF((DA260-CZ260)&gt;=0.5,1,IF((DA260-CZ260)&lt;=-0.5,-1,0))))),INDEX(LAD_STD,MAX(1,MIN(12,MATCH(W260,LAD_STD,0)+IF((DA260-CZ260)&gt;=0.5,1,IF((DA260-CZ260)&lt;=-0.5,-1,0)))))))))</f>
        <v/>
      </c>
      <c r="BR260" s="86" t="str">
        <f>IF(BQ260="","",IFERROR(CHOOSE(INDEX(B_RANK,MATCH(BQ260,B_LVL,0)),"Band A · Practitioner","Band B · Specialist / Manager","B+ · Player-Coach","Band C · Principal / Head","C+ · Player-Coach","Band D · Business leadership","Band E · Enterprise leadership"),"Band X · Consultant"))</f>
        <v/>
      </c>
      <c r="BS260" s="86" t="str">
        <f>IF(BQ260="","",IF(BQ260=W260,"• Same",IF(INDEX(B_VAL,MATCH(BQ260,B_LVL,0))&gt;INDEX(B_VAL,MATCH(W260,B_LVL,0)),"▲ Up","▼ Down")))</f>
        <v/>
      </c>
      <c r="BT260" s="95" t="str">
        <f>IF(BQ260&lt;&gt;"",BQ260,W260)</f>
        <v>C1</v>
      </c>
      <c r="BU260" s="86" t="str">
        <f>IFERROR(IF($H260="","—",IF(OR(LEFT(BT260,1)="X",LEFT(INDEX($BT$7:$BT$592,MATCH($H260,$D$7:$D$592,0)),1)="X"),"—",IF(AND(LEFT(BT260,1)="E",LEFT(INDEX($BT$7:$BT$592,MATCH($H260,$D$7:$D$592,0)),1)="E"),"Exception · Band E",IF(INDEX(B_VAL,MATCH(BT260,B_LVL,0))&gt;=INDEX(B_VAL,MATCH(INDEX($BT$7:$BT$592,MATCH($H260,$D$7:$D$592,0)),B_LVL,0)),"⚠ At or above the manager",IF(INDEX(B_RANK,MATCH(BT260,B_LVL,0))=INDEX(B_RANK,MATCH(INDEX($BT$7:$BT$592,MATCH($H260,$D$7:$D$592,0)),B_LVL,0)),"⚠ Same band as the manager","OK"))))),"—")</f>
        <v>OK</v>
      </c>
      <c r="BV260" s="64" t="n"/>
      <c r="BW260" s="20">
        <f>IFERROR(INDEX(LMH_PTS,MATCH(AG260,LMH_KEY,0)),0)</f>
        <v>9</v>
      </c>
      <c r="BX260" s="21">
        <f>IFERROR(INDEX(LMH_PTS,MATCH(AH260,LMH_KEY,0)),0)</f>
        <v>3</v>
      </c>
      <c r="BY260" s="21">
        <f>IFERROR(INDEX(LMH_PTS,MATCH(AI260,LMH_KEY,0)),0)</f>
        <v>1</v>
      </c>
      <c r="BZ260" s="21">
        <f>IFERROR(INDEX(LMH_PTS,MATCH(AJ260,LMH_KEY,0)),0)</f>
        <v>1</v>
      </c>
      <c r="CA260" s="21">
        <f>IFERROR(INDEX(LMH_PTS,MATCH(AK260,LMH_KEY,0)),0)</f>
        <v>3</v>
      </c>
      <c r="CB260" s="21">
        <f>IFERROR(INDEX(LMH_PTS,MATCH(AL260,LMH_KEY,0)),0)</f>
        <v>1</v>
      </c>
      <c r="CC260" s="21">
        <f>IFERROR(INDEX(LMH_PTS,MATCH(AM260,LMH_KEY,0)),0)</f>
        <v>1</v>
      </c>
      <c r="CD260" s="21">
        <f>IFERROR(INDEX(LMH_PTS,MATCH(IF(AU260&lt;&gt;"",AU260,AG260),LMH_KEY,0)),0)</f>
        <v>9</v>
      </c>
      <c r="CE260" s="21">
        <f>IFERROR(INDEX(LMH_PTS,MATCH(IF(AV260&lt;&gt;"",AV260,AH260),LMH_KEY,0)),0)</f>
        <v>3</v>
      </c>
      <c r="CF260" s="21">
        <f>IFERROR(INDEX(LMH_PTS,MATCH(IF(AW260&lt;&gt;"",AW260,AI260),LMH_KEY,0)),0)</f>
        <v>1</v>
      </c>
      <c r="CG260" s="21">
        <f>IFERROR(INDEX(LMH_PTS,MATCH(IF(AX260&lt;&gt;"",AX260,AJ260),LMH_KEY,0)),0)</f>
        <v>1</v>
      </c>
      <c r="CH260" s="21">
        <f>IFERROR(INDEX(LMH_PTS,MATCH(IF(AY260&lt;&gt;"",AY260,AK260),LMH_KEY,0)),0)</f>
        <v>3</v>
      </c>
      <c r="CI260" s="21">
        <f>IFERROR(INDEX(LMH_PTS,MATCH(IF(AZ260&lt;&gt;"",AZ260,AL260),LMH_KEY,0)),0)</f>
        <v>1</v>
      </c>
      <c r="CJ260" s="21">
        <f>IFERROR(INDEX(LMH_PTS,MATCH(IF(BA260&lt;&gt;"",BA260,AM260),LMH_KEY,0)),0)</f>
        <v>1</v>
      </c>
      <c r="CK260" s="21">
        <f>IF(BB260="",0,IFERROR(INDEX(LMH_STEP,MATCH(BB260,LMH_KEY,0)),0))</f>
        <v>1</v>
      </c>
      <c r="CL260" s="21">
        <f>IF(BC260="",0,IFERROR(INDEX(LMH_STEP,MATCH(BC260,LMH_KEY,0)),0))</f>
        <v>1</v>
      </c>
      <c r="CM260" s="21">
        <f>IF(BD260="",0,IFERROR(INDEX(LMH_STEP,MATCH(BD260,LMH_KEY,0)),0))</f>
        <v>1</v>
      </c>
      <c r="CN260" s="21">
        <f>IF(BE260="",0,IFERROR(INDEX(LMH_STEP,MATCH(BE260,LMH_KEY,0)),0))</f>
        <v>1</v>
      </c>
      <c r="CO260" s="21">
        <f>IF(BF260="",0,IFERROR(INDEX(LMH_STEP,MATCH(BF260,LMH_KEY,0)),0))</f>
        <v>1</v>
      </c>
      <c r="CP260" s="21">
        <f>IF(BG260="",0,IFERROR(INDEX(LMH_STEP,MATCH(BG260,LMH_KEY,0)),0))</f>
        <v>1</v>
      </c>
      <c r="CQ260" s="21">
        <f>IF(BH260="",0,IFERROR(INDEX(LMH_STEP,MATCH(BH260,LMH_KEY,0)),0))</f>
        <v>0</v>
      </c>
      <c r="CR260" s="21">
        <f>IF(BI260&lt;&gt;"",IFERROR(INDEX(LMH_STEP,MATCH(BI260,LMH_KEY,0)),0),CK260)</f>
        <v>1</v>
      </c>
      <c r="CS260" s="21">
        <f>IF(BJ260&lt;&gt;"",IFERROR(INDEX(LMH_STEP,MATCH(BJ260,LMH_KEY,0)),0),CL260)</f>
        <v>1</v>
      </c>
      <c r="CT260" s="21">
        <f>IF(BK260&lt;&gt;"",IFERROR(INDEX(LMH_STEP,MATCH(BK260,LMH_KEY,0)),0),CM260)</f>
        <v>1</v>
      </c>
      <c r="CU260" s="21">
        <f>IF(BL260&lt;&gt;"",IFERROR(INDEX(LMH_STEP,MATCH(BL260,LMH_KEY,0)),0),CN260)</f>
        <v>1</v>
      </c>
      <c r="CV260" s="21">
        <f>IF(BM260&lt;&gt;"",IFERROR(INDEX(LMH_STEP,MATCH(BM260,LMH_KEY,0)),0),CO260)</f>
        <v>1</v>
      </c>
      <c r="CW260" s="21">
        <f>IF(BN260&lt;&gt;"",IFERROR(INDEX(LMH_STEP,MATCH(BN260,LMH_KEY,0)),0),CP260)</f>
        <v>1</v>
      </c>
      <c r="CX260" s="21">
        <f>IF(BO260&lt;&gt;"",IFERROR(INDEX(LMH_STEP,MATCH(BO260,LMH_KEY,0)),0),CQ260)</f>
        <v>0</v>
      </c>
      <c r="CY260" s="21">
        <f>COUNTA(BI260:BO260)+IF(BP260&lt;&gt;"",1,0)+IFERROR(INDEX(RM_LCNT,MATCH($U260,RM_KEY,0)),0)</f>
        <v>0</v>
      </c>
      <c r="CZ260" s="21">
        <f>IF((BW260+BX260+BY260+BZ260+CA260+CB260+CC260)=0,0,(BW260*CK260+BX260*CL260+BY260*CM260+BZ260*CN260+CA260*CO260+CB260*CP260+CC260*CQ260)/(BW260+BX260+BY260+BZ260+CA260+CB260+CC260))</f>
        <v>0.947368421052632</v>
      </c>
      <c r="DA260" s="21">
        <f>IF((CD260+CE260+CF260+CG260+CH260+CI260+CJ260)=0,0,(CD260*CR260+CE260*CS260+CF260*CT260+CG260*CU260+CH260*CV260+CI260*CW260+CJ260*CX260)/(CD260+CE260+CF260+CG260+CH260+CI260+CJ260))</f>
        <v>0.947368421052632</v>
      </c>
    </row>
    <row r="261" ht="70" customHeight="1">
      <c r="A261" s="59" t="inlineStr">
        <is>
          <t>iFile</t>
        </is>
      </c>
      <c r="B261" s="17" t="inlineStr">
        <is>
          <t>Technology</t>
        </is>
      </c>
      <c r="C261" s="17" t="n">
        <v>3</v>
      </c>
      <c r="D261" s="17" t="inlineStr">
        <is>
          <t>IRIS1690</t>
        </is>
      </c>
      <c r="E261" s="17" t="inlineStr">
        <is>
          <t>Sharanagouda Patil</t>
        </is>
      </c>
      <c r="F261" s="17" t="inlineStr">
        <is>
          <t>Technical Architect</t>
        </is>
      </c>
      <c r="G261" s="17" t="inlineStr">
        <is>
          <t>Pradip Dey</t>
        </is>
      </c>
      <c r="H261" s="17" t="inlineStr">
        <is>
          <t>IRISC223</t>
        </is>
      </c>
      <c r="I261" s="17" t="n">
        <v>19</v>
      </c>
      <c r="J261" s="17" t="inlineStr">
        <is>
          <t>MCA</t>
        </is>
      </c>
      <c r="K261" s="17" t="inlineStr">
        <is>
          <t>L3 – Professional / Associate</t>
        </is>
      </c>
      <c r="L261" s="82" t="inlineStr">
        <is>
          <t>20 of 20</t>
        </is>
      </c>
      <c r="M261" s="83" t="n"/>
      <c r="N261" s="83" t="inlineStr">
        <is>
          <t>Annual · set by manager: 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t>
        </is>
      </c>
      <c r="O261" s="83" t="inlineStr">
        <is>
          <t>Latest rating: 4 · Potential: High · 9-box: High Impact / Growth Talent</t>
        </is>
      </c>
      <c r="P261" s="83" t="inlineStr">
        <is>
          <t>Complexity &amp; Expertise: B1: Application development needing XBRL knowledge, client-specific requirements, legacy modernisation; no design detail given → moved down 0.5
Autonomy &amp; Decision: B1: States only 'Technical' decisions; manages a 9-person team, so calls apply to them → moved down 0.5
Accountability &amp; Impact: B1: Accountable for technical quality, timelines and compatibility of work owned; manages a team → moved down 0.5
Leadership &amp; Strategy: B2: States 'managing team'; HR shows 9 direct reports; no detail on how → moved down 0.5</t>
        </is>
      </c>
      <c r="Q261" s="84" t="inlineStr">
        <is>
          <t>Open ▸</t>
        </is>
      </c>
      <c r="R261" s="84" t="inlineStr">
        <is>
          <t>Card ▸</t>
        </is>
      </c>
      <c r="S261" s="85" t="inlineStr">
        <is>
          <t>Engineering &amp; Architecture</t>
        </is>
      </c>
      <c r="T261" s="86" t="inlineStr">
        <is>
          <t>Solution &amp; Technical Architecture</t>
        </is>
      </c>
      <c r="U261" s="86" t="inlineStr">
        <is>
          <t>R027</t>
        </is>
      </c>
      <c r="V261" s="86" t="inlineStr">
        <is>
          <t>Solution &amp; Technical Architecture · IC</t>
        </is>
      </c>
      <c r="W261" s="98" t="inlineStr">
        <is>
          <t>C1</t>
        </is>
      </c>
      <c r="X261" s="86" t="inlineStr">
        <is>
          <t>Band C · Principal / Head</t>
        </is>
      </c>
      <c r="Y261" s="86" t="inlineStr">
        <is>
          <t>Technical Architect</t>
        </is>
      </c>
      <c r="Z261" s="86" t="n"/>
      <c r="AA261" s="86" t="inlineStr">
        <is>
          <t>Placed at C1 by the evidence: six ratings × market-derived weights and rules R1–R13 · no move needed for the reporting line</t>
        </is>
      </c>
      <c r="AB261" s="86" t="n"/>
      <c r="AC261" s="88" t="inlineStr">
        <is>
          <t>C1</t>
        </is>
      </c>
      <c r="AD261" s="21" t="inlineStr">
        <is>
          <t>High · 19 yrs vs market 12–17 yrs for C1</t>
        </is>
      </c>
      <c r="AE261" s="21" t="inlineStr">
        <is>
          <t>9 direct reports · norm 5–8, mostly managers</t>
        </is>
      </c>
      <c r="AF261" s="21" t="inlineStr">
        <is>
          <t>P6 / M5 · SFIA 5–6</t>
        </is>
      </c>
      <c r="AG261" s="89" t="str">
        <f>IFERROR(IF(INDEX(RM_I_C,MATCH($U261,RM_KEY,0))="","",INDEX(RM_I_C,MATCH($U261,RM_KEY,0))),"")</f>
        <v>H</v>
      </c>
      <c r="AH261" s="90" t="str">
        <f>IFERROR(IF(INDEX(RM_I_Au,MATCH($U261,RM_KEY,0))="","",INDEX(RM_I_Au,MATCH($U261,RM_KEY,0))),"")</f>
        <v>M</v>
      </c>
      <c r="AI261" s="90" t="str">
        <f>IFERROR(IF(INDEX(RM_I_Ac,MATCH($U261,RM_KEY,0))="","",INDEX(RM_I_Ac,MATCH($U261,RM_KEY,0))),"")</f>
        <v>L</v>
      </c>
      <c r="AJ261" s="90" t="str">
        <f>IFERROR(IF(INDEX(RM_I_L,MATCH($U261,RM_KEY,0))="","",INDEX(RM_I_L,MATCH($U261,RM_KEY,0))),"")</f>
        <v>L</v>
      </c>
      <c r="AK261" s="90" t="str">
        <f>IFERROR(IF(INDEX(RM_I_BI,MATCH($U261,RM_KEY,0))="","",INDEX(RM_I_BI,MATCH($U261,RM_KEY,0))),"")</f>
        <v>L</v>
      </c>
      <c r="AL261" s="90" t="str">
        <f>IFERROR(IF(INDEX(RM_I_Exp,MATCH($U261,RM_KEY,0))="","",INDEX(RM_I_Exp,MATCH($U261,RM_KEY,0))),"")</f>
        <v>L</v>
      </c>
      <c r="AM261" s="90" t="str">
        <f>IFERROR(IF(INDEX(RM_I_Edu,MATCH($U261,RM_KEY,0))="","",INDEX(RM_I_Edu,MATCH($U261,RM_KEY,0))),"")</f>
        <v>L</v>
      </c>
      <c r="AN261" s="91" t="str">
        <f>IFERROR(IF(INDEX(RM_M_C,MATCH($U261,RM_KEY,0))="","",INDEX(RM_M_C,MATCH($U261,RM_KEY,0))),"")</f>
        <v>H</v>
      </c>
      <c r="AO261" s="92" t="str">
        <f>IFERROR(IF(INDEX(RM_M_Au,MATCH($U261,RM_KEY,0))="","",INDEX(RM_M_Au,MATCH($U261,RM_KEY,0))),"")</f>
        <v>M</v>
      </c>
      <c r="AP261" s="92" t="str">
        <f>IFERROR(IF(INDEX(RM_M_Ac,MATCH($U261,RM_KEY,0))="","",INDEX(RM_M_Ac,MATCH($U261,RM_KEY,0))),"")</f>
        <v>M</v>
      </c>
      <c r="AQ261" s="92" t="str">
        <f>IFERROR(IF(INDEX(RM_M_L,MATCH($U261,RM_KEY,0))="","",INDEX(RM_M_L,MATCH($U261,RM_KEY,0))),"")</f>
        <v>L</v>
      </c>
      <c r="AR261" s="92" t="str">
        <f>IFERROR(IF(INDEX(RM_M_BI,MATCH($U261,RM_KEY,0))="","",INDEX(RM_M_BI,MATCH($U261,RM_KEY,0))),"")</f>
        <v>L</v>
      </c>
      <c r="AS261" s="92" t="str">
        <f>IFERROR(IF(INDEX(RM_M_Exp,MATCH($U261,RM_KEY,0))="","",INDEX(RM_M_Exp,MATCH($U261,RM_KEY,0))),"")</f>
        <v>L</v>
      </c>
      <c r="AT261" s="92" t="str">
        <f>IFERROR(IF(INDEX(RM_M_Edu,MATCH($U261,RM_KEY,0))="","",INDEX(RM_M_Edu,MATCH($U261,RM_KEY,0))),"")</f>
        <v>L</v>
      </c>
      <c r="AU261" s="93" t="str">
        <f>IFERROR(IF(INDEX(RM_L_C,MATCH($U261,RM_KEY,0))="","",INDEX(RM_L_C,MATCH($U261,RM_KEY,0))),"")</f>
        <v/>
      </c>
      <c r="AV261" s="94" t="str">
        <f>IFERROR(IF(INDEX(RM_L_Au,MATCH($U261,RM_KEY,0))="","",INDEX(RM_L_Au,MATCH($U261,RM_KEY,0))),"")</f>
        <v/>
      </c>
      <c r="AW261" s="94" t="str">
        <f>IFERROR(IF(INDEX(RM_L_Ac,MATCH($U261,RM_KEY,0))="","",INDEX(RM_L_Ac,MATCH($U261,RM_KEY,0))),"")</f>
        <v/>
      </c>
      <c r="AX261" s="94" t="str">
        <f>IFERROR(IF(INDEX(RM_L_L,MATCH($U261,RM_KEY,0))="","",INDEX(RM_L_L,MATCH($U261,RM_KEY,0))),"")</f>
        <v/>
      </c>
      <c r="AY261" s="94" t="str">
        <f>IFERROR(IF(INDEX(RM_L_BI,MATCH($U261,RM_KEY,0))="","",INDEX(RM_L_BI,MATCH($U261,RM_KEY,0))),"")</f>
        <v/>
      </c>
      <c r="AZ261" s="94" t="str">
        <f>IFERROR(IF(INDEX(RM_L_Exp,MATCH($U261,RM_KEY,0))="","",INDEX(RM_L_Exp,MATCH($U261,RM_KEY,0))),"")</f>
        <v/>
      </c>
      <c r="BA261" s="94" t="str">
        <f>IFERROR(IF(INDEX(RM_L_Edu,MATCH($U261,RM_KEY,0))="","",INDEX(RM_L_Edu,MATCH($U261,RM_KEY,0))),"")</f>
        <v/>
      </c>
      <c r="BB261" s="89" t="inlineStr">
        <is>
          <t>M</t>
        </is>
      </c>
      <c r="BC261" s="90" t="inlineStr">
        <is>
          <t>M</t>
        </is>
      </c>
      <c r="BD261" s="90" t="inlineStr">
        <is>
          <t>L</t>
        </is>
      </c>
      <c r="BE261" s="90" t="inlineStr">
        <is>
          <t>L</t>
        </is>
      </c>
      <c r="BF261" s="90" t="inlineStr">
        <is>
          <t>M</t>
        </is>
      </c>
      <c r="BG261" s="90" t="inlineStr">
        <is>
          <t>H</t>
        </is>
      </c>
      <c r="BH261" s="90" t="inlineStr">
        <is>
          <t>M</t>
        </is>
      </c>
      <c r="BI261" s="93" t="n"/>
      <c r="BJ261" s="94" t="n"/>
      <c r="BK261" s="94" t="n"/>
      <c r="BL261" s="94" t="n"/>
      <c r="BM261" s="94" t="n"/>
      <c r="BN261" s="94" t="n"/>
      <c r="BO261" s="94" t="n"/>
      <c r="BP261" s="63" t="n"/>
      <c r="BQ261" s="95" t="str">
        <f>IF(CY261=0,"",IF(BP261&lt;&gt;"",BP261,IF(LEFT(W261,1)="X",W261,IF(OR(W261="B+",W261="C+"),INDEX(LAD_PC,MAX(1,MIN(14,MATCH(W261,LAD_PC,0)+IF((DA261-CZ261)&gt;=0.5,1,IF((DA261-CZ261)&lt;=-0.5,-1,0))))),INDEX(LAD_STD,MAX(1,MIN(12,MATCH(W261,LAD_STD,0)+IF((DA261-CZ261)&gt;=0.5,1,IF((DA261-CZ261)&lt;=-0.5,-1,0)))))))))</f>
        <v/>
      </c>
      <c r="BR261" s="86" t="str">
        <f>IF(BQ261="","",IFERROR(CHOOSE(INDEX(B_RANK,MATCH(BQ261,B_LVL,0)),"Band A · Practitioner","Band B · Specialist / Manager","B+ · Player-Coach","Band C · Principal / Head","C+ · Player-Coach","Band D · Business leadership","Band E · Enterprise leadership"),"Band X · Consultant"))</f>
        <v/>
      </c>
      <c r="BS261" s="86" t="str">
        <f>IF(BQ261="","",IF(BQ261=W261,"• Same",IF(INDEX(B_VAL,MATCH(BQ261,B_LVL,0))&gt;INDEX(B_VAL,MATCH(W261,B_LVL,0)),"▲ Up","▼ Down")))</f>
        <v/>
      </c>
      <c r="BT261" s="95" t="str">
        <f>IF(BQ261&lt;&gt;"",BQ261,W261)</f>
        <v>C1</v>
      </c>
      <c r="BU261" s="86" t="str">
        <f>IFERROR(IF($H261="","—",IF(OR(LEFT(BT261,1)="X",LEFT(INDEX($BT$7:$BT$592,MATCH($H261,$D$7:$D$592,0)),1)="X"),"—",IF(AND(LEFT(BT261,1)="E",LEFT(INDEX($BT$7:$BT$592,MATCH($H261,$D$7:$D$592,0)),1)="E"),"Exception · Band E",IF(INDEX(B_VAL,MATCH(BT261,B_LVL,0))&gt;=INDEX(B_VAL,MATCH(INDEX($BT$7:$BT$592,MATCH($H261,$D$7:$D$592,0)),B_LVL,0)),"⚠ At or above the manager",IF(INDEX(B_RANK,MATCH(BT261,B_LVL,0))=INDEX(B_RANK,MATCH(INDEX($BT$7:$BT$592,MATCH($H261,$D$7:$D$592,0)),B_LVL,0)),"⚠ Same band as the manager","OK"))))),"—")</f>
        <v>OK</v>
      </c>
      <c r="BV261" s="64" t="n"/>
      <c r="BW261" s="20">
        <f>IFERROR(INDEX(LMH_PTS,MATCH(AG261,LMH_KEY,0)),0)</f>
        <v>9</v>
      </c>
      <c r="BX261" s="21">
        <f>IFERROR(INDEX(LMH_PTS,MATCH(AH261,LMH_KEY,0)),0)</f>
        <v>3</v>
      </c>
      <c r="BY261" s="21">
        <f>IFERROR(INDEX(LMH_PTS,MATCH(AI261,LMH_KEY,0)),0)</f>
        <v>1</v>
      </c>
      <c r="BZ261" s="21">
        <f>IFERROR(INDEX(LMH_PTS,MATCH(AJ261,LMH_KEY,0)),0)</f>
        <v>1</v>
      </c>
      <c r="CA261" s="21">
        <f>IFERROR(INDEX(LMH_PTS,MATCH(AK261,LMH_KEY,0)),0)</f>
        <v>1</v>
      </c>
      <c r="CB261" s="21">
        <f>IFERROR(INDEX(LMH_PTS,MATCH(AL261,LMH_KEY,0)),0)</f>
        <v>1</v>
      </c>
      <c r="CC261" s="21">
        <f>IFERROR(INDEX(LMH_PTS,MATCH(AM261,LMH_KEY,0)),0)</f>
        <v>1</v>
      </c>
      <c r="CD261" s="21">
        <f>IFERROR(INDEX(LMH_PTS,MATCH(IF(AU261&lt;&gt;"",AU261,AG261),LMH_KEY,0)),0)</f>
        <v>9</v>
      </c>
      <c r="CE261" s="21">
        <f>IFERROR(INDEX(LMH_PTS,MATCH(IF(AV261&lt;&gt;"",AV261,AH261),LMH_KEY,0)),0)</f>
        <v>3</v>
      </c>
      <c r="CF261" s="21">
        <f>IFERROR(INDEX(LMH_PTS,MATCH(IF(AW261&lt;&gt;"",AW261,AI261),LMH_KEY,0)),0)</f>
        <v>1</v>
      </c>
      <c r="CG261" s="21">
        <f>IFERROR(INDEX(LMH_PTS,MATCH(IF(AX261&lt;&gt;"",AX261,AJ261),LMH_KEY,0)),0)</f>
        <v>1</v>
      </c>
      <c r="CH261" s="21">
        <f>IFERROR(INDEX(LMH_PTS,MATCH(IF(AY261&lt;&gt;"",AY261,AK261),LMH_KEY,0)),0)</f>
        <v>1</v>
      </c>
      <c r="CI261" s="21">
        <f>IFERROR(INDEX(LMH_PTS,MATCH(IF(AZ261&lt;&gt;"",AZ261,AL261),LMH_KEY,0)),0)</f>
        <v>1</v>
      </c>
      <c r="CJ261" s="21">
        <f>IFERROR(INDEX(LMH_PTS,MATCH(IF(BA261&lt;&gt;"",BA261,AM261),LMH_KEY,0)),0)</f>
        <v>1</v>
      </c>
      <c r="CK261" s="21">
        <f>IF(BB261="",0,IFERROR(INDEX(LMH_STEP,MATCH(BB261,LMH_KEY,0)),0))</f>
        <v>0</v>
      </c>
      <c r="CL261" s="21">
        <f>IF(BC261="",0,IFERROR(INDEX(LMH_STEP,MATCH(BC261,LMH_KEY,0)),0))</f>
        <v>0</v>
      </c>
      <c r="CM261" s="21">
        <f>IF(BD261="",0,IFERROR(INDEX(LMH_STEP,MATCH(BD261,LMH_KEY,0)),0))</f>
        <v>-1</v>
      </c>
      <c r="CN261" s="21">
        <f>IF(BE261="",0,IFERROR(INDEX(LMH_STEP,MATCH(BE261,LMH_KEY,0)),0))</f>
        <v>-1</v>
      </c>
      <c r="CO261" s="21">
        <f>IF(BF261="",0,IFERROR(INDEX(LMH_STEP,MATCH(BF261,LMH_KEY,0)),0))</f>
        <v>0</v>
      </c>
      <c r="CP261" s="21">
        <f>IF(BG261="",0,IFERROR(INDEX(LMH_STEP,MATCH(BG261,LMH_KEY,0)),0))</f>
        <v>1</v>
      </c>
      <c r="CQ261" s="21">
        <f>IF(BH261="",0,IFERROR(INDEX(LMH_STEP,MATCH(BH261,LMH_KEY,0)),0))</f>
        <v>0</v>
      </c>
      <c r="CR261" s="21">
        <f>IF(BI261&lt;&gt;"",IFERROR(INDEX(LMH_STEP,MATCH(BI261,LMH_KEY,0)),0),CK261)</f>
        <v>0</v>
      </c>
      <c r="CS261" s="21">
        <f>IF(BJ261&lt;&gt;"",IFERROR(INDEX(LMH_STEP,MATCH(BJ261,LMH_KEY,0)),0),CL261)</f>
        <v>0</v>
      </c>
      <c r="CT261" s="21">
        <f>IF(BK261&lt;&gt;"",IFERROR(INDEX(LMH_STEP,MATCH(BK261,LMH_KEY,0)),0),CM261)</f>
        <v>-1</v>
      </c>
      <c r="CU261" s="21">
        <f>IF(BL261&lt;&gt;"",IFERROR(INDEX(LMH_STEP,MATCH(BL261,LMH_KEY,0)),0),CN261)</f>
        <v>-1</v>
      </c>
      <c r="CV261" s="21">
        <f>IF(BM261&lt;&gt;"",IFERROR(INDEX(LMH_STEP,MATCH(BM261,LMH_KEY,0)),0),CO261)</f>
        <v>0</v>
      </c>
      <c r="CW261" s="21">
        <f>IF(BN261&lt;&gt;"",IFERROR(INDEX(LMH_STEP,MATCH(BN261,LMH_KEY,0)),0),CP261)</f>
        <v>1</v>
      </c>
      <c r="CX261" s="21">
        <f>IF(BO261&lt;&gt;"",IFERROR(INDEX(LMH_STEP,MATCH(BO261,LMH_KEY,0)),0),CQ261)</f>
        <v>0</v>
      </c>
      <c r="CY261" s="21">
        <f>COUNTA(BI261:BO261)+IF(BP261&lt;&gt;"",1,0)+IFERROR(INDEX(RM_LCNT,MATCH($U261,RM_KEY,0)),0)</f>
        <v>0</v>
      </c>
      <c r="CZ261" s="21">
        <f>IF((BW261+BX261+BY261+BZ261+CA261+CB261+CC261)=0,0,(BW261*CK261+BX261*CL261+BY261*CM261+BZ261*CN261+CA261*CO261+CB261*CP261+CC261*CQ261)/(BW261+BX261+BY261+BZ261+CA261+CB261+CC261))</f>
        <v>-0.0588235294117647</v>
      </c>
      <c r="DA261" s="21">
        <f>IF((CD261+CE261+CF261+CG261+CH261+CI261+CJ261)=0,0,(CD261*CR261+CE261*CS261+CF261*CT261+CG261*CU261+CH261*CV261+CI261*CW261+CJ261*CX261)/(CD261+CE261+CF261+CG261+CH261+CI261+CJ261))</f>
        <v>-0.0588235294117647</v>
      </c>
    </row>
    <row r="262" ht="70" customHeight="1">
      <c r="A262" s="59" t="inlineStr">
        <is>
          <t>iFile</t>
        </is>
      </c>
      <c r="B262" s="17" t="inlineStr">
        <is>
          <t>Technology</t>
        </is>
      </c>
      <c r="C262" s="17" t="n">
        <v>4</v>
      </c>
      <c r="D262" s="17" t="inlineStr">
        <is>
          <t>IRIS0103</t>
        </is>
      </c>
      <c r="E262" s="17" t="inlineStr">
        <is>
          <t>Alwina Shaikh</t>
        </is>
      </c>
      <c r="F262" s="17" t="inlineStr">
        <is>
          <t>Lead Software Engineer</t>
        </is>
      </c>
      <c r="G262" s="17" t="inlineStr">
        <is>
          <t>Sharanagouda Patil</t>
        </is>
      </c>
      <c r="H262" s="17" t="inlineStr">
        <is>
          <t>IRIS1690</t>
        </is>
      </c>
      <c r="I262" s="17" t="n">
        <v>19.2</v>
      </c>
      <c r="J262" s="17" t="inlineStr">
        <is>
          <t>PGDM</t>
        </is>
      </c>
      <c r="K262" s="17" t="inlineStr">
        <is>
          <t>L5 – Lead · IC</t>
        </is>
      </c>
      <c r="L262" s="82" t="inlineStr">
        <is>
          <t>20 of 20</t>
        </is>
      </c>
      <c r="M262" s="83" t="n"/>
      <c r="N262" s="83" t="inlineStr">
        <is>
          <t>Quarterly: 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O262" s="83" t="inlineStr">
        <is>
          <t>Latest rating: 4 · Potential: Medium · 9-box: Trusted Professional</t>
        </is>
      </c>
      <c r="P262" s="83" t="inlineStr">
        <is>
          <t>Complexity &amp; Expertise: A3: Does everything needed for a feature in Node.js / Angular; little detail given → moved down 0.5
Autonomy &amp; Decision: A3: Decides release to QA; shares timelines → moved down 0.5
Accountability &amp; Impact: A3: Accountable for 'deliverables' of features end to end; delays hit timeline → moved down 0.5
Leadership &amp; Strategy: A3: Says he manages the team; 2 direct reports → moved down 0.5</t>
        </is>
      </c>
      <c r="Q262" s="84" t="inlineStr">
        <is>
          <t>Open ▸</t>
        </is>
      </c>
      <c r="R262" s="84" t="inlineStr">
        <is>
          <t>Card ▸</t>
        </is>
      </c>
      <c r="S262" s="85" t="inlineStr">
        <is>
          <t>Engineering &amp; Development</t>
        </is>
      </c>
      <c r="T262" s="86" t="inlineStr">
        <is>
          <t>Full-Stack Development</t>
        </is>
      </c>
      <c r="U262" s="86" t="inlineStr">
        <is>
          <t>R037</t>
        </is>
      </c>
      <c r="V262" s="86" t="inlineStr">
        <is>
          <t>Full-Stack Development · IC</t>
        </is>
      </c>
      <c r="W262" s="99" t="inlineStr">
        <is>
          <t>B3</t>
        </is>
      </c>
      <c r="X262" s="86" t="inlineStr">
        <is>
          <t>Band B · Specialist / Manager</t>
        </is>
      </c>
      <c r="Y262" s="86" t="inlineStr">
        <is>
          <t>Lead Software Engineer – POD Lead</t>
        </is>
      </c>
      <c r="Z262" s="86" t="n"/>
      <c r="AA262" s="86" t="inlineStr">
        <is>
          <t>Placed at B3 by the evidence: six ratings × market-derived weights and rules R1–R13 · no move needed for the reporting line</t>
        </is>
      </c>
      <c r="AB262" s="86" t="n"/>
      <c r="AC262" s="88" t="inlineStr">
        <is>
          <t>B3</t>
        </is>
      </c>
      <c r="AD262" s="21" t="inlineStr">
        <is>
          <t>High · 19.2 yrs vs market 8–13 yrs for B3</t>
        </is>
      </c>
      <c r="AE262" s="21" t="inlineStr">
        <is>
          <t>2 direct reports · norm IC: none · People: 5–8 incl. team leads</t>
        </is>
      </c>
      <c r="AF262" s="21" t="inlineStr">
        <is>
          <t>P5 / M4 · SFIA 5 Ensure, advise</t>
        </is>
      </c>
      <c r="AG262" s="89" t="str">
        <f>IFERROR(IF(INDEX(RM_I_C,MATCH($U262,RM_KEY,0))="","",INDEX(RM_I_C,MATCH($U262,RM_KEY,0))),"")</f>
        <v>H</v>
      </c>
      <c r="AH262" s="90" t="str">
        <f>IFERROR(IF(INDEX(RM_I_Au,MATCH($U262,RM_KEY,0))="","",INDEX(RM_I_Au,MATCH($U262,RM_KEY,0))),"")</f>
        <v>M</v>
      </c>
      <c r="AI262" s="90" t="str">
        <f>IFERROR(IF(INDEX(RM_I_Ac,MATCH($U262,RM_KEY,0))="","",INDEX(RM_I_Ac,MATCH($U262,RM_KEY,0))),"")</f>
        <v>L</v>
      </c>
      <c r="AJ262" s="90" t="str">
        <f>IFERROR(IF(INDEX(RM_I_L,MATCH($U262,RM_KEY,0))="","",INDEX(RM_I_L,MATCH($U262,RM_KEY,0))),"")</f>
        <v>L</v>
      </c>
      <c r="AK262" s="90" t="str">
        <f>IFERROR(IF(INDEX(RM_I_BI,MATCH($U262,RM_KEY,0))="","",INDEX(RM_I_BI,MATCH($U262,RM_KEY,0))),"")</f>
        <v>L</v>
      </c>
      <c r="AL262" s="90" t="str">
        <f>IFERROR(IF(INDEX(RM_I_Exp,MATCH($U262,RM_KEY,0))="","",INDEX(RM_I_Exp,MATCH($U262,RM_KEY,0))),"")</f>
        <v>L</v>
      </c>
      <c r="AM262" s="90" t="str">
        <f>IFERROR(IF(INDEX(RM_I_Edu,MATCH($U262,RM_KEY,0))="","",INDEX(RM_I_Edu,MATCH($U262,RM_KEY,0))),"")</f>
        <v>L</v>
      </c>
      <c r="AN262" s="91" t="str">
        <f>IFERROR(IF(INDEX(RM_M_C,MATCH($U262,RM_KEY,0))="","",INDEX(RM_M_C,MATCH($U262,RM_KEY,0))),"")</f>
        <v>H</v>
      </c>
      <c r="AO262" s="92" t="str">
        <f>IFERROR(IF(INDEX(RM_M_Au,MATCH($U262,RM_KEY,0))="","",INDEX(RM_M_Au,MATCH($U262,RM_KEY,0))),"")</f>
        <v>M</v>
      </c>
      <c r="AP262" s="92" t="str">
        <f>IFERROR(IF(INDEX(RM_M_Ac,MATCH($U262,RM_KEY,0))="","",INDEX(RM_M_Ac,MATCH($U262,RM_KEY,0))),"")</f>
        <v>M</v>
      </c>
      <c r="AQ262" s="92" t="str">
        <f>IFERROR(IF(INDEX(RM_M_L,MATCH($U262,RM_KEY,0))="","",INDEX(RM_M_L,MATCH($U262,RM_KEY,0))),"")</f>
        <v>L</v>
      </c>
      <c r="AR262" s="92" t="str">
        <f>IFERROR(IF(INDEX(RM_M_BI,MATCH($U262,RM_KEY,0))="","",INDEX(RM_M_BI,MATCH($U262,RM_KEY,0))),"")</f>
        <v>L</v>
      </c>
      <c r="AS262" s="92" t="str">
        <f>IFERROR(IF(INDEX(RM_M_Exp,MATCH($U262,RM_KEY,0))="","",INDEX(RM_M_Exp,MATCH($U262,RM_KEY,0))),"")</f>
        <v>L</v>
      </c>
      <c r="AT262" s="92" t="str">
        <f>IFERROR(IF(INDEX(RM_M_Edu,MATCH($U262,RM_KEY,0))="","",INDEX(RM_M_Edu,MATCH($U262,RM_KEY,0))),"")</f>
        <v>L</v>
      </c>
      <c r="AU262" s="93" t="str">
        <f>IFERROR(IF(INDEX(RM_L_C,MATCH($U262,RM_KEY,0))="","",INDEX(RM_L_C,MATCH($U262,RM_KEY,0))),"")</f>
        <v/>
      </c>
      <c r="AV262" s="94" t="str">
        <f>IFERROR(IF(INDEX(RM_L_Au,MATCH($U262,RM_KEY,0))="","",INDEX(RM_L_Au,MATCH($U262,RM_KEY,0))),"")</f>
        <v/>
      </c>
      <c r="AW262" s="94" t="str">
        <f>IFERROR(IF(INDEX(RM_L_Ac,MATCH($U262,RM_KEY,0))="","",INDEX(RM_L_Ac,MATCH($U262,RM_KEY,0))),"")</f>
        <v/>
      </c>
      <c r="AX262" s="94" t="str">
        <f>IFERROR(IF(INDEX(RM_L_L,MATCH($U262,RM_KEY,0))="","",INDEX(RM_L_L,MATCH($U262,RM_KEY,0))),"")</f>
        <v/>
      </c>
      <c r="AY262" s="94" t="str">
        <f>IFERROR(IF(INDEX(RM_L_BI,MATCH($U262,RM_KEY,0))="","",INDEX(RM_L_BI,MATCH($U262,RM_KEY,0))),"")</f>
        <v/>
      </c>
      <c r="AZ262" s="94" t="str">
        <f>IFERROR(IF(INDEX(RM_L_Exp,MATCH($U262,RM_KEY,0))="","",INDEX(RM_L_Exp,MATCH($U262,RM_KEY,0))),"")</f>
        <v/>
      </c>
      <c r="BA262" s="94" t="str">
        <f>IFERROR(IF(INDEX(RM_L_Edu,MATCH($U262,RM_KEY,0))="","",INDEX(RM_L_Edu,MATCH($U262,RM_KEY,0))),"")</f>
        <v/>
      </c>
      <c r="BB262" s="89" t="inlineStr">
        <is>
          <t>M</t>
        </is>
      </c>
      <c r="BC262" s="90" t="inlineStr">
        <is>
          <t>M</t>
        </is>
      </c>
      <c r="BD262" s="90" t="inlineStr">
        <is>
          <t>L</t>
        </is>
      </c>
      <c r="BE262" s="90" t="inlineStr">
        <is>
          <t>L</t>
        </is>
      </c>
      <c r="BF262" s="90" t="n"/>
      <c r="BG262" s="90" t="inlineStr">
        <is>
          <t>H</t>
        </is>
      </c>
      <c r="BH262" s="90" t="inlineStr">
        <is>
          <t>M</t>
        </is>
      </c>
      <c r="BI262" s="93" t="n"/>
      <c r="BJ262" s="94" t="n"/>
      <c r="BK262" s="94" t="n"/>
      <c r="BL262" s="94" t="n"/>
      <c r="BM262" s="94" t="n"/>
      <c r="BN262" s="94" t="n"/>
      <c r="BO262" s="94" t="n"/>
      <c r="BP262" s="63" t="n"/>
      <c r="BQ262" s="95" t="str">
        <f>IF(CY262=0,"",IF(BP262&lt;&gt;"",BP262,IF(LEFT(W262,1)="X",W262,IF(OR(W262="B+",W262="C+"),INDEX(LAD_PC,MAX(1,MIN(14,MATCH(W262,LAD_PC,0)+IF((DA262-CZ262)&gt;=0.5,1,IF((DA262-CZ262)&lt;=-0.5,-1,0))))),INDEX(LAD_STD,MAX(1,MIN(12,MATCH(W262,LAD_STD,0)+IF((DA262-CZ262)&gt;=0.5,1,IF((DA262-CZ262)&lt;=-0.5,-1,0)))))))))</f>
        <v/>
      </c>
      <c r="BR262" s="86" t="str">
        <f>IF(BQ262="","",IFERROR(CHOOSE(INDEX(B_RANK,MATCH(BQ262,B_LVL,0)),"Band A · Practitioner","Band B · Specialist / Manager","B+ · Player-Coach","Band C · Principal / Head","C+ · Player-Coach","Band D · Business leadership","Band E · Enterprise leadership"),"Band X · Consultant"))</f>
        <v/>
      </c>
      <c r="BS262" s="86" t="str">
        <f>IF(BQ262="","",IF(BQ262=W262,"• Same",IF(INDEX(B_VAL,MATCH(BQ262,B_LVL,0))&gt;INDEX(B_VAL,MATCH(W262,B_LVL,0)),"▲ Up","▼ Down")))</f>
        <v/>
      </c>
      <c r="BT262" s="95" t="str">
        <f>IF(BQ262&lt;&gt;"",BQ262,W262)</f>
        <v>B3</v>
      </c>
      <c r="BU262" s="86" t="str">
        <f>IFERROR(IF($H262="","—",IF(OR(LEFT(BT262,1)="X",LEFT(INDEX($BT$7:$BT$592,MATCH($H262,$D$7:$D$592,0)),1)="X"),"—",IF(AND(LEFT(BT262,1)="E",LEFT(INDEX($BT$7:$BT$592,MATCH($H262,$D$7:$D$592,0)),1)="E"),"Exception · Band E",IF(INDEX(B_VAL,MATCH(BT262,B_LVL,0))&gt;=INDEX(B_VAL,MATCH(INDEX($BT$7:$BT$592,MATCH($H262,$D$7:$D$592,0)),B_LVL,0)),"⚠ At or above the manager",IF(INDEX(B_RANK,MATCH(BT262,B_LVL,0))=INDEX(B_RANK,MATCH(INDEX($BT$7:$BT$592,MATCH($H262,$D$7:$D$592,0)),B_LVL,0)),"⚠ Same band as the manager","OK"))))),"—")</f>
        <v>OK</v>
      </c>
      <c r="BV262" s="64" t="n"/>
      <c r="BW262" s="20">
        <f>IFERROR(INDEX(LMH_PTS,MATCH(AG262,LMH_KEY,0)),0)</f>
        <v>9</v>
      </c>
      <c r="BX262" s="21">
        <f>IFERROR(INDEX(LMH_PTS,MATCH(AH262,LMH_KEY,0)),0)</f>
        <v>3</v>
      </c>
      <c r="BY262" s="21">
        <f>IFERROR(INDEX(LMH_PTS,MATCH(AI262,LMH_KEY,0)),0)</f>
        <v>1</v>
      </c>
      <c r="BZ262" s="21">
        <f>IFERROR(INDEX(LMH_PTS,MATCH(AJ262,LMH_KEY,0)),0)</f>
        <v>1</v>
      </c>
      <c r="CA262" s="21">
        <f>IFERROR(INDEX(LMH_PTS,MATCH(AK262,LMH_KEY,0)),0)</f>
        <v>1</v>
      </c>
      <c r="CB262" s="21">
        <f>IFERROR(INDEX(LMH_PTS,MATCH(AL262,LMH_KEY,0)),0)</f>
        <v>1</v>
      </c>
      <c r="CC262" s="21">
        <f>IFERROR(INDEX(LMH_PTS,MATCH(AM262,LMH_KEY,0)),0)</f>
        <v>1</v>
      </c>
      <c r="CD262" s="21">
        <f>IFERROR(INDEX(LMH_PTS,MATCH(IF(AU262&lt;&gt;"",AU262,AG262),LMH_KEY,0)),0)</f>
        <v>9</v>
      </c>
      <c r="CE262" s="21">
        <f>IFERROR(INDEX(LMH_PTS,MATCH(IF(AV262&lt;&gt;"",AV262,AH262),LMH_KEY,0)),0)</f>
        <v>3</v>
      </c>
      <c r="CF262" s="21">
        <f>IFERROR(INDEX(LMH_PTS,MATCH(IF(AW262&lt;&gt;"",AW262,AI262),LMH_KEY,0)),0)</f>
        <v>1</v>
      </c>
      <c r="CG262" s="21">
        <f>IFERROR(INDEX(LMH_PTS,MATCH(IF(AX262&lt;&gt;"",AX262,AJ262),LMH_KEY,0)),0)</f>
        <v>1</v>
      </c>
      <c r="CH262" s="21">
        <f>IFERROR(INDEX(LMH_PTS,MATCH(IF(AY262&lt;&gt;"",AY262,AK262),LMH_KEY,0)),0)</f>
        <v>1</v>
      </c>
      <c r="CI262" s="21">
        <f>IFERROR(INDEX(LMH_PTS,MATCH(IF(AZ262&lt;&gt;"",AZ262,AL262),LMH_KEY,0)),0)</f>
        <v>1</v>
      </c>
      <c r="CJ262" s="21">
        <f>IFERROR(INDEX(LMH_PTS,MATCH(IF(BA262&lt;&gt;"",BA262,AM262),LMH_KEY,0)),0)</f>
        <v>1</v>
      </c>
      <c r="CK262" s="21">
        <f>IF(BB262="",0,IFERROR(INDEX(LMH_STEP,MATCH(BB262,LMH_KEY,0)),0))</f>
        <v>0</v>
      </c>
      <c r="CL262" s="21">
        <f>IF(BC262="",0,IFERROR(INDEX(LMH_STEP,MATCH(BC262,LMH_KEY,0)),0))</f>
        <v>0</v>
      </c>
      <c r="CM262" s="21">
        <f>IF(BD262="",0,IFERROR(INDEX(LMH_STEP,MATCH(BD262,LMH_KEY,0)),0))</f>
        <v>-1</v>
      </c>
      <c r="CN262" s="21">
        <f>IF(BE262="",0,IFERROR(INDEX(LMH_STEP,MATCH(BE262,LMH_KEY,0)),0))</f>
        <v>-1</v>
      </c>
      <c r="CO262" s="21">
        <f>IF(BF262="",0,IFERROR(INDEX(LMH_STEP,MATCH(BF262,LMH_KEY,0)),0))</f>
        <v>0</v>
      </c>
      <c r="CP262" s="21">
        <f>IF(BG262="",0,IFERROR(INDEX(LMH_STEP,MATCH(BG262,LMH_KEY,0)),0))</f>
        <v>1</v>
      </c>
      <c r="CQ262" s="21">
        <f>IF(BH262="",0,IFERROR(INDEX(LMH_STEP,MATCH(BH262,LMH_KEY,0)),0))</f>
        <v>0</v>
      </c>
      <c r="CR262" s="21">
        <f>IF(BI262&lt;&gt;"",IFERROR(INDEX(LMH_STEP,MATCH(BI262,LMH_KEY,0)),0),CK262)</f>
        <v>0</v>
      </c>
      <c r="CS262" s="21">
        <f>IF(BJ262&lt;&gt;"",IFERROR(INDEX(LMH_STEP,MATCH(BJ262,LMH_KEY,0)),0),CL262)</f>
        <v>0</v>
      </c>
      <c r="CT262" s="21">
        <f>IF(BK262&lt;&gt;"",IFERROR(INDEX(LMH_STEP,MATCH(BK262,LMH_KEY,0)),0),CM262)</f>
        <v>-1</v>
      </c>
      <c r="CU262" s="21">
        <f>IF(BL262&lt;&gt;"",IFERROR(INDEX(LMH_STEP,MATCH(BL262,LMH_KEY,0)),0),CN262)</f>
        <v>-1</v>
      </c>
      <c r="CV262" s="21">
        <f>IF(BM262&lt;&gt;"",IFERROR(INDEX(LMH_STEP,MATCH(BM262,LMH_KEY,0)),0),CO262)</f>
        <v>0</v>
      </c>
      <c r="CW262" s="21">
        <f>IF(BN262&lt;&gt;"",IFERROR(INDEX(LMH_STEP,MATCH(BN262,LMH_KEY,0)),0),CP262)</f>
        <v>1</v>
      </c>
      <c r="CX262" s="21">
        <f>IF(BO262&lt;&gt;"",IFERROR(INDEX(LMH_STEP,MATCH(BO262,LMH_KEY,0)),0),CQ262)</f>
        <v>0</v>
      </c>
      <c r="CY262" s="21">
        <f>COUNTA(BI262:BO262)+IF(BP262&lt;&gt;"",1,0)+IFERROR(INDEX(RM_LCNT,MATCH($U262,RM_KEY,0)),0)</f>
        <v>0</v>
      </c>
      <c r="CZ262" s="21">
        <f>IF((BW262+BX262+BY262+BZ262+CA262+CB262+CC262)=0,0,(BW262*CK262+BX262*CL262+BY262*CM262+BZ262*CN262+CA262*CO262+CB262*CP262+CC262*CQ262)/(BW262+BX262+BY262+BZ262+CA262+CB262+CC262))</f>
        <v>-0.0588235294117647</v>
      </c>
      <c r="DA262" s="21">
        <f>IF((CD262+CE262+CF262+CG262+CH262+CI262+CJ262)=0,0,(CD262*CR262+CE262*CS262+CF262*CT262+CG262*CU262+CH262*CV262+CI262*CW262+CJ262*CX262)/(CD262+CE262+CF262+CG262+CH262+CI262+CJ262))</f>
        <v>-0.0588235294117647</v>
      </c>
    </row>
    <row r="263" ht="70" customHeight="1">
      <c r="A263" s="59" t="inlineStr">
        <is>
          <t>iFile</t>
        </is>
      </c>
      <c r="B263" s="17" t="inlineStr">
        <is>
          <t>Technology</t>
        </is>
      </c>
      <c r="C263" s="17" t="n">
        <v>5</v>
      </c>
      <c r="D263" s="17" t="inlineStr">
        <is>
          <t>IRIS2537</t>
        </is>
      </c>
      <c r="E263" s="17" t="inlineStr">
        <is>
          <t>Shritesh Aher</t>
        </is>
      </c>
      <c r="F263" s="17" t="inlineStr">
        <is>
          <t>Software Engineer</t>
        </is>
      </c>
      <c r="G263" s="17" t="inlineStr">
        <is>
          <t>Alwina Shaikh</t>
        </is>
      </c>
      <c r="H263" s="17" t="inlineStr">
        <is>
          <t>IRIS0103</t>
        </is>
      </c>
      <c r="I263" s="17" t="n">
        <v>3.9</v>
      </c>
      <c r="J263" s="17" t="inlineStr">
        <is>
          <t>B.E</t>
        </is>
      </c>
      <c r="K263" s="17" t="n"/>
      <c r="L263" s="82" t="inlineStr">
        <is>
          <t>20 of 20</t>
        </is>
      </c>
      <c r="M263" s="83" t="n"/>
      <c r="N263" s="83" t="n"/>
      <c r="O263" s="83" t="inlineStr">
        <is>
          <t>Latest rating: Not rated · manager · 9-box: Not placed · manager</t>
        </is>
      </c>
      <c r="P263" s="83" t="inlineStr">
        <is>
          <t>Complexity &amp; Expertise: A2: Delivers 'a module feature'; no specific work, technology or problem described → matches the start
Autonomy &amp; Decision: A2: Decides handling of edge cases → matches the start
Accountability &amp; Impact: A2: Accountable for own feature not breaking the existing flow → matches the start
Leadership &amp; Strategy: A1: No guiding or leading described → matches the start</t>
        </is>
      </c>
      <c r="Q263" s="84" t="inlineStr">
        <is>
          <t>Open ▸</t>
        </is>
      </c>
      <c r="R263" s="84" t="inlineStr">
        <is>
          <t>Card ▸</t>
        </is>
      </c>
      <c r="S263" s="85" t="inlineStr">
        <is>
          <t>Engineering &amp; Development</t>
        </is>
      </c>
      <c r="T263" s="86" t="inlineStr">
        <is>
          <t>Front-End / UI Development</t>
        </is>
      </c>
      <c r="U263" s="86" t="inlineStr">
        <is>
          <t>R036</t>
        </is>
      </c>
      <c r="V263" s="86" t="inlineStr">
        <is>
          <t>Front-End / UI Development · IC</t>
        </is>
      </c>
      <c r="W263" s="101" t="inlineStr">
        <is>
          <t>A3</t>
        </is>
      </c>
      <c r="X263" s="86" t="inlineStr">
        <is>
          <t>Band A · Practitioner</t>
        </is>
      </c>
      <c r="Y263" s="86" t="inlineStr">
        <is>
          <t>Senior UI Developer</t>
        </is>
      </c>
      <c r="Z263" s="86" t="n"/>
      <c r="AA263" s="86" t="inlineStr">
        <is>
          <t>Placed at A3 by the evidence: six ratings × market-derived weights and rules R1–R13 · no move needed for the reporting line</t>
        </is>
      </c>
      <c r="AB263" s="86" t="n"/>
      <c r="AC263" s="88" t="inlineStr">
        <is>
          <t>A2</t>
        </is>
      </c>
      <c r="AD263" s="21" t="inlineStr">
        <is>
          <t>Medium · 3.9 yrs vs market 2–5 yrs for A3</t>
        </is>
      </c>
      <c r="AE263" s="21" t="n"/>
      <c r="AF263" s="21" t="inlineStr">
        <is>
          <t>P2 · SFIA 3 Apply</t>
        </is>
      </c>
      <c r="AG263" s="89" t="str">
        <f>IFERROR(IF(INDEX(RM_I_C,MATCH($U263,RM_KEY,0))="","",INDEX(RM_I_C,MATCH($U263,RM_KEY,0))),"")</f>
        <v>H</v>
      </c>
      <c r="AH263" s="90" t="str">
        <f>IFERROR(IF(INDEX(RM_I_Au,MATCH($U263,RM_KEY,0))="","",INDEX(RM_I_Au,MATCH($U263,RM_KEY,0))),"")</f>
        <v>M</v>
      </c>
      <c r="AI263" s="90" t="str">
        <f>IFERROR(IF(INDEX(RM_I_Ac,MATCH($U263,RM_KEY,0))="","",INDEX(RM_I_Ac,MATCH($U263,RM_KEY,0))),"")</f>
        <v>L</v>
      </c>
      <c r="AJ263" s="90" t="str">
        <f>IFERROR(IF(INDEX(RM_I_L,MATCH($U263,RM_KEY,0))="","",INDEX(RM_I_L,MATCH($U263,RM_KEY,0))),"")</f>
        <v>L</v>
      </c>
      <c r="AK263" s="90" t="str">
        <f>IFERROR(IF(INDEX(RM_I_BI,MATCH($U263,RM_KEY,0))="","",INDEX(RM_I_BI,MATCH($U263,RM_KEY,0))),"")</f>
        <v>L</v>
      </c>
      <c r="AL263" s="90" t="str">
        <f>IFERROR(IF(INDEX(RM_I_Exp,MATCH($U263,RM_KEY,0))="","",INDEX(RM_I_Exp,MATCH($U263,RM_KEY,0))),"")</f>
        <v>L</v>
      </c>
      <c r="AM263" s="90" t="str">
        <f>IFERROR(IF(INDEX(RM_I_Edu,MATCH($U263,RM_KEY,0))="","",INDEX(RM_I_Edu,MATCH($U263,RM_KEY,0))),"")</f>
        <v>L</v>
      </c>
      <c r="AN263" s="91" t="str">
        <f>IFERROR(IF(INDEX(RM_M_C,MATCH($U263,RM_KEY,0))="","",INDEX(RM_M_C,MATCH($U263,RM_KEY,0))),"")</f>
        <v>H</v>
      </c>
      <c r="AO263" s="92" t="str">
        <f>IFERROR(IF(INDEX(RM_M_Au,MATCH($U263,RM_KEY,0))="","",INDEX(RM_M_Au,MATCH($U263,RM_KEY,0))),"")</f>
        <v>M</v>
      </c>
      <c r="AP263" s="92" t="str">
        <f>IFERROR(IF(INDEX(RM_M_Ac,MATCH($U263,RM_KEY,0))="","",INDEX(RM_M_Ac,MATCH($U263,RM_KEY,0))),"")</f>
        <v>M</v>
      </c>
      <c r="AQ263" s="92" t="str">
        <f>IFERROR(IF(INDEX(RM_M_L,MATCH($U263,RM_KEY,0))="","",INDEX(RM_M_L,MATCH($U263,RM_KEY,0))),"")</f>
        <v>L</v>
      </c>
      <c r="AR263" s="92" t="str">
        <f>IFERROR(IF(INDEX(RM_M_BI,MATCH($U263,RM_KEY,0))="","",INDEX(RM_M_BI,MATCH($U263,RM_KEY,0))),"")</f>
        <v>L</v>
      </c>
      <c r="AS263" s="92" t="str">
        <f>IFERROR(IF(INDEX(RM_M_Exp,MATCH($U263,RM_KEY,0))="","",INDEX(RM_M_Exp,MATCH($U263,RM_KEY,0))),"")</f>
        <v>L</v>
      </c>
      <c r="AT263" s="92" t="str">
        <f>IFERROR(IF(INDEX(RM_M_Edu,MATCH($U263,RM_KEY,0))="","",INDEX(RM_M_Edu,MATCH($U263,RM_KEY,0))),"")</f>
        <v>L</v>
      </c>
      <c r="AU263" s="93" t="str">
        <f>IFERROR(IF(INDEX(RM_L_C,MATCH($U263,RM_KEY,0))="","",INDEX(RM_L_C,MATCH($U263,RM_KEY,0))),"")</f>
        <v/>
      </c>
      <c r="AV263" s="94" t="str">
        <f>IFERROR(IF(INDEX(RM_L_Au,MATCH($U263,RM_KEY,0))="","",INDEX(RM_L_Au,MATCH($U263,RM_KEY,0))),"")</f>
        <v/>
      </c>
      <c r="AW263" s="94" t="str">
        <f>IFERROR(IF(INDEX(RM_L_Ac,MATCH($U263,RM_KEY,0))="","",INDEX(RM_L_Ac,MATCH($U263,RM_KEY,0))),"")</f>
        <v/>
      </c>
      <c r="AX263" s="94" t="str">
        <f>IFERROR(IF(INDEX(RM_L_L,MATCH($U263,RM_KEY,0))="","",INDEX(RM_L_L,MATCH($U263,RM_KEY,0))),"")</f>
        <v/>
      </c>
      <c r="AY263" s="94" t="str">
        <f>IFERROR(IF(INDEX(RM_L_BI,MATCH($U263,RM_KEY,0))="","",INDEX(RM_L_BI,MATCH($U263,RM_KEY,0))),"")</f>
        <v/>
      </c>
      <c r="AZ263" s="94" t="str">
        <f>IFERROR(IF(INDEX(RM_L_Exp,MATCH($U263,RM_KEY,0))="","",INDEX(RM_L_Exp,MATCH($U263,RM_KEY,0))),"")</f>
        <v/>
      </c>
      <c r="BA263" s="94" t="str">
        <f>IFERROR(IF(INDEX(RM_L_Edu,MATCH($U263,RM_KEY,0))="","",INDEX(RM_L_Edu,MATCH($U263,RM_KEY,0))),"")</f>
        <v/>
      </c>
      <c r="BB263" s="89" t="inlineStr">
        <is>
          <t>L</t>
        </is>
      </c>
      <c r="BC263" s="90" t="inlineStr">
        <is>
          <t>L</t>
        </is>
      </c>
      <c r="BD263" s="90" t="inlineStr">
        <is>
          <t>L</t>
        </is>
      </c>
      <c r="BE263" s="90" t="inlineStr">
        <is>
          <t>L</t>
        </is>
      </c>
      <c r="BF263" s="90" t="n"/>
      <c r="BG263" s="90" t="inlineStr">
        <is>
          <t>M</t>
        </is>
      </c>
      <c r="BH263" s="90" t="inlineStr">
        <is>
          <t>M</t>
        </is>
      </c>
      <c r="BI263" s="93" t="n"/>
      <c r="BJ263" s="94" t="n"/>
      <c r="BK263" s="94" t="n"/>
      <c r="BL263" s="94" t="n"/>
      <c r="BM263" s="94" t="n"/>
      <c r="BN263" s="94" t="n"/>
      <c r="BO263" s="94" t="n"/>
      <c r="BP263" s="63" t="n"/>
      <c r="BQ263" s="95" t="str">
        <f>IF(CY263=0,"",IF(BP263&lt;&gt;"",BP263,IF(LEFT(W263,1)="X",W263,IF(OR(W263="B+",W263="C+"),INDEX(LAD_PC,MAX(1,MIN(14,MATCH(W263,LAD_PC,0)+IF((DA263-CZ263)&gt;=0.5,1,IF((DA263-CZ263)&lt;=-0.5,-1,0))))),INDEX(LAD_STD,MAX(1,MIN(12,MATCH(W263,LAD_STD,0)+IF((DA263-CZ263)&gt;=0.5,1,IF((DA263-CZ263)&lt;=-0.5,-1,0)))))))))</f>
        <v/>
      </c>
      <c r="BR263" s="86" t="str">
        <f>IF(BQ263="","",IFERROR(CHOOSE(INDEX(B_RANK,MATCH(BQ263,B_LVL,0)),"Band A · Practitioner","Band B · Specialist / Manager","B+ · Player-Coach","Band C · Principal / Head","C+ · Player-Coach","Band D · Business leadership","Band E · Enterprise leadership"),"Band X · Consultant"))</f>
        <v/>
      </c>
      <c r="BS263" s="86" t="str">
        <f>IF(BQ263="","",IF(BQ263=W263,"• Same",IF(INDEX(B_VAL,MATCH(BQ263,B_LVL,0))&gt;INDEX(B_VAL,MATCH(W263,B_LVL,0)),"▲ Up","▼ Down")))</f>
        <v/>
      </c>
      <c r="BT263" s="95" t="str">
        <f>IF(BQ263&lt;&gt;"",BQ263,W263)</f>
        <v>A3</v>
      </c>
      <c r="BU263" s="86" t="str">
        <f>IFERROR(IF($H263="","—",IF(OR(LEFT(BT263,1)="X",LEFT(INDEX($BT$7:$BT$592,MATCH($H263,$D$7:$D$592,0)),1)="X"),"—",IF(AND(LEFT(BT263,1)="E",LEFT(INDEX($BT$7:$BT$592,MATCH($H263,$D$7:$D$592,0)),1)="E"),"Exception · Band E",IF(INDEX(B_VAL,MATCH(BT263,B_LVL,0))&gt;=INDEX(B_VAL,MATCH(INDEX($BT$7:$BT$592,MATCH($H263,$D$7:$D$592,0)),B_LVL,0)),"⚠ At or above the manager",IF(INDEX(B_RANK,MATCH(BT263,B_LVL,0))=INDEX(B_RANK,MATCH(INDEX($BT$7:$BT$592,MATCH($H263,$D$7:$D$592,0)),B_LVL,0)),"⚠ Same band as the manager","OK"))))),"—")</f>
        <v>OK</v>
      </c>
      <c r="BV263" s="64" t="n"/>
      <c r="BW263" s="20">
        <f>IFERROR(INDEX(LMH_PTS,MATCH(AG263,LMH_KEY,0)),0)</f>
        <v>9</v>
      </c>
      <c r="BX263" s="21">
        <f>IFERROR(INDEX(LMH_PTS,MATCH(AH263,LMH_KEY,0)),0)</f>
        <v>3</v>
      </c>
      <c r="BY263" s="21">
        <f>IFERROR(INDEX(LMH_PTS,MATCH(AI263,LMH_KEY,0)),0)</f>
        <v>1</v>
      </c>
      <c r="BZ263" s="21">
        <f>IFERROR(INDEX(LMH_PTS,MATCH(AJ263,LMH_KEY,0)),0)</f>
        <v>1</v>
      </c>
      <c r="CA263" s="21">
        <f>IFERROR(INDEX(LMH_PTS,MATCH(AK263,LMH_KEY,0)),0)</f>
        <v>1</v>
      </c>
      <c r="CB263" s="21">
        <f>IFERROR(INDEX(LMH_PTS,MATCH(AL263,LMH_KEY,0)),0)</f>
        <v>1</v>
      </c>
      <c r="CC263" s="21">
        <f>IFERROR(INDEX(LMH_PTS,MATCH(AM263,LMH_KEY,0)),0)</f>
        <v>1</v>
      </c>
      <c r="CD263" s="21">
        <f>IFERROR(INDEX(LMH_PTS,MATCH(IF(AU263&lt;&gt;"",AU263,AG263),LMH_KEY,0)),0)</f>
        <v>9</v>
      </c>
      <c r="CE263" s="21">
        <f>IFERROR(INDEX(LMH_PTS,MATCH(IF(AV263&lt;&gt;"",AV263,AH263),LMH_KEY,0)),0)</f>
        <v>3</v>
      </c>
      <c r="CF263" s="21">
        <f>IFERROR(INDEX(LMH_PTS,MATCH(IF(AW263&lt;&gt;"",AW263,AI263),LMH_KEY,0)),0)</f>
        <v>1</v>
      </c>
      <c r="CG263" s="21">
        <f>IFERROR(INDEX(LMH_PTS,MATCH(IF(AX263&lt;&gt;"",AX263,AJ263),LMH_KEY,0)),0)</f>
        <v>1</v>
      </c>
      <c r="CH263" s="21">
        <f>IFERROR(INDEX(LMH_PTS,MATCH(IF(AY263&lt;&gt;"",AY263,AK263),LMH_KEY,0)),0)</f>
        <v>1</v>
      </c>
      <c r="CI263" s="21">
        <f>IFERROR(INDEX(LMH_PTS,MATCH(IF(AZ263&lt;&gt;"",AZ263,AL263),LMH_KEY,0)),0)</f>
        <v>1</v>
      </c>
      <c r="CJ263" s="21">
        <f>IFERROR(INDEX(LMH_PTS,MATCH(IF(BA263&lt;&gt;"",BA263,AM263),LMH_KEY,0)),0)</f>
        <v>1</v>
      </c>
      <c r="CK263" s="21">
        <f>IF(BB263="",0,IFERROR(INDEX(LMH_STEP,MATCH(BB263,LMH_KEY,0)),0))</f>
        <v>-1</v>
      </c>
      <c r="CL263" s="21">
        <f>IF(BC263="",0,IFERROR(INDEX(LMH_STEP,MATCH(BC263,LMH_KEY,0)),0))</f>
        <v>-1</v>
      </c>
      <c r="CM263" s="21">
        <f>IF(BD263="",0,IFERROR(INDEX(LMH_STEP,MATCH(BD263,LMH_KEY,0)),0))</f>
        <v>-1</v>
      </c>
      <c r="CN263" s="21">
        <f>IF(BE263="",0,IFERROR(INDEX(LMH_STEP,MATCH(BE263,LMH_KEY,0)),0))</f>
        <v>-1</v>
      </c>
      <c r="CO263" s="21">
        <f>IF(BF263="",0,IFERROR(INDEX(LMH_STEP,MATCH(BF263,LMH_KEY,0)),0))</f>
        <v>0</v>
      </c>
      <c r="CP263" s="21">
        <f>IF(BG263="",0,IFERROR(INDEX(LMH_STEP,MATCH(BG263,LMH_KEY,0)),0))</f>
        <v>0</v>
      </c>
      <c r="CQ263" s="21">
        <f>IF(BH263="",0,IFERROR(INDEX(LMH_STEP,MATCH(BH263,LMH_KEY,0)),0))</f>
        <v>0</v>
      </c>
      <c r="CR263" s="21">
        <f>IF(BI263&lt;&gt;"",IFERROR(INDEX(LMH_STEP,MATCH(BI263,LMH_KEY,0)),0),CK263)</f>
        <v>-1</v>
      </c>
      <c r="CS263" s="21">
        <f>IF(BJ263&lt;&gt;"",IFERROR(INDEX(LMH_STEP,MATCH(BJ263,LMH_KEY,0)),0),CL263)</f>
        <v>-1</v>
      </c>
      <c r="CT263" s="21">
        <f>IF(BK263&lt;&gt;"",IFERROR(INDEX(LMH_STEP,MATCH(BK263,LMH_KEY,0)),0),CM263)</f>
        <v>-1</v>
      </c>
      <c r="CU263" s="21">
        <f>IF(BL263&lt;&gt;"",IFERROR(INDEX(LMH_STEP,MATCH(BL263,LMH_KEY,0)),0),CN263)</f>
        <v>-1</v>
      </c>
      <c r="CV263" s="21">
        <f>IF(BM263&lt;&gt;"",IFERROR(INDEX(LMH_STEP,MATCH(BM263,LMH_KEY,0)),0),CO263)</f>
        <v>0</v>
      </c>
      <c r="CW263" s="21">
        <f>IF(BN263&lt;&gt;"",IFERROR(INDEX(LMH_STEP,MATCH(BN263,LMH_KEY,0)),0),CP263)</f>
        <v>0</v>
      </c>
      <c r="CX263" s="21">
        <f>IF(BO263&lt;&gt;"",IFERROR(INDEX(LMH_STEP,MATCH(BO263,LMH_KEY,0)),0),CQ263)</f>
        <v>0</v>
      </c>
      <c r="CY263" s="21">
        <f>COUNTA(BI263:BO263)+IF(BP263&lt;&gt;"",1,0)+IFERROR(INDEX(RM_LCNT,MATCH($U263,RM_KEY,0)),0)</f>
        <v>0</v>
      </c>
      <c r="CZ263" s="21">
        <f>IF((BW263+BX263+BY263+BZ263+CA263+CB263+CC263)=0,0,(BW263*CK263+BX263*CL263+BY263*CM263+BZ263*CN263+CA263*CO263+CB263*CP263+CC263*CQ263)/(BW263+BX263+BY263+BZ263+CA263+CB263+CC263))</f>
        <v>-0.823529411764706</v>
      </c>
      <c r="DA263" s="21">
        <f>IF((CD263+CE263+CF263+CG263+CH263+CI263+CJ263)=0,0,(CD263*CR263+CE263*CS263+CF263*CT263+CG263*CU263+CH263*CV263+CI263*CW263+CJ263*CX263)/(CD263+CE263+CF263+CG263+CH263+CI263+CJ263))</f>
        <v>-0.823529411764706</v>
      </c>
    </row>
    <row r="264" ht="70" customHeight="1">
      <c r="A264" s="59" t="inlineStr">
        <is>
          <t>iFile</t>
        </is>
      </c>
      <c r="B264" s="17" t="inlineStr">
        <is>
          <t>Technology</t>
        </is>
      </c>
      <c r="C264" s="17" t="n">
        <v>5</v>
      </c>
      <c r="D264" s="17" t="inlineStr">
        <is>
          <t>IRIS2441</t>
        </is>
      </c>
      <c r="E264" s="17" t="inlineStr">
        <is>
          <t>Mayuresh Raghunath Mahale</t>
        </is>
      </c>
      <c r="F264" s="17" t="inlineStr">
        <is>
          <t>Trainee Software Engineer</t>
        </is>
      </c>
      <c r="G264" s="17" t="inlineStr">
        <is>
          <t>Alwina Shaikh</t>
        </is>
      </c>
      <c r="H264" s="17" t="inlineStr">
        <is>
          <t>IRIS0103</t>
        </is>
      </c>
      <c r="I264" s="17" t="n">
        <v>0.9</v>
      </c>
      <c r="J264" s="17" t="inlineStr">
        <is>
          <t>B.E</t>
        </is>
      </c>
      <c r="K264" s="17" t="inlineStr">
        <is>
          <t>L2 – Trainee</t>
        </is>
      </c>
      <c r="L264" s="82" t="inlineStr">
        <is>
          <t>20 of 20</t>
        </is>
      </c>
      <c r="M264" s="83" t="n"/>
      <c r="N264" s="83" t="inlineStr">
        <is>
          <t>Quarterly: 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O264" s="83" t="inlineStr">
        <is>
          <t>Latest rating: 3 · Potential: Medium · 9-box: Trusted Professional</t>
        </is>
      </c>
      <c r="P264" s="83" t="n"/>
      <c r="Q264" s="84" t="inlineStr">
        <is>
          <t>Open ▸</t>
        </is>
      </c>
      <c r="R264" s="84" t="inlineStr">
        <is>
          <t>Card ▸</t>
        </is>
      </c>
      <c r="S264" s="85" t="inlineStr">
        <is>
          <t>Engineering &amp; Development</t>
        </is>
      </c>
      <c r="T264" s="86" t="inlineStr">
        <is>
          <t>Full-Stack Development</t>
        </is>
      </c>
      <c r="U264" s="86" t="inlineStr">
        <is>
          <t>R037</t>
        </is>
      </c>
      <c r="V264" s="86" t="inlineStr">
        <is>
          <t>Full-Stack Development · IC</t>
        </is>
      </c>
      <c r="W264" s="101" t="inlineStr">
        <is>
          <t>A1</t>
        </is>
      </c>
      <c r="X264" s="86" t="inlineStr">
        <is>
          <t>Band A · Practitioner</t>
        </is>
      </c>
      <c r="Y264" s="86" t="inlineStr">
        <is>
          <t>Trainee Software Engineer</t>
        </is>
      </c>
      <c r="Z264" s="86" t="n"/>
      <c r="AA264" s="86" t="inlineStr">
        <is>
          <t>Placed at A1 by the evidence: six ratings × market-derived weights and rules R1–R13 · no move needed for the reporting line</t>
        </is>
      </c>
      <c r="AB264" s="86" t="n"/>
      <c r="AC264" s="88" t="n"/>
      <c r="AD264" s="21" t="n"/>
      <c r="AE264" s="21" t="n"/>
      <c r="AF264" s="21" t="inlineStr">
        <is>
          <t>Entry / P1 · intern · SFIA 1 Follow</t>
        </is>
      </c>
      <c r="AG264" s="89" t="str">
        <f>IFERROR(IF(INDEX(RM_I_C,MATCH($U264,RM_KEY,0))="","",INDEX(RM_I_C,MATCH($U264,RM_KEY,0))),"")</f>
        <v>H</v>
      </c>
      <c r="AH264" s="90" t="str">
        <f>IFERROR(IF(INDEX(RM_I_Au,MATCH($U264,RM_KEY,0))="","",INDEX(RM_I_Au,MATCH($U264,RM_KEY,0))),"")</f>
        <v>M</v>
      </c>
      <c r="AI264" s="90" t="str">
        <f>IFERROR(IF(INDEX(RM_I_Ac,MATCH($U264,RM_KEY,0))="","",INDEX(RM_I_Ac,MATCH($U264,RM_KEY,0))),"")</f>
        <v>L</v>
      </c>
      <c r="AJ264" s="90" t="str">
        <f>IFERROR(IF(INDEX(RM_I_L,MATCH($U264,RM_KEY,0))="","",INDEX(RM_I_L,MATCH($U264,RM_KEY,0))),"")</f>
        <v>L</v>
      </c>
      <c r="AK264" s="90" t="str">
        <f>IFERROR(IF(INDEX(RM_I_BI,MATCH($U264,RM_KEY,0))="","",INDEX(RM_I_BI,MATCH($U264,RM_KEY,0))),"")</f>
        <v>L</v>
      </c>
      <c r="AL264" s="90" t="str">
        <f>IFERROR(IF(INDEX(RM_I_Exp,MATCH($U264,RM_KEY,0))="","",INDEX(RM_I_Exp,MATCH($U264,RM_KEY,0))),"")</f>
        <v>L</v>
      </c>
      <c r="AM264" s="90" t="str">
        <f>IFERROR(IF(INDEX(RM_I_Edu,MATCH($U264,RM_KEY,0))="","",INDEX(RM_I_Edu,MATCH($U264,RM_KEY,0))),"")</f>
        <v>L</v>
      </c>
      <c r="AN264" s="91" t="str">
        <f>IFERROR(IF(INDEX(RM_M_C,MATCH($U264,RM_KEY,0))="","",INDEX(RM_M_C,MATCH($U264,RM_KEY,0))),"")</f>
        <v>H</v>
      </c>
      <c r="AO264" s="92" t="str">
        <f>IFERROR(IF(INDEX(RM_M_Au,MATCH($U264,RM_KEY,0))="","",INDEX(RM_M_Au,MATCH($U264,RM_KEY,0))),"")</f>
        <v>M</v>
      </c>
      <c r="AP264" s="92" t="str">
        <f>IFERROR(IF(INDEX(RM_M_Ac,MATCH($U264,RM_KEY,0))="","",INDEX(RM_M_Ac,MATCH($U264,RM_KEY,0))),"")</f>
        <v>M</v>
      </c>
      <c r="AQ264" s="92" t="str">
        <f>IFERROR(IF(INDEX(RM_M_L,MATCH($U264,RM_KEY,0))="","",INDEX(RM_M_L,MATCH($U264,RM_KEY,0))),"")</f>
        <v>L</v>
      </c>
      <c r="AR264" s="92" t="str">
        <f>IFERROR(IF(INDEX(RM_M_BI,MATCH($U264,RM_KEY,0))="","",INDEX(RM_M_BI,MATCH($U264,RM_KEY,0))),"")</f>
        <v>L</v>
      </c>
      <c r="AS264" s="92" t="str">
        <f>IFERROR(IF(INDEX(RM_M_Exp,MATCH($U264,RM_KEY,0))="","",INDEX(RM_M_Exp,MATCH($U264,RM_KEY,0))),"")</f>
        <v>L</v>
      </c>
      <c r="AT264" s="92" t="str">
        <f>IFERROR(IF(INDEX(RM_M_Edu,MATCH($U264,RM_KEY,0))="","",INDEX(RM_M_Edu,MATCH($U264,RM_KEY,0))),"")</f>
        <v>L</v>
      </c>
      <c r="AU264" s="93" t="str">
        <f>IFERROR(IF(INDEX(RM_L_C,MATCH($U264,RM_KEY,0))="","",INDEX(RM_L_C,MATCH($U264,RM_KEY,0))),"")</f>
        <v/>
      </c>
      <c r="AV264" s="94" t="str">
        <f>IFERROR(IF(INDEX(RM_L_Au,MATCH($U264,RM_KEY,0))="","",INDEX(RM_L_Au,MATCH($U264,RM_KEY,0))),"")</f>
        <v/>
      </c>
      <c r="AW264" s="94" t="str">
        <f>IFERROR(IF(INDEX(RM_L_Ac,MATCH($U264,RM_KEY,0))="","",INDEX(RM_L_Ac,MATCH($U264,RM_KEY,0))),"")</f>
        <v/>
      </c>
      <c r="AX264" s="94" t="str">
        <f>IFERROR(IF(INDEX(RM_L_L,MATCH($U264,RM_KEY,0))="","",INDEX(RM_L_L,MATCH($U264,RM_KEY,0))),"")</f>
        <v/>
      </c>
      <c r="AY264" s="94" t="str">
        <f>IFERROR(IF(INDEX(RM_L_BI,MATCH($U264,RM_KEY,0))="","",INDEX(RM_L_BI,MATCH($U264,RM_KEY,0))),"")</f>
        <v/>
      </c>
      <c r="AZ264" s="94" t="str">
        <f>IFERROR(IF(INDEX(RM_L_Exp,MATCH($U264,RM_KEY,0))="","",INDEX(RM_L_Exp,MATCH($U264,RM_KEY,0))),"")</f>
        <v/>
      </c>
      <c r="BA264" s="94" t="str">
        <f>IFERROR(IF(INDEX(RM_L_Edu,MATCH($U264,RM_KEY,0))="","",INDEX(RM_L_Edu,MATCH($U264,RM_KEY,0))),"")</f>
        <v/>
      </c>
      <c r="BB264" s="89" t="n"/>
      <c r="BC264" s="90" t="n"/>
      <c r="BD264" s="90" t="n"/>
      <c r="BE264" s="90" t="n"/>
      <c r="BF264" s="90" t="n"/>
      <c r="BG264" s="90" t="inlineStr">
        <is>
          <t>M</t>
        </is>
      </c>
      <c r="BH264" s="90" t="inlineStr">
        <is>
          <t>M</t>
        </is>
      </c>
      <c r="BI264" s="93" t="n"/>
      <c r="BJ264" s="94" t="n"/>
      <c r="BK264" s="94" t="n"/>
      <c r="BL264" s="94" t="n"/>
      <c r="BM264" s="94" t="n"/>
      <c r="BN264" s="94" t="n"/>
      <c r="BO264" s="94" t="n"/>
      <c r="BP264" s="63" t="n"/>
      <c r="BQ264" s="95" t="str">
        <f>IF(CY264=0,"",IF(BP264&lt;&gt;"",BP264,IF(LEFT(W264,1)="X",W264,IF(OR(W264="B+",W264="C+"),INDEX(LAD_PC,MAX(1,MIN(14,MATCH(W264,LAD_PC,0)+IF((DA264-CZ264)&gt;=0.5,1,IF((DA264-CZ264)&lt;=-0.5,-1,0))))),INDEX(LAD_STD,MAX(1,MIN(12,MATCH(W264,LAD_STD,0)+IF((DA264-CZ264)&gt;=0.5,1,IF((DA264-CZ264)&lt;=-0.5,-1,0)))))))))</f>
        <v/>
      </c>
      <c r="BR264" s="86" t="str">
        <f>IF(BQ264="","",IFERROR(CHOOSE(INDEX(B_RANK,MATCH(BQ264,B_LVL,0)),"Band A · Practitioner","Band B · Specialist / Manager","B+ · Player-Coach","Band C · Principal / Head","C+ · Player-Coach","Band D · Business leadership","Band E · Enterprise leadership"),"Band X · Consultant"))</f>
        <v/>
      </c>
      <c r="BS264" s="86" t="str">
        <f>IF(BQ264="","",IF(BQ264=W264,"• Same",IF(INDEX(B_VAL,MATCH(BQ264,B_LVL,0))&gt;INDEX(B_VAL,MATCH(W264,B_LVL,0)),"▲ Up","▼ Down")))</f>
        <v/>
      </c>
      <c r="BT264" s="95" t="str">
        <f>IF(BQ264&lt;&gt;"",BQ264,W264)</f>
        <v>A1</v>
      </c>
      <c r="BU264" s="86" t="str">
        <f>IFERROR(IF($H264="","—",IF(OR(LEFT(BT264,1)="X",LEFT(INDEX($BT$7:$BT$592,MATCH($H264,$D$7:$D$592,0)),1)="X"),"—",IF(AND(LEFT(BT264,1)="E",LEFT(INDEX($BT$7:$BT$592,MATCH($H264,$D$7:$D$592,0)),1)="E"),"Exception · Band E",IF(INDEX(B_VAL,MATCH(BT264,B_LVL,0))&gt;=INDEX(B_VAL,MATCH(INDEX($BT$7:$BT$592,MATCH($H264,$D$7:$D$592,0)),B_LVL,0)),"⚠ At or above the manager",IF(INDEX(B_RANK,MATCH(BT264,B_LVL,0))=INDEX(B_RANK,MATCH(INDEX($BT$7:$BT$592,MATCH($H264,$D$7:$D$592,0)),B_LVL,0)),"⚠ Same band as the manager","OK"))))),"—")</f>
        <v>OK</v>
      </c>
      <c r="BV264" s="64" t="n"/>
      <c r="BW264" s="20">
        <f>IFERROR(INDEX(LMH_PTS,MATCH(AG264,LMH_KEY,0)),0)</f>
        <v>9</v>
      </c>
      <c r="BX264" s="21">
        <f>IFERROR(INDEX(LMH_PTS,MATCH(AH264,LMH_KEY,0)),0)</f>
        <v>3</v>
      </c>
      <c r="BY264" s="21">
        <f>IFERROR(INDEX(LMH_PTS,MATCH(AI264,LMH_KEY,0)),0)</f>
        <v>1</v>
      </c>
      <c r="BZ264" s="21">
        <f>IFERROR(INDEX(LMH_PTS,MATCH(AJ264,LMH_KEY,0)),0)</f>
        <v>1</v>
      </c>
      <c r="CA264" s="21">
        <f>IFERROR(INDEX(LMH_PTS,MATCH(AK264,LMH_KEY,0)),0)</f>
        <v>1</v>
      </c>
      <c r="CB264" s="21">
        <f>IFERROR(INDEX(LMH_PTS,MATCH(AL264,LMH_KEY,0)),0)</f>
        <v>1</v>
      </c>
      <c r="CC264" s="21">
        <f>IFERROR(INDEX(LMH_PTS,MATCH(AM264,LMH_KEY,0)),0)</f>
        <v>1</v>
      </c>
      <c r="CD264" s="21">
        <f>IFERROR(INDEX(LMH_PTS,MATCH(IF(AU264&lt;&gt;"",AU264,AG264),LMH_KEY,0)),0)</f>
        <v>9</v>
      </c>
      <c r="CE264" s="21">
        <f>IFERROR(INDEX(LMH_PTS,MATCH(IF(AV264&lt;&gt;"",AV264,AH264),LMH_KEY,0)),0)</f>
        <v>3</v>
      </c>
      <c r="CF264" s="21">
        <f>IFERROR(INDEX(LMH_PTS,MATCH(IF(AW264&lt;&gt;"",AW264,AI264),LMH_KEY,0)),0)</f>
        <v>1</v>
      </c>
      <c r="CG264" s="21">
        <f>IFERROR(INDEX(LMH_PTS,MATCH(IF(AX264&lt;&gt;"",AX264,AJ264),LMH_KEY,0)),0)</f>
        <v>1</v>
      </c>
      <c r="CH264" s="21">
        <f>IFERROR(INDEX(LMH_PTS,MATCH(IF(AY264&lt;&gt;"",AY264,AK264),LMH_KEY,0)),0)</f>
        <v>1</v>
      </c>
      <c r="CI264" s="21">
        <f>IFERROR(INDEX(LMH_PTS,MATCH(IF(AZ264&lt;&gt;"",AZ264,AL264),LMH_KEY,0)),0)</f>
        <v>1</v>
      </c>
      <c r="CJ264" s="21">
        <f>IFERROR(INDEX(LMH_PTS,MATCH(IF(BA264&lt;&gt;"",BA264,AM264),LMH_KEY,0)),0)</f>
        <v>1</v>
      </c>
      <c r="CK264" s="21">
        <f>IF(BB264="",0,IFERROR(INDEX(LMH_STEP,MATCH(BB264,LMH_KEY,0)),0))</f>
        <v>0</v>
      </c>
      <c r="CL264" s="21">
        <f>IF(BC264="",0,IFERROR(INDEX(LMH_STEP,MATCH(BC264,LMH_KEY,0)),0))</f>
        <v>0</v>
      </c>
      <c r="CM264" s="21">
        <f>IF(BD264="",0,IFERROR(INDEX(LMH_STEP,MATCH(BD264,LMH_KEY,0)),0))</f>
        <v>0</v>
      </c>
      <c r="CN264" s="21">
        <f>IF(BE264="",0,IFERROR(INDEX(LMH_STEP,MATCH(BE264,LMH_KEY,0)),0))</f>
        <v>0</v>
      </c>
      <c r="CO264" s="21">
        <f>IF(BF264="",0,IFERROR(INDEX(LMH_STEP,MATCH(BF264,LMH_KEY,0)),0))</f>
        <v>0</v>
      </c>
      <c r="CP264" s="21">
        <f>IF(BG264="",0,IFERROR(INDEX(LMH_STEP,MATCH(BG264,LMH_KEY,0)),0))</f>
        <v>0</v>
      </c>
      <c r="CQ264" s="21">
        <f>IF(BH264="",0,IFERROR(INDEX(LMH_STEP,MATCH(BH264,LMH_KEY,0)),0))</f>
        <v>0</v>
      </c>
      <c r="CR264" s="21">
        <f>IF(BI264&lt;&gt;"",IFERROR(INDEX(LMH_STEP,MATCH(BI264,LMH_KEY,0)),0),CK264)</f>
        <v>0</v>
      </c>
      <c r="CS264" s="21">
        <f>IF(BJ264&lt;&gt;"",IFERROR(INDEX(LMH_STEP,MATCH(BJ264,LMH_KEY,0)),0),CL264)</f>
        <v>0</v>
      </c>
      <c r="CT264" s="21">
        <f>IF(BK264&lt;&gt;"",IFERROR(INDEX(LMH_STEP,MATCH(BK264,LMH_KEY,0)),0),CM264)</f>
        <v>0</v>
      </c>
      <c r="CU264" s="21">
        <f>IF(BL264&lt;&gt;"",IFERROR(INDEX(LMH_STEP,MATCH(BL264,LMH_KEY,0)),0),CN264)</f>
        <v>0</v>
      </c>
      <c r="CV264" s="21">
        <f>IF(BM264&lt;&gt;"",IFERROR(INDEX(LMH_STEP,MATCH(BM264,LMH_KEY,0)),0),CO264)</f>
        <v>0</v>
      </c>
      <c r="CW264" s="21">
        <f>IF(BN264&lt;&gt;"",IFERROR(INDEX(LMH_STEP,MATCH(BN264,LMH_KEY,0)),0),CP264)</f>
        <v>0</v>
      </c>
      <c r="CX264" s="21">
        <f>IF(BO264&lt;&gt;"",IFERROR(INDEX(LMH_STEP,MATCH(BO264,LMH_KEY,0)),0),CQ264)</f>
        <v>0</v>
      </c>
      <c r="CY264" s="21">
        <f>COUNTA(BI264:BO264)+IF(BP264&lt;&gt;"",1,0)+IFERROR(INDEX(RM_LCNT,MATCH($U264,RM_KEY,0)),0)</f>
        <v>0</v>
      </c>
      <c r="CZ264" s="21">
        <f>IF((BW264+BX264+BY264+BZ264+CA264+CB264+CC264)=0,0,(BW264*CK264+BX264*CL264+BY264*CM264+BZ264*CN264+CA264*CO264+CB264*CP264+CC264*CQ264)/(BW264+BX264+BY264+BZ264+CA264+CB264+CC264))</f>
        <v>0</v>
      </c>
      <c r="DA264" s="21">
        <f>IF((CD264+CE264+CF264+CG264+CH264+CI264+CJ264)=0,0,(CD264*CR264+CE264*CS264+CF264*CT264+CG264*CU264+CH264*CV264+CI264*CW264+CJ264*CX264)/(CD264+CE264+CF264+CG264+CH264+CI264+CJ264))</f>
        <v>0</v>
      </c>
    </row>
    <row r="265" ht="70" customHeight="1">
      <c r="A265" s="59" t="inlineStr">
        <is>
          <t>iFile</t>
        </is>
      </c>
      <c r="B265" s="17" t="inlineStr">
        <is>
          <t>Technology</t>
        </is>
      </c>
      <c r="C265" s="17" t="n">
        <v>4</v>
      </c>
      <c r="D265" s="17" t="inlineStr">
        <is>
          <t>IRIS1476</t>
        </is>
      </c>
      <c r="E265" s="17" t="inlineStr">
        <is>
          <t>Himanshu Pawar</t>
        </is>
      </c>
      <c r="F265" s="17" t="inlineStr">
        <is>
          <t>Lead Software Engineer</t>
        </is>
      </c>
      <c r="G265" s="17" t="inlineStr">
        <is>
          <t>Sharanagouda Patil</t>
        </is>
      </c>
      <c r="H265" s="17" t="inlineStr">
        <is>
          <t>IRIS1690</t>
        </is>
      </c>
      <c r="I265" s="17" t="n">
        <v>14.1</v>
      </c>
      <c r="J265" s="17" t="inlineStr">
        <is>
          <t>B.E</t>
        </is>
      </c>
      <c r="K265" s="17" t="inlineStr">
        <is>
          <t>L5 – Lead · IC</t>
        </is>
      </c>
      <c r="L265" s="82" t="inlineStr">
        <is>
          <t>20 of 20</t>
        </is>
      </c>
      <c r="M265" s="83" t="n"/>
      <c r="N265" s="83" t="inlineStr">
        <is>
          <t>Quarterly: 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O265" s="83" t="inlineStr">
        <is>
          <t>Latest rating: 3 · Potential: Medium · 9-box: Trusted Professional</t>
        </is>
      </c>
      <c r="P265" s="83" t="n"/>
      <c r="Q265" s="84" t="inlineStr">
        <is>
          <t>Open ▸</t>
        </is>
      </c>
      <c r="R265" s="84" t="inlineStr">
        <is>
          <t>Card ▸</t>
        </is>
      </c>
      <c r="S265" s="85" t="inlineStr">
        <is>
          <t>Engineering &amp; Development</t>
        </is>
      </c>
      <c r="T265" s="86" t="inlineStr">
        <is>
          <t>Backend Development</t>
        </is>
      </c>
      <c r="U265" s="86" t="inlineStr">
        <is>
          <t>R032</t>
        </is>
      </c>
      <c r="V265" s="86" t="inlineStr">
        <is>
          <t>Backend Development · IC</t>
        </is>
      </c>
      <c r="W265" s="99" t="inlineStr">
        <is>
          <t>B2</t>
        </is>
      </c>
      <c r="X265" s="86" t="inlineStr">
        <is>
          <t>Band B · Specialist / Manager</t>
        </is>
      </c>
      <c r="Y265" s="86" t="inlineStr">
        <is>
          <t>Senior Technical Specialist</t>
        </is>
      </c>
      <c r="Z265" s="100" t="inlineStr">
        <is>
          <t>Lead Software Engineer → Senior Technical Specialist</t>
        </is>
      </c>
      <c r="AA265" s="86" t="inlineStr">
        <is>
          <t>Placed at B2 by the evidence: six ratings × market-derived weights and rules R1–R13 · no move needed for the reporting line</t>
        </is>
      </c>
      <c r="AB265" s="86" t="n"/>
      <c r="AC265" s="88" t="inlineStr">
        <is>
          <t>B2</t>
        </is>
      </c>
      <c r="AD265" s="21" t="inlineStr">
        <is>
          <t>High · 14.1 yrs vs market 6–10 yrs for B2</t>
        </is>
      </c>
      <c r="AE265" s="21" t="n"/>
      <c r="AF265" s="21" t="inlineStr">
        <is>
          <t>P4 / M3 · SFIA 4–5</t>
        </is>
      </c>
      <c r="AG265" s="89" t="str">
        <f>IFERROR(IF(INDEX(RM_I_C,MATCH($U265,RM_KEY,0))="","",INDEX(RM_I_C,MATCH($U265,RM_KEY,0))),"")</f>
        <v>H</v>
      </c>
      <c r="AH265" s="90" t="str">
        <f>IFERROR(IF(INDEX(RM_I_Au,MATCH($U265,RM_KEY,0))="","",INDEX(RM_I_Au,MATCH($U265,RM_KEY,0))),"")</f>
        <v>M</v>
      </c>
      <c r="AI265" s="90" t="str">
        <f>IFERROR(IF(INDEX(RM_I_Ac,MATCH($U265,RM_KEY,0))="","",INDEX(RM_I_Ac,MATCH($U265,RM_KEY,0))),"")</f>
        <v>L</v>
      </c>
      <c r="AJ265" s="90" t="str">
        <f>IFERROR(IF(INDEX(RM_I_L,MATCH($U265,RM_KEY,0))="","",INDEX(RM_I_L,MATCH($U265,RM_KEY,0))),"")</f>
        <v>L</v>
      </c>
      <c r="AK265" s="90" t="str">
        <f>IFERROR(IF(INDEX(RM_I_BI,MATCH($U265,RM_KEY,0))="","",INDEX(RM_I_BI,MATCH($U265,RM_KEY,0))),"")</f>
        <v>L</v>
      </c>
      <c r="AL265" s="90" t="str">
        <f>IFERROR(IF(INDEX(RM_I_Exp,MATCH($U265,RM_KEY,0))="","",INDEX(RM_I_Exp,MATCH($U265,RM_KEY,0))),"")</f>
        <v>L</v>
      </c>
      <c r="AM265" s="90" t="str">
        <f>IFERROR(IF(INDEX(RM_I_Edu,MATCH($U265,RM_KEY,0))="","",INDEX(RM_I_Edu,MATCH($U265,RM_KEY,0))),"")</f>
        <v>L</v>
      </c>
      <c r="AN265" s="91" t="str">
        <f>IFERROR(IF(INDEX(RM_M_C,MATCH($U265,RM_KEY,0))="","",INDEX(RM_M_C,MATCH($U265,RM_KEY,0))),"")</f>
        <v>H</v>
      </c>
      <c r="AO265" s="92" t="str">
        <f>IFERROR(IF(INDEX(RM_M_Au,MATCH($U265,RM_KEY,0))="","",INDEX(RM_M_Au,MATCH($U265,RM_KEY,0))),"")</f>
        <v>M</v>
      </c>
      <c r="AP265" s="92" t="str">
        <f>IFERROR(IF(INDEX(RM_M_Ac,MATCH($U265,RM_KEY,0))="","",INDEX(RM_M_Ac,MATCH($U265,RM_KEY,0))),"")</f>
        <v>M</v>
      </c>
      <c r="AQ265" s="92" t="str">
        <f>IFERROR(IF(INDEX(RM_M_L,MATCH($U265,RM_KEY,0))="","",INDEX(RM_M_L,MATCH($U265,RM_KEY,0))),"")</f>
        <v>L</v>
      </c>
      <c r="AR265" s="92" t="str">
        <f>IFERROR(IF(INDEX(RM_M_BI,MATCH($U265,RM_KEY,0))="","",INDEX(RM_M_BI,MATCH($U265,RM_KEY,0))),"")</f>
        <v>L</v>
      </c>
      <c r="AS265" s="92" t="str">
        <f>IFERROR(IF(INDEX(RM_M_Exp,MATCH($U265,RM_KEY,0))="","",INDEX(RM_M_Exp,MATCH($U265,RM_KEY,0))),"")</f>
        <v>L</v>
      </c>
      <c r="AT265" s="92" t="str">
        <f>IFERROR(IF(INDEX(RM_M_Edu,MATCH($U265,RM_KEY,0))="","",INDEX(RM_M_Edu,MATCH($U265,RM_KEY,0))),"")</f>
        <v>L</v>
      </c>
      <c r="AU265" s="93" t="str">
        <f>IFERROR(IF(INDEX(RM_L_C,MATCH($U265,RM_KEY,0))="","",INDEX(RM_L_C,MATCH($U265,RM_KEY,0))),"")</f>
        <v/>
      </c>
      <c r="AV265" s="94" t="str">
        <f>IFERROR(IF(INDEX(RM_L_Au,MATCH($U265,RM_KEY,0))="","",INDEX(RM_L_Au,MATCH($U265,RM_KEY,0))),"")</f>
        <v/>
      </c>
      <c r="AW265" s="94" t="str">
        <f>IFERROR(IF(INDEX(RM_L_Ac,MATCH($U265,RM_KEY,0))="","",INDEX(RM_L_Ac,MATCH($U265,RM_KEY,0))),"")</f>
        <v/>
      </c>
      <c r="AX265" s="94" t="str">
        <f>IFERROR(IF(INDEX(RM_L_L,MATCH($U265,RM_KEY,0))="","",INDEX(RM_L_L,MATCH($U265,RM_KEY,0))),"")</f>
        <v/>
      </c>
      <c r="AY265" s="94" t="str">
        <f>IFERROR(IF(INDEX(RM_L_BI,MATCH($U265,RM_KEY,0))="","",INDEX(RM_L_BI,MATCH($U265,RM_KEY,0))),"")</f>
        <v/>
      </c>
      <c r="AZ265" s="94" t="str">
        <f>IFERROR(IF(INDEX(RM_L_Exp,MATCH($U265,RM_KEY,0))="","",INDEX(RM_L_Exp,MATCH($U265,RM_KEY,0))),"")</f>
        <v/>
      </c>
      <c r="BA265" s="94" t="str">
        <f>IFERROR(IF(INDEX(RM_L_Edu,MATCH($U265,RM_KEY,0))="","",INDEX(RM_L_Edu,MATCH($U265,RM_KEY,0))),"")</f>
        <v/>
      </c>
      <c r="BB265" s="89" t="n"/>
      <c r="BC265" s="90" t="n"/>
      <c r="BD265" s="90" t="n"/>
      <c r="BE265" s="90" t="n"/>
      <c r="BF265" s="90" t="n"/>
      <c r="BG265" s="90" t="inlineStr">
        <is>
          <t>H</t>
        </is>
      </c>
      <c r="BH265" s="90" t="inlineStr">
        <is>
          <t>M</t>
        </is>
      </c>
      <c r="BI265" s="93" t="n"/>
      <c r="BJ265" s="94" t="n"/>
      <c r="BK265" s="94" t="n"/>
      <c r="BL265" s="94" t="n"/>
      <c r="BM265" s="94" t="n"/>
      <c r="BN265" s="94" t="n"/>
      <c r="BO265" s="94" t="n"/>
      <c r="BP265" s="63" t="n"/>
      <c r="BQ265" s="95" t="str">
        <f>IF(CY265=0,"",IF(BP265&lt;&gt;"",BP265,IF(LEFT(W265,1)="X",W265,IF(OR(W265="B+",W265="C+"),INDEX(LAD_PC,MAX(1,MIN(14,MATCH(W265,LAD_PC,0)+IF((DA265-CZ265)&gt;=0.5,1,IF((DA265-CZ265)&lt;=-0.5,-1,0))))),INDEX(LAD_STD,MAX(1,MIN(12,MATCH(W265,LAD_STD,0)+IF((DA265-CZ265)&gt;=0.5,1,IF((DA265-CZ265)&lt;=-0.5,-1,0)))))))))</f>
        <v/>
      </c>
      <c r="BR265" s="86" t="str">
        <f>IF(BQ265="","",IFERROR(CHOOSE(INDEX(B_RANK,MATCH(BQ265,B_LVL,0)),"Band A · Practitioner","Band B · Specialist / Manager","B+ · Player-Coach","Band C · Principal / Head","C+ · Player-Coach","Band D · Business leadership","Band E · Enterprise leadership"),"Band X · Consultant"))</f>
        <v/>
      </c>
      <c r="BS265" s="86" t="str">
        <f>IF(BQ265="","",IF(BQ265=W265,"• Same",IF(INDEX(B_VAL,MATCH(BQ265,B_LVL,0))&gt;INDEX(B_VAL,MATCH(W265,B_LVL,0)),"▲ Up","▼ Down")))</f>
        <v/>
      </c>
      <c r="BT265" s="95" t="str">
        <f>IF(BQ265&lt;&gt;"",BQ265,W265)</f>
        <v>B2</v>
      </c>
      <c r="BU265" s="86" t="str">
        <f>IFERROR(IF($H265="","—",IF(OR(LEFT(BT265,1)="X",LEFT(INDEX($BT$7:$BT$592,MATCH($H265,$D$7:$D$592,0)),1)="X"),"—",IF(AND(LEFT(BT265,1)="E",LEFT(INDEX($BT$7:$BT$592,MATCH($H265,$D$7:$D$592,0)),1)="E"),"Exception · Band E",IF(INDEX(B_VAL,MATCH(BT265,B_LVL,0))&gt;=INDEX(B_VAL,MATCH(INDEX($BT$7:$BT$592,MATCH($H265,$D$7:$D$592,0)),B_LVL,0)),"⚠ At or above the manager",IF(INDEX(B_RANK,MATCH(BT265,B_LVL,0))=INDEX(B_RANK,MATCH(INDEX($BT$7:$BT$592,MATCH($H265,$D$7:$D$592,0)),B_LVL,0)),"⚠ Same band as the manager","OK"))))),"—")</f>
        <v>OK</v>
      </c>
      <c r="BV265" s="64" t="n"/>
      <c r="BW265" s="20">
        <f>IFERROR(INDEX(LMH_PTS,MATCH(AG265,LMH_KEY,0)),0)</f>
        <v>9</v>
      </c>
      <c r="BX265" s="21">
        <f>IFERROR(INDEX(LMH_PTS,MATCH(AH265,LMH_KEY,0)),0)</f>
        <v>3</v>
      </c>
      <c r="BY265" s="21">
        <f>IFERROR(INDEX(LMH_PTS,MATCH(AI265,LMH_KEY,0)),0)</f>
        <v>1</v>
      </c>
      <c r="BZ265" s="21">
        <f>IFERROR(INDEX(LMH_PTS,MATCH(AJ265,LMH_KEY,0)),0)</f>
        <v>1</v>
      </c>
      <c r="CA265" s="21">
        <f>IFERROR(INDEX(LMH_PTS,MATCH(AK265,LMH_KEY,0)),0)</f>
        <v>1</v>
      </c>
      <c r="CB265" s="21">
        <f>IFERROR(INDEX(LMH_PTS,MATCH(AL265,LMH_KEY,0)),0)</f>
        <v>1</v>
      </c>
      <c r="CC265" s="21">
        <f>IFERROR(INDEX(LMH_PTS,MATCH(AM265,LMH_KEY,0)),0)</f>
        <v>1</v>
      </c>
      <c r="CD265" s="21">
        <f>IFERROR(INDEX(LMH_PTS,MATCH(IF(AU265&lt;&gt;"",AU265,AG265),LMH_KEY,0)),0)</f>
        <v>9</v>
      </c>
      <c r="CE265" s="21">
        <f>IFERROR(INDEX(LMH_PTS,MATCH(IF(AV265&lt;&gt;"",AV265,AH265),LMH_KEY,0)),0)</f>
        <v>3</v>
      </c>
      <c r="CF265" s="21">
        <f>IFERROR(INDEX(LMH_PTS,MATCH(IF(AW265&lt;&gt;"",AW265,AI265),LMH_KEY,0)),0)</f>
        <v>1</v>
      </c>
      <c r="CG265" s="21">
        <f>IFERROR(INDEX(LMH_PTS,MATCH(IF(AX265&lt;&gt;"",AX265,AJ265),LMH_KEY,0)),0)</f>
        <v>1</v>
      </c>
      <c r="CH265" s="21">
        <f>IFERROR(INDEX(LMH_PTS,MATCH(IF(AY265&lt;&gt;"",AY265,AK265),LMH_KEY,0)),0)</f>
        <v>1</v>
      </c>
      <c r="CI265" s="21">
        <f>IFERROR(INDEX(LMH_PTS,MATCH(IF(AZ265&lt;&gt;"",AZ265,AL265),LMH_KEY,0)),0)</f>
        <v>1</v>
      </c>
      <c r="CJ265" s="21">
        <f>IFERROR(INDEX(LMH_PTS,MATCH(IF(BA265&lt;&gt;"",BA265,AM265),LMH_KEY,0)),0)</f>
        <v>1</v>
      </c>
      <c r="CK265" s="21">
        <f>IF(BB265="",0,IFERROR(INDEX(LMH_STEP,MATCH(BB265,LMH_KEY,0)),0))</f>
        <v>0</v>
      </c>
      <c r="CL265" s="21">
        <f>IF(BC265="",0,IFERROR(INDEX(LMH_STEP,MATCH(BC265,LMH_KEY,0)),0))</f>
        <v>0</v>
      </c>
      <c r="CM265" s="21">
        <f>IF(BD265="",0,IFERROR(INDEX(LMH_STEP,MATCH(BD265,LMH_KEY,0)),0))</f>
        <v>0</v>
      </c>
      <c r="CN265" s="21">
        <f>IF(BE265="",0,IFERROR(INDEX(LMH_STEP,MATCH(BE265,LMH_KEY,0)),0))</f>
        <v>0</v>
      </c>
      <c r="CO265" s="21">
        <f>IF(BF265="",0,IFERROR(INDEX(LMH_STEP,MATCH(BF265,LMH_KEY,0)),0))</f>
        <v>0</v>
      </c>
      <c r="CP265" s="21">
        <f>IF(BG265="",0,IFERROR(INDEX(LMH_STEP,MATCH(BG265,LMH_KEY,0)),0))</f>
        <v>1</v>
      </c>
      <c r="CQ265" s="21">
        <f>IF(BH265="",0,IFERROR(INDEX(LMH_STEP,MATCH(BH265,LMH_KEY,0)),0))</f>
        <v>0</v>
      </c>
      <c r="CR265" s="21">
        <f>IF(BI265&lt;&gt;"",IFERROR(INDEX(LMH_STEP,MATCH(BI265,LMH_KEY,0)),0),CK265)</f>
        <v>0</v>
      </c>
      <c r="CS265" s="21">
        <f>IF(BJ265&lt;&gt;"",IFERROR(INDEX(LMH_STEP,MATCH(BJ265,LMH_KEY,0)),0),CL265)</f>
        <v>0</v>
      </c>
      <c r="CT265" s="21">
        <f>IF(BK265&lt;&gt;"",IFERROR(INDEX(LMH_STEP,MATCH(BK265,LMH_KEY,0)),0),CM265)</f>
        <v>0</v>
      </c>
      <c r="CU265" s="21">
        <f>IF(BL265&lt;&gt;"",IFERROR(INDEX(LMH_STEP,MATCH(BL265,LMH_KEY,0)),0),CN265)</f>
        <v>0</v>
      </c>
      <c r="CV265" s="21">
        <f>IF(BM265&lt;&gt;"",IFERROR(INDEX(LMH_STEP,MATCH(BM265,LMH_KEY,0)),0),CO265)</f>
        <v>0</v>
      </c>
      <c r="CW265" s="21">
        <f>IF(BN265&lt;&gt;"",IFERROR(INDEX(LMH_STEP,MATCH(BN265,LMH_KEY,0)),0),CP265)</f>
        <v>1</v>
      </c>
      <c r="CX265" s="21">
        <f>IF(BO265&lt;&gt;"",IFERROR(INDEX(LMH_STEP,MATCH(BO265,LMH_KEY,0)),0),CQ265)</f>
        <v>0</v>
      </c>
      <c r="CY265" s="21">
        <f>COUNTA(BI265:BO265)+IF(BP265&lt;&gt;"",1,0)+IFERROR(INDEX(RM_LCNT,MATCH($U265,RM_KEY,0)),0)</f>
        <v>0</v>
      </c>
      <c r="CZ265" s="21">
        <f>IF((BW265+BX265+BY265+BZ265+CA265+CB265+CC265)=0,0,(BW265*CK265+BX265*CL265+BY265*CM265+BZ265*CN265+CA265*CO265+CB265*CP265+CC265*CQ265)/(BW265+BX265+BY265+BZ265+CA265+CB265+CC265))</f>
        <v>0.0588235294117647</v>
      </c>
      <c r="DA265" s="21">
        <f>IF((CD265+CE265+CF265+CG265+CH265+CI265+CJ265)=0,0,(CD265*CR265+CE265*CS265+CF265*CT265+CG265*CU265+CH265*CV265+CI265*CW265+CJ265*CX265)/(CD265+CE265+CF265+CG265+CH265+CI265+CJ265))</f>
        <v>0.0588235294117647</v>
      </c>
    </row>
    <row r="266" ht="70" customHeight="1">
      <c r="A266" s="59" t="inlineStr">
        <is>
          <t>iFile</t>
        </is>
      </c>
      <c r="B266" s="17" t="inlineStr">
        <is>
          <t>Technology</t>
        </is>
      </c>
      <c r="C266" s="17" t="n">
        <v>4</v>
      </c>
      <c r="D266" s="17" t="inlineStr">
        <is>
          <t>IRIS1627</t>
        </is>
      </c>
      <c r="E266" s="17" t="inlineStr">
        <is>
          <t>Manish Chouhan</t>
        </is>
      </c>
      <c r="F266" s="17" t="inlineStr">
        <is>
          <t>Senior Software Engineer</t>
        </is>
      </c>
      <c r="G266" s="17" t="inlineStr">
        <is>
          <t>Sharanagouda Patil</t>
        </is>
      </c>
      <c r="H266" s="17" t="inlineStr">
        <is>
          <t>IRIS1690</t>
        </is>
      </c>
      <c r="I266" s="17" t="n">
        <v>11.6</v>
      </c>
      <c r="J266" s="17" t="inlineStr">
        <is>
          <t>M.Tech</t>
        </is>
      </c>
      <c r="K266" s="17" t="inlineStr">
        <is>
          <t>L4 – Senior</t>
        </is>
      </c>
      <c r="L266" s="82" t="inlineStr">
        <is>
          <t>19 of 20</t>
        </is>
      </c>
      <c r="M266" s="83" t="n"/>
      <c r="N266" s="83" t="inlineStr">
        <is>
          <t>Quarterly: 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O266" s="83" t="inlineStr">
        <is>
          <t>Latest rating: 3 · Potential: Medium · 9-box: Trusted Professional</t>
        </is>
      </c>
      <c r="P266" s="83" t="inlineStr">
        <is>
          <t>Complexity &amp; Expertise: B2: Resolves technical problems and makes design decisions across 7-9 iFile tools, GST Utility, SBC portal → moved up 1
Autonomy &amp; Decision: B1: Decides implementation approach, iFile design, support process and timelines for the tools team → moved up 0.5
Accountability &amp; Impact: B1: Delivery and support of 7-9 iFile tools, GST Utility and SBC portal changes → matches the start
Leadership &amp; Strategy: B1: Guides the iFile tool team and reviews their work at regular intervals; 2 reports → matches the start</t>
        </is>
      </c>
      <c r="Q266" s="84" t="inlineStr">
        <is>
          <t>Open ▸</t>
        </is>
      </c>
      <c r="R266" s="84" t="inlineStr">
        <is>
          <t>Card ▸</t>
        </is>
      </c>
      <c r="S266" s="85" t="inlineStr">
        <is>
          <t>Engineering &amp; Development</t>
        </is>
      </c>
      <c r="T266" s="86" t="inlineStr">
        <is>
          <t>Backend Development</t>
        </is>
      </c>
      <c r="U266" s="86" t="inlineStr">
        <is>
          <t>R032</t>
        </is>
      </c>
      <c r="V266" s="86" t="inlineStr">
        <is>
          <t>Backend Development · IC</t>
        </is>
      </c>
      <c r="W266" s="99" t="inlineStr">
        <is>
          <t>B1</t>
        </is>
      </c>
      <c r="X266" s="86" t="inlineStr">
        <is>
          <t>Band B · Specialist / Manager</t>
        </is>
      </c>
      <c r="Y266" s="86" t="inlineStr">
        <is>
          <t>Technical Specialist – POD Lead</t>
        </is>
      </c>
      <c r="Z266" s="100" t="inlineStr">
        <is>
          <t>Senior Technical Specialist – POD Lead → Technical Specialist – POD Lead</t>
        </is>
      </c>
      <c r="AA266" s="86" t="inlineStr">
        <is>
          <t>Placed at B1 by the evidence: six ratings × market-derived weights and rules R1–R13 · no move needed for the reporting line</t>
        </is>
      </c>
      <c r="AB266" s="86" t="n"/>
      <c r="AC266" s="88" t="inlineStr">
        <is>
          <t>B1</t>
        </is>
      </c>
      <c r="AD266" s="21" t="inlineStr">
        <is>
          <t>High · 11.6 yrs vs market 4–8 yrs for B1</t>
        </is>
      </c>
      <c r="AE266" s="21" t="inlineStr">
        <is>
          <t>2 direct reports · norm IC: none · Team Lead: 3–5</t>
        </is>
      </c>
      <c r="AF266" s="21" t="inlineStr">
        <is>
          <t>P3 / M2 · SFIA 4 Enable</t>
        </is>
      </c>
      <c r="AG266" s="89" t="str">
        <f>IFERROR(IF(INDEX(RM_I_C,MATCH($U266,RM_KEY,0))="","",INDEX(RM_I_C,MATCH($U266,RM_KEY,0))),"")</f>
        <v>H</v>
      </c>
      <c r="AH266" s="90" t="str">
        <f>IFERROR(IF(INDEX(RM_I_Au,MATCH($U266,RM_KEY,0))="","",INDEX(RM_I_Au,MATCH($U266,RM_KEY,0))),"")</f>
        <v>M</v>
      </c>
      <c r="AI266" s="90" t="str">
        <f>IFERROR(IF(INDEX(RM_I_Ac,MATCH($U266,RM_KEY,0))="","",INDEX(RM_I_Ac,MATCH($U266,RM_KEY,0))),"")</f>
        <v>L</v>
      </c>
      <c r="AJ266" s="90" t="str">
        <f>IFERROR(IF(INDEX(RM_I_L,MATCH($U266,RM_KEY,0))="","",INDEX(RM_I_L,MATCH($U266,RM_KEY,0))),"")</f>
        <v>L</v>
      </c>
      <c r="AK266" s="90" t="str">
        <f>IFERROR(IF(INDEX(RM_I_BI,MATCH($U266,RM_KEY,0))="","",INDEX(RM_I_BI,MATCH($U266,RM_KEY,0))),"")</f>
        <v>L</v>
      </c>
      <c r="AL266" s="90" t="str">
        <f>IFERROR(IF(INDEX(RM_I_Exp,MATCH($U266,RM_KEY,0))="","",INDEX(RM_I_Exp,MATCH($U266,RM_KEY,0))),"")</f>
        <v>L</v>
      </c>
      <c r="AM266" s="90" t="str">
        <f>IFERROR(IF(INDEX(RM_I_Edu,MATCH($U266,RM_KEY,0))="","",INDEX(RM_I_Edu,MATCH($U266,RM_KEY,0))),"")</f>
        <v>L</v>
      </c>
      <c r="AN266" s="91" t="str">
        <f>IFERROR(IF(INDEX(RM_M_C,MATCH($U266,RM_KEY,0))="","",INDEX(RM_M_C,MATCH($U266,RM_KEY,0))),"")</f>
        <v>H</v>
      </c>
      <c r="AO266" s="92" t="str">
        <f>IFERROR(IF(INDEX(RM_M_Au,MATCH($U266,RM_KEY,0))="","",INDEX(RM_M_Au,MATCH($U266,RM_KEY,0))),"")</f>
        <v>M</v>
      </c>
      <c r="AP266" s="92" t="str">
        <f>IFERROR(IF(INDEX(RM_M_Ac,MATCH($U266,RM_KEY,0))="","",INDEX(RM_M_Ac,MATCH($U266,RM_KEY,0))),"")</f>
        <v>M</v>
      </c>
      <c r="AQ266" s="92" t="str">
        <f>IFERROR(IF(INDEX(RM_M_L,MATCH($U266,RM_KEY,0))="","",INDEX(RM_M_L,MATCH($U266,RM_KEY,0))),"")</f>
        <v>L</v>
      </c>
      <c r="AR266" s="92" t="str">
        <f>IFERROR(IF(INDEX(RM_M_BI,MATCH($U266,RM_KEY,0))="","",INDEX(RM_M_BI,MATCH($U266,RM_KEY,0))),"")</f>
        <v>L</v>
      </c>
      <c r="AS266" s="92" t="str">
        <f>IFERROR(IF(INDEX(RM_M_Exp,MATCH($U266,RM_KEY,0))="","",INDEX(RM_M_Exp,MATCH($U266,RM_KEY,0))),"")</f>
        <v>L</v>
      </c>
      <c r="AT266" s="92" t="str">
        <f>IFERROR(IF(INDEX(RM_M_Edu,MATCH($U266,RM_KEY,0))="","",INDEX(RM_M_Edu,MATCH($U266,RM_KEY,0))),"")</f>
        <v>L</v>
      </c>
      <c r="AU266" s="93" t="str">
        <f>IFERROR(IF(INDEX(RM_L_C,MATCH($U266,RM_KEY,0))="","",INDEX(RM_L_C,MATCH($U266,RM_KEY,0))),"")</f>
        <v/>
      </c>
      <c r="AV266" s="94" t="str">
        <f>IFERROR(IF(INDEX(RM_L_Au,MATCH($U266,RM_KEY,0))="","",INDEX(RM_L_Au,MATCH($U266,RM_KEY,0))),"")</f>
        <v/>
      </c>
      <c r="AW266" s="94" t="str">
        <f>IFERROR(IF(INDEX(RM_L_Ac,MATCH($U266,RM_KEY,0))="","",INDEX(RM_L_Ac,MATCH($U266,RM_KEY,0))),"")</f>
        <v/>
      </c>
      <c r="AX266" s="94" t="str">
        <f>IFERROR(IF(INDEX(RM_L_L,MATCH($U266,RM_KEY,0))="","",INDEX(RM_L_L,MATCH($U266,RM_KEY,0))),"")</f>
        <v/>
      </c>
      <c r="AY266" s="94" t="str">
        <f>IFERROR(IF(INDEX(RM_L_BI,MATCH($U266,RM_KEY,0))="","",INDEX(RM_L_BI,MATCH($U266,RM_KEY,0))),"")</f>
        <v/>
      </c>
      <c r="AZ266" s="94" t="str">
        <f>IFERROR(IF(INDEX(RM_L_Exp,MATCH($U266,RM_KEY,0))="","",INDEX(RM_L_Exp,MATCH($U266,RM_KEY,0))),"")</f>
        <v/>
      </c>
      <c r="BA266" s="94" t="str">
        <f>IFERROR(IF(INDEX(RM_L_Edu,MATCH($U266,RM_KEY,0))="","",INDEX(RM_L_Edu,MATCH($U266,RM_KEY,0))),"")</f>
        <v/>
      </c>
      <c r="BB266" s="89" t="inlineStr">
        <is>
          <t>M</t>
        </is>
      </c>
      <c r="BC266" s="90" t="inlineStr">
        <is>
          <t>M</t>
        </is>
      </c>
      <c r="BD266" s="90" t="inlineStr">
        <is>
          <t>M</t>
        </is>
      </c>
      <c r="BE266" s="90" t="inlineStr">
        <is>
          <t>M</t>
        </is>
      </c>
      <c r="BF266" s="90" t="n"/>
      <c r="BG266" s="90" t="inlineStr">
        <is>
          <t>H</t>
        </is>
      </c>
      <c r="BH266" s="90" t="inlineStr">
        <is>
          <t>H</t>
        </is>
      </c>
      <c r="BI266" s="93" t="n"/>
      <c r="BJ266" s="94" t="n"/>
      <c r="BK266" s="94" t="n"/>
      <c r="BL266" s="94" t="n"/>
      <c r="BM266" s="94" t="n"/>
      <c r="BN266" s="94" t="n"/>
      <c r="BO266" s="94" t="n"/>
      <c r="BP266" s="63" t="n"/>
      <c r="BQ266" s="95" t="str">
        <f>IF(CY266=0,"",IF(BP266&lt;&gt;"",BP266,IF(LEFT(W266,1)="X",W266,IF(OR(W266="B+",W266="C+"),INDEX(LAD_PC,MAX(1,MIN(14,MATCH(W266,LAD_PC,0)+IF((DA266-CZ266)&gt;=0.5,1,IF((DA266-CZ266)&lt;=-0.5,-1,0))))),INDEX(LAD_STD,MAX(1,MIN(12,MATCH(W266,LAD_STD,0)+IF((DA266-CZ266)&gt;=0.5,1,IF((DA266-CZ266)&lt;=-0.5,-1,0)))))))))</f>
        <v/>
      </c>
      <c r="BR266" s="86" t="str">
        <f>IF(BQ266="","",IFERROR(CHOOSE(INDEX(B_RANK,MATCH(BQ266,B_LVL,0)),"Band A · Practitioner","Band B · Specialist / Manager","B+ · Player-Coach","Band C · Principal / Head","C+ · Player-Coach","Band D · Business leadership","Band E · Enterprise leadership"),"Band X · Consultant"))</f>
        <v/>
      </c>
      <c r="BS266" s="86" t="str">
        <f>IF(BQ266="","",IF(BQ266=W266,"• Same",IF(INDEX(B_VAL,MATCH(BQ266,B_LVL,0))&gt;INDEX(B_VAL,MATCH(W266,B_LVL,0)),"▲ Up","▼ Down")))</f>
        <v/>
      </c>
      <c r="BT266" s="95" t="str">
        <f>IF(BQ266&lt;&gt;"",BQ266,W266)</f>
        <v>B1</v>
      </c>
      <c r="BU266" s="86" t="str">
        <f>IFERROR(IF($H266="","—",IF(OR(LEFT(BT266,1)="X",LEFT(INDEX($BT$7:$BT$592,MATCH($H266,$D$7:$D$592,0)),1)="X"),"—",IF(AND(LEFT(BT266,1)="E",LEFT(INDEX($BT$7:$BT$592,MATCH($H266,$D$7:$D$592,0)),1)="E"),"Exception · Band E",IF(INDEX(B_VAL,MATCH(BT266,B_LVL,0))&gt;=INDEX(B_VAL,MATCH(INDEX($BT$7:$BT$592,MATCH($H266,$D$7:$D$592,0)),B_LVL,0)),"⚠ At or above the manager",IF(INDEX(B_RANK,MATCH(BT266,B_LVL,0))=INDEX(B_RANK,MATCH(INDEX($BT$7:$BT$592,MATCH($H266,$D$7:$D$592,0)),B_LVL,0)),"⚠ Same band as the manager","OK"))))),"—")</f>
        <v>OK</v>
      </c>
      <c r="BV266" s="64" t="n"/>
      <c r="BW266" s="20">
        <f>IFERROR(INDEX(LMH_PTS,MATCH(AG266,LMH_KEY,0)),0)</f>
        <v>9</v>
      </c>
      <c r="BX266" s="21">
        <f>IFERROR(INDEX(LMH_PTS,MATCH(AH266,LMH_KEY,0)),0)</f>
        <v>3</v>
      </c>
      <c r="BY266" s="21">
        <f>IFERROR(INDEX(LMH_PTS,MATCH(AI266,LMH_KEY,0)),0)</f>
        <v>1</v>
      </c>
      <c r="BZ266" s="21">
        <f>IFERROR(INDEX(LMH_PTS,MATCH(AJ266,LMH_KEY,0)),0)</f>
        <v>1</v>
      </c>
      <c r="CA266" s="21">
        <f>IFERROR(INDEX(LMH_PTS,MATCH(AK266,LMH_KEY,0)),0)</f>
        <v>1</v>
      </c>
      <c r="CB266" s="21">
        <f>IFERROR(INDEX(LMH_PTS,MATCH(AL266,LMH_KEY,0)),0)</f>
        <v>1</v>
      </c>
      <c r="CC266" s="21">
        <f>IFERROR(INDEX(LMH_PTS,MATCH(AM266,LMH_KEY,0)),0)</f>
        <v>1</v>
      </c>
      <c r="CD266" s="21">
        <f>IFERROR(INDEX(LMH_PTS,MATCH(IF(AU266&lt;&gt;"",AU266,AG266),LMH_KEY,0)),0)</f>
        <v>9</v>
      </c>
      <c r="CE266" s="21">
        <f>IFERROR(INDEX(LMH_PTS,MATCH(IF(AV266&lt;&gt;"",AV266,AH266),LMH_KEY,0)),0)</f>
        <v>3</v>
      </c>
      <c r="CF266" s="21">
        <f>IFERROR(INDEX(LMH_PTS,MATCH(IF(AW266&lt;&gt;"",AW266,AI266),LMH_KEY,0)),0)</f>
        <v>1</v>
      </c>
      <c r="CG266" s="21">
        <f>IFERROR(INDEX(LMH_PTS,MATCH(IF(AX266&lt;&gt;"",AX266,AJ266),LMH_KEY,0)),0)</f>
        <v>1</v>
      </c>
      <c r="CH266" s="21">
        <f>IFERROR(INDEX(LMH_PTS,MATCH(IF(AY266&lt;&gt;"",AY266,AK266),LMH_KEY,0)),0)</f>
        <v>1</v>
      </c>
      <c r="CI266" s="21">
        <f>IFERROR(INDEX(LMH_PTS,MATCH(IF(AZ266&lt;&gt;"",AZ266,AL266),LMH_KEY,0)),0)</f>
        <v>1</v>
      </c>
      <c r="CJ266" s="21">
        <f>IFERROR(INDEX(LMH_PTS,MATCH(IF(BA266&lt;&gt;"",BA266,AM266),LMH_KEY,0)),0)</f>
        <v>1</v>
      </c>
      <c r="CK266" s="21">
        <f>IF(BB266="",0,IFERROR(INDEX(LMH_STEP,MATCH(BB266,LMH_KEY,0)),0))</f>
        <v>0</v>
      </c>
      <c r="CL266" s="21">
        <f>IF(BC266="",0,IFERROR(INDEX(LMH_STEP,MATCH(BC266,LMH_KEY,0)),0))</f>
        <v>0</v>
      </c>
      <c r="CM266" s="21">
        <f>IF(BD266="",0,IFERROR(INDEX(LMH_STEP,MATCH(BD266,LMH_KEY,0)),0))</f>
        <v>0</v>
      </c>
      <c r="CN266" s="21">
        <f>IF(BE266="",0,IFERROR(INDEX(LMH_STEP,MATCH(BE266,LMH_KEY,0)),0))</f>
        <v>0</v>
      </c>
      <c r="CO266" s="21">
        <f>IF(BF266="",0,IFERROR(INDEX(LMH_STEP,MATCH(BF266,LMH_KEY,0)),0))</f>
        <v>0</v>
      </c>
      <c r="CP266" s="21">
        <f>IF(BG266="",0,IFERROR(INDEX(LMH_STEP,MATCH(BG266,LMH_KEY,0)),0))</f>
        <v>1</v>
      </c>
      <c r="CQ266" s="21">
        <f>IF(BH266="",0,IFERROR(INDEX(LMH_STEP,MATCH(BH266,LMH_KEY,0)),0))</f>
        <v>1</v>
      </c>
      <c r="CR266" s="21">
        <f>IF(BI266&lt;&gt;"",IFERROR(INDEX(LMH_STEP,MATCH(BI266,LMH_KEY,0)),0),CK266)</f>
        <v>0</v>
      </c>
      <c r="CS266" s="21">
        <f>IF(BJ266&lt;&gt;"",IFERROR(INDEX(LMH_STEP,MATCH(BJ266,LMH_KEY,0)),0),CL266)</f>
        <v>0</v>
      </c>
      <c r="CT266" s="21">
        <f>IF(BK266&lt;&gt;"",IFERROR(INDEX(LMH_STEP,MATCH(BK266,LMH_KEY,0)),0),CM266)</f>
        <v>0</v>
      </c>
      <c r="CU266" s="21">
        <f>IF(BL266&lt;&gt;"",IFERROR(INDEX(LMH_STEP,MATCH(BL266,LMH_KEY,0)),0),CN266)</f>
        <v>0</v>
      </c>
      <c r="CV266" s="21">
        <f>IF(BM266&lt;&gt;"",IFERROR(INDEX(LMH_STEP,MATCH(BM266,LMH_KEY,0)),0),CO266)</f>
        <v>0</v>
      </c>
      <c r="CW266" s="21">
        <f>IF(BN266&lt;&gt;"",IFERROR(INDEX(LMH_STEP,MATCH(BN266,LMH_KEY,0)),0),CP266)</f>
        <v>1</v>
      </c>
      <c r="CX266" s="21">
        <f>IF(BO266&lt;&gt;"",IFERROR(INDEX(LMH_STEP,MATCH(BO266,LMH_KEY,0)),0),CQ266)</f>
        <v>1</v>
      </c>
      <c r="CY266" s="21">
        <f>COUNTA(BI266:BO266)+IF(BP266&lt;&gt;"",1,0)+IFERROR(INDEX(RM_LCNT,MATCH($U266,RM_KEY,0)),0)</f>
        <v>0</v>
      </c>
      <c r="CZ266" s="21">
        <f>IF((BW266+BX266+BY266+BZ266+CA266+CB266+CC266)=0,0,(BW266*CK266+BX266*CL266+BY266*CM266+BZ266*CN266+CA266*CO266+CB266*CP266+CC266*CQ266)/(BW266+BX266+BY266+BZ266+CA266+CB266+CC266))</f>
        <v>0.117647058823529</v>
      </c>
      <c r="DA266" s="21">
        <f>IF((CD266+CE266+CF266+CG266+CH266+CI266+CJ266)=0,0,(CD266*CR266+CE266*CS266+CF266*CT266+CG266*CU266+CH266*CV266+CI266*CW266+CJ266*CX266)/(CD266+CE266+CF266+CG266+CH266+CI266+CJ266))</f>
        <v>0.117647058823529</v>
      </c>
    </row>
    <row r="267" ht="70" customHeight="1">
      <c r="A267" s="59" t="inlineStr">
        <is>
          <t>iFile</t>
        </is>
      </c>
      <c r="B267" s="17" t="inlineStr">
        <is>
          <t>Technology</t>
        </is>
      </c>
      <c r="C267" s="17" t="n">
        <v>5</v>
      </c>
      <c r="D267" s="17" t="inlineStr">
        <is>
          <t>IRIS2073</t>
        </is>
      </c>
      <c r="E267" s="17" t="inlineStr">
        <is>
          <t>Hemalatha Visamsetti</t>
        </is>
      </c>
      <c r="F267" s="17" t="inlineStr">
        <is>
          <t>Senior Software Engineer</t>
        </is>
      </c>
      <c r="G267" s="17" t="inlineStr">
        <is>
          <t>Manish Chouhan</t>
        </is>
      </c>
      <c r="H267" s="17" t="inlineStr">
        <is>
          <t>IRIS1627</t>
        </is>
      </c>
      <c r="I267" s="17" t="n">
        <v>8.1</v>
      </c>
      <c r="J267" s="17" t="inlineStr">
        <is>
          <t>MCA</t>
        </is>
      </c>
      <c r="K267" s="17" t="inlineStr">
        <is>
          <t>L4 – Senior</t>
        </is>
      </c>
      <c r="L267" s="82" t="inlineStr">
        <is>
          <t>20 of 20</t>
        </is>
      </c>
      <c r="M267" s="83" t="n"/>
      <c r="N267" s="83" t="inlineStr">
        <is>
          <t>Annual · set by manager: 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t>
        </is>
      </c>
      <c r="O267" s="83" t="inlineStr">
        <is>
          <t>Latest rating: 4 · Potential: Medium · 9-box: Trusted Professional</t>
        </is>
      </c>
      <c r="P267" s="83" t="inlineStr">
        <is>
          <t>Complexity &amp; Expertise: A3:.NET and VSTO development, production support and owning critical features → matches the start
Autonomy &amp; Decision: A2: Only independent decision cited is support for technical tools → moved down 0.5
Accountability &amp; Impact: A3: Quality of delivered solutions; KRA covers production support for four regulator applications → matches the start
Leadership &amp; Strategy: A2: Mentions mentoring and code reviews once, without detail → matches the start</t>
        </is>
      </c>
      <c r="Q267" s="84" t="inlineStr">
        <is>
          <t>Open ▸</t>
        </is>
      </c>
      <c r="R267" s="84" t="inlineStr">
        <is>
          <t>Card ▸</t>
        </is>
      </c>
      <c r="S267" s="85" t="inlineStr">
        <is>
          <t>Engineering &amp; Development</t>
        </is>
      </c>
      <c r="T267" s="86" t="inlineStr">
        <is>
          <t>Backend Development</t>
        </is>
      </c>
      <c r="U267" s="86" t="inlineStr">
        <is>
          <t>R032</t>
        </is>
      </c>
      <c r="V267" s="86" t="inlineStr">
        <is>
          <t>Backend Development · IC</t>
        </is>
      </c>
      <c r="W267" s="101" t="inlineStr">
        <is>
          <t>A3</t>
        </is>
      </c>
      <c r="X267" s="86" t="inlineStr">
        <is>
          <t>Band A · Practitioner</t>
        </is>
      </c>
      <c r="Y267" s="86" t="inlineStr">
        <is>
          <t>Senior Software Engineer</t>
        </is>
      </c>
      <c r="Z267" s="86" t="n"/>
      <c r="AA267" s="86" t="inlineStr">
        <is>
          <t>Placed at A3 by the evidence: six ratings × market-derived weights and rules R1–R13 · no move needed for the reporting line</t>
        </is>
      </c>
      <c r="AB267" s="86" t="n"/>
      <c r="AC267" s="88" t="inlineStr">
        <is>
          <t>A3</t>
        </is>
      </c>
      <c r="AD267" s="21" t="inlineStr">
        <is>
          <t>High · 8.1 yrs vs market 2–5 yrs for A3</t>
        </is>
      </c>
      <c r="AE267" s="21" t="n"/>
      <c r="AF267" s="21" t="inlineStr">
        <is>
          <t>P2 · SFIA 3 Apply</t>
        </is>
      </c>
      <c r="AG267" s="89" t="str">
        <f>IFERROR(IF(INDEX(RM_I_C,MATCH($U267,RM_KEY,0))="","",INDEX(RM_I_C,MATCH($U267,RM_KEY,0))),"")</f>
        <v>H</v>
      </c>
      <c r="AH267" s="90" t="str">
        <f>IFERROR(IF(INDEX(RM_I_Au,MATCH($U267,RM_KEY,0))="","",INDEX(RM_I_Au,MATCH($U267,RM_KEY,0))),"")</f>
        <v>M</v>
      </c>
      <c r="AI267" s="90" t="str">
        <f>IFERROR(IF(INDEX(RM_I_Ac,MATCH($U267,RM_KEY,0))="","",INDEX(RM_I_Ac,MATCH($U267,RM_KEY,0))),"")</f>
        <v>L</v>
      </c>
      <c r="AJ267" s="90" t="str">
        <f>IFERROR(IF(INDEX(RM_I_L,MATCH($U267,RM_KEY,0))="","",INDEX(RM_I_L,MATCH($U267,RM_KEY,0))),"")</f>
        <v>L</v>
      </c>
      <c r="AK267" s="90" t="str">
        <f>IFERROR(IF(INDEX(RM_I_BI,MATCH($U267,RM_KEY,0))="","",INDEX(RM_I_BI,MATCH($U267,RM_KEY,0))),"")</f>
        <v>L</v>
      </c>
      <c r="AL267" s="90" t="str">
        <f>IFERROR(IF(INDEX(RM_I_Exp,MATCH($U267,RM_KEY,0))="","",INDEX(RM_I_Exp,MATCH($U267,RM_KEY,0))),"")</f>
        <v>L</v>
      </c>
      <c r="AM267" s="90" t="str">
        <f>IFERROR(IF(INDEX(RM_I_Edu,MATCH($U267,RM_KEY,0))="","",INDEX(RM_I_Edu,MATCH($U267,RM_KEY,0))),"")</f>
        <v>L</v>
      </c>
      <c r="AN267" s="91" t="str">
        <f>IFERROR(IF(INDEX(RM_M_C,MATCH($U267,RM_KEY,0))="","",INDEX(RM_M_C,MATCH($U267,RM_KEY,0))),"")</f>
        <v>H</v>
      </c>
      <c r="AO267" s="92" t="str">
        <f>IFERROR(IF(INDEX(RM_M_Au,MATCH($U267,RM_KEY,0))="","",INDEX(RM_M_Au,MATCH($U267,RM_KEY,0))),"")</f>
        <v>M</v>
      </c>
      <c r="AP267" s="92" t="str">
        <f>IFERROR(IF(INDEX(RM_M_Ac,MATCH($U267,RM_KEY,0))="","",INDEX(RM_M_Ac,MATCH($U267,RM_KEY,0))),"")</f>
        <v>M</v>
      </c>
      <c r="AQ267" s="92" t="str">
        <f>IFERROR(IF(INDEX(RM_M_L,MATCH($U267,RM_KEY,0))="","",INDEX(RM_M_L,MATCH($U267,RM_KEY,0))),"")</f>
        <v>L</v>
      </c>
      <c r="AR267" s="92" t="str">
        <f>IFERROR(IF(INDEX(RM_M_BI,MATCH($U267,RM_KEY,0))="","",INDEX(RM_M_BI,MATCH($U267,RM_KEY,0))),"")</f>
        <v>L</v>
      </c>
      <c r="AS267" s="92" t="str">
        <f>IFERROR(IF(INDEX(RM_M_Exp,MATCH($U267,RM_KEY,0))="","",INDEX(RM_M_Exp,MATCH($U267,RM_KEY,0))),"")</f>
        <v>L</v>
      </c>
      <c r="AT267" s="92" t="str">
        <f>IFERROR(IF(INDEX(RM_M_Edu,MATCH($U267,RM_KEY,0))="","",INDEX(RM_M_Edu,MATCH($U267,RM_KEY,0))),"")</f>
        <v>L</v>
      </c>
      <c r="AU267" s="93" t="str">
        <f>IFERROR(IF(INDEX(RM_L_C,MATCH($U267,RM_KEY,0))="","",INDEX(RM_L_C,MATCH($U267,RM_KEY,0))),"")</f>
        <v/>
      </c>
      <c r="AV267" s="94" t="str">
        <f>IFERROR(IF(INDEX(RM_L_Au,MATCH($U267,RM_KEY,0))="","",INDEX(RM_L_Au,MATCH($U267,RM_KEY,0))),"")</f>
        <v/>
      </c>
      <c r="AW267" s="94" t="str">
        <f>IFERROR(IF(INDEX(RM_L_Ac,MATCH($U267,RM_KEY,0))="","",INDEX(RM_L_Ac,MATCH($U267,RM_KEY,0))),"")</f>
        <v/>
      </c>
      <c r="AX267" s="94" t="str">
        <f>IFERROR(IF(INDEX(RM_L_L,MATCH($U267,RM_KEY,0))="","",INDEX(RM_L_L,MATCH($U267,RM_KEY,0))),"")</f>
        <v/>
      </c>
      <c r="AY267" s="94" t="str">
        <f>IFERROR(IF(INDEX(RM_L_BI,MATCH($U267,RM_KEY,0))="","",INDEX(RM_L_BI,MATCH($U267,RM_KEY,0))),"")</f>
        <v/>
      </c>
      <c r="AZ267" s="94" t="str">
        <f>IFERROR(IF(INDEX(RM_L_Exp,MATCH($U267,RM_KEY,0))="","",INDEX(RM_L_Exp,MATCH($U267,RM_KEY,0))),"")</f>
        <v/>
      </c>
      <c r="BA267" s="94" t="str">
        <f>IFERROR(IF(INDEX(RM_L_Edu,MATCH($U267,RM_KEY,0))="","",INDEX(RM_L_Edu,MATCH($U267,RM_KEY,0))),"")</f>
        <v/>
      </c>
      <c r="BB267" s="89" t="inlineStr">
        <is>
          <t>M</t>
        </is>
      </c>
      <c r="BC267" s="90" t="inlineStr">
        <is>
          <t>M</t>
        </is>
      </c>
      <c r="BD267" s="90" t="inlineStr">
        <is>
          <t>M</t>
        </is>
      </c>
      <c r="BE267" s="90" t="inlineStr">
        <is>
          <t>L</t>
        </is>
      </c>
      <c r="BF267" s="90" t="n"/>
      <c r="BG267" s="90" t="inlineStr">
        <is>
          <t>H</t>
        </is>
      </c>
      <c r="BH267" s="90" t="inlineStr">
        <is>
          <t>H</t>
        </is>
      </c>
      <c r="BI267" s="93" t="n"/>
      <c r="BJ267" s="94" t="n"/>
      <c r="BK267" s="94" t="n"/>
      <c r="BL267" s="94" t="n"/>
      <c r="BM267" s="94" t="n"/>
      <c r="BN267" s="94" t="n"/>
      <c r="BO267" s="94" t="n"/>
      <c r="BP267" s="63" t="n"/>
      <c r="BQ267" s="95" t="str">
        <f>IF(CY267=0,"",IF(BP267&lt;&gt;"",BP267,IF(LEFT(W267,1)="X",W267,IF(OR(W267="B+",W267="C+"),INDEX(LAD_PC,MAX(1,MIN(14,MATCH(W267,LAD_PC,0)+IF((DA267-CZ267)&gt;=0.5,1,IF((DA267-CZ267)&lt;=-0.5,-1,0))))),INDEX(LAD_STD,MAX(1,MIN(12,MATCH(W267,LAD_STD,0)+IF((DA267-CZ267)&gt;=0.5,1,IF((DA267-CZ267)&lt;=-0.5,-1,0)))))))))</f>
        <v/>
      </c>
      <c r="BR267" s="86" t="str">
        <f>IF(BQ267="","",IFERROR(CHOOSE(INDEX(B_RANK,MATCH(BQ267,B_LVL,0)),"Band A · Practitioner","Band B · Specialist / Manager","B+ · Player-Coach","Band C · Principal / Head","C+ · Player-Coach","Band D · Business leadership","Band E · Enterprise leadership"),"Band X · Consultant"))</f>
        <v/>
      </c>
      <c r="BS267" s="86" t="str">
        <f>IF(BQ267="","",IF(BQ267=W267,"• Same",IF(INDEX(B_VAL,MATCH(BQ267,B_LVL,0))&gt;INDEX(B_VAL,MATCH(W267,B_LVL,0)),"▲ Up","▼ Down")))</f>
        <v/>
      </c>
      <c r="BT267" s="95" t="str">
        <f>IF(BQ267&lt;&gt;"",BQ267,W267)</f>
        <v>A3</v>
      </c>
      <c r="BU267" s="86" t="str">
        <f>IFERROR(IF($H267="","—",IF(OR(LEFT(BT267,1)="X",LEFT(INDEX($BT$7:$BT$592,MATCH($H267,$D$7:$D$592,0)),1)="X"),"—",IF(AND(LEFT(BT267,1)="E",LEFT(INDEX($BT$7:$BT$592,MATCH($H267,$D$7:$D$592,0)),1)="E"),"Exception · Band E",IF(INDEX(B_VAL,MATCH(BT267,B_LVL,0))&gt;=INDEX(B_VAL,MATCH(INDEX($BT$7:$BT$592,MATCH($H267,$D$7:$D$592,0)),B_LVL,0)),"⚠ At or above the manager",IF(INDEX(B_RANK,MATCH(BT267,B_LVL,0))=INDEX(B_RANK,MATCH(INDEX($BT$7:$BT$592,MATCH($H267,$D$7:$D$592,0)),B_LVL,0)),"⚠ Same band as the manager","OK"))))),"—")</f>
        <v>OK</v>
      </c>
      <c r="BV267" s="64" t="n"/>
      <c r="BW267" s="20">
        <f>IFERROR(INDEX(LMH_PTS,MATCH(AG267,LMH_KEY,0)),0)</f>
        <v>9</v>
      </c>
      <c r="BX267" s="21">
        <f>IFERROR(INDEX(LMH_PTS,MATCH(AH267,LMH_KEY,0)),0)</f>
        <v>3</v>
      </c>
      <c r="BY267" s="21">
        <f>IFERROR(INDEX(LMH_PTS,MATCH(AI267,LMH_KEY,0)),0)</f>
        <v>1</v>
      </c>
      <c r="BZ267" s="21">
        <f>IFERROR(INDEX(LMH_PTS,MATCH(AJ267,LMH_KEY,0)),0)</f>
        <v>1</v>
      </c>
      <c r="CA267" s="21">
        <f>IFERROR(INDEX(LMH_PTS,MATCH(AK267,LMH_KEY,0)),0)</f>
        <v>1</v>
      </c>
      <c r="CB267" s="21">
        <f>IFERROR(INDEX(LMH_PTS,MATCH(AL267,LMH_KEY,0)),0)</f>
        <v>1</v>
      </c>
      <c r="CC267" s="21">
        <f>IFERROR(INDEX(LMH_PTS,MATCH(AM267,LMH_KEY,0)),0)</f>
        <v>1</v>
      </c>
      <c r="CD267" s="21">
        <f>IFERROR(INDEX(LMH_PTS,MATCH(IF(AU267&lt;&gt;"",AU267,AG267),LMH_KEY,0)),0)</f>
        <v>9</v>
      </c>
      <c r="CE267" s="21">
        <f>IFERROR(INDEX(LMH_PTS,MATCH(IF(AV267&lt;&gt;"",AV267,AH267),LMH_KEY,0)),0)</f>
        <v>3</v>
      </c>
      <c r="CF267" s="21">
        <f>IFERROR(INDEX(LMH_PTS,MATCH(IF(AW267&lt;&gt;"",AW267,AI267),LMH_KEY,0)),0)</f>
        <v>1</v>
      </c>
      <c r="CG267" s="21">
        <f>IFERROR(INDEX(LMH_PTS,MATCH(IF(AX267&lt;&gt;"",AX267,AJ267),LMH_KEY,0)),0)</f>
        <v>1</v>
      </c>
      <c r="CH267" s="21">
        <f>IFERROR(INDEX(LMH_PTS,MATCH(IF(AY267&lt;&gt;"",AY267,AK267),LMH_KEY,0)),0)</f>
        <v>1</v>
      </c>
      <c r="CI267" s="21">
        <f>IFERROR(INDEX(LMH_PTS,MATCH(IF(AZ267&lt;&gt;"",AZ267,AL267),LMH_KEY,0)),0)</f>
        <v>1</v>
      </c>
      <c r="CJ267" s="21">
        <f>IFERROR(INDEX(LMH_PTS,MATCH(IF(BA267&lt;&gt;"",BA267,AM267),LMH_KEY,0)),0)</f>
        <v>1</v>
      </c>
      <c r="CK267" s="21">
        <f>IF(BB267="",0,IFERROR(INDEX(LMH_STEP,MATCH(BB267,LMH_KEY,0)),0))</f>
        <v>0</v>
      </c>
      <c r="CL267" s="21">
        <f>IF(BC267="",0,IFERROR(INDEX(LMH_STEP,MATCH(BC267,LMH_KEY,0)),0))</f>
        <v>0</v>
      </c>
      <c r="CM267" s="21">
        <f>IF(BD267="",0,IFERROR(INDEX(LMH_STEP,MATCH(BD267,LMH_KEY,0)),0))</f>
        <v>0</v>
      </c>
      <c r="CN267" s="21">
        <f>IF(BE267="",0,IFERROR(INDEX(LMH_STEP,MATCH(BE267,LMH_KEY,0)),0))</f>
        <v>-1</v>
      </c>
      <c r="CO267" s="21">
        <f>IF(BF267="",0,IFERROR(INDEX(LMH_STEP,MATCH(BF267,LMH_KEY,0)),0))</f>
        <v>0</v>
      </c>
      <c r="CP267" s="21">
        <f>IF(BG267="",0,IFERROR(INDEX(LMH_STEP,MATCH(BG267,LMH_KEY,0)),0))</f>
        <v>1</v>
      </c>
      <c r="CQ267" s="21">
        <f>IF(BH267="",0,IFERROR(INDEX(LMH_STEP,MATCH(BH267,LMH_KEY,0)),0))</f>
        <v>1</v>
      </c>
      <c r="CR267" s="21">
        <f>IF(BI267&lt;&gt;"",IFERROR(INDEX(LMH_STEP,MATCH(BI267,LMH_KEY,0)),0),CK267)</f>
        <v>0</v>
      </c>
      <c r="CS267" s="21">
        <f>IF(BJ267&lt;&gt;"",IFERROR(INDEX(LMH_STEP,MATCH(BJ267,LMH_KEY,0)),0),CL267)</f>
        <v>0</v>
      </c>
      <c r="CT267" s="21">
        <f>IF(BK267&lt;&gt;"",IFERROR(INDEX(LMH_STEP,MATCH(BK267,LMH_KEY,0)),0),CM267)</f>
        <v>0</v>
      </c>
      <c r="CU267" s="21">
        <f>IF(BL267&lt;&gt;"",IFERROR(INDEX(LMH_STEP,MATCH(BL267,LMH_KEY,0)),0),CN267)</f>
        <v>-1</v>
      </c>
      <c r="CV267" s="21">
        <f>IF(BM267&lt;&gt;"",IFERROR(INDEX(LMH_STEP,MATCH(BM267,LMH_KEY,0)),0),CO267)</f>
        <v>0</v>
      </c>
      <c r="CW267" s="21">
        <f>IF(BN267&lt;&gt;"",IFERROR(INDEX(LMH_STEP,MATCH(BN267,LMH_KEY,0)),0),CP267)</f>
        <v>1</v>
      </c>
      <c r="CX267" s="21">
        <f>IF(BO267&lt;&gt;"",IFERROR(INDEX(LMH_STEP,MATCH(BO267,LMH_KEY,0)),0),CQ267)</f>
        <v>1</v>
      </c>
      <c r="CY267" s="21">
        <f>COUNTA(BI267:BO267)+IF(BP267&lt;&gt;"",1,0)+IFERROR(INDEX(RM_LCNT,MATCH($U267,RM_KEY,0)),0)</f>
        <v>0</v>
      </c>
      <c r="CZ267" s="21">
        <f>IF((BW267+BX267+BY267+BZ267+CA267+CB267+CC267)=0,0,(BW267*CK267+BX267*CL267+BY267*CM267+BZ267*CN267+CA267*CO267+CB267*CP267+CC267*CQ267)/(BW267+BX267+BY267+BZ267+CA267+CB267+CC267))</f>
        <v>0.0588235294117647</v>
      </c>
      <c r="DA267" s="21">
        <f>IF((CD267+CE267+CF267+CG267+CH267+CI267+CJ267)=0,0,(CD267*CR267+CE267*CS267+CF267*CT267+CG267*CU267+CH267*CV267+CI267*CW267+CJ267*CX267)/(CD267+CE267+CF267+CG267+CH267+CI267+CJ267))</f>
        <v>0.0588235294117647</v>
      </c>
    </row>
    <row r="268" ht="70" customHeight="1">
      <c r="A268" s="59" t="inlineStr">
        <is>
          <t>iFile</t>
        </is>
      </c>
      <c r="B268" s="17" t="inlineStr">
        <is>
          <t>Technology</t>
        </is>
      </c>
      <c r="C268" s="17" t="n">
        <v>5</v>
      </c>
      <c r="D268" s="17" t="inlineStr">
        <is>
          <t>IRIS2026</t>
        </is>
      </c>
      <c r="E268" s="17" t="inlineStr">
        <is>
          <t>Shubhangi Vaidya</t>
        </is>
      </c>
      <c r="F268" s="17" t="inlineStr">
        <is>
          <t>Software Engineer</t>
        </is>
      </c>
      <c r="G268" s="17" t="inlineStr">
        <is>
          <t>Manish Chouhan</t>
        </is>
      </c>
      <c r="H268" s="17" t="inlineStr">
        <is>
          <t>IRIS1627</t>
        </is>
      </c>
      <c r="I268" s="17" t="n">
        <v>5.6</v>
      </c>
      <c r="J268" s="17" t="inlineStr">
        <is>
          <t>MCA</t>
        </is>
      </c>
      <c r="K268" s="17" t="inlineStr">
        <is>
          <t>L3 – Professional / Associate</t>
        </is>
      </c>
      <c r="L268" s="82" t="inlineStr">
        <is>
          <t>20 of 20</t>
        </is>
      </c>
      <c r="M268" s="83" t="n"/>
      <c r="N268" s="83" t="inlineStr">
        <is>
          <t>Annual · set by manager: 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t>
        </is>
      </c>
      <c r="O268" s="83" t="inlineStr">
        <is>
          <t>Latest rating: 4 · Potential: Medium · 9-box: Trusted Professional</t>
        </is>
      </c>
      <c r="P268" s="83" t="inlineStr">
        <is>
          <t>Complexity &amp; Expertise: A2: Development and fixes for client support issues; KRA says XBRL knowledge not yet independent → matches the start
Autonomy &amp; Decision: A2: Decides bug fixes → matches the start
Accountability &amp; Impact: A2: Accountable for timelines and functionality working; says errors mean rework → matches the start
Leadership &amp; Strategy: A1: No guiding or leading described → matches the start</t>
        </is>
      </c>
      <c r="Q268" s="84" t="inlineStr">
        <is>
          <t>Open ▸</t>
        </is>
      </c>
      <c r="R268" s="84" t="inlineStr">
        <is>
          <t>Card ▸</t>
        </is>
      </c>
      <c r="S268" s="85" t="inlineStr">
        <is>
          <t>Engineering &amp; Development</t>
        </is>
      </c>
      <c r="T268" s="86" t="inlineStr">
        <is>
          <t>Backend Development</t>
        </is>
      </c>
      <c r="U268" s="86" t="inlineStr">
        <is>
          <t>R032</t>
        </is>
      </c>
      <c r="V268" s="86" t="inlineStr">
        <is>
          <t>Backend Development · IC</t>
        </is>
      </c>
      <c r="W268" s="101" t="inlineStr">
        <is>
          <t>A3</t>
        </is>
      </c>
      <c r="X268" s="86" t="inlineStr">
        <is>
          <t>Band A · Practitioner</t>
        </is>
      </c>
      <c r="Y268" s="86" t="inlineStr">
        <is>
          <t>Senior Software Engineer</t>
        </is>
      </c>
      <c r="Z268" s="86" t="n"/>
      <c r="AA268" s="86" t="inlineStr">
        <is>
          <t>Placed at A3 by the evidence: six ratings × market-derived weights and rules R1–R13 · no move needed for the reporting line</t>
        </is>
      </c>
      <c r="AB268" s="86" t="n"/>
      <c r="AC268" s="88" t="inlineStr">
        <is>
          <t>A2</t>
        </is>
      </c>
      <c r="AD268" s="21" t="inlineStr">
        <is>
          <t>High · 5.6 yrs vs market 2–5 yrs for A3</t>
        </is>
      </c>
      <c r="AE268" s="21" t="n"/>
      <c r="AF268" s="21" t="inlineStr">
        <is>
          <t>P2 · SFIA 3 Apply</t>
        </is>
      </c>
      <c r="AG268" s="89" t="str">
        <f>IFERROR(IF(INDEX(RM_I_C,MATCH($U268,RM_KEY,0))="","",INDEX(RM_I_C,MATCH($U268,RM_KEY,0))),"")</f>
        <v>H</v>
      </c>
      <c r="AH268" s="90" t="str">
        <f>IFERROR(IF(INDEX(RM_I_Au,MATCH($U268,RM_KEY,0))="","",INDEX(RM_I_Au,MATCH($U268,RM_KEY,0))),"")</f>
        <v>M</v>
      </c>
      <c r="AI268" s="90" t="str">
        <f>IFERROR(IF(INDEX(RM_I_Ac,MATCH($U268,RM_KEY,0))="","",INDEX(RM_I_Ac,MATCH($U268,RM_KEY,0))),"")</f>
        <v>L</v>
      </c>
      <c r="AJ268" s="90" t="str">
        <f>IFERROR(IF(INDEX(RM_I_L,MATCH($U268,RM_KEY,0))="","",INDEX(RM_I_L,MATCH($U268,RM_KEY,0))),"")</f>
        <v>L</v>
      </c>
      <c r="AK268" s="90" t="str">
        <f>IFERROR(IF(INDEX(RM_I_BI,MATCH($U268,RM_KEY,0))="","",INDEX(RM_I_BI,MATCH($U268,RM_KEY,0))),"")</f>
        <v>L</v>
      </c>
      <c r="AL268" s="90" t="str">
        <f>IFERROR(IF(INDEX(RM_I_Exp,MATCH($U268,RM_KEY,0))="","",INDEX(RM_I_Exp,MATCH($U268,RM_KEY,0))),"")</f>
        <v>L</v>
      </c>
      <c r="AM268" s="90" t="str">
        <f>IFERROR(IF(INDEX(RM_I_Edu,MATCH($U268,RM_KEY,0))="","",INDEX(RM_I_Edu,MATCH($U268,RM_KEY,0))),"")</f>
        <v>L</v>
      </c>
      <c r="AN268" s="91" t="str">
        <f>IFERROR(IF(INDEX(RM_M_C,MATCH($U268,RM_KEY,0))="","",INDEX(RM_M_C,MATCH($U268,RM_KEY,0))),"")</f>
        <v>H</v>
      </c>
      <c r="AO268" s="92" t="str">
        <f>IFERROR(IF(INDEX(RM_M_Au,MATCH($U268,RM_KEY,0))="","",INDEX(RM_M_Au,MATCH($U268,RM_KEY,0))),"")</f>
        <v>M</v>
      </c>
      <c r="AP268" s="92" t="str">
        <f>IFERROR(IF(INDEX(RM_M_Ac,MATCH($U268,RM_KEY,0))="","",INDEX(RM_M_Ac,MATCH($U268,RM_KEY,0))),"")</f>
        <v>M</v>
      </c>
      <c r="AQ268" s="92" t="str">
        <f>IFERROR(IF(INDEX(RM_M_L,MATCH($U268,RM_KEY,0))="","",INDEX(RM_M_L,MATCH($U268,RM_KEY,0))),"")</f>
        <v>L</v>
      </c>
      <c r="AR268" s="92" t="str">
        <f>IFERROR(IF(INDEX(RM_M_BI,MATCH($U268,RM_KEY,0))="","",INDEX(RM_M_BI,MATCH($U268,RM_KEY,0))),"")</f>
        <v>L</v>
      </c>
      <c r="AS268" s="92" t="str">
        <f>IFERROR(IF(INDEX(RM_M_Exp,MATCH($U268,RM_KEY,0))="","",INDEX(RM_M_Exp,MATCH($U268,RM_KEY,0))),"")</f>
        <v>L</v>
      </c>
      <c r="AT268" s="92" t="str">
        <f>IFERROR(IF(INDEX(RM_M_Edu,MATCH($U268,RM_KEY,0))="","",INDEX(RM_M_Edu,MATCH($U268,RM_KEY,0))),"")</f>
        <v>L</v>
      </c>
      <c r="AU268" s="93" t="str">
        <f>IFERROR(IF(INDEX(RM_L_C,MATCH($U268,RM_KEY,0))="","",INDEX(RM_L_C,MATCH($U268,RM_KEY,0))),"")</f>
        <v/>
      </c>
      <c r="AV268" s="94" t="str">
        <f>IFERROR(IF(INDEX(RM_L_Au,MATCH($U268,RM_KEY,0))="","",INDEX(RM_L_Au,MATCH($U268,RM_KEY,0))),"")</f>
        <v/>
      </c>
      <c r="AW268" s="94" t="str">
        <f>IFERROR(IF(INDEX(RM_L_Ac,MATCH($U268,RM_KEY,0))="","",INDEX(RM_L_Ac,MATCH($U268,RM_KEY,0))),"")</f>
        <v/>
      </c>
      <c r="AX268" s="94" t="str">
        <f>IFERROR(IF(INDEX(RM_L_L,MATCH($U268,RM_KEY,0))="","",INDEX(RM_L_L,MATCH($U268,RM_KEY,0))),"")</f>
        <v/>
      </c>
      <c r="AY268" s="94" t="str">
        <f>IFERROR(IF(INDEX(RM_L_BI,MATCH($U268,RM_KEY,0))="","",INDEX(RM_L_BI,MATCH($U268,RM_KEY,0))),"")</f>
        <v/>
      </c>
      <c r="AZ268" s="94" t="str">
        <f>IFERROR(IF(INDEX(RM_L_Exp,MATCH($U268,RM_KEY,0))="","",INDEX(RM_L_Exp,MATCH($U268,RM_KEY,0))),"")</f>
        <v/>
      </c>
      <c r="BA268" s="94" t="str">
        <f>IFERROR(IF(INDEX(RM_L_Edu,MATCH($U268,RM_KEY,0))="","",INDEX(RM_L_Edu,MATCH($U268,RM_KEY,0))),"")</f>
        <v/>
      </c>
      <c r="BB268" s="89" t="inlineStr">
        <is>
          <t>L</t>
        </is>
      </c>
      <c r="BC268" s="90" t="inlineStr">
        <is>
          <t>L</t>
        </is>
      </c>
      <c r="BD268" s="90" t="inlineStr">
        <is>
          <t>L</t>
        </is>
      </c>
      <c r="BE268" s="90" t="inlineStr">
        <is>
          <t>L</t>
        </is>
      </c>
      <c r="BF268" s="90" t="n"/>
      <c r="BG268" s="90" t="inlineStr">
        <is>
          <t>H</t>
        </is>
      </c>
      <c r="BH268" s="90" t="inlineStr">
        <is>
          <t>H</t>
        </is>
      </c>
      <c r="BI268" s="93" t="n"/>
      <c r="BJ268" s="94" t="n"/>
      <c r="BK268" s="94" t="n"/>
      <c r="BL268" s="94" t="n"/>
      <c r="BM268" s="94" t="n"/>
      <c r="BN268" s="94" t="n"/>
      <c r="BO268" s="94" t="n"/>
      <c r="BP268" s="63" t="n"/>
      <c r="BQ268" s="95" t="str">
        <f>IF(CY268=0,"",IF(BP268&lt;&gt;"",BP268,IF(LEFT(W268,1)="X",W268,IF(OR(W268="B+",W268="C+"),INDEX(LAD_PC,MAX(1,MIN(14,MATCH(W268,LAD_PC,0)+IF((DA268-CZ268)&gt;=0.5,1,IF((DA268-CZ268)&lt;=-0.5,-1,0))))),INDEX(LAD_STD,MAX(1,MIN(12,MATCH(W268,LAD_STD,0)+IF((DA268-CZ268)&gt;=0.5,1,IF((DA268-CZ268)&lt;=-0.5,-1,0)))))))))</f>
        <v/>
      </c>
      <c r="BR268" s="86" t="str">
        <f>IF(BQ268="","",IFERROR(CHOOSE(INDEX(B_RANK,MATCH(BQ268,B_LVL,0)),"Band A · Practitioner","Band B · Specialist / Manager","B+ · Player-Coach","Band C · Principal / Head","C+ · Player-Coach","Band D · Business leadership","Band E · Enterprise leadership"),"Band X · Consultant"))</f>
        <v/>
      </c>
      <c r="BS268" s="86" t="str">
        <f>IF(BQ268="","",IF(BQ268=W268,"• Same",IF(INDEX(B_VAL,MATCH(BQ268,B_LVL,0))&gt;INDEX(B_VAL,MATCH(W268,B_LVL,0)),"▲ Up","▼ Down")))</f>
        <v/>
      </c>
      <c r="BT268" s="95" t="str">
        <f>IF(BQ268&lt;&gt;"",BQ268,W268)</f>
        <v>A3</v>
      </c>
      <c r="BU268" s="86" t="str">
        <f>IFERROR(IF($H268="","—",IF(OR(LEFT(BT268,1)="X",LEFT(INDEX($BT$7:$BT$592,MATCH($H268,$D$7:$D$592,0)),1)="X"),"—",IF(AND(LEFT(BT268,1)="E",LEFT(INDEX($BT$7:$BT$592,MATCH($H268,$D$7:$D$592,0)),1)="E"),"Exception · Band E",IF(INDEX(B_VAL,MATCH(BT268,B_LVL,0))&gt;=INDEX(B_VAL,MATCH(INDEX($BT$7:$BT$592,MATCH($H268,$D$7:$D$592,0)),B_LVL,0)),"⚠ At or above the manager",IF(INDEX(B_RANK,MATCH(BT268,B_LVL,0))=INDEX(B_RANK,MATCH(INDEX($BT$7:$BT$592,MATCH($H268,$D$7:$D$592,0)),B_LVL,0)),"⚠ Same band as the manager","OK"))))),"—")</f>
        <v>OK</v>
      </c>
      <c r="BV268" s="64" t="n"/>
      <c r="BW268" s="20">
        <f>IFERROR(INDEX(LMH_PTS,MATCH(AG268,LMH_KEY,0)),0)</f>
        <v>9</v>
      </c>
      <c r="BX268" s="21">
        <f>IFERROR(INDEX(LMH_PTS,MATCH(AH268,LMH_KEY,0)),0)</f>
        <v>3</v>
      </c>
      <c r="BY268" s="21">
        <f>IFERROR(INDEX(LMH_PTS,MATCH(AI268,LMH_KEY,0)),0)</f>
        <v>1</v>
      </c>
      <c r="BZ268" s="21">
        <f>IFERROR(INDEX(LMH_PTS,MATCH(AJ268,LMH_KEY,0)),0)</f>
        <v>1</v>
      </c>
      <c r="CA268" s="21">
        <f>IFERROR(INDEX(LMH_PTS,MATCH(AK268,LMH_KEY,0)),0)</f>
        <v>1</v>
      </c>
      <c r="CB268" s="21">
        <f>IFERROR(INDEX(LMH_PTS,MATCH(AL268,LMH_KEY,0)),0)</f>
        <v>1</v>
      </c>
      <c r="CC268" s="21">
        <f>IFERROR(INDEX(LMH_PTS,MATCH(AM268,LMH_KEY,0)),0)</f>
        <v>1</v>
      </c>
      <c r="CD268" s="21">
        <f>IFERROR(INDEX(LMH_PTS,MATCH(IF(AU268&lt;&gt;"",AU268,AG268),LMH_KEY,0)),0)</f>
        <v>9</v>
      </c>
      <c r="CE268" s="21">
        <f>IFERROR(INDEX(LMH_PTS,MATCH(IF(AV268&lt;&gt;"",AV268,AH268),LMH_KEY,0)),0)</f>
        <v>3</v>
      </c>
      <c r="CF268" s="21">
        <f>IFERROR(INDEX(LMH_PTS,MATCH(IF(AW268&lt;&gt;"",AW268,AI268),LMH_KEY,0)),0)</f>
        <v>1</v>
      </c>
      <c r="CG268" s="21">
        <f>IFERROR(INDEX(LMH_PTS,MATCH(IF(AX268&lt;&gt;"",AX268,AJ268),LMH_KEY,0)),0)</f>
        <v>1</v>
      </c>
      <c r="CH268" s="21">
        <f>IFERROR(INDEX(LMH_PTS,MATCH(IF(AY268&lt;&gt;"",AY268,AK268),LMH_KEY,0)),0)</f>
        <v>1</v>
      </c>
      <c r="CI268" s="21">
        <f>IFERROR(INDEX(LMH_PTS,MATCH(IF(AZ268&lt;&gt;"",AZ268,AL268),LMH_KEY,0)),0)</f>
        <v>1</v>
      </c>
      <c r="CJ268" s="21">
        <f>IFERROR(INDEX(LMH_PTS,MATCH(IF(BA268&lt;&gt;"",BA268,AM268),LMH_KEY,0)),0)</f>
        <v>1</v>
      </c>
      <c r="CK268" s="21">
        <f>IF(BB268="",0,IFERROR(INDEX(LMH_STEP,MATCH(BB268,LMH_KEY,0)),0))</f>
        <v>-1</v>
      </c>
      <c r="CL268" s="21">
        <f>IF(BC268="",0,IFERROR(INDEX(LMH_STEP,MATCH(BC268,LMH_KEY,0)),0))</f>
        <v>-1</v>
      </c>
      <c r="CM268" s="21">
        <f>IF(BD268="",0,IFERROR(INDEX(LMH_STEP,MATCH(BD268,LMH_KEY,0)),0))</f>
        <v>-1</v>
      </c>
      <c r="CN268" s="21">
        <f>IF(BE268="",0,IFERROR(INDEX(LMH_STEP,MATCH(BE268,LMH_KEY,0)),0))</f>
        <v>-1</v>
      </c>
      <c r="CO268" s="21">
        <f>IF(BF268="",0,IFERROR(INDEX(LMH_STEP,MATCH(BF268,LMH_KEY,0)),0))</f>
        <v>0</v>
      </c>
      <c r="CP268" s="21">
        <f>IF(BG268="",0,IFERROR(INDEX(LMH_STEP,MATCH(BG268,LMH_KEY,0)),0))</f>
        <v>1</v>
      </c>
      <c r="CQ268" s="21">
        <f>IF(BH268="",0,IFERROR(INDEX(LMH_STEP,MATCH(BH268,LMH_KEY,0)),0))</f>
        <v>1</v>
      </c>
      <c r="CR268" s="21">
        <f>IF(BI268&lt;&gt;"",IFERROR(INDEX(LMH_STEP,MATCH(BI268,LMH_KEY,0)),0),CK268)</f>
        <v>-1</v>
      </c>
      <c r="CS268" s="21">
        <f>IF(BJ268&lt;&gt;"",IFERROR(INDEX(LMH_STEP,MATCH(BJ268,LMH_KEY,0)),0),CL268)</f>
        <v>-1</v>
      </c>
      <c r="CT268" s="21">
        <f>IF(BK268&lt;&gt;"",IFERROR(INDEX(LMH_STEP,MATCH(BK268,LMH_KEY,0)),0),CM268)</f>
        <v>-1</v>
      </c>
      <c r="CU268" s="21">
        <f>IF(BL268&lt;&gt;"",IFERROR(INDEX(LMH_STEP,MATCH(BL268,LMH_KEY,0)),0),CN268)</f>
        <v>-1</v>
      </c>
      <c r="CV268" s="21">
        <f>IF(BM268&lt;&gt;"",IFERROR(INDEX(LMH_STEP,MATCH(BM268,LMH_KEY,0)),0),CO268)</f>
        <v>0</v>
      </c>
      <c r="CW268" s="21">
        <f>IF(BN268&lt;&gt;"",IFERROR(INDEX(LMH_STEP,MATCH(BN268,LMH_KEY,0)),0),CP268)</f>
        <v>1</v>
      </c>
      <c r="CX268" s="21">
        <f>IF(BO268&lt;&gt;"",IFERROR(INDEX(LMH_STEP,MATCH(BO268,LMH_KEY,0)),0),CQ268)</f>
        <v>1</v>
      </c>
      <c r="CY268" s="21">
        <f>COUNTA(BI268:BO268)+IF(BP268&lt;&gt;"",1,0)+IFERROR(INDEX(RM_LCNT,MATCH($U268,RM_KEY,0)),0)</f>
        <v>0</v>
      </c>
      <c r="CZ268" s="21">
        <f>IF((BW268+BX268+BY268+BZ268+CA268+CB268+CC268)=0,0,(BW268*CK268+BX268*CL268+BY268*CM268+BZ268*CN268+CA268*CO268+CB268*CP268+CC268*CQ268)/(BW268+BX268+BY268+BZ268+CA268+CB268+CC268))</f>
        <v>-0.705882352941177</v>
      </c>
      <c r="DA268" s="21">
        <f>IF((CD268+CE268+CF268+CG268+CH268+CI268+CJ268)=0,0,(CD268*CR268+CE268*CS268+CF268*CT268+CG268*CU268+CH268*CV268+CI268*CW268+CJ268*CX268)/(CD268+CE268+CF268+CG268+CH268+CI268+CJ268))</f>
        <v>-0.705882352941177</v>
      </c>
    </row>
    <row r="269" ht="70" customHeight="1">
      <c r="A269" s="59" t="inlineStr">
        <is>
          <t>iFile</t>
        </is>
      </c>
      <c r="B269" s="17" t="inlineStr">
        <is>
          <t>Technology</t>
        </is>
      </c>
      <c r="C269" s="17" t="n">
        <v>4</v>
      </c>
      <c r="D269" s="17" t="inlineStr">
        <is>
          <t>IRIS1550</t>
        </is>
      </c>
      <c r="E269" s="17" t="inlineStr">
        <is>
          <t>Paresh Patil</t>
        </is>
      </c>
      <c r="F269" s="17" t="inlineStr">
        <is>
          <t>Senior Software Engineer</t>
        </is>
      </c>
      <c r="G269" s="17" t="inlineStr">
        <is>
          <t>Sharanagouda Patil</t>
        </is>
      </c>
      <c r="H269" s="17" t="inlineStr">
        <is>
          <t>IRIS1690</t>
        </is>
      </c>
      <c r="I269" s="17" t="n">
        <v>11.2</v>
      </c>
      <c r="J269" s="17" t="inlineStr">
        <is>
          <t>B.E</t>
        </is>
      </c>
      <c r="K269" s="17" t="inlineStr">
        <is>
          <t>L4 – Senior</t>
        </is>
      </c>
      <c r="L269" s="82" t="inlineStr">
        <is>
          <t>20 of 20</t>
        </is>
      </c>
      <c r="M269" s="83" t="n"/>
      <c r="N269" s="83" t="inlineStr">
        <is>
          <t>Quarterly: 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O269" s="83" t="inlineStr">
        <is>
          <t>Latest rating: 4 · Potential: High · 9-box: High Impact / Growth Talent</t>
        </is>
      </c>
      <c r="P269" s="83" t="inlineStr">
        <is>
          <t>Complexity &amp; Expertise: A3: Develops and supports regulator software across application, database, IIS and integration layers; XBRL validation → matches the start
Autonomy &amp; Decision: A3: Diagnoses issues, picks implementation approach, changes application/database code and optimises without checking → matches the start
Accountability &amp; Impact: A3: Production readiness of delivered functionality: XBRL validation/reporting, database changes, deployments → moved down 0.5
Leadership &amp; Strategy: A2: No guiding described in survey; KRA asks for guiding team members; 2 reports → moved down 1</t>
        </is>
      </c>
      <c r="Q269" s="84" t="inlineStr">
        <is>
          <t>Open ▸</t>
        </is>
      </c>
      <c r="R269" s="84" t="inlineStr">
        <is>
          <t>Card ▸</t>
        </is>
      </c>
      <c r="S269" s="85" t="inlineStr">
        <is>
          <t>Engineering &amp; Development</t>
        </is>
      </c>
      <c r="T269" s="86" t="inlineStr">
        <is>
          <t>Full-Stack Development</t>
        </is>
      </c>
      <c r="U269" s="86" t="inlineStr">
        <is>
          <t>R037</t>
        </is>
      </c>
      <c r="V269" s="86" t="inlineStr">
        <is>
          <t>Full-Stack Development · IC</t>
        </is>
      </c>
      <c r="W269" s="99" t="inlineStr">
        <is>
          <t>B1</t>
        </is>
      </c>
      <c r="X269" s="86" t="inlineStr">
        <is>
          <t>Band B · Specialist / Manager</t>
        </is>
      </c>
      <c r="Y269" s="86" t="inlineStr">
        <is>
          <t>Technical Specialist – POD Lead</t>
        </is>
      </c>
      <c r="Z269" s="86" t="n"/>
      <c r="AA269" s="86" t="inlineStr">
        <is>
          <t>Placed at B1 by the evidence: six ratings × market-derived weights and rules R1–R13 · no move needed for the reporting line</t>
        </is>
      </c>
      <c r="AB269" s="86" t="n"/>
      <c r="AC269" s="88" t="inlineStr">
        <is>
          <t>A3</t>
        </is>
      </c>
      <c r="AD269" s="21" t="inlineStr">
        <is>
          <t>High · 11.2 yrs vs market 4–8 yrs for B1</t>
        </is>
      </c>
      <c r="AE269" s="21" t="inlineStr">
        <is>
          <t>2 direct reports · norm IC: none · Team Lead: 3–5</t>
        </is>
      </c>
      <c r="AF269" s="21" t="inlineStr">
        <is>
          <t>P3 / M2 · SFIA 4 Enable</t>
        </is>
      </c>
      <c r="AG269" s="89" t="str">
        <f>IFERROR(IF(INDEX(RM_I_C,MATCH($U269,RM_KEY,0))="","",INDEX(RM_I_C,MATCH($U269,RM_KEY,0))),"")</f>
        <v>H</v>
      </c>
      <c r="AH269" s="90" t="str">
        <f>IFERROR(IF(INDEX(RM_I_Au,MATCH($U269,RM_KEY,0))="","",INDEX(RM_I_Au,MATCH($U269,RM_KEY,0))),"")</f>
        <v>M</v>
      </c>
      <c r="AI269" s="90" t="str">
        <f>IFERROR(IF(INDEX(RM_I_Ac,MATCH($U269,RM_KEY,0))="","",INDEX(RM_I_Ac,MATCH($U269,RM_KEY,0))),"")</f>
        <v>L</v>
      </c>
      <c r="AJ269" s="90" t="str">
        <f>IFERROR(IF(INDEX(RM_I_L,MATCH($U269,RM_KEY,0))="","",INDEX(RM_I_L,MATCH($U269,RM_KEY,0))),"")</f>
        <v>L</v>
      </c>
      <c r="AK269" s="90" t="str">
        <f>IFERROR(IF(INDEX(RM_I_BI,MATCH($U269,RM_KEY,0))="","",INDEX(RM_I_BI,MATCH($U269,RM_KEY,0))),"")</f>
        <v>L</v>
      </c>
      <c r="AL269" s="90" t="str">
        <f>IFERROR(IF(INDEX(RM_I_Exp,MATCH($U269,RM_KEY,0))="","",INDEX(RM_I_Exp,MATCH($U269,RM_KEY,0))),"")</f>
        <v>L</v>
      </c>
      <c r="AM269" s="90" t="str">
        <f>IFERROR(IF(INDEX(RM_I_Edu,MATCH($U269,RM_KEY,0))="","",INDEX(RM_I_Edu,MATCH($U269,RM_KEY,0))),"")</f>
        <v>L</v>
      </c>
      <c r="AN269" s="91" t="str">
        <f>IFERROR(IF(INDEX(RM_M_C,MATCH($U269,RM_KEY,0))="","",INDEX(RM_M_C,MATCH($U269,RM_KEY,0))),"")</f>
        <v>H</v>
      </c>
      <c r="AO269" s="92" t="str">
        <f>IFERROR(IF(INDEX(RM_M_Au,MATCH($U269,RM_KEY,0))="","",INDEX(RM_M_Au,MATCH($U269,RM_KEY,0))),"")</f>
        <v>M</v>
      </c>
      <c r="AP269" s="92" t="str">
        <f>IFERROR(IF(INDEX(RM_M_Ac,MATCH($U269,RM_KEY,0))="","",INDEX(RM_M_Ac,MATCH($U269,RM_KEY,0))),"")</f>
        <v>M</v>
      </c>
      <c r="AQ269" s="92" t="str">
        <f>IFERROR(IF(INDEX(RM_M_L,MATCH($U269,RM_KEY,0))="","",INDEX(RM_M_L,MATCH($U269,RM_KEY,0))),"")</f>
        <v>L</v>
      </c>
      <c r="AR269" s="92" t="str">
        <f>IFERROR(IF(INDEX(RM_M_BI,MATCH($U269,RM_KEY,0))="","",INDEX(RM_M_BI,MATCH($U269,RM_KEY,0))),"")</f>
        <v>L</v>
      </c>
      <c r="AS269" s="92" t="str">
        <f>IFERROR(IF(INDEX(RM_M_Exp,MATCH($U269,RM_KEY,0))="","",INDEX(RM_M_Exp,MATCH($U269,RM_KEY,0))),"")</f>
        <v>L</v>
      </c>
      <c r="AT269" s="92" t="str">
        <f>IFERROR(IF(INDEX(RM_M_Edu,MATCH($U269,RM_KEY,0))="","",INDEX(RM_M_Edu,MATCH($U269,RM_KEY,0))),"")</f>
        <v>L</v>
      </c>
      <c r="AU269" s="93" t="str">
        <f>IFERROR(IF(INDEX(RM_L_C,MATCH($U269,RM_KEY,0))="","",INDEX(RM_L_C,MATCH($U269,RM_KEY,0))),"")</f>
        <v/>
      </c>
      <c r="AV269" s="94" t="str">
        <f>IFERROR(IF(INDEX(RM_L_Au,MATCH($U269,RM_KEY,0))="","",INDEX(RM_L_Au,MATCH($U269,RM_KEY,0))),"")</f>
        <v/>
      </c>
      <c r="AW269" s="94" t="str">
        <f>IFERROR(IF(INDEX(RM_L_Ac,MATCH($U269,RM_KEY,0))="","",INDEX(RM_L_Ac,MATCH($U269,RM_KEY,0))),"")</f>
        <v/>
      </c>
      <c r="AX269" s="94" t="str">
        <f>IFERROR(IF(INDEX(RM_L_L,MATCH($U269,RM_KEY,0))="","",INDEX(RM_L_L,MATCH($U269,RM_KEY,0))),"")</f>
        <v/>
      </c>
      <c r="AY269" s="94" t="str">
        <f>IFERROR(IF(INDEX(RM_L_BI,MATCH($U269,RM_KEY,0))="","",INDEX(RM_L_BI,MATCH($U269,RM_KEY,0))),"")</f>
        <v/>
      </c>
      <c r="AZ269" s="94" t="str">
        <f>IFERROR(IF(INDEX(RM_L_Exp,MATCH($U269,RM_KEY,0))="","",INDEX(RM_L_Exp,MATCH($U269,RM_KEY,0))),"")</f>
        <v/>
      </c>
      <c r="BA269" s="94" t="str">
        <f>IFERROR(IF(INDEX(RM_L_Edu,MATCH($U269,RM_KEY,0))="","",INDEX(RM_L_Edu,MATCH($U269,RM_KEY,0))),"")</f>
        <v/>
      </c>
      <c r="BB269" s="89" t="inlineStr">
        <is>
          <t>L</t>
        </is>
      </c>
      <c r="BC269" s="90" t="inlineStr">
        <is>
          <t>L</t>
        </is>
      </c>
      <c r="BD269" s="90" t="inlineStr">
        <is>
          <t>M</t>
        </is>
      </c>
      <c r="BE269" s="90" t="inlineStr">
        <is>
          <t>L</t>
        </is>
      </c>
      <c r="BF269" s="90" t="n"/>
      <c r="BG269" s="90" t="inlineStr">
        <is>
          <t>H</t>
        </is>
      </c>
      <c r="BH269" s="90" t="inlineStr">
        <is>
          <t>M</t>
        </is>
      </c>
      <c r="BI269" s="93" t="n"/>
      <c r="BJ269" s="94" t="n"/>
      <c r="BK269" s="94" t="n"/>
      <c r="BL269" s="94" t="n"/>
      <c r="BM269" s="94" t="n"/>
      <c r="BN269" s="94" t="n"/>
      <c r="BO269" s="94" t="n"/>
      <c r="BP269" s="63" t="n"/>
      <c r="BQ269" s="95" t="str">
        <f>IF(CY269=0,"",IF(BP269&lt;&gt;"",BP269,IF(LEFT(W269,1)="X",W269,IF(OR(W269="B+",W269="C+"),INDEX(LAD_PC,MAX(1,MIN(14,MATCH(W269,LAD_PC,0)+IF((DA269-CZ269)&gt;=0.5,1,IF((DA269-CZ269)&lt;=-0.5,-1,0))))),INDEX(LAD_STD,MAX(1,MIN(12,MATCH(W269,LAD_STD,0)+IF((DA269-CZ269)&gt;=0.5,1,IF((DA269-CZ269)&lt;=-0.5,-1,0)))))))))</f>
        <v/>
      </c>
      <c r="BR269" s="86" t="str">
        <f>IF(BQ269="","",IFERROR(CHOOSE(INDEX(B_RANK,MATCH(BQ269,B_LVL,0)),"Band A · Practitioner","Band B · Specialist / Manager","B+ · Player-Coach","Band C · Principal / Head","C+ · Player-Coach","Band D · Business leadership","Band E · Enterprise leadership"),"Band X · Consultant"))</f>
        <v/>
      </c>
      <c r="BS269" s="86" t="str">
        <f>IF(BQ269="","",IF(BQ269=W269,"• Same",IF(INDEX(B_VAL,MATCH(BQ269,B_LVL,0))&gt;INDEX(B_VAL,MATCH(W269,B_LVL,0)),"▲ Up","▼ Down")))</f>
        <v/>
      </c>
      <c r="BT269" s="95" t="str">
        <f>IF(BQ269&lt;&gt;"",BQ269,W269)</f>
        <v>B1</v>
      </c>
      <c r="BU269" s="86" t="str">
        <f>IFERROR(IF($H269="","—",IF(OR(LEFT(BT269,1)="X",LEFT(INDEX($BT$7:$BT$592,MATCH($H269,$D$7:$D$592,0)),1)="X"),"—",IF(AND(LEFT(BT269,1)="E",LEFT(INDEX($BT$7:$BT$592,MATCH($H269,$D$7:$D$592,0)),1)="E"),"Exception · Band E",IF(INDEX(B_VAL,MATCH(BT269,B_LVL,0))&gt;=INDEX(B_VAL,MATCH(INDEX($BT$7:$BT$592,MATCH($H269,$D$7:$D$592,0)),B_LVL,0)),"⚠ At or above the manager",IF(INDEX(B_RANK,MATCH(BT269,B_LVL,0))=INDEX(B_RANK,MATCH(INDEX($BT$7:$BT$592,MATCH($H269,$D$7:$D$592,0)),B_LVL,0)),"⚠ Same band as the manager","OK"))))),"—")</f>
        <v>OK</v>
      </c>
      <c r="BV269" s="64" t="n"/>
      <c r="BW269" s="20">
        <f>IFERROR(INDEX(LMH_PTS,MATCH(AG269,LMH_KEY,0)),0)</f>
        <v>9</v>
      </c>
      <c r="BX269" s="21">
        <f>IFERROR(INDEX(LMH_PTS,MATCH(AH269,LMH_KEY,0)),0)</f>
        <v>3</v>
      </c>
      <c r="BY269" s="21">
        <f>IFERROR(INDEX(LMH_PTS,MATCH(AI269,LMH_KEY,0)),0)</f>
        <v>1</v>
      </c>
      <c r="BZ269" s="21">
        <f>IFERROR(INDEX(LMH_PTS,MATCH(AJ269,LMH_KEY,0)),0)</f>
        <v>1</v>
      </c>
      <c r="CA269" s="21">
        <f>IFERROR(INDEX(LMH_PTS,MATCH(AK269,LMH_KEY,0)),0)</f>
        <v>1</v>
      </c>
      <c r="CB269" s="21">
        <f>IFERROR(INDEX(LMH_PTS,MATCH(AL269,LMH_KEY,0)),0)</f>
        <v>1</v>
      </c>
      <c r="CC269" s="21">
        <f>IFERROR(INDEX(LMH_PTS,MATCH(AM269,LMH_KEY,0)),0)</f>
        <v>1</v>
      </c>
      <c r="CD269" s="21">
        <f>IFERROR(INDEX(LMH_PTS,MATCH(IF(AU269&lt;&gt;"",AU269,AG269),LMH_KEY,0)),0)</f>
        <v>9</v>
      </c>
      <c r="CE269" s="21">
        <f>IFERROR(INDEX(LMH_PTS,MATCH(IF(AV269&lt;&gt;"",AV269,AH269),LMH_KEY,0)),0)</f>
        <v>3</v>
      </c>
      <c r="CF269" s="21">
        <f>IFERROR(INDEX(LMH_PTS,MATCH(IF(AW269&lt;&gt;"",AW269,AI269),LMH_KEY,0)),0)</f>
        <v>1</v>
      </c>
      <c r="CG269" s="21">
        <f>IFERROR(INDEX(LMH_PTS,MATCH(IF(AX269&lt;&gt;"",AX269,AJ269),LMH_KEY,0)),0)</f>
        <v>1</v>
      </c>
      <c r="CH269" s="21">
        <f>IFERROR(INDEX(LMH_PTS,MATCH(IF(AY269&lt;&gt;"",AY269,AK269),LMH_KEY,0)),0)</f>
        <v>1</v>
      </c>
      <c r="CI269" s="21">
        <f>IFERROR(INDEX(LMH_PTS,MATCH(IF(AZ269&lt;&gt;"",AZ269,AL269),LMH_KEY,0)),0)</f>
        <v>1</v>
      </c>
      <c r="CJ269" s="21">
        <f>IFERROR(INDEX(LMH_PTS,MATCH(IF(BA269&lt;&gt;"",BA269,AM269),LMH_KEY,0)),0)</f>
        <v>1</v>
      </c>
      <c r="CK269" s="21">
        <f>IF(BB269="",0,IFERROR(INDEX(LMH_STEP,MATCH(BB269,LMH_KEY,0)),0))</f>
        <v>-1</v>
      </c>
      <c r="CL269" s="21">
        <f>IF(BC269="",0,IFERROR(INDEX(LMH_STEP,MATCH(BC269,LMH_KEY,0)),0))</f>
        <v>-1</v>
      </c>
      <c r="CM269" s="21">
        <f>IF(BD269="",0,IFERROR(INDEX(LMH_STEP,MATCH(BD269,LMH_KEY,0)),0))</f>
        <v>0</v>
      </c>
      <c r="CN269" s="21">
        <f>IF(BE269="",0,IFERROR(INDEX(LMH_STEP,MATCH(BE269,LMH_KEY,0)),0))</f>
        <v>-1</v>
      </c>
      <c r="CO269" s="21">
        <f>IF(BF269="",0,IFERROR(INDEX(LMH_STEP,MATCH(BF269,LMH_KEY,0)),0))</f>
        <v>0</v>
      </c>
      <c r="CP269" s="21">
        <f>IF(BG269="",0,IFERROR(INDEX(LMH_STEP,MATCH(BG269,LMH_KEY,0)),0))</f>
        <v>1</v>
      </c>
      <c r="CQ269" s="21">
        <f>IF(BH269="",0,IFERROR(INDEX(LMH_STEP,MATCH(BH269,LMH_KEY,0)),0))</f>
        <v>0</v>
      </c>
      <c r="CR269" s="21">
        <f>IF(BI269&lt;&gt;"",IFERROR(INDEX(LMH_STEP,MATCH(BI269,LMH_KEY,0)),0),CK269)</f>
        <v>-1</v>
      </c>
      <c r="CS269" s="21">
        <f>IF(BJ269&lt;&gt;"",IFERROR(INDEX(LMH_STEP,MATCH(BJ269,LMH_KEY,0)),0),CL269)</f>
        <v>-1</v>
      </c>
      <c r="CT269" s="21">
        <f>IF(BK269&lt;&gt;"",IFERROR(INDEX(LMH_STEP,MATCH(BK269,LMH_KEY,0)),0),CM269)</f>
        <v>0</v>
      </c>
      <c r="CU269" s="21">
        <f>IF(BL269&lt;&gt;"",IFERROR(INDEX(LMH_STEP,MATCH(BL269,LMH_KEY,0)),0),CN269)</f>
        <v>-1</v>
      </c>
      <c r="CV269" s="21">
        <f>IF(BM269&lt;&gt;"",IFERROR(INDEX(LMH_STEP,MATCH(BM269,LMH_KEY,0)),0),CO269)</f>
        <v>0</v>
      </c>
      <c r="CW269" s="21">
        <f>IF(BN269&lt;&gt;"",IFERROR(INDEX(LMH_STEP,MATCH(BN269,LMH_KEY,0)),0),CP269)</f>
        <v>1</v>
      </c>
      <c r="CX269" s="21">
        <f>IF(BO269&lt;&gt;"",IFERROR(INDEX(LMH_STEP,MATCH(BO269,LMH_KEY,0)),0),CQ269)</f>
        <v>0</v>
      </c>
      <c r="CY269" s="21">
        <f>COUNTA(BI269:BO269)+IF(BP269&lt;&gt;"",1,0)+IFERROR(INDEX(RM_LCNT,MATCH($U269,RM_KEY,0)),0)</f>
        <v>0</v>
      </c>
      <c r="CZ269" s="21">
        <f>IF((BW269+BX269+BY269+BZ269+CA269+CB269+CC269)=0,0,(BW269*CK269+BX269*CL269+BY269*CM269+BZ269*CN269+CA269*CO269+CB269*CP269+CC269*CQ269)/(BW269+BX269+BY269+BZ269+CA269+CB269+CC269))</f>
        <v>-0.705882352941177</v>
      </c>
      <c r="DA269" s="21">
        <f>IF((CD269+CE269+CF269+CG269+CH269+CI269+CJ269)=0,0,(CD269*CR269+CE269*CS269+CF269*CT269+CG269*CU269+CH269*CV269+CI269*CW269+CJ269*CX269)/(CD269+CE269+CF269+CG269+CH269+CI269+CJ269))</f>
        <v>-0.705882352941177</v>
      </c>
    </row>
    <row r="270" ht="70" customHeight="1">
      <c r="A270" s="59" t="inlineStr">
        <is>
          <t>iFile</t>
        </is>
      </c>
      <c r="B270" s="17" t="inlineStr">
        <is>
          <t>Technology</t>
        </is>
      </c>
      <c r="C270" s="17" t="n">
        <v>5</v>
      </c>
      <c r="D270" s="17" t="inlineStr">
        <is>
          <t>IRIS2185</t>
        </is>
      </c>
      <c r="E270" s="17" t="inlineStr">
        <is>
          <t>Devkumar Nishad</t>
        </is>
      </c>
      <c r="F270" s="17" t="inlineStr">
        <is>
          <t>Junior Software Engineer</t>
        </is>
      </c>
      <c r="G270" s="17" t="inlineStr">
        <is>
          <t>Paresh Patil</t>
        </is>
      </c>
      <c r="H270" s="17" t="inlineStr">
        <is>
          <t>IRIS1550</t>
        </is>
      </c>
      <c r="I270" s="17" t="n">
        <v>3</v>
      </c>
      <c r="J270" s="17" t="inlineStr">
        <is>
          <t>PG-DAC</t>
        </is>
      </c>
      <c r="K270" s="17" t="inlineStr">
        <is>
          <t>L3 – Professional / Associate</t>
        </is>
      </c>
      <c r="L270" s="82" t="inlineStr">
        <is>
          <t>20 of 20</t>
        </is>
      </c>
      <c r="M270" s="83" t="n"/>
      <c r="N270" s="83" t="inlineStr">
        <is>
          <t>Quarterly: 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O270" s="83" t="inlineStr">
        <is>
          <t>Latest rating: 4 · Potential: Medium · 9-box: Trusted Professional</t>
        </is>
      </c>
      <c r="P270" s="83" t="inlineStr">
        <is>
          <t>Complexity &amp; Expertise: A3: Webform customisation across IFSCA, GTA, MBRS, RMA projects; impact testing of new features on existing ones → moved up 0.5
Autonomy &amp; Decision: A3: Decides how to customise new features; discusses requirements and dependencies beforehand → moved up 0.5
Accountability &amp; Impact: A3: End-to-end feature implementation for webform on two projects; delay shifts QA and delivery dates → moved up 0.5
Leadership &amp; Strategy: A3: Acts as webform lead on IFSCA and GTA; trains and mentors assigned intern → moved up 1</t>
        </is>
      </c>
      <c r="Q270" s="84" t="inlineStr">
        <is>
          <t>Open ▸</t>
        </is>
      </c>
      <c r="R270" s="84" t="inlineStr">
        <is>
          <t>Card ▸</t>
        </is>
      </c>
      <c r="S270" s="85" t="inlineStr">
        <is>
          <t>Engineering &amp; Development</t>
        </is>
      </c>
      <c r="T270" s="86" t="inlineStr">
        <is>
          <t>Full-Stack Development</t>
        </is>
      </c>
      <c r="U270" s="86" t="inlineStr">
        <is>
          <t>R037</t>
        </is>
      </c>
      <c r="V270" s="86" t="inlineStr">
        <is>
          <t>Full-Stack Development · IC</t>
        </is>
      </c>
      <c r="W270" s="101" t="inlineStr">
        <is>
          <t>A3</t>
        </is>
      </c>
      <c r="X270" s="86" t="inlineStr">
        <is>
          <t>Band A · Practitioner</t>
        </is>
      </c>
      <c r="Y270" s="86" t="inlineStr">
        <is>
          <t>Senior Software Engineer</t>
        </is>
      </c>
      <c r="Z270" s="86" t="n"/>
      <c r="AA270" s="86" t="inlineStr">
        <is>
          <t>Placed at A3 by the evidence: six ratings × market-derived weights and rules R1–R13 · no move needed for the reporting line</t>
        </is>
      </c>
      <c r="AB270" s="86" t="n"/>
      <c r="AC270" s="88" t="inlineStr">
        <is>
          <t>A3</t>
        </is>
      </c>
      <c r="AD270" s="21" t="inlineStr">
        <is>
          <t>Medium · 3 yrs vs market 2–5 yrs for A3</t>
        </is>
      </c>
      <c r="AE270" s="21" t="n"/>
      <c r="AF270" s="21" t="inlineStr">
        <is>
          <t>P2 · SFIA 3 Apply</t>
        </is>
      </c>
      <c r="AG270" s="89" t="str">
        <f>IFERROR(IF(INDEX(RM_I_C,MATCH($U270,RM_KEY,0))="","",INDEX(RM_I_C,MATCH($U270,RM_KEY,0))),"")</f>
        <v>H</v>
      </c>
      <c r="AH270" s="90" t="str">
        <f>IFERROR(IF(INDEX(RM_I_Au,MATCH($U270,RM_KEY,0))="","",INDEX(RM_I_Au,MATCH($U270,RM_KEY,0))),"")</f>
        <v>M</v>
      </c>
      <c r="AI270" s="90" t="str">
        <f>IFERROR(IF(INDEX(RM_I_Ac,MATCH($U270,RM_KEY,0))="","",INDEX(RM_I_Ac,MATCH($U270,RM_KEY,0))),"")</f>
        <v>L</v>
      </c>
      <c r="AJ270" s="90" t="str">
        <f>IFERROR(IF(INDEX(RM_I_L,MATCH($U270,RM_KEY,0))="","",INDEX(RM_I_L,MATCH($U270,RM_KEY,0))),"")</f>
        <v>L</v>
      </c>
      <c r="AK270" s="90" t="str">
        <f>IFERROR(IF(INDEX(RM_I_BI,MATCH($U270,RM_KEY,0))="","",INDEX(RM_I_BI,MATCH($U270,RM_KEY,0))),"")</f>
        <v>L</v>
      </c>
      <c r="AL270" s="90" t="str">
        <f>IFERROR(IF(INDEX(RM_I_Exp,MATCH($U270,RM_KEY,0))="","",INDEX(RM_I_Exp,MATCH($U270,RM_KEY,0))),"")</f>
        <v>L</v>
      </c>
      <c r="AM270" s="90" t="str">
        <f>IFERROR(IF(INDEX(RM_I_Edu,MATCH($U270,RM_KEY,0))="","",INDEX(RM_I_Edu,MATCH($U270,RM_KEY,0))),"")</f>
        <v>L</v>
      </c>
      <c r="AN270" s="91" t="str">
        <f>IFERROR(IF(INDEX(RM_M_C,MATCH($U270,RM_KEY,0))="","",INDEX(RM_M_C,MATCH($U270,RM_KEY,0))),"")</f>
        <v>H</v>
      </c>
      <c r="AO270" s="92" t="str">
        <f>IFERROR(IF(INDEX(RM_M_Au,MATCH($U270,RM_KEY,0))="","",INDEX(RM_M_Au,MATCH($U270,RM_KEY,0))),"")</f>
        <v>M</v>
      </c>
      <c r="AP270" s="92" t="str">
        <f>IFERROR(IF(INDEX(RM_M_Ac,MATCH($U270,RM_KEY,0))="","",INDEX(RM_M_Ac,MATCH($U270,RM_KEY,0))),"")</f>
        <v>M</v>
      </c>
      <c r="AQ270" s="92" t="str">
        <f>IFERROR(IF(INDEX(RM_M_L,MATCH($U270,RM_KEY,0))="","",INDEX(RM_M_L,MATCH($U270,RM_KEY,0))),"")</f>
        <v>L</v>
      </c>
      <c r="AR270" s="92" t="str">
        <f>IFERROR(IF(INDEX(RM_M_BI,MATCH($U270,RM_KEY,0))="","",INDEX(RM_M_BI,MATCH($U270,RM_KEY,0))),"")</f>
        <v>L</v>
      </c>
      <c r="AS270" s="92" t="str">
        <f>IFERROR(IF(INDEX(RM_M_Exp,MATCH($U270,RM_KEY,0))="","",INDEX(RM_M_Exp,MATCH($U270,RM_KEY,0))),"")</f>
        <v>L</v>
      </c>
      <c r="AT270" s="92" t="str">
        <f>IFERROR(IF(INDEX(RM_M_Edu,MATCH($U270,RM_KEY,0))="","",INDEX(RM_M_Edu,MATCH($U270,RM_KEY,0))),"")</f>
        <v>L</v>
      </c>
      <c r="AU270" s="93" t="str">
        <f>IFERROR(IF(INDEX(RM_L_C,MATCH($U270,RM_KEY,0))="","",INDEX(RM_L_C,MATCH($U270,RM_KEY,0))),"")</f>
        <v/>
      </c>
      <c r="AV270" s="94" t="str">
        <f>IFERROR(IF(INDEX(RM_L_Au,MATCH($U270,RM_KEY,0))="","",INDEX(RM_L_Au,MATCH($U270,RM_KEY,0))),"")</f>
        <v/>
      </c>
      <c r="AW270" s="94" t="str">
        <f>IFERROR(IF(INDEX(RM_L_Ac,MATCH($U270,RM_KEY,0))="","",INDEX(RM_L_Ac,MATCH($U270,RM_KEY,0))),"")</f>
        <v/>
      </c>
      <c r="AX270" s="94" t="str">
        <f>IFERROR(IF(INDEX(RM_L_L,MATCH($U270,RM_KEY,0))="","",INDEX(RM_L_L,MATCH($U270,RM_KEY,0))),"")</f>
        <v/>
      </c>
      <c r="AY270" s="94" t="str">
        <f>IFERROR(IF(INDEX(RM_L_BI,MATCH($U270,RM_KEY,0))="","",INDEX(RM_L_BI,MATCH($U270,RM_KEY,0))),"")</f>
        <v/>
      </c>
      <c r="AZ270" s="94" t="str">
        <f>IFERROR(IF(INDEX(RM_L_Exp,MATCH($U270,RM_KEY,0))="","",INDEX(RM_L_Exp,MATCH($U270,RM_KEY,0))),"")</f>
        <v/>
      </c>
      <c r="BA270" s="94" t="str">
        <f>IFERROR(IF(INDEX(RM_L_Edu,MATCH($U270,RM_KEY,0))="","",INDEX(RM_L_Edu,MATCH($U270,RM_KEY,0))),"")</f>
        <v/>
      </c>
      <c r="BB270" s="89" t="inlineStr">
        <is>
          <t>M</t>
        </is>
      </c>
      <c r="BC270" s="90" t="inlineStr">
        <is>
          <t>M</t>
        </is>
      </c>
      <c r="BD270" s="90" t="inlineStr">
        <is>
          <t>M</t>
        </is>
      </c>
      <c r="BE270" s="90" t="inlineStr">
        <is>
          <t>L</t>
        </is>
      </c>
      <c r="BF270" s="90" t="n"/>
      <c r="BG270" s="90" t="inlineStr">
        <is>
          <t>M</t>
        </is>
      </c>
      <c r="BH270" s="90" t="inlineStr">
        <is>
          <t>H</t>
        </is>
      </c>
      <c r="BI270" s="93" t="n"/>
      <c r="BJ270" s="94" t="n"/>
      <c r="BK270" s="94" t="n"/>
      <c r="BL270" s="94" t="n"/>
      <c r="BM270" s="94" t="n"/>
      <c r="BN270" s="94" t="n"/>
      <c r="BO270" s="94" t="n"/>
      <c r="BP270" s="63" t="n"/>
      <c r="BQ270" s="95" t="str">
        <f>IF(CY270=0,"",IF(BP270&lt;&gt;"",BP270,IF(LEFT(W270,1)="X",W270,IF(OR(W270="B+",W270="C+"),INDEX(LAD_PC,MAX(1,MIN(14,MATCH(W270,LAD_PC,0)+IF((DA270-CZ270)&gt;=0.5,1,IF((DA270-CZ270)&lt;=-0.5,-1,0))))),INDEX(LAD_STD,MAX(1,MIN(12,MATCH(W270,LAD_STD,0)+IF((DA270-CZ270)&gt;=0.5,1,IF((DA270-CZ270)&lt;=-0.5,-1,0)))))))))</f>
        <v/>
      </c>
      <c r="BR270" s="86" t="str">
        <f>IF(BQ270="","",IFERROR(CHOOSE(INDEX(B_RANK,MATCH(BQ270,B_LVL,0)),"Band A · Practitioner","Band B · Specialist / Manager","B+ · Player-Coach","Band C · Principal / Head","C+ · Player-Coach","Band D · Business leadership","Band E · Enterprise leadership"),"Band X · Consultant"))</f>
        <v/>
      </c>
      <c r="BS270" s="86" t="str">
        <f>IF(BQ270="","",IF(BQ270=W270,"• Same",IF(INDEX(B_VAL,MATCH(BQ270,B_LVL,0))&gt;INDEX(B_VAL,MATCH(W270,B_LVL,0)),"▲ Up","▼ Down")))</f>
        <v/>
      </c>
      <c r="BT270" s="95" t="str">
        <f>IF(BQ270&lt;&gt;"",BQ270,W270)</f>
        <v>A3</v>
      </c>
      <c r="BU270" s="86" t="str">
        <f>IFERROR(IF($H270="","—",IF(OR(LEFT(BT270,1)="X",LEFT(INDEX($BT$7:$BT$592,MATCH($H270,$D$7:$D$592,0)),1)="X"),"—",IF(AND(LEFT(BT270,1)="E",LEFT(INDEX($BT$7:$BT$592,MATCH($H270,$D$7:$D$592,0)),1)="E"),"Exception · Band E",IF(INDEX(B_VAL,MATCH(BT270,B_LVL,0))&gt;=INDEX(B_VAL,MATCH(INDEX($BT$7:$BT$592,MATCH($H270,$D$7:$D$592,0)),B_LVL,0)),"⚠ At or above the manager",IF(INDEX(B_RANK,MATCH(BT270,B_LVL,0))=INDEX(B_RANK,MATCH(INDEX($BT$7:$BT$592,MATCH($H270,$D$7:$D$592,0)),B_LVL,0)),"⚠ Same band as the manager","OK"))))),"—")</f>
        <v>OK</v>
      </c>
      <c r="BV270" s="64" t="n"/>
      <c r="BW270" s="20">
        <f>IFERROR(INDEX(LMH_PTS,MATCH(AG270,LMH_KEY,0)),0)</f>
        <v>9</v>
      </c>
      <c r="BX270" s="21">
        <f>IFERROR(INDEX(LMH_PTS,MATCH(AH270,LMH_KEY,0)),0)</f>
        <v>3</v>
      </c>
      <c r="BY270" s="21">
        <f>IFERROR(INDEX(LMH_PTS,MATCH(AI270,LMH_KEY,0)),0)</f>
        <v>1</v>
      </c>
      <c r="BZ270" s="21">
        <f>IFERROR(INDEX(LMH_PTS,MATCH(AJ270,LMH_KEY,0)),0)</f>
        <v>1</v>
      </c>
      <c r="CA270" s="21">
        <f>IFERROR(INDEX(LMH_PTS,MATCH(AK270,LMH_KEY,0)),0)</f>
        <v>1</v>
      </c>
      <c r="CB270" s="21">
        <f>IFERROR(INDEX(LMH_PTS,MATCH(AL270,LMH_KEY,0)),0)</f>
        <v>1</v>
      </c>
      <c r="CC270" s="21">
        <f>IFERROR(INDEX(LMH_PTS,MATCH(AM270,LMH_KEY,0)),0)</f>
        <v>1</v>
      </c>
      <c r="CD270" s="21">
        <f>IFERROR(INDEX(LMH_PTS,MATCH(IF(AU270&lt;&gt;"",AU270,AG270),LMH_KEY,0)),0)</f>
        <v>9</v>
      </c>
      <c r="CE270" s="21">
        <f>IFERROR(INDEX(LMH_PTS,MATCH(IF(AV270&lt;&gt;"",AV270,AH270),LMH_KEY,0)),0)</f>
        <v>3</v>
      </c>
      <c r="CF270" s="21">
        <f>IFERROR(INDEX(LMH_PTS,MATCH(IF(AW270&lt;&gt;"",AW270,AI270),LMH_KEY,0)),0)</f>
        <v>1</v>
      </c>
      <c r="CG270" s="21">
        <f>IFERROR(INDEX(LMH_PTS,MATCH(IF(AX270&lt;&gt;"",AX270,AJ270),LMH_KEY,0)),0)</f>
        <v>1</v>
      </c>
      <c r="CH270" s="21">
        <f>IFERROR(INDEX(LMH_PTS,MATCH(IF(AY270&lt;&gt;"",AY270,AK270),LMH_KEY,0)),0)</f>
        <v>1</v>
      </c>
      <c r="CI270" s="21">
        <f>IFERROR(INDEX(LMH_PTS,MATCH(IF(AZ270&lt;&gt;"",AZ270,AL270),LMH_KEY,0)),0)</f>
        <v>1</v>
      </c>
      <c r="CJ270" s="21">
        <f>IFERROR(INDEX(LMH_PTS,MATCH(IF(BA270&lt;&gt;"",BA270,AM270),LMH_KEY,0)),0)</f>
        <v>1</v>
      </c>
      <c r="CK270" s="21">
        <f>IF(BB270="",0,IFERROR(INDEX(LMH_STEP,MATCH(BB270,LMH_KEY,0)),0))</f>
        <v>0</v>
      </c>
      <c r="CL270" s="21">
        <f>IF(BC270="",0,IFERROR(INDEX(LMH_STEP,MATCH(BC270,LMH_KEY,0)),0))</f>
        <v>0</v>
      </c>
      <c r="CM270" s="21">
        <f>IF(BD270="",0,IFERROR(INDEX(LMH_STEP,MATCH(BD270,LMH_KEY,0)),0))</f>
        <v>0</v>
      </c>
      <c r="CN270" s="21">
        <f>IF(BE270="",0,IFERROR(INDEX(LMH_STEP,MATCH(BE270,LMH_KEY,0)),0))</f>
        <v>-1</v>
      </c>
      <c r="CO270" s="21">
        <f>IF(BF270="",0,IFERROR(INDEX(LMH_STEP,MATCH(BF270,LMH_KEY,0)),0))</f>
        <v>0</v>
      </c>
      <c r="CP270" s="21">
        <f>IF(BG270="",0,IFERROR(INDEX(LMH_STEP,MATCH(BG270,LMH_KEY,0)),0))</f>
        <v>0</v>
      </c>
      <c r="CQ270" s="21">
        <f>IF(BH270="",0,IFERROR(INDEX(LMH_STEP,MATCH(BH270,LMH_KEY,0)),0))</f>
        <v>1</v>
      </c>
      <c r="CR270" s="21">
        <f>IF(BI270&lt;&gt;"",IFERROR(INDEX(LMH_STEP,MATCH(BI270,LMH_KEY,0)),0),CK270)</f>
        <v>0</v>
      </c>
      <c r="CS270" s="21">
        <f>IF(BJ270&lt;&gt;"",IFERROR(INDEX(LMH_STEP,MATCH(BJ270,LMH_KEY,0)),0),CL270)</f>
        <v>0</v>
      </c>
      <c r="CT270" s="21">
        <f>IF(BK270&lt;&gt;"",IFERROR(INDEX(LMH_STEP,MATCH(BK270,LMH_KEY,0)),0),CM270)</f>
        <v>0</v>
      </c>
      <c r="CU270" s="21">
        <f>IF(BL270&lt;&gt;"",IFERROR(INDEX(LMH_STEP,MATCH(BL270,LMH_KEY,0)),0),CN270)</f>
        <v>-1</v>
      </c>
      <c r="CV270" s="21">
        <f>IF(BM270&lt;&gt;"",IFERROR(INDEX(LMH_STEP,MATCH(BM270,LMH_KEY,0)),0),CO270)</f>
        <v>0</v>
      </c>
      <c r="CW270" s="21">
        <f>IF(BN270&lt;&gt;"",IFERROR(INDEX(LMH_STEP,MATCH(BN270,LMH_KEY,0)),0),CP270)</f>
        <v>0</v>
      </c>
      <c r="CX270" s="21">
        <f>IF(BO270&lt;&gt;"",IFERROR(INDEX(LMH_STEP,MATCH(BO270,LMH_KEY,0)),0),CQ270)</f>
        <v>1</v>
      </c>
      <c r="CY270" s="21">
        <f>COUNTA(BI270:BO270)+IF(BP270&lt;&gt;"",1,0)+IFERROR(INDEX(RM_LCNT,MATCH($U270,RM_KEY,0)),0)</f>
        <v>0</v>
      </c>
      <c r="CZ270" s="21">
        <f>IF((BW270+BX270+BY270+BZ270+CA270+CB270+CC270)=0,0,(BW270*CK270+BX270*CL270+BY270*CM270+BZ270*CN270+CA270*CO270+CB270*CP270+CC270*CQ270)/(BW270+BX270+BY270+BZ270+CA270+CB270+CC270))</f>
        <v>0</v>
      </c>
      <c r="DA270" s="21">
        <f>IF((CD270+CE270+CF270+CG270+CH270+CI270+CJ270)=0,0,(CD270*CR270+CE270*CS270+CF270*CT270+CG270*CU270+CH270*CV270+CI270*CW270+CJ270*CX270)/(CD270+CE270+CF270+CG270+CH270+CI270+CJ270))</f>
        <v>0</v>
      </c>
    </row>
    <row r="271" ht="70" customHeight="1">
      <c r="A271" s="59" t="inlineStr">
        <is>
          <t>iFile</t>
        </is>
      </c>
      <c r="B271" s="17" t="inlineStr">
        <is>
          <t>Technology</t>
        </is>
      </c>
      <c r="C271" s="17" t="n">
        <v>5</v>
      </c>
      <c r="D271" s="17" t="inlineStr">
        <is>
          <t>IRIS2525</t>
        </is>
      </c>
      <c r="E271" s="17" t="inlineStr">
        <is>
          <t>Rajeev Gupta</t>
        </is>
      </c>
      <c r="F271" s="17" t="inlineStr">
        <is>
          <t>Software Engineer</t>
        </is>
      </c>
      <c r="G271" s="17" t="inlineStr">
        <is>
          <t>Paresh Patil</t>
        </is>
      </c>
      <c r="H271" s="17" t="inlineStr">
        <is>
          <t>IRIS1550</t>
        </is>
      </c>
      <c r="I271" s="17" t="n">
        <v>1.7</v>
      </c>
      <c r="J271" s="17" t="inlineStr">
        <is>
          <t>B.Tech</t>
        </is>
      </c>
      <c r="K271" s="17" t="inlineStr">
        <is>
          <t>L3 – Professional / Associate</t>
        </is>
      </c>
      <c r="L271" s="82" t="inlineStr">
        <is>
          <t>20 of 20</t>
        </is>
      </c>
      <c r="M271" s="83" t="n"/>
      <c r="N271" s="83" t="inlineStr">
        <is>
          <t>Quarterly: 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O271" s="83" t="inlineStr">
        <is>
          <t>Latest rating: 3 · Potential: Medium · 9-box: Trusted Professional</t>
        </is>
      </c>
      <c r="P271" s="83" t="inlineStr">
        <is>
          <t>Complexity &amp; Expertise: A2: Develops new features per client requirement; no specific module, problem or technique described → matches the start
Autonomy &amp; Decision: A2: 'Strategy then implement': chooses own approach; nothing more specific → matches the start
Accountability &amp; Impact: A2: Accountable for delivering own work within the timeframe → matches the start
Leadership &amp; Strategy: A2: KRA expects guiding team members; survey describes none → moved up 0.5</t>
        </is>
      </c>
      <c r="Q271" s="84" t="inlineStr">
        <is>
          <t>Open ▸</t>
        </is>
      </c>
      <c r="R271" s="84" t="inlineStr">
        <is>
          <t>Card ▸</t>
        </is>
      </c>
      <c r="S271" s="85" t="inlineStr">
        <is>
          <t>Engineering &amp; Development</t>
        </is>
      </c>
      <c r="T271" s="86" t="inlineStr">
        <is>
          <t>Front-End / UI Development</t>
        </is>
      </c>
      <c r="U271" s="86" t="inlineStr">
        <is>
          <t>R036</t>
        </is>
      </c>
      <c r="V271" s="86" t="inlineStr">
        <is>
          <t>Front-End / UI Development · IC</t>
        </is>
      </c>
      <c r="W271" s="101" t="inlineStr">
        <is>
          <t>A2</t>
        </is>
      </c>
      <c r="X271" s="86" t="inlineStr">
        <is>
          <t>Band A · Practitioner</t>
        </is>
      </c>
      <c r="Y271" s="86" t="inlineStr">
        <is>
          <t>UI Developer</t>
        </is>
      </c>
      <c r="Z271" s="86" t="n"/>
      <c r="AA271" s="86" t="inlineStr">
        <is>
          <t>Placed at A2 by the evidence: six ratings × market-derived weights and rules R1–R13 · no move needed for the reporting line</t>
        </is>
      </c>
      <c r="AB271" s="86" t="n"/>
      <c r="AC271" s="88" t="inlineStr">
        <is>
          <t>A2</t>
        </is>
      </c>
      <c r="AD271" s="21" t="inlineStr">
        <is>
          <t>Medium · 1.7 yrs vs market 0–3 yrs for A2</t>
        </is>
      </c>
      <c r="AE271" s="21" t="n"/>
      <c r="AF271" s="21" t="inlineStr">
        <is>
          <t>P1–P2 · SFIA 2 Assist</t>
        </is>
      </c>
      <c r="AG271" s="89" t="str">
        <f>IFERROR(IF(INDEX(RM_I_C,MATCH($U271,RM_KEY,0))="","",INDEX(RM_I_C,MATCH($U271,RM_KEY,0))),"")</f>
        <v>H</v>
      </c>
      <c r="AH271" s="90" t="str">
        <f>IFERROR(IF(INDEX(RM_I_Au,MATCH($U271,RM_KEY,0))="","",INDEX(RM_I_Au,MATCH($U271,RM_KEY,0))),"")</f>
        <v>M</v>
      </c>
      <c r="AI271" s="90" t="str">
        <f>IFERROR(IF(INDEX(RM_I_Ac,MATCH($U271,RM_KEY,0))="","",INDEX(RM_I_Ac,MATCH($U271,RM_KEY,0))),"")</f>
        <v>L</v>
      </c>
      <c r="AJ271" s="90" t="str">
        <f>IFERROR(IF(INDEX(RM_I_L,MATCH($U271,RM_KEY,0))="","",INDEX(RM_I_L,MATCH($U271,RM_KEY,0))),"")</f>
        <v>L</v>
      </c>
      <c r="AK271" s="90" t="str">
        <f>IFERROR(IF(INDEX(RM_I_BI,MATCH($U271,RM_KEY,0))="","",INDEX(RM_I_BI,MATCH($U271,RM_KEY,0))),"")</f>
        <v>L</v>
      </c>
      <c r="AL271" s="90" t="str">
        <f>IFERROR(IF(INDEX(RM_I_Exp,MATCH($U271,RM_KEY,0))="","",INDEX(RM_I_Exp,MATCH($U271,RM_KEY,0))),"")</f>
        <v>L</v>
      </c>
      <c r="AM271" s="90" t="str">
        <f>IFERROR(IF(INDEX(RM_I_Edu,MATCH($U271,RM_KEY,0))="","",INDEX(RM_I_Edu,MATCH($U271,RM_KEY,0))),"")</f>
        <v>L</v>
      </c>
      <c r="AN271" s="91" t="str">
        <f>IFERROR(IF(INDEX(RM_M_C,MATCH($U271,RM_KEY,0))="","",INDEX(RM_M_C,MATCH($U271,RM_KEY,0))),"")</f>
        <v>H</v>
      </c>
      <c r="AO271" s="92" t="str">
        <f>IFERROR(IF(INDEX(RM_M_Au,MATCH($U271,RM_KEY,0))="","",INDEX(RM_M_Au,MATCH($U271,RM_KEY,0))),"")</f>
        <v>M</v>
      </c>
      <c r="AP271" s="92" t="str">
        <f>IFERROR(IF(INDEX(RM_M_Ac,MATCH($U271,RM_KEY,0))="","",INDEX(RM_M_Ac,MATCH($U271,RM_KEY,0))),"")</f>
        <v>M</v>
      </c>
      <c r="AQ271" s="92" t="str">
        <f>IFERROR(IF(INDEX(RM_M_L,MATCH($U271,RM_KEY,0))="","",INDEX(RM_M_L,MATCH($U271,RM_KEY,0))),"")</f>
        <v>L</v>
      </c>
      <c r="AR271" s="92" t="str">
        <f>IFERROR(IF(INDEX(RM_M_BI,MATCH($U271,RM_KEY,0))="","",INDEX(RM_M_BI,MATCH($U271,RM_KEY,0))),"")</f>
        <v>L</v>
      </c>
      <c r="AS271" s="92" t="str">
        <f>IFERROR(IF(INDEX(RM_M_Exp,MATCH($U271,RM_KEY,0))="","",INDEX(RM_M_Exp,MATCH($U271,RM_KEY,0))),"")</f>
        <v>L</v>
      </c>
      <c r="AT271" s="92" t="str">
        <f>IFERROR(IF(INDEX(RM_M_Edu,MATCH($U271,RM_KEY,0))="","",INDEX(RM_M_Edu,MATCH($U271,RM_KEY,0))),"")</f>
        <v>L</v>
      </c>
      <c r="AU271" s="93" t="str">
        <f>IFERROR(IF(INDEX(RM_L_C,MATCH($U271,RM_KEY,0))="","",INDEX(RM_L_C,MATCH($U271,RM_KEY,0))),"")</f>
        <v/>
      </c>
      <c r="AV271" s="94" t="str">
        <f>IFERROR(IF(INDEX(RM_L_Au,MATCH($U271,RM_KEY,0))="","",INDEX(RM_L_Au,MATCH($U271,RM_KEY,0))),"")</f>
        <v/>
      </c>
      <c r="AW271" s="94" t="str">
        <f>IFERROR(IF(INDEX(RM_L_Ac,MATCH($U271,RM_KEY,0))="","",INDEX(RM_L_Ac,MATCH($U271,RM_KEY,0))),"")</f>
        <v/>
      </c>
      <c r="AX271" s="94" t="str">
        <f>IFERROR(IF(INDEX(RM_L_L,MATCH($U271,RM_KEY,0))="","",INDEX(RM_L_L,MATCH($U271,RM_KEY,0))),"")</f>
        <v/>
      </c>
      <c r="AY271" s="94" t="str">
        <f>IFERROR(IF(INDEX(RM_L_BI,MATCH($U271,RM_KEY,0))="","",INDEX(RM_L_BI,MATCH($U271,RM_KEY,0))),"")</f>
        <v/>
      </c>
      <c r="AZ271" s="94" t="str">
        <f>IFERROR(IF(INDEX(RM_L_Exp,MATCH($U271,RM_KEY,0))="","",INDEX(RM_L_Exp,MATCH($U271,RM_KEY,0))),"")</f>
        <v/>
      </c>
      <c r="BA271" s="94" t="str">
        <f>IFERROR(IF(INDEX(RM_L_Edu,MATCH($U271,RM_KEY,0))="","",INDEX(RM_L_Edu,MATCH($U271,RM_KEY,0))),"")</f>
        <v/>
      </c>
      <c r="BB271" s="89" t="inlineStr">
        <is>
          <t>M</t>
        </is>
      </c>
      <c r="BC271" s="90" t="inlineStr">
        <is>
          <t>M</t>
        </is>
      </c>
      <c r="BD271" s="90" t="inlineStr">
        <is>
          <t>M</t>
        </is>
      </c>
      <c r="BE271" s="90" t="inlineStr">
        <is>
          <t>M</t>
        </is>
      </c>
      <c r="BF271" s="90" t="n"/>
      <c r="BG271" s="90" t="inlineStr">
        <is>
          <t>M</t>
        </is>
      </c>
      <c r="BH271" s="90" t="inlineStr">
        <is>
          <t>M</t>
        </is>
      </c>
      <c r="BI271" s="93" t="n"/>
      <c r="BJ271" s="94" t="n"/>
      <c r="BK271" s="94" t="n"/>
      <c r="BL271" s="94" t="n"/>
      <c r="BM271" s="94" t="n"/>
      <c r="BN271" s="94" t="n"/>
      <c r="BO271" s="94" t="n"/>
      <c r="BP271" s="63" t="n"/>
      <c r="BQ271" s="95" t="str">
        <f>IF(CY271=0,"",IF(BP271&lt;&gt;"",BP271,IF(LEFT(W271,1)="X",W271,IF(OR(W271="B+",W271="C+"),INDEX(LAD_PC,MAX(1,MIN(14,MATCH(W271,LAD_PC,0)+IF((DA271-CZ271)&gt;=0.5,1,IF((DA271-CZ271)&lt;=-0.5,-1,0))))),INDEX(LAD_STD,MAX(1,MIN(12,MATCH(W271,LAD_STD,0)+IF((DA271-CZ271)&gt;=0.5,1,IF((DA271-CZ271)&lt;=-0.5,-1,0)))))))))</f>
        <v/>
      </c>
      <c r="BR271" s="86" t="str">
        <f>IF(BQ271="","",IFERROR(CHOOSE(INDEX(B_RANK,MATCH(BQ271,B_LVL,0)),"Band A · Practitioner","Band B · Specialist / Manager","B+ · Player-Coach","Band C · Principal / Head","C+ · Player-Coach","Band D · Business leadership","Band E · Enterprise leadership"),"Band X · Consultant"))</f>
        <v/>
      </c>
      <c r="BS271" s="86" t="str">
        <f>IF(BQ271="","",IF(BQ271=W271,"• Same",IF(INDEX(B_VAL,MATCH(BQ271,B_LVL,0))&gt;INDEX(B_VAL,MATCH(W271,B_LVL,0)),"▲ Up","▼ Down")))</f>
        <v/>
      </c>
      <c r="BT271" s="95" t="str">
        <f>IF(BQ271&lt;&gt;"",BQ271,W271)</f>
        <v>A2</v>
      </c>
      <c r="BU271" s="86" t="str">
        <f>IFERROR(IF($H271="","—",IF(OR(LEFT(BT271,1)="X",LEFT(INDEX($BT$7:$BT$592,MATCH($H271,$D$7:$D$592,0)),1)="X"),"—",IF(AND(LEFT(BT271,1)="E",LEFT(INDEX($BT$7:$BT$592,MATCH($H271,$D$7:$D$592,0)),1)="E"),"Exception · Band E",IF(INDEX(B_VAL,MATCH(BT271,B_LVL,0))&gt;=INDEX(B_VAL,MATCH(INDEX($BT$7:$BT$592,MATCH($H271,$D$7:$D$592,0)),B_LVL,0)),"⚠ At or above the manager",IF(INDEX(B_RANK,MATCH(BT271,B_LVL,0))=INDEX(B_RANK,MATCH(INDEX($BT$7:$BT$592,MATCH($H271,$D$7:$D$592,0)),B_LVL,0)),"⚠ Same band as the manager","OK"))))),"—")</f>
        <v>OK</v>
      </c>
      <c r="BV271" s="64" t="n"/>
      <c r="BW271" s="20">
        <f>IFERROR(INDEX(LMH_PTS,MATCH(AG271,LMH_KEY,0)),0)</f>
        <v>9</v>
      </c>
      <c r="BX271" s="21">
        <f>IFERROR(INDEX(LMH_PTS,MATCH(AH271,LMH_KEY,0)),0)</f>
        <v>3</v>
      </c>
      <c r="BY271" s="21">
        <f>IFERROR(INDEX(LMH_PTS,MATCH(AI271,LMH_KEY,0)),0)</f>
        <v>1</v>
      </c>
      <c r="BZ271" s="21">
        <f>IFERROR(INDEX(LMH_PTS,MATCH(AJ271,LMH_KEY,0)),0)</f>
        <v>1</v>
      </c>
      <c r="CA271" s="21">
        <f>IFERROR(INDEX(LMH_PTS,MATCH(AK271,LMH_KEY,0)),0)</f>
        <v>1</v>
      </c>
      <c r="CB271" s="21">
        <f>IFERROR(INDEX(LMH_PTS,MATCH(AL271,LMH_KEY,0)),0)</f>
        <v>1</v>
      </c>
      <c r="CC271" s="21">
        <f>IFERROR(INDEX(LMH_PTS,MATCH(AM271,LMH_KEY,0)),0)</f>
        <v>1</v>
      </c>
      <c r="CD271" s="21">
        <f>IFERROR(INDEX(LMH_PTS,MATCH(IF(AU271&lt;&gt;"",AU271,AG271),LMH_KEY,0)),0)</f>
        <v>9</v>
      </c>
      <c r="CE271" s="21">
        <f>IFERROR(INDEX(LMH_PTS,MATCH(IF(AV271&lt;&gt;"",AV271,AH271),LMH_KEY,0)),0)</f>
        <v>3</v>
      </c>
      <c r="CF271" s="21">
        <f>IFERROR(INDEX(LMH_PTS,MATCH(IF(AW271&lt;&gt;"",AW271,AI271),LMH_KEY,0)),0)</f>
        <v>1</v>
      </c>
      <c r="CG271" s="21">
        <f>IFERROR(INDEX(LMH_PTS,MATCH(IF(AX271&lt;&gt;"",AX271,AJ271),LMH_KEY,0)),0)</f>
        <v>1</v>
      </c>
      <c r="CH271" s="21">
        <f>IFERROR(INDEX(LMH_PTS,MATCH(IF(AY271&lt;&gt;"",AY271,AK271),LMH_KEY,0)),0)</f>
        <v>1</v>
      </c>
      <c r="CI271" s="21">
        <f>IFERROR(INDEX(LMH_PTS,MATCH(IF(AZ271&lt;&gt;"",AZ271,AL271),LMH_KEY,0)),0)</f>
        <v>1</v>
      </c>
      <c r="CJ271" s="21">
        <f>IFERROR(INDEX(LMH_PTS,MATCH(IF(BA271&lt;&gt;"",BA271,AM271),LMH_KEY,0)),0)</f>
        <v>1</v>
      </c>
      <c r="CK271" s="21">
        <f>IF(BB271="",0,IFERROR(INDEX(LMH_STEP,MATCH(BB271,LMH_KEY,0)),0))</f>
        <v>0</v>
      </c>
      <c r="CL271" s="21">
        <f>IF(BC271="",0,IFERROR(INDEX(LMH_STEP,MATCH(BC271,LMH_KEY,0)),0))</f>
        <v>0</v>
      </c>
      <c r="CM271" s="21">
        <f>IF(BD271="",0,IFERROR(INDEX(LMH_STEP,MATCH(BD271,LMH_KEY,0)),0))</f>
        <v>0</v>
      </c>
      <c r="CN271" s="21">
        <f>IF(BE271="",0,IFERROR(INDEX(LMH_STEP,MATCH(BE271,LMH_KEY,0)),0))</f>
        <v>0</v>
      </c>
      <c r="CO271" s="21">
        <f>IF(BF271="",0,IFERROR(INDEX(LMH_STEP,MATCH(BF271,LMH_KEY,0)),0))</f>
        <v>0</v>
      </c>
      <c r="CP271" s="21">
        <f>IF(BG271="",0,IFERROR(INDEX(LMH_STEP,MATCH(BG271,LMH_KEY,0)),0))</f>
        <v>0</v>
      </c>
      <c r="CQ271" s="21">
        <f>IF(BH271="",0,IFERROR(INDEX(LMH_STEP,MATCH(BH271,LMH_KEY,0)),0))</f>
        <v>0</v>
      </c>
      <c r="CR271" s="21">
        <f>IF(BI271&lt;&gt;"",IFERROR(INDEX(LMH_STEP,MATCH(BI271,LMH_KEY,0)),0),CK271)</f>
        <v>0</v>
      </c>
      <c r="CS271" s="21">
        <f>IF(BJ271&lt;&gt;"",IFERROR(INDEX(LMH_STEP,MATCH(BJ271,LMH_KEY,0)),0),CL271)</f>
        <v>0</v>
      </c>
      <c r="CT271" s="21">
        <f>IF(BK271&lt;&gt;"",IFERROR(INDEX(LMH_STEP,MATCH(BK271,LMH_KEY,0)),0),CM271)</f>
        <v>0</v>
      </c>
      <c r="CU271" s="21">
        <f>IF(BL271&lt;&gt;"",IFERROR(INDEX(LMH_STEP,MATCH(BL271,LMH_KEY,0)),0),CN271)</f>
        <v>0</v>
      </c>
      <c r="CV271" s="21">
        <f>IF(BM271&lt;&gt;"",IFERROR(INDEX(LMH_STEP,MATCH(BM271,LMH_KEY,0)),0),CO271)</f>
        <v>0</v>
      </c>
      <c r="CW271" s="21">
        <f>IF(BN271&lt;&gt;"",IFERROR(INDEX(LMH_STEP,MATCH(BN271,LMH_KEY,0)),0),CP271)</f>
        <v>0</v>
      </c>
      <c r="CX271" s="21">
        <f>IF(BO271&lt;&gt;"",IFERROR(INDEX(LMH_STEP,MATCH(BO271,LMH_KEY,0)),0),CQ271)</f>
        <v>0</v>
      </c>
      <c r="CY271" s="21">
        <f>COUNTA(BI271:BO271)+IF(BP271&lt;&gt;"",1,0)+IFERROR(INDEX(RM_LCNT,MATCH($U271,RM_KEY,0)),0)</f>
        <v>0</v>
      </c>
      <c r="CZ271" s="21">
        <f>IF((BW271+BX271+BY271+BZ271+CA271+CB271+CC271)=0,0,(BW271*CK271+BX271*CL271+BY271*CM271+BZ271*CN271+CA271*CO271+CB271*CP271+CC271*CQ271)/(BW271+BX271+BY271+BZ271+CA271+CB271+CC271))</f>
        <v>0</v>
      </c>
      <c r="DA271" s="21">
        <f>IF((CD271+CE271+CF271+CG271+CH271+CI271+CJ271)=0,0,(CD271*CR271+CE271*CS271+CF271*CT271+CG271*CU271+CH271*CV271+CI271*CW271+CJ271*CX271)/(CD271+CE271+CF271+CG271+CH271+CI271+CJ271))</f>
        <v>0</v>
      </c>
    </row>
    <row r="272" ht="70" customHeight="1">
      <c r="A272" s="59" t="inlineStr">
        <is>
          <t>iFile</t>
        </is>
      </c>
      <c r="B272" s="17" t="inlineStr">
        <is>
          <t>Technology</t>
        </is>
      </c>
      <c r="C272" s="17" t="n">
        <v>4</v>
      </c>
      <c r="D272" s="17" t="inlineStr">
        <is>
          <t>IRIS1470</t>
        </is>
      </c>
      <c r="E272" s="17" t="inlineStr">
        <is>
          <t>Rajneesh Patel</t>
        </is>
      </c>
      <c r="F272" s="17" t="inlineStr">
        <is>
          <t>Senior Software Engineer</t>
        </is>
      </c>
      <c r="G272" s="17" t="inlineStr">
        <is>
          <t>Sharanagouda Patil</t>
        </is>
      </c>
      <c r="H272" s="17" t="inlineStr">
        <is>
          <t>IRIS1690</t>
        </is>
      </c>
      <c r="I272" s="17" t="n">
        <v>18.6</v>
      </c>
      <c r="J272" s="17" t="inlineStr">
        <is>
          <t>MCA</t>
        </is>
      </c>
      <c r="K272" s="17" t="inlineStr">
        <is>
          <t>L4 – Senior</t>
        </is>
      </c>
      <c r="L272" s="82" t="inlineStr">
        <is>
          <t>20 of 20</t>
        </is>
      </c>
      <c r="M272" s="83" t="n"/>
      <c r="N272"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272" s="83" t="inlineStr">
        <is>
          <t>Latest rating: Not rated · manager · 9-box: Not placed · manager</t>
        </is>
      </c>
      <c r="P272" s="83" t="inlineStr">
        <is>
          <t>Complexity &amp; Expertise: B1: Diagnoses production errors and manages environments, certificates, gateways and SSO for QAWAEM e-filing platform → moved up 0.5
Autonomy &amp; Decision: B1: Sets technical approach and directs team on upgrades/CRs; production changes need client approval → moved up 0.5
Accountability &amp; Impact: B1: Production stability, QA/UAT/prod environment health and client issue resolution for the QAWAEM platform → moved up 0.5
Leadership &amp; Strategy: B1: Guides and unblocks the team, reviews documentation, reports status to client; 1 report → moved up 0.5</t>
        </is>
      </c>
      <c r="Q272" s="84" t="inlineStr">
        <is>
          <t>Open ▸</t>
        </is>
      </c>
      <c r="R272" s="84" t="inlineStr">
        <is>
          <t>Card ▸</t>
        </is>
      </c>
      <c r="S272" s="85" t="inlineStr">
        <is>
          <t>Engineering &amp; Development</t>
        </is>
      </c>
      <c r="T272" s="86" t="inlineStr">
        <is>
          <t>Full-Stack Development</t>
        </is>
      </c>
      <c r="U272" s="86" t="inlineStr">
        <is>
          <t>R037</t>
        </is>
      </c>
      <c r="V272" s="86" t="inlineStr">
        <is>
          <t>Full-Stack Development · IC</t>
        </is>
      </c>
      <c r="W272" s="99" t="inlineStr">
        <is>
          <t>B1</t>
        </is>
      </c>
      <c r="X272" s="86" t="inlineStr">
        <is>
          <t>Band B · Specialist / Manager</t>
        </is>
      </c>
      <c r="Y272" s="86" t="inlineStr">
        <is>
          <t>Technical Specialist – POD Lead</t>
        </is>
      </c>
      <c r="Z272" s="86" t="n"/>
      <c r="AA272" s="86" t="inlineStr">
        <is>
          <t>Placed at B1 by the evidence: six ratings × market-derived weights and rules R1–R13 · no move needed for the reporting line</t>
        </is>
      </c>
      <c r="AB272" s="86" t="n"/>
      <c r="AC272" s="88" t="inlineStr">
        <is>
          <t>B1</t>
        </is>
      </c>
      <c r="AD272" s="21" t="inlineStr">
        <is>
          <t>High · 18.6 yrs vs market 4–8 yrs for B1</t>
        </is>
      </c>
      <c r="AE272" s="21" t="inlineStr">
        <is>
          <t>1 direct reports · norm IC: none · Team Lead: 3–5</t>
        </is>
      </c>
      <c r="AF272" s="21" t="inlineStr">
        <is>
          <t>P3 / M2 · SFIA 4 Enable</t>
        </is>
      </c>
      <c r="AG272" s="89" t="str">
        <f>IFERROR(IF(INDEX(RM_I_C,MATCH($U272,RM_KEY,0))="","",INDEX(RM_I_C,MATCH($U272,RM_KEY,0))),"")</f>
        <v>H</v>
      </c>
      <c r="AH272" s="90" t="str">
        <f>IFERROR(IF(INDEX(RM_I_Au,MATCH($U272,RM_KEY,0))="","",INDEX(RM_I_Au,MATCH($U272,RM_KEY,0))),"")</f>
        <v>M</v>
      </c>
      <c r="AI272" s="90" t="str">
        <f>IFERROR(IF(INDEX(RM_I_Ac,MATCH($U272,RM_KEY,0))="","",INDEX(RM_I_Ac,MATCH($U272,RM_KEY,0))),"")</f>
        <v>L</v>
      </c>
      <c r="AJ272" s="90" t="str">
        <f>IFERROR(IF(INDEX(RM_I_L,MATCH($U272,RM_KEY,0))="","",INDEX(RM_I_L,MATCH($U272,RM_KEY,0))),"")</f>
        <v>L</v>
      </c>
      <c r="AK272" s="90" t="str">
        <f>IFERROR(IF(INDEX(RM_I_BI,MATCH($U272,RM_KEY,0))="","",INDEX(RM_I_BI,MATCH($U272,RM_KEY,0))),"")</f>
        <v>L</v>
      </c>
      <c r="AL272" s="90" t="str">
        <f>IFERROR(IF(INDEX(RM_I_Exp,MATCH($U272,RM_KEY,0))="","",INDEX(RM_I_Exp,MATCH($U272,RM_KEY,0))),"")</f>
        <v>L</v>
      </c>
      <c r="AM272" s="90" t="str">
        <f>IFERROR(IF(INDEX(RM_I_Edu,MATCH($U272,RM_KEY,0))="","",INDEX(RM_I_Edu,MATCH($U272,RM_KEY,0))),"")</f>
        <v>L</v>
      </c>
      <c r="AN272" s="91" t="str">
        <f>IFERROR(IF(INDEX(RM_M_C,MATCH($U272,RM_KEY,0))="","",INDEX(RM_M_C,MATCH($U272,RM_KEY,0))),"")</f>
        <v>H</v>
      </c>
      <c r="AO272" s="92" t="str">
        <f>IFERROR(IF(INDEX(RM_M_Au,MATCH($U272,RM_KEY,0))="","",INDEX(RM_M_Au,MATCH($U272,RM_KEY,0))),"")</f>
        <v>M</v>
      </c>
      <c r="AP272" s="92" t="str">
        <f>IFERROR(IF(INDEX(RM_M_Ac,MATCH($U272,RM_KEY,0))="","",INDEX(RM_M_Ac,MATCH($U272,RM_KEY,0))),"")</f>
        <v>M</v>
      </c>
      <c r="AQ272" s="92" t="str">
        <f>IFERROR(IF(INDEX(RM_M_L,MATCH($U272,RM_KEY,0))="","",INDEX(RM_M_L,MATCH($U272,RM_KEY,0))),"")</f>
        <v>L</v>
      </c>
      <c r="AR272" s="92" t="str">
        <f>IFERROR(IF(INDEX(RM_M_BI,MATCH($U272,RM_KEY,0))="","",INDEX(RM_M_BI,MATCH($U272,RM_KEY,0))),"")</f>
        <v>L</v>
      </c>
      <c r="AS272" s="92" t="str">
        <f>IFERROR(IF(INDEX(RM_M_Exp,MATCH($U272,RM_KEY,0))="","",INDEX(RM_M_Exp,MATCH($U272,RM_KEY,0))),"")</f>
        <v>L</v>
      </c>
      <c r="AT272" s="92" t="str">
        <f>IFERROR(IF(INDEX(RM_M_Edu,MATCH($U272,RM_KEY,0))="","",INDEX(RM_M_Edu,MATCH($U272,RM_KEY,0))),"")</f>
        <v>L</v>
      </c>
      <c r="AU272" s="93" t="str">
        <f>IFERROR(IF(INDEX(RM_L_C,MATCH($U272,RM_KEY,0))="","",INDEX(RM_L_C,MATCH($U272,RM_KEY,0))),"")</f>
        <v/>
      </c>
      <c r="AV272" s="94" t="str">
        <f>IFERROR(IF(INDEX(RM_L_Au,MATCH($U272,RM_KEY,0))="","",INDEX(RM_L_Au,MATCH($U272,RM_KEY,0))),"")</f>
        <v/>
      </c>
      <c r="AW272" s="94" t="str">
        <f>IFERROR(IF(INDEX(RM_L_Ac,MATCH($U272,RM_KEY,0))="","",INDEX(RM_L_Ac,MATCH($U272,RM_KEY,0))),"")</f>
        <v/>
      </c>
      <c r="AX272" s="94" t="str">
        <f>IFERROR(IF(INDEX(RM_L_L,MATCH($U272,RM_KEY,0))="","",INDEX(RM_L_L,MATCH($U272,RM_KEY,0))),"")</f>
        <v/>
      </c>
      <c r="AY272" s="94" t="str">
        <f>IFERROR(IF(INDEX(RM_L_BI,MATCH($U272,RM_KEY,0))="","",INDEX(RM_L_BI,MATCH($U272,RM_KEY,0))),"")</f>
        <v/>
      </c>
      <c r="AZ272" s="94" t="str">
        <f>IFERROR(IF(INDEX(RM_L_Exp,MATCH($U272,RM_KEY,0))="","",INDEX(RM_L_Exp,MATCH($U272,RM_KEY,0))),"")</f>
        <v/>
      </c>
      <c r="BA272" s="94" t="str">
        <f>IFERROR(IF(INDEX(RM_L_Edu,MATCH($U272,RM_KEY,0))="","",INDEX(RM_L_Edu,MATCH($U272,RM_KEY,0))),"")</f>
        <v/>
      </c>
      <c r="BB272" s="89" t="inlineStr">
        <is>
          <t>M</t>
        </is>
      </c>
      <c r="BC272" s="90" t="inlineStr">
        <is>
          <t>M</t>
        </is>
      </c>
      <c r="BD272" s="90" t="inlineStr">
        <is>
          <t>M</t>
        </is>
      </c>
      <c r="BE272" s="90" t="inlineStr">
        <is>
          <t>M</t>
        </is>
      </c>
      <c r="BF272" s="90" t="n"/>
      <c r="BG272" s="90" t="inlineStr">
        <is>
          <t>H</t>
        </is>
      </c>
      <c r="BH272" s="90" t="inlineStr">
        <is>
          <t>H</t>
        </is>
      </c>
      <c r="BI272" s="93" t="n"/>
      <c r="BJ272" s="94" t="n"/>
      <c r="BK272" s="94" t="n"/>
      <c r="BL272" s="94" t="n"/>
      <c r="BM272" s="94" t="n"/>
      <c r="BN272" s="94" t="n"/>
      <c r="BO272" s="94" t="n"/>
      <c r="BP272" s="63" t="n"/>
      <c r="BQ272" s="95" t="str">
        <f>IF(CY272=0,"",IF(BP272&lt;&gt;"",BP272,IF(LEFT(W272,1)="X",W272,IF(OR(W272="B+",W272="C+"),INDEX(LAD_PC,MAX(1,MIN(14,MATCH(W272,LAD_PC,0)+IF((DA272-CZ272)&gt;=0.5,1,IF((DA272-CZ272)&lt;=-0.5,-1,0))))),INDEX(LAD_STD,MAX(1,MIN(12,MATCH(W272,LAD_STD,0)+IF((DA272-CZ272)&gt;=0.5,1,IF((DA272-CZ272)&lt;=-0.5,-1,0)))))))))</f>
        <v/>
      </c>
      <c r="BR272" s="86" t="str">
        <f>IF(BQ272="","",IFERROR(CHOOSE(INDEX(B_RANK,MATCH(BQ272,B_LVL,0)),"Band A · Practitioner","Band B · Specialist / Manager","B+ · Player-Coach","Band C · Principal / Head","C+ · Player-Coach","Band D · Business leadership","Band E · Enterprise leadership"),"Band X · Consultant"))</f>
        <v/>
      </c>
      <c r="BS272" s="86" t="str">
        <f>IF(BQ272="","",IF(BQ272=W272,"• Same",IF(INDEX(B_VAL,MATCH(BQ272,B_LVL,0))&gt;INDEX(B_VAL,MATCH(W272,B_LVL,0)),"▲ Up","▼ Down")))</f>
        <v/>
      </c>
      <c r="BT272" s="95" t="str">
        <f>IF(BQ272&lt;&gt;"",BQ272,W272)</f>
        <v>B1</v>
      </c>
      <c r="BU272" s="86" t="str">
        <f>IFERROR(IF($H272="","—",IF(OR(LEFT(BT272,1)="X",LEFT(INDEX($BT$7:$BT$592,MATCH($H272,$D$7:$D$592,0)),1)="X"),"—",IF(AND(LEFT(BT272,1)="E",LEFT(INDEX($BT$7:$BT$592,MATCH($H272,$D$7:$D$592,0)),1)="E"),"Exception · Band E",IF(INDEX(B_VAL,MATCH(BT272,B_LVL,0))&gt;=INDEX(B_VAL,MATCH(INDEX($BT$7:$BT$592,MATCH($H272,$D$7:$D$592,0)),B_LVL,0)),"⚠ At or above the manager",IF(INDEX(B_RANK,MATCH(BT272,B_LVL,0))=INDEX(B_RANK,MATCH(INDEX($BT$7:$BT$592,MATCH($H272,$D$7:$D$592,0)),B_LVL,0)),"⚠ Same band as the manager","OK"))))),"—")</f>
        <v>OK</v>
      </c>
      <c r="BV272" s="64" t="n"/>
      <c r="BW272" s="20">
        <f>IFERROR(INDEX(LMH_PTS,MATCH(AG272,LMH_KEY,0)),0)</f>
        <v>9</v>
      </c>
      <c r="BX272" s="21">
        <f>IFERROR(INDEX(LMH_PTS,MATCH(AH272,LMH_KEY,0)),0)</f>
        <v>3</v>
      </c>
      <c r="BY272" s="21">
        <f>IFERROR(INDEX(LMH_PTS,MATCH(AI272,LMH_KEY,0)),0)</f>
        <v>1</v>
      </c>
      <c r="BZ272" s="21">
        <f>IFERROR(INDEX(LMH_PTS,MATCH(AJ272,LMH_KEY,0)),0)</f>
        <v>1</v>
      </c>
      <c r="CA272" s="21">
        <f>IFERROR(INDEX(LMH_PTS,MATCH(AK272,LMH_KEY,0)),0)</f>
        <v>1</v>
      </c>
      <c r="CB272" s="21">
        <f>IFERROR(INDEX(LMH_PTS,MATCH(AL272,LMH_KEY,0)),0)</f>
        <v>1</v>
      </c>
      <c r="CC272" s="21">
        <f>IFERROR(INDEX(LMH_PTS,MATCH(AM272,LMH_KEY,0)),0)</f>
        <v>1</v>
      </c>
      <c r="CD272" s="21">
        <f>IFERROR(INDEX(LMH_PTS,MATCH(IF(AU272&lt;&gt;"",AU272,AG272),LMH_KEY,0)),0)</f>
        <v>9</v>
      </c>
      <c r="CE272" s="21">
        <f>IFERROR(INDEX(LMH_PTS,MATCH(IF(AV272&lt;&gt;"",AV272,AH272),LMH_KEY,0)),0)</f>
        <v>3</v>
      </c>
      <c r="CF272" s="21">
        <f>IFERROR(INDEX(LMH_PTS,MATCH(IF(AW272&lt;&gt;"",AW272,AI272),LMH_KEY,0)),0)</f>
        <v>1</v>
      </c>
      <c r="CG272" s="21">
        <f>IFERROR(INDEX(LMH_PTS,MATCH(IF(AX272&lt;&gt;"",AX272,AJ272),LMH_KEY,0)),0)</f>
        <v>1</v>
      </c>
      <c r="CH272" s="21">
        <f>IFERROR(INDEX(LMH_PTS,MATCH(IF(AY272&lt;&gt;"",AY272,AK272),LMH_KEY,0)),0)</f>
        <v>1</v>
      </c>
      <c r="CI272" s="21">
        <f>IFERROR(INDEX(LMH_PTS,MATCH(IF(AZ272&lt;&gt;"",AZ272,AL272),LMH_KEY,0)),0)</f>
        <v>1</v>
      </c>
      <c r="CJ272" s="21">
        <f>IFERROR(INDEX(LMH_PTS,MATCH(IF(BA272&lt;&gt;"",BA272,AM272),LMH_KEY,0)),0)</f>
        <v>1</v>
      </c>
      <c r="CK272" s="21">
        <f>IF(BB272="",0,IFERROR(INDEX(LMH_STEP,MATCH(BB272,LMH_KEY,0)),0))</f>
        <v>0</v>
      </c>
      <c r="CL272" s="21">
        <f>IF(BC272="",0,IFERROR(INDEX(LMH_STEP,MATCH(BC272,LMH_KEY,0)),0))</f>
        <v>0</v>
      </c>
      <c r="CM272" s="21">
        <f>IF(BD272="",0,IFERROR(INDEX(LMH_STEP,MATCH(BD272,LMH_KEY,0)),0))</f>
        <v>0</v>
      </c>
      <c r="CN272" s="21">
        <f>IF(BE272="",0,IFERROR(INDEX(LMH_STEP,MATCH(BE272,LMH_KEY,0)),0))</f>
        <v>0</v>
      </c>
      <c r="CO272" s="21">
        <f>IF(BF272="",0,IFERROR(INDEX(LMH_STEP,MATCH(BF272,LMH_KEY,0)),0))</f>
        <v>0</v>
      </c>
      <c r="CP272" s="21">
        <f>IF(BG272="",0,IFERROR(INDEX(LMH_STEP,MATCH(BG272,LMH_KEY,0)),0))</f>
        <v>1</v>
      </c>
      <c r="CQ272" s="21">
        <f>IF(BH272="",0,IFERROR(INDEX(LMH_STEP,MATCH(BH272,LMH_KEY,0)),0))</f>
        <v>1</v>
      </c>
      <c r="CR272" s="21">
        <f>IF(BI272&lt;&gt;"",IFERROR(INDEX(LMH_STEP,MATCH(BI272,LMH_KEY,0)),0),CK272)</f>
        <v>0</v>
      </c>
      <c r="CS272" s="21">
        <f>IF(BJ272&lt;&gt;"",IFERROR(INDEX(LMH_STEP,MATCH(BJ272,LMH_KEY,0)),0),CL272)</f>
        <v>0</v>
      </c>
      <c r="CT272" s="21">
        <f>IF(BK272&lt;&gt;"",IFERROR(INDEX(LMH_STEP,MATCH(BK272,LMH_KEY,0)),0),CM272)</f>
        <v>0</v>
      </c>
      <c r="CU272" s="21">
        <f>IF(BL272&lt;&gt;"",IFERROR(INDEX(LMH_STEP,MATCH(BL272,LMH_KEY,0)),0),CN272)</f>
        <v>0</v>
      </c>
      <c r="CV272" s="21">
        <f>IF(BM272&lt;&gt;"",IFERROR(INDEX(LMH_STEP,MATCH(BM272,LMH_KEY,0)),0),CO272)</f>
        <v>0</v>
      </c>
      <c r="CW272" s="21">
        <f>IF(BN272&lt;&gt;"",IFERROR(INDEX(LMH_STEP,MATCH(BN272,LMH_KEY,0)),0),CP272)</f>
        <v>1</v>
      </c>
      <c r="CX272" s="21">
        <f>IF(BO272&lt;&gt;"",IFERROR(INDEX(LMH_STEP,MATCH(BO272,LMH_KEY,0)),0),CQ272)</f>
        <v>1</v>
      </c>
      <c r="CY272" s="21">
        <f>COUNTA(BI272:BO272)+IF(BP272&lt;&gt;"",1,0)+IFERROR(INDEX(RM_LCNT,MATCH($U272,RM_KEY,0)),0)</f>
        <v>0</v>
      </c>
      <c r="CZ272" s="21">
        <f>IF((BW272+BX272+BY272+BZ272+CA272+CB272+CC272)=0,0,(BW272*CK272+BX272*CL272+BY272*CM272+BZ272*CN272+CA272*CO272+CB272*CP272+CC272*CQ272)/(BW272+BX272+BY272+BZ272+CA272+CB272+CC272))</f>
        <v>0.117647058823529</v>
      </c>
      <c r="DA272" s="21">
        <f>IF((CD272+CE272+CF272+CG272+CH272+CI272+CJ272)=0,0,(CD272*CR272+CE272*CS272+CF272*CT272+CG272*CU272+CH272*CV272+CI272*CW272+CJ272*CX272)/(CD272+CE272+CF272+CG272+CH272+CI272+CJ272))</f>
        <v>0.117647058823529</v>
      </c>
    </row>
    <row r="273" ht="70" customHeight="1">
      <c r="A273" s="59" t="inlineStr">
        <is>
          <t>iFile</t>
        </is>
      </c>
      <c r="B273" s="17" t="inlineStr">
        <is>
          <t>Technology</t>
        </is>
      </c>
      <c r="C273" s="17" t="n">
        <v>5</v>
      </c>
      <c r="D273" s="17" t="inlineStr">
        <is>
          <t>IRIS2429</t>
        </is>
      </c>
      <c r="E273" s="17" t="inlineStr">
        <is>
          <t>Subham Chakrabertty</t>
        </is>
      </c>
      <c r="F273" s="17" t="inlineStr">
        <is>
          <t>Trainee Software Engineer</t>
        </is>
      </c>
      <c r="G273" s="17" t="inlineStr">
        <is>
          <t>Rajneesh Patel</t>
        </is>
      </c>
      <c r="H273" s="17" t="inlineStr">
        <is>
          <t>IRIS1470</t>
        </is>
      </c>
      <c r="I273" s="17" t="n">
        <v>1.1</v>
      </c>
      <c r="J273" s="17" t="inlineStr">
        <is>
          <t>MCA</t>
        </is>
      </c>
      <c r="K273" s="17" t="inlineStr">
        <is>
          <t>L2 – Trainee</t>
        </is>
      </c>
      <c r="L273" s="82" t="inlineStr">
        <is>
          <t>20 of 20</t>
        </is>
      </c>
      <c r="M273" s="83" t="n"/>
      <c r="N273" s="83" t="inlineStr">
        <is>
          <t>Quarterly: 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O273" s="83" t="inlineStr">
        <is>
          <t>Latest rating: 4 · Potential: Medium · 9-box: Trusted Professional</t>
        </is>
      </c>
      <c r="P273" s="83" t="n"/>
      <c r="Q273" s="84" t="inlineStr">
        <is>
          <t>Open ▸</t>
        </is>
      </c>
      <c r="R273" s="84" t="inlineStr">
        <is>
          <t>Card ▸</t>
        </is>
      </c>
      <c r="S273" s="85" t="inlineStr">
        <is>
          <t>Engineering &amp; Development</t>
        </is>
      </c>
      <c r="T273" s="86" t="inlineStr">
        <is>
          <t>Backend Development</t>
        </is>
      </c>
      <c r="U273" s="86" t="inlineStr">
        <is>
          <t>R032</t>
        </is>
      </c>
      <c r="V273" s="86" t="inlineStr">
        <is>
          <t>Backend Development · IC</t>
        </is>
      </c>
      <c r="W273" s="101" t="inlineStr">
        <is>
          <t>A2</t>
        </is>
      </c>
      <c r="X273" s="86" t="inlineStr">
        <is>
          <t>Band A · Practitioner</t>
        </is>
      </c>
      <c r="Y273" s="86" t="inlineStr">
        <is>
          <t>Software Engineer</t>
        </is>
      </c>
      <c r="Z273" s="86" t="n"/>
      <c r="AA273" s="86" t="inlineStr">
        <is>
          <t>Placed at A2 by the evidence: six ratings × market-derived weights and rules R1–R13 · no move needed for the reporting line</t>
        </is>
      </c>
      <c r="AB273" s="86" t="n"/>
      <c r="AC273" s="88" t="inlineStr">
        <is>
          <t>A2</t>
        </is>
      </c>
      <c r="AD273" s="21" t="inlineStr">
        <is>
          <t>Medium · 1.1 yrs vs market 0–3 yrs for A2</t>
        </is>
      </c>
      <c r="AE273" s="21" t="n"/>
      <c r="AF273" s="21" t="inlineStr">
        <is>
          <t>P1–P2 · SFIA 2 Assist</t>
        </is>
      </c>
      <c r="AG273" s="89" t="str">
        <f>IFERROR(IF(INDEX(RM_I_C,MATCH($U273,RM_KEY,0))="","",INDEX(RM_I_C,MATCH($U273,RM_KEY,0))),"")</f>
        <v>H</v>
      </c>
      <c r="AH273" s="90" t="str">
        <f>IFERROR(IF(INDEX(RM_I_Au,MATCH($U273,RM_KEY,0))="","",INDEX(RM_I_Au,MATCH($U273,RM_KEY,0))),"")</f>
        <v>M</v>
      </c>
      <c r="AI273" s="90" t="str">
        <f>IFERROR(IF(INDEX(RM_I_Ac,MATCH($U273,RM_KEY,0))="","",INDEX(RM_I_Ac,MATCH($U273,RM_KEY,0))),"")</f>
        <v>L</v>
      </c>
      <c r="AJ273" s="90" t="str">
        <f>IFERROR(IF(INDEX(RM_I_L,MATCH($U273,RM_KEY,0))="","",INDEX(RM_I_L,MATCH($U273,RM_KEY,0))),"")</f>
        <v>L</v>
      </c>
      <c r="AK273" s="90" t="str">
        <f>IFERROR(IF(INDEX(RM_I_BI,MATCH($U273,RM_KEY,0))="","",INDEX(RM_I_BI,MATCH($U273,RM_KEY,0))),"")</f>
        <v>L</v>
      </c>
      <c r="AL273" s="90" t="str">
        <f>IFERROR(IF(INDEX(RM_I_Exp,MATCH($U273,RM_KEY,0))="","",INDEX(RM_I_Exp,MATCH($U273,RM_KEY,0))),"")</f>
        <v>L</v>
      </c>
      <c r="AM273" s="90" t="str">
        <f>IFERROR(IF(INDEX(RM_I_Edu,MATCH($U273,RM_KEY,0))="","",INDEX(RM_I_Edu,MATCH($U273,RM_KEY,0))),"")</f>
        <v>L</v>
      </c>
      <c r="AN273" s="91" t="str">
        <f>IFERROR(IF(INDEX(RM_M_C,MATCH($U273,RM_KEY,0))="","",INDEX(RM_M_C,MATCH($U273,RM_KEY,0))),"")</f>
        <v>H</v>
      </c>
      <c r="AO273" s="92" t="str">
        <f>IFERROR(IF(INDEX(RM_M_Au,MATCH($U273,RM_KEY,0))="","",INDEX(RM_M_Au,MATCH($U273,RM_KEY,0))),"")</f>
        <v>M</v>
      </c>
      <c r="AP273" s="92" t="str">
        <f>IFERROR(IF(INDEX(RM_M_Ac,MATCH($U273,RM_KEY,0))="","",INDEX(RM_M_Ac,MATCH($U273,RM_KEY,0))),"")</f>
        <v>M</v>
      </c>
      <c r="AQ273" s="92" t="str">
        <f>IFERROR(IF(INDEX(RM_M_L,MATCH($U273,RM_KEY,0))="","",INDEX(RM_M_L,MATCH($U273,RM_KEY,0))),"")</f>
        <v>L</v>
      </c>
      <c r="AR273" s="92" t="str">
        <f>IFERROR(IF(INDEX(RM_M_BI,MATCH($U273,RM_KEY,0))="","",INDEX(RM_M_BI,MATCH($U273,RM_KEY,0))),"")</f>
        <v>L</v>
      </c>
      <c r="AS273" s="92" t="str">
        <f>IFERROR(IF(INDEX(RM_M_Exp,MATCH($U273,RM_KEY,0))="","",INDEX(RM_M_Exp,MATCH($U273,RM_KEY,0))),"")</f>
        <v>L</v>
      </c>
      <c r="AT273" s="92" t="str">
        <f>IFERROR(IF(INDEX(RM_M_Edu,MATCH($U273,RM_KEY,0))="","",INDEX(RM_M_Edu,MATCH($U273,RM_KEY,0))),"")</f>
        <v>L</v>
      </c>
      <c r="AU273" s="93" t="str">
        <f>IFERROR(IF(INDEX(RM_L_C,MATCH($U273,RM_KEY,0))="","",INDEX(RM_L_C,MATCH($U273,RM_KEY,0))),"")</f>
        <v/>
      </c>
      <c r="AV273" s="94" t="str">
        <f>IFERROR(IF(INDEX(RM_L_Au,MATCH($U273,RM_KEY,0))="","",INDEX(RM_L_Au,MATCH($U273,RM_KEY,0))),"")</f>
        <v/>
      </c>
      <c r="AW273" s="94" t="str">
        <f>IFERROR(IF(INDEX(RM_L_Ac,MATCH($U273,RM_KEY,0))="","",INDEX(RM_L_Ac,MATCH($U273,RM_KEY,0))),"")</f>
        <v/>
      </c>
      <c r="AX273" s="94" t="str">
        <f>IFERROR(IF(INDEX(RM_L_L,MATCH($U273,RM_KEY,0))="","",INDEX(RM_L_L,MATCH($U273,RM_KEY,0))),"")</f>
        <v/>
      </c>
      <c r="AY273" s="94" t="str">
        <f>IFERROR(IF(INDEX(RM_L_BI,MATCH($U273,RM_KEY,0))="","",INDEX(RM_L_BI,MATCH($U273,RM_KEY,0))),"")</f>
        <v/>
      </c>
      <c r="AZ273" s="94" t="str">
        <f>IFERROR(IF(INDEX(RM_L_Exp,MATCH($U273,RM_KEY,0))="","",INDEX(RM_L_Exp,MATCH($U273,RM_KEY,0))),"")</f>
        <v/>
      </c>
      <c r="BA273" s="94" t="str">
        <f>IFERROR(IF(INDEX(RM_L_Edu,MATCH($U273,RM_KEY,0))="","",INDEX(RM_L_Edu,MATCH($U273,RM_KEY,0))),"")</f>
        <v/>
      </c>
      <c r="BB273" s="89" t="n"/>
      <c r="BC273" s="90" t="n"/>
      <c r="BD273" s="90" t="n"/>
      <c r="BE273" s="90" t="n"/>
      <c r="BF273" s="90" t="n"/>
      <c r="BG273" s="90" t="inlineStr">
        <is>
          <t>M</t>
        </is>
      </c>
      <c r="BH273" s="90" t="inlineStr">
        <is>
          <t>H</t>
        </is>
      </c>
      <c r="BI273" s="93" t="n"/>
      <c r="BJ273" s="94" t="n"/>
      <c r="BK273" s="94" t="n"/>
      <c r="BL273" s="94" t="n"/>
      <c r="BM273" s="94" t="n"/>
      <c r="BN273" s="94" t="n"/>
      <c r="BO273" s="94" t="n"/>
      <c r="BP273" s="63" t="n"/>
      <c r="BQ273" s="95" t="str">
        <f>IF(CY273=0,"",IF(BP273&lt;&gt;"",BP273,IF(LEFT(W273,1)="X",W273,IF(OR(W273="B+",W273="C+"),INDEX(LAD_PC,MAX(1,MIN(14,MATCH(W273,LAD_PC,0)+IF((DA273-CZ273)&gt;=0.5,1,IF((DA273-CZ273)&lt;=-0.5,-1,0))))),INDEX(LAD_STD,MAX(1,MIN(12,MATCH(W273,LAD_STD,0)+IF((DA273-CZ273)&gt;=0.5,1,IF((DA273-CZ273)&lt;=-0.5,-1,0)))))))))</f>
        <v/>
      </c>
      <c r="BR273" s="86" t="str">
        <f>IF(BQ273="","",IFERROR(CHOOSE(INDEX(B_RANK,MATCH(BQ273,B_LVL,0)),"Band A · Practitioner","Band B · Specialist / Manager","B+ · Player-Coach","Band C · Principal / Head","C+ · Player-Coach","Band D · Business leadership","Band E · Enterprise leadership"),"Band X · Consultant"))</f>
        <v/>
      </c>
      <c r="BS273" s="86" t="str">
        <f>IF(BQ273="","",IF(BQ273=W273,"• Same",IF(INDEX(B_VAL,MATCH(BQ273,B_LVL,0))&gt;INDEX(B_VAL,MATCH(W273,B_LVL,0)),"▲ Up","▼ Down")))</f>
        <v/>
      </c>
      <c r="BT273" s="95" t="str">
        <f>IF(BQ273&lt;&gt;"",BQ273,W273)</f>
        <v>A2</v>
      </c>
      <c r="BU273" s="86" t="str">
        <f>IFERROR(IF($H273="","—",IF(OR(LEFT(BT273,1)="X",LEFT(INDEX($BT$7:$BT$592,MATCH($H273,$D$7:$D$592,0)),1)="X"),"—",IF(AND(LEFT(BT273,1)="E",LEFT(INDEX($BT$7:$BT$592,MATCH($H273,$D$7:$D$592,0)),1)="E"),"Exception · Band E",IF(INDEX(B_VAL,MATCH(BT273,B_LVL,0))&gt;=INDEX(B_VAL,MATCH(INDEX($BT$7:$BT$592,MATCH($H273,$D$7:$D$592,0)),B_LVL,0)),"⚠ At or above the manager",IF(INDEX(B_RANK,MATCH(BT273,B_LVL,0))=INDEX(B_RANK,MATCH(INDEX($BT$7:$BT$592,MATCH($H273,$D$7:$D$592,0)),B_LVL,0)),"⚠ Same band as the manager","OK"))))),"—")</f>
        <v>OK</v>
      </c>
      <c r="BV273" s="64" t="n"/>
      <c r="BW273" s="20">
        <f>IFERROR(INDEX(LMH_PTS,MATCH(AG273,LMH_KEY,0)),0)</f>
        <v>9</v>
      </c>
      <c r="BX273" s="21">
        <f>IFERROR(INDEX(LMH_PTS,MATCH(AH273,LMH_KEY,0)),0)</f>
        <v>3</v>
      </c>
      <c r="BY273" s="21">
        <f>IFERROR(INDEX(LMH_PTS,MATCH(AI273,LMH_KEY,0)),0)</f>
        <v>1</v>
      </c>
      <c r="BZ273" s="21">
        <f>IFERROR(INDEX(LMH_PTS,MATCH(AJ273,LMH_KEY,0)),0)</f>
        <v>1</v>
      </c>
      <c r="CA273" s="21">
        <f>IFERROR(INDEX(LMH_PTS,MATCH(AK273,LMH_KEY,0)),0)</f>
        <v>1</v>
      </c>
      <c r="CB273" s="21">
        <f>IFERROR(INDEX(LMH_PTS,MATCH(AL273,LMH_KEY,0)),0)</f>
        <v>1</v>
      </c>
      <c r="CC273" s="21">
        <f>IFERROR(INDEX(LMH_PTS,MATCH(AM273,LMH_KEY,0)),0)</f>
        <v>1</v>
      </c>
      <c r="CD273" s="21">
        <f>IFERROR(INDEX(LMH_PTS,MATCH(IF(AU273&lt;&gt;"",AU273,AG273),LMH_KEY,0)),0)</f>
        <v>9</v>
      </c>
      <c r="CE273" s="21">
        <f>IFERROR(INDEX(LMH_PTS,MATCH(IF(AV273&lt;&gt;"",AV273,AH273),LMH_KEY,0)),0)</f>
        <v>3</v>
      </c>
      <c r="CF273" s="21">
        <f>IFERROR(INDEX(LMH_PTS,MATCH(IF(AW273&lt;&gt;"",AW273,AI273),LMH_KEY,0)),0)</f>
        <v>1</v>
      </c>
      <c r="CG273" s="21">
        <f>IFERROR(INDEX(LMH_PTS,MATCH(IF(AX273&lt;&gt;"",AX273,AJ273),LMH_KEY,0)),0)</f>
        <v>1</v>
      </c>
      <c r="CH273" s="21">
        <f>IFERROR(INDEX(LMH_PTS,MATCH(IF(AY273&lt;&gt;"",AY273,AK273),LMH_KEY,0)),0)</f>
        <v>1</v>
      </c>
      <c r="CI273" s="21">
        <f>IFERROR(INDEX(LMH_PTS,MATCH(IF(AZ273&lt;&gt;"",AZ273,AL273),LMH_KEY,0)),0)</f>
        <v>1</v>
      </c>
      <c r="CJ273" s="21">
        <f>IFERROR(INDEX(LMH_PTS,MATCH(IF(BA273&lt;&gt;"",BA273,AM273),LMH_KEY,0)),0)</f>
        <v>1</v>
      </c>
      <c r="CK273" s="21">
        <f>IF(BB273="",0,IFERROR(INDEX(LMH_STEP,MATCH(BB273,LMH_KEY,0)),0))</f>
        <v>0</v>
      </c>
      <c r="CL273" s="21">
        <f>IF(BC273="",0,IFERROR(INDEX(LMH_STEP,MATCH(BC273,LMH_KEY,0)),0))</f>
        <v>0</v>
      </c>
      <c r="CM273" s="21">
        <f>IF(BD273="",0,IFERROR(INDEX(LMH_STEP,MATCH(BD273,LMH_KEY,0)),0))</f>
        <v>0</v>
      </c>
      <c r="CN273" s="21">
        <f>IF(BE273="",0,IFERROR(INDEX(LMH_STEP,MATCH(BE273,LMH_KEY,0)),0))</f>
        <v>0</v>
      </c>
      <c r="CO273" s="21">
        <f>IF(BF273="",0,IFERROR(INDEX(LMH_STEP,MATCH(BF273,LMH_KEY,0)),0))</f>
        <v>0</v>
      </c>
      <c r="CP273" s="21">
        <f>IF(BG273="",0,IFERROR(INDEX(LMH_STEP,MATCH(BG273,LMH_KEY,0)),0))</f>
        <v>0</v>
      </c>
      <c r="CQ273" s="21">
        <f>IF(BH273="",0,IFERROR(INDEX(LMH_STEP,MATCH(BH273,LMH_KEY,0)),0))</f>
        <v>1</v>
      </c>
      <c r="CR273" s="21">
        <f>IF(BI273&lt;&gt;"",IFERROR(INDEX(LMH_STEP,MATCH(BI273,LMH_KEY,0)),0),CK273)</f>
        <v>0</v>
      </c>
      <c r="CS273" s="21">
        <f>IF(BJ273&lt;&gt;"",IFERROR(INDEX(LMH_STEP,MATCH(BJ273,LMH_KEY,0)),0),CL273)</f>
        <v>0</v>
      </c>
      <c r="CT273" s="21">
        <f>IF(BK273&lt;&gt;"",IFERROR(INDEX(LMH_STEP,MATCH(BK273,LMH_KEY,0)),0),CM273)</f>
        <v>0</v>
      </c>
      <c r="CU273" s="21">
        <f>IF(BL273&lt;&gt;"",IFERROR(INDEX(LMH_STEP,MATCH(BL273,LMH_KEY,0)),0),CN273)</f>
        <v>0</v>
      </c>
      <c r="CV273" s="21">
        <f>IF(BM273&lt;&gt;"",IFERROR(INDEX(LMH_STEP,MATCH(BM273,LMH_KEY,0)),0),CO273)</f>
        <v>0</v>
      </c>
      <c r="CW273" s="21">
        <f>IF(BN273&lt;&gt;"",IFERROR(INDEX(LMH_STEP,MATCH(BN273,LMH_KEY,0)),0),CP273)</f>
        <v>0</v>
      </c>
      <c r="CX273" s="21">
        <f>IF(BO273&lt;&gt;"",IFERROR(INDEX(LMH_STEP,MATCH(BO273,LMH_KEY,0)),0),CQ273)</f>
        <v>1</v>
      </c>
      <c r="CY273" s="21">
        <f>COUNTA(BI273:BO273)+IF(BP273&lt;&gt;"",1,0)+IFERROR(INDEX(RM_LCNT,MATCH($U273,RM_KEY,0)),0)</f>
        <v>0</v>
      </c>
      <c r="CZ273" s="21">
        <f>IF((BW273+BX273+BY273+BZ273+CA273+CB273+CC273)=0,0,(BW273*CK273+BX273*CL273+BY273*CM273+BZ273*CN273+CA273*CO273+CB273*CP273+CC273*CQ273)/(BW273+BX273+BY273+BZ273+CA273+CB273+CC273))</f>
        <v>0.0588235294117647</v>
      </c>
      <c r="DA273" s="21">
        <f>IF((CD273+CE273+CF273+CG273+CH273+CI273+CJ273)=0,0,(CD273*CR273+CE273*CS273+CF273*CT273+CG273*CU273+CH273*CV273+CI273*CW273+CJ273*CX273)/(CD273+CE273+CF273+CG273+CH273+CI273+CJ273))</f>
        <v>0.0588235294117647</v>
      </c>
    </row>
    <row r="274" ht="70" customHeight="1">
      <c r="A274" s="59" t="inlineStr">
        <is>
          <t>iFile</t>
        </is>
      </c>
      <c r="B274" s="17" t="inlineStr">
        <is>
          <t>Technology</t>
        </is>
      </c>
      <c r="C274" s="17" t="n">
        <v>4</v>
      </c>
      <c r="D274" s="17" t="inlineStr">
        <is>
          <t>IRIS2256</t>
        </is>
      </c>
      <c r="E274" s="17" t="inlineStr">
        <is>
          <t>Prajwal Chitode</t>
        </is>
      </c>
      <c r="F274" s="17" t="inlineStr">
        <is>
          <t>Software Engineer</t>
        </is>
      </c>
      <c r="G274" s="17" t="inlineStr">
        <is>
          <t>Sharanagouda Patil</t>
        </is>
      </c>
      <c r="H274" s="17" t="inlineStr">
        <is>
          <t>IRIS1690</t>
        </is>
      </c>
      <c r="I274" s="17" t="n">
        <v>2.3</v>
      </c>
      <c r="J274" s="17" t="inlineStr">
        <is>
          <t>B.E</t>
        </is>
      </c>
      <c r="K274" s="17" t="inlineStr">
        <is>
          <t>L2 – Trainee</t>
        </is>
      </c>
      <c r="L274" s="82" t="inlineStr">
        <is>
          <t>19 of 20</t>
        </is>
      </c>
      <c r="M274" s="83" t="n"/>
      <c r="N274" s="83" t="inlineStr">
        <is>
          <t>Quarterly: 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O274" s="83" t="inlineStr">
        <is>
          <t>Latest rating: 3 · Potential: Medium · 9-box: Trusted Professional</t>
        </is>
      </c>
      <c r="P274" s="83" t="inlineStr">
        <is>
          <t>Complexity &amp; Expertise: A3: Builds, tests, optimises and deploys the Angular frontend of the SBC upgrade project → moved up 0.5
Autonomy &amp; Decision: A2: Decides code clean-up, optimisation and fixes for self-discovered bugs → matches the start
Accountability &amp; Impact: A3: Accountable for the frontend of the SBC Upgrade Project → moved up 0.5
Leadership &amp; Strategy: A2: KRA expects guiding team members; survey mentions only keeping the team informed → moved up 0.5</t>
        </is>
      </c>
      <c r="Q274" s="84" t="inlineStr">
        <is>
          <t>Open ▸</t>
        </is>
      </c>
      <c r="R274" s="84" t="inlineStr">
        <is>
          <t>Card ▸</t>
        </is>
      </c>
      <c r="S274" s="85" t="inlineStr">
        <is>
          <t>Engineering &amp; Development</t>
        </is>
      </c>
      <c r="T274" s="86" t="inlineStr">
        <is>
          <t>Full-Stack Development</t>
        </is>
      </c>
      <c r="U274" s="86" t="inlineStr">
        <is>
          <t>R037</t>
        </is>
      </c>
      <c r="V274" s="86" t="inlineStr">
        <is>
          <t>Full-Stack Development · IC</t>
        </is>
      </c>
      <c r="W274" s="101" t="inlineStr">
        <is>
          <t>A3</t>
        </is>
      </c>
      <c r="X274" s="86" t="inlineStr">
        <is>
          <t>Band A · Practitioner</t>
        </is>
      </c>
      <c r="Y274" s="86" t="inlineStr">
        <is>
          <t>Senior Software Engineer</t>
        </is>
      </c>
      <c r="Z274" s="86" t="n"/>
      <c r="AA274" s="86" t="inlineStr">
        <is>
          <t>Placed at A3 by the evidence: six ratings × market-derived weights and rules R1–R13 · no move needed for the reporting line</t>
        </is>
      </c>
      <c r="AB274" s="86" t="n"/>
      <c r="AC274" s="88" t="inlineStr">
        <is>
          <t>A2</t>
        </is>
      </c>
      <c r="AD274" s="21" t="inlineStr">
        <is>
          <t>Medium · 2.3 yrs vs market 2–5 yrs for A3</t>
        </is>
      </c>
      <c r="AE274" s="21" t="n"/>
      <c r="AF274" s="21" t="inlineStr">
        <is>
          <t>P2 · SFIA 3 Apply</t>
        </is>
      </c>
      <c r="AG274" s="89" t="str">
        <f>IFERROR(IF(INDEX(RM_I_C,MATCH($U274,RM_KEY,0))="","",INDEX(RM_I_C,MATCH($U274,RM_KEY,0))),"")</f>
        <v>H</v>
      </c>
      <c r="AH274" s="90" t="str">
        <f>IFERROR(IF(INDEX(RM_I_Au,MATCH($U274,RM_KEY,0))="","",INDEX(RM_I_Au,MATCH($U274,RM_KEY,0))),"")</f>
        <v>M</v>
      </c>
      <c r="AI274" s="90" t="str">
        <f>IFERROR(IF(INDEX(RM_I_Ac,MATCH($U274,RM_KEY,0))="","",INDEX(RM_I_Ac,MATCH($U274,RM_KEY,0))),"")</f>
        <v>L</v>
      </c>
      <c r="AJ274" s="90" t="str">
        <f>IFERROR(IF(INDEX(RM_I_L,MATCH($U274,RM_KEY,0))="","",INDEX(RM_I_L,MATCH($U274,RM_KEY,0))),"")</f>
        <v>L</v>
      </c>
      <c r="AK274" s="90" t="str">
        <f>IFERROR(IF(INDEX(RM_I_BI,MATCH($U274,RM_KEY,0))="","",INDEX(RM_I_BI,MATCH($U274,RM_KEY,0))),"")</f>
        <v>L</v>
      </c>
      <c r="AL274" s="90" t="str">
        <f>IFERROR(IF(INDEX(RM_I_Exp,MATCH($U274,RM_KEY,0))="","",INDEX(RM_I_Exp,MATCH($U274,RM_KEY,0))),"")</f>
        <v>L</v>
      </c>
      <c r="AM274" s="90" t="str">
        <f>IFERROR(IF(INDEX(RM_I_Edu,MATCH($U274,RM_KEY,0))="","",INDEX(RM_I_Edu,MATCH($U274,RM_KEY,0))),"")</f>
        <v>L</v>
      </c>
      <c r="AN274" s="91" t="str">
        <f>IFERROR(IF(INDEX(RM_M_C,MATCH($U274,RM_KEY,0))="","",INDEX(RM_M_C,MATCH($U274,RM_KEY,0))),"")</f>
        <v>H</v>
      </c>
      <c r="AO274" s="92" t="str">
        <f>IFERROR(IF(INDEX(RM_M_Au,MATCH($U274,RM_KEY,0))="","",INDEX(RM_M_Au,MATCH($U274,RM_KEY,0))),"")</f>
        <v>M</v>
      </c>
      <c r="AP274" s="92" t="str">
        <f>IFERROR(IF(INDEX(RM_M_Ac,MATCH($U274,RM_KEY,0))="","",INDEX(RM_M_Ac,MATCH($U274,RM_KEY,0))),"")</f>
        <v>M</v>
      </c>
      <c r="AQ274" s="92" t="str">
        <f>IFERROR(IF(INDEX(RM_M_L,MATCH($U274,RM_KEY,0))="","",INDEX(RM_M_L,MATCH($U274,RM_KEY,0))),"")</f>
        <v>L</v>
      </c>
      <c r="AR274" s="92" t="str">
        <f>IFERROR(IF(INDEX(RM_M_BI,MATCH($U274,RM_KEY,0))="","",INDEX(RM_M_BI,MATCH($U274,RM_KEY,0))),"")</f>
        <v>L</v>
      </c>
      <c r="AS274" s="92" t="str">
        <f>IFERROR(IF(INDEX(RM_M_Exp,MATCH($U274,RM_KEY,0))="","",INDEX(RM_M_Exp,MATCH($U274,RM_KEY,0))),"")</f>
        <v>L</v>
      </c>
      <c r="AT274" s="92" t="str">
        <f>IFERROR(IF(INDEX(RM_M_Edu,MATCH($U274,RM_KEY,0))="","",INDEX(RM_M_Edu,MATCH($U274,RM_KEY,0))),"")</f>
        <v>L</v>
      </c>
      <c r="AU274" s="93" t="str">
        <f>IFERROR(IF(INDEX(RM_L_C,MATCH($U274,RM_KEY,0))="","",INDEX(RM_L_C,MATCH($U274,RM_KEY,0))),"")</f>
        <v/>
      </c>
      <c r="AV274" s="94" t="str">
        <f>IFERROR(IF(INDEX(RM_L_Au,MATCH($U274,RM_KEY,0))="","",INDEX(RM_L_Au,MATCH($U274,RM_KEY,0))),"")</f>
        <v/>
      </c>
      <c r="AW274" s="94" t="str">
        <f>IFERROR(IF(INDEX(RM_L_Ac,MATCH($U274,RM_KEY,0))="","",INDEX(RM_L_Ac,MATCH($U274,RM_KEY,0))),"")</f>
        <v/>
      </c>
      <c r="AX274" s="94" t="str">
        <f>IFERROR(IF(INDEX(RM_L_L,MATCH($U274,RM_KEY,0))="","",INDEX(RM_L_L,MATCH($U274,RM_KEY,0))),"")</f>
        <v/>
      </c>
      <c r="AY274" s="94" t="str">
        <f>IFERROR(IF(INDEX(RM_L_BI,MATCH($U274,RM_KEY,0))="","",INDEX(RM_L_BI,MATCH($U274,RM_KEY,0))),"")</f>
        <v/>
      </c>
      <c r="AZ274" s="94" t="str">
        <f>IFERROR(IF(INDEX(RM_L_Exp,MATCH($U274,RM_KEY,0))="","",INDEX(RM_L_Exp,MATCH($U274,RM_KEY,0))),"")</f>
        <v/>
      </c>
      <c r="BA274" s="94" t="str">
        <f>IFERROR(IF(INDEX(RM_L_Edu,MATCH($U274,RM_KEY,0))="","",INDEX(RM_L_Edu,MATCH($U274,RM_KEY,0))),"")</f>
        <v/>
      </c>
      <c r="BB274" s="89" t="inlineStr">
        <is>
          <t>M</t>
        </is>
      </c>
      <c r="BC274" s="90" t="inlineStr">
        <is>
          <t>L</t>
        </is>
      </c>
      <c r="BD274" s="90" t="inlineStr">
        <is>
          <t>M</t>
        </is>
      </c>
      <c r="BE274" s="90" t="inlineStr">
        <is>
          <t>L</t>
        </is>
      </c>
      <c r="BF274" s="90" t="n"/>
      <c r="BG274" s="90" t="inlineStr">
        <is>
          <t>M</t>
        </is>
      </c>
      <c r="BH274" s="90" t="inlineStr">
        <is>
          <t>M</t>
        </is>
      </c>
      <c r="BI274" s="93" t="n"/>
      <c r="BJ274" s="94" t="n"/>
      <c r="BK274" s="94" t="n"/>
      <c r="BL274" s="94" t="n"/>
      <c r="BM274" s="94" t="n"/>
      <c r="BN274" s="94" t="n"/>
      <c r="BO274" s="94" t="n"/>
      <c r="BP274" s="63" t="n"/>
      <c r="BQ274" s="95" t="str">
        <f>IF(CY274=0,"",IF(BP274&lt;&gt;"",BP274,IF(LEFT(W274,1)="X",W274,IF(OR(W274="B+",W274="C+"),INDEX(LAD_PC,MAX(1,MIN(14,MATCH(W274,LAD_PC,0)+IF((DA274-CZ274)&gt;=0.5,1,IF((DA274-CZ274)&lt;=-0.5,-1,0))))),INDEX(LAD_STD,MAX(1,MIN(12,MATCH(W274,LAD_STD,0)+IF((DA274-CZ274)&gt;=0.5,1,IF((DA274-CZ274)&lt;=-0.5,-1,0)))))))))</f>
        <v/>
      </c>
      <c r="BR274" s="86" t="str">
        <f>IF(BQ274="","",IFERROR(CHOOSE(INDEX(B_RANK,MATCH(BQ274,B_LVL,0)),"Band A · Practitioner","Band B · Specialist / Manager","B+ · Player-Coach","Band C · Principal / Head","C+ · Player-Coach","Band D · Business leadership","Band E · Enterprise leadership"),"Band X · Consultant"))</f>
        <v/>
      </c>
      <c r="BS274" s="86" t="str">
        <f>IF(BQ274="","",IF(BQ274=W274,"• Same",IF(INDEX(B_VAL,MATCH(BQ274,B_LVL,0))&gt;INDEX(B_VAL,MATCH(W274,B_LVL,0)),"▲ Up","▼ Down")))</f>
        <v/>
      </c>
      <c r="BT274" s="95" t="str">
        <f>IF(BQ274&lt;&gt;"",BQ274,W274)</f>
        <v>A3</v>
      </c>
      <c r="BU274" s="86" t="str">
        <f>IFERROR(IF($H274="","—",IF(OR(LEFT(BT274,1)="X",LEFT(INDEX($BT$7:$BT$592,MATCH($H274,$D$7:$D$592,0)),1)="X"),"—",IF(AND(LEFT(BT274,1)="E",LEFT(INDEX($BT$7:$BT$592,MATCH($H274,$D$7:$D$592,0)),1)="E"),"Exception · Band E",IF(INDEX(B_VAL,MATCH(BT274,B_LVL,0))&gt;=INDEX(B_VAL,MATCH(INDEX($BT$7:$BT$592,MATCH($H274,$D$7:$D$592,0)),B_LVL,0)),"⚠ At or above the manager",IF(INDEX(B_RANK,MATCH(BT274,B_LVL,0))=INDEX(B_RANK,MATCH(INDEX($BT$7:$BT$592,MATCH($H274,$D$7:$D$592,0)),B_LVL,0)),"⚠ Same band as the manager","OK"))))),"—")</f>
        <v>OK</v>
      </c>
      <c r="BV274" s="64" t="n"/>
      <c r="BW274" s="20">
        <f>IFERROR(INDEX(LMH_PTS,MATCH(AG274,LMH_KEY,0)),0)</f>
        <v>9</v>
      </c>
      <c r="BX274" s="21">
        <f>IFERROR(INDEX(LMH_PTS,MATCH(AH274,LMH_KEY,0)),0)</f>
        <v>3</v>
      </c>
      <c r="BY274" s="21">
        <f>IFERROR(INDEX(LMH_PTS,MATCH(AI274,LMH_KEY,0)),0)</f>
        <v>1</v>
      </c>
      <c r="BZ274" s="21">
        <f>IFERROR(INDEX(LMH_PTS,MATCH(AJ274,LMH_KEY,0)),0)</f>
        <v>1</v>
      </c>
      <c r="CA274" s="21">
        <f>IFERROR(INDEX(LMH_PTS,MATCH(AK274,LMH_KEY,0)),0)</f>
        <v>1</v>
      </c>
      <c r="CB274" s="21">
        <f>IFERROR(INDEX(LMH_PTS,MATCH(AL274,LMH_KEY,0)),0)</f>
        <v>1</v>
      </c>
      <c r="CC274" s="21">
        <f>IFERROR(INDEX(LMH_PTS,MATCH(AM274,LMH_KEY,0)),0)</f>
        <v>1</v>
      </c>
      <c r="CD274" s="21">
        <f>IFERROR(INDEX(LMH_PTS,MATCH(IF(AU274&lt;&gt;"",AU274,AG274),LMH_KEY,0)),0)</f>
        <v>9</v>
      </c>
      <c r="CE274" s="21">
        <f>IFERROR(INDEX(LMH_PTS,MATCH(IF(AV274&lt;&gt;"",AV274,AH274),LMH_KEY,0)),0)</f>
        <v>3</v>
      </c>
      <c r="CF274" s="21">
        <f>IFERROR(INDEX(LMH_PTS,MATCH(IF(AW274&lt;&gt;"",AW274,AI274),LMH_KEY,0)),0)</f>
        <v>1</v>
      </c>
      <c r="CG274" s="21">
        <f>IFERROR(INDEX(LMH_PTS,MATCH(IF(AX274&lt;&gt;"",AX274,AJ274),LMH_KEY,0)),0)</f>
        <v>1</v>
      </c>
      <c r="CH274" s="21">
        <f>IFERROR(INDEX(LMH_PTS,MATCH(IF(AY274&lt;&gt;"",AY274,AK274),LMH_KEY,0)),0)</f>
        <v>1</v>
      </c>
      <c r="CI274" s="21">
        <f>IFERROR(INDEX(LMH_PTS,MATCH(IF(AZ274&lt;&gt;"",AZ274,AL274),LMH_KEY,0)),0)</f>
        <v>1</v>
      </c>
      <c r="CJ274" s="21">
        <f>IFERROR(INDEX(LMH_PTS,MATCH(IF(BA274&lt;&gt;"",BA274,AM274),LMH_KEY,0)),0)</f>
        <v>1</v>
      </c>
      <c r="CK274" s="21">
        <f>IF(BB274="",0,IFERROR(INDEX(LMH_STEP,MATCH(BB274,LMH_KEY,0)),0))</f>
        <v>0</v>
      </c>
      <c r="CL274" s="21">
        <f>IF(BC274="",0,IFERROR(INDEX(LMH_STEP,MATCH(BC274,LMH_KEY,0)),0))</f>
        <v>-1</v>
      </c>
      <c r="CM274" s="21">
        <f>IF(BD274="",0,IFERROR(INDEX(LMH_STEP,MATCH(BD274,LMH_KEY,0)),0))</f>
        <v>0</v>
      </c>
      <c r="CN274" s="21">
        <f>IF(BE274="",0,IFERROR(INDEX(LMH_STEP,MATCH(BE274,LMH_KEY,0)),0))</f>
        <v>-1</v>
      </c>
      <c r="CO274" s="21">
        <f>IF(BF274="",0,IFERROR(INDEX(LMH_STEP,MATCH(BF274,LMH_KEY,0)),0))</f>
        <v>0</v>
      </c>
      <c r="CP274" s="21">
        <f>IF(BG274="",0,IFERROR(INDEX(LMH_STEP,MATCH(BG274,LMH_KEY,0)),0))</f>
        <v>0</v>
      </c>
      <c r="CQ274" s="21">
        <f>IF(BH274="",0,IFERROR(INDEX(LMH_STEP,MATCH(BH274,LMH_KEY,0)),0))</f>
        <v>0</v>
      </c>
      <c r="CR274" s="21">
        <f>IF(BI274&lt;&gt;"",IFERROR(INDEX(LMH_STEP,MATCH(BI274,LMH_KEY,0)),0),CK274)</f>
        <v>0</v>
      </c>
      <c r="CS274" s="21">
        <f>IF(BJ274&lt;&gt;"",IFERROR(INDEX(LMH_STEP,MATCH(BJ274,LMH_KEY,0)),0),CL274)</f>
        <v>-1</v>
      </c>
      <c r="CT274" s="21">
        <f>IF(BK274&lt;&gt;"",IFERROR(INDEX(LMH_STEP,MATCH(BK274,LMH_KEY,0)),0),CM274)</f>
        <v>0</v>
      </c>
      <c r="CU274" s="21">
        <f>IF(BL274&lt;&gt;"",IFERROR(INDEX(LMH_STEP,MATCH(BL274,LMH_KEY,0)),0),CN274)</f>
        <v>-1</v>
      </c>
      <c r="CV274" s="21">
        <f>IF(BM274&lt;&gt;"",IFERROR(INDEX(LMH_STEP,MATCH(BM274,LMH_KEY,0)),0),CO274)</f>
        <v>0</v>
      </c>
      <c r="CW274" s="21">
        <f>IF(BN274&lt;&gt;"",IFERROR(INDEX(LMH_STEP,MATCH(BN274,LMH_KEY,0)),0),CP274)</f>
        <v>0</v>
      </c>
      <c r="CX274" s="21">
        <f>IF(BO274&lt;&gt;"",IFERROR(INDEX(LMH_STEP,MATCH(BO274,LMH_KEY,0)),0),CQ274)</f>
        <v>0</v>
      </c>
      <c r="CY274" s="21">
        <f>COUNTA(BI274:BO274)+IF(BP274&lt;&gt;"",1,0)+IFERROR(INDEX(RM_LCNT,MATCH($U274,RM_KEY,0)),0)</f>
        <v>0</v>
      </c>
      <c r="CZ274" s="21">
        <f>IF((BW274+BX274+BY274+BZ274+CA274+CB274+CC274)=0,0,(BW274*CK274+BX274*CL274+BY274*CM274+BZ274*CN274+CA274*CO274+CB274*CP274+CC274*CQ274)/(BW274+BX274+BY274+BZ274+CA274+CB274+CC274))</f>
        <v>-0.235294117647059</v>
      </c>
      <c r="DA274" s="21">
        <f>IF((CD274+CE274+CF274+CG274+CH274+CI274+CJ274)=0,0,(CD274*CR274+CE274*CS274+CF274*CT274+CG274*CU274+CH274*CV274+CI274*CW274+CJ274*CX274)/(CD274+CE274+CF274+CG274+CH274+CI274+CJ274))</f>
        <v>-0.235294117647059</v>
      </c>
    </row>
    <row r="275" ht="70" customHeight="1">
      <c r="A275" s="59" t="inlineStr">
        <is>
          <t>iFile</t>
        </is>
      </c>
      <c r="B275" s="17" t="inlineStr">
        <is>
          <t>Technology</t>
        </is>
      </c>
      <c r="C275" s="17" t="n">
        <v>4</v>
      </c>
      <c r="D275" s="17" t="inlineStr">
        <is>
          <t>IRIS2451</t>
        </is>
      </c>
      <c r="E275" s="17" t="inlineStr">
        <is>
          <t>Anurag Gupta</t>
        </is>
      </c>
      <c r="F275" s="17" t="inlineStr">
        <is>
          <t>Trainee Software Engineer</t>
        </is>
      </c>
      <c r="G275" s="17" t="inlineStr">
        <is>
          <t>Sharanagouda Patil</t>
        </is>
      </c>
      <c r="H275" s="17" t="inlineStr">
        <is>
          <t>IRIS1690</t>
        </is>
      </c>
      <c r="I275" s="17" t="n">
        <v>2</v>
      </c>
      <c r="J275" s="17" t="inlineStr">
        <is>
          <t>B.Sc</t>
        </is>
      </c>
      <c r="K275" s="17" t="inlineStr">
        <is>
          <t>L2 – Trainee</t>
        </is>
      </c>
      <c r="L275" s="82" t="inlineStr">
        <is>
          <t>20 of 20</t>
        </is>
      </c>
      <c r="M275" s="83" t="n"/>
      <c r="N275" s="83" t="inlineStr">
        <is>
          <t>Quarterly: 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O275" s="83" t="inlineStr">
        <is>
          <t>Latest rating: 3 · Potential: Medium · 9-box: Trusted Professional</t>
        </is>
      </c>
      <c r="P275" s="83" t="n"/>
      <c r="Q275" s="84" t="inlineStr">
        <is>
          <t>Open ▸</t>
        </is>
      </c>
      <c r="R275" s="84" t="inlineStr">
        <is>
          <t>Card ▸</t>
        </is>
      </c>
      <c r="S275" s="85" t="inlineStr">
        <is>
          <t>Engineering &amp; Development</t>
        </is>
      </c>
      <c r="T275" s="86" t="inlineStr">
        <is>
          <t>Front-End / UI Development</t>
        </is>
      </c>
      <c r="U275" s="86" t="inlineStr">
        <is>
          <t>R036</t>
        </is>
      </c>
      <c r="V275" s="86" t="inlineStr">
        <is>
          <t>Front-End / UI Development · IC</t>
        </is>
      </c>
      <c r="W275" s="101" t="inlineStr">
        <is>
          <t>A2</t>
        </is>
      </c>
      <c r="X275" s="86" t="inlineStr">
        <is>
          <t>Band A · Practitioner</t>
        </is>
      </c>
      <c r="Y275" s="86" t="inlineStr">
        <is>
          <t>UI Developer</t>
        </is>
      </c>
      <c r="Z275" s="86" t="n"/>
      <c r="AA275" s="86" t="inlineStr">
        <is>
          <t>Placed at A2 by the evidence: six ratings × market-derived weights and rules R1–R13 · no move needed for the reporting line</t>
        </is>
      </c>
      <c r="AB275" s="86" t="n"/>
      <c r="AC275" s="88" t="inlineStr">
        <is>
          <t>A2</t>
        </is>
      </c>
      <c r="AD275" s="21" t="inlineStr">
        <is>
          <t>Medium · 2 yrs vs market 0–3 yrs for A2</t>
        </is>
      </c>
      <c r="AE275" s="21" t="n"/>
      <c r="AF275" s="21" t="inlineStr">
        <is>
          <t>P1–P2 · SFIA 2 Assist</t>
        </is>
      </c>
      <c r="AG275" s="89" t="str">
        <f>IFERROR(IF(INDEX(RM_I_C,MATCH($U275,RM_KEY,0))="","",INDEX(RM_I_C,MATCH($U275,RM_KEY,0))),"")</f>
        <v>H</v>
      </c>
      <c r="AH275" s="90" t="str">
        <f>IFERROR(IF(INDEX(RM_I_Au,MATCH($U275,RM_KEY,0))="","",INDEX(RM_I_Au,MATCH($U275,RM_KEY,0))),"")</f>
        <v>M</v>
      </c>
      <c r="AI275" s="90" t="str">
        <f>IFERROR(IF(INDEX(RM_I_Ac,MATCH($U275,RM_KEY,0))="","",INDEX(RM_I_Ac,MATCH($U275,RM_KEY,0))),"")</f>
        <v>L</v>
      </c>
      <c r="AJ275" s="90" t="str">
        <f>IFERROR(IF(INDEX(RM_I_L,MATCH($U275,RM_KEY,0))="","",INDEX(RM_I_L,MATCH($U275,RM_KEY,0))),"")</f>
        <v>L</v>
      </c>
      <c r="AK275" s="90" t="str">
        <f>IFERROR(IF(INDEX(RM_I_BI,MATCH($U275,RM_KEY,0))="","",INDEX(RM_I_BI,MATCH($U275,RM_KEY,0))),"")</f>
        <v>L</v>
      </c>
      <c r="AL275" s="90" t="str">
        <f>IFERROR(IF(INDEX(RM_I_Exp,MATCH($U275,RM_KEY,0))="","",INDEX(RM_I_Exp,MATCH($U275,RM_KEY,0))),"")</f>
        <v>L</v>
      </c>
      <c r="AM275" s="90" t="str">
        <f>IFERROR(IF(INDEX(RM_I_Edu,MATCH($U275,RM_KEY,0))="","",INDEX(RM_I_Edu,MATCH($U275,RM_KEY,0))),"")</f>
        <v>L</v>
      </c>
      <c r="AN275" s="91" t="str">
        <f>IFERROR(IF(INDEX(RM_M_C,MATCH($U275,RM_KEY,0))="","",INDEX(RM_M_C,MATCH($U275,RM_KEY,0))),"")</f>
        <v>H</v>
      </c>
      <c r="AO275" s="92" t="str">
        <f>IFERROR(IF(INDEX(RM_M_Au,MATCH($U275,RM_KEY,0))="","",INDEX(RM_M_Au,MATCH($U275,RM_KEY,0))),"")</f>
        <v>M</v>
      </c>
      <c r="AP275" s="92" t="str">
        <f>IFERROR(IF(INDEX(RM_M_Ac,MATCH($U275,RM_KEY,0))="","",INDEX(RM_M_Ac,MATCH($U275,RM_KEY,0))),"")</f>
        <v>M</v>
      </c>
      <c r="AQ275" s="92" t="str">
        <f>IFERROR(IF(INDEX(RM_M_L,MATCH($U275,RM_KEY,0))="","",INDEX(RM_M_L,MATCH($U275,RM_KEY,0))),"")</f>
        <v>L</v>
      </c>
      <c r="AR275" s="92" t="str">
        <f>IFERROR(IF(INDEX(RM_M_BI,MATCH($U275,RM_KEY,0))="","",INDEX(RM_M_BI,MATCH($U275,RM_KEY,0))),"")</f>
        <v>L</v>
      </c>
      <c r="AS275" s="92" t="str">
        <f>IFERROR(IF(INDEX(RM_M_Exp,MATCH($U275,RM_KEY,0))="","",INDEX(RM_M_Exp,MATCH($U275,RM_KEY,0))),"")</f>
        <v>L</v>
      </c>
      <c r="AT275" s="92" t="str">
        <f>IFERROR(IF(INDEX(RM_M_Edu,MATCH($U275,RM_KEY,0))="","",INDEX(RM_M_Edu,MATCH($U275,RM_KEY,0))),"")</f>
        <v>L</v>
      </c>
      <c r="AU275" s="93" t="str">
        <f>IFERROR(IF(INDEX(RM_L_C,MATCH($U275,RM_KEY,0))="","",INDEX(RM_L_C,MATCH($U275,RM_KEY,0))),"")</f>
        <v/>
      </c>
      <c r="AV275" s="94" t="str">
        <f>IFERROR(IF(INDEX(RM_L_Au,MATCH($U275,RM_KEY,0))="","",INDEX(RM_L_Au,MATCH($U275,RM_KEY,0))),"")</f>
        <v/>
      </c>
      <c r="AW275" s="94" t="str">
        <f>IFERROR(IF(INDEX(RM_L_Ac,MATCH($U275,RM_KEY,0))="","",INDEX(RM_L_Ac,MATCH($U275,RM_KEY,0))),"")</f>
        <v/>
      </c>
      <c r="AX275" s="94" t="str">
        <f>IFERROR(IF(INDEX(RM_L_L,MATCH($U275,RM_KEY,0))="","",INDEX(RM_L_L,MATCH($U275,RM_KEY,0))),"")</f>
        <v/>
      </c>
      <c r="AY275" s="94" t="str">
        <f>IFERROR(IF(INDEX(RM_L_BI,MATCH($U275,RM_KEY,0))="","",INDEX(RM_L_BI,MATCH($U275,RM_KEY,0))),"")</f>
        <v/>
      </c>
      <c r="AZ275" s="94" t="str">
        <f>IFERROR(IF(INDEX(RM_L_Exp,MATCH($U275,RM_KEY,0))="","",INDEX(RM_L_Exp,MATCH($U275,RM_KEY,0))),"")</f>
        <v/>
      </c>
      <c r="BA275" s="94" t="str">
        <f>IFERROR(IF(INDEX(RM_L_Edu,MATCH($U275,RM_KEY,0))="","",INDEX(RM_L_Edu,MATCH($U275,RM_KEY,0))),"")</f>
        <v/>
      </c>
      <c r="BB275" s="89" t="n"/>
      <c r="BC275" s="90" t="n"/>
      <c r="BD275" s="90" t="n"/>
      <c r="BE275" s="90" t="n"/>
      <c r="BF275" s="90" t="n"/>
      <c r="BG275" s="90" t="inlineStr">
        <is>
          <t>H</t>
        </is>
      </c>
      <c r="BH275" s="90" t="inlineStr">
        <is>
          <t>M</t>
        </is>
      </c>
      <c r="BI275" s="93" t="n"/>
      <c r="BJ275" s="94" t="n"/>
      <c r="BK275" s="94" t="n"/>
      <c r="BL275" s="94" t="n"/>
      <c r="BM275" s="94" t="n"/>
      <c r="BN275" s="94" t="n"/>
      <c r="BO275" s="94" t="n"/>
      <c r="BP275" s="63" t="n"/>
      <c r="BQ275" s="95" t="str">
        <f>IF(CY275=0,"",IF(BP275&lt;&gt;"",BP275,IF(LEFT(W275,1)="X",W275,IF(OR(W275="B+",W275="C+"),INDEX(LAD_PC,MAX(1,MIN(14,MATCH(W275,LAD_PC,0)+IF((DA275-CZ275)&gt;=0.5,1,IF((DA275-CZ275)&lt;=-0.5,-1,0))))),INDEX(LAD_STD,MAX(1,MIN(12,MATCH(W275,LAD_STD,0)+IF((DA275-CZ275)&gt;=0.5,1,IF((DA275-CZ275)&lt;=-0.5,-1,0)))))))))</f>
        <v/>
      </c>
      <c r="BR275" s="86" t="str">
        <f>IF(BQ275="","",IFERROR(CHOOSE(INDEX(B_RANK,MATCH(BQ275,B_LVL,0)),"Band A · Practitioner","Band B · Specialist / Manager","B+ · Player-Coach","Band C · Principal / Head","C+ · Player-Coach","Band D · Business leadership","Band E · Enterprise leadership"),"Band X · Consultant"))</f>
        <v/>
      </c>
      <c r="BS275" s="86" t="str">
        <f>IF(BQ275="","",IF(BQ275=W275,"• Same",IF(INDEX(B_VAL,MATCH(BQ275,B_LVL,0))&gt;INDEX(B_VAL,MATCH(W275,B_LVL,0)),"▲ Up","▼ Down")))</f>
        <v/>
      </c>
      <c r="BT275" s="95" t="str">
        <f>IF(BQ275&lt;&gt;"",BQ275,W275)</f>
        <v>A2</v>
      </c>
      <c r="BU275" s="86" t="str">
        <f>IFERROR(IF($H275="","—",IF(OR(LEFT(BT275,1)="X",LEFT(INDEX($BT$7:$BT$592,MATCH($H275,$D$7:$D$592,0)),1)="X"),"—",IF(AND(LEFT(BT275,1)="E",LEFT(INDEX($BT$7:$BT$592,MATCH($H275,$D$7:$D$592,0)),1)="E"),"Exception · Band E",IF(INDEX(B_VAL,MATCH(BT275,B_LVL,0))&gt;=INDEX(B_VAL,MATCH(INDEX($BT$7:$BT$592,MATCH($H275,$D$7:$D$592,0)),B_LVL,0)),"⚠ At or above the manager",IF(INDEX(B_RANK,MATCH(BT275,B_LVL,0))=INDEX(B_RANK,MATCH(INDEX($BT$7:$BT$592,MATCH($H275,$D$7:$D$592,0)),B_LVL,0)),"⚠ Same band as the manager","OK"))))),"—")</f>
        <v>OK</v>
      </c>
      <c r="BV275" s="64" t="n"/>
      <c r="BW275" s="20">
        <f>IFERROR(INDEX(LMH_PTS,MATCH(AG275,LMH_KEY,0)),0)</f>
        <v>9</v>
      </c>
      <c r="BX275" s="21">
        <f>IFERROR(INDEX(LMH_PTS,MATCH(AH275,LMH_KEY,0)),0)</f>
        <v>3</v>
      </c>
      <c r="BY275" s="21">
        <f>IFERROR(INDEX(LMH_PTS,MATCH(AI275,LMH_KEY,0)),0)</f>
        <v>1</v>
      </c>
      <c r="BZ275" s="21">
        <f>IFERROR(INDEX(LMH_PTS,MATCH(AJ275,LMH_KEY,0)),0)</f>
        <v>1</v>
      </c>
      <c r="CA275" s="21">
        <f>IFERROR(INDEX(LMH_PTS,MATCH(AK275,LMH_KEY,0)),0)</f>
        <v>1</v>
      </c>
      <c r="CB275" s="21">
        <f>IFERROR(INDEX(LMH_PTS,MATCH(AL275,LMH_KEY,0)),0)</f>
        <v>1</v>
      </c>
      <c r="CC275" s="21">
        <f>IFERROR(INDEX(LMH_PTS,MATCH(AM275,LMH_KEY,0)),0)</f>
        <v>1</v>
      </c>
      <c r="CD275" s="21">
        <f>IFERROR(INDEX(LMH_PTS,MATCH(IF(AU275&lt;&gt;"",AU275,AG275),LMH_KEY,0)),0)</f>
        <v>9</v>
      </c>
      <c r="CE275" s="21">
        <f>IFERROR(INDEX(LMH_PTS,MATCH(IF(AV275&lt;&gt;"",AV275,AH275),LMH_KEY,0)),0)</f>
        <v>3</v>
      </c>
      <c r="CF275" s="21">
        <f>IFERROR(INDEX(LMH_PTS,MATCH(IF(AW275&lt;&gt;"",AW275,AI275),LMH_KEY,0)),0)</f>
        <v>1</v>
      </c>
      <c r="CG275" s="21">
        <f>IFERROR(INDEX(LMH_PTS,MATCH(IF(AX275&lt;&gt;"",AX275,AJ275),LMH_KEY,0)),0)</f>
        <v>1</v>
      </c>
      <c r="CH275" s="21">
        <f>IFERROR(INDEX(LMH_PTS,MATCH(IF(AY275&lt;&gt;"",AY275,AK275),LMH_KEY,0)),0)</f>
        <v>1</v>
      </c>
      <c r="CI275" s="21">
        <f>IFERROR(INDEX(LMH_PTS,MATCH(IF(AZ275&lt;&gt;"",AZ275,AL275),LMH_KEY,0)),0)</f>
        <v>1</v>
      </c>
      <c r="CJ275" s="21">
        <f>IFERROR(INDEX(LMH_PTS,MATCH(IF(BA275&lt;&gt;"",BA275,AM275),LMH_KEY,0)),0)</f>
        <v>1</v>
      </c>
      <c r="CK275" s="21">
        <f>IF(BB275="",0,IFERROR(INDEX(LMH_STEP,MATCH(BB275,LMH_KEY,0)),0))</f>
        <v>0</v>
      </c>
      <c r="CL275" s="21">
        <f>IF(BC275="",0,IFERROR(INDEX(LMH_STEP,MATCH(BC275,LMH_KEY,0)),0))</f>
        <v>0</v>
      </c>
      <c r="CM275" s="21">
        <f>IF(BD275="",0,IFERROR(INDEX(LMH_STEP,MATCH(BD275,LMH_KEY,0)),0))</f>
        <v>0</v>
      </c>
      <c r="CN275" s="21">
        <f>IF(BE275="",0,IFERROR(INDEX(LMH_STEP,MATCH(BE275,LMH_KEY,0)),0))</f>
        <v>0</v>
      </c>
      <c r="CO275" s="21">
        <f>IF(BF275="",0,IFERROR(INDEX(LMH_STEP,MATCH(BF275,LMH_KEY,0)),0))</f>
        <v>0</v>
      </c>
      <c r="CP275" s="21">
        <f>IF(BG275="",0,IFERROR(INDEX(LMH_STEP,MATCH(BG275,LMH_KEY,0)),0))</f>
        <v>1</v>
      </c>
      <c r="CQ275" s="21">
        <f>IF(BH275="",0,IFERROR(INDEX(LMH_STEP,MATCH(BH275,LMH_KEY,0)),0))</f>
        <v>0</v>
      </c>
      <c r="CR275" s="21">
        <f>IF(BI275&lt;&gt;"",IFERROR(INDEX(LMH_STEP,MATCH(BI275,LMH_KEY,0)),0),CK275)</f>
        <v>0</v>
      </c>
      <c r="CS275" s="21">
        <f>IF(BJ275&lt;&gt;"",IFERROR(INDEX(LMH_STEP,MATCH(BJ275,LMH_KEY,0)),0),CL275)</f>
        <v>0</v>
      </c>
      <c r="CT275" s="21">
        <f>IF(BK275&lt;&gt;"",IFERROR(INDEX(LMH_STEP,MATCH(BK275,LMH_KEY,0)),0),CM275)</f>
        <v>0</v>
      </c>
      <c r="CU275" s="21">
        <f>IF(BL275&lt;&gt;"",IFERROR(INDEX(LMH_STEP,MATCH(BL275,LMH_KEY,0)),0),CN275)</f>
        <v>0</v>
      </c>
      <c r="CV275" s="21">
        <f>IF(BM275&lt;&gt;"",IFERROR(INDEX(LMH_STEP,MATCH(BM275,LMH_KEY,0)),0),CO275)</f>
        <v>0</v>
      </c>
      <c r="CW275" s="21">
        <f>IF(BN275&lt;&gt;"",IFERROR(INDEX(LMH_STEP,MATCH(BN275,LMH_KEY,0)),0),CP275)</f>
        <v>1</v>
      </c>
      <c r="CX275" s="21">
        <f>IF(BO275&lt;&gt;"",IFERROR(INDEX(LMH_STEP,MATCH(BO275,LMH_KEY,0)),0),CQ275)</f>
        <v>0</v>
      </c>
      <c r="CY275" s="21">
        <f>COUNTA(BI275:BO275)+IF(BP275&lt;&gt;"",1,0)+IFERROR(INDEX(RM_LCNT,MATCH($U275,RM_KEY,0)),0)</f>
        <v>0</v>
      </c>
      <c r="CZ275" s="21">
        <f>IF((BW275+BX275+BY275+BZ275+CA275+CB275+CC275)=0,0,(BW275*CK275+BX275*CL275+BY275*CM275+BZ275*CN275+CA275*CO275+CB275*CP275+CC275*CQ275)/(BW275+BX275+BY275+BZ275+CA275+CB275+CC275))</f>
        <v>0.0588235294117647</v>
      </c>
      <c r="DA275" s="21">
        <f>IF((CD275+CE275+CF275+CG275+CH275+CI275+CJ275)=0,0,(CD275*CR275+CE275*CS275+CF275*CT275+CG275*CU275+CH275*CV275+CI275*CW275+CJ275*CX275)/(CD275+CE275+CF275+CG275+CH275+CI275+CJ275))</f>
        <v>0.0588235294117647</v>
      </c>
    </row>
    <row r="276" ht="70" customHeight="1">
      <c r="A276" s="59" t="inlineStr">
        <is>
          <t>iFile</t>
        </is>
      </c>
      <c r="B276" s="17" t="inlineStr">
        <is>
          <t>Technology</t>
        </is>
      </c>
      <c r="C276" s="17" t="n">
        <v>4</v>
      </c>
      <c r="D276" s="17" t="inlineStr">
        <is>
          <t>IRIS2314</t>
        </is>
      </c>
      <c r="E276" s="17" t="inlineStr">
        <is>
          <t>Shubham Nimse</t>
        </is>
      </c>
      <c r="F276" s="17" t="inlineStr">
        <is>
          <t>Trainee Software Engineer</t>
        </is>
      </c>
      <c r="G276" s="17" t="inlineStr">
        <is>
          <t>Sharanagouda Patil</t>
        </is>
      </c>
      <c r="H276" s="17" t="inlineStr">
        <is>
          <t>IRIS1690</t>
        </is>
      </c>
      <c r="I276" s="17" t="n">
        <v>2.5</v>
      </c>
      <c r="J276" s="17" t="inlineStr">
        <is>
          <t>B.E</t>
        </is>
      </c>
      <c r="K276" s="17" t="inlineStr">
        <is>
          <t>L2 – Trainee</t>
        </is>
      </c>
      <c r="L276" s="82" t="inlineStr">
        <is>
          <t>19 of 20</t>
        </is>
      </c>
      <c r="M276" s="83" t="n"/>
      <c r="N276" s="83" t="inlineStr">
        <is>
          <t>Quarterly: 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O276" s="83" t="inlineStr">
        <is>
          <t>Latest rating: 4 · Potential: High · 9-box: Trusted Professional</t>
        </is>
      </c>
      <c r="P276" s="83" t="inlineStr">
        <is>
          <t>Complexity &amp; Expertise: A2: New features, bug fixes, deployment, documentation and testing on assigned returns → moved up 0.5
Autonomy &amp; Decision: A2: Decides the development approach for own work → moved up 0.5
Accountability &amp; Impact: A3: Whole lifecycle of assigned returns from development to production go-live and later bugs → moved up 1
Leadership &amp; Strategy: A2: Helps new peers with knowledge transfer on projects → moved up 0.5</t>
        </is>
      </c>
      <c r="Q276" s="84" t="inlineStr">
        <is>
          <t>Open ▸</t>
        </is>
      </c>
      <c r="R276" s="84" t="inlineStr">
        <is>
          <t>Card ▸</t>
        </is>
      </c>
      <c r="S276" s="85" t="inlineStr">
        <is>
          <t>Engineering &amp; Development</t>
        </is>
      </c>
      <c r="T276" s="86" t="inlineStr">
        <is>
          <t>Full-Stack Development</t>
        </is>
      </c>
      <c r="U276" s="86" t="inlineStr">
        <is>
          <t>R037</t>
        </is>
      </c>
      <c r="V276" s="86" t="inlineStr">
        <is>
          <t>Full-Stack Development · IC</t>
        </is>
      </c>
      <c r="W276" s="101" t="inlineStr">
        <is>
          <t>A2</t>
        </is>
      </c>
      <c r="X276" s="86" t="inlineStr">
        <is>
          <t>Band A · Practitioner</t>
        </is>
      </c>
      <c r="Y276" s="86" t="inlineStr">
        <is>
          <t>Software Engineer</t>
        </is>
      </c>
      <c r="Z276" s="86" t="n"/>
      <c r="AA276" s="86" t="inlineStr">
        <is>
          <t>Placed at A2 by the evidence: six ratings × market-derived weights and rules R1–R13 · no move needed for the reporting line</t>
        </is>
      </c>
      <c r="AB276" s="86" t="n"/>
      <c r="AC276" s="88" t="inlineStr">
        <is>
          <t>A2</t>
        </is>
      </c>
      <c r="AD276" s="21" t="inlineStr">
        <is>
          <t>Medium · 2.5 yrs vs market 0–3 yrs for A2</t>
        </is>
      </c>
      <c r="AE276" s="21" t="n"/>
      <c r="AF276" s="21" t="inlineStr">
        <is>
          <t>P1–P2 · SFIA 2 Assist</t>
        </is>
      </c>
      <c r="AG276" s="89" t="str">
        <f>IFERROR(IF(INDEX(RM_I_C,MATCH($U276,RM_KEY,0))="","",INDEX(RM_I_C,MATCH($U276,RM_KEY,0))),"")</f>
        <v>H</v>
      </c>
      <c r="AH276" s="90" t="str">
        <f>IFERROR(IF(INDEX(RM_I_Au,MATCH($U276,RM_KEY,0))="","",INDEX(RM_I_Au,MATCH($U276,RM_KEY,0))),"")</f>
        <v>M</v>
      </c>
      <c r="AI276" s="90" t="str">
        <f>IFERROR(IF(INDEX(RM_I_Ac,MATCH($U276,RM_KEY,0))="","",INDEX(RM_I_Ac,MATCH($U276,RM_KEY,0))),"")</f>
        <v>L</v>
      </c>
      <c r="AJ276" s="90" t="str">
        <f>IFERROR(IF(INDEX(RM_I_L,MATCH($U276,RM_KEY,0))="","",INDEX(RM_I_L,MATCH($U276,RM_KEY,0))),"")</f>
        <v>L</v>
      </c>
      <c r="AK276" s="90" t="str">
        <f>IFERROR(IF(INDEX(RM_I_BI,MATCH($U276,RM_KEY,0))="","",INDEX(RM_I_BI,MATCH($U276,RM_KEY,0))),"")</f>
        <v>L</v>
      </c>
      <c r="AL276" s="90" t="str">
        <f>IFERROR(IF(INDEX(RM_I_Exp,MATCH($U276,RM_KEY,0))="","",INDEX(RM_I_Exp,MATCH($U276,RM_KEY,0))),"")</f>
        <v>L</v>
      </c>
      <c r="AM276" s="90" t="str">
        <f>IFERROR(IF(INDEX(RM_I_Edu,MATCH($U276,RM_KEY,0))="","",INDEX(RM_I_Edu,MATCH($U276,RM_KEY,0))),"")</f>
        <v>L</v>
      </c>
      <c r="AN276" s="91" t="str">
        <f>IFERROR(IF(INDEX(RM_M_C,MATCH($U276,RM_KEY,0))="","",INDEX(RM_M_C,MATCH($U276,RM_KEY,0))),"")</f>
        <v>H</v>
      </c>
      <c r="AO276" s="92" t="str">
        <f>IFERROR(IF(INDEX(RM_M_Au,MATCH($U276,RM_KEY,0))="","",INDEX(RM_M_Au,MATCH($U276,RM_KEY,0))),"")</f>
        <v>M</v>
      </c>
      <c r="AP276" s="92" t="str">
        <f>IFERROR(IF(INDEX(RM_M_Ac,MATCH($U276,RM_KEY,0))="","",INDEX(RM_M_Ac,MATCH($U276,RM_KEY,0))),"")</f>
        <v>M</v>
      </c>
      <c r="AQ276" s="92" t="str">
        <f>IFERROR(IF(INDEX(RM_M_L,MATCH($U276,RM_KEY,0))="","",INDEX(RM_M_L,MATCH($U276,RM_KEY,0))),"")</f>
        <v>L</v>
      </c>
      <c r="AR276" s="92" t="str">
        <f>IFERROR(IF(INDEX(RM_M_BI,MATCH($U276,RM_KEY,0))="","",INDEX(RM_M_BI,MATCH($U276,RM_KEY,0))),"")</f>
        <v>L</v>
      </c>
      <c r="AS276" s="92" t="str">
        <f>IFERROR(IF(INDEX(RM_M_Exp,MATCH($U276,RM_KEY,0))="","",INDEX(RM_M_Exp,MATCH($U276,RM_KEY,0))),"")</f>
        <v>L</v>
      </c>
      <c r="AT276" s="92" t="str">
        <f>IFERROR(IF(INDEX(RM_M_Edu,MATCH($U276,RM_KEY,0))="","",INDEX(RM_M_Edu,MATCH($U276,RM_KEY,0))),"")</f>
        <v>L</v>
      </c>
      <c r="AU276" s="93" t="str">
        <f>IFERROR(IF(INDEX(RM_L_C,MATCH($U276,RM_KEY,0))="","",INDEX(RM_L_C,MATCH($U276,RM_KEY,0))),"")</f>
        <v/>
      </c>
      <c r="AV276" s="94" t="str">
        <f>IFERROR(IF(INDEX(RM_L_Au,MATCH($U276,RM_KEY,0))="","",INDEX(RM_L_Au,MATCH($U276,RM_KEY,0))),"")</f>
        <v/>
      </c>
      <c r="AW276" s="94" t="str">
        <f>IFERROR(IF(INDEX(RM_L_Ac,MATCH($U276,RM_KEY,0))="","",INDEX(RM_L_Ac,MATCH($U276,RM_KEY,0))),"")</f>
        <v/>
      </c>
      <c r="AX276" s="94" t="str">
        <f>IFERROR(IF(INDEX(RM_L_L,MATCH($U276,RM_KEY,0))="","",INDEX(RM_L_L,MATCH($U276,RM_KEY,0))),"")</f>
        <v/>
      </c>
      <c r="AY276" s="94" t="str">
        <f>IFERROR(IF(INDEX(RM_L_BI,MATCH($U276,RM_KEY,0))="","",INDEX(RM_L_BI,MATCH($U276,RM_KEY,0))),"")</f>
        <v/>
      </c>
      <c r="AZ276" s="94" t="str">
        <f>IFERROR(IF(INDEX(RM_L_Exp,MATCH($U276,RM_KEY,0))="","",INDEX(RM_L_Exp,MATCH($U276,RM_KEY,0))),"")</f>
        <v/>
      </c>
      <c r="BA276" s="94" t="str">
        <f>IFERROR(IF(INDEX(RM_L_Edu,MATCH($U276,RM_KEY,0))="","",INDEX(RM_L_Edu,MATCH($U276,RM_KEY,0))),"")</f>
        <v/>
      </c>
      <c r="BB276" s="89" t="inlineStr">
        <is>
          <t>M</t>
        </is>
      </c>
      <c r="BC276" s="90" t="inlineStr">
        <is>
          <t>M</t>
        </is>
      </c>
      <c r="BD276" s="90" t="inlineStr">
        <is>
          <t>M</t>
        </is>
      </c>
      <c r="BE276" s="90" t="inlineStr">
        <is>
          <t>M</t>
        </is>
      </c>
      <c r="BF276" s="90" t="n"/>
      <c r="BG276" s="90" t="inlineStr">
        <is>
          <t>H</t>
        </is>
      </c>
      <c r="BH276" s="90" t="inlineStr">
        <is>
          <t>M</t>
        </is>
      </c>
      <c r="BI276" s="93" t="n"/>
      <c r="BJ276" s="94" t="n"/>
      <c r="BK276" s="94" t="n"/>
      <c r="BL276" s="94" t="n"/>
      <c r="BM276" s="94" t="n"/>
      <c r="BN276" s="94" t="n"/>
      <c r="BO276" s="94" t="n"/>
      <c r="BP276" s="63" t="n"/>
      <c r="BQ276" s="95" t="str">
        <f>IF(CY276=0,"",IF(BP276&lt;&gt;"",BP276,IF(LEFT(W276,1)="X",W276,IF(OR(W276="B+",W276="C+"),INDEX(LAD_PC,MAX(1,MIN(14,MATCH(W276,LAD_PC,0)+IF((DA276-CZ276)&gt;=0.5,1,IF((DA276-CZ276)&lt;=-0.5,-1,0))))),INDEX(LAD_STD,MAX(1,MIN(12,MATCH(W276,LAD_STD,0)+IF((DA276-CZ276)&gt;=0.5,1,IF((DA276-CZ276)&lt;=-0.5,-1,0)))))))))</f>
        <v/>
      </c>
      <c r="BR276" s="86" t="str">
        <f>IF(BQ276="","",IFERROR(CHOOSE(INDEX(B_RANK,MATCH(BQ276,B_LVL,0)),"Band A · Practitioner","Band B · Specialist / Manager","B+ · Player-Coach","Band C · Principal / Head","C+ · Player-Coach","Band D · Business leadership","Band E · Enterprise leadership"),"Band X · Consultant"))</f>
        <v/>
      </c>
      <c r="BS276" s="86" t="str">
        <f>IF(BQ276="","",IF(BQ276=W276,"• Same",IF(INDEX(B_VAL,MATCH(BQ276,B_LVL,0))&gt;INDEX(B_VAL,MATCH(W276,B_LVL,0)),"▲ Up","▼ Down")))</f>
        <v/>
      </c>
      <c r="BT276" s="95" t="str">
        <f>IF(BQ276&lt;&gt;"",BQ276,W276)</f>
        <v>A2</v>
      </c>
      <c r="BU276" s="86" t="str">
        <f>IFERROR(IF($H276="","—",IF(OR(LEFT(BT276,1)="X",LEFT(INDEX($BT$7:$BT$592,MATCH($H276,$D$7:$D$592,0)),1)="X"),"—",IF(AND(LEFT(BT276,1)="E",LEFT(INDEX($BT$7:$BT$592,MATCH($H276,$D$7:$D$592,0)),1)="E"),"Exception · Band E",IF(INDEX(B_VAL,MATCH(BT276,B_LVL,0))&gt;=INDEX(B_VAL,MATCH(INDEX($BT$7:$BT$592,MATCH($H276,$D$7:$D$592,0)),B_LVL,0)),"⚠ At or above the manager",IF(INDEX(B_RANK,MATCH(BT276,B_LVL,0))=INDEX(B_RANK,MATCH(INDEX($BT$7:$BT$592,MATCH($H276,$D$7:$D$592,0)),B_LVL,0)),"⚠ Same band as the manager","OK"))))),"—")</f>
        <v>OK</v>
      </c>
      <c r="BV276" s="64" t="n"/>
      <c r="BW276" s="20">
        <f>IFERROR(INDEX(LMH_PTS,MATCH(AG276,LMH_KEY,0)),0)</f>
        <v>9</v>
      </c>
      <c r="BX276" s="21">
        <f>IFERROR(INDEX(LMH_PTS,MATCH(AH276,LMH_KEY,0)),0)</f>
        <v>3</v>
      </c>
      <c r="BY276" s="21">
        <f>IFERROR(INDEX(LMH_PTS,MATCH(AI276,LMH_KEY,0)),0)</f>
        <v>1</v>
      </c>
      <c r="BZ276" s="21">
        <f>IFERROR(INDEX(LMH_PTS,MATCH(AJ276,LMH_KEY,0)),0)</f>
        <v>1</v>
      </c>
      <c r="CA276" s="21">
        <f>IFERROR(INDEX(LMH_PTS,MATCH(AK276,LMH_KEY,0)),0)</f>
        <v>1</v>
      </c>
      <c r="CB276" s="21">
        <f>IFERROR(INDEX(LMH_PTS,MATCH(AL276,LMH_KEY,0)),0)</f>
        <v>1</v>
      </c>
      <c r="CC276" s="21">
        <f>IFERROR(INDEX(LMH_PTS,MATCH(AM276,LMH_KEY,0)),0)</f>
        <v>1</v>
      </c>
      <c r="CD276" s="21">
        <f>IFERROR(INDEX(LMH_PTS,MATCH(IF(AU276&lt;&gt;"",AU276,AG276),LMH_KEY,0)),0)</f>
        <v>9</v>
      </c>
      <c r="CE276" s="21">
        <f>IFERROR(INDEX(LMH_PTS,MATCH(IF(AV276&lt;&gt;"",AV276,AH276),LMH_KEY,0)),0)</f>
        <v>3</v>
      </c>
      <c r="CF276" s="21">
        <f>IFERROR(INDEX(LMH_PTS,MATCH(IF(AW276&lt;&gt;"",AW276,AI276),LMH_KEY,0)),0)</f>
        <v>1</v>
      </c>
      <c r="CG276" s="21">
        <f>IFERROR(INDEX(LMH_PTS,MATCH(IF(AX276&lt;&gt;"",AX276,AJ276),LMH_KEY,0)),0)</f>
        <v>1</v>
      </c>
      <c r="CH276" s="21">
        <f>IFERROR(INDEX(LMH_PTS,MATCH(IF(AY276&lt;&gt;"",AY276,AK276),LMH_KEY,0)),0)</f>
        <v>1</v>
      </c>
      <c r="CI276" s="21">
        <f>IFERROR(INDEX(LMH_PTS,MATCH(IF(AZ276&lt;&gt;"",AZ276,AL276),LMH_KEY,0)),0)</f>
        <v>1</v>
      </c>
      <c r="CJ276" s="21">
        <f>IFERROR(INDEX(LMH_PTS,MATCH(IF(BA276&lt;&gt;"",BA276,AM276),LMH_KEY,0)),0)</f>
        <v>1</v>
      </c>
      <c r="CK276" s="21">
        <f>IF(BB276="",0,IFERROR(INDEX(LMH_STEP,MATCH(BB276,LMH_KEY,0)),0))</f>
        <v>0</v>
      </c>
      <c r="CL276" s="21">
        <f>IF(BC276="",0,IFERROR(INDEX(LMH_STEP,MATCH(BC276,LMH_KEY,0)),0))</f>
        <v>0</v>
      </c>
      <c r="CM276" s="21">
        <f>IF(BD276="",0,IFERROR(INDEX(LMH_STEP,MATCH(BD276,LMH_KEY,0)),0))</f>
        <v>0</v>
      </c>
      <c r="CN276" s="21">
        <f>IF(BE276="",0,IFERROR(INDEX(LMH_STEP,MATCH(BE276,LMH_KEY,0)),0))</f>
        <v>0</v>
      </c>
      <c r="CO276" s="21">
        <f>IF(BF276="",0,IFERROR(INDEX(LMH_STEP,MATCH(BF276,LMH_KEY,0)),0))</f>
        <v>0</v>
      </c>
      <c r="CP276" s="21">
        <f>IF(BG276="",0,IFERROR(INDEX(LMH_STEP,MATCH(BG276,LMH_KEY,0)),0))</f>
        <v>1</v>
      </c>
      <c r="CQ276" s="21">
        <f>IF(BH276="",0,IFERROR(INDEX(LMH_STEP,MATCH(BH276,LMH_KEY,0)),0))</f>
        <v>0</v>
      </c>
      <c r="CR276" s="21">
        <f>IF(BI276&lt;&gt;"",IFERROR(INDEX(LMH_STEP,MATCH(BI276,LMH_KEY,0)),0),CK276)</f>
        <v>0</v>
      </c>
      <c r="CS276" s="21">
        <f>IF(BJ276&lt;&gt;"",IFERROR(INDEX(LMH_STEP,MATCH(BJ276,LMH_KEY,0)),0),CL276)</f>
        <v>0</v>
      </c>
      <c r="CT276" s="21">
        <f>IF(BK276&lt;&gt;"",IFERROR(INDEX(LMH_STEP,MATCH(BK276,LMH_KEY,0)),0),CM276)</f>
        <v>0</v>
      </c>
      <c r="CU276" s="21">
        <f>IF(BL276&lt;&gt;"",IFERROR(INDEX(LMH_STEP,MATCH(BL276,LMH_KEY,0)),0),CN276)</f>
        <v>0</v>
      </c>
      <c r="CV276" s="21">
        <f>IF(BM276&lt;&gt;"",IFERROR(INDEX(LMH_STEP,MATCH(BM276,LMH_KEY,0)),0),CO276)</f>
        <v>0</v>
      </c>
      <c r="CW276" s="21">
        <f>IF(BN276&lt;&gt;"",IFERROR(INDEX(LMH_STEP,MATCH(BN276,LMH_KEY,0)),0),CP276)</f>
        <v>1</v>
      </c>
      <c r="CX276" s="21">
        <f>IF(BO276&lt;&gt;"",IFERROR(INDEX(LMH_STEP,MATCH(BO276,LMH_KEY,0)),0),CQ276)</f>
        <v>0</v>
      </c>
      <c r="CY276" s="21">
        <f>COUNTA(BI276:BO276)+IF(BP276&lt;&gt;"",1,0)+IFERROR(INDEX(RM_LCNT,MATCH($U276,RM_KEY,0)),0)</f>
        <v>0</v>
      </c>
      <c r="CZ276" s="21">
        <f>IF((BW276+BX276+BY276+BZ276+CA276+CB276+CC276)=0,0,(BW276*CK276+BX276*CL276+BY276*CM276+BZ276*CN276+CA276*CO276+CB276*CP276+CC276*CQ276)/(BW276+BX276+BY276+BZ276+CA276+CB276+CC276))</f>
        <v>0.0588235294117647</v>
      </c>
      <c r="DA276" s="21">
        <f>IF((CD276+CE276+CF276+CG276+CH276+CI276+CJ276)=0,0,(CD276*CR276+CE276*CS276+CF276*CT276+CG276*CU276+CH276*CV276+CI276*CW276+CJ276*CX276)/(CD276+CE276+CF276+CG276+CH276+CI276+CJ276))</f>
        <v>0.0588235294117647</v>
      </c>
    </row>
    <row r="277" ht="70" customHeight="1">
      <c r="A277" s="59" t="inlineStr">
        <is>
          <t>iFile</t>
        </is>
      </c>
      <c r="B277" s="17" t="inlineStr">
        <is>
          <t>Technology</t>
        </is>
      </c>
      <c r="C277" s="17" t="n">
        <v>4</v>
      </c>
      <c r="D277" s="17" t="inlineStr">
        <is>
          <t>INTN0289</t>
        </is>
      </c>
      <c r="E277" s="17" t="inlineStr">
        <is>
          <t>Pradnya Shindhe</t>
        </is>
      </c>
      <c r="F277" s="17" t="inlineStr">
        <is>
          <t>Intern</t>
        </is>
      </c>
      <c r="G277" s="17" t="inlineStr">
        <is>
          <t>Sharanagouda Patil</t>
        </is>
      </c>
      <c r="H277" s="17" t="inlineStr">
        <is>
          <t>IRIS1690</t>
        </is>
      </c>
      <c r="I277" s="17" t="n">
        <v>0.7</v>
      </c>
      <c r="J277" s="17" t="inlineStr">
        <is>
          <t>BCA</t>
        </is>
      </c>
      <c r="K277" s="17" t="inlineStr">
        <is>
          <t>L1 – Intern</t>
        </is>
      </c>
      <c r="L277" s="82" t="inlineStr">
        <is>
          <t>20 of 20</t>
        </is>
      </c>
      <c r="M277" s="83" t="n"/>
      <c r="N277" s="83" t="inlineStr">
        <is>
          <t>Quarterly: 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O277" s="83" t="inlineStr">
        <is>
          <t>Latest rating: 3 · 9-box: Trusted Professional</t>
        </is>
      </c>
      <c r="P277" s="83" t="n"/>
      <c r="Q277" s="84" t="inlineStr">
        <is>
          <t>Open ▸</t>
        </is>
      </c>
      <c r="R277" s="84" t="inlineStr">
        <is>
          <t>Card ▸</t>
        </is>
      </c>
      <c r="S277" s="85" t="inlineStr">
        <is>
          <t>Engineering &amp; Development</t>
        </is>
      </c>
      <c r="T277" s="86" t="inlineStr">
        <is>
          <t>Front-End / UI Development</t>
        </is>
      </c>
      <c r="U277" s="86" t="inlineStr">
        <is>
          <t>R036</t>
        </is>
      </c>
      <c r="V277" s="86" t="inlineStr">
        <is>
          <t>Front-End / UI Development · IC</t>
        </is>
      </c>
      <c r="W277" s="101" t="inlineStr">
        <is>
          <t>A1</t>
        </is>
      </c>
      <c r="X277" s="86" t="inlineStr">
        <is>
          <t>Band A · Practitioner</t>
        </is>
      </c>
      <c r="Y277" s="86" t="inlineStr">
        <is>
          <t>Intern – Front-End / UI Development</t>
        </is>
      </c>
      <c r="Z277" s="86" t="n"/>
      <c r="AA277" s="86" t="inlineStr">
        <is>
          <t>Placed at A1 by the evidence: six ratings × market-derived weights and rules R1–R13 · no move needed for the reporting line</t>
        </is>
      </c>
      <c r="AB277" s="86" t="n"/>
      <c r="AC277" s="88" t="n"/>
      <c r="AD277" s="21" t="n"/>
      <c r="AE277" s="21" t="n"/>
      <c r="AF277" s="21" t="inlineStr">
        <is>
          <t>Entry / P1 · intern · SFIA 1 Follow</t>
        </is>
      </c>
      <c r="AG277" s="89" t="str">
        <f>IFERROR(IF(INDEX(RM_I_C,MATCH($U277,RM_KEY,0))="","",INDEX(RM_I_C,MATCH($U277,RM_KEY,0))),"")</f>
        <v>H</v>
      </c>
      <c r="AH277" s="90" t="str">
        <f>IFERROR(IF(INDEX(RM_I_Au,MATCH($U277,RM_KEY,0))="","",INDEX(RM_I_Au,MATCH($U277,RM_KEY,0))),"")</f>
        <v>M</v>
      </c>
      <c r="AI277" s="90" t="str">
        <f>IFERROR(IF(INDEX(RM_I_Ac,MATCH($U277,RM_KEY,0))="","",INDEX(RM_I_Ac,MATCH($U277,RM_KEY,0))),"")</f>
        <v>L</v>
      </c>
      <c r="AJ277" s="90" t="str">
        <f>IFERROR(IF(INDEX(RM_I_L,MATCH($U277,RM_KEY,0))="","",INDEX(RM_I_L,MATCH($U277,RM_KEY,0))),"")</f>
        <v>L</v>
      </c>
      <c r="AK277" s="90" t="str">
        <f>IFERROR(IF(INDEX(RM_I_BI,MATCH($U277,RM_KEY,0))="","",INDEX(RM_I_BI,MATCH($U277,RM_KEY,0))),"")</f>
        <v>L</v>
      </c>
      <c r="AL277" s="90" t="str">
        <f>IFERROR(IF(INDEX(RM_I_Exp,MATCH($U277,RM_KEY,0))="","",INDEX(RM_I_Exp,MATCH($U277,RM_KEY,0))),"")</f>
        <v>L</v>
      </c>
      <c r="AM277" s="90" t="str">
        <f>IFERROR(IF(INDEX(RM_I_Edu,MATCH($U277,RM_KEY,0))="","",INDEX(RM_I_Edu,MATCH($U277,RM_KEY,0))),"")</f>
        <v>L</v>
      </c>
      <c r="AN277" s="91" t="str">
        <f>IFERROR(IF(INDEX(RM_M_C,MATCH($U277,RM_KEY,0))="","",INDEX(RM_M_C,MATCH($U277,RM_KEY,0))),"")</f>
        <v>H</v>
      </c>
      <c r="AO277" s="92" t="str">
        <f>IFERROR(IF(INDEX(RM_M_Au,MATCH($U277,RM_KEY,0))="","",INDEX(RM_M_Au,MATCH($U277,RM_KEY,0))),"")</f>
        <v>M</v>
      </c>
      <c r="AP277" s="92" t="str">
        <f>IFERROR(IF(INDEX(RM_M_Ac,MATCH($U277,RM_KEY,0))="","",INDEX(RM_M_Ac,MATCH($U277,RM_KEY,0))),"")</f>
        <v>M</v>
      </c>
      <c r="AQ277" s="92" t="str">
        <f>IFERROR(IF(INDEX(RM_M_L,MATCH($U277,RM_KEY,0))="","",INDEX(RM_M_L,MATCH($U277,RM_KEY,0))),"")</f>
        <v>L</v>
      </c>
      <c r="AR277" s="92" t="str">
        <f>IFERROR(IF(INDEX(RM_M_BI,MATCH($U277,RM_KEY,0))="","",INDEX(RM_M_BI,MATCH($U277,RM_KEY,0))),"")</f>
        <v>L</v>
      </c>
      <c r="AS277" s="92" t="str">
        <f>IFERROR(IF(INDEX(RM_M_Exp,MATCH($U277,RM_KEY,0))="","",INDEX(RM_M_Exp,MATCH($U277,RM_KEY,0))),"")</f>
        <v>L</v>
      </c>
      <c r="AT277" s="92" t="str">
        <f>IFERROR(IF(INDEX(RM_M_Edu,MATCH($U277,RM_KEY,0))="","",INDEX(RM_M_Edu,MATCH($U277,RM_KEY,0))),"")</f>
        <v>L</v>
      </c>
      <c r="AU277" s="93" t="str">
        <f>IFERROR(IF(INDEX(RM_L_C,MATCH($U277,RM_KEY,0))="","",INDEX(RM_L_C,MATCH($U277,RM_KEY,0))),"")</f>
        <v/>
      </c>
      <c r="AV277" s="94" t="str">
        <f>IFERROR(IF(INDEX(RM_L_Au,MATCH($U277,RM_KEY,0))="","",INDEX(RM_L_Au,MATCH($U277,RM_KEY,0))),"")</f>
        <v/>
      </c>
      <c r="AW277" s="94" t="str">
        <f>IFERROR(IF(INDEX(RM_L_Ac,MATCH($U277,RM_KEY,0))="","",INDEX(RM_L_Ac,MATCH($U277,RM_KEY,0))),"")</f>
        <v/>
      </c>
      <c r="AX277" s="94" t="str">
        <f>IFERROR(IF(INDEX(RM_L_L,MATCH($U277,RM_KEY,0))="","",INDEX(RM_L_L,MATCH($U277,RM_KEY,0))),"")</f>
        <v/>
      </c>
      <c r="AY277" s="94" t="str">
        <f>IFERROR(IF(INDEX(RM_L_BI,MATCH($U277,RM_KEY,0))="","",INDEX(RM_L_BI,MATCH($U277,RM_KEY,0))),"")</f>
        <v/>
      </c>
      <c r="AZ277" s="94" t="str">
        <f>IFERROR(IF(INDEX(RM_L_Exp,MATCH($U277,RM_KEY,0))="","",INDEX(RM_L_Exp,MATCH($U277,RM_KEY,0))),"")</f>
        <v/>
      </c>
      <c r="BA277" s="94" t="str">
        <f>IFERROR(IF(INDEX(RM_L_Edu,MATCH($U277,RM_KEY,0))="","",INDEX(RM_L_Edu,MATCH($U277,RM_KEY,0))),"")</f>
        <v/>
      </c>
      <c r="BB277" s="89" t="n"/>
      <c r="BC277" s="90" t="n"/>
      <c r="BD277" s="90" t="n"/>
      <c r="BE277" s="90" t="n"/>
      <c r="BF277" s="90" t="n"/>
      <c r="BG277" s="90" t="inlineStr">
        <is>
          <t>M</t>
        </is>
      </c>
      <c r="BH277" s="90" t="inlineStr">
        <is>
          <t>M</t>
        </is>
      </c>
      <c r="BI277" s="93" t="n"/>
      <c r="BJ277" s="94" t="n"/>
      <c r="BK277" s="94" t="n"/>
      <c r="BL277" s="94" t="n"/>
      <c r="BM277" s="94" t="n"/>
      <c r="BN277" s="94" t="n"/>
      <c r="BO277" s="94" t="n"/>
      <c r="BP277" s="63" t="n"/>
      <c r="BQ277" s="95" t="str">
        <f>IF(CY277=0,"",IF(BP277&lt;&gt;"",BP277,IF(LEFT(W277,1)="X",W277,IF(OR(W277="B+",W277="C+"),INDEX(LAD_PC,MAX(1,MIN(14,MATCH(W277,LAD_PC,0)+IF((DA277-CZ277)&gt;=0.5,1,IF((DA277-CZ277)&lt;=-0.5,-1,0))))),INDEX(LAD_STD,MAX(1,MIN(12,MATCH(W277,LAD_STD,0)+IF((DA277-CZ277)&gt;=0.5,1,IF((DA277-CZ277)&lt;=-0.5,-1,0)))))))))</f>
        <v/>
      </c>
      <c r="BR277" s="86" t="str">
        <f>IF(BQ277="","",IFERROR(CHOOSE(INDEX(B_RANK,MATCH(BQ277,B_LVL,0)),"Band A · Practitioner","Band B · Specialist / Manager","B+ · Player-Coach","Band C · Principal / Head","C+ · Player-Coach","Band D · Business leadership","Band E · Enterprise leadership"),"Band X · Consultant"))</f>
        <v/>
      </c>
      <c r="BS277" s="86" t="str">
        <f>IF(BQ277="","",IF(BQ277=W277,"• Same",IF(INDEX(B_VAL,MATCH(BQ277,B_LVL,0))&gt;INDEX(B_VAL,MATCH(W277,B_LVL,0)),"▲ Up","▼ Down")))</f>
        <v/>
      </c>
      <c r="BT277" s="95" t="str">
        <f>IF(BQ277&lt;&gt;"",BQ277,W277)</f>
        <v>A1</v>
      </c>
      <c r="BU277" s="86" t="str">
        <f>IFERROR(IF($H277="","—",IF(OR(LEFT(BT277,1)="X",LEFT(INDEX($BT$7:$BT$592,MATCH($H277,$D$7:$D$592,0)),1)="X"),"—",IF(AND(LEFT(BT277,1)="E",LEFT(INDEX($BT$7:$BT$592,MATCH($H277,$D$7:$D$592,0)),1)="E"),"Exception · Band E",IF(INDEX(B_VAL,MATCH(BT277,B_LVL,0))&gt;=INDEX(B_VAL,MATCH(INDEX($BT$7:$BT$592,MATCH($H277,$D$7:$D$592,0)),B_LVL,0)),"⚠ At or above the manager",IF(INDEX(B_RANK,MATCH(BT277,B_LVL,0))=INDEX(B_RANK,MATCH(INDEX($BT$7:$BT$592,MATCH($H277,$D$7:$D$592,0)),B_LVL,0)),"⚠ Same band as the manager","OK"))))),"—")</f>
        <v>OK</v>
      </c>
      <c r="BV277" s="64" t="n"/>
      <c r="BW277" s="20">
        <f>IFERROR(INDEX(LMH_PTS,MATCH(AG277,LMH_KEY,0)),0)</f>
        <v>9</v>
      </c>
      <c r="BX277" s="21">
        <f>IFERROR(INDEX(LMH_PTS,MATCH(AH277,LMH_KEY,0)),0)</f>
        <v>3</v>
      </c>
      <c r="BY277" s="21">
        <f>IFERROR(INDEX(LMH_PTS,MATCH(AI277,LMH_KEY,0)),0)</f>
        <v>1</v>
      </c>
      <c r="BZ277" s="21">
        <f>IFERROR(INDEX(LMH_PTS,MATCH(AJ277,LMH_KEY,0)),0)</f>
        <v>1</v>
      </c>
      <c r="CA277" s="21">
        <f>IFERROR(INDEX(LMH_PTS,MATCH(AK277,LMH_KEY,0)),0)</f>
        <v>1</v>
      </c>
      <c r="CB277" s="21">
        <f>IFERROR(INDEX(LMH_PTS,MATCH(AL277,LMH_KEY,0)),0)</f>
        <v>1</v>
      </c>
      <c r="CC277" s="21">
        <f>IFERROR(INDEX(LMH_PTS,MATCH(AM277,LMH_KEY,0)),0)</f>
        <v>1</v>
      </c>
      <c r="CD277" s="21">
        <f>IFERROR(INDEX(LMH_PTS,MATCH(IF(AU277&lt;&gt;"",AU277,AG277),LMH_KEY,0)),0)</f>
        <v>9</v>
      </c>
      <c r="CE277" s="21">
        <f>IFERROR(INDEX(LMH_PTS,MATCH(IF(AV277&lt;&gt;"",AV277,AH277),LMH_KEY,0)),0)</f>
        <v>3</v>
      </c>
      <c r="CF277" s="21">
        <f>IFERROR(INDEX(LMH_PTS,MATCH(IF(AW277&lt;&gt;"",AW277,AI277),LMH_KEY,0)),0)</f>
        <v>1</v>
      </c>
      <c r="CG277" s="21">
        <f>IFERROR(INDEX(LMH_PTS,MATCH(IF(AX277&lt;&gt;"",AX277,AJ277),LMH_KEY,0)),0)</f>
        <v>1</v>
      </c>
      <c r="CH277" s="21">
        <f>IFERROR(INDEX(LMH_PTS,MATCH(IF(AY277&lt;&gt;"",AY277,AK277),LMH_KEY,0)),0)</f>
        <v>1</v>
      </c>
      <c r="CI277" s="21">
        <f>IFERROR(INDEX(LMH_PTS,MATCH(IF(AZ277&lt;&gt;"",AZ277,AL277),LMH_KEY,0)),0)</f>
        <v>1</v>
      </c>
      <c r="CJ277" s="21">
        <f>IFERROR(INDEX(LMH_PTS,MATCH(IF(BA277&lt;&gt;"",BA277,AM277),LMH_KEY,0)),0)</f>
        <v>1</v>
      </c>
      <c r="CK277" s="21">
        <f>IF(BB277="",0,IFERROR(INDEX(LMH_STEP,MATCH(BB277,LMH_KEY,0)),0))</f>
        <v>0</v>
      </c>
      <c r="CL277" s="21">
        <f>IF(BC277="",0,IFERROR(INDEX(LMH_STEP,MATCH(BC277,LMH_KEY,0)),0))</f>
        <v>0</v>
      </c>
      <c r="CM277" s="21">
        <f>IF(BD277="",0,IFERROR(INDEX(LMH_STEP,MATCH(BD277,LMH_KEY,0)),0))</f>
        <v>0</v>
      </c>
      <c r="CN277" s="21">
        <f>IF(BE277="",0,IFERROR(INDEX(LMH_STEP,MATCH(BE277,LMH_KEY,0)),0))</f>
        <v>0</v>
      </c>
      <c r="CO277" s="21">
        <f>IF(BF277="",0,IFERROR(INDEX(LMH_STEP,MATCH(BF277,LMH_KEY,0)),0))</f>
        <v>0</v>
      </c>
      <c r="CP277" s="21">
        <f>IF(BG277="",0,IFERROR(INDEX(LMH_STEP,MATCH(BG277,LMH_KEY,0)),0))</f>
        <v>0</v>
      </c>
      <c r="CQ277" s="21">
        <f>IF(BH277="",0,IFERROR(INDEX(LMH_STEP,MATCH(BH277,LMH_KEY,0)),0))</f>
        <v>0</v>
      </c>
      <c r="CR277" s="21">
        <f>IF(BI277&lt;&gt;"",IFERROR(INDEX(LMH_STEP,MATCH(BI277,LMH_KEY,0)),0),CK277)</f>
        <v>0</v>
      </c>
      <c r="CS277" s="21">
        <f>IF(BJ277&lt;&gt;"",IFERROR(INDEX(LMH_STEP,MATCH(BJ277,LMH_KEY,0)),0),CL277)</f>
        <v>0</v>
      </c>
      <c r="CT277" s="21">
        <f>IF(BK277&lt;&gt;"",IFERROR(INDEX(LMH_STEP,MATCH(BK277,LMH_KEY,0)),0),CM277)</f>
        <v>0</v>
      </c>
      <c r="CU277" s="21">
        <f>IF(BL277&lt;&gt;"",IFERROR(INDEX(LMH_STEP,MATCH(BL277,LMH_KEY,0)),0),CN277)</f>
        <v>0</v>
      </c>
      <c r="CV277" s="21">
        <f>IF(BM277&lt;&gt;"",IFERROR(INDEX(LMH_STEP,MATCH(BM277,LMH_KEY,0)),0),CO277)</f>
        <v>0</v>
      </c>
      <c r="CW277" s="21">
        <f>IF(BN277&lt;&gt;"",IFERROR(INDEX(LMH_STEP,MATCH(BN277,LMH_KEY,0)),0),CP277)</f>
        <v>0</v>
      </c>
      <c r="CX277" s="21">
        <f>IF(BO277&lt;&gt;"",IFERROR(INDEX(LMH_STEP,MATCH(BO277,LMH_KEY,0)),0),CQ277)</f>
        <v>0</v>
      </c>
      <c r="CY277" s="21">
        <f>COUNTA(BI277:BO277)+IF(BP277&lt;&gt;"",1,0)+IFERROR(INDEX(RM_LCNT,MATCH($U277,RM_KEY,0)),0)</f>
        <v>0</v>
      </c>
      <c r="CZ277" s="21">
        <f>IF((BW277+BX277+BY277+BZ277+CA277+CB277+CC277)=0,0,(BW277*CK277+BX277*CL277+BY277*CM277+BZ277*CN277+CA277*CO277+CB277*CP277+CC277*CQ277)/(BW277+BX277+BY277+BZ277+CA277+CB277+CC277))</f>
        <v>0</v>
      </c>
      <c r="DA277" s="21">
        <f>IF((CD277+CE277+CF277+CG277+CH277+CI277+CJ277)=0,0,(CD277*CR277+CE277*CS277+CF277*CT277+CG277*CU277+CH277*CV277+CI277*CW277+CJ277*CX277)/(CD277+CE277+CF277+CG277+CH277+CI277+CJ277))</f>
        <v>0</v>
      </c>
    </row>
    <row r="278" ht="70" customHeight="1">
      <c r="A278" s="59" t="inlineStr">
        <is>
          <t>iFile</t>
        </is>
      </c>
      <c r="B278" s="17" t="inlineStr">
        <is>
          <t>Technology</t>
        </is>
      </c>
      <c r="C278" s="17" t="n">
        <v>3</v>
      </c>
      <c r="D278" s="17" t="inlineStr">
        <is>
          <t>IRIS0211</t>
        </is>
      </c>
      <c r="E278" s="17" t="inlineStr">
        <is>
          <t>Brij Kishor Singh</t>
        </is>
      </c>
      <c r="F278" s="17" t="inlineStr">
        <is>
          <t>Technical Architect</t>
        </is>
      </c>
      <c r="G278" s="17" t="inlineStr">
        <is>
          <t>Pradip Dey</t>
        </is>
      </c>
      <c r="H278" s="17" t="inlineStr">
        <is>
          <t>IRISC223</t>
        </is>
      </c>
      <c r="I278" s="17" t="n">
        <v>18.2</v>
      </c>
      <c r="J278" s="17" t="inlineStr">
        <is>
          <t>MCA</t>
        </is>
      </c>
      <c r="K278" s="17" t="inlineStr">
        <is>
          <t>L3 – Professional / Associate</t>
        </is>
      </c>
      <c r="L278" s="82" t="inlineStr">
        <is>
          <t>20 of 20</t>
        </is>
      </c>
      <c r="M278" s="83" t="n"/>
      <c r="N278" s="83" t="inlineStr">
        <is>
          <t>Annual · set by manager: 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t>
        </is>
      </c>
      <c r="O278" s="83" t="inlineStr">
        <is>
          <t>Latest rating: 4 · Potential: High · 9-box: Trusted Professional</t>
        </is>
      </c>
      <c r="P278" s="83" t="inlineStr">
        <is>
          <t>Complexity &amp; Expertise: B3: Designs solution architecture and integrations for client implementations in Bhutan, Jordan, Malaysia; assesses change-request impact → moved down 0.5
Autonomy &amp; Decision: B2: Decides architecture patterns, integration methods and technology options; gives CR effort estimates to clients → moved down 1
Accountability &amp; Impact: B2: Owns solution design, CR impact assessment and estimates across several client accounts → moved down 0.5
Leadership &amp; Strategy: B1: Four direct reports; KRA: team building and developing future leaders; survey describes little people leadership → moved down 1</t>
        </is>
      </c>
      <c r="Q278" s="84" t="inlineStr">
        <is>
          <t>Open ▸</t>
        </is>
      </c>
      <c r="R278" s="84" t="inlineStr">
        <is>
          <t>Card ▸</t>
        </is>
      </c>
      <c r="S278" s="85" t="inlineStr">
        <is>
          <t>Engineering &amp; Architecture</t>
        </is>
      </c>
      <c r="T278" s="86" t="inlineStr">
        <is>
          <t>Solution &amp; Technical Architecture</t>
        </is>
      </c>
      <c r="U278" s="86" t="inlineStr">
        <is>
          <t>R028</t>
        </is>
      </c>
      <c r="V278" s="86" t="inlineStr">
        <is>
          <t>Solution &amp; Technical Architecture · Manager</t>
        </is>
      </c>
      <c r="W278" s="103" t="inlineStr">
        <is>
          <t>B+</t>
        </is>
      </c>
      <c r="X278" s="86" t="inlineStr">
        <is>
          <t>B+ · Player-Coach</t>
        </is>
      </c>
      <c r="Y278" s="86" t="inlineStr">
        <is>
          <t>Practice Lead – Solution &amp; Technical Architecture · Player-Coach</t>
        </is>
      </c>
      <c r="Z278" s="86" t="n"/>
      <c r="AA278" s="86" t="inlineStr">
        <is>
          <t>Placed at B+ by the evidence: six ratings × market-derived weights and rules R1–R13 · no move needed for the reporting line</t>
        </is>
      </c>
      <c r="AB278" s="86" t="n"/>
      <c r="AC278" s="88" t="inlineStr">
        <is>
          <t>C1</t>
        </is>
      </c>
      <c r="AD278" s="21" t="inlineStr">
        <is>
          <t>High · 18.2 yrs vs market 9–14 yrs for B+</t>
        </is>
      </c>
      <c r="AE278" s="21" t="inlineStr">
        <is>
          <t>4 direct reports · norm 3–6 direct reports with ≥ 40% of time on own delivery · McKinsey player/coach 3–5; Google Tech Lead Manager</t>
        </is>
      </c>
      <c r="AF278" s="21" t="inlineStr">
        <is>
          <t>P5–P6 / M4–M5 · SFIA 5 Ensure, advise</t>
        </is>
      </c>
      <c r="AG278" s="89" t="str">
        <f>IFERROR(IF(INDEX(RM_I_C,MATCH($U278,RM_KEY,0))="","",INDEX(RM_I_C,MATCH($U278,RM_KEY,0))),"")</f>
        <v>H</v>
      </c>
      <c r="AH278" s="90" t="str">
        <f>IFERROR(IF(INDEX(RM_I_Au,MATCH($U278,RM_KEY,0))="","",INDEX(RM_I_Au,MATCH($U278,RM_KEY,0))),"")</f>
        <v>M</v>
      </c>
      <c r="AI278" s="90" t="str">
        <f>IFERROR(IF(INDEX(RM_I_Ac,MATCH($U278,RM_KEY,0))="","",INDEX(RM_I_Ac,MATCH($U278,RM_KEY,0))),"")</f>
        <v>L</v>
      </c>
      <c r="AJ278" s="90" t="str">
        <f>IFERROR(IF(INDEX(RM_I_L,MATCH($U278,RM_KEY,0))="","",INDEX(RM_I_L,MATCH($U278,RM_KEY,0))),"")</f>
        <v>M</v>
      </c>
      <c r="AK278" s="90" t="str">
        <f>IFERROR(IF(INDEX(RM_I_BI,MATCH($U278,RM_KEY,0))="","",INDEX(RM_I_BI,MATCH($U278,RM_KEY,0))),"")</f>
        <v>L</v>
      </c>
      <c r="AL278" s="90" t="str">
        <f>IFERROR(IF(INDEX(RM_I_Exp,MATCH($U278,RM_KEY,0))="","",INDEX(RM_I_Exp,MATCH($U278,RM_KEY,0))),"")</f>
        <v>L</v>
      </c>
      <c r="AM278" s="90" t="str">
        <f>IFERROR(IF(INDEX(RM_I_Edu,MATCH($U278,RM_KEY,0))="","",INDEX(RM_I_Edu,MATCH($U278,RM_KEY,0))),"")</f>
        <v>L</v>
      </c>
      <c r="AN278" s="91" t="str">
        <f>IFERROR(IF(INDEX(RM_M_C,MATCH($U278,RM_KEY,0))="","",INDEX(RM_M_C,MATCH($U278,RM_KEY,0))),"")</f>
        <v>H</v>
      </c>
      <c r="AO278" s="92" t="str">
        <f>IFERROR(IF(INDEX(RM_M_Au,MATCH($U278,RM_KEY,0))="","",INDEX(RM_M_Au,MATCH($U278,RM_KEY,0))),"")</f>
        <v>M</v>
      </c>
      <c r="AP278" s="92" t="str">
        <f>IFERROR(IF(INDEX(RM_M_Ac,MATCH($U278,RM_KEY,0))="","",INDEX(RM_M_Ac,MATCH($U278,RM_KEY,0))),"")</f>
        <v>M</v>
      </c>
      <c r="AQ278" s="92" t="str">
        <f>IFERROR(IF(INDEX(RM_M_L,MATCH($U278,RM_KEY,0))="","",INDEX(RM_M_L,MATCH($U278,RM_KEY,0))),"")</f>
        <v>M</v>
      </c>
      <c r="AR278" s="92" t="str">
        <f>IFERROR(IF(INDEX(RM_M_BI,MATCH($U278,RM_KEY,0))="","",INDEX(RM_M_BI,MATCH($U278,RM_KEY,0))),"")</f>
        <v>L</v>
      </c>
      <c r="AS278" s="92" t="str">
        <f>IFERROR(IF(INDEX(RM_M_Exp,MATCH($U278,RM_KEY,0))="","",INDEX(RM_M_Exp,MATCH($U278,RM_KEY,0))),"")</f>
        <v>L</v>
      </c>
      <c r="AT278" s="92" t="str">
        <f>IFERROR(IF(INDEX(RM_M_Edu,MATCH($U278,RM_KEY,0))="","",INDEX(RM_M_Edu,MATCH($U278,RM_KEY,0))),"")</f>
        <v>L</v>
      </c>
      <c r="AU278" s="93" t="str">
        <f>IFERROR(IF(INDEX(RM_L_C,MATCH($U278,RM_KEY,0))="","",INDEX(RM_L_C,MATCH($U278,RM_KEY,0))),"")</f>
        <v/>
      </c>
      <c r="AV278" s="94" t="str">
        <f>IFERROR(IF(INDEX(RM_L_Au,MATCH($U278,RM_KEY,0))="","",INDEX(RM_L_Au,MATCH($U278,RM_KEY,0))),"")</f>
        <v/>
      </c>
      <c r="AW278" s="94" t="str">
        <f>IFERROR(IF(INDEX(RM_L_Ac,MATCH($U278,RM_KEY,0))="","",INDEX(RM_L_Ac,MATCH($U278,RM_KEY,0))),"")</f>
        <v/>
      </c>
      <c r="AX278" s="94" t="str">
        <f>IFERROR(IF(INDEX(RM_L_L,MATCH($U278,RM_KEY,0))="","",INDEX(RM_L_L,MATCH($U278,RM_KEY,0))),"")</f>
        <v/>
      </c>
      <c r="AY278" s="94" t="str">
        <f>IFERROR(IF(INDEX(RM_L_BI,MATCH($U278,RM_KEY,0))="","",INDEX(RM_L_BI,MATCH($U278,RM_KEY,0))),"")</f>
        <v/>
      </c>
      <c r="AZ278" s="94" t="str">
        <f>IFERROR(IF(INDEX(RM_L_Exp,MATCH($U278,RM_KEY,0))="","",INDEX(RM_L_Exp,MATCH($U278,RM_KEY,0))),"")</f>
        <v/>
      </c>
      <c r="BA278" s="94" t="str">
        <f>IFERROR(IF(INDEX(RM_L_Edu,MATCH($U278,RM_KEY,0))="","",INDEX(RM_L_Edu,MATCH($U278,RM_KEY,0))),"")</f>
        <v/>
      </c>
      <c r="BB278" s="89" t="inlineStr">
        <is>
          <t>M</t>
        </is>
      </c>
      <c r="BC278" s="90" t="inlineStr">
        <is>
          <t>M</t>
        </is>
      </c>
      <c r="BD278" s="90" t="inlineStr">
        <is>
          <t>M</t>
        </is>
      </c>
      <c r="BE278" s="90" t="inlineStr">
        <is>
          <t>L</t>
        </is>
      </c>
      <c r="BF278" s="90" t="inlineStr">
        <is>
          <t>M</t>
        </is>
      </c>
      <c r="BG278" s="90" t="inlineStr">
        <is>
          <t>H</t>
        </is>
      </c>
      <c r="BH278" s="90" t="inlineStr">
        <is>
          <t>M</t>
        </is>
      </c>
      <c r="BI278" s="93" t="n"/>
      <c r="BJ278" s="94" t="n"/>
      <c r="BK278" s="94" t="n"/>
      <c r="BL278" s="94" t="n"/>
      <c r="BM278" s="94" t="n"/>
      <c r="BN278" s="94" t="n"/>
      <c r="BO278" s="94" t="n"/>
      <c r="BP278" s="63" t="n"/>
      <c r="BQ278" s="95" t="str">
        <f>IF(CY278=0,"",IF(BP278&lt;&gt;"",BP278,IF(LEFT(W278,1)="X",W278,IF(OR(W278="B+",W278="C+"),INDEX(LAD_PC,MAX(1,MIN(14,MATCH(W278,LAD_PC,0)+IF((DA278-CZ278)&gt;=0.5,1,IF((DA278-CZ278)&lt;=-0.5,-1,0))))),INDEX(LAD_STD,MAX(1,MIN(12,MATCH(W278,LAD_STD,0)+IF((DA278-CZ278)&gt;=0.5,1,IF((DA278-CZ278)&lt;=-0.5,-1,0)))))))))</f>
        <v/>
      </c>
      <c r="BR278" s="86" t="str">
        <f>IF(BQ278="","",IFERROR(CHOOSE(INDEX(B_RANK,MATCH(BQ278,B_LVL,0)),"Band A · Practitioner","Band B · Specialist / Manager","B+ · Player-Coach","Band C · Principal / Head","C+ · Player-Coach","Band D · Business leadership","Band E · Enterprise leadership"),"Band X · Consultant"))</f>
        <v/>
      </c>
      <c r="BS278" s="86" t="str">
        <f>IF(BQ278="","",IF(BQ278=W278,"• Same",IF(INDEX(B_VAL,MATCH(BQ278,B_LVL,0))&gt;INDEX(B_VAL,MATCH(W278,B_LVL,0)),"▲ Up","▼ Down")))</f>
        <v/>
      </c>
      <c r="BT278" s="95" t="str">
        <f>IF(BQ278&lt;&gt;"",BQ278,W278)</f>
        <v>B+</v>
      </c>
      <c r="BU278" s="86" t="str">
        <f>IFERROR(IF($H278="","—",IF(OR(LEFT(BT278,1)="X",LEFT(INDEX($BT$7:$BT$592,MATCH($H278,$D$7:$D$592,0)),1)="X"),"—",IF(AND(LEFT(BT278,1)="E",LEFT(INDEX($BT$7:$BT$592,MATCH($H278,$D$7:$D$592,0)),1)="E"),"Exception · Band E",IF(INDEX(B_VAL,MATCH(BT278,B_LVL,0))&gt;=INDEX(B_VAL,MATCH(INDEX($BT$7:$BT$592,MATCH($H278,$D$7:$D$592,0)),B_LVL,0)),"⚠ At or above the manager",IF(INDEX(B_RANK,MATCH(BT278,B_LVL,0))=INDEX(B_RANK,MATCH(INDEX($BT$7:$BT$592,MATCH($H278,$D$7:$D$592,0)),B_LVL,0)),"⚠ Same band as the manager","OK"))))),"—")</f>
        <v>OK</v>
      </c>
      <c r="BV278" s="64" t="n"/>
      <c r="BW278" s="20">
        <f>IFERROR(INDEX(LMH_PTS,MATCH(AG278,LMH_KEY,0)),0)</f>
        <v>9</v>
      </c>
      <c r="BX278" s="21">
        <f>IFERROR(INDEX(LMH_PTS,MATCH(AH278,LMH_KEY,0)),0)</f>
        <v>3</v>
      </c>
      <c r="BY278" s="21">
        <f>IFERROR(INDEX(LMH_PTS,MATCH(AI278,LMH_KEY,0)),0)</f>
        <v>1</v>
      </c>
      <c r="BZ278" s="21">
        <f>IFERROR(INDEX(LMH_PTS,MATCH(AJ278,LMH_KEY,0)),0)</f>
        <v>3</v>
      </c>
      <c r="CA278" s="21">
        <f>IFERROR(INDEX(LMH_PTS,MATCH(AK278,LMH_KEY,0)),0)</f>
        <v>1</v>
      </c>
      <c r="CB278" s="21">
        <f>IFERROR(INDEX(LMH_PTS,MATCH(AL278,LMH_KEY,0)),0)</f>
        <v>1</v>
      </c>
      <c r="CC278" s="21">
        <f>IFERROR(INDEX(LMH_PTS,MATCH(AM278,LMH_KEY,0)),0)</f>
        <v>1</v>
      </c>
      <c r="CD278" s="21">
        <f>IFERROR(INDEX(LMH_PTS,MATCH(IF(AU278&lt;&gt;"",AU278,AG278),LMH_KEY,0)),0)</f>
        <v>9</v>
      </c>
      <c r="CE278" s="21">
        <f>IFERROR(INDEX(LMH_PTS,MATCH(IF(AV278&lt;&gt;"",AV278,AH278),LMH_KEY,0)),0)</f>
        <v>3</v>
      </c>
      <c r="CF278" s="21">
        <f>IFERROR(INDEX(LMH_PTS,MATCH(IF(AW278&lt;&gt;"",AW278,AI278),LMH_KEY,0)),0)</f>
        <v>1</v>
      </c>
      <c r="CG278" s="21">
        <f>IFERROR(INDEX(LMH_PTS,MATCH(IF(AX278&lt;&gt;"",AX278,AJ278),LMH_KEY,0)),0)</f>
        <v>3</v>
      </c>
      <c r="CH278" s="21">
        <f>IFERROR(INDEX(LMH_PTS,MATCH(IF(AY278&lt;&gt;"",AY278,AK278),LMH_KEY,0)),0)</f>
        <v>1</v>
      </c>
      <c r="CI278" s="21">
        <f>IFERROR(INDEX(LMH_PTS,MATCH(IF(AZ278&lt;&gt;"",AZ278,AL278),LMH_KEY,0)),0)</f>
        <v>1</v>
      </c>
      <c r="CJ278" s="21">
        <f>IFERROR(INDEX(LMH_PTS,MATCH(IF(BA278&lt;&gt;"",BA278,AM278),LMH_KEY,0)),0)</f>
        <v>1</v>
      </c>
      <c r="CK278" s="21">
        <f>IF(BB278="",0,IFERROR(INDEX(LMH_STEP,MATCH(BB278,LMH_KEY,0)),0))</f>
        <v>0</v>
      </c>
      <c r="CL278" s="21">
        <f>IF(BC278="",0,IFERROR(INDEX(LMH_STEP,MATCH(BC278,LMH_KEY,0)),0))</f>
        <v>0</v>
      </c>
      <c r="CM278" s="21">
        <f>IF(BD278="",0,IFERROR(INDEX(LMH_STEP,MATCH(BD278,LMH_KEY,0)),0))</f>
        <v>0</v>
      </c>
      <c r="CN278" s="21">
        <f>IF(BE278="",0,IFERROR(INDEX(LMH_STEP,MATCH(BE278,LMH_KEY,0)),0))</f>
        <v>-1</v>
      </c>
      <c r="CO278" s="21">
        <f>IF(BF278="",0,IFERROR(INDEX(LMH_STEP,MATCH(BF278,LMH_KEY,0)),0))</f>
        <v>0</v>
      </c>
      <c r="CP278" s="21">
        <f>IF(BG278="",0,IFERROR(INDEX(LMH_STEP,MATCH(BG278,LMH_KEY,0)),0))</f>
        <v>1</v>
      </c>
      <c r="CQ278" s="21">
        <f>IF(BH278="",0,IFERROR(INDEX(LMH_STEP,MATCH(BH278,LMH_KEY,0)),0))</f>
        <v>0</v>
      </c>
      <c r="CR278" s="21">
        <f>IF(BI278&lt;&gt;"",IFERROR(INDEX(LMH_STEP,MATCH(BI278,LMH_KEY,0)),0),CK278)</f>
        <v>0</v>
      </c>
      <c r="CS278" s="21">
        <f>IF(BJ278&lt;&gt;"",IFERROR(INDEX(LMH_STEP,MATCH(BJ278,LMH_KEY,0)),0),CL278)</f>
        <v>0</v>
      </c>
      <c r="CT278" s="21">
        <f>IF(BK278&lt;&gt;"",IFERROR(INDEX(LMH_STEP,MATCH(BK278,LMH_KEY,0)),0),CM278)</f>
        <v>0</v>
      </c>
      <c r="CU278" s="21">
        <f>IF(BL278&lt;&gt;"",IFERROR(INDEX(LMH_STEP,MATCH(BL278,LMH_KEY,0)),0),CN278)</f>
        <v>-1</v>
      </c>
      <c r="CV278" s="21">
        <f>IF(BM278&lt;&gt;"",IFERROR(INDEX(LMH_STEP,MATCH(BM278,LMH_KEY,0)),0),CO278)</f>
        <v>0</v>
      </c>
      <c r="CW278" s="21">
        <f>IF(BN278&lt;&gt;"",IFERROR(INDEX(LMH_STEP,MATCH(BN278,LMH_KEY,0)),0),CP278)</f>
        <v>1</v>
      </c>
      <c r="CX278" s="21">
        <f>IF(BO278&lt;&gt;"",IFERROR(INDEX(LMH_STEP,MATCH(BO278,LMH_KEY,0)),0),CQ278)</f>
        <v>0</v>
      </c>
      <c r="CY278" s="21">
        <f>COUNTA(BI278:BO278)+IF(BP278&lt;&gt;"",1,0)+IFERROR(INDEX(RM_LCNT,MATCH($U278,RM_KEY,0)),0)</f>
        <v>0</v>
      </c>
      <c r="CZ278" s="21">
        <f>IF((BW278+BX278+BY278+BZ278+CA278+CB278+CC278)=0,0,(BW278*CK278+BX278*CL278+BY278*CM278+BZ278*CN278+CA278*CO278+CB278*CP278+CC278*CQ278)/(BW278+BX278+BY278+BZ278+CA278+CB278+CC278))</f>
        <v>-0.105263157894737</v>
      </c>
      <c r="DA278" s="21">
        <f>IF((CD278+CE278+CF278+CG278+CH278+CI278+CJ278)=0,0,(CD278*CR278+CE278*CS278+CF278*CT278+CG278*CU278+CH278*CV278+CI278*CW278+CJ278*CX278)/(CD278+CE278+CF278+CG278+CH278+CI278+CJ278))</f>
        <v>-0.105263157894737</v>
      </c>
    </row>
    <row r="279" ht="70" customHeight="1">
      <c r="A279" s="59" t="inlineStr">
        <is>
          <t>iFile</t>
        </is>
      </c>
      <c r="B279" s="17" t="inlineStr">
        <is>
          <t>Technology</t>
        </is>
      </c>
      <c r="C279" s="17" t="n">
        <v>4</v>
      </c>
      <c r="D279" s="17" t="inlineStr">
        <is>
          <t>IRIS2019</t>
        </is>
      </c>
      <c r="E279" s="17" t="inlineStr">
        <is>
          <t>Anup Salve</t>
        </is>
      </c>
      <c r="F279" s="17" t="inlineStr">
        <is>
          <t>Lead Software Engineer</t>
        </is>
      </c>
      <c r="G279" s="17" t="inlineStr">
        <is>
          <t>Brij Kishor Singh</t>
        </is>
      </c>
      <c r="H279" s="17" t="inlineStr">
        <is>
          <t>IRIS0211</t>
        </is>
      </c>
      <c r="I279" s="17" t="n">
        <v>12.3</v>
      </c>
      <c r="J279" s="17" t="inlineStr">
        <is>
          <t>B.E</t>
        </is>
      </c>
      <c r="K279" s="17" t="inlineStr">
        <is>
          <t>L5 – Lead · IC</t>
        </is>
      </c>
      <c r="L279" s="82" t="inlineStr">
        <is>
          <t>20 of 20</t>
        </is>
      </c>
      <c r="M279" s="83" t="n"/>
      <c r="N279"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Quarterly: Q1: RMS payment integration is smooth and automated for MBRS.
Q1: CRS Integration …</t>
        </is>
      </c>
      <c r="O279" s="83" t="inlineStr">
        <is>
          <t>Latest rating: 4 · Potential: Medium · 9-box: Core Contributor</t>
        </is>
      </c>
      <c r="P279" s="83" t="inlineStr">
        <is>
          <t>Complexity &amp; Expertise: B1: Designs application architecture; payment and SSO/SAML integrations; root-cause analysis across application, database and configuration → moved down 1
Autonomy &amp; Decision: B1: Reviews and merges team's code; gives clients ETAs, but informs seniors → moved down 1
Accountability &amp; Impact: B1: own survey / KRA answers · summarised by the rater; not quoted → moved down 0.5
Leadership &amp; Strategy: B1: Handles and guides a team; 3 direct reports; code review and merging → moved down 0.5</t>
        </is>
      </c>
      <c r="Q279" s="84" t="inlineStr">
        <is>
          <t>Open ▸</t>
        </is>
      </c>
      <c r="R279" s="84" t="inlineStr">
        <is>
          <t>Card ▸</t>
        </is>
      </c>
      <c r="S279" s="85" t="inlineStr">
        <is>
          <t>Engineering &amp; Development</t>
        </is>
      </c>
      <c r="T279" s="86" t="inlineStr">
        <is>
          <t>Full-Stack Development</t>
        </is>
      </c>
      <c r="U279" s="86" t="inlineStr">
        <is>
          <t>R037</t>
        </is>
      </c>
      <c r="V279" s="86" t="inlineStr">
        <is>
          <t>Full-Stack Development · IC</t>
        </is>
      </c>
      <c r="W279" s="99" t="inlineStr">
        <is>
          <t>B2</t>
        </is>
      </c>
      <c r="X279" s="86" t="inlineStr">
        <is>
          <t>Band B · Specialist / Manager</t>
        </is>
      </c>
      <c r="Y279" s="86" t="inlineStr">
        <is>
          <t>Senior Technical Specialist – POD Lead</t>
        </is>
      </c>
      <c r="Z279" s="86" t="n"/>
      <c r="AA279" s="86" t="inlineStr">
        <is>
          <t>Placed at B2 by the evidence: six ratings × market-derived weights and rules R1–R13 · no move needed for the reporting line</t>
        </is>
      </c>
      <c r="AB279" s="86" t="n"/>
      <c r="AC279" s="88" t="inlineStr">
        <is>
          <t>B2</t>
        </is>
      </c>
      <c r="AD279" s="21" t="inlineStr">
        <is>
          <t>High · 12.3 yrs vs market 6–10 yrs for B2</t>
        </is>
      </c>
      <c r="AE279" s="21" t="inlineStr">
        <is>
          <t>3 direct reports · norm IC: none · People: 6–8 knowledge work, 8–12 standardised delivery</t>
        </is>
      </c>
      <c r="AF279" s="21" t="inlineStr">
        <is>
          <t>P4 / M3 · SFIA 4–5</t>
        </is>
      </c>
      <c r="AG279" s="89" t="str">
        <f>IFERROR(IF(INDEX(RM_I_C,MATCH($U279,RM_KEY,0))="","",INDEX(RM_I_C,MATCH($U279,RM_KEY,0))),"")</f>
        <v>H</v>
      </c>
      <c r="AH279" s="90" t="str">
        <f>IFERROR(IF(INDEX(RM_I_Au,MATCH($U279,RM_KEY,0))="","",INDEX(RM_I_Au,MATCH($U279,RM_KEY,0))),"")</f>
        <v>M</v>
      </c>
      <c r="AI279" s="90" t="str">
        <f>IFERROR(IF(INDEX(RM_I_Ac,MATCH($U279,RM_KEY,0))="","",INDEX(RM_I_Ac,MATCH($U279,RM_KEY,0))),"")</f>
        <v>L</v>
      </c>
      <c r="AJ279" s="90" t="str">
        <f>IFERROR(IF(INDEX(RM_I_L,MATCH($U279,RM_KEY,0))="","",INDEX(RM_I_L,MATCH($U279,RM_KEY,0))),"")</f>
        <v>L</v>
      </c>
      <c r="AK279" s="90" t="str">
        <f>IFERROR(IF(INDEX(RM_I_BI,MATCH($U279,RM_KEY,0))="","",INDEX(RM_I_BI,MATCH($U279,RM_KEY,0))),"")</f>
        <v>L</v>
      </c>
      <c r="AL279" s="90" t="str">
        <f>IFERROR(IF(INDEX(RM_I_Exp,MATCH($U279,RM_KEY,0))="","",INDEX(RM_I_Exp,MATCH($U279,RM_KEY,0))),"")</f>
        <v>L</v>
      </c>
      <c r="AM279" s="90" t="str">
        <f>IFERROR(IF(INDEX(RM_I_Edu,MATCH($U279,RM_KEY,0))="","",INDEX(RM_I_Edu,MATCH($U279,RM_KEY,0))),"")</f>
        <v>L</v>
      </c>
      <c r="AN279" s="91" t="str">
        <f>IFERROR(IF(INDEX(RM_M_C,MATCH($U279,RM_KEY,0))="","",INDEX(RM_M_C,MATCH($U279,RM_KEY,0))),"")</f>
        <v>H</v>
      </c>
      <c r="AO279" s="92" t="str">
        <f>IFERROR(IF(INDEX(RM_M_Au,MATCH($U279,RM_KEY,0))="","",INDEX(RM_M_Au,MATCH($U279,RM_KEY,0))),"")</f>
        <v>M</v>
      </c>
      <c r="AP279" s="92" t="str">
        <f>IFERROR(IF(INDEX(RM_M_Ac,MATCH($U279,RM_KEY,0))="","",INDEX(RM_M_Ac,MATCH($U279,RM_KEY,0))),"")</f>
        <v>M</v>
      </c>
      <c r="AQ279" s="92" t="str">
        <f>IFERROR(IF(INDEX(RM_M_L,MATCH($U279,RM_KEY,0))="","",INDEX(RM_M_L,MATCH($U279,RM_KEY,0))),"")</f>
        <v>L</v>
      </c>
      <c r="AR279" s="92" t="str">
        <f>IFERROR(IF(INDEX(RM_M_BI,MATCH($U279,RM_KEY,0))="","",INDEX(RM_M_BI,MATCH($U279,RM_KEY,0))),"")</f>
        <v>L</v>
      </c>
      <c r="AS279" s="92" t="str">
        <f>IFERROR(IF(INDEX(RM_M_Exp,MATCH($U279,RM_KEY,0))="","",INDEX(RM_M_Exp,MATCH($U279,RM_KEY,0))),"")</f>
        <v>L</v>
      </c>
      <c r="AT279" s="92" t="str">
        <f>IFERROR(IF(INDEX(RM_M_Edu,MATCH($U279,RM_KEY,0))="","",INDEX(RM_M_Edu,MATCH($U279,RM_KEY,0))),"")</f>
        <v>L</v>
      </c>
      <c r="AU279" s="93" t="str">
        <f>IFERROR(IF(INDEX(RM_L_C,MATCH($U279,RM_KEY,0))="","",INDEX(RM_L_C,MATCH($U279,RM_KEY,0))),"")</f>
        <v/>
      </c>
      <c r="AV279" s="94" t="str">
        <f>IFERROR(IF(INDEX(RM_L_Au,MATCH($U279,RM_KEY,0))="","",INDEX(RM_L_Au,MATCH($U279,RM_KEY,0))),"")</f>
        <v/>
      </c>
      <c r="AW279" s="94" t="str">
        <f>IFERROR(IF(INDEX(RM_L_Ac,MATCH($U279,RM_KEY,0))="","",INDEX(RM_L_Ac,MATCH($U279,RM_KEY,0))),"")</f>
        <v/>
      </c>
      <c r="AX279" s="94" t="str">
        <f>IFERROR(IF(INDEX(RM_L_L,MATCH($U279,RM_KEY,0))="","",INDEX(RM_L_L,MATCH($U279,RM_KEY,0))),"")</f>
        <v/>
      </c>
      <c r="AY279" s="94" t="str">
        <f>IFERROR(IF(INDEX(RM_L_BI,MATCH($U279,RM_KEY,0))="","",INDEX(RM_L_BI,MATCH($U279,RM_KEY,0))),"")</f>
        <v/>
      </c>
      <c r="AZ279" s="94" t="str">
        <f>IFERROR(IF(INDEX(RM_L_Exp,MATCH($U279,RM_KEY,0))="","",INDEX(RM_L_Exp,MATCH($U279,RM_KEY,0))),"")</f>
        <v/>
      </c>
      <c r="BA279" s="94" t="str">
        <f>IFERROR(IF(INDEX(RM_L_Edu,MATCH($U279,RM_KEY,0))="","",INDEX(RM_L_Edu,MATCH($U279,RM_KEY,0))),"")</f>
        <v/>
      </c>
      <c r="BB279" s="89" t="inlineStr">
        <is>
          <t>M</t>
        </is>
      </c>
      <c r="BC279" s="90" t="inlineStr">
        <is>
          <t>M</t>
        </is>
      </c>
      <c r="BD279" s="90" t="inlineStr">
        <is>
          <t>M</t>
        </is>
      </c>
      <c r="BE279" s="90" t="inlineStr">
        <is>
          <t>M</t>
        </is>
      </c>
      <c r="BF279" s="90" t="n"/>
      <c r="BG279" s="90" t="inlineStr">
        <is>
          <t>H</t>
        </is>
      </c>
      <c r="BH279" s="90" t="inlineStr">
        <is>
          <t>M</t>
        </is>
      </c>
      <c r="BI279" s="93" t="n"/>
      <c r="BJ279" s="94" t="n"/>
      <c r="BK279" s="94" t="n"/>
      <c r="BL279" s="94" t="n"/>
      <c r="BM279" s="94" t="n"/>
      <c r="BN279" s="94" t="n"/>
      <c r="BO279" s="94" t="n"/>
      <c r="BP279" s="63" t="n"/>
      <c r="BQ279" s="95" t="str">
        <f>IF(CY279=0,"",IF(BP279&lt;&gt;"",BP279,IF(LEFT(W279,1)="X",W279,IF(OR(W279="B+",W279="C+"),INDEX(LAD_PC,MAX(1,MIN(14,MATCH(W279,LAD_PC,0)+IF((DA279-CZ279)&gt;=0.5,1,IF((DA279-CZ279)&lt;=-0.5,-1,0))))),INDEX(LAD_STD,MAX(1,MIN(12,MATCH(W279,LAD_STD,0)+IF((DA279-CZ279)&gt;=0.5,1,IF((DA279-CZ279)&lt;=-0.5,-1,0)))))))))</f>
        <v/>
      </c>
      <c r="BR279" s="86" t="str">
        <f>IF(BQ279="","",IFERROR(CHOOSE(INDEX(B_RANK,MATCH(BQ279,B_LVL,0)),"Band A · Practitioner","Band B · Specialist / Manager","B+ · Player-Coach","Band C · Principal / Head","C+ · Player-Coach","Band D · Business leadership","Band E · Enterprise leadership"),"Band X · Consultant"))</f>
        <v/>
      </c>
      <c r="BS279" s="86" t="str">
        <f>IF(BQ279="","",IF(BQ279=W279,"• Same",IF(INDEX(B_VAL,MATCH(BQ279,B_LVL,0))&gt;INDEX(B_VAL,MATCH(W279,B_LVL,0)),"▲ Up","▼ Down")))</f>
        <v/>
      </c>
      <c r="BT279" s="95" t="str">
        <f>IF(BQ279&lt;&gt;"",BQ279,W279)</f>
        <v>B2</v>
      </c>
      <c r="BU279" s="86" t="str">
        <f>IFERROR(IF($H279="","—",IF(OR(LEFT(BT279,1)="X",LEFT(INDEX($BT$7:$BT$592,MATCH($H279,$D$7:$D$592,0)),1)="X"),"—",IF(AND(LEFT(BT279,1)="E",LEFT(INDEX($BT$7:$BT$592,MATCH($H279,$D$7:$D$592,0)),1)="E"),"Exception · Band E",IF(INDEX(B_VAL,MATCH(BT279,B_LVL,0))&gt;=INDEX(B_VAL,MATCH(INDEX($BT$7:$BT$592,MATCH($H279,$D$7:$D$592,0)),B_LVL,0)),"⚠ At or above the manager",IF(INDEX(B_RANK,MATCH(BT279,B_LVL,0))=INDEX(B_RANK,MATCH(INDEX($BT$7:$BT$592,MATCH($H279,$D$7:$D$592,0)),B_LVL,0)),"⚠ Same band as the manager","OK"))))),"—")</f>
        <v>OK</v>
      </c>
      <c r="BV279" s="64" t="n"/>
      <c r="BW279" s="20">
        <f>IFERROR(INDEX(LMH_PTS,MATCH(AG279,LMH_KEY,0)),0)</f>
        <v>9</v>
      </c>
      <c r="BX279" s="21">
        <f>IFERROR(INDEX(LMH_PTS,MATCH(AH279,LMH_KEY,0)),0)</f>
        <v>3</v>
      </c>
      <c r="BY279" s="21">
        <f>IFERROR(INDEX(LMH_PTS,MATCH(AI279,LMH_KEY,0)),0)</f>
        <v>1</v>
      </c>
      <c r="BZ279" s="21">
        <f>IFERROR(INDEX(LMH_PTS,MATCH(AJ279,LMH_KEY,0)),0)</f>
        <v>1</v>
      </c>
      <c r="CA279" s="21">
        <f>IFERROR(INDEX(LMH_PTS,MATCH(AK279,LMH_KEY,0)),0)</f>
        <v>1</v>
      </c>
      <c r="CB279" s="21">
        <f>IFERROR(INDEX(LMH_PTS,MATCH(AL279,LMH_KEY,0)),0)</f>
        <v>1</v>
      </c>
      <c r="CC279" s="21">
        <f>IFERROR(INDEX(LMH_PTS,MATCH(AM279,LMH_KEY,0)),0)</f>
        <v>1</v>
      </c>
      <c r="CD279" s="21">
        <f>IFERROR(INDEX(LMH_PTS,MATCH(IF(AU279&lt;&gt;"",AU279,AG279),LMH_KEY,0)),0)</f>
        <v>9</v>
      </c>
      <c r="CE279" s="21">
        <f>IFERROR(INDEX(LMH_PTS,MATCH(IF(AV279&lt;&gt;"",AV279,AH279),LMH_KEY,0)),0)</f>
        <v>3</v>
      </c>
      <c r="CF279" s="21">
        <f>IFERROR(INDEX(LMH_PTS,MATCH(IF(AW279&lt;&gt;"",AW279,AI279),LMH_KEY,0)),0)</f>
        <v>1</v>
      </c>
      <c r="CG279" s="21">
        <f>IFERROR(INDEX(LMH_PTS,MATCH(IF(AX279&lt;&gt;"",AX279,AJ279),LMH_KEY,0)),0)</f>
        <v>1</v>
      </c>
      <c r="CH279" s="21">
        <f>IFERROR(INDEX(LMH_PTS,MATCH(IF(AY279&lt;&gt;"",AY279,AK279),LMH_KEY,0)),0)</f>
        <v>1</v>
      </c>
      <c r="CI279" s="21">
        <f>IFERROR(INDEX(LMH_PTS,MATCH(IF(AZ279&lt;&gt;"",AZ279,AL279),LMH_KEY,0)),0)</f>
        <v>1</v>
      </c>
      <c r="CJ279" s="21">
        <f>IFERROR(INDEX(LMH_PTS,MATCH(IF(BA279&lt;&gt;"",BA279,AM279),LMH_KEY,0)),0)</f>
        <v>1</v>
      </c>
      <c r="CK279" s="21">
        <f>IF(BB279="",0,IFERROR(INDEX(LMH_STEP,MATCH(BB279,LMH_KEY,0)),0))</f>
        <v>0</v>
      </c>
      <c r="CL279" s="21">
        <f>IF(BC279="",0,IFERROR(INDEX(LMH_STEP,MATCH(BC279,LMH_KEY,0)),0))</f>
        <v>0</v>
      </c>
      <c r="CM279" s="21">
        <f>IF(BD279="",0,IFERROR(INDEX(LMH_STEP,MATCH(BD279,LMH_KEY,0)),0))</f>
        <v>0</v>
      </c>
      <c r="CN279" s="21">
        <f>IF(BE279="",0,IFERROR(INDEX(LMH_STEP,MATCH(BE279,LMH_KEY,0)),0))</f>
        <v>0</v>
      </c>
      <c r="CO279" s="21">
        <f>IF(BF279="",0,IFERROR(INDEX(LMH_STEP,MATCH(BF279,LMH_KEY,0)),0))</f>
        <v>0</v>
      </c>
      <c r="CP279" s="21">
        <f>IF(BG279="",0,IFERROR(INDEX(LMH_STEP,MATCH(BG279,LMH_KEY,0)),0))</f>
        <v>1</v>
      </c>
      <c r="CQ279" s="21">
        <f>IF(BH279="",0,IFERROR(INDEX(LMH_STEP,MATCH(BH279,LMH_KEY,0)),0))</f>
        <v>0</v>
      </c>
      <c r="CR279" s="21">
        <f>IF(BI279&lt;&gt;"",IFERROR(INDEX(LMH_STEP,MATCH(BI279,LMH_KEY,0)),0),CK279)</f>
        <v>0</v>
      </c>
      <c r="CS279" s="21">
        <f>IF(BJ279&lt;&gt;"",IFERROR(INDEX(LMH_STEP,MATCH(BJ279,LMH_KEY,0)),0),CL279)</f>
        <v>0</v>
      </c>
      <c r="CT279" s="21">
        <f>IF(BK279&lt;&gt;"",IFERROR(INDEX(LMH_STEP,MATCH(BK279,LMH_KEY,0)),0),CM279)</f>
        <v>0</v>
      </c>
      <c r="CU279" s="21">
        <f>IF(BL279&lt;&gt;"",IFERROR(INDEX(LMH_STEP,MATCH(BL279,LMH_KEY,0)),0),CN279)</f>
        <v>0</v>
      </c>
      <c r="CV279" s="21">
        <f>IF(BM279&lt;&gt;"",IFERROR(INDEX(LMH_STEP,MATCH(BM279,LMH_KEY,0)),0),CO279)</f>
        <v>0</v>
      </c>
      <c r="CW279" s="21">
        <f>IF(BN279&lt;&gt;"",IFERROR(INDEX(LMH_STEP,MATCH(BN279,LMH_KEY,0)),0),CP279)</f>
        <v>1</v>
      </c>
      <c r="CX279" s="21">
        <f>IF(BO279&lt;&gt;"",IFERROR(INDEX(LMH_STEP,MATCH(BO279,LMH_KEY,0)),0),CQ279)</f>
        <v>0</v>
      </c>
      <c r="CY279" s="21">
        <f>COUNTA(BI279:BO279)+IF(BP279&lt;&gt;"",1,0)+IFERROR(INDEX(RM_LCNT,MATCH($U279,RM_KEY,0)),0)</f>
        <v>0</v>
      </c>
      <c r="CZ279" s="21">
        <f>IF((BW279+BX279+BY279+BZ279+CA279+CB279+CC279)=0,0,(BW279*CK279+BX279*CL279+BY279*CM279+BZ279*CN279+CA279*CO279+CB279*CP279+CC279*CQ279)/(BW279+BX279+BY279+BZ279+CA279+CB279+CC279))</f>
        <v>0.0588235294117647</v>
      </c>
      <c r="DA279" s="21">
        <f>IF((CD279+CE279+CF279+CG279+CH279+CI279+CJ279)=0,0,(CD279*CR279+CE279*CS279+CF279*CT279+CG279*CU279+CH279*CV279+CI279*CW279+CJ279*CX279)/(CD279+CE279+CF279+CG279+CH279+CI279+CJ279))</f>
        <v>0.0588235294117647</v>
      </c>
    </row>
    <row r="280" ht="70" customHeight="1">
      <c r="A280" s="59" t="inlineStr">
        <is>
          <t>iFile</t>
        </is>
      </c>
      <c r="B280" s="17" t="inlineStr">
        <is>
          <t>Quality Assurance</t>
        </is>
      </c>
      <c r="C280" s="17" t="n">
        <v>5</v>
      </c>
      <c r="D280" s="17" t="inlineStr">
        <is>
          <t>IRIS2508</t>
        </is>
      </c>
      <c r="E280" s="17" t="inlineStr">
        <is>
          <t>Ayush Saurkar</t>
        </is>
      </c>
      <c r="F280" s="17" t="inlineStr">
        <is>
          <t>QA Engineer</t>
        </is>
      </c>
      <c r="G280" s="17" t="inlineStr">
        <is>
          <t>Anup Salve</t>
        </is>
      </c>
      <c r="H280" s="17" t="inlineStr">
        <is>
          <t>IRIS2019</t>
        </is>
      </c>
      <c r="I280" s="17" t="n">
        <v>2.7</v>
      </c>
      <c r="J280" s="17" t="inlineStr">
        <is>
          <t>B.Tech</t>
        </is>
      </c>
      <c r="K280" s="17" t="inlineStr">
        <is>
          <t>L3 – Professional / Associate</t>
        </is>
      </c>
      <c r="L280" s="82" t="inlineStr">
        <is>
          <t>19 of 20</t>
        </is>
      </c>
      <c r="M280" s="83" t="n"/>
      <c r="N280" s="83" t="inlineStr">
        <is>
          <t>Annual · set by manager: 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
Quarterly: Q1: …</t>
        </is>
      </c>
      <c r="O280" s="83" t="inlineStr">
        <is>
          <t>Latest rating: 2 · Potential: Medium · 9-box: Emerging Talent</t>
        </is>
      </c>
      <c r="P280" s="83" t="inlineStr">
        <is>
          <t>Complexity &amp; Expertise: A2: Test case preparation, testing and retesting; smoke testing tracked in QuickScrum and Jira → matches the start
Autonomy &amp; Decision: A2: Only decides to investigate an issue → matches the start
Accountability &amp; Impact: A2: Own test case preparation and testing → matches the start
Leadership &amp; Strategy: A1: No guiding or leading of others described → matches the start</t>
        </is>
      </c>
      <c r="Q280" s="84" t="inlineStr">
        <is>
          <t>Open ▸</t>
        </is>
      </c>
      <c r="R280" s="84" t="inlineStr">
        <is>
          <t>Card ▸</t>
        </is>
      </c>
      <c r="S280" s="85" t="inlineStr">
        <is>
          <t>Quality Assurance</t>
        </is>
      </c>
      <c r="T280" s="86" t="inlineStr">
        <is>
          <t>Functional &amp; Domain Testing</t>
        </is>
      </c>
      <c r="U280" s="86" t="inlineStr">
        <is>
          <t>R070</t>
        </is>
      </c>
      <c r="V280" s="86" t="inlineStr">
        <is>
          <t>Functional &amp; Domain Testing · IC</t>
        </is>
      </c>
      <c r="W280" s="101" t="inlineStr">
        <is>
          <t>A3</t>
        </is>
      </c>
      <c r="X280" s="86" t="inlineStr">
        <is>
          <t>Band A · Practitioner</t>
        </is>
      </c>
      <c r="Y280" s="86" t="inlineStr">
        <is>
          <t>Senior QA Engineer</t>
        </is>
      </c>
      <c r="Z280" s="86" t="n"/>
      <c r="AA280" s="86" t="inlineStr">
        <is>
          <t>Placed at A3 by the evidence: six ratings × market-derived weights and rules R1–R13 · no move needed for the reporting line</t>
        </is>
      </c>
      <c r="AB280" s="86" t="n"/>
      <c r="AC280" s="88" t="inlineStr">
        <is>
          <t>A2</t>
        </is>
      </c>
      <c r="AD280" s="21" t="inlineStr">
        <is>
          <t>Medium · 2.7 yrs vs market 2–5 yrs for A3</t>
        </is>
      </c>
      <c r="AE280" s="21" t="n"/>
      <c r="AF280" s="21" t="inlineStr">
        <is>
          <t>P2 · SFIA 3 Apply</t>
        </is>
      </c>
      <c r="AG280" s="89" t="str">
        <f>IFERROR(IF(INDEX(RM_I_C,MATCH($U280,RM_KEY,0))="","",INDEX(RM_I_C,MATCH($U280,RM_KEY,0))),"")</f>
        <v>H</v>
      </c>
      <c r="AH280" s="90" t="str">
        <f>IFERROR(IF(INDEX(RM_I_Au,MATCH($U280,RM_KEY,0))="","",INDEX(RM_I_Au,MATCH($U280,RM_KEY,0))),"")</f>
        <v>M</v>
      </c>
      <c r="AI280" s="90" t="str">
        <f>IFERROR(IF(INDEX(RM_I_Ac,MATCH($U280,RM_KEY,0))="","",INDEX(RM_I_Ac,MATCH($U280,RM_KEY,0))),"")</f>
        <v>L</v>
      </c>
      <c r="AJ280" s="90" t="str">
        <f>IFERROR(IF(INDEX(RM_I_L,MATCH($U280,RM_KEY,0))="","",INDEX(RM_I_L,MATCH($U280,RM_KEY,0))),"")</f>
        <v>L</v>
      </c>
      <c r="AK280" s="90" t="str">
        <f>IFERROR(IF(INDEX(RM_I_BI,MATCH($U280,RM_KEY,0))="","",INDEX(RM_I_BI,MATCH($U280,RM_KEY,0))),"")</f>
        <v>L</v>
      </c>
      <c r="AL280" s="90" t="str">
        <f>IFERROR(IF(INDEX(RM_I_Exp,MATCH($U280,RM_KEY,0))="","",INDEX(RM_I_Exp,MATCH($U280,RM_KEY,0))),"")</f>
        <v>L</v>
      </c>
      <c r="AM280" s="90" t="str">
        <f>IFERROR(IF(INDEX(RM_I_Edu,MATCH($U280,RM_KEY,0))="","",INDEX(RM_I_Edu,MATCH($U280,RM_KEY,0))),"")</f>
        <v>L</v>
      </c>
      <c r="AN280" s="91" t="str">
        <f>IFERROR(IF(INDEX(RM_M_C,MATCH($U280,RM_KEY,0))="","",INDEX(RM_M_C,MATCH($U280,RM_KEY,0))),"")</f>
        <v>H</v>
      </c>
      <c r="AO280" s="92" t="str">
        <f>IFERROR(IF(INDEX(RM_M_Au,MATCH($U280,RM_KEY,0))="","",INDEX(RM_M_Au,MATCH($U280,RM_KEY,0))),"")</f>
        <v>M</v>
      </c>
      <c r="AP280" s="92" t="str">
        <f>IFERROR(IF(INDEX(RM_M_Ac,MATCH($U280,RM_KEY,0))="","",INDEX(RM_M_Ac,MATCH($U280,RM_KEY,0))),"")</f>
        <v>M</v>
      </c>
      <c r="AQ280" s="92" t="str">
        <f>IFERROR(IF(INDEX(RM_M_L,MATCH($U280,RM_KEY,0))="","",INDEX(RM_M_L,MATCH($U280,RM_KEY,0))),"")</f>
        <v>L</v>
      </c>
      <c r="AR280" s="92" t="str">
        <f>IFERROR(IF(INDEX(RM_M_BI,MATCH($U280,RM_KEY,0))="","",INDEX(RM_M_BI,MATCH($U280,RM_KEY,0))),"")</f>
        <v>L</v>
      </c>
      <c r="AS280" s="92" t="str">
        <f>IFERROR(IF(INDEX(RM_M_Exp,MATCH($U280,RM_KEY,0))="","",INDEX(RM_M_Exp,MATCH($U280,RM_KEY,0))),"")</f>
        <v>L</v>
      </c>
      <c r="AT280" s="92" t="str">
        <f>IFERROR(IF(INDEX(RM_M_Edu,MATCH($U280,RM_KEY,0))="","",INDEX(RM_M_Edu,MATCH($U280,RM_KEY,0))),"")</f>
        <v>L</v>
      </c>
      <c r="AU280" s="93" t="str">
        <f>IFERROR(IF(INDEX(RM_L_C,MATCH($U280,RM_KEY,0))="","",INDEX(RM_L_C,MATCH($U280,RM_KEY,0))),"")</f>
        <v/>
      </c>
      <c r="AV280" s="94" t="str">
        <f>IFERROR(IF(INDEX(RM_L_Au,MATCH($U280,RM_KEY,0))="","",INDEX(RM_L_Au,MATCH($U280,RM_KEY,0))),"")</f>
        <v/>
      </c>
      <c r="AW280" s="94" t="str">
        <f>IFERROR(IF(INDEX(RM_L_Ac,MATCH($U280,RM_KEY,0))="","",INDEX(RM_L_Ac,MATCH($U280,RM_KEY,0))),"")</f>
        <v/>
      </c>
      <c r="AX280" s="94" t="str">
        <f>IFERROR(IF(INDEX(RM_L_L,MATCH($U280,RM_KEY,0))="","",INDEX(RM_L_L,MATCH($U280,RM_KEY,0))),"")</f>
        <v/>
      </c>
      <c r="AY280" s="94" t="str">
        <f>IFERROR(IF(INDEX(RM_L_BI,MATCH($U280,RM_KEY,0))="","",INDEX(RM_L_BI,MATCH($U280,RM_KEY,0))),"")</f>
        <v/>
      </c>
      <c r="AZ280" s="94" t="str">
        <f>IFERROR(IF(INDEX(RM_L_Exp,MATCH($U280,RM_KEY,0))="","",INDEX(RM_L_Exp,MATCH($U280,RM_KEY,0))),"")</f>
        <v/>
      </c>
      <c r="BA280" s="94" t="str">
        <f>IFERROR(IF(INDEX(RM_L_Edu,MATCH($U280,RM_KEY,0))="","",INDEX(RM_L_Edu,MATCH($U280,RM_KEY,0))),"")</f>
        <v/>
      </c>
      <c r="BB280" s="89" t="inlineStr">
        <is>
          <t>L</t>
        </is>
      </c>
      <c r="BC280" s="90" t="inlineStr">
        <is>
          <t>L</t>
        </is>
      </c>
      <c r="BD280" s="90" t="inlineStr">
        <is>
          <t>L</t>
        </is>
      </c>
      <c r="BE280" s="90" t="inlineStr">
        <is>
          <t>L</t>
        </is>
      </c>
      <c r="BF280" s="90" t="n"/>
      <c r="BG280" s="90" t="inlineStr">
        <is>
          <t>M</t>
        </is>
      </c>
      <c r="BH280" s="90" t="inlineStr">
        <is>
          <t>M</t>
        </is>
      </c>
      <c r="BI280" s="93" t="n"/>
      <c r="BJ280" s="94" t="n"/>
      <c r="BK280" s="94" t="n"/>
      <c r="BL280" s="94" t="n"/>
      <c r="BM280" s="94" t="n"/>
      <c r="BN280" s="94" t="n"/>
      <c r="BO280" s="94" t="n"/>
      <c r="BP280" s="63" t="n"/>
      <c r="BQ280" s="95" t="str">
        <f>IF(CY280=0,"",IF(BP280&lt;&gt;"",BP280,IF(LEFT(W280,1)="X",W280,IF(OR(W280="B+",W280="C+"),INDEX(LAD_PC,MAX(1,MIN(14,MATCH(W280,LAD_PC,0)+IF((DA280-CZ280)&gt;=0.5,1,IF((DA280-CZ280)&lt;=-0.5,-1,0))))),INDEX(LAD_STD,MAX(1,MIN(12,MATCH(W280,LAD_STD,0)+IF((DA280-CZ280)&gt;=0.5,1,IF((DA280-CZ280)&lt;=-0.5,-1,0)))))))))</f>
        <v/>
      </c>
      <c r="BR280" s="86" t="str">
        <f>IF(BQ280="","",IFERROR(CHOOSE(INDEX(B_RANK,MATCH(BQ280,B_LVL,0)),"Band A · Practitioner","Band B · Specialist / Manager","B+ · Player-Coach","Band C · Principal / Head","C+ · Player-Coach","Band D · Business leadership","Band E · Enterprise leadership"),"Band X · Consultant"))</f>
        <v/>
      </c>
      <c r="BS280" s="86" t="str">
        <f>IF(BQ280="","",IF(BQ280=W280,"• Same",IF(INDEX(B_VAL,MATCH(BQ280,B_LVL,0))&gt;INDEX(B_VAL,MATCH(W280,B_LVL,0)),"▲ Up","▼ Down")))</f>
        <v/>
      </c>
      <c r="BT280" s="95" t="str">
        <f>IF(BQ280&lt;&gt;"",BQ280,W280)</f>
        <v>A3</v>
      </c>
      <c r="BU280" s="86" t="str">
        <f>IFERROR(IF($H280="","—",IF(OR(LEFT(BT280,1)="X",LEFT(INDEX($BT$7:$BT$592,MATCH($H280,$D$7:$D$592,0)),1)="X"),"—",IF(AND(LEFT(BT280,1)="E",LEFT(INDEX($BT$7:$BT$592,MATCH($H280,$D$7:$D$592,0)),1)="E"),"Exception · Band E",IF(INDEX(B_VAL,MATCH(BT280,B_LVL,0))&gt;=INDEX(B_VAL,MATCH(INDEX($BT$7:$BT$592,MATCH($H280,$D$7:$D$592,0)),B_LVL,0)),"⚠ At or above the manager",IF(INDEX(B_RANK,MATCH(BT280,B_LVL,0))=INDEX(B_RANK,MATCH(INDEX($BT$7:$BT$592,MATCH($H280,$D$7:$D$592,0)),B_LVL,0)),"⚠ Same band as the manager","OK"))))),"—")</f>
        <v>OK</v>
      </c>
      <c r="BV280" s="64" t="n"/>
      <c r="BW280" s="20">
        <f>IFERROR(INDEX(LMH_PTS,MATCH(AG280,LMH_KEY,0)),0)</f>
        <v>9</v>
      </c>
      <c r="BX280" s="21">
        <f>IFERROR(INDEX(LMH_PTS,MATCH(AH280,LMH_KEY,0)),0)</f>
        <v>3</v>
      </c>
      <c r="BY280" s="21">
        <f>IFERROR(INDEX(LMH_PTS,MATCH(AI280,LMH_KEY,0)),0)</f>
        <v>1</v>
      </c>
      <c r="BZ280" s="21">
        <f>IFERROR(INDEX(LMH_PTS,MATCH(AJ280,LMH_KEY,0)),0)</f>
        <v>1</v>
      </c>
      <c r="CA280" s="21">
        <f>IFERROR(INDEX(LMH_PTS,MATCH(AK280,LMH_KEY,0)),0)</f>
        <v>1</v>
      </c>
      <c r="CB280" s="21">
        <f>IFERROR(INDEX(LMH_PTS,MATCH(AL280,LMH_KEY,0)),0)</f>
        <v>1</v>
      </c>
      <c r="CC280" s="21">
        <f>IFERROR(INDEX(LMH_PTS,MATCH(AM280,LMH_KEY,0)),0)</f>
        <v>1</v>
      </c>
      <c r="CD280" s="21">
        <f>IFERROR(INDEX(LMH_PTS,MATCH(IF(AU280&lt;&gt;"",AU280,AG280),LMH_KEY,0)),0)</f>
        <v>9</v>
      </c>
      <c r="CE280" s="21">
        <f>IFERROR(INDEX(LMH_PTS,MATCH(IF(AV280&lt;&gt;"",AV280,AH280),LMH_KEY,0)),0)</f>
        <v>3</v>
      </c>
      <c r="CF280" s="21">
        <f>IFERROR(INDEX(LMH_PTS,MATCH(IF(AW280&lt;&gt;"",AW280,AI280),LMH_KEY,0)),0)</f>
        <v>1</v>
      </c>
      <c r="CG280" s="21">
        <f>IFERROR(INDEX(LMH_PTS,MATCH(IF(AX280&lt;&gt;"",AX280,AJ280),LMH_KEY,0)),0)</f>
        <v>1</v>
      </c>
      <c r="CH280" s="21">
        <f>IFERROR(INDEX(LMH_PTS,MATCH(IF(AY280&lt;&gt;"",AY280,AK280),LMH_KEY,0)),0)</f>
        <v>1</v>
      </c>
      <c r="CI280" s="21">
        <f>IFERROR(INDEX(LMH_PTS,MATCH(IF(AZ280&lt;&gt;"",AZ280,AL280),LMH_KEY,0)),0)</f>
        <v>1</v>
      </c>
      <c r="CJ280" s="21">
        <f>IFERROR(INDEX(LMH_PTS,MATCH(IF(BA280&lt;&gt;"",BA280,AM280),LMH_KEY,0)),0)</f>
        <v>1</v>
      </c>
      <c r="CK280" s="21">
        <f>IF(BB280="",0,IFERROR(INDEX(LMH_STEP,MATCH(BB280,LMH_KEY,0)),0))</f>
        <v>-1</v>
      </c>
      <c r="CL280" s="21">
        <f>IF(BC280="",0,IFERROR(INDEX(LMH_STEP,MATCH(BC280,LMH_KEY,0)),0))</f>
        <v>-1</v>
      </c>
      <c r="CM280" s="21">
        <f>IF(BD280="",0,IFERROR(INDEX(LMH_STEP,MATCH(BD280,LMH_KEY,0)),0))</f>
        <v>-1</v>
      </c>
      <c r="CN280" s="21">
        <f>IF(BE280="",0,IFERROR(INDEX(LMH_STEP,MATCH(BE280,LMH_KEY,0)),0))</f>
        <v>-1</v>
      </c>
      <c r="CO280" s="21">
        <f>IF(BF280="",0,IFERROR(INDEX(LMH_STEP,MATCH(BF280,LMH_KEY,0)),0))</f>
        <v>0</v>
      </c>
      <c r="CP280" s="21">
        <f>IF(BG280="",0,IFERROR(INDEX(LMH_STEP,MATCH(BG280,LMH_KEY,0)),0))</f>
        <v>0</v>
      </c>
      <c r="CQ280" s="21">
        <f>IF(BH280="",0,IFERROR(INDEX(LMH_STEP,MATCH(BH280,LMH_KEY,0)),0))</f>
        <v>0</v>
      </c>
      <c r="CR280" s="21">
        <f>IF(BI280&lt;&gt;"",IFERROR(INDEX(LMH_STEP,MATCH(BI280,LMH_KEY,0)),0),CK280)</f>
        <v>-1</v>
      </c>
      <c r="CS280" s="21">
        <f>IF(BJ280&lt;&gt;"",IFERROR(INDEX(LMH_STEP,MATCH(BJ280,LMH_KEY,0)),0),CL280)</f>
        <v>-1</v>
      </c>
      <c r="CT280" s="21">
        <f>IF(BK280&lt;&gt;"",IFERROR(INDEX(LMH_STEP,MATCH(BK280,LMH_KEY,0)),0),CM280)</f>
        <v>-1</v>
      </c>
      <c r="CU280" s="21">
        <f>IF(BL280&lt;&gt;"",IFERROR(INDEX(LMH_STEP,MATCH(BL280,LMH_KEY,0)),0),CN280)</f>
        <v>-1</v>
      </c>
      <c r="CV280" s="21">
        <f>IF(BM280&lt;&gt;"",IFERROR(INDEX(LMH_STEP,MATCH(BM280,LMH_KEY,0)),0),CO280)</f>
        <v>0</v>
      </c>
      <c r="CW280" s="21">
        <f>IF(BN280&lt;&gt;"",IFERROR(INDEX(LMH_STEP,MATCH(BN280,LMH_KEY,0)),0),CP280)</f>
        <v>0</v>
      </c>
      <c r="CX280" s="21">
        <f>IF(BO280&lt;&gt;"",IFERROR(INDEX(LMH_STEP,MATCH(BO280,LMH_KEY,0)),0),CQ280)</f>
        <v>0</v>
      </c>
      <c r="CY280" s="21">
        <f>COUNTA(BI280:BO280)+IF(BP280&lt;&gt;"",1,0)+IFERROR(INDEX(RM_LCNT,MATCH($U280,RM_KEY,0)),0)</f>
        <v>0</v>
      </c>
      <c r="CZ280" s="21">
        <f>IF((BW280+BX280+BY280+BZ280+CA280+CB280+CC280)=0,0,(BW280*CK280+BX280*CL280+BY280*CM280+BZ280*CN280+CA280*CO280+CB280*CP280+CC280*CQ280)/(BW280+BX280+BY280+BZ280+CA280+CB280+CC280))</f>
        <v>-0.823529411764706</v>
      </c>
      <c r="DA280" s="21">
        <f>IF((CD280+CE280+CF280+CG280+CH280+CI280+CJ280)=0,0,(CD280*CR280+CE280*CS280+CF280*CT280+CG280*CU280+CH280*CV280+CI280*CW280+CJ280*CX280)/(CD280+CE280+CF280+CG280+CH280+CI280+CJ280))</f>
        <v>-0.823529411764706</v>
      </c>
    </row>
    <row r="281" ht="70" customHeight="1">
      <c r="A281" s="59" t="inlineStr">
        <is>
          <t>iFile</t>
        </is>
      </c>
      <c r="B281" s="17" t="inlineStr">
        <is>
          <t>Technology</t>
        </is>
      </c>
      <c r="C281" s="17" t="n">
        <v>5</v>
      </c>
      <c r="D281" s="17" t="inlineStr">
        <is>
          <t>IRIS2524</t>
        </is>
      </c>
      <c r="E281" s="17" t="inlineStr">
        <is>
          <t>Chetna Vijay Nile</t>
        </is>
      </c>
      <c r="F281" s="17" t="inlineStr">
        <is>
          <t>Software Engineer</t>
        </is>
      </c>
      <c r="G281" s="17" t="inlineStr">
        <is>
          <t>Anup Salve</t>
        </is>
      </c>
      <c r="H281" s="17" t="inlineStr">
        <is>
          <t>IRIS2019</t>
        </is>
      </c>
      <c r="I281" s="17" t="n">
        <v>0.4</v>
      </c>
      <c r="J281" s="17" t="inlineStr">
        <is>
          <t>PGDM</t>
        </is>
      </c>
      <c r="K281" s="17" t="inlineStr">
        <is>
          <t>L3 – Professional / Associate</t>
        </is>
      </c>
      <c r="L281" s="82" t="inlineStr">
        <is>
          <t>19 of 20</t>
        </is>
      </c>
      <c r="M281" s="83" t="n"/>
      <c r="N281" s="83" t="inlineStr">
        <is>
          <t>Annual · set by manager: 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t>
        </is>
      </c>
      <c r="O281" s="83" t="inlineStr">
        <is>
          <t>Latest rating: 2 · Potential: Low · 9-box: Emerging Talent</t>
        </is>
      </c>
      <c r="P281" s="83" t="n"/>
      <c r="Q281" s="84" t="inlineStr">
        <is>
          <t>Open ▸</t>
        </is>
      </c>
      <c r="R281" s="84" t="inlineStr">
        <is>
          <t>Card ▸</t>
        </is>
      </c>
      <c r="S281" s="85" t="inlineStr">
        <is>
          <t>Engineering &amp; Development</t>
        </is>
      </c>
      <c r="T281" s="86" t="inlineStr">
        <is>
          <t>Full-Stack Development</t>
        </is>
      </c>
      <c r="U281" s="86" t="inlineStr">
        <is>
          <t>R037</t>
        </is>
      </c>
      <c r="V281" s="86" t="inlineStr">
        <is>
          <t>Full-Stack Development · IC</t>
        </is>
      </c>
      <c r="W281" s="101" t="inlineStr">
        <is>
          <t>A2</t>
        </is>
      </c>
      <c r="X281" s="86" t="inlineStr">
        <is>
          <t>Band A · Practitioner</t>
        </is>
      </c>
      <c r="Y281" s="86" t="inlineStr">
        <is>
          <t>Software Engineer</t>
        </is>
      </c>
      <c r="Z281" s="86" t="n"/>
      <c r="AA281" s="86" t="inlineStr">
        <is>
          <t>Placed at A2 by the evidence: six ratings × market-derived weights and rules R1–R13 · no move needed for the reporting line</t>
        </is>
      </c>
      <c r="AB281" s="86" t="n"/>
      <c r="AC281" s="88" t="inlineStr">
        <is>
          <t>A2</t>
        </is>
      </c>
      <c r="AD281" s="21" t="inlineStr">
        <is>
          <t>Medium · 0.4 yrs vs market 0–3 yrs for A2</t>
        </is>
      </c>
      <c r="AE281" s="21" t="n"/>
      <c r="AF281" s="21" t="inlineStr">
        <is>
          <t>P1–P2 · SFIA 2 Assist</t>
        </is>
      </c>
      <c r="AG281" s="89" t="str">
        <f>IFERROR(IF(INDEX(RM_I_C,MATCH($U281,RM_KEY,0))="","",INDEX(RM_I_C,MATCH($U281,RM_KEY,0))),"")</f>
        <v>H</v>
      </c>
      <c r="AH281" s="90" t="str">
        <f>IFERROR(IF(INDEX(RM_I_Au,MATCH($U281,RM_KEY,0))="","",INDEX(RM_I_Au,MATCH($U281,RM_KEY,0))),"")</f>
        <v>M</v>
      </c>
      <c r="AI281" s="90" t="str">
        <f>IFERROR(IF(INDEX(RM_I_Ac,MATCH($U281,RM_KEY,0))="","",INDEX(RM_I_Ac,MATCH($U281,RM_KEY,0))),"")</f>
        <v>L</v>
      </c>
      <c r="AJ281" s="90" t="str">
        <f>IFERROR(IF(INDEX(RM_I_L,MATCH($U281,RM_KEY,0))="","",INDEX(RM_I_L,MATCH($U281,RM_KEY,0))),"")</f>
        <v>L</v>
      </c>
      <c r="AK281" s="90" t="str">
        <f>IFERROR(IF(INDEX(RM_I_BI,MATCH($U281,RM_KEY,0))="","",INDEX(RM_I_BI,MATCH($U281,RM_KEY,0))),"")</f>
        <v>L</v>
      </c>
      <c r="AL281" s="90" t="str">
        <f>IFERROR(IF(INDEX(RM_I_Exp,MATCH($U281,RM_KEY,0))="","",INDEX(RM_I_Exp,MATCH($U281,RM_KEY,0))),"")</f>
        <v>L</v>
      </c>
      <c r="AM281" s="90" t="str">
        <f>IFERROR(IF(INDEX(RM_I_Edu,MATCH($U281,RM_KEY,0))="","",INDEX(RM_I_Edu,MATCH($U281,RM_KEY,0))),"")</f>
        <v>L</v>
      </c>
      <c r="AN281" s="91" t="str">
        <f>IFERROR(IF(INDEX(RM_M_C,MATCH($U281,RM_KEY,0))="","",INDEX(RM_M_C,MATCH($U281,RM_KEY,0))),"")</f>
        <v>H</v>
      </c>
      <c r="AO281" s="92" t="str">
        <f>IFERROR(IF(INDEX(RM_M_Au,MATCH($U281,RM_KEY,0))="","",INDEX(RM_M_Au,MATCH($U281,RM_KEY,0))),"")</f>
        <v>M</v>
      </c>
      <c r="AP281" s="92" t="str">
        <f>IFERROR(IF(INDEX(RM_M_Ac,MATCH($U281,RM_KEY,0))="","",INDEX(RM_M_Ac,MATCH($U281,RM_KEY,0))),"")</f>
        <v>M</v>
      </c>
      <c r="AQ281" s="92" t="str">
        <f>IFERROR(IF(INDEX(RM_M_L,MATCH($U281,RM_KEY,0))="","",INDEX(RM_M_L,MATCH($U281,RM_KEY,0))),"")</f>
        <v>L</v>
      </c>
      <c r="AR281" s="92" t="str">
        <f>IFERROR(IF(INDEX(RM_M_BI,MATCH($U281,RM_KEY,0))="","",INDEX(RM_M_BI,MATCH($U281,RM_KEY,0))),"")</f>
        <v>L</v>
      </c>
      <c r="AS281" s="92" t="str">
        <f>IFERROR(IF(INDEX(RM_M_Exp,MATCH($U281,RM_KEY,0))="","",INDEX(RM_M_Exp,MATCH($U281,RM_KEY,0))),"")</f>
        <v>L</v>
      </c>
      <c r="AT281" s="92" t="str">
        <f>IFERROR(IF(INDEX(RM_M_Edu,MATCH($U281,RM_KEY,0))="","",INDEX(RM_M_Edu,MATCH($U281,RM_KEY,0))),"")</f>
        <v>L</v>
      </c>
      <c r="AU281" s="93" t="str">
        <f>IFERROR(IF(INDEX(RM_L_C,MATCH($U281,RM_KEY,0))="","",INDEX(RM_L_C,MATCH($U281,RM_KEY,0))),"")</f>
        <v/>
      </c>
      <c r="AV281" s="94" t="str">
        <f>IFERROR(IF(INDEX(RM_L_Au,MATCH($U281,RM_KEY,0))="","",INDEX(RM_L_Au,MATCH($U281,RM_KEY,0))),"")</f>
        <v/>
      </c>
      <c r="AW281" s="94" t="str">
        <f>IFERROR(IF(INDEX(RM_L_Ac,MATCH($U281,RM_KEY,0))="","",INDEX(RM_L_Ac,MATCH($U281,RM_KEY,0))),"")</f>
        <v/>
      </c>
      <c r="AX281" s="94" t="str">
        <f>IFERROR(IF(INDEX(RM_L_L,MATCH($U281,RM_KEY,0))="","",INDEX(RM_L_L,MATCH($U281,RM_KEY,0))),"")</f>
        <v/>
      </c>
      <c r="AY281" s="94" t="str">
        <f>IFERROR(IF(INDEX(RM_L_BI,MATCH($U281,RM_KEY,0))="","",INDEX(RM_L_BI,MATCH($U281,RM_KEY,0))),"")</f>
        <v/>
      </c>
      <c r="AZ281" s="94" t="str">
        <f>IFERROR(IF(INDEX(RM_L_Exp,MATCH($U281,RM_KEY,0))="","",INDEX(RM_L_Exp,MATCH($U281,RM_KEY,0))),"")</f>
        <v/>
      </c>
      <c r="BA281" s="94" t="str">
        <f>IFERROR(IF(INDEX(RM_L_Edu,MATCH($U281,RM_KEY,0))="","",INDEX(RM_L_Edu,MATCH($U281,RM_KEY,0))),"")</f>
        <v/>
      </c>
      <c r="BB281" s="89" t="n"/>
      <c r="BC281" s="90" t="n"/>
      <c r="BD281" s="90" t="n"/>
      <c r="BE281" s="90" t="n"/>
      <c r="BF281" s="90" t="n"/>
      <c r="BG281" s="90" t="inlineStr">
        <is>
          <t>M</t>
        </is>
      </c>
      <c r="BH281" s="90" t="inlineStr">
        <is>
          <t>H</t>
        </is>
      </c>
      <c r="BI281" s="93" t="n"/>
      <c r="BJ281" s="94" t="n"/>
      <c r="BK281" s="94" t="n"/>
      <c r="BL281" s="94" t="n"/>
      <c r="BM281" s="94" t="n"/>
      <c r="BN281" s="94" t="n"/>
      <c r="BO281" s="94" t="n"/>
      <c r="BP281" s="63" t="n"/>
      <c r="BQ281" s="95" t="str">
        <f>IF(CY281=0,"",IF(BP281&lt;&gt;"",BP281,IF(LEFT(W281,1)="X",W281,IF(OR(W281="B+",W281="C+"),INDEX(LAD_PC,MAX(1,MIN(14,MATCH(W281,LAD_PC,0)+IF((DA281-CZ281)&gt;=0.5,1,IF((DA281-CZ281)&lt;=-0.5,-1,0))))),INDEX(LAD_STD,MAX(1,MIN(12,MATCH(W281,LAD_STD,0)+IF((DA281-CZ281)&gt;=0.5,1,IF((DA281-CZ281)&lt;=-0.5,-1,0)))))))))</f>
        <v/>
      </c>
      <c r="BR281" s="86" t="str">
        <f>IF(BQ281="","",IFERROR(CHOOSE(INDEX(B_RANK,MATCH(BQ281,B_LVL,0)),"Band A · Practitioner","Band B · Specialist / Manager","B+ · Player-Coach","Band C · Principal / Head","C+ · Player-Coach","Band D · Business leadership","Band E · Enterprise leadership"),"Band X · Consultant"))</f>
        <v/>
      </c>
      <c r="BS281" s="86" t="str">
        <f>IF(BQ281="","",IF(BQ281=W281,"• Same",IF(INDEX(B_VAL,MATCH(BQ281,B_LVL,0))&gt;INDEX(B_VAL,MATCH(W281,B_LVL,0)),"▲ Up","▼ Down")))</f>
        <v/>
      </c>
      <c r="BT281" s="95" t="str">
        <f>IF(BQ281&lt;&gt;"",BQ281,W281)</f>
        <v>A2</v>
      </c>
      <c r="BU281" s="86" t="str">
        <f>IFERROR(IF($H281="","—",IF(OR(LEFT(BT281,1)="X",LEFT(INDEX($BT$7:$BT$592,MATCH($H281,$D$7:$D$592,0)),1)="X"),"—",IF(AND(LEFT(BT281,1)="E",LEFT(INDEX($BT$7:$BT$592,MATCH($H281,$D$7:$D$592,0)),1)="E"),"Exception · Band E",IF(INDEX(B_VAL,MATCH(BT281,B_LVL,0))&gt;=INDEX(B_VAL,MATCH(INDEX($BT$7:$BT$592,MATCH($H281,$D$7:$D$592,0)),B_LVL,0)),"⚠ At or above the manager",IF(INDEX(B_RANK,MATCH(BT281,B_LVL,0))=INDEX(B_RANK,MATCH(INDEX($BT$7:$BT$592,MATCH($H281,$D$7:$D$592,0)),B_LVL,0)),"⚠ Same band as the manager","OK"))))),"—")</f>
        <v>OK</v>
      </c>
      <c r="BV281" s="64" t="n"/>
      <c r="BW281" s="20">
        <f>IFERROR(INDEX(LMH_PTS,MATCH(AG281,LMH_KEY,0)),0)</f>
        <v>9</v>
      </c>
      <c r="BX281" s="21">
        <f>IFERROR(INDEX(LMH_PTS,MATCH(AH281,LMH_KEY,0)),0)</f>
        <v>3</v>
      </c>
      <c r="BY281" s="21">
        <f>IFERROR(INDEX(LMH_PTS,MATCH(AI281,LMH_KEY,0)),0)</f>
        <v>1</v>
      </c>
      <c r="BZ281" s="21">
        <f>IFERROR(INDEX(LMH_PTS,MATCH(AJ281,LMH_KEY,0)),0)</f>
        <v>1</v>
      </c>
      <c r="CA281" s="21">
        <f>IFERROR(INDEX(LMH_PTS,MATCH(AK281,LMH_KEY,0)),0)</f>
        <v>1</v>
      </c>
      <c r="CB281" s="21">
        <f>IFERROR(INDEX(LMH_PTS,MATCH(AL281,LMH_KEY,0)),0)</f>
        <v>1</v>
      </c>
      <c r="CC281" s="21">
        <f>IFERROR(INDEX(LMH_PTS,MATCH(AM281,LMH_KEY,0)),0)</f>
        <v>1</v>
      </c>
      <c r="CD281" s="21">
        <f>IFERROR(INDEX(LMH_PTS,MATCH(IF(AU281&lt;&gt;"",AU281,AG281),LMH_KEY,0)),0)</f>
        <v>9</v>
      </c>
      <c r="CE281" s="21">
        <f>IFERROR(INDEX(LMH_PTS,MATCH(IF(AV281&lt;&gt;"",AV281,AH281),LMH_KEY,0)),0)</f>
        <v>3</v>
      </c>
      <c r="CF281" s="21">
        <f>IFERROR(INDEX(LMH_PTS,MATCH(IF(AW281&lt;&gt;"",AW281,AI281),LMH_KEY,0)),0)</f>
        <v>1</v>
      </c>
      <c r="CG281" s="21">
        <f>IFERROR(INDEX(LMH_PTS,MATCH(IF(AX281&lt;&gt;"",AX281,AJ281),LMH_KEY,0)),0)</f>
        <v>1</v>
      </c>
      <c r="CH281" s="21">
        <f>IFERROR(INDEX(LMH_PTS,MATCH(IF(AY281&lt;&gt;"",AY281,AK281),LMH_KEY,0)),0)</f>
        <v>1</v>
      </c>
      <c r="CI281" s="21">
        <f>IFERROR(INDEX(LMH_PTS,MATCH(IF(AZ281&lt;&gt;"",AZ281,AL281),LMH_KEY,0)),0)</f>
        <v>1</v>
      </c>
      <c r="CJ281" s="21">
        <f>IFERROR(INDEX(LMH_PTS,MATCH(IF(BA281&lt;&gt;"",BA281,AM281),LMH_KEY,0)),0)</f>
        <v>1</v>
      </c>
      <c r="CK281" s="21">
        <f>IF(BB281="",0,IFERROR(INDEX(LMH_STEP,MATCH(BB281,LMH_KEY,0)),0))</f>
        <v>0</v>
      </c>
      <c r="CL281" s="21">
        <f>IF(BC281="",0,IFERROR(INDEX(LMH_STEP,MATCH(BC281,LMH_KEY,0)),0))</f>
        <v>0</v>
      </c>
      <c r="CM281" s="21">
        <f>IF(BD281="",0,IFERROR(INDEX(LMH_STEP,MATCH(BD281,LMH_KEY,0)),0))</f>
        <v>0</v>
      </c>
      <c r="CN281" s="21">
        <f>IF(BE281="",0,IFERROR(INDEX(LMH_STEP,MATCH(BE281,LMH_KEY,0)),0))</f>
        <v>0</v>
      </c>
      <c r="CO281" s="21">
        <f>IF(BF281="",0,IFERROR(INDEX(LMH_STEP,MATCH(BF281,LMH_KEY,0)),0))</f>
        <v>0</v>
      </c>
      <c r="CP281" s="21">
        <f>IF(BG281="",0,IFERROR(INDEX(LMH_STEP,MATCH(BG281,LMH_KEY,0)),0))</f>
        <v>0</v>
      </c>
      <c r="CQ281" s="21">
        <f>IF(BH281="",0,IFERROR(INDEX(LMH_STEP,MATCH(BH281,LMH_KEY,0)),0))</f>
        <v>1</v>
      </c>
      <c r="CR281" s="21">
        <f>IF(BI281&lt;&gt;"",IFERROR(INDEX(LMH_STEP,MATCH(BI281,LMH_KEY,0)),0),CK281)</f>
        <v>0</v>
      </c>
      <c r="CS281" s="21">
        <f>IF(BJ281&lt;&gt;"",IFERROR(INDEX(LMH_STEP,MATCH(BJ281,LMH_KEY,0)),0),CL281)</f>
        <v>0</v>
      </c>
      <c r="CT281" s="21">
        <f>IF(BK281&lt;&gt;"",IFERROR(INDEX(LMH_STEP,MATCH(BK281,LMH_KEY,0)),0),CM281)</f>
        <v>0</v>
      </c>
      <c r="CU281" s="21">
        <f>IF(BL281&lt;&gt;"",IFERROR(INDEX(LMH_STEP,MATCH(BL281,LMH_KEY,0)),0),CN281)</f>
        <v>0</v>
      </c>
      <c r="CV281" s="21">
        <f>IF(BM281&lt;&gt;"",IFERROR(INDEX(LMH_STEP,MATCH(BM281,LMH_KEY,0)),0),CO281)</f>
        <v>0</v>
      </c>
      <c r="CW281" s="21">
        <f>IF(BN281&lt;&gt;"",IFERROR(INDEX(LMH_STEP,MATCH(BN281,LMH_KEY,0)),0),CP281)</f>
        <v>0</v>
      </c>
      <c r="CX281" s="21">
        <f>IF(BO281&lt;&gt;"",IFERROR(INDEX(LMH_STEP,MATCH(BO281,LMH_KEY,0)),0),CQ281)</f>
        <v>1</v>
      </c>
      <c r="CY281" s="21">
        <f>COUNTA(BI281:BO281)+IF(BP281&lt;&gt;"",1,0)+IFERROR(INDEX(RM_LCNT,MATCH($U281,RM_KEY,0)),0)</f>
        <v>0</v>
      </c>
      <c r="CZ281" s="21">
        <f>IF((BW281+BX281+BY281+BZ281+CA281+CB281+CC281)=0,0,(BW281*CK281+BX281*CL281+BY281*CM281+BZ281*CN281+CA281*CO281+CB281*CP281+CC281*CQ281)/(BW281+BX281+BY281+BZ281+CA281+CB281+CC281))</f>
        <v>0.0588235294117647</v>
      </c>
      <c r="DA281" s="21">
        <f>IF((CD281+CE281+CF281+CG281+CH281+CI281+CJ281)=0,0,(CD281*CR281+CE281*CS281+CF281*CT281+CG281*CU281+CH281*CV281+CI281*CW281+CJ281*CX281)/(CD281+CE281+CF281+CG281+CH281+CI281+CJ281))</f>
        <v>0.0588235294117647</v>
      </c>
    </row>
    <row r="282" ht="70" customHeight="1">
      <c r="A282" s="59" t="inlineStr">
        <is>
          <t>iFile</t>
        </is>
      </c>
      <c r="B282" s="17" t="inlineStr">
        <is>
          <t>Quality Assurance</t>
        </is>
      </c>
      <c r="C282" s="17" t="n">
        <v>5</v>
      </c>
      <c r="D282" s="17" t="inlineStr">
        <is>
          <t>IRIS2562</t>
        </is>
      </c>
      <c r="E282" s="17" t="inlineStr">
        <is>
          <t>Sanskruti Varade</t>
        </is>
      </c>
      <c r="F282" s="17" t="inlineStr">
        <is>
          <t>QA Engineer</t>
        </is>
      </c>
      <c r="G282" s="17" t="inlineStr">
        <is>
          <t>Anup Salve</t>
        </is>
      </c>
      <c r="H282" s="17" t="inlineStr">
        <is>
          <t>IRIS2019</t>
        </is>
      </c>
      <c r="I282" s="17" t="n"/>
      <c r="J282" s="17" t="inlineStr">
        <is>
          <t>B.Sc</t>
        </is>
      </c>
      <c r="K282" s="17" t="n"/>
      <c r="L282" s="82" t="inlineStr">
        <is>
          <t>20 of 20</t>
        </is>
      </c>
      <c r="M282" s="83" t="n"/>
      <c r="N282" s="83" t="n"/>
      <c r="O282" s="83" t="inlineStr">
        <is>
          <t>Latest rating: Not rated · manager · 9-box: Not placed · manager</t>
        </is>
      </c>
      <c r="P282" s="83" t="n"/>
      <c r="Q282" s="84" t="inlineStr">
        <is>
          <t>Open ▸</t>
        </is>
      </c>
      <c r="R282" s="84" t="inlineStr">
        <is>
          <t>Card ▸</t>
        </is>
      </c>
      <c r="S282" s="85" t="inlineStr">
        <is>
          <t>Quality Assurance</t>
        </is>
      </c>
      <c r="T282" s="86" t="inlineStr">
        <is>
          <t>Functional &amp; Domain Testing</t>
        </is>
      </c>
      <c r="U282" s="86" t="inlineStr">
        <is>
          <t>R070</t>
        </is>
      </c>
      <c r="V282" s="86" t="inlineStr">
        <is>
          <t>Functional &amp; Domain Testing · IC</t>
        </is>
      </c>
      <c r="W282" s="101" t="inlineStr">
        <is>
          <t>A2</t>
        </is>
      </c>
      <c r="X282" s="86" t="inlineStr">
        <is>
          <t>Band A · Practitioner</t>
        </is>
      </c>
      <c r="Y282" s="86" t="inlineStr">
        <is>
          <t>QA Engineer</t>
        </is>
      </c>
      <c r="Z282" s="86" t="n"/>
      <c r="AA282" s="86" t="inlineStr">
        <is>
          <t>Placed at A2 by the evidence: six ratings × market-derived weights and rules R1–R13 · no move needed for the reporting line</t>
        </is>
      </c>
      <c r="AB282" s="86" t="n"/>
      <c r="AC282" s="88" t="inlineStr">
        <is>
          <t>A2</t>
        </is>
      </c>
      <c r="AD282" s="21" t="n"/>
      <c r="AE282" s="21" t="n"/>
      <c r="AF282" s="21" t="inlineStr">
        <is>
          <t>P1–P2 · SFIA 2 Assist</t>
        </is>
      </c>
      <c r="AG282" s="89" t="str">
        <f>IFERROR(IF(INDEX(RM_I_C,MATCH($U282,RM_KEY,0))="","",INDEX(RM_I_C,MATCH($U282,RM_KEY,0))),"")</f>
        <v>H</v>
      </c>
      <c r="AH282" s="90" t="str">
        <f>IFERROR(IF(INDEX(RM_I_Au,MATCH($U282,RM_KEY,0))="","",INDEX(RM_I_Au,MATCH($U282,RM_KEY,0))),"")</f>
        <v>M</v>
      </c>
      <c r="AI282" s="90" t="str">
        <f>IFERROR(IF(INDEX(RM_I_Ac,MATCH($U282,RM_KEY,0))="","",INDEX(RM_I_Ac,MATCH($U282,RM_KEY,0))),"")</f>
        <v>L</v>
      </c>
      <c r="AJ282" s="90" t="str">
        <f>IFERROR(IF(INDEX(RM_I_L,MATCH($U282,RM_KEY,0))="","",INDEX(RM_I_L,MATCH($U282,RM_KEY,0))),"")</f>
        <v>L</v>
      </c>
      <c r="AK282" s="90" t="str">
        <f>IFERROR(IF(INDEX(RM_I_BI,MATCH($U282,RM_KEY,0))="","",INDEX(RM_I_BI,MATCH($U282,RM_KEY,0))),"")</f>
        <v>L</v>
      </c>
      <c r="AL282" s="90" t="str">
        <f>IFERROR(IF(INDEX(RM_I_Exp,MATCH($U282,RM_KEY,0))="","",INDEX(RM_I_Exp,MATCH($U282,RM_KEY,0))),"")</f>
        <v>L</v>
      </c>
      <c r="AM282" s="90" t="str">
        <f>IFERROR(IF(INDEX(RM_I_Edu,MATCH($U282,RM_KEY,0))="","",INDEX(RM_I_Edu,MATCH($U282,RM_KEY,0))),"")</f>
        <v>L</v>
      </c>
      <c r="AN282" s="91" t="str">
        <f>IFERROR(IF(INDEX(RM_M_C,MATCH($U282,RM_KEY,0))="","",INDEX(RM_M_C,MATCH($U282,RM_KEY,0))),"")</f>
        <v>H</v>
      </c>
      <c r="AO282" s="92" t="str">
        <f>IFERROR(IF(INDEX(RM_M_Au,MATCH($U282,RM_KEY,0))="","",INDEX(RM_M_Au,MATCH($U282,RM_KEY,0))),"")</f>
        <v>M</v>
      </c>
      <c r="AP282" s="92" t="str">
        <f>IFERROR(IF(INDEX(RM_M_Ac,MATCH($U282,RM_KEY,0))="","",INDEX(RM_M_Ac,MATCH($U282,RM_KEY,0))),"")</f>
        <v>M</v>
      </c>
      <c r="AQ282" s="92" t="str">
        <f>IFERROR(IF(INDEX(RM_M_L,MATCH($U282,RM_KEY,0))="","",INDEX(RM_M_L,MATCH($U282,RM_KEY,0))),"")</f>
        <v>L</v>
      </c>
      <c r="AR282" s="92" t="str">
        <f>IFERROR(IF(INDEX(RM_M_BI,MATCH($U282,RM_KEY,0))="","",INDEX(RM_M_BI,MATCH($U282,RM_KEY,0))),"")</f>
        <v>L</v>
      </c>
      <c r="AS282" s="92" t="str">
        <f>IFERROR(IF(INDEX(RM_M_Exp,MATCH($U282,RM_KEY,0))="","",INDEX(RM_M_Exp,MATCH($U282,RM_KEY,0))),"")</f>
        <v>L</v>
      </c>
      <c r="AT282" s="92" t="str">
        <f>IFERROR(IF(INDEX(RM_M_Edu,MATCH($U282,RM_KEY,0))="","",INDEX(RM_M_Edu,MATCH($U282,RM_KEY,0))),"")</f>
        <v>L</v>
      </c>
      <c r="AU282" s="93" t="str">
        <f>IFERROR(IF(INDEX(RM_L_C,MATCH($U282,RM_KEY,0))="","",INDEX(RM_L_C,MATCH($U282,RM_KEY,0))),"")</f>
        <v/>
      </c>
      <c r="AV282" s="94" t="str">
        <f>IFERROR(IF(INDEX(RM_L_Au,MATCH($U282,RM_KEY,0))="","",INDEX(RM_L_Au,MATCH($U282,RM_KEY,0))),"")</f>
        <v/>
      </c>
      <c r="AW282" s="94" t="str">
        <f>IFERROR(IF(INDEX(RM_L_Ac,MATCH($U282,RM_KEY,0))="","",INDEX(RM_L_Ac,MATCH($U282,RM_KEY,0))),"")</f>
        <v/>
      </c>
      <c r="AX282" s="94" t="str">
        <f>IFERROR(IF(INDEX(RM_L_L,MATCH($U282,RM_KEY,0))="","",INDEX(RM_L_L,MATCH($U282,RM_KEY,0))),"")</f>
        <v/>
      </c>
      <c r="AY282" s="94" t="str">
        <f>IFERROR(IF(INDEX(RM_L_BI,MATCH($U282,RM_KEY,0))="","",INDEX(RM_L_BI,MATCH($U282,RM_KEY,0))),"")</f>
        <v/>
      </c>
      <c r="AZ282" s="94" t="str">
        <f>IFERROR(IF(INDEX(RM_L_Exp,MATCH($U282,RM_KEY,0))="","",INDEX(RM_L_Exp,MATCH($U282,RM_KEY,0))),"")</f>
        <v/>
      </c>
      <c r="BA282" s="94" t="str">
        <f>IFERROR(IF(INDEX(RM_L_Edu,MATCH($U282,RM_KEY,0))="","",INDEX(RM_L_Edu,MATCH($U282,RM_KEY,0))),"")</f>
        <v/>
      </c>
      <c r="BB282" s="89" t="n"/>
      <c r="BC282" s="90" t="n"/>
      <c r="BD282" s="90" t="n"/>
      <c r="BE282" s="90" t="n"/>
      <c r="BF282" s="90" t="n"/>
      <c r="BG282" s="90" t="n"/>
      <c r="BH282" s="90" t="inlineStr">
        <is>
          <t>M</t>
        </is>
      </c>
      <c r="BI282" s="93" t="n"/>
      <c r="BJ282" s="94" t="n"/>
      <c r="BK282" s="94" t="n"/>
      <c r="BL282" s="94" t="n"/>
      <c r="BM282" s="94" t="n"/>
      <c r="BN282" s="94" t="n"/>
      <c r="BO282" s="94" t="n"/>
      <c r="BP282" s="63" t="n"/>
      <c r="BQ282" s="95" t="str">
        <f>IF(CY282=0,"",IF(BP282&lt;&gt;"",BP282,IF(LEFT(W282,1)="X",W282,IF(OR(W282="B+",W282="C+"),INDEX(LAD_PC,MAX(1,MIN(14,MATCH(W282,LAD_PC,0)+IF((DA282-CZ282)&gt;=0.5,1,IF((DA282-CZ282)&lt;=-0.5,-1,0))))),INDEX(LAD_STD,MAX(1,MIN(12,MATCH(W282,LAD_STD,0)+IF((DA282-CZ282)&gt;=0.5,1,IF((DA282-CZ282)&lt;=-0.5,-1,0)))))))))</f>
        <v/>
      </c>
      <c r="BR282" s="86" t="str">
        <f>IF(BQ282="","",IFERROR(CHOOSE(INDEX(B_RANK,MATCH(BQ282,B_LVL,0)),"Band A · Practitioner","Band B · Specialist / Manager","B+ · Player-Coach","Band C · Principal / Head","C+ · Player-Coach","Band D · Business leadership","Band E · Enterprise leadership"),"Band X · Consultant"))</f>
        <v/>
      </c>
      <c r="BS282" s="86" t="str">
        <f>IF(BQ282="","",IF(BQ282=W282,"• Same",IF(INDEX(B_VAL,MATCH(BQ282,B_LVL,0))&gt;INDEX(B_VAL,MATCH(W282,B_LVL,0)),"▲ Up","▼ Down")))</f>
        <v/>
      </c>
      <c r="BT282" s="95" t="str">
        <f>IF(BQ282&lt;&gt;"",BQ282,W282)</f>
        <v>A2</v>
      </c>
      <c r="BU282" s="86" t="str">
        <f>IFERROR(IF($H282="","—",IF(OR(LEFT(BT282,1)="X",LEFT(INDEX($BT$7:$BT$592,MATCH($H282,$D$7:$D$592,0)),1)="X"),"—",IF(AND(LEFT(BT282,1)="E",LEFT(INDEX($BT$7:$BT$592,MATCH($H282,$D$7:$D$592,0)),1)="E"),"Exception · Band E",IF(INDEX(B_VAL,MATCH(BT282,B_LVL,0))&gt;=INDEX(B_VAL,MATCH(INDEX($BT$7:$BT$592,MATCH($H282,$D$7:$D$592,0)),B_LVL,0)),"⚠ At or above the manager",IF(INDEX(B_RANK,MATCH(BT282,B_LVL,0))=INDEX(B_RANK,MATCH(INDEX($BT$7:$BT$592,MATCH($H282,$D$7:$D$592,0)),B_LVL,0)),"⚠ Same band as the manager","OK"))))),"—")</f>
        <v>OK</v>
      </c>
      <c r="BV282" s="64" t="n"/>
      <c r="BW282" s="20">
        <f>IFERROR(INDEX(LMH_PTS,MATCH(AG282,LMH_KEY,0)),0)</f>
        <v>9</v>
      </c>
      <c r="BX282" s="21">
        <f>IFERROR(INDEX(LMH_PTS,MATCH(AH282,LMH_KEY,0)),0)</f>
        <v>3</v>
      </c>
      <c r="BY282" s="21">
        <f>IFERROR(INDEX(LMH_PTS,MATCH(AI282,LMH_KEY,0)),0)</f>
        <v>1</v>
      </c>
      <c r="BZ282" s="21">
        <f>IFERROR(INDEX(LMH_PTS,MATCH(AJ282,LMH_KEY,0)),0)</f>
        <v>1</v>
      </c>
      <c r="CA282" s="21">
        <f>IFERROR(INDEX(LMH_PTS,MATCH(AK282,LMH_KEY,0)),0)</f>
        <v>1</v>
      </c>
      <c r="CB282" s="21">
        <f>IFERROR(INDEX(LMH_PTS,MATCH(AL282,LMH_KEY,0)),0)</f>
        <v>1</v>
      </c>
      <c r="CC282" s="21">
        <f>IFERROR(INDEX(LMH_PTS,MATCH(AM282,LMH_KEY,0)),0)</f>
        <v>1</v>
      </c>
      <c r="CD282" s="21">
        <f>IFERROR(INDEX(LMH_PTS,MATCH(IF(AU282&lt;&gt;"",AU282,AG282),LMH_KEY,0)),0)</f>
        <v>9</v>
      </c>
      <c r="CE282" s="21">
        <f>IFERROR(INDEX(LMH_PTS,MATCH(IF(AV282&lt;&gt;"",AV282,AH282),LMH_KEY,0)),0)</f>
        <v>3</v>
      </c>
      <c r="CF282" s="21">
        <f>IFERROR(INDEX(LMH_PTS,MATCH(IF(AW282&lt;&gt;"",AW282,AI282),LMH_KEY,0)),0)</f>
        <v>1</v>
      </c>
      <c r="CG282" s="21">
        <f>IFERROR(INDEX(LMH_PTS,MATCH(IF(AX282&lt;&gt;"",AX282,AJ282),LMH_KEY,0)),0)</f>
        <v>1</v>
      </c>
      <c r="CH282" s="21">
        <f>IFERROR(INDEX(LMH_PTS,MATCH(IF(AY282&lt;&gt;"",AY282,AK282),LMH_KEY,0)),0)</f>
        <v>1</v>
      </c>
      <c r="CI282" s="21">
        <f>IFERROR(INDEX(LMH_PTS,MATCH(IF(AZ282&lt;&gt;"",AZ282,AL282),LMH_KEY,0)),0)</f>
        <v>1</v>
      </c>
      <c r="CJ282" s="21">
        <f>IFERROR(INDEX(LMH_PTS,MATCH(IF(BA282&lt;&gt;"",BA282,AM282),LMH_KEY,0)),0)</f>
        <v>1</v>
      </c>
      <c r="CK282" s="21">
        <f>IF(BB282="",0,IFERROR(INDEX(LMH_STEP,MATCH(BB282,LMH_KEY,0)),0))</f>
        <v>0</v>
      </c>
      <c r="CL282" s="21">
        <f>IF(BC282="",0,IFERROR(INDEX(LMH_STEP,MATCH(BC282,LMH_KEY,0)),0))</f>
        <v>0</v>
      </c>
      <c r="CM282" s="21">
        <f>IF(BD282="",0,IFERROR(INDEX(LMH_STEP,MATCH(BD282,LMH_KEY,0)),0))</f>
        <v>0</v>
      </c>
      <c r="CN282" s="21">
        <f>IF(BE282="",0,IFERROR(INDEX(LMH_STEP,MATCH(BE282,LMH_KEY,0)),0))</f>
        <v>0</v>
      </c>
      <c r="CO282" s="21">
        <f>IF(BF282="",0,IFERROR(INDEX(LMH_STEP,MATCH(BF282,LMH_KEY,0)),0))</f>
        <v>0</v>
      </c>
      <c r="CP282" s="21">
        <f>IF(BG282="",0,IFERROR(INDEX(LMH_STEP,MATCH(BG282,LMH_KEY,0)),0))</f>
        <v>0</v>
      </c>
      <c r="CQ282" s="21">
        <f>IF(BH282="",0,IFERROR(INDEX(LMH_STEP,MATCH(BH282,LMH_KEY,0)),0))</f>
        <v>0</v>
      </c>
      <c r="CR282" s="21">
        <f>IF(BI282&lt;&gt;"",IFERROR(INDEX(LMH_STEP,MATCH(BI282,LMH_KEY,0)),0),CK282)</f>
        <v>0</v>
      </c>
      <c r="CS282" s="21">
        <f>IF(BJ282&lt;&gt;"",IFERROR(INDEX(LMH_STEP,MATCH(BJ282,LMH_KEY,0)),0),CL282)</f>
        <v>0</v>
      </c>
      <c r="CT282" s="21">
        <f>IF(BK282&lt;&gt;"",IFERROR(INDEX(LMH_STEP,MATCH(BK282,LMH_KEY,0)),0),CM282)</f>
        <v>0</v>
      </c>
      <c r="CU282" s="21">
        <f>IF(BL282&lt;&gt;"",IFERROR(INDEX(LMH_STEP,MATCH(BL282,LMH_KEY,0)),0),CN282)</f>
        <v>0</v>
      </c>
      <c r="CV282" s="21">
        <f>IF(BM282&lt;&gt;"",IFERROR(INDEX(LMH_STEP,MATCH(BM282,LMH_KEY,0)),0),CO282)</f>
        <v>0</v>
      </c>
      <c r="CW282" s="21">
        <f>IF(BN282&lt;&gt;"",IFERROR(INDEX(LMH_STEP,MATCH(BN282,LMH_KEY,0)),0),CP282)</f>
        <v>0</v>
      </c>
      <c r="CX282" s="21">
        <f>IF(BO282&lt;&gt;"",IFERROR(INDEX(LMH_STEP,MATCH(BO282,LMH_KEY,0)),0),CQ282)</f>
        <v>0</v>
      </c>
      <c r="CY282" s="21">
        <f>COUNTA(BI282:BO282)+IF(BP282&lt;&gt;"",1,0)+IFERROR(INDEX(RM_LCNT,MATCH($U282,RM_KEY,0)),0)</f>
        <v>0</v>
      </c>
      <c r="CZ282" s="21">
        <f>IF((BW282+BX282+BY282+BZ282+CA282+CB282+CC282)=0,0,(BW282*CK282+BX282*CL282+BY282*CM282+BZ282*CN282+CA282*CO282+CB282*CP282+CC282*CQ282)/(BW282+BX282+BY282+BZ282+CA282+CB282+CC282))</f>
        <v>0</v>
      </c>
      <c r="DA282" s="21">
        <f>IF((CD282+CE282+CF282+CG282+CH282+CI282+CJ282)=0,0,(CD282*CR282+CE282*CS282+CF282*CT282+CG282*CU282+CH282*CV282+CI282*CW282+CJ282*CX282)/(CD282+CE282+CF282+CG282+CH282+CI282+CJ282))</f>
        <v>0</v>
      </c>
    </row>
    <row r="283" ht="70" customHeight="1">
      <c r="A283" s="59" t="inlineStr">
        <is>
          <t>iFile</t>
        </is>
      </c>
      <c r="B283" s="17" t="inlineStr">
        <is>
          <t>Technology</t>
        </is>
      </c>
      <c r="C283" s="17" t="n">
        <v>4</v>
      </c>
      <c r="D283" s="17" t="inlineStr">
        <is>
          <t>IRIS1860</t>
        </is>
      </c>
      <c r="E283" s="17" t="inlineStr">
        <is>
          <t>Pradnya Mhatre</t>
        </is>
      </c>
      <c r="F283" s="17" t="inlineStr">
        <is>
          <t>Senior Software Engineer</t>
        </is>
      </c>
      <c r="G283" s="17" t="inlineStr">
        <is>
          <t>Brij Kishor Singh</t>
        </is>
      </c>
      <c r="H283" s="17" t="inlineStr">
        <is>
          <t>IRIS0211</t>
        </is>
      </c>
      <c r="I283" s="17" t="n">
        <v>12.2</v>
      </c>
      <c r="J283" s="17" t="inlineStr">
        <is>
          <t>MSc</t>
        </is>
      </c>
      <c r="K283" s="17" t="inlineStr">
        <is>
          <t>L4 – Senior</t>
        </is>
      </c>
      <c r="L283" s="82" t="inlineStr">
        <is>
          <t>20 of 20</t>
        </is>
      </c>
      <c r="M283" s="83" t="n"/>
      <c r="N283"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Quarterly: Q1: Loan leadger automation
Q1: Deposit ledger automation
Q1: VAPT Completion
Q1: …</t>
        </is>
      </c>
      <c r="O283" s="83" t="inlineStr">
        <is>
          <t>Latest rating: 3 · Potential: Medium · 9-box: Core Contributor</t>
        </is>
      </c>
      <c r="P283" s="83" t="inlineStr">
        <is>
          <t>Complexity &amp; Expertise: A3: Gathers client requirements, develops Java features, tests, checks logs and supports the client → matches the start
Autonomy &amp; Decision: A2: Decides only how to write code for a given requirement → moved down 0.5
Accountability &amp; Impact: A3: Client requirement through to delivered feature; client issue fixes and data reports → moved down 0.5
Leadership &amp; Strategy: A2: No team duties in survey despite 3 reports; only the team-level KRA template → moved down 1</t>
        </is>
      </c>
      <c r="Q283" s="84" t="inlineStr">
        <is>
          <t>Open ▸</t>
        </is>
      </c>
      <c r="R283" s="84" t="inlineStr">
        <is>
          <t>Card ▸</t>
        </is>
      </c>
      <c r="S283" s="85" t="inlineStr">
        <is>
          <t>Engineering &amp; Development</t>
        </is>
      </c>
      <c r="T283" s="86" t="inlineStr">
        <is>
          <t>Backend Development</t>
        </is>
      </c>
      <c r="U283" s="86" t="inlineStr">
        <is>
          <t>R032</t>
        </is>
      </c>
      <c r="V283" s="86" t="inlineStr">
        <is>
          <t>Backend Development · IC</t>
        </is>
      </c>
      <c r="W283" s="99" t="inlineStr">
        <is>
          <t>B1</t>
        </is>
      </c>
      <c r="X283" s="86" t="inlineStr">
        <is>
          <t>Band B · Specialist / Manager</t>
        </is>
      </c>
      <c r="Y283" s="86" t="inlineStr">
        <is>
          <t>Technical Specialist – POD Lead</t>
        </is>
      </c>
      <c r="Z283" s="86" t="n"/>
      <c r="AA283" s="86" t="inlineStr">
        <is>
          <t>Placed at B1 by the evidence: six ratings × market-derived weights and rules R1–R13 · no move needed for the reporting line</t>
        </is>
      </c>
      <c r="AB283" s="86" t="n"/>
      <c r="AC283" s="88" t="inlineStr">
        <is>
          <t>A3</t>
        </is>
      </c>
      <c r="AD283" s="21" t="inlineStr">
        <is>
          <t>High · 12.2 yrs vs market 4–8 yrs for B1</t>
        </is>
      </c>
      <c r="AE283" s="21" t="inlineStr">
        <is>
          <t>3 direct reports · norm IC: none · Team Lead: 3–5</t>
        </is>
      </c>
      <c r="AF283" s="21" t="inlineStr">
        <is>
          <t>P3 / M2 · SFIA 4 Enable</t>
        </is>
      </c>
      <c r="AG283" s="89" t="str">
        <f>IFERROR(IF(INDEX(RM_I_C,MATCH($U283,RM_KEY,0))="","",INDEX(RM_I_C,MATCH($U283,RM_KEY,0))),"")</f>
        <v>H</v>
      </c>
      <c r="AH283" s="90" t="str">
        <f>IFERROR(IF(INDEX(RM_I_Au,MATCH($U283,RM_KEY,0))="","",INDEX(RM_I_Au,MATCH($U283,RM_KEY,0))),"")</f>
        <v>M</v>
      </c>
      <c r="AI283" s="90" t="str">
        <f>IFERROR(IF(INDEX(RM_I_Ac,MATCH($U283,RM_KEY,0))="","",INDEX(RM_I_Ac,MATCH($U283,RM_KEY,0))),"")</f>
        <v>L</v>
      </c>
      <c r="AJ283" s="90" t="str">
        <f>IFERROR(IF(INDEX(RM_I_L,MATCH($U283,RM_KEY,0))="","",INDEX(RM_I_L,MATCH($U283,RM_KEY,0))),"")</f>
        <v>L</v>
      </c>
      <c r="AK283" s="90" t="str">
        <f>IFERROR(IF(INDEX(RM_I_BI,MATCH($U283,RM_KEY,0))="","",INDEX(RM_I_BI,MATCH($U283,RM_KEY,0))),"")</f>
        <v>L</v>
      </c>
      <c r="AL283" s="90" t="str">
        <f>IFERROR(IF(INDEX(RM_I_Exp,MATCH($U283,RM_KEY,0))="","",INDEX(RM_I_Exp,MATCH($U283,RM_KEY,0))),"")</f>
        <v>L</v>
      </c>
      <c r="AM283" s="90" t="str">
        <f>IFERROR(IF(INDEX(RM_I_Edu,MATCH($U283,RM_KEY,0))="","",INDEX(RM_I_Edu,MATCH($U283,RM_KEY,0))),"")</f>
        <v>L</v>
      </c>
      <c r="AN283" s="91" t="str">
        <f>IFERROR(IF(INDEX(RM_M_C,MATCH($U283,RM_KEY,0))="","",INDEX(RM_M_C,MATCH($U283,RM_KEY,0))),"")</f>
        <v>H</v>
      </c>
      <c r="AO283" s="92" t="str">
        <f>IFERROR(IF(INDEX(RM_M_Au,MATCH($U283,RM_KEY,0))="","",INDEX(RM_M_Au,MATCH($U283,RM_KEY,0))),"")</f>
        <v>M</v>
      </c>
      <c r="AP283" s="92" t="str">
        <f>IFERROR(IF(INDEX(RM_M_Ac,MATCH($U283,RM_KEY,0))="","",INDEX(RM_M_Ac,MATCH($U283,RM_KEY,0))),"")</f>
        <v>M</v>
      </c>
      <c r="AQ283" s="92" t="str">
        <f>IFERROR(IF(INDEX(RM_M_L,MATCH($U283,RM_KEY,0))="","",INDEX(RM_M_L,MATCH($U283,RM_KEY,0))),"")</f>
        <v>L</v>
      </c>
      <c r="AR283" s="92" t="str">
        <f>IFERROR(IF(INDEX(RM_M_BI,MATCH($U283,RM_KEY,0))="","",INDEX(RM_M_BI,MATCH($U283,RM_KEY,0))),"")</f>
        <v>L</v>
      </c>
      <c r="AS283" s="92" t="str">
        <f>IFERROR(IF(INDEX(RM_M_Exp,MATCH($U283,RM_KEY,0))="","",INDEX(RM_M_Exp,MATCH($U283,RM_KEY,0))),"")</f>
        <v>L</v>
      </c>
      <c r="AT283" s="92" t="str">
        <f>IFERROR(IF(INDEX(RM_M_Edu,MATCH($U283,RM_KEY,0))="","",INDEX(RM_M_Edu,MATCH($U283,RM_KEY,0))),"")</f>
        <v>L</v>
      </c>
      <c r="AU283" s="93" t="str">
        <f>IFERROR(IF(INDEX(RM_L_C,MATCH($U283,RM_KEY,0))="","",INDEX(RM_L_C,MATCH($U283,RM_KEY,0))),"")</f>
        <v/>
      </c>
      <c r="AV283" s="94" t="str">
        <f>IFERROR(IF(INDEX(RM_L_Au,MATCH($U283,RM_KEY,0))="","",INDEX(RM_L_Au,MATCH($U283,RM_KEY,0))),"")</f>
        <v/>
      </c>
      <c r="AW283" s="94" t="str">
        <f>IFERROR(IF(INDEX(RM_L_Ac,MATCH($U283,RM_KEY,0))="","",INDEX(RM_L_Ac,MATCH($U283,RM_KEY,0))),"")</f>
        <v/>
      </c>
      <c r="AX283" s="94" t="str">
        <f>IFERROR(IF(INDEX(RM_L_L,MATCH($U283,RM_KEY,0))="","",INDEX(RM_L_L,MATCH($U283,RM_KEY,0))),"")</f>
        <v/>
      </c>
      <c r="AY283" s="94" t="str">
        <f>IFERROR(IF(INDEX(RM_L_BI,MATCH($U283,RM_KEY,0))="","",INDEX(RM_L_BI,MATCH($U283,RM_KEY,0))),"")</f>
        <v/>
      </c>
      <c r="AZ283" s="94" t="str">
        <f>IFERROR(IF(INDEX(RM_L_Exp,MATCH($U283,RM_KEY,0))="","",INDEX(RM_L_Exp,MATCH($U283,RM_KEY,0))),"")</f>
        <v/>
      </c>
      <c r="BA283" s="94" t="str">
        <f>IFERROR(IF(INDEX(RM_L_Edu,MATCH($U283,RM_KEY,0))="","",INDEX(RM_L_Edu,MATCH($U283,RM_KEY,0))),"")</f>
        <v/>
      </c>
      <c r="BB283" s="89" t="inlineStr">
        <is>
          <t>L</t>
        </is>
      </c>
      <c r="BC283" s="90" t="inlineStr">
        <is>
          <t>L</t>
        </is>
      </c>
      <c r="BD283" s="90" t="inlineStr">
        <is>
          <t>M</t>
        </is>
      </c>
      <c r="BE283" s="90" t="inlineStr">
        <is>
          <t>L</t>
        </is>
      </c>
      <c r="BF283" s="90" t="n"/>
      <c r="BG283" s="90" t="inlineStr">
        <is>
          <t>H</t>
        </is>
      </c>
      <c r="BH283" s="90" t="inlineStr">
        <is>
          <t>H</t>
        </is>
      </c>
      <c r="BI283" s="93" t="n"/>
      <c r="BJ283" s="94" t="n"/>
      <c r="BK283" s="94" t="n"/>
      <c r="BL283" s="94" t="n"/>
      <c r="BM283" s="94" t="n"/>
      <c r="BN283" s="94" t="n"/>
      <c r="BO283" s="94" t="n"/>
      <c r="BP283" s="63" t="n"/>
      <c r="BQ283" s="95" t="str">
        <f>IF(CY283=0,"",IF(BP283&lt;&gt;"",BP283,IF(LEFT(W283,1)="X",W283,IF(OR(W283="B+",W283="C+"),INDEX(LAD_PC,MAX(1,MIN(14,MATCH(W283,LAD_PC,0)+IF((DA283-CZ283)&gt;=0.5,1,IF((DA283-CZ283)&lt;=-0.5,-1,0))))),INDEX(LAD_STD,MAX(1,MIN(12,MATCH(W283,LAD_STD,0)+IF((DA283-CZ283)&gt;=0.5,1,IF((DA283-CZ283)&lt;=-0.5,-1,0)))))))))</f>
        <v/>
      </c>
      <c r="BR283" s="86" t="str">
        <f>IF(BQ283="","",IFERROR(CHOOSE(INDEX(B_RANK,MATCH(BQ283,B_LVL,0)),"Band A · Practitioner","Band B · Specialist / Manager","B+ · Player-Coach","Band C · Principal / Head","C+ · Player-Coach","Band D · Business leadership","Band E · Enterprise leadership"),"Band X · Consultant"))</f>
        <v/>
      </c>
      <c r="BS283" s="86" t="str">
        <f>IF(BQ283="","",IF(BQ283=W283,"• Same",IF(INDEX(B_VAL,MATCH(BQ283,B_LVL,0))&gt;INDEX(B_VAL,MATCH(W283,B_LVL,0)),"▲ Up","▼ Down")))</f>
        <v/>
      </c>
      <c r="BT283" s="95" t="str">
        <f>IF(BQ283&lt;&gt;"",BQ283,W283)</f>
        <v>B1</v>
      </c>
      <c r="BU283" s="86" t="str">
        <f>IFERROR(IF($H283="","—",IF(OR(LEFT(BT283,1)="X",LEFT(INDEX($BT$7:$BT$592,MATCH($H283,$D$7:$D$592,0)),1)="X"),"—",IF(AND(LEFT(BT283,1)="E",LEFT(INDEX($BT$7:$BT$592,MATCH($H283,$D$7:$D$592,0)),1)="E"),"Exception · Band E",IF(INDEX(B_VAL,MATCH(BT283,B_LVL,0))&gt;=INDEX(B_VAL,MATCH(INDEX($BT$7:$BT$592,MATCH($H283,$D$7:$D$592,0)),B_LVL,0)),"⚠ At or above the manager",IF(INDEX(B_RANK,MATCH(BT283,B_LVL,0))=INDEX(B_RANK,MATCH(INDEX($BT$7:$BT$592,MATCH($H283,$D$7:$D$592,0)),B_LVL,0)),"⚠ Same band as the manager","OK"))))),"—")</f>
        <v>OK</v>
      </c>
      <c r="BV283" s="64" t="n"/>
      <c r="BW283" s="20">
        <f>IFERROR(INDEX(LMH_PTS,MATCH(AG283,LMH_KEY,0)),0)</f>
        <v>9</v>
      </c>
      <c r="BX283" s="21">
        <f>IFERROR(INDEX(LMH_PTS,MATCH(AH283,LMH_KEY,0)),0)</f>
        <v>3</v>
      </c>
      <c r="BY283" s="21">
        <f>IFERROR(INDEX(LMH_PTS,MATCH(AI283,LMH_KEY,0)),0)</f>
        <v>1</v>
      </c>
      <c r="BZ283" s="21">
        <f>IFERROR(INDEX(LMH_PTS,MATCH(AJ283,LMH_KEY,0)),0)</f>
        <v>1</v>
      </c>
      <c r="CA283" s="21">
        <f>IFERROR(INDEX(LMH_PTS,MATCH(AK283,LMH_KEY,0)),0)</f>
        <v>1</v>
      </c>
      <c r="CB283" s="21">
        <f>IFERROR(INDEX(LMH_PTS,MATCH(AL283,LMH_KEY,0)),0)</f>
        <v>1</v>
      </c>
      <c r="CC283" s="21">
        <f>IFERROR(INDEX(LMH_PTS,MATCH(AM283,LMH_KEY,0)),0)</f>
        <v>1</v>
      </c>
      <c r="CD283" s="21">
        <f>IFERROR(INDEX(LMH_PTS,MATCH(IF(AU283&lt;&gt;"",AU283,AG283),LMH_KEY,0)),0)</f>
        <v>9</v>
      </c>
      <c r="CE283" s="21">
        <f>IFERROR(INDEX(LMH_PTS,MATCH(IF(AV283&lt;&gt;"",AV283,AH283),LMH_KEY,0)),0)</f>
        <v>3</v>
      </c>
      <c r="CF283" s="21">
        <f>IFERROR(INDEX(LMH_PTS,MATCH(IF(AW283&lt;&gt;"",AW283,AI283),LMH_KEY,0)),0)</f>
        <v>1</v>
      </c>
      <c r="CG283" s="21">
        <f>IFERROR(INDEX(LMH_PTS,MATCH(IF(AX283&lt;&gt;"",AX283,AJ283),LMH_KEY,0)),0)</f>
        <v>1</v>
      </c>
      <c r="CH283" s="21">
        <f>IFERROR(INDEX(LMH_PTS,MATCH(IF(AY283&lt;&gt;"",AY283,AK283),LMH_KEY,0)),0)</f>
        <v>1</v>
      </c>
      <c r="CI283" s="21">
        <f>IFERROR(INDEX(LMH_PTS,MATCH(IF(AZ283&lt;&gt;"",AZ283,AL283),LMH_KEY,0)),0)</f>
        <v>1</v>
      </c>
      <c r="CJ283" s="21">
        <f>IFERROR(INDEX(LMH_PTS,MATCH(IF(BA283&lt;&gt;"",BA283,AM283),LMH_KEY,0)),0)</f>
        <v>1</v>
      </c>
      <c r="CK283" s="21">
        <f>IF(BB283="",0,IFERROR(INDEX(LMH_STEP,MATCH(BB283,LMH_KEY,0)),0))</f>
        <v>-1</v>
      </c>
      <c r="CL283" s="21">
        <f>IF(BC283="",0,IFERROR(INDEX(LMH_STEP,MATCH(BC283,LMH_KEY,0)),0))</f>
        <v>-1</v>
      </c>
      <c r="CM283" s="21">
        <f>IF(BD283="",0,IFERROR(INDEX(LMH_STEP,MATCH(BD283,LMH_KEY,0)),0))</f>
        <v>0</v>
      </c>
      <c r="CN283" s="21">
        <f>IF(BE283="",0,IFERROR(INDEX(LMH_STEP,MATCH(BE283,LMH_KEY,0)),0))</f>
        <v>-1</v>
      </c>
      <c r="CO283" s="21">
        <f>IF(BF283="",0,IFERROR(INDEX(LMH_STEP,MATCH(BF283,LMH_KEY,0)),0))</f>
        <v>0</v>
      </c>
      <c r="CP283" s="21">
        <f>IF(BG283="",0,IFERROR(INDEX(LMH_STEP,MATCH(BG283,LMH_KEY,0)),0))</f>
        <v>1</v>
      </c>
      <c r="CQ283" s="21">
        <f>IF(BH283="",0,IFERROR(INDEX(LMH_STEP,MATCH(BH283,LMH_KEY,0)),0))</f>
        <v>1</v>
      </c>
      <c r="CR283" s="21">
        <f>IF(BI283&lt;&gt;"",IFERROR(INDEX(LMH_STEP,MATCH(BI283,LMH_KEY,0)),0),CK283)</f>
        <v>-1</v>
      </c>
      <c r="CS283" s="21">
        <f>IF(BJ283&lt;&gt;"",IFERROR(INDEX(LMH_STEP,MATCH(BJ283,LMH_KEY,0)),0),CL283)</f>
        <v>-1</v>
      </c>
      <c r="CT283" s="21">
        <f>IF(BK283&lt;&gt;"",IFERROR(INDEX(LMH_STEP,MATCH(BK283,LMH_KEY,0)),0),CM283)</f>
        <v>0</v>
      </c>
      <c r="CU283" s="21">
        <f>IF(BL283&lt;&gt;"",IFERROR(INDEX(LMH_STEP,MATCH(BL283,LMH_KEY,0)),0),CN283)</f>
        <v>-1</v>
      </c>
      <c r="CV283" s="21">
        <f>IF(BM283&lt;&gt;"",IFERROR(INDEX(LMH_STEP,MATCH(BM283,LMH_KEY,0)),0),CO283)</f>
        <v>0</v>
      </c>
      <c r="CW283" s="21">
        <f>IF(BN283&lt;&gt;"",IFERROR(INDEX(LMH_STEP,MATCH(BN283,LMH_KEY,0)),0),CP283)</f>
        <v>1</v>
      </c>
      <c r="CX283" s="21">
        <f>IF(BO283&lt;&gt;"",IFERROR(INDEX(LMH_STEP,MATCH(BO283,LMH_KEY,0)),0),CQ283)</f>
        <v>1</v>
      </c>
      <c r="CY283" s="21">
        <f>COUNTA(BI283:BO283)+IF(BP283&lt;&gt;"",1,0)+IFERROR(INDEX(RM_LCNT,MATCH($U283,RM_KEY,0)),0)</f>
        <v>0</v>
      </c>
      <c r="CZ283" s="21">
        <f>IF((BW283+BX283+BY283+BZ283+CA283+CB283+CC283)=0,0,(BW283*CK283+BX283*CL283+BY283*CM283+BZ283*CN283+CA283*CO283+CB283*CP283+CC283*CQ283)/(BW283+BX283+BY283+BZ283+CA283+CB283+CC283))</f>
        <v>-0.647058823529412</v>
      </c>
      <c r="DA283" s="21">
        <f>IF((CD283+CE283+CF283+CG283+CH283+CI283+CJ283)=0,0,(CD283*CR283+CE283*CS283+CF283*CT283+CG283*CU283+CH283*CV283+CI283*CW283+CJ283*CX283)/(CD283+CE283+CF283+CG283+CH283+CI283+CJ283))</f>
        <v>-0.647058823529412</v>
      </c>
    </row>
    <row r="284" ht="70" customHeight="1">
      <c r="A284" s="59" t="inlineStr">
        <is>
          <t>iFile</t>
        </is>
      </c>
      <c r="B284" s="17" t="inlineStr">
        <is>
          <t>Technology</t>
        </is>
      </c>
      <c r="C284" s="17" t="n">
        <v>5</v>
      </c>
      <c r="D284" s="17" t="inlineStr">
        <is>
          <t>IRIS2532</t>
        </is>
      </c>
      <c r="E284" s="17" t="inlineStr">
        <is>
          <t>Abhishek Patil</t>
        </is>
      </c>
      <c r="F284" s="17" t="inlineStr">
        <is>
          <t>Software Engineer</t>
        </is>
      </c>
      <c r="G284" s="17" t="inlineStr">
        <is>
          <t>Pradnya Mhatre</t>
        </is>
      </c>
      <c r="H284" s="17" t="inlineStr">
        <is>
          <t>IRIS1860</t>
        </is>
      </c>
      <c r="I284" s="17" t="n">
        <v>3.9</v>
      </c>
      <c r="J284" s="17" t="inlineStr">
        <is>
          <t>BCA</t>
        </is>
      </c>
      <c r="K284" s="17" t="inlineStr">
        <is>
          <t>L3 – Professional / Associate</t>
        </is>
      </c>
      <c r="L284" s="82" t="inlineStr">
        <is>
          <t>20 of 20</t>
        </is>
      </c>
      <c r="M284" s="83" t="n"/>
      <c r="N28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84" s="83" t="inlineStr">
        <is>
          <t>Latest rating: Not rated · manager · 9-box: Not placed · manager</t>
        </is>
      </c>
      <c r="P284" s="83" t="inlineStr">
        <is>
          <t>Complexity &amp; Expertise: A3: REST APIs, DB schemas, migration scripts, validation logic; root cause analysis and production support → moved up 0.5
Autonomy &amp; Decision: A3: Decides code implementation and query optimisation; judges code fix versus data fix → moved up 0.5
Accountability &amp; Impact: A3: API correctness and data integrity; wrong filing status blocks bank submissions to regulator → moved up 0.5
Leadership &amp; Strategy: A1: No guidance of others described → matches the start</t>
        </is>
      </c>
      <c r="Q284" s="84" t="inlineStr">
        <is>
          <t>Open ▸</t>
        </is>
      </c>
      <c r="R284" s="84" t="inlineStr">
        <is>
          <t>Card ▸</t>
        </is>
      </c>
      <c r="S284" s="85" t="inlineStr">
        <is>
          <t>Engineering &amp; Development</t>
        </is>
      </c>
      <c r="T284" s="86" t="inlineStr">
        <is>
          <t>Full-Stack Development</t>
        </is>
      </c>
      <c r="U284" s="86" t="inlineStr">
        <is>
          <t>R037</t>
        </is>
      </c>
      <c r="V284" s="86" t="inlineStr">
        <is>
          <t>Full-Stack Development · IC</t>
        </is>
      </c>
      <c r="W284" s="101" t="inlineStr">
        <is>
          <t>A3</t>
        </is>
      </c>
      <c r="X284" s="86" t="inlineStr">
        <is>
          <t>Band A · Practitioner</t>
        </is>
      </c>
      <c r="Y284" s="86" t="inlineStr">
        <is>
          <t>Senior Software Engineer</t>
        </is>
      </c>
      <c r="Z284" s="86" t="n"/>
      <c r="AA284" s="86" t="inlineStr">
        <is>
          <t>Placed at A3 by the evidence: six ratings × market-derived weights and rules R1–R13 · no move needed for the reporting line</t>
        </is>
      </c>
      <c r="AB284" s="86" t="n"/>
      <c r="AC284" s="88" t="inlineStr">
        <is>
          <t>A3</t>
        </is>
      </c>
      <c r="AD284" s="21" t="inlineStr">
        <is>
          <t>Medium · 3.9 yrs vs market 2–5 yrs for A3</t>
        </is>
      </c>
      <c r="AE284" s="21" t="n"/>
      <c r="AF284" s="21" t="inlineStr">
        <is>
          <t>P2 · SFIA 3 Apply</t>
        </is>
      </c>
      <c r="AG284" s="89" t="str">
        <f>IFERROR(IF(INDEX(RM_I_C,MATCH($U284,RM_KEY,0))="","",INDEX(RM_I_C,MATCH($U284,RM_KEY,0))),"")</f>
        <v>H</v>
      </c>
      <c r="AH284" s="90" t="str">
        <f>IFERROR(IF(INDEX(RM_I_Au,MATCH($U284,RM_KEY,0))="","",INDEX(RM_I_Au,MATCH($U284,RM_KEY,0))),"")</f>
        <v>M</v>
      </c>
      <c r="AI284" s="90" t="str">
        <f>IFERROR(IF(INDEX(RM_I_Ac,MATCH($U284,RM_KEY,0))="","",INDEX(RM_I_Ac,MATCH($U284,RM_KEY,0))),"")</f>
        <v>L</v>
      </c>
      <c r="AJ284" s="90" t="str">
        <f>IFERROR(IF(INDEX(RM_I_L,MATCH($U284,RM_KEY,0))="","",INDEX(RM_I_L,MATCH($U284,RM_KEY,0))),"")</f>
        <v>L</v>
      </c>
      <c r="AK284" s="90" t="str">
        <f>IFERROR(IF(INDEX(RM_I_BI,MATCH($U284,RM_KEY,0))="","",INDEX(RM_I_BI,MATCH($U284,RM_KEY,0))),"")</f>
        <v>L</v>
      </c>
      <c r="AL284" s="90" t="str">
        <f>IFERROR(IF(INDEX(RM_I_Exp,MATCH($U284,RM_KEY,0))="","",INDEX(RM_I_Exp,MATCH($U284,RM_KEY,0))),"")</f>
        <v>L</v>
      </c>
      <c r="AM284" s="90" t="str">
        <f>IFERROR(IF(INDEX(RM_I_Edu,MATCH($U284,RM_KEY,0))="","",INDEX(RM_I_Edu,MATCH($U284,RM_KEY,0))),"")</f>
        <v>L</v>
      </c>
      <c r="AN284" s="91" t="str">
        <f>IFERROR(IF(INDEX(RM_M_C,MATCH($U284,RM_KEY,0))="","",INDEX(RM_M_C,MATCH($U284,RM_KEY,0))),"")</f>
        <v>H</v>
      </c>
      <c r="AO284" s="92" t="str">
        <f>IFERROR(IF(INDEX(RM_M_Au,MATCH($U284,RM_KEY,0))="","",INDEX(RM_M_Au,MATCH($U284,RM_KEY,0))),"")</f>
        <v>M</v>
      </c>
      <c r="AP284" s="92" t="str">
        <f>IFERROR(IF(INDEX(RM_M_Ac,MATCH($U284,RM_KEY,0))="","",INDEX(RM_M_Ac,MATCH($U284,RM_KEY,0))),"")</f>
        <v>M</v>
      </c>
      <c r="AQ284" s="92" t="str">
        <f>IFERROR(IF(INDEX(RM_M_L,MATCH($U284,RM_KEY,0))="","",INDEX(RM_M_L,MATCH($U284,RM_KEY,0))),"")</f>
        <v>L</v>
      </c>
      <c r="AR284" s="92" t="str">
        <f>IFERROR(IF(INDEX(RM_M_BI,MATCH($U284,RM_KEY,0))="","",INDEX(RM_M_BI,MATCH($U284,RM_KEY,0))),"")</f>
        <v>L</v>
      </c>
      <c r="AS284" s="92" t="str">
        <f>IFERROR(IF(INDEX(RM_M_Exp,MATCH($U284,RM_KEY,0))="","",INDEX(RM_M_Exp,MATCH($U284,RM_KEY,0))),"")</f>
        <v>L</v>
      </c>
      <c r="AT284" s="92" t="str">
        <f>IFERROR(IF(INDEX(RM_M_Edu,MATCH($U284,RM_KEY,0))="","",INDEX(RM_M_Edu,MATCH($U284,RM_KEY,0))),"")</f>
        <v>L</v>
      </c>
      <c r="AU284" s="93" t="str">
        <f>IFERROR(IF(INDEX(RM_L_C,MATCH($U284,RM_KEY,0))="","",INDEX(RM_L_C,MATCH($U284,RM_KEY,0))),"")</f>
        <v/>
      </c>
      <c r="AV284" s="94" t="str">
        <f>IFERROR(IF(INDEX(RM_L_Au,MATCH($U284,RM_KEY,0))="","",INDEX(RM_L_Au,MATCH($U284,RM_KEY,0))),"")</f>
        <v/>
      </c>
      <c r="AW284" s="94" t="str">
        <f>IFERROR(IF(INDEX(RM_L_Ac,MATCH($U284,RM_KEY,0))="","",INDEX(RM_L_Ac,MATCH($U284,RM_KEY,0))),"")</f>
        <v/>
      </c>
      <c r="AX284" s="94" t="str">
        <f>IFERROR(IF(INDEX(RM_L_L,MATCH($U284,RM_KEY,0))="","",INDEX(RM_L_L,MATCH($U284,RM_KEY,0))),"")</f>
        <v/>
      </c>
      <c r="AY284" s="94" t="str">
        <f>IFERROR(IF(INDEX(RM_L_BI,MATCH($U284,RM_KEY,0))="","",INDEX(RM_L_BI,MATCH($U284,RM_KEY,0))),"")</f>
        <v/>
      </c>
      <c r="AZ284" s="94" t="str">
        <f>IFERROR(IF(INDEX(RM_L_Exp,MATCH($U284,RM_KEY,0))="","",INDEX(RM_L_Exp,MATCH($U284,RM_KEY,0))),"")</f>
        <v/>
      </c>
      <c r="BA284" s="94" t="str">
        <f>IFERROR(IF(INDEX(RM_L_Edu,MATCH($U284,RM_KEY,0))="","",INDEX(RM_L_Edu,MATCH($U284,RM_KEY,0))),"")</f>
        <v/>
      </c>
      <c r="BB284" s="89" t="inlineStr">
        <is>
          <t>M</t>
        </is>
      </c>
      <c r="BC284" s="90" t="inlineStr">
        <is>
          <t>M</t>
        </is>
      </c>
      <c r="BD284" s="90" t="inlineStr">
        <is>
          <t>M</t>
        </is>
      </c>
      <c r="BE284" s="90" t="inlineStr">
        <is>
          <t>L</t>
        </is>
      </c>
      <c r="BF284" s="90" t="n"/>
      <c r="BG284" s="90" t="inlineStr">
        <is>
          <t>M</t>
        </is>
      </c>
      <c r="BH284" s="90" t="inlineStr">
        <is>
          <t>M</t>
        </is>
      </c>
      <c r="BI284" s="93" t="n"/>
      <c r="BJ284" s="94" t="n"/>
      <c r="BK284" s="94" t="n"/>
      <c r="BL284" s="94" t="n"/>
      <c r="BM284" s="94" t="n"/>
      <c r="BN284" s="94" t="n"/>
      <c r="BO284" s="94" t="n"/>
      <c r="BP284" s="63" t="n"/>
      <c r="BQ284" s="95" t="str">
        <f>IF(CY284=0,"",IF(BP284&lt;&gt;"",BP284,IF(LEFT(W284,1)="X",W284,IF(OR(W284="B+",W284="C+"),INDEX(LAD_PC,MAX(1,MIN(14,MATCH(W284,LAD_PC,0)+IF((DA284-CZ284)&gt;=0.5,1,IF((DA284-CZ284)&lt;=-0.5,-1,0))))),INDEX(LAD_STD,MAX(1,MIN(12,MATCH(W284,LAD_STD,0)+IF((DA284-CZ284)&gt;=0.5,1,IF((DA284-CZ284)&lt;=-0.5,-1,0)))))))))</f>
        <v/>
      </c>
      <c r="BR284" s="86" t="str">
        <f>IF(BQ284="","",IFERROR(CHOOSE(INDEX(B_RANK,MATCH(BQ284,B_LVL,0)),"Band A · Practitioner","Band B · Specialist / Manager","B+ · Player-Coach","Band C · Principal / Head","C+ · Player-Coach","Band D · Business leadership","Band E · Enterprise leadership"),"Band X · Consultant"))</f>
        <v/>
      </c>
      <c r="BS284" s="86" t="str">
        <f>IF(BQ284="","",IF(BQ284=W284,"• Same",IF(INDEX(B_VAL,MATCH(BQ284,B_LVL,0))&gt;INDEX(B_VAL,MATCH(W284,B_LVL,0)),"▲ Up","▼ Down")))</f>
        <v/>
      </c>
      <c r="BT284" s="95" t="str">
        <f>IF(BQ284&lt;&gt;"",BQ284,W284)</f>
        <v>A3</v>
      </c>
      <c r="BU284" s="86" t="str">
        <f>IFERROR(IF($H284="","—",IF(OR(LEFT(BT284,1)="X",LEFT(INDEX($BT$7:$BT$592,MATCH($H284,$D$7:$D$592,0)),1)="X"),"—",IF(AND(LEFT(BT284,1)="E",LEFT(INDEX($BT$7:$BT$592,MATCH($H284,$D$7:$D$592,0)),1)="E"),"Exception · Band E",IF(INDEX(B_VAL,MATCH(BT284,B_LVL,0))&gt;=INDEX(B_VAL,MATCH(INDEX($BT$7:$BT$592,MATCH($H284,$D$7:$D$592,0)),B_LVL,0)),"⚠ At or above the manager",IF(INDEX(B_RANK,MATCH(BT284,B_LVL,0))=INDEX(B_RANK,MATCH(INDEX($BT$7:$BT$592,MATCH($H284,$D$7:$D$592,0)),B_LVL,0)),"⚠ Same band as the manager","OK"))))),"—")</f>
        <v>OK</v>
      </c>
      <c r="BV284" s="64" t="n"/>
      <c r="BW284" s="20">
        <f>IFERROR(INDEX(LMH_PTS,MATCH(AG284,LMH_KEY,0)),0)</f>
        <v>9</v>
      </c>
      <c r="BX284" s="21">
        <f>IFERROR(INDEX(LMH_PTS,MATCH(AH284,LMH_KEY,0)),0)</f>
        <v>3</v>
      </c>
      <c r="BY284" s="21">
        <f>IFERROR(INDEX(LMH_PTS,MATCH(AI284,LMH_KEY,0)),0)</f>
        <v>1</v>
      </c>
      <c r="BZ284" s="21">
        <f>IFERROR(INDEX(LMH_PTS,MATCH(AJ284,LMH_KEY,0)),0)</f>
        <v>1</v>
      </c>
      <c r="CA284" s="21">
        <f>IFERROR(INDEX(LMH_PTS,MATCH(AK284,LMH_KEY,0)),0)</f>
        <v>1</v>
      </c>
      <c r="CB284" s="21">
        <f>IFERROR(INDEX(LMH_PTS,MATCH(AL284,LMH_KEY,0)),0)</f>
        <v>1</v>
      </c>
      <c r="CC284" s="21">
        <f>IFERROR(INDEX(LMH_PTS,MATCH(AM284,LMH_KEY,0)),0)</f>
        <v>1</v>
      </c>
      <c r="CD284" s="21">
        <f>IFERROR(INDEX(LMH_PTS,MATCH(IF(AU284&lt;&gt;"",AU284,AG284),LMH_KEY,0)),0)</f>
        <v>9</v>
      </c>
      <c r="CE284" s="21">
        <f>IFERROR(INDEX(LMH_PTS,MATCH(IF(AV284&lt;&gt;"",AV284,AH284),LMH_KEY,0)),0)</f>
        <v>3</v>
      </c>
      <c r="CF284" s="21">
        <f>IFERROR(INDEX(LMH_PTS,MATCH(IF(AW284&lt;&gt;"",AW284,AI284),LMH_KEY,0)),0)</f>
        <v>1</v>
      </c>
      <c r="CG284" s="21">
        <f>IFERROR(INDEX(LMH_PTS,MATCH(IF(AX284&lt;&gt;"",AX284,AJ284),LMH_KEY,0)),0)</f>
        <v>1</v>
      </c>
      <c r="CH284" s="21">
        <f>IFERROR(INDEX(LMH_PTS,MATCH(IF(AY284&lt;&gt;"",AY284,AK284),LMH_KEY,0)),0)</f>
        <v>1</v>
      </c>
      <c r="CI284" s="21">
        <f>IFERROR(INDEX(LMH_PTS,MATCH(IF(AZ284&lt;&gt;"",AZ284,AL284),LMH_KEY,0)),0)</f>
        <v>1</v>
      </c>
      <c r="CJ284" s="21">
        <f>IFERROR(INDEX(LMH_PTS,MATCH(IF(BA284&lt;&gt;"",BA284,AM284),LMH_KEY,0)),0)</f>
        <v>1</v>
      </c>
      <c r="CK284" s="21">
        <f>IF(BB284="",0,IFERROR(INDEX(LMH_STEP,MATCH(BB284,LMH_KEY,0)),0))</f>
        <v>0</v>
      </c>
      <c r="CL284" s="21">
        <f>IF(BC284="",0,IFERROR(INDEX(LMH_STEP,MATCH(BC284,LMH_KEY,0)),0))</f>
        <v>0</v>
      </c>
      <c r="CM284" s="21">
        <f>IF(BD284="",0,IFERROR(INDEX(LMH_STEP,MATCH(BD284,LMH_KEY,0)),0))</f>
        <v>0</v>
      </c>
      <c r="CN284" s="21">
        <f>IF(BE284="",0,IFERROR(INDEX(LMH_STEP,MATCH(BE284,LMH_KEY,0)),0))</f>
        <v>-1</v>
      </c>
      <c r="CO284" s="21">
        <f>IF(BF284="",0,IFERROR(INDEX(LMH_STEP,MATCH(BF284,LMH_KEY,0)),0))</f>
        <v>0</v>
      </c>
      <c r="CP284" s="21">
        <f>IF(BG284="",0,IFERROR(INDEX(LMH_STEP,MATCH(BG284,LMH_KEY,0)),0))</f>
        <v>0</v>
      </c>
      <c r="CQ284" s="21">
        <f>IF(BH284="",0,IFERROR(INDEX(LMH_STEP,MATCH(BH284,LMH_KEY,0)),0))</f>
        <v>0</v>
      </c>
      <c r="CR284" s="21">
        <f>IF(BI284&lt;&gt;"",IFERROR(INDEX(LMH_STEP,MATCH(BI284,LMH_KEY,0)),0),CK284)</f>
        <v>0</v>
      </c>
      <c r="CS284" s="21">
        <f>IF(BJ284&lt;&gt;"",IFERROR(INDEX(LMH_STEP,MATCH(BJ284,LMH_KEY,0)),0),CL284)</f>
        <v>0</v>
      </c>
      <c r="CT284" s="21">
        <f>IF(BK284&lt;&gt;"",IFERROR(INDEX(LMH_STEP,MATCH(BK284,LMH_KEY,0)),0),CM284)</f>
        <v>0</v>
      </c>
      <c r="CU284" s="21">
        <f>IF(BL284&lt;&gt;"",IFERROR(INDEX(LMH_STEP,MATCH(BL284,LMH_KEY,0)),0),CN284)</f>
        <v>-1</v>
      </c>
      <c r="CV284" s="21">
        <f>IF(BM284&lt;&gt;"",IFERROR(INDEX(LMH_STEP,MATCH(BM284,LMH_KEY,0)),0),CO284)</f>
        <v>0</v>
      </c>
      <c r="CW284" s="21">
        <f>IF(BN284&lt;&gt;"",IFERROR(INDEX(LMH_STEP,MATCH(BN284,LMH_KEY,0)),0),CP284)</f>
        <v>0</v>
      </c>
      <c r="CX284" s="21">
        <f>IF(BO284&lt;&gt;"",IFERROR(INDEX(LMH_STEP,MATCH(BO284,LMH_KEY,0)),0),CQ284)</f>
        <v>0</v>
      </c>
      <c r="CY284" s="21">
        <f>COUNTA(BI284:BO284)+IF(BP284&lt;&gt;"",1,0)+IFERROR(INDEX(RM_LCNT,MATCH($U284,RM_KEY,0)),0)</f>
        <v>0</v>
      </c>
      <c r="CZ284" s="21">
        <f>IF((BW284+BX284+BY284+BZ284+CA284+CB284+CC284)=0,0,(BW284*CK284+BX284*CL284+BY284*CM284+BZ284*CN284+CA284*CO284+CB284*CP284+CC284*CQ284)/(BW284+BX284+BY284+BZ284+CA284+CB284+CC284))</f>
        <v>-0.0588235294117647</v>
      </c>
      <c r="DA284" s="21">
        <f>IF((CD284+CE284+CF284+CG284+CH284+CI284+CJ284)=0,0,(CD284*CR284+CE284*CS284+CF284*CT284+CG284*CU284+CH284*CV284+CI284*CW284+CJ284*CX284)/(CD284+CE284+CF284+CG284+CH284+CI284+CJ284))</f>
        <v>-0.0588235294117647</v>
      </c>
    </row>
    <row r="285" ht="70" customHeight="1">
      <c r="A285" s="59" t="inlineStr">
        <is>
          <t>iFile</t>
        </is>
      </c>
      <c r="B285" s="17" t="inlineStr">
        <is>
          <t>Technology</t>
        </is>
      </c>
      <c r="C285" s="17" t="n">
        <v>5</v>
      </c>
      <c r="D285" s="17" t="inlineStr">
        <is>
          <t>IRIS2446</t>
        </is>
      </c>
      <c r="E285" s="17" t="inlineStr">
        <is>
          <t>Kunal Sanjay Prasad</t>
        </is>
      </c>
      <c r="F285" s="17" t="inlineStr">
        <is>
          <t>Software Engineer</t>
        </is>
      </c>
      <c r="G285" s="17" t="inlineStr">
        <is>
          <t>Pradnya Mhatre</t>
        </is>
      </c>
      <c r="H285" s="17" t="inlineStr">
        <is>
          <t>IRIS1860</t>
        </is>
      </c>
      <c r="I285" s="17" t="n">
        <v>3.4</v>
      </c>
      <c r="J285" s="17" t="inlineStr">
        <is>
          <t>B.Sc</t>
        </is>
      </c>
      <c r="K285" s="17" t="inlineStr">
        <is>
          <t>L3 – Professional / Associate</t>
        </is>
      </c>
      <c r="L285" s="82" t="inlineStr">
        <is>
          <t>20 of 20</t>
        </is>
      </c>
      <c r="M285" s="83" t="n"/>
      <c r="N28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Rendering development for …</t>
        </is>
      </c>
      <c r="O285" s="83" t="inlineStr">
        <is>
          <t>Latest rating: 2 · Potential: Low · 9-box: Emerging Talent</t>
        </is>
      </c>
      <c r="P285" s="83" t="inlineStr">
        <is>
          <t>Complexity &amp; Expertise: A2: Java/Spring Boot enhancements and bug fixes; KRA covers rendering and batch-service development, still learning MBRS → matches the start
Autonomy &amp; Decision: A2: Decides troubleshooting, query optimisation and testing on own tasks → matches the start
Accountability &amp; Impact: A2: Accountable for quality, accuracy and timeliness of software changes assigned to them → matches the start
Leadership &amp; Strategy: A1: No guiding or leading described → matches the start</t>
        </is>
      </c>
      <c r="Q285" s="84" t="inlineStr">
        <is>
          <t>Open ▸</t>
        </is>
      </c>
      <c r="R285" s="84" t="inlineStr">
        <is>
          <t>Card ▸</t>
        </is>
      </c>
      <c r="S285" s="85" t="inlineStr">
        <is>
          <t>Engineering &amp; Development</t>
        </is>
      </c>
      <c r="T285" s="86" t="inlineStr">
        <is>
          <t>Backend Development</t>
        </is>
      </c>
      <c r="U285" s="86" t="inlineStr">
        <is>
          <t>R032</t>
        </is>
      </c>
      <c r="V285" s="86" t="inlineStr">
        <is>
          <t>Backend Development · IC</t>
        </is>
      </c>
      <c r="W285" s="101" t="inlineStr">
        <is>
          <t>A3</t>
        </is>
      </c>
      <c r="X285" s="86" t="inlineStr">
        <is>
          <t>Band A · Practitioner</t>
        </is>
      </c>
      <c r="Y285" s="86" t="inlineStr">
        <is>
          <t>Senior Software Engineer</t>
        </is>
      </c>
      <c r="Z285" s="86" t="n"/>
      <c r="AA285" s="86" t="inlineStr">
        <is>
          <t>Placed at A3 by the evidence: six ratings × market-derived weights and rules R1–R13 · no move needed for the reporting line</t>
        </is>
      </c>
      <c r="AB285" s="86" t="n"/>
      <c r="AC285" s="88" t="inlineStr">
        <is>
          <t>A2</t>
        </is>
      </c>
      <c r="AD285" s="21" t="inlineStr">
        <is>
          <t>Medium · 3.4 yrs vs market 2–5 yrs for A3</t>
        </is>
      </c>
      <c r="AE285" s="21" t="n"/>
      <c r="AF285" s="21" t="inlineStr">
        <is>
          <t>P2 · SFIA 3 Apply</t>
        </is>
      </c>
      <c r="AG285" s="89" t="str">
        <f>IFERROR(IF(INDEX(RM_I_C,MATCH($U285,RM_KEY,0))="","",INDEX(RM_I_C,MATCH($U285,RM_KEY,0))),"")</f>
        <v>H</v>
      </c>
      <c r="AH285" s="90" t="str">
        <f>IFERROR(IF(INDEX(RM_I_Au,MATCH($U285,RM_KEY,0))="","",INDEX(RM_I_Au,MATCH($U285,RM_KEY,0))),"")</f>
        <v>M</v>
      </c>
      <c r="AI285" s="90" t="str">
        <f>IFERROR(IF(INDEX(RM_I_Ac,MATCH($U285,RM_KEY,0))="","",INDEX(RM_I_Ac,MATCH($U285,RM_KEY,0))),"")</f>
        <v>L</v>
      </c>
      <c r="AJ285" s="90" t="str">
        <f>IFERROR(IF(INDEX(RM_I_L,MATCH($U285,RM_KEY,0))="","",INDEX(RM_I_L,MATCH($U285,RM_KEY,0))),"")</f>
        <v>L</v>
      </c>
      <c r="AK285" s="90" t="str">
        <f>IFERROR(IF(INDEX(RM_I_BI,MATCH($U285,RM_KEY,0))="","",INDEX(RM_I_BI,MATCH($U285,RM_KEY,0))),"")</f>
        <v>L</v>
      </c>
      <c r="AL285" s="90" t="str">
        <f>IFERROR(IF(INDEX(RM_I_Exp,MATCH($U285,RM_KEY,0))="","",INDEX(RM_I_Exp,MATCH($U285,RM_KEY,0))),"")</f>
        <v>L</v>
      </c>
      <c r="AM285" s="90" t="str">
        <f>IFERROR(IF(INDEX(RM_I_Edu,MATCH($U285,RM_KEY,0))="","",INDEX(RM_I_Edu,MATCH($U285,RM_KEY,0))),"")</f>
        <v>L</v>
      </c>
      <c r="AN285" s="91" t="str">
        <f>IFERROR(IF(INDEX(RM_M_C,MATCH($U285,RM_KEY,0))="","",INDEX(RM_M_C,MATCH($U285,RM_KEY,0))),"")</f>
        <v>H</v>
      </c>
      <c r="AO285" s="92" t="str">
        <f>IFERROR(IF(INDEX(RM_M_Au,MATCH($U285,RM_KEY,0))="","",INDEX(RM_M_Au,MATCH($U285,RM_KEY,0))),"")</f>
        <v>M</v>
      </c>
      <c r="AP285" s="92" t="str">
        <f>IFERROR(IF(INDEX(RM_M_Ac,MATCH($U285,RM_KEY,0))="","",INDEX(RM_M_Ac,MATCH($U285,RM_KEY,0))),"")</f>
        <v>M</v>
      </c>
      <c r="AQ285" s="92" t="str">
        <f>IFERROR(IF(INDEX(RM_M_L,MATCH($U285,RM_KEY,0))="","",INDEX(RM_M_L,MATCH($U285,RM_KEY,0))),"")</f>
        <v>L</v>
      </c>
      <c r="AR285" s="92" t="str">
        <f>IFERROR(IF(INDEX(RM_M_BI,MATCH($U285,RM_KEY,0))="","",INDEX(RM_M_BI,MATCH($U285,RM_KEY,0))),"")</f>
        <v>L</v>
      </c>
      <c r="AS285" s="92" t="str">
        <f>IFERROR(IF(INDEX(RM_M_Exp,MATCH($U285,RM_KEY,0))="","",INDEX(RM_M_Exp,MATCH($U285,RM_KEY,0))),"")</f>
        <v>L</v>
      </c>
      <c r="AT285" s="92" t="str">
        <f>IFERROR(IF(INDEX(RM_M_Edu,MATCH($U285,RM_KEY,0))="","",INDEX(RM_M_Edu,MATCH($U285,RM_KEY,0))),"")</f>
        <v>L</v>
      </c>
      <c r="AU285" s="93" t="str">
        <f>IFERROR(IF(INDEX(RM_L_C,MATCH($U285,RM_KEY,0))="","",INDEX(RM_L_C,MATCH($U285,RM_KEY,0))),"")</f>
        <v/>
      </c>
      <c r="AV285" s="94" t="str">
        <f>IFERROR(IF(INDEX(RM_L_Au,MATCH($U285,RM_KEY,0))="","",INDEX(RM_L_Au,MATCH($U285,RM_KEY,0))),"")</f>
        <v/>
      </c>
      <c r="AW285" s="94" t="str">
        <f>IFERROR(IF(INDEX(RM_L_Ac,MATCH($U285,RM_KEY,0))="","",INDEX(RM_L_Ac,MATCH($U285,RM_KEY,0))),"")</f>
        <v/>
      </c>
      <c r="AX285" s="94" t="str">
        <f>IFERROR(IF(INDEX(RM_L_L,MATCH($U285,RM_KEY,0))="","",INDEX(RM_L_L,MATCH($U285,RM_KEY,0))),"")</f>
        <v/>
      </c>
      <c r="AY285" s="94" t="str">
        <f>IFERROR(IF(INDEX(RM_L_BI,MATCH($U285,RM_KEY,0))="","",INDEX(RM_L_BI,MATCH($U285,RM_KEY,0))),"")</f>
        <v/>
      </c>
      <c r="AZ285" s="94" t="str">
        <f>IFERROR(IF(INDEX(RM_L_Exp,MATCH($U285,RM_KEY,0))="","",INDEX(RM_L_Exp,MATCH($U285,RM_KEY,0))),"")</f>
        <v/>
      </c>
      <c r="BA285" s="94" t="str">
        <f>IFERROR(IF(INDEX(RM_L_Edu,MATCH($U285,RM_KEY,0))="","",INDEX(RM_L_Edu,MATCH($U285,RM_KEY,0))),"")</f>
        <v/>
      </c>
      <c r="BB285" s="89" t="inlineStr">
        <is>
          <t>L</t>
        </is>
      </c>
      <c r="BC285" s="90" t="inlineStr">
        <is>
          <t>L</t>
        </is>
      </c>
      <c r="BD285" s="90" t="inlineStr">
        <is>
          <t>L</t>
        </is>
      </c>
      <c r="BE285" s="90" t="inlineStr">
        <is>
          <t>L</t>
        </is>
      </c>
      <c r="BF285" s="90" t="n"/>
      <c r="BG285" s="90" t="inlineStr">
        <is>
          <t>M</t>
        </is>
      </c>
      <c r="BH285" s="90" t="inlineStr">
        <is>
          <t>M</t>
        </is>
      </c>
      <c r="BI285" s="93" t="n"/>
      <c r="BJ285" s="94" t="n"/>
      <c r="BK285" s="94" t="n"/>
      <c r="BL285" s="94" t="n"/>
      <c r="BM285" s="94" t="n"/>
      <c r="BN285" s="94" t="n"/>
      <c r="BO285" s="94" t="n"/>
      <c r="BP285" s="63" t="n"/>
      <c r="BQ285" s="95" t="str">
        <f>IF(CY285=0,"",IF(BP285&lt;&gt;"",BP285,IF(LEFT(W285,1)="X",W285,IF(OR(W285="B+",W285="C+"),INDEX(LAD_PC,MAX(1,MIN(14,MATCH(W285,LAD_PC,0)+IF((DA285-CZ285)&gt;=0.5,1,IF((DA285-CZ285)&lt;=-0.5,-1,0))))),INDEX(LAD_STD,MAX(1,MIN(12,MATCH(W285,LAD_STD,0)+IF((DA285-CZ285)&gt;=0.5,1,IF((DA285-CZ285)&lt;=-0.5,-1,0)))))))))</f>
        <v/>
      </c>
      <c r="BR285" s="86" t="str">
        <f>IF(BQ285="","",IFERROR(CHOOSE(INDEX(B_RANK,MATCH(BQ285,B_LVL,0)),"Band A · Practitioner","Band B · Specialist / Manager","B+ · Player-Coach","Band C · Principal / Head","C+ · Player-Coach","Band D · Business leadership","Band E · Enterprise leadership"),"Band X · Consultant"))</f>
        <v/>
      </c>
      <c r="BS285" s="86" t="str">
        <f>IF(BQ285="","",IF(BQ285=W285,"• Same",IF(INDEX(B_VAL,MATCH(BQ285,B_LVL,0))&gt;INDEX(B_VAL,MATCH(W285,B_LVL,0)),"▲ Up","▼ Down")))</f>
        <v/>
      </c>
      <c r="BT285" s="95" t="str">
        <f>IF(BQ285&lt;&gt;"",BQ285,W285)</f>
        <v>A3</v>
      </c>
      <c r="BU285" s="86" t="str">
        <f>IFERROR(IF($H285="","—",IF(OR(LEFT(BT285,1)="X",LEFT(INDEX($BT$7:$BT$592,MATCH($H285,$D$7:$D$592,0)),1)="X"),"—",IF(AND(LEFT(BT285,1)="E",LEFT(INDEX($BT$7:$BT$592,MATCH($H285,$D$7:$D$592,0)),1)="E"),"Exception · Band E",IF(INDEX(B_VAL,MATCH(BT285,B_LVL,0))&gt;=INDEX(B_VAL,MATCH(INDEX($BT$7:$BT$592,MATCH($H285,$D$7:$D$592,0)),B_LVL,0)),"⚠ At or above the manager",IF(INDEX(B_RANK,MATCH(BT285,B_LVL,0))=INDEX(B_RANK,MATCH(INDEX($BT$7:$BT$592,MATCH($H285,$D$7:$D$592,0)),B_LVL,0)),"⚠ Same band as the manager","OK"))))),"—")</f>
        <v>OK</v>
      </c>
      <c r="BV285" s="64" t="n"/>
      <c r="BW285" s="20">
        <f>IFERROR(INDEX(LMH_PTS,MATCH(AG285,LMH_KEY,0)),0)</f>
        <v>9</v>
      </c>
      <c r="BX285" s="21">
        <f>IFERROR(INDEX(LMH_PTS,MATCH(AH285,LMH_KEY,0)),0)</f>
        <v>3</v>
      </c>
      <c r="BY285" s="21">
        <f>IFERROR(INDEX(LMH_PTS,MATCH(AI285,LMH_KEY,0)),0)</f>
        <v>1</v>
      </c>
      <c r="BZ285" s="21">
        <f>IFERROR(INDEX(LMH_PTS,MATCH(AJ285,LMH_KEY,0)),0)</f>
        <v>1</v>
      </c>
      <c r="CA285" s="21">
        <f>IFERROR(INDEX(LMH_PTS,MATCH(AK285,LMH_KEY,0)),0)</f>
        <v>1</v>
      </c>
      <c r="CB285" s="21">
        <f>IFERROR(INDEX(LMH_PTS,MATCH(AL285,LMH_KEY,0)),0)</f>
        <v>1</v>
      </c>
      <c r="CC285" s="21">
        <f>IFERROR(INDEX(LMH_PTS,MATCH(AM285,LMH_KEY,0)),0)</f>
        <v>1</v>
      </c>
      <c r="CD285" s="21">
        <f>IFERROR(INDEX(LMH_PTS,MATCH(IF(AU285&lt;&gt;"",AU285,AG285),LMH_KEY,0)),0)</f>
        <v>9</v>
      </c>
      <c r="CE285" s="21">
        <f>IFERROR(INDEX(LMH_PTS,MATCH(IF(AV285&lt;&gt;"",AV285,AH285),LMH_KEY,0)),0)</f>
        <v>3</v>
      </c>
      <c r="CF285" s="21">
        <f>IFERROR(INDEX(LMH_PTS,MATCH(IF(AW285&lt;&gt;"",AW285,AI285),LMH_KEY,0)),0)</f>
        <v>1</v>
      </c>
      <c r="CG285" s="21">
        <f>IFERROR(INDEX(LMH_PTS,MATCH(IF(AX285&lt;&gt;"",AX285,AJ285),LMH_KEY,0)),0)</f>
        <v>1</v>
      </c>
      <c r="CH285" s="21">
        <f>IFERROR(INDEX(LMH_PTS,MATCH(IF(AY285&lt;&gt;"",AY285,AK285),LMH_KEY,0)),0)</f>
        <v>1</v>
      </c>
      <c r="CI285" s="21">
        <f>IFERROR(INDEX(LMH_PTS,MATCH(IF(AZ285&lt;&gt;"",AZ285,AL285),LMH_KEY,0)),0)</f>
        <v>1</v>
      </c>
      <c r="CJ285" s="21">
        <f>IFERROR(INDEX(LMH_PTS,MATCH(IF(BA285&lt;&gt;"",BA285,AM285),LMH_KEY,0)),0)</f>
        <v>1</v>
      </c>
      <c r="CK285" s="21">
        <f>IF(BB285="",0,IFERROR(INDEX(LMH_STEP,MATCH(BB285,LMH_KEY,0)),0))</f>
        <v>-1</v>
      </c>
      <c r="CL285" s="21">
        <f>IF(BC285="",0,IFERROR(INDEX(LMH_STEP,MATCH(BC285,LMH_KEY,0)),0))</f>
        <v>-1</v>
      </c>
      <c r="CM285" s="21">
        <f>IF(BD285="",0,IFERROR(INDEX(LMH_STEP,MATCH(BD285,LMH_KEY,0)),0))</f>
        <v>-1</v>
      </c>
      <c r="CN285" s="21">
        <f>IF(BE285="",0,IFERROR(INDEX(LMH_STEP,MATCH(BE285,LMH_KEY,0)),0))</f>
        <v>-1</v>
      </c>
      <c r="CO285" s="21">
        <f>IF(BF285="",0,IFERROR(INDEX(LMH_STEP,MATCH(BF285,LMH_KEY,0)),0))</f>
        <v>0</v>
      </c>
      <c r="CP285" s="21">
        <f>IF(BG285="",0,IFERROR(INDEX(LMH_STEP,MATCH(BG285,LMH_KEY,0)),0))</f>
        <v>0</v>
      </c>
      <c r="CQ285" s="21">
        <f>IF(BH285="",0,IFERROR(INDEX(LMH_STEP,MATCH(BH285,LMH_KEY,0)),0))</f>
        <v>0</v>
      </c>
      <c r="CR285" s="21">
        <f>IF(BI285&lt;&gt;"",IFERROR(INDEX(LMH_STEP,MATCH(BI285,LMH_KEY,0)),0),CK285)</f>
        <v>-1</v>
      </c>
      <c r="CS285" s="21">
        <f>IF(BJ285&lt;&gt;"",IFERROR(INDEX(LMH_STEP,MATCH(BJ285,LMH_KEY,0)),0),CL285)</f>
        <v>-1</v>
      </c>
      <c r="CT285" s="21">
        <f>IF(BK285&lt;&gt;"",IFERROR(INDEX(LMH_STEP,MATCH(BK285,LMH_KEY,0)),0),CM285)</f>
        <v>-1</v>
      </c>
      <c r="CU285" s="21">
        <f>IF(BL285&lt;&gt;"",IFERROR(INDEX(LMH_STEP,MATCH(BL285,LMH_KEY,0)),0),CN285)</f>
        <v>-1</v>
      </c>
      <c r="CV285" s="21">
        <f>IF(BM285&lt;&gt;"",IFERROR(INDEX(LMH_STEP,MATCH(BM285,LMH_KEY,0)),0),CO285)</f>
        <v>0</v>
      </c>
      <c r="CW285" s="21">
        <f>IF(BN285&lt;&gt;"",IFERROR(INDEX(LMH_STEP,MATCH(BN285,LMH_KEY,0)),0),CP285)</f>
        <v>0</v>
      </c>
      <c r="CX285" s="21">
        <f>IF(BO285&lt;&gt;"",IFERROR(INDEX(LMH_STEP,MATCH(BO285,LMH_KEY,0)),0),CQ285)</f>
        <v>0</v>
      </c>
      <c r="CY285" s="21">
        <f>COUNTA(BI285:BO285)+IF(BP285&lt;&gt;"",1,0)+IFERROR(INDEX(RM_LCNT,MATCH($U285,RM_KEY,0)),0)</f>
        <v>0</v>
      </c>
      <c r="CZ285" s="21">
        <f>IF((BW285+BX285+BY285+BZ285+CA285+CB285+CC285)=0,0,(BW285*CK285+BX285*CL285+BY285*CM285+BZ285*CN285+CA285*CO285+CB285*CP285+CC285*CQ285)/(BW285+BX285+BY285+BZ285+CA285+CB285+CC285))</f>
        <v>-0.823529411764706</v>
      </c>
      <c r="DA285" s="21">
        <f>IF((CD285+CE285+CF285+CG285+CH285+CI285+CJ285)=0,0,(CD285*CR285+CE285*CS285+CF285*CT285+CG285*CU285+CH285*CV285+CI285*CW285+CJ285*CX285)/(CD285+CE285+CF285+CG285+CH285+CI285+CJ285))</f>
        <v>-0.823529411764706</v>
      </c>
    </row>
    <row r="286" ht="70" customHeight="1">
      <c r="A286" s="59" t="inlineStr">
        <is>
          <t>iFile</t>
        </is>
      </c>
      <c r="B286" s="17" t="inlineStr">
        <is>
          <t>Technology</t>
        </is>
      </c>
      <c r="C286" s="17" t="n">
        <v>5</v>
      </c>
      <c r="D286" s="17" t="inlineStr">
        <is>
          <t>IRIS2438</t>
        </is>
      </c>
      <c r="E286" s="17" t="inlineStr">
        <is>
          <t>Pranay Usatkar</t>
        </is>
      </c>
      <c r="F286" s="17" t="inlineStr">
        <is>
          <t>Software Engineer</t>
        </is>
      </c>
      <c r="G286" s="17" t="inlineStr">
        <is>
          <t>Pradnya Mhatre</t>
        </is>
      </c>
      <c r="H286" s="17" t="inlineStr">
        <is>
          <t>IRIS1860</t>
        </is>
      </c>
      <c r="I286" s="17" t="n">
        <v>4.1</v>
      </c>
      <c r="J286" s="17" t="inlineStr">
        <is>
          <t>B.E</t>
        </is>
      </c>
      <c r="K286" s="17" t="inlineStr">
        <is>
          <t>L3 – Professional / Associate</t>
        </is>
      </c>
      <c r="L286" s="82" t="inlineStr">
        <is>
          <t>10 of 20</t>
        </is>
      </c>
      <c r="M286" s="83" t="n"/>
      <c r="N286"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Rendering development for …</t>
        </is>
      </c>
      <c r="O286" s="83" t="inlineStr">
        <is>
          <t>Latest rating: 2 · Potential: Low · 9-box: Emerging Talent</t>
        </is>
      </c>
      <c r="P286" s="83" t="inlineStr">
        <is>
          <t>Complexity &amp; Expertise: A2: Resolves customer tickets and rendering issues, codes enhancements in Java, JSP and SQL → matches the start
Autonomy &amp; Decision: A2: Only independent decision cited is reproducing the scenario locally → matches the start
Accountability &amp; Impact: A2: Accountable for 'ticket activities' → matches the start
Leadership &amp; Strategy: A1: No guiding or leading described → matches the start</t>
        </is>
      </c>
      <c r="Q286" s="84" t="inlineStr">
        <is>
          <t>Open ▸</t>
        </is>
      </c>
      <c r="R286" s="84" t="inlineStr">
        <is>
          <t>Card ▸</t>
        </is>
      </c>
      <c r="S286" s="85" t="inlineStr">
        <is>
          <t>Engineering &amp; Development</t>
        </is>
      </c>
      <c r="T286" s="86" t="inlineStr">
        <is>
          <t>Backend Development</t>
        </is>
      </c>
      <c r="U286" s="86" t="inlineStr">
        <is>
          <t>R032</t>
        </is>
      </c>
      <c r="V286" s="86" t="inlineStr">
        <is>
          <t>Backend Development · IC</t>
        </is>
      </c>
      <c r="W286" s="101" t="inlineStr">
        <is>
          <t>A3</t>
        </is>
      </c>
      <c r="X286" s="86" t="inlineStr">
        <is>
          <t>Band A · Practitioner</t>
        </is>
      </c>
      <c r="Y286" s="86" t="inlineStr">
        <is>
          <t>Senior Software Engineer</t>
        </is>
      </c>
      <c r="Z286" s="86" t="n"/>
      <c r="AA286" s="86" t="inlineStr">
        <is>
          <t>Placed at A3 by the evidence: six ratings × market-derived weights and rules R1–R13 · no move needed for the reporting line</t>
        </is>
      </c>
      <c r="AB286" s="86" t="n"/>
      <c r="AC286" s="88" t="inlineStr">
        <is>
          <t>A2</t>
        </is>
      </c>
      <c r="AD286" s="21" t="inlineStr">
        <is>
          <t>Medium · 4.1 yrs vs market 2–5 yrs for A3</t>
        </is>
      </c>
      <c r="AE286" s="21" t="n"/>
      <c r="AF286" s="21" t="inlineStr">
        <is>
          <t>P2 · SFIA 3 Apply</t>
        </is>
      </c>
      <c r="AG286" s="89" t="str">
        <f>IFERROR(IF(INDEX(RM_I_C,MATCH($U286,RM_KEY,0))="","",INDEX(RM_I_C,MATCH($U286,RM_KEY,0))),"")</f>
        <v>H</v>
      </c>
      <c r="AH286" s="90" t="str">
        <f>IFERROR(IF(INDEX(RM_I_Au,MATCH($U286,RM_KEY,0))="","",INDEX(RM_I_Au,MATCH($U286,RM_KEY,0))),"")</f>
        <v>M</v>
      </c>
      <c r="AI286" s="90" t="str">
        <f>IFERROR(IF(INDEX(RM_I_Ac,MATCH($U286,RM_KEY,0))="","",INDEX(RM_I_Ac,MATCH($U286,RM_KEY,0))),"")</f>
        <v>L</v>
      </c>
      <c r="AJ286" s="90" t="str">
        <f>IFERROR(IF(INDEX(RM_I_L,MATCH($U286,RM_KEY,0))="","",INDEX(RM_I_L,MATCH($U286,RM_KEY,0))),"")</f>
        <v>L</v>
      </c>
      <c r="AK286" s="90" t="str">
        <f>IFERROR(IF(INDEX(RM_I_BI,MATCH($U286,RM_KEY,0))="","",INDEX(RM_I_BI,MATCH($U286,RM_KEY,0))),"")</f>
        <v>L</v>
      </c>
      <c r="AL286" s="90" t="str">
        <f>IFERROR(IF(INDEX(RM_I_Exp,MATCH($U286,RM_KEY,0))="","",INDEX(RM_I_Exp,MATCH($U286,RM_KEY,0))),"")</f>
        <v>L</v>
      </c>
      <c r="AM286" s="90" t="str">
        <f>IFERROR(IF(INDEX(RM_I_Edu,MATCH($U286,RM_KEY,0))="","",INDEX(RM_I_Edu,MATCH($U286,RM_KEY,0))),"")</f>
        <v>L</v>
      </c>
      <c r="AN286" s="91" t="str">
        <f>IFERROR(IF(INDEX(RM_M_C,MATCH($U286,RM_KEY,0))="","",INDEX(RM_M_C,MATCH($U286,RM_KEY,0))),"")</f>
        <v>H</v>
      </c>
      <c r="AO286" s="92" t="str">
        <f>IFERROR(IF(INDEX(RM_M_Au,MATCH($U286,RM_KEY,0))="","",INDEX(RM_M_Au,MATCH($U286,RM_KEY,0))),"")</f>
        <v>M</v>
      </c>
      <c r="AP286" s="92" t="str">
        <f>IFERROR(IF(INDEX(RM_M_Ac,MATCH($U286,RM_KEY,0))="","",INDEX(RM_M_Ac,MATCH($U286,RM_KEY,0))),"")</f>
        <v>M</v>
      </c>
      <c r="AQ286" s="92" t="str">
        <f>IFERROR(IF(INDEX(RM_M_L,MATCH($U286,RM_KEY,0))="","",INDEX(RM_M_L,MATCH($U286,RM_KEY,0))),"")</f>
        <v>L</v>
      </c>
      <c r="AR286" s="92" t="str">
        <f>IFERROR(IF(INDEX(RM_M_BI,MATCH($U286,RM_KEY,0))="","",INDEX(RM_M_BI,MATCH($U286,RM_KEY,0))),"")</f>
        <v>L</v>
      </c>
      <c r="AS286" s="92" t="str">
        <f>IFERROR(IF(INDEX(RM_M_Exp,MATCH($U286,RM_KEY,0))="","",INDEX(RM_M_Exp,MATCH($U286,RM_KEY,0))),"")</f>
        <v>L</v>
      </c>
      <c r="AT286" s="92" t="str">
        <f>IFERROR(IF(INDEX(RM_M_Edu,MATCH($U286,RM_KEY,0))="","",INDEX(RM_M_Edu,MATCH($U286,RM_KEY,0))),"")</f>
        <v>L</v>
      </c>
      <c r="AU286" s="93" t="str">
        <f>IFERROR(IF(INDEX(RM_L_C,MATCH($U286,RM_KEY,0))="","",INDEX(RM_L_C,MATCH($U286,RM_KEY,0))),"")</f>
        <v/>
      </c>
      <c r="AV286" s="94" t="str">
        <f>IFERROR(IF(INDEX(RM_L_Au,MATCH($U286,RM_KEY,0))="","",INDEX(RM_L_Au,MATCH($U286,RM_KEY,0))),"")</f>
        <v/>
      </c>
      <c r="AW286" s="94" t="str">
        <f>IFERROR(IF(INDEX(RM_L_Ac,MATCH($U286,RM_KEY,0))="","",INDEX(RM_L_Ac,MATCH($U286,RM_KEY,0))),"")</f>
        <v/>
      </c>
      <c r="AX286" s="94" t="str">
        <f>IFERROR(IF(INDEX(RM_L_L,MATCH($U286,RM_KEY,0))="","",INDEX(RM_L_L,MATCH($U286,RM_KEY,0))),"")</f>
        <v/>
      </c>
      <c r="AY286" s="94" t="str">
        <f>IFERROR(IF(INDEX(RM_L_BI,MATCH($U286,RM_KEY,0))="","",INDEX(RM_L_BI,MATCH($U286,RM_KEY,0))),"")</f>
        <v/>
      </c>
      <c r="AZ286" s="94" t="str">
        <f>IFERROR(IF(INDEX(RM_L_Exp,MATCH($U286,RM_KEY,0))="","",INDEX(RM_L_Exp,MATCH($U286,RM_KEY,0))),"")</f>
        <v/>
      </c>
      <c r="BA286" s="94" t="str">
        <f>IFERROR(IF(INDEX(RM_L_Edu,MATCH($U286,RM_KEY,0))="","",INDEX(RM_L_Edu,MATCH($U286,RM_KEY,0))),"")</f>
        <v/>
      </c>
      <c r="BB286" s="89" t="inlineStr">
        <is>
          <t>L</t>
        </is>
      </c>
      <c r="BC286" s="90" t="inlineStr">
        <is>
          <t>L</t>
        </is>
      </c>
      <c r="BD286" s="90" t="inlineStr">
        <is>
          <t>L</t>
        </is>
      </c>
      <c r="BE286" s="90" t="inlineStr">
        <is>
          <t>L</t>
        </is>
      </c>
      <c r="BF286" s="90" t="n"/>
      <c r="BG286" s="90" t="inlineStr">
        <is>
          <t>H</t>
        </is>
      </c>
      <c r="BH286" s="90" t="inlineStr">
        <is>
          <t>M</t>
        </is>
      </c>
      <c r="BI286" s="93" t="n"/>
      <c r="BJ286" s="94" t="n"/>
      <c r="BK286" s="94" t="n"/>
      <c r="BL286" s="94" t="n"/>
      <c r="BM286" s="94" t="n"/>
      <c r="BN286" s="94" t="n"/>
      <c r="BO286" s="94" t="n"/>
      <c r="BP286" s="63" t="n"/>
      <c r="BQ286" s="95" t="str">
        <f>IF(CY286=0,"",IF(BP286&lt;&gt;"",BP286,IF(LEFT(W286,1)="X",W286,IF(OR(W286="B+",W286="C+"),INDEX(LAD_PC,MAX(1,MIN(14,MATCH(W286,LAD_PC,0)+IF((DA286-CZ286)&gt;=0.5,1,IF((DA286-CZ286)&lt;=-0.5,-1,0))))),INDEX(LAD_STD,MAX(1,MIN(12,MATCH(W286,LAD_STD,0)+IF((DA286-CZ286)&gt;=0.5,1,IF((DA286-CZ286)&lt;=-0.5,-1,0)))))))))</f>
        <v/>
      </c>
      <c r="BR286" s="86" t="str">
        <f>IF(BQ286="","",IFERROR(CHOOSE(INDEX(B_RANK,MATCH(BQ286,B_LVL,0)),"Band A · Practitioner","Band B · Specialist / Manager","B+ · Player-Coach","Band C · Principal / Head","C+ · Player-Coach","Band D · Business leadership","Band E · Enterprise leadership"),"Band X · Consultant"))</f>
        <v/>
      </c>
      <c r="BS286" s="86" t="str">
        <f>IF(BQ286="","",IF(BQ286=W286,"• Same",IF(INDEX(B_VAL,MATCH(BQ286,B_LVL,0))&gt;INDEX(B_VAL,MATCH(W286,B_LVL,0)),"▲ Up","▼ Down")))</f>
        <v/>
      </c>
      <c r="BT286" s="95" t="str">
        <f>IF(BQ286&lt;&gt;"",BQ286,W286)</f>
        <v>A3</v>
      </c>
      <c r="BU286" s="86" t="str">
        <f>IFERROR(IF($H286="","—",IF(OR(LEFT(BT286,1)="X",LEFT(INDEX($BT$7:$BT$592,MATCH($H286,$D$7:$D$592,0)),1)="X"),"—",IF(AND(LEFT(BT286,1)="E",LEFT(INDEX($BT$7:$BT$592,MATCH($H286,$D$7:$D$592,0)),1)="E"),"Exception · Band E",IF(INDEX(B_VAL,MATCH(BT286,B_LVL,0))&gt;=INDEX(B_VAL,MATCH(INDEX($BT$7:$BT$592,MATCH($H286,$D$7:$D$592,0)),B_LVL,0)),"⚠ At or above the manager",IF(INDEX(B_RANK,MATCH(BT286,B_LVL,0))=INDEX(B_RANK,MATCH(INDEX($BT$7:$BT$592,MATCH($H286,$D$7:$D$592,0)),B_LVL,0)),"⚠ Same band as the manager","OK"))))),"—")</f>
        <v>OK</v>
      </c>
      <c r="BV286" s="64" t="n"/>
      <c r="BW286" s="20">
        <f>IFERROR(INDEX(LMH_PTS,MATCH(AG286,LMH_KEY,0)),0)</f>
        <v>9</v>
      </c>
      <c r="BX286" s="21">
        <f>IFERROR(INDEX(LMH_PTS,MATCH(AH286,LMH_KEY,0)),0)</f>
        <v>3</v>
      </c>
      <c r="BY286" s="21">
        <f>IFERROR(INDEX(LMH_PTS,MATCH(AI286,LMH_KEY,0)),0)</f>
        <v>1</v>
      </c>
      <c r="BZ286" s="21">
        <f>IFERROR(INDEX(LMH_PTS,MATCH(AJ286,LMH_KEY,0)),0)</f>
        <v>1</v>
      </c>
      <c r="CA286" s="21">
        <f>IFERROR(INDEX(LMH_PTS,MATCH(AK286,LMH_KEY,0)),0)</f>
        <v>1</v>
      </c>
      <c r="CB286" s="21">
        <f>IFERROR(INDEX(LMH_PTS,MATCH(AL286,LMH_KEY,0)),0)</f>
        <v>1</v>
      </c>
      <c r="CC286" s="21">
        <f>IFERROR(INDEX(LMH_PTS,MATCH(AM286,LMH_KEY,0)),0)</f>
        <v>1</v>
      </c>
      <c r="CD286" s="21">
        <f>IFERROR(INDEX(LMH_PTS,MATCH(IF(AU286&lt;&gt;"",AU286,AG286),LMH_KEY,0)),0)</f>
        <v>9</v>
      </c>
      <c r="CE286" s="21">
        <f>IFERROR(INDEX(LMH_PTS,MATCH(IF(AV286&lt;&gt;"",AV286,AH286),LMH_KEY,0)),0)</f>
        <v>3</v>
      </c>
      <c r="CF286" s="21">
        <f>IFERROR(INDEX(LMH_PTS,MATCH(IF(AW286&lt;&gt;"",AW286,AI286),LMH_KEY,0)),0)</f>
        <v>1</v>
      </c>
      <c r="CG286" s="21">
        <f>IFERROR(INDEX(LMH_PTS,MATCH(IF(AX286&lt;&gt;"",AX286,AJ286),LMH_KEY,0)),0)</f>
        <v>1</v>
      </c>
      <c r="CH286" s="21">
        <f>IFERROR(INDEX(LMH_PTS,MATCH(IF(AY286&lt;&gt;"",AY286,AK286),LMH_KEY,0)),0)</f>
        <v>1</v>
      </c>
      <c r="CI286" s="21">
        <f>IFERROR(INDEX(LMH_PTS,MATCH(IF(AZ286&lt;&gt;"",AZ286,AL286),LMH_KEY,0)),0)</f>
        <v>1</v>
      </c>
      <c r="CJ286" s="21">
        <f>IFERROR(INDEX(LMH_PTS,MATCH(IF(BA286&lt;&gt;"",BA286,AM286),LMH_KEY,0)),0)</f>
        <v>1</v>
      </c>
      <c r="CK286" s="21">
        <f>IF(BB286="",0,IFERROR(INDEX(LMH_STEP,MATCH(BB286,LMH_KEY,0)),0))</f>
        <v>-1</v>
      </c>
      <c r="CL286" s="21">
        <f>IF(BC286="",0,IFERROR(INDEX(LMH_STEP,MATCH(BC286,LMH_KEY,0)),0))</f>
        <v>-1</v>
      </c>
      <c r="CM286" s="21">
        <f>IF(BD286="",0,IFERROR(INDEX(LMH_STEP,MATCH(BD286,LMH_KEY,0)),0))</f>
        <v>-1</v>
      </c>
      <c r="CN286" s="21">
        <f>IF(BE286="",0,IFERROR(INDEX(LMH_STEP,MATCH(BE286,LMH_KEY,0)),0))</f>
        <v>-1</v>
      </c>
      <c r="CO286" s="21">
        <f>IF(BF286="",0,IFERROR(INDEX(LMH_STEP,MATCH(BF286,LMH_KEY,0)),0))</f>
        <v>0</v>
      </c>
      <c r="CP286" s="21">
        <f>IF(BG286="",0,IFERROR(INDEX(LMH_STEP,MATCH(BG286,LMH_KEY,0)),0))</f>
        <v>1</v>
      </c>
      <c r="CQ286" s="21">
        <f>IF(BH286="",0,IFERROR(INDEX(LMH_STEP,MATCH(BH286,LMH_KEY,0)),0))</f>
        <v>0</v>
      </c>
      <c r="CR286" s="21">
        <f>IF(BI286&lt;&gt;"",IFERROR(INDEX(LMH_STEP,MATCH(BI286,LMH_KEY,0)),0),CK286)</f>
        <v>-1</v>
      </c>
      <c r="CS286" s="21">
        <f>IF(BJ286&lt;&gt;"",IFERROR(INDEX(LMH_STEP,MATCH(BJ286,LMH_KEY,0)),0),CL286)</f>
        <v>-1</v>
      </c>
      <c r="CT286" s="21">
        <f>IF(BK286&lt;&gt;"",IFERROR(INDEX(LMH_STEP,MATCH(BK286,LMH_KEY,0)),0),CM286)</f>
        <v>-1</v>
      </c>
      <c r="CU286" s="21">
        <f>IF(BL286&lt;&gt;"",IFERROR(INDEX(LMH_STEP,MATCH(BL286,LMH_KEY,0)),0),CN286)</f>
        <v>-1</v>
      </c>
      <c r="CV286" s="21">
        <f>IF(BM286&lt;&gt;"",IFERROR(INDEX(LMH_STEP,MATCH(BM286,LMH_KEY,0)),0),CO286)</f>
        <v>0</v>
      </c>
      <c r="CW286" s="21">
        <f>IF(BN286&lt;&gt;"",IFERROR(INDEX(LMH_STEP,MATCH(BN286,LMH_KEY,0)),0),CP286)</f>
        <v>1</v>
      </c>
      <c r="CX286" s="21">
        <f>IF(BO286&lt;&gt;"",IFERROR(INDEX(LMH_STEP,MATCH(BO286,LMH_KEY,0)),0),CQ286)</f>
        <v>0</v>
      </c>
      <c r="CY286" s="21">
        <f>COUNTA(BI286:BO286)+IF(BP286&lt;&gt;"",1,0)+IFERROR(INDEX(RM_LCNT,MATCH($U286,RM_KEY,0)),0)</f>
        <v>0</v>
      </c>
      <c r="CZ286" s="21">
        <f>IF((BW286+BX286+BY286+BZ286+CA286+CB286+CC286)=0,0,(BW286*CK286+BX286*CL286+BY286*CM286+BZ286*CN286+CA286*CO286+CB286*CP286+CC286*CQ286)/(BW286+BX286+BY286+BZ286+CA286+CB286+CC286))</f>
        <v>-0.764705882352941</v>
      </c>
      <c r="DA286" s="21">
        <f>IF((CD286+CE286+CF286+CG286+CH286+CI286+CJ286)=0,0,(CD286*CR286+CE286*CS286+CF286*CT286+CG286*CU286+CH286*CV286+CI286*CW286+CJ286*CX286)/(CD286+CE286+CF286+CG286+CH286+CI286+CJ286))</f>
        <v>-0.764705882352941</v>
      </c>
    </row>
    <row r="287" ht="70" customHeight="1">
      <c r="A287" s="59" t="inlineStr">
        <is>
          <t>iFile</t>
        </is>
      </c>
      <c r="B287" s="17" t="inlineStr">
        <is>
          <t>Technology</t>
        </is>
      </c>
      <c r="C287" s="17" t="n">
        <v>4</v>
      </c>
      <c r="D287" s="17" t="inlineStr">
        <is>
          <t>IRIS1653</t>
        </is>
      </c>
      <c r="E287" s="17" t="inlineStr">
        <is>
          <t>Sarvesh Yadav</t>
        </is>
      </c>
      <c r="F287" s="17" t="inlineStr">
        <is>
          <t>Senior Software Engineer</t>
        </is>
      </c>
      <c r="G287" s="17" t="inlineStr">
        <is>
          <t>Brij Kishor Singh</t>
        </is>
      </c>
      <c r="H287" s="17" t="inlineStr">
        <is>
          <t>IRIS0211</t>
        </is>
      </c>
      <c r="I287" s="17" t="n">
        <v>14.8</v>
      </c>
      <c r="J287" s="17" t="inlineStr">
        <is>
          <t>MCA</t>
        </is>
      </c>
      <c r="K287" s="17" t="inlineStr">
        <is>
          <t>L4 – Senior</t>
        </is>
      </c>
      <c r="L287" s="82" t="inlineStr">
        <is>
          <t>17 of 20</t>
        </is>
      </c>
      <c r="M287" s="83" t="n"/>
      <c r="N287"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287" s="83" t="inlineStr">
        <is>
          <t>Latest rating: 2 · Potential: Low · 9-box: Performance Risk</t>
        </is>
      </c>
      <c r="P287" s="83" t="inlineStr">
        <is>
          <t>Complexity &amp; Expertise: B1: Lists solution design, complex issue resolution and production issues on Java/Oracle stack; no system named → moved up 0.5
Autonomy &amp; Decision: B2: Decides task prioritisation, task allocation, technical approach and code review outcomes → moved up 0.5
Accountability &amp; Impact: B1: own survey / KRA answers · summarised by the rater; not quoted → moved up 0.5
Leadership &amp; Strategy: B1: Calls self team lead with team management and code reviews; 0 reports in HR data → moved up 0.5</t>
        </is>
      </c>
      <c r="Q287" s="84" t="inlineStr">
        <is>
          <t>Open ▸</t>
        </is>
      </c>
      <c r="R287" s="84" t="inlineStr">
        <is>
          <t>Card ▸</t>
        </is>
      </c>
      <c r="S287" s="85" t="inlineStr">
        <is>
          <t>Engineering &amp; Development</t>
        </is>
      </c>
      <c r="T287" s="86" t="inlineStr">
        <is>
          <t>Backend Development</t>
        </is>
      </c>
      <c r="U287" s="86" t="inlineStr">
        <is>
          <t>R032</t>
        </is>
      </c>
      <c r="V287" s="86" t="inlineStr">
        <is>
          <t>Backend Development · IC</t>
        </is>
      </c>
      <c r="W287" s="99" t="inlineStr">
        <is>
          <t>B1</t>
        </is>
      </c>
      <c r="X287" s="86" t="inlineStr">
        <is>
          <t>Band B · Specialist / Manager</t>
        </is>
      </c>
      <c r="Y287" s="86" t="inlineStr">
        <is>
          <t>Technical Specialist</t>
        </is>
      </c>
      <c r="Z287" s="86" t="n"/>
      <c r="AA287" s="86" t="inlineStr">
        <is>
          <t>Placed at B1 by the evidence: six ratings × market-derived weights and rules R1–R13 · no move needed for the reporting line</t>
        </is>
      </c>
      <c r="AB287" s="86" t="n"/>
      <c r="AC287" s="88" t="inlineStr">
        <is>
          <t>B1</t>
        </is>
      </c>
      <c r="AD287" s="21" t="inlineStr">
        <is>
          <t>High · 14.8 yrs vs market 4–8 yrs for B1</t>
        </is>
      </c>
      <c r="AE287" s="21" t="n"/>
      <c r="AF287" s="21" t="inlineStr">
        <is>
          <t>P3 / M2 · SFIA 4 Enable</t>
        </is>
      </c>
      <c r="AG287" s="89" t="str">
        <f>IFERROR(IF(INDEX(RM_I_C,MATCH($U287,RM_KEY,0))="","",INDEX(RM_I_C,MATCH($U287,RM_KEY,0))),"")</f>
        <v>H</v>
      </c>
      <c r="AH287" s="90" t="str">
        <f>IFERROR(IF(INDEX(RM_I_Au,MATCH($U287,RM_KEY,0))="","",INDEX(RM_I_Au,MATCH($U287,RM_KEY,0))),"")</f>
        <v>M</v>
      </c>
      <c r="AI287" s="90" t="str">
        <f>IFERROR(IF(INDEX(RM_I_Ac,MATCH($U287,RM_KEY,0))="","",INDEX(RM_I_Ac,MATCH($U287,RM_KEY,0))),"")</f>
        <v>L</v>
      </c>
      <c r="AJ287" s="90" t="str">
        <f>IFERROR(IF(INDEX(RM_I_L,MATCH($U287,RM_KEY,0))="","",INDEX(RM_I_L,MATCH($U287,RM_KEY,0))),"")</f>
        <v>L</v>
      </c>
      <c r="AK287" s="90" t="str">
        <f>IFERROR(IF(INDEX(RM_I_BI,MATCH($U287,RM_KEY,0))="","",INDEX(RM_I_BI,MATCH($U287,RM_KEY,0))),"")</f>
        <v>L</v>
      </c>
      <c r="AL287" s="90" t="str">
        <f>IFERROR(IF(INDEX(RM_I_Exp,MATCH($U287,RM_KEY,0))="","",INDEX(RM_I_Exp,MATCH($U287,RM_KEY,0))),"")</f>
        <v>L</v>
      </c>
      <c r="AM287" s="90" t="str">
        <f>IFERROR(IF(INDEX(RM_I_Edu,MATCH($U287,RM_KEY,0))="","",INDEX(RM_I_Edu,MATCH($U287,RM_KEY,0))),"")</f>
        <v>L</v>
      </c>
      <c r="AN287" s="91" t="str">
        <f>IFERROR(IF(INDEX(RM_M_C,MATCH($U287,RM_KEY,0))="","",INDEX(RM_M_C,MATCH($U287,RM_KEY,0))),"")</f>
        <v>H</v>
      </c>
      <c r="AO287" s="92" t="str">
        <f>IFERROR(IF(INDEX(RM_M_Au,MATCH($U287,RM_KEY,0))="","",INDEX(RM_M_Au,MATCH($U287,RM_KEY,0))),"")</f>
        <v>M</v>
      </c>
      <c r="AP287" s="92" t="str">
        <f>IFERROR(IF(INDEX(RM_M_Ac,MATCH($U287,RM_KEY,0))="","",INDEX(RM_M_Ac,MATCH($U287,RM_KEY,0))),"")</f>
        <v>M</v>
      </c>
      <c r="AQ287" s="92" t="str">
        <f>IFERROR(IF(INDEX(RM_M_L,MATCH($U287,RM_KEY,0))="","",INDEX(RM_M_L,MATCH($U287,RM_KEY,0))),"")</f>
        <v>L</v>
      </c>
      <c r="AR287" s="92" t="str">
        <f>IFERROR(IF(INDEX(RM_M_BI,MATCH($U287,RM_KEY,0))="","",INDEX(RM_M_BI,MATCH($U287,RM_KEY,0))),"")</f>
        <v>L</v>
      </c>
      <c r="AS287" s="92" t="str">
        <f>IFERROR(IF(INDEX(RM_M_Exp,MATCH($U287,RM_KEY,0))="","",INDEX(RM_M_Exp,MATCH($U287,RM_KEY,0))),"")</f>
        <v>L</v>
      </c>
      <c r="AT287" s="92" t="str">
        <f>IFERROR(IF(INDEX(RM_M_Edu,MATCH($U287,RM_KEY,0))="","",INDEX(RM_M_Edu,MATCH($U287,RM_KEY,0))),"")</f>
        <v>L</v>
      </c>
      <c r="AU287" s="93" t="str">
        <f>IFERROR(IF(INDEX(RM_L_C,MATCH($U287,RM_KEY,0))="","",INDEX(RM_L_C,MATCH($U287,RM_KEY,0))),"")</f>
        <v/>
      </c>
      <c r="AV287" s="94" t="str">
        <f>IFERROR(IF(INDEX(RM_L_Au,MATCH($U287,RM_KEY,0))="","",INDEX(RM_L_Au,MATCH($U287,RM_KEY,0))),"")</f>
        <v/>
      </c>
      <c r="AW287" s="94" t="str">
        <f>IFERROR(IF(INDEX(RM_L_Ac,MATCH($U287,RM_KEY,0))="","",INDEX(RM_L_Ac,MATCH($U287,RM_KEY,0))),"")</f>
        <v/>
      </c>
      <c r="AX287" s="94" t="str">
        <f>IFERROR(IF(INDEX(RM_L_L,MATCH($U287,RM_KEY,0))="","",INDEX(RM_L_L,MATCH($U287,RM_KEY,0))),"")</f>
        <v/>
      </c>
      <c r="AY287" s="94" t="str">
        <f>IFERROR(IF(INDEX(RM_L_BI,MATCH($U287,RM_KEY,0))="","",INDEX(RM_L_BI,MATCH($U287,RM_KEY,0))),"")</f>
        <v/>
      </c>
      <c r="AZ287" s="94" t="str">
        <f>IFERROR(IF(INDEX(RM_L_Exp,MATCH($U287,RM_KEY,0))="","",INDEX(RM_L_Exp,MATCH($U287,RM_KEY,0))),"")</f>
        <v/>
      </c>
      <c r="BA287" s="94" t="str">
        <f>IFERROR(IF(INDEX(RM_L_Edu,MATCH($U287,RM_KEY,0))="","",INDEX(RM_L_Edu,MATCH($U287,RM_KEY,0))),"")</f>
        <v/>
      </c>
      <c r="BB287" s="89" t="inlineStr">
        <is>
          <t>M</t>
        </is>
      </c>
      <c r="BC287" s="90" t="inlineStr">
        <is>
          <t>M</t>
        </is>
      </c>
      <c r="BD287" s="90" t="inlineStr">
        <is>
          <t>M</t>
        </is>
      </c>
      <c r="BE287" s="90" t="inlineStr">
        <is>
          <t>L</t>
        </is>
      </c>
      <c r="BF287" s="90" t="n"/>
      <c r="BG287" s="90" t="inlineStr">
        <is>
          <t>H</t>
        </is>
      </c>
      <c r="BH287" s="90" t="inlineStr">
        <is>
          <t>H</t>
        </is>
      </c>
      <c r="BI287" s="93" t="n"/>
      <c r="BJ287" s="94" t="n"/>
      <c r="BK287" s="94" t="n"/>
      <c r="BL287" s="94" t="n"/>
      <c r="BM287" s="94" t="n"/>
      <c r="BN287" s="94" t="n"/>
      <c r="BO287" s="94" t="n"/>
      <c r="BP287" s="63" t="n"/>
      <c r="BQ287" s="95" t="str">
        <f>IF(CY287=0,"",IF(BP287&lt;&gt;"",BP287,IF(LEFT(W287,1)="X",W287,IF(OR(W287="B+",W287="C+"),INDEX(LAD_PC,MAX(1,MIN(14,MATCH(W287,LAD_PC,0)+IF((DA287-CZ287)&gt;=0.5,1,IF((DA287-CZ287)&lt;=-0.5,-1,0))))),INDEX(LAD_STD,MAX(1,MIN(12,MATCH(W287,LAD_STD,0)+IF((DA287-CZ287)&gt;=0.5,1,IF((DA287-CZ287)&lt;=-0.5,-1,0)))))))))</f>
        <v/>
      </c>
      <c r="BR287" s="86" t="str">
        <f>IF(BQ287="","",IFERROR(CHOOSE(INDEX(B_RANK,MATCH(BQ287,B_LVL,0)),"Band A · Practitioner","Band B · Specialist / Manager","B+ · Player-Coach","Band C · Principal / Head","C+ · Player-Coach","Band D · Business leadership","Band E · Enterprise leadership"),"Band X · Consultant"))</f>
        <v/>
      </c>
      <c r="BS287" s="86" t="str">
        <f>IF(BQ287="","",IF(BQ287=W287,"• Same",IF(INDEX(B_VAL,MATCH(BQ287,B_LVL,0))&gt;INDEX(B_VAL,MATCH(W287,B_LVL,0)),"▲ Up","▼ Down")))</f>
        <v/>
      </c>
      <c r="BT287" s="95" t="str">
        <f>IF(BQ287&lt;&gt;"",BQ287,W287)</f>
        <v>B1</v>
      </c>
      <c r="BU287" s="86" t="str">
        <f>IFERROR(IF($H287="","—",IF(OR(LEFT(BT287,1)="X",LEFT(INDEX($BT$7:$BT$592,MATCH($H287,$D$7:$D$592,0)),1)="X"),"—",IF(AND(LEFT(BT287,1)="E",LEFT(INDEX($BT$7:$BT$592,MATCH($H287,$D$7:$D$592,0)),1)="E"),"Exception · Band E",IF(INDEX(B_VAL,MATCH(BT287,B_LVL,0))&gt;=INDEX(B_VAL,MATCH(INDEX($BT$7:$BT$592,MATCH($H287,$D$7:$D$592,0)),B_LVL,0)),"⚠ At or above the manager",IF(INDEX(B_RANK,MATCH(BT287,B_LVL,0))=INDEX(B_RANK,MATCH(INDEX($BT$7:$BT$592,MATCH($H287,$D$7:$D$592,0)),B_LVL,0)),"⚠ Same band as the manager","OK"))))),"—")</f>
        <v>OK</v>
      </c>
      <c r="BV287" s="64" t="n"/>
      <c r="BW287" s="20">
        <f>IFERROR(INDEX(LMH_PTS,MATCH(AG287,LMH_KEY,0)),0)</f>
        <v>9</v>
      </c>
      <c r="BX287" s="21">
        <f>IFERROR(INDEX(LMH_PTS,MATCH(AH287,LMH_KEY,0)),0)</f>
        <v>3</v>
      </c>
      <c r="BY287" s="21">
        <f>IFERROR(INDEX(LMH_PTS,MATCH(AI287,LMH_KEY,0)),0)</f>
        <v>1</v>
      </c>
      <c r="BZ287" s="21">
        <f>IFERROR(INDEX(LMH_PTS,MATCH(AJ287,LMH_KEY,0)),0)</f>
        <v>1</v>
      </c>
      <c r="CA287" s="21">
        <f>IFERROR(INDEX(LMH_PTS,MATCH(AK287,LMH_KEY,0)),0)</f>
        <v>1</v>
      </c>
      <c r="CB287" s="21">
        <f>IFERROR(INDEX(LMH_PTS,MATCH(AL287,LMH_KEY,0)),0)</f>
        <v>1</v>
      </c>
      <c r="CC287" s="21">
        <f>IFERROR(INDEX(LMH_PTS,MATCH(AM287,LMH_KEY,0)),0)</f>
        <v>1</v>
      </c>
      <c r="CD287" s="21">
        <f>IFERROR(INDEX(LMH_PTS,MATCH(IF(AU287&lt;&gt;"",AU287,AG287),LMH_KEY,0)),0)</f>
        <v>9</v>
      </c>
      <c r="CE287" s="21">
        <f>IFERROR(INDEX(LMH_PTS,MATCH(IF(AV287&lt;&gt;"",AV287,AH287),LMH_KEY,0)),0)</f>
        <v>3</v>
      </c>
      <c r="CF287" s="21">
        <f>IFERROR(INDEX(LMH_PTS,MATCH(IF(AW287&lt;&gt;"",AW287,AI287),LMH_KEY,0)),0)</f>
        <v>1</v>
      </c>
      <c r="CG287" s="21">
        <f>IFERROR(INDEX(LMH_PTS,MATCH(IF(AX287&lt;&gt;"",AX287,AJ287),LMH_KEY,0)),0)</f>
        <v>1</v>
      </c>
      <c r="CH287" s="21">
        <f>IFERROR(INDEX(LMH_PTS,MATCH(IF(AY287&lt;&gt;"",AY287,AK287),LMH_KEY,0)),0)</f>
        <v>1</v>
      </c>
      <c r="CI287" s="21">
        <f>IFERROR(INDEX(LMH_PTS,MATCH(IF(AZ287&lt;&gt;"",AZ287,AL287),LMH_KEY,0)),0)</f>
        <v>1</v>
      </c>
      <c r="CJ287" s="21">
        <f>IFERROR(INDEX(LMH_PTS,MATCH(IF(BA287&lt;&gt;"",BA287,AM287),LMH_KEY,0)),0)</f>
        <v>1</v>
      </c>
      <c r="CK287" s="21">
        <f>IF(BB287="",0,IFERROR(INDEX(LMH_STEP,MATCH(BB287,LMH_KEY,0)),0))</f>
        <v>0</v>
      </c>
      <c r="CL287" s="21">
        <f>IF(BC287="",0,IFERROR(INDEX(LMH_STEP,MATCH(BC287,LMH_KEY,0)),0))</f>
        <v>0</v>
      </c>
      <c r="CM287" s="21">
        <f>IF(BD287="",0,IFERROR(INDEX(LMH_STEP,MATCH(BD287,LMH_KEY,0)),0))</f>
        <v>0</v>
      </c>
      <c r="CN287" s="21">
        <f>IF(BE287="",0,IFERROR(INDEX(LMH_STEP,MATCH(BE287,LMH_KEY,0)),0))</f>
        <v>-1</v>
      </c>
      <c r="CO287" s="21">
        <f>IF(BF287="",0,IFERROR(INDEX(LMH_STEP,MATCH(BF287,LMH_KEY,0)),0))</f>
        <v>0</v>
      </c>
      <c r="CP287" s="21">
        <f>IF(BG287="",0,IFERROR(INDEX(LMH_STEP,MATCH(BG287,LMH_KEY,0)),0))</f>
        <v>1</v>
      </c>
      <c r="CQ287" s="21">
        <f>IF(BH287="",0,IFERROR(INDEX(LMH_STEP,MATCH(BH287,LMH_KEY,0)),0))</f>
        <v>1</v>
      </c>
      <c r="CR287" s="21">
        <f>IF(BI287&lt;&gt;"",IFERROR(INDEX(LMH_STEP,MATCH(BI287,LMH_KEY,0)),0),CK287)</f>
        <v>0</v>
      </c>
      <c r="CS287" s="21">
        <f>IF(BJ287&lt;&gt;"",IFERROR(INDEX(LMH_STEP,MATCH(BJ287,LMH_KEY,0)),0),CL287)</f>
        <v>0</v>
      </c>
      <c r="CT287" s="21">
        <f>IF(BK287&lt;&gt;"",IFERROR(INDEX(LMH_STEP,MATCH(BK287,LMH_KEY,0)),0),CM287)</f>
        <v>0</v>
      </c>
      <c r="CU287" s="21">
        <f>IF(BL287&lt;&gt;"",IFERROR(INDEX(LMH_STEP,MATCH(BL287,LMH_KEY,0)),0),CN287)</f>
        <v>-1</v>
      </c>
      <c r="CV287" s="21">
        <f>IF(BM287&lt;&gt;"",IFERROR(INDEX(LMH_STEP,MATCH(BM287,LMH_KEY,0)),0),CO287)</f>
        <v>0</v>
      </c>
      <c r="CW287" s="21">
        <f>IF(BN287&lt;&gt;"",IFERROR(INDEX(LMH_STEP,MATCH(BN287,LMH_KEY,0)),0),CP287)</f>
        <v>1</v>
      </c>
      <c r="CX287" s="21">
        <f>IF(BO287&lt;&gt;"",IFERROR(INDEX(LMH_STEP,MATCH(BO287,LMH_KEY,0)),0),CQ287)</f>
        <v>1</v>
      </c>
      <c r="CY287" s="21">
        <f>COUNTA(BI287:BO287)+IF(BP287&lt;&gt;"",1,0)+IFERROR(INDEX(RM_LCNT,MATCH($U287,RM_KEY,0)),0)</f>
        <v>0</v>
      </c>
      <c r="CZ287" s="21">
        <f>IF((BW287+BX287+BY287+BZ287+CA287+CB287+CC287)=0,0,(BW287*CK287+BX287*CL287+BY287*CM287+BZ287*CN287+CA287*CO287+CB287*CP287+CC287*CQ287)/(BW287+BX287+BY287+BZ287+CA287+CB287+CC287))</f>
        <v>0.0588235294117647</v>
      </c>
      <c r="DA287" s="21">
        <f>IF((CD287+CE287+CF287+CG287+CH287+CI287+CJ287)=0,0,(CD287*CR287+CE287*CS287+CF287*CT287+CG287*CU287+CH287*CV287+CI287*CW287+CJ287*CX287)/(CD287+CE287+CF287+CG287+CH287+CI287+CJ287))</f>
        <v>0.0588235294117647</v>
      </c>
    </row>
    <row r="288" ht="70" customHeight="1">
      <c r="A288" s="59" t="inlineStr">
        <is>
          <t>iFile</t>
        </is>
      </c>
      <c r="B288" s="17" t="inlineStr">
        <is>
          <t>Technology</t>
        </is>
      </c>
      <c r="C288" s="17" t="n">
        <v>4</v>
      </c>
      <c r="D288" s="17" t="inlineStr">
        <is>
          <t>IRIS1667</t>
        </is>
      </c>
      <c r="E288" s="17" t="inlineStr">
        <is>
          <t>Arun Kumar</t>
        </is>
      </c>
      <c r="F288" s="17" t="inlineStr">
        <is>
          <t>Senior Software Engineer</t>
        </is>
      </c>
      <c r="G288" s="17" t="inlineStr">
        <is>
          <t>Brij Kishor Singh</t>
        </is>
      </c>
      <c r="H288" s="17" t="inlineStr">
        <is>
          <t>IRIS0211</t>
        </is>
      </c>
      <c r="I288" s="17" t="n">
        <v>12.2</v>
      </c>
      <c r="J288" s="17" t="inlineStr">
        <is>
          <t>MCA</t>
        </is>
      </c>
      <c r="K288" s="17" t="inlineStr">
        <is>
          <t>L4 – Senior</t>
        </is>
      </c>
      <c r="L288" s="82" t="inlineStr">
        <is>
          <t>20 of 20</t>
        </is>
      </c>
      <c r="M288" s="83" t="n"/>
      <c r="N288"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88" s="83" t="inlineStr">
        <is>
          <t>Latest rating: 4 · 9-box: Trusted Professional</t>
        </is>
      </c>
      <c r="P288" s="83" t="n"/>
      <c r="Q288" s="84" t="inlineStr">
        <is>
          <t>Open ▸</t>
        </is>
      </c>
      <c r="R288" s="84" t="inlineStr">
        <is>
          <t>Card ▸</t>
        </is>
      </c>
      <c r="S288" s="85" t="inlineStr">
        <is>
          <t>Engineering &amp; Development</t>
        </is>
      </c>
      <c r="T288" s="86" t="inlineStr">
        <is>
          <t>Backend Development</t>
        </is>
      </c>
      <c r="U288" s="86" t="inlineStr">
        <is>
          <t>R032</t>
        </is>
      </c>
      <c r="V288" s="86" t="inlineStr">
        <is>
          <t>Backend Development · IC</t>
        </is>
      </c>
      <c r="W288" s="101" t="inlineStr">
        <is>
          <t>A3</t>
        </is>
      </c>
      <c r="X288" s="86" t="inlineStr">
        <is>
          <t>Band A · Practitioner</t>
        </is>
      </c>
      <c r="Y288" s="86" t="inlineStr">
        <is>
          <t>Senior Software Engineer</t>
        </is>
      </c>
      <c r="Z288" s="100" t="inlineStr">
        <is>
          <t>Technical Specialist → Senior Software Engineer</t>
        </is>
      </c>
      <c r="AA288" s="86" t="inlineStr">
        <is>
          <t>Placed at A3 by the evidence: six ratings × market-derived weights and rules R1–R13 · no move needed for the reporting line</t>
        </is>
      </c>
      <c r="AB288" s="86" t="n"/>
      <c r="AC288" s="88" t="inlineStr">
        <is>
          <t>A3</t>
        </is>
      </c>
      <c r="AD288" s="21" t="inlineStr">
        <is>
          <t>High · 12.2 yrs vs market 2–5 yrs for A3</t>
        </is>
      </c>
      <c r="AE288" s="21" t="n"/>
      <c r="AF288" s="21" t="inlineStr">
        <is>
          <t>P2 · SFIA 3 Apply</t>
        </is>
      </c>
      <c r="AG288" s="89" t="str">
        <f>IFERROR(IF(INDEX(RM_I_C,MATCH($U288,RM_KEY,0))="","",INDEX(RM_I_C,MATCH($U288,RM_KEY,0))),"")</f>
        <v>H</v>
      </c>
      <c r="AH288" s="90" t="str">
        <f>IFERROR(IF(INDEX(RM_I_Au,MATCH($U288,RM_KEY,0))="","",INDEX(RM_I_Au,MATCH($U288,RM_KEY,0))),"")</f>
        <v>M</v>
      </c>
      <c r="AI288" s="90" t="str">
        <f>IFERROR(IF(INDEX(RM_I_Ac,MATCH($U288,RM_KEY,0))="","",INDEX(RM_I_Ac,MATCH($U288,RM_KEY,0))),"")</f>
        <v>L</v>
      </c>
      <c r="AJ288" s="90" t="str">
        <f>IFERROR(IF(INDEX(RM_I_L,MATCH($U288,RM_KEY,0))="","",INDEX(RM_I_L,MATCH($U288,RM_KEY,0))),"")</f>
        <v>L</v>
      </c>
      <c r="AK288" s="90" t="str">
        <f>IFERROR(IF(INDEX(RM_I_BI,MATCH($U288,RM_KEY,0))="","",INDEX(RM_I_BI,MATCH($U288,RM_KEY,0))),"")</f>
        <v>L</v>
      </c>
      <c r="AL288" s="90" t="str">
        <f>IFERROR(IF(INDEX(RM_I_Exp,MATCH($U288,RM_KEY,0))="","",INDEX(RM_I_Exp,MATCH($U288,RM_KEY,0))),"")</f>
        <v>L</v>
      </c>
      <c r="AM288" s="90" t="str">
        <f>IFERROR(IF(INDEX(RM_I_Edu,MATCH($U288,RM_KEY,0))="","",INDEX(RM_I_Edu,MATCH($U288,RM_KEY,0))),"")</f>
        <v>L</v>
      </c>
      <c r="AN288" s="91" t="str">
        <f>IFERROR(IF(INDEX(RM_M_C,MATCH($U288,RM_KEY,0))="","",INDEX(RM_M_C,MATCH($U288,RM_KEY,0))),"")</f>
        <v>H</v>
      </c>
      <c r="AO288" s="92" t="str">
        <f>IFERROR(IF(INDEX(RM_M_Au,MATCH($U288,RM_KEY,0))="","",INDEX(RM_M_Au,MATCH($U288,RM_KEY,0))),"")</f>
        <v>M</v>
      </c>
      <c r="AP288" s="92" t="str">
        <f>IFERROR(IF(INDEX(RM_M_Ac,MATCH($U288,RM_KEY,0))="","",INDEX(RM_M_Ac,MATCH($U288,RM_KEY,0))),"")</f>
        <v>M</v>
      </c>
      <c r="AQ288" s="92" t="str">
        <f>IFERROR(IF(INDEX(RM_M_L,MATCH($U288,RM_KEY,0))="","",INDEX(RM_M_L,MATCH($U288,RM_KEY,0))),"")</f>
        <v>L</v>
      </c>
      <c r="AR288" s="92" t="str">
        <f>IFERROR(IF(INDEX(RM_M_BI,MATCH($U288,RM_KEY,0))="","",INDEX(RM_M_BI,MATCH($U288,RM_KEY,0))),"")</f>
        <v>L</v>
      </c>
      <c r="AS288" s="92" t="str">
        <f>IFERROR(IF(INDEX(RM_M_Exp,MATCH($U288,RM_KEY,0))="","",INDEX(RM_M_Exp,MATCH($U288,RM_KEY,0))),"")</f>
        <v>L</v>
      </c>
      <c r="AT288" s="92" t="str">
        <f>IFERROR(IF(INDEX(RM_M_Edu,MATCH($U288,RM_KEY,0))="","",INDEX(RM_M_Edu,MATCH($U288,RM_KEY,0))),"")</f>
        <v>L</v>
      </c>
      <c r="AU288" s="93" t="str">
        <f>IFERROR(IF(INDEX(RM_L_C,MATCH($U288,RM_KEY,0))="","",INDEX(RM_L_C,MATCH($U288,RM_KEY,0))),"")</f>
        <v/>
      </c>
      <c r="AV288" s="94" t="str">
        <f>IFERROR(IF(INDEX(RM_L_Au,MATCH($U288,RM_KEY,0))="","",INDEX(RM_L_Au,MATCH($U288,RM_KEY,0))),"")</f>
        <v/>
      </c>
      <c r="AW288" s="94" t="str">
        <f>IFERROR(IF(INDEX(RM_L_Ac,MATCH($U288,RM_KEY,0))="","",INDEX(RM_L_Ac,MATCH($U288,RM_KEY,0))),"")</f>
        <v/>
      </c>
      <c r="AX288" s="94" t="str">
        <f>IFERROR(IF(INDEX(RM_L_L,MATCH($U288,RM_KEY,0))="","",INDEX(RM_L_L,MATCH($U288,RM_KEY,0))),"")</f>
        <v/>
      </c>
      <c r="AY288" s="94" t="str">
        <f>IFERROR(IF(INDEX(RM_L_BI,MATCH($U288,RM_KEY,0))="","",INDEX(RM_L_BI,MATCH($U288,RM_KEY,0))),"")</f>
        <v/>
      </c>
      <c r="AZ288" s="94" t="str">
        <f>IFERROR(IF(INDEX(RM_L_Exp,MATCH($U288,RM_KEY,0))="","",INDEX(RM_L_Exp,MATCH($U288,RM_KEY,0))),"")</f>
        <v/>
      </c>
      <c r="BA288" s="94" t="str">
        <f>IFERROR(IF(INDEX(RM_L_Edu,MATCH($U288,RM_KEY,0))="","",INDEX(RM_L_Edu,MATCH($U288,RM_KEY,0))),"")</f>
        <v/>
      </c>
      <c r="BB288" s="89" t="n"/>
      <c r="BC288" s="90" t="n"/>
      <c r="BD288" s="90" t="n"/>
      <c r="BE288" s="90" t="n"/>
      <c r="BF288" s="90" t="inlineStr">
        <is>
          <t>M</t>
        </is>
      </c>
      <c r="BG288" s="90" t="inlineStr">
        <is>
          <t>H</t>
        </is>
      </c>
      <c r="BH288" s="90" t="inlineStr">
        <is>
          <t>H</t>
        </is>
      </c>
      <c r="BI288" s="93" t="n"/>
      <c r="BJ288" s="94" t="n"/>
      <c r="BK288" s="94" t="n"/>
      <c r="BL288" s="94" t="n"/>
      <c r="BM288" s="94" t="n"/>
      <c r="BN288" s="94" t="n"/>
      <c r="BO288" s="94" t="n"/>
      <c r="BP288" s="63" t="n"/>
      <c r="BQ288" s="95" t="str">
        <f>IF(CY288=0,"",IF(BP288&lt;&gt;"",BP288,IF(LEFT(W288,1)="X",W288,IF(OR(W288="B+",W288="C+"),INDEX(LAD_PC,MAX(1,MIN(14,MATCH(W288,LAD_PC,0)+IF((DA288-CZ288)&gt;=0.5,1,IF((DA288-CZ288)&lt;=-0.5,-1,0))))),INDEX(LAD_STD,MAX(1,MIN(12,MATCH(W288,LAD_STD,0)+IF((DA288-CZ288)&gt;=0.5,1,IF((DA288-CZ288)&lt;=-0.5,-1,0)))))))))</f>
        <v/>
      </c>
      <c r="BR288" s="86" t="str">
        <f>IF(BQ288="","",IFERROR(CHOOSE(INDEX(B_RANK,MATCH(BQ288,B_LVL,0)),"Band A · Practitioner","Band B · Specialist / Manager","B+ · Player-Coach","Band C · Principal / Head","C+ · Player-Coach","Band D · Business leadership","Band E · Enterprise leadership"),"Band X · Consultant"))</f>
        <v/>
      </c>
      <c r="BS288" s="86" t="str">
        <f>IF(BQ288="","",IF(BQ288=W288,"• Same",IF(INDEX(B_VAL,MATCH(BQ288,B_LVL,0))&gt;INDEX(B_VAL,MATCH(W288,B_LVL,0)),"▲ Up","▼ Down")))</f>
        <v/>
      </c>
      <c r="BT288" s="95" t="str">
        <f>IF(BQ288&lt;&gt;"",BQ288,W288)</f>
        <v>A3</v>
      </c>
      <c r="BU288" s="86" t="str">
        <f>IFERROR(IF($H288="","—",IF(OR(LEFT(BT288,1)="X",LEFT(INDEX($BT$7:$BT$592,MATCH($H288,$D$7:$D$592,0)),1)="X"),"—",IF(AND(LEFT(BT288,1)="E",LEFT(INDEX($BT$7:$BT$592,MATCH($H288,$D$7:$D$592,0)),1)="E"),"Exception · Band E",IF(INDEX(B_VAL,MATCH(BT288,B_LVL,0))&gt;=INDEX(B_VAL,MATCH(INDEX($BT$7:$BT$592,MATCH($H288,$D$7:$D$592,0)),B_LVL,0)),"⚠ At or above the manager",IF(INDEX(B_RANK,MATCH(BT288,B_LVL,0))=INDEX(B_RANK,MATCH(INDEX($BT$7:$BT$592,MATCH($H288,$D$7:$D$592,0)),B_LVL,0)),"⚠ Same band as the manager","OK"))))),"—")</f>
        <v>OK</v>
      </c>
      <c r="BV288" s="64" t="n"/>
      <c r="BW288" s="20">
        <f>IFERROR(INDEX(LMH_PTS,MATCH(AG288,LMH_KEY,0)),0)</f>
        <v>9</v>
      </c>
      <c r="BX288" s="21">
        <f>IFERROR(INDEX(LMH_PTS,MATCH(AH288,LMH_KEY,0)),0)</f>
        <v>3</v>
      </c>
      <c r="BY288" s="21">
        <f>IFERROR(INDEX(LMH_PTS,MATCH(AI288,LMH_KEY,0)),0)</f>
        <v>1</v>
      </c>
      <c r="BZ288" s="21">
        <f>IFERROR(INDEX(LMH_PTS,MATCH(AJ288,LMH_KEY,0)),0)</f>
        <v>1</v>
      </c>
      <c r="CA288" s="21">
        <f>IFERROR(INDEX(LMH_PTS,MATCH(AK288,LMH_KEY,0)),0)</f>
        <v>1</v>
      </c>
      <c r="CB288" s="21">
        <f>IFERROR(INDEX(LMH_PTS,MATCH(AL288,LMH_KEY,0)),0)</f>
        <v>1</v>
      </c>
      <c r="CC288" s="21">
        <f>IFERROR(INDEX(LMH_PTS,MATCH(AM288,LMH_KEY,0)),0)</f>
        <v>1</v>
      </c>
      <c r="CD288" s="21">
        <f>IFERROR(INDEX(LMH_PTS,MATCH(IF(AU288&lt;&gt;"",AU288,AG288),LMH_KEY,0)),0)</f>
        <v>9</v>
      </c>
      <c r="CE288" s="21">
        <f>IFERROR(INDEX(LMH_PTS,MATCH(IF(AV288&lt;&gt;"",AV288,AH288),LMH_KEY,0)),0)</f>
        <v>3</v>
      </c>
      <c r="CF288" s="21">
        <f>IFERROR(INDEX(LMH_PTS,MATCH(IF(AW288&lt;&gt;"",AW288,AI288),LMH_KEY,0)),0)</f>
        <v>1</v>
      </c>
      <c r="CG288" s="21">
        <f>IFERROR(INDEX(LMH_PTS,MATCH(IF(AX288&lt;&gt;"",AX288,AJ288),LMH_KEY,0)),0)</f>
        <v>1</v>
      </c>
      <c r="CH288" s="21">
        <f>IFERROR(INDEX(LMH_PTS,MATCH(IF(AY288&lt;&gt;"",AY288,AK288),LMH_KEY,0)),0)</f>
        <v>1</v>
      </c>
      <c r="CI288" s="21">
        <f>IFERROR(INDEX(LMH_PTS,MATCH(IF(AZ288&lt;&gt;"",AZ288,AL288),LMH_KEY,0)),0)</f>
        <v>1</v>
      </c>
      <c r="CJ288" s="21">
        <f>IFERROR(INDEX(LMH_PTS,MATCH(IF(BA288&lt;&gt;"",BA288,AM288),LMH_KEY,0)),0)</f>
        <v>1</v>
      </c>
      <c r="CK288" s="21">
        <f>IF(BB288="",0,IFERROR(INDEX(LMH_STEP,MATCH(BB288,LMH_KEY,0)),0))</f>
        <v>0</v>
      </c>
      <c r="CL288" s="21">
        <f>IF(BC288="",0,IFERROR(INDEX(LMH_STEP,MATCH(BC288,LMH_KEY,0)),0))</f>
        <v>0</v>
      </c>
      <c r="CM288" s="21">
        <f>IF(BD288="",0,IFERROR(INDEX(LMH_STEP,MATCH(BD288,LMH_KEY,0)),0))</f>
        <v>0</v>
      </c>
      <c r="CN288" s="21">
        <f>IF(BE288="",0,IFERROR(INDEX(LMH_STEP,MATCH(BE288,LMH_KEY,0)),0))</f>
        <v>0</v>
      </c>
      <c r="CO288" s="21">
        <f>IF(BF288="",0,IFERROR(INDEX(LMH_STEP,MATCH(BF288,LMH_KEY,0)),0))</f>
        <v>0</v>
      </c>
      <c r="CP288" s="21">
        <f>IF(BG288="",0,IFERROR(INDEX(LMH_STEP,MATCH(BG288,LMH_KEY,0)),0))</f>
        <v>1</v>
      </c>
      <c r="CQ288" s="21">
        <f>IF(BH288="",0,IFERROR(INDEX(LMH_STEP,MATCH(BH288,LMH_KEY,0)),0))</f>
        <v>1</v>
      </c>
      <c r="CR288" s="21">
        <f>IF(BI288&lt;&gt;"",IFERROR(INDEX(LMH_STEP,MATCH(BI288,LMH_KEY,0)),0),CK288)</f>
        <v>0</v>
      </c>
      <c r="CS288" s="21">
        <f>IF(BJ288&lt;&gt;"",IFERROR(INDEX(LMH_STEP,MATCH(BJ288,LMH_KEY,0)),0),CL288)</f>
        <v>0</v>
      </c>
      <c r="CT288" s="21">
        <f>IF(BK288&lt;&gt;"",IFERROR(INDEX(LMH_STEP,MATCH(BK288,LMH_KEY,0)),0),CM288)</f>
        <v>0</v>
      </c>
      <c r="CU288" s="21">
        <f>IF(BL288&lt;&gt;"",IFERROR(INDEX(LMH_STEP,MATCH(BL288,LMH_KEY,0)),0),CN288)</f>
        <v>0</v>
      </c>
      <c r="CV288" s="21">
        <f>IF(BM288&lt;&gt;"",IFERROR(INDEX(LMH_STEP,MATCH(BM288,LMH_KEY,0)),0),CO288)</f>
        <v>0</v>
      </c>
      <c r="CW288" s="21">
        <f>IF(BN288&lt;&gt;"",IFERROR(INDEX(LMH_STEP,MATCH(BN288,LMH_KEY,0)),0),CP288)</f>
        <v>1</v>
      </c>
      <c r="CX288" s="21">
        <f>IF(BO288&lt;&gt;"",IFERROR(INDEX(LMH_STEP,MATCH(BO288,LMH_KEY,0)),0),CQ288)</f>
        <v>1</v>
      </c>
      <c r="CY288" s="21">
        <f>COUNTA(BI288:BO288)+IF(BP288&lt;&gt;"",1,0)+IFERROR(INDEX(RM_LCNT,MATCH($U288,RM_KEY,0)),0)</f>
        <v>0</v>
      </c>
      <c r="CZ288" s="21">
        <f>IF((BW288+BX288+BY288+BZ288+CA288+CB288+CC288)=0,0,(BW288*CK288+BX288*CL288+BY288*CM288+BZ288*CN288+CA288*CO288+CB288*CP288+CC288*CQ288)/(BW288+BX288+BY288+BZ288+CA288+CB288+CC288))</f>
        <v>0.117647058823529</v>
      </c>
      <c r="DA288" s="21">
        <f>IF((CD288+CE288+CF288+CG288+CH288+CI288+CJ288)=0,0,(CD288*CR288+CE288*CS288+CF288*CT288+CG288*CU288+CH288*CV288+CI288*CW288+CJ288*CX288)/(CD288+CE288+CF288+CG288+CH288+CI288+CJ288))</f>
        <v>0.117647058823529</v>
      </c>
    </row>
    <row r="289" ht="70" customHeight="1">
      <c r="A289" s="59" t="inlineStr">
        <is>
          <t>iFile</t>
        </is>
      </c>
      <c r="B289" s="17" t="inlineStr">
        <is>
          <t>Technology</t>
        </is>
      </c>
      <c r="C289" s="17" t="n">
        <v>3</v>
      </c>
      <c r="D289" s="17" t="inlineStr">
        <is>
          <t>IRIS0217</t>
        </is>
      </c>
      <c r="E289" s="17" t="inlineStr">
        <is>
          <t>Hemant Trivedi</t>
        </is>
      </c>
      <c r="F289" s="17" t="inlineStr">
        <is>
          <t>Technical Architect</t>
        </is>
      </c>
      <c r="G289" s="17" t="inlineStr">
        <is>
          <t>Pradip Dey</t>
        </is>
      </c>
      <c r="H289" s="17" t="inlineStr">
        <is>
          <t>IRISC223</t>
        </is>
      </c>
      <c r="I289" s="17" t="n">
        <v>19.1</v>
      </c>
      <c r="J289" s="17" t="inlineStr">
        <is>
          <t>B.E</t>
        </is>
      </c>
      <c r="K289" s="17" t="inlineStr">
        <is>
          <t>L3 – Professional / Associate</t>
        </is>
      </c>
      <c r="L289" s="82" t="inlineStr">
        <is>
          <t>20 of 20</t>
        </is>
      </c>
      <c r="M289" s="83" t="n"/>
      <c r="N289" s="83" t="inlineStr">
        <is>
          <t>Annual · set by manager: 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t>
        </is>
      </c>
      <c r="O289" s="83" t="inlineStr">
        <is>
          <t>Latest rating: 4 · Potential: High · 9-box: Trusted Professional</t>
        </is>
      </c>
      <c r="P289" s="83" t="inlineStr">
        <is>
          <t>Complexity &amp; Expertise: B1: Coding, security testing, deployment automation and impact analysis across 5 projects; design claim is generic → moved down 0.5
Autonomy &amp; Decision: A3: Decides how to complete unclear requirements and own development; no team-level calls stated → moved down 0.5
Accountability &amp; Impact: B1: Answers for product/project releases via CI/CD; KRA names him SPOC for QSE account → moved down 0.5
Leadership &amp; Strategy: B1: KT to the team; 3 direct reports; KRA expects coaching and mentoring of the team → moved down 0.5</t>
        </is>
      </c>
      <c r="Q289" s="84" t="inlineStr">
        <is>
          <t>Open ▸</t>
        </is>
      </c>
      <c r="R289" s="84" t="inlineStr">
        <is>
          <t>Card ▸</t>
        </is>
      </c>
      <c r="S289" s="85" t="inlineStr">
        <is>
          <t>Engineering &amp; Architecture</t>
        </is>
      </c>
      <c r="T289" s="86" t="inlineStr">
        <is>
          <t>Solution &amp; Technical Architecture</t>
        </is>
      </c>
      <c r="U289" s="86" t="inlineStr">
        <is>
          <t>R028</t>
        </is>
      </c>
      <c r="V289" s="86" t="inlineStr">
        <is>
          <t>Solution &amp; Technical Architecture · Manager</t>
        </is>
      </c>
      <c r="W289" s="103" t="inlineStr">
        <is>
          <t>B+</t>
        </is>
      </c>
      <c r="X289" s="86" t="inlineStr">
        <is>
          <t>B+ · Player-Coach</t>
        </is>
      </c>
      <c r="Y289" s="86" t="inlineStr">
        <is>
          <t>Practice Lead – Solution &amp; Technical Architecture · Player-Coach</t>
        </is>
      </c>
      <c r="Z289" s="86" t="n"/>
      <c r="AA289" s="86" t="inlineStr">
        <is>
          <t>Placed at B+ by the evidence: six ratings × market-derived weights and rules R1–R13 · no move needed for the reporting line</t>
        </is>
      </c>
      <c r="AB289" s="86" t="n"/>
      <c r="AC289" s="88" t="inlineStr">
        <is>
          <t>C1</t>
        </is>
      </c>
      <c r="AD289" s="21" t="inlineStr">
        <is>
          <t>High · 19.1 yrs vs market 9–14 yrs for B+</t>
        </is>
      </c>
      <c r="AE289" s="21" t="inlineStr">
        <is>
          <t>3 direct reports · norm 3–6 direct reports with ≥ 40% of time on own delivery · McKinsey player/coach 3–5; Google Tech Lead Manager</t>
        </is>
      </c>
      <c r="AF289" s="21" t="inlineStr">
        <is>
          <t>P5–P6 / M4–M5 · SFIA 5 Ensure, advise</t>
        </is>
      </c>
      <c r="AG289" s="89" t="str">
        <f>IFERROR(IF(INDEX(RM_I_C,MATCH($U289,RM_KEY,0))="","",INDEX(RM_I_C,MATCH($U289,RM_KEY,0))),"")</f>
        <v>H</v>
      </c>
      <c r="AH289" s="90" t="str">
        <f>IFERROR(IF(INDEX(RM_I_Au,MATCH($U289,RM_KEY,0))="","",INDEX(RM_I_Au,MATCH($U289,RM_KEY,0))),"")</f>
        <v>M</v>
      </c>
      <c r="AI289" s="90" t="str">
        <f>IFERROR(IF(INDEX(RM_I_Ac,MATCH($U289,RM_KEY,0))="","",INDEX(RM_I_Ac,MATCH($U289,RM_KEY,0))),"")</f>
        <v>L</v>
      </c>
      <c r="AJ289" s="90" t="str">
        <f>IFERROR(IF(INDEX(RM_I_L,MATCH($U289,RM_KEY,0))="","",INDEX(RM_I_L,MATCH($U289,RM_KEY,0))),"")</f>
        <v>M</v>
      </c>
      <c r="AK289" s="90" t="str">
        <f>IFERROR(IF(INDEX(RM_I_BI,MATCH($U289,RM_KEY,0))="","",INDEX(RM_I_BI,MATCH($U289,RM_KEY,0))),"")</f>
        <v>L</v>
      </c>
      <c r="AL289" s="90" t="str">
        <f>IFERROR(IF(INDEX(RM_I_Exp,MATCH($U289,RM_KEY,0))="","",INDEX(RM_I_Exp,MATCH($U289,RM_KEY,0))),"")</f>
        <v>L</v>
      </c>
      <c r="AM289" s="90" t="str">
        <f>IFERROR(IF(INDEX(RM_I_Edu,MATCH($U289,RM_KEY,0))="","",INDEX(RM_I_Edu,MATCH($U289,RM_KEY,0))),"")</f>
        <v>L</v>
      </c>
      <c r="AN289" s="91" t="str">
        <f>IFERROR(IF(INDEX(RM_M_C,MATCH($U289,RM_KEY,0))="","",INDEX(RM_M_C,MATCH($U289,RM_KEY,0))),"")</f>
        <v>H</v>
      </c>
      <c r="AO289" s="92" t="str">
        <f>IFERROR(IF(INDEX(RM_M_Au,MATCH($U289,RM_KEY,0))="","",INDEX(RM_M_Au,MATCH($U289,RM_KEY,0))),"")</f>
        <v>M</v>
      </c>
      <c r="AP289" s="92" t="str">
        <f>IFERROR(IF(INDEX(RM_M_Ac,MATCH($U289,RM_KEY,0))="","",INDEX(RM_M_Ac,MATCH($U289,RM_KEY,0))),"")</f>
        <v>M</v>
      </c>
      <c r="AQ289" s="92" t="str">
        <f>IFERROR(IF(INDEX(RM_M_L,MATCH($U289,RM_KEY,0))="","",INDEX(RM_M_L,MATCH($U289,RM_KEY,0))),"")</f>
        <v>M</v>
      </c>
      <c r="AR289" s="92" t="str">
        <f>IFERROR(IF(INDEX(RM_M_BI,MATCH($U289,RM_KEY,0))="","",INDEX(RM_M_BI,MATCH($U289,RM_KEY,0))),"")</f>
        <v>L</v>
      </c>
      <c r="AS289" s="92" t="str">
        <f>IFERROR(IF(INDEX(RM_M_Exp,MATCH($U289,RM_KEY,0))="","",INDEX(RM_M_Exp,MATCH($U289,RM_KEY,0))),"")</f>
        <v>L</v>
      </c>
      <c r="AT289" s="92" t="str">
        <f>IFERROR(IF(INDEX(RM_M_Edu,MATCH($U289,RM_KEY,0))="","",INDEX(RM_M_Edu,MATCH($U289,RM_KEY,0))),"")</f>
        <v>L</v>
      </c>
      <c r="AU289" s="93" t="str">
        <f>IFERROR(IF(INDEX(RM_L_C,MATCH($U289,RM_KEY,0))="","",INDEX(RM_L_C,MATCH($U289,RM_KEY,0))),"")</f>
        <v/>
      </c>
      <c r="AV289" s="94" t="str">
        <f>IFERROR(IF(INDEX(RM_L_Au,MATCH($U289,RM_KEY,0))="","",INDEX(RM_L_Au,MATCH($U289,RM_KEY,0))),"")</f>
        <v/>
      </c>
      <c r="AW289" s="94" t="str">
        <f>IFERROR(IF(INDEX(RM_L_Ac,MATCH($U289,RM_KEY,0))="","",INDEX(RM_L_Ac,MATCH($U289,RM_KEY,0))),"")</f>
        <v/>
      </c>
      <c r="AX289" s="94" t="str">
        <f>IFERROR(IF(INDEX(RM_L_L,MATCH($U289,RM_KEY,0))="","",INDEX(RM_L_L,MATCH($U289,RM_KEY,0))),"")</f>
        <v/>
      </c>
      <c r="AY289" s="94" t="str">
        <f>IFERROR(IF(INDEX(RM_L_BI,MATCH($U289,RM_KEY,0))="","",INDEX(RM_L_BI,MATCH($U289,RM_KEY,0))),"")</f>
        <v/>
      </c>
      <c r="AZ289" s="94" t="str">
        <f>IFERROR(IF(INDEX(RM_L_Exp,MATCH($U289,RM_KEY,0))="","",INDEX(RM_L_Exp,MATCH($U289,RM_KEY,0))),"")</f>
        <v/>
      </c>
      <c r="BA289" s="94" t="str">
        <f>IFERROR(IF(INDEX(RM_L_Edu,MATCH($U289,RM_KEY,0))="","",INDEX(RM_L_Edu,MATCH($U289,RM_KEY,0))),"")</f>
        <v/>
      </c>
      <c r="BB289" s="89" t="inlineStr">
        <is>
          <t>M</t>
        </is>
      </c>
      <c r="BC289" s="90" t="inlineStr">
        <is>
          <t>M</t>
        </is>
      </c>
      <c r="BD289" s="90" t="inlineStr">
        <is>
          <t>L</t>
        </is>
      </c>
      <c r="BE289" s="90" t="inlineStr">
        <is>
          <t>L</t>
        </is>
      </c>
      <c r="BF289" s="90" t="inlineStr">
        <is>
          <t>M</t>
        </is>
      </c>
      <c r="BG289" s="90" t="inlineStr">
        <is>
          <t>H</t>
        </is>
      </c>
      <c r="BH289" s="90" t="inlineStr">
        <is>
          <t>L</t>
        </is>
      </c>
      <c r="BI289" s="93" t="n"/>
      <c r="BJ289" s="94" t="n"/>
      <c r="BK289" s="94" t="n"/>
      <c r="BL289" s="94" t="n"/>
      <c r="BM289" s="94" t="n"/>
      <c r="BN289" s="94" t="n"/>
      <c r="BO289" s="94" t="n"/>
      <c r="BP289" s="63" t="n"/>
      <c r="BQ289" s="95" t="str">
        <f>IF(CY289=0,"",IF(BP289&lt;&gt;"",BP289,IF(LEFT(W289,1)="X",W289,IF(OR(W289="B+",W289="C+"),INDEX(LAD_PC,MAX(1,MIN(14,MATCH(W289,LAD_PC,0)+IF((DA289-CZ289)&gt;=0.5,1,IF((DA289-CZ289)&lt;=-0.5,-1,0))))),INDEX(LAD_STD,MAX(1,MIN(12,MATCH(W289,LAD_STD,0)+IF((DA289-CZ289)&gt;=0.5,1,IF((DA289-CZ289)&lt;=-0.5,-1,0)))))))))</f>
        <v/>
      </c>
      <c r="BR289" s="86" t="str">
        <f>IF(BQ289="","",IFERROR(CHOOSE(INDEX(B_RANK,MATCH(BQ289,B_LVL,0)),"Band A · Practitioner","Band B · Specialist / Manager","B+ · Player-Coach","Band C · Principal / Head","C+ · Player-Coach","Band D · Business leadership","Band E · Enterprise leadership"),"Band X · Consultant"))</f>
        <v/>
      </c>
      <c r="BS289" s="86" t="str">
        <f>IF(BQ289="","",IF(BQ289=W289,"• Same",IF(INDEX(B_VAL,MATCH(BQ289,B_LVL,0))&gt;INDEX(B_VAL,MATCH(W289,B_LVL,0)),"▲ Up","▼ Down")))</f>
        <v/>
      </c>
      <c r="BT289" s="95" t="str">
        <f>IF(BQ289&lt;&gt;"",BQ289,W289)</f>
        <v>B+</v>
      </c>
      <c r="BU289" s="86" t="str">
        <f>IFERROR(IF($H289="","—",IF(OR(LEFT(BT289,1)="X",LEFT(INDEX($BT$7:$BT$592,MATCH($H289,$D$7:$D$592,0)),1)="X"),"—",IF(AND(LEFT(BT289,1)="E",LEFT(INDEX($BT$7:$BT$592,MATCH($H289,$D$7:$D$592,0)),1)="E"),"Exception · Band E",IF(INDEX(B_VAL,MATCH(BT289,B_LVL,0))&gt;=INDEX(B_VAL,MATCH(INDEX($BT$7:$BT$592,MATCH($H289,$D$7:$D$592,0)),B_LVL,0)),"⚠ At or above the manager",IF(INDEX(B_RANK,MATCH(BT289,B_LVL,0))=INDEX(B_RANK,MATCH(INDEX($BT$7:$BT$592,MATCH($H289,$D$7:$D$592,0)),B_LVL,0)),"⚠ Same band as the manager","OK"))))),"—")</f>
        <v>OK</v>
      </c>
      <c r="BV289" s="64" t="n"/>
      <c r="BW289" s="20">
        <f>IFERROR(INDEX(LMH_PTS,MATCH(AG289,LMH_KEY,0)),0)</f>
        <v>9</v>
      </c>
      <c r="BX289" s="21">
        <f>IFERROR(INDEX(LMH_PTS,MATCH(AH289,LMH_KEY,0)),0)</f>
        <v>3</v>
      </c>
      <c r="BY289" s="21">
        <f>IFERROR(INDEX(LMH_PTS,MATCH(AI289,LMH_KEY,0)),0)</f>
        <v>1</v>
      </c>
      <c r="BZ289" s="21">
        <f>IFERROR(INDEX(LMH_PTS,MATCH(AJ289,LMH_KEY,0)),0)</f>
        <v>3</v>
      </c>
      <c r="CA289" s="21">
        <f>IFERROR(INDEX(LMH_PTS,MATCH(AK289,LMH_KEY,0)),0)</f>
        <v>1</v>
      </c>
      <c r="CB289" s="21">
        <f>IFERROR(INDEX(LMH_PTS,MATCH(AL289,LMH_KEY,0)),0)</f>
        <v>1</v>
      </c>
      <c r="CC289" s="21">
        <f>IFERROR(INDEX(LMH_PTS,MATCH(AM289,LMH_KEY,0)),0)</f>
        <v>1</v>
      </c>
      <c r="CD289" s="21">
        <f>IFERROR(INDEX(LMH_PTS,MATCH(IF(AU289&lt;&gt;"",AU289,AG289),LMH_KEY,0)),0)</f>
        <v>9</v>
      </c>
      <c r="CE289" s="21">
        <f>IFERROR(INDEX(LMH_PTS,MATCH(IF(AV289&lt;&gt;"",AV289,AH289),LMH_KEY,0)),0)</f>
        <v>3</v>
      </c>
      <c r="CF289" s="21">
        <f>IFERROR(INDEX(LMH_PTS,MATCH(IF(AW289&lt;&gt;"",AW289,AI289),LMH_KEY,0)),0)</f>
        <v>1</v>
      </c>
      <c r="CG289" s="21">
        <f>IFERROR(INDEX(LMH_PTS,MATCH(IF(AX289&lt;&gt;"",AX289,AJ289),LMH_KEY,0)),0)</f>
        <v>3</v>
      </c>
      <c r="CH289" s="21">
        <f>IFERROR(INDEX(LMH_PTS,MATCH(IF(AY289&lt;&gt;"",AY289,AK289),LMH_KEY,0)),0)</f>
        <v>1</v>
      </c>
      <c r="CI289" s="21">
        <f>IFERROR(INDEX(LMH_PTS,MATCH(IF(AZ289&lt;&gt;"",AZ289,AL289),LMH_KEY,0)),0)</f>
        <v>1</v>
      </c>
      <c r="CJ289" s="21">
        <f>IFERROR(INDEX(LMH_PTS,MATCH(IF(BA289&lt;&gt;"",BA289,AM289),LMH_KEY,0)),0)</f>
        <v>1</v>
      </c>
      <c r="CK289" s="21">
        <f>IF(BB289="",0,IFERROR(INDEX(LMH_STEP,MATCH(BB289,LMH_KEY,0)),0))</f>
        <v>0</v>
      </c>
      <c r="CL289" s="21">
        <f>IF(BC289="",0,IFERROR(INDEX(LMH_STEP,MATCH(BC289,LMH_KEY,0)),0))</f>
        <v>0</v>
      </c>
      <c r="CM289" s="21">
        <f>IF(BD289="",0,IFERROR(INDEX(LMH_STEP,MATCH(BD289,LMH_KEY,0)),0))</f>
        <v>-1</v>
      </c>
      <c r="CN289" s="21">
        <f>IF(BE289="",0,IFERROR(INDEX(LMH_STEP,MATCH(BE289,LMH_KEY,0)),0))</f>
        <v>-1</v>
      </c>
      <c r="CO289" s="21">
        <f>IF(BF289="",0,IFERROR(INDEX(LMH_STEP,MATCH(BF289,LMH_KEY,0)),0))</f>
        <v>0</v>
      </c>
      <c r="CP289" s="21">
        <f>IF(BG289="",0,IFERROR(INDEX(LMH_STEP,MATCH(BG289,LMH_KEY,0)),0))</f>
        <v>1</v>
      </c>
      <c r="CQ289" s="21">
        <f>IF(BH289="",0,IFERROR(INDEX(LMH_STEP,MATCH(BH289,LMH_KEY,0)),0))</f>
        <v>-1</v>
      </c>
      <c r="CR289" s="21">
        <f>IF(BI289&lt;&gt;"",IFERROR(INDEX(LMH_STEP,MATCH(BI289,LMH_KEY,0)),0),CK289)</f>
        <v>0</v>
      </c>
      <c r="CS289" s="21">
        <f>IF(BJ289&lt;&gt;"",IFERROR(INDEX(LMH_STEP,MATCH(BJ289,LMH_KEY,0)),0),CL289)</f>
        <v>0</v>
      </c>
      <c r="CT289" s="21">
        <f>IF(BK289&lt;&gt;"",IFERROR(INDEX(LMH_STEP,MATCH(BK289,LMH_KEY,0)),0),CM289)</f>
        <v>-1</v>
      </c>
      <c r="CU289" s="21">
        <f>IF(BL289&lt;&gt;"",IFERROR(INDEX(LMH_STEP,MATCH(BL289,LMH_KEY,0)),0),CN289)</f>
        <v>-1</v>
      </c>
      <c r="CV289" s="21">
        <f>IF(BM289&lt;&gt;"",IFERROR(INDEX(LMH_STEP,MATCH(BM289,LMH_KEY,0)),0),CO289)</f>
        <v>0</v>
      </c>
      <c r="CW289" s="21">
        <f>IF(BN289&lt;&gt;"",IFERROR(INDEX(LMH_STEP,MATCH(BN289,LMH_KEY,0)),0),CP289)</f>
        <v>1</v>
      </c>
      <c r="CX289" s="21">
        <f>IF(BO289&lt;&gt;"",IFERROR(INDEX(LMH_STEP,MATCH(BO289,LMH_KEY,0)),0),CQ289)</f>
        <v>-1</v>
      </c>
      <c r="CY289" s="21">
        <f>COUNTA(BI289:BO289)+IF(BP289&lt;&gt;"",1,0)+IFERROR(INDEX(RM_LCNT,MATCH($U289,RM_KEY,0)),0)</f>
        <v>0</v>
      </c>
      <c r="CZ289" s="21">
        <f>IF((BW289+BX289+BY289+BZ289+CA289+CB289+CC289)=0,0,(BW289*CK289+BX289*CL289+BY289*CM289+BZ289*CN289+CA289*CO289+CB289*CP289+CC289*CQ289)/(BW289+BX289+BY289+BZ289+CA289+CB289+CC289))</f>
        <v>-0.210526315789474</v>
      </c>
      <c r="DA289" s="21">
        <f>IF((CD289+CE289+CF289+CG289+CH289+CI289+CJ289)=0,0,(CD289*CR289+CE289*CS289+CF289*CT289+CG289*CU289+CH289*CV289+CI289*CW289+CJ289*CX289)/(CD289+CE289+CF289+CG289+CH289+CI289+CJ289))</f>
        <v>-0.210526315789474</v>
      </c>
    </row>
    <row r="290" ht="70" customHeight="1">
      <c r="A290" s="59" t="inlineStr">
        <is>
          <t>iFile</t>
        </is>
      </c>
      <c r="B290" s="17" t="inlineStr">
        <is>
          <t>Technology</t>
        </is>
      </c>
      <c r="C290" s="17" t="n">
        <v>4</v>
      </c>
      <c r="D290" s="17" t="inlineStr">
        <is>
          <t>IRIS1150</t>
        </is>
      </c>
      <c r="E290" s="17" t="inlineStr">
        <is>
          <t>Pragati Raskar</t>
        </is>
      </c>
      <c r="F290" s="17" t="inlineStr">
        <is>
          <t>Senior Software Engineer</t>
        </is>
      </c>
      <c r="G290" s="17" t="inlineStr">
        <is>
          <t>Hemant Trivedi</t>
        </is>
      </c>
      <c r="H290" s="17" t="inlineStr">
        <is>
          <t>IRIS0217</t>
        </is>
      </c>
      <c r="I290" s="17" t="n">
        <v>16.3</v>
      </c>
      <c r="J290" s="17" t="inlineStr">
        <is>
          <t>B.E</t>
        </is>
      </c>
      <c r="K290" s="17" t="inlineStr">
        <is>
          <t>L4 – Senior</t>
        </is>
      </c>
      <c r="L290" s="82" t="inlineStr">
        <is>
          <t>20 of 20</t>
        </is>
      </c>
      <c r="M290" s="83" t="n"/>
      <c r="N290"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290" s="83" t="inlineStr">
        <is>
          <t>Latest rating: 4 · Potential: High · 9-box: Trusted Professional</t>
        </is>
      </c>
      <c r="P290" s="83" t="inlineStr">
        <is>
          <t>Complexity &amp; Expertise: A3: Design and implementation of webform/XBRL functionality in.NET and SQL; cites technical complexity → matches the start
Autonomy &amp; Decision: A2: Decides day-to-day technical implementation only → moved down 0.5
Accountability &amp; Impact: A3: own survey / KRA answers · summarised by the rater; not quoted → moved down 0.5
Leadership &amp; Strategy: B1: Lists team management and training as main duties; has 3 reports → matches the start</t>
        </is>
      </c>
      <c r="Q290" s="84" t="inlineStr">
        <is>
          <t>Open ▸</t>
        </is>
      </c>
      <c r="R290" s="84" t="inlineStr">
        <is>
          <t>Card ▸</t>
        </is>
      </c>
      <c r="S290" s="85" t="inlineStr">
        <is>
          <t>Engineering &amp; Development</t>
        </is>
      </c>
      <c r="T290" s="86" t="inlineStr">
        <is>
          <t>Backend Development</t>
        </is>
      </c>
      <c r="U290" s="86" t="inlineStr">
        <is>
          <t>R032</t>
        </is>
      </c>
      <c r="V290" s="86" t="inlineStr">
        <is>
          <t>Backend Development · IC</t>
        </is>
      </c>
      <c r="W290" s="99" t="inlineStr">
        <is>
          <t>B1</t>
        </is>
      </c>
      <c r="X290" s="86" t="inlineStr">
        <is>
          <t>Band B · Specialist / Manager</t>
        </is>
      </c>
      <c r="Y290" s="86" t="inlineStr">
        <is>
          <t>Technical Specialist – POD Lead</t>
        </is>
      </c>
      <c r="Z290" s="86" t="n"/>
      <c r="AA290" s="86" t="inlineStr">
        <is>
          <t>Placed at B1 by the evidence: six ratings × market-derived weights and rules R1–R13 · no move needed for the reporting line</t>
        </is>
      </c>
      <c r="AB290" s="86" t="n"/>
      <c r="AC290" s="88" t="inlineStr">
        <is>
          <t>B1</t>
        </is>
      </c>
      <c r="AD290" s="21" t="inlineStr">
        <is>
          <t>High · 16.3 yrs vs market 4–8 yrs for B1</t>
        </is>
      </c>
      <c r="AE290" s="21" t="inlineStr">
        <is>
          <t>3 direct reports · norm IC: none · Team Lead: 3–5</t>
        </is>
      </c>
      <c r="AF290" s="21" t="inlineStr">
        <is>
          <t>P3 / M2 · SFIA 4 Enable</t>
        </is>
      </c>
      <c r="AG290" s="89" t="str">
        <f>IFERROR(IF(INDEX(RM_I_C,MATCH($U290,RM_KEY,0))="","",INDEX(RM_I_C,MATCH($U290,RM_KEY,0))),"")</f>
        <v>H</v>
      </c>
      <c r="AH290" s="90" t="str">
        <f>IFERROR(IF(INDEX(RM_I_Au,MATCH($U290,RM_KEY,0))="","",INDEX(RM_I_Au,MATCH($U290,RM_KEY,0))),"")</f>
        <v>M</v>
      </c>
      <c r="AI290" s="90" t="str">
        <f>IFERROR(IF(INDEX(RM_I_Ac,MATCH($U290,RM_KEY,0))="","",INDEX(RM_I_Ac,MATCH($U290,RM_KEY,0))),"")</f>
        <v>L</v>
      </c>
      <c r="AJ290" s="90" t="str">
        <f>IFERROR(IF(INDEX(RM_I_L,MATCH($U290,RM_KEY,0))="","",INDEX(RM_I_L,MATCH($U290,RM_KEY,0))),"")</f>
        <v>L</v>
      </c>
      <c r="AK290" s="90" t="str">
        <f>IFERROR(IF(INDEX(RM_I_BI,MATCH($U290,RM_KEY,0))="","",INDEX(RM_I_BI,MATCH($U290,RM_KEY,0))),"")</f>
        <v>L</v>
      </c>
      <c r="AL290" s="90" t="str">
        <f>IFERROR(IF(INDEX(RM_I_Exp,MATCH($U290,RM_KEY,0))="","",INDEX(RM_I_Exp,MATCH($U290,RM_KEY,0))),"")</f>
        <v>L</v>
      </c>
      <c r="AM290" s="90" t="str">
        <f>IFERROR(IF(INDEX(RM_I_Edu,MATCH($U290,RM_KEY,0))="","",INDEX(RM_I_Edu,MATCH($U290,RM_KEY,0))),"")</f>
        <v>L</v>
      </c>
      <c r="AN290" s="91" t="str">
        <f>IFERROR(IF(INDEX(RM_M_C,MATCH($U290,RM_KEY,0))="","",INDEX(RM_M_C,MATCH($U290,RM_KEY,0))),"")</f>
        <v>H</v>
      </c>
      <c r="AO290" s="92" t="str">
        <f>IFERROR(IF(INDEX(RM_M_Au,MATCH($U290,RM_KEY,0))="","",INDEX(RM_M_Au,MATCH($U290,RM_KEY,0))),"")</f>
        <v>M</v>
      </c>
      <c r="AP290" s="92" t="str">
        <f>IFERROR(IF(INDEX(RM_M_Ac,MATCH($U290,RM_KEY,0))="","",INDEX(RM_M_Ac,MATCH($U290,RM_KEY,0))),"")</f>
        <v>M</v>
      </c>
      <c r="AQ290" s="92" t="str">
        <f>IFERROR(IF(INDEX(RM_M_L,MATCH($U290,RM_KEY,0))="","",INDEX(RM_M_L,MATCH($U290,RM_KEY,0))),"")</f>
        <v>L</v>
      </c>
      <c r="AR290" s="92" t="str">
        <f>IFERROR(IF(INDEX(RM_M_BI,MATCH($U290,RM_KEY,0))="","",INDEX(RM_M_BI,MATCH($U290,RM_KEY,0))),"")</f>
        <v>L</v>
      </c>
      <c r="AS290" s="92" t="str">
        <f>IFERROR(IF(INDEX(RM_M_Exp,MATCH($U290,RM_KEY,0))="","",INDEX(RM_M_Exp,MATCH($U290,RM_KEY,0))),"")</f>
        <v>L</v>
      </c>
      <c r="AT290" s="92" t="str">
        <f>IFERROR(IF(INDEX(RM_M_Edu,MATCH($U290,RM_KEY,0))="","",INDEX(RM_M_Edu,MATCH($U290,RM_KEY,0))),"")</f>
        <v>L</v>
      </c>
      <c r="AU290" s="93" t="str">
        <f>IFERROR(IF(INDEX(RM_L_C,MATCH($U290,RM_KEY,0))="","",INDEX(RM_L_C,MATCH($U290,RM_KEY,0))),"")</f>
        <v/>
      </c>
      <c r="AV290" s="94" t="str">
        <f>IFERROR(IF(INDEX(RM_L_Au,MATCH($U290,RM_KEY,0))="","",INDEX(RM_L_Au,MATCH($U290,RM_KEY,0))),"")</f>
        <v/>
      </c>
      <c r="AW290" s="94" t="str">
        <f>IFERROR(IF(INDEX(RM_L_Ac,MATCH($U290,RM_KEY,0))="","",INDEX(RM_L_Ac,MATCH($U290,RM_KEY,0))),"")</f>
        <v/>
      </c>
      <c r="AX290" s="94" t="str">
        <f>IFERROR(IF(INDEX(RM_L_L,MATCH($U290,RM_KEY,0))="","",INDEX(RM_L_L,MATCH($U290,RM_KEY,0))),"")</f>
        <v/>
      </c>
      <c r="AY290" s="94" t="str">
        <f>IFERROR(IF(INDEX(RM_L_BI,MATCH($U290,RM_KEY,0))="","",INDEX(RM_L_BI,MATCH($U290,RM_KEY,0))),"")</f>
        <v/>
      </c>
      <c r="AZ290" s="94" t="str">
        <f>IFERROR(IF(INDEX(RM_L_Exp,MATCH($U290,RM_KEY,0))="","",INDEX(RM_L_Exp,MATCH($U290,RM_KEY,0))),"")</f>
        <v/>
      </c>
      <c r="BA290" s="94" t="str">
        <f>IFERROR(IF(INDEX(RM_L_Edu,MATCH($U290,RM_KEY,0))="","",INDEX(RM_L_Edu,MATCH($U290,RM_KEY,0))),"")</f>
        <v/>
      </c>
      <c r="BB290" s="89" t="inlineStr">
        <is>
          <t>L</t>
        </is>
      </c>
      <c r="BC290" s="90" t="inlineStr">
        <is>
          <t>L</t>
        </is>
      </c>
      <c r="BD290" s="90" t="inlineStr">
        <is>
          <t>M</t>
        </is>
      </c>
      <c r="BE290" s="90" t="inlineStr">
        <is>
          <t>M</t>
        </is>
      </c>
      <c r="BF290" s="90" t="inlineStr">
        <is>
          <t>M</t>
        </is>
      </c>
      <c r="BG290" s="90" t="inlineStr">
        <is>
          <t>H</t>
        </is>
      </c>
      <c r="BH290" s="90" t="inlineStr">
        <is>
          <t>M</t>
        </is>
      </c>
      <c r="BI290" s="93" t="n"/>
      <c r="BJ290" s="94" t="n"/>
      <c r="BK290" s="94" t="n"/>
      <c r="BL290" s="94" t="n"/>
      <c r="BM290" s="94" t="n"/>
      <c r="BN290" s="94" t="n"/>
      <c r="BO290" s="94" t="n"/>
      <c r="BP290" s="63" t="n"/>
      <c r="BQ290" s="95" t="str">
        <f>IF(CY290=0,"",IF(BP290&lt;&gt;"",BP290,IF(LEFT(W290,1)="X",W290,IF(OR(W290="B+",W290="C+"),INDEX(LAD_PC,MAX(1,MIN(14,MATCH(W290,LAD_PC,0)+IF((DA290-CZ290)&gt;=0.5,1,IF((DA290-CZ290)&lt;=-0.5,-1,0))))),INDEX(LAD_STD,MAX(1,MIN(12,MATCH(W290,LAD_STD,0)+IF((DA290-CZ290)&gt;=0.5,1,IF((DA290-CZ290)&lt;=-0.5,-1,0)))))))))</f>
        <v/>
      </c>
      <c r="BR290" s="86" t="str">
        <f>IF(BQ290="","",IFERROR(CHOOSE(INDEX(B_RANK,MATCH(BQ290,B_LVL,0)),"Band A · Practitioner","Band B · Specialist / Manager","B+ · Player-Coach","Band C · Principal / Head","C+ · Player-Coach","Band D · Business leadership","Band E · Enterprise leadership"),"Band X · Consultant"))</f>
        <v/>
      </c>
      <c r="BS290" s="86" t="str">
        <f>IF(BQ290="","",IF(BQ290=W290,"• Same",IF(INDEX(B_VAL,MATCH(BQ290,B_LVL,0))&gt;INDEX(B_VAL,MATCH(W290,B_LVL,0)),"▲ Up","▼ Down")))</f>
        <v/>
      </c>
      <c r="BT290" s="95" t="str">
        <f>IF(BQ290&lt;&gt;"",BQ290,W290)</f>
        <v>B1</v>
      </c>
      <c r="BU290" s="86" t="str">
        <f>IFERROR(IF($H290="","—",IF(OR(LEFT(BT290,1)="X",LEFT(INDEX($BT$7:$BT$592,MATCH($H290,$D$7:$D$592,0)),1)="X"),"—",IF(AND(LEFT(BT290,1)="E",LEFT(INDEX($BT$7:$BT$592,MATCH($H290,$D$7:$D$592,0)),1)="E"),"Exception · Band E",IF(INDEX(B_VAL,MATCH(BT290,B_LVL,0))&gt;=INDEX(B_VAL,MATCH(INDEX($BT$7:$BT$592,MATCH($H290,$D$7:$D$592,0)),B_LVL,0)),"⚠ At or above the manager",IF(INDEX(B_RANK,MATCH(BT290,B_LVL,0))=INDEX(B_RANK,MATCH(INDEX($BT$7:$BT$592,MATCH($H290,$D$7:$D$592,0)),B_LVL,0)),"⚠ Same band as the manager","OK"))))),"—")</f>
        <v>OK</v>
      </c>
      <c r="BV290" s="64" t="n"/>
      <c r="BW290" s="20">
        <f>IFERROR(INDEX(LMH_PTS,MATCH(AG290,LMH_KEY,0)),0)</f>
        <v>9</v>
      </c>
      <c r="BX290" s="21">
        <f>IFERROR(INDEX(LMH_PTS,MATCH(AH290,LMH_KEY,0)),0)</f>
        <v>3</v>
      </c>
      <c r="BY290" s="21">
        <f>IFERROR(INDEX(LMH_PTS,MATCH(AI290,LMH_KEY,0)),0)</f>
        <v>1</v>
      </c>
      <c r="BZ290" s="21">
        <f>IFERROR(INDEX(LMH_PTS,MATCH(AJ290,LMH_KEY,0)),0)</f>
        <v>1</v>
      </c>
      <c r="CA290" s="21">
        <f>IFERROR(INDEX(LMH_PTS,MATCH(AK290,LMH_KEY,0)),0)</f>
        <v>1</v>
      </c>
      <c r="CB290" s="21">
        <f>IFERROR(INDEX(LMH_PTS,MATCH(AL290,LMH_KEY,0)),0)</f>
        <v>1</v>
      </c>
      <c r="CC290" s="21">
        <f>IFERROR(INDEX(LMH_PTS,MATCH(AM290,LMH_KEY,0)),0)</f>
        <v>1</v>
      </c>
      <c r="CD290" s="21">
        <f>IFERROR(INDEX(LMH_PTS,MATCH(IF(AU290&lt;&gt;"",AU290,AG290),LMH_KEY,0)),0)</f>
        <v>9</v>
      </c>
      <c r="CE290" s="21">
        <f>IFERROR(INDEX(LMH_PTS,MATCH(IF(AV290&lt;&gt;"",AV290,AH290),LMH_KEY,0)),0)</f>
        <v>3</v>
      </c>
      <c r="CF290" s="21">
        <f>IFERROR(INDEX(LMH_PTS,MATCH(IF(AW290&lt;&gt;"",AW290,AI290),LMH_KEY,0)),0)</f>
        <v>1</v>
      </c>
      <c r="CG290" s="21">
        <f>IFERROR(INDEX(LMH_PTS,MATCH(IF(AX290&lt;&gt;"",AX290,AJ290),LMH_KEY,0)),0)</f>
        <v>1</v>
      </c>
      <c r="CH290" s="21">
        <f>IFERROR(INDEX(LMH_PTS,MATCH(IF(AY290&lt;&gt;"",AY290,AK290),LMH_KEY,0)),0)</f>
        <v>1</v>
      </c>
      <c r="CI290" s="21">
        <f>IFERROR(INDEX(LMH_PTS,MATCH(IF(AZ290&lt;&gt;"",AZ290,AL290),LMH_KEY,0)),0)</f>
        <v>1</v>
      </c>
      <c r="CJ290" s="21">
        <f>IFERROR(INDEX(LMH_PTS,MATCH(IF(BA290&lt;&gt;"",BA290,AM290),LMH_KEY,0)),0)</f>
        <v>1</v>
      </c>
      <c r="CK290" s="21">
        <f>IF(BB290="",0,IFERROR(INDEX(LMH_STEP,MATCH(BB290,LMH_KEY,0)),0))</f>
        <v>-1</v>
      </c>
      <c r="CL290" s="21">
        <f>IF(BC290="",0,IFERROR(INDEX(LMH_STEP,MATCH(BC290,LMH_KEY,0)),0))</f>
        <v>-1</v>
      </c>
      <c r="CM290" s="21">
        <f>IF(BD290="",0,IFERROR(INDEX(LMH_STEP,MATCH(BD290,LMH_KEY,0)),0))</f>
        <v>0</v>
      </c>
      <c r="CN290" s="21">
        <f>IF(BE290="",0,IFERROR(INDEX(LMH_STEP,MATCH(BE290,LMH_KEY,0)),0))</f>
        <v>0</v>
      </c>
      <c r="CO290" s="21">
        <f>IF(BF290="",0,IFERROR(INDEX(LMH_STEP,MATCH(BF290,LMH_KEY,0)),0))</f>
        <v>0</v>
      </c>
      <c r="CP290" s="21">
        <f>IF(BG290="",0,IFERROR(INDEX(LMH_STEP,MATCH(BG290,LMH_KEY,0)),0))</f>
        <v>1</v>
      </c>
      <c r="CQ290" s="21">
        <f>IF(BH290="",0,IFERROR(INDEX(LMH_STEP,MATCH(BH290,LMH_KEY,0)),0))</f>
        <v>0</v>
      </c>
      <c r="CR290" s="21">
        <f>IF(BI290&lt;&gt;"",IFERROR(INDEX(LMH_STEP,MATCH(BI290,LMH_KEY,0)),0),CK290)</f>
        <v>-1</v>
      </c>
      <c r="CS290" s="21">
        <f>IF(BJ290&lt;&gt;"",IFERROR(INDEX(LMH_STEP,MATCH(BJ290,LMH_KEY,0)),0),CL290)</f>
        <v>-1</v>
      </c>
      <c r="CT290" s="21">
        <f>IF(BK290&lt;&gt;"",IFERROR(INDEX(LMH_STEP,MATCH(BK290,LMH_KEY,0)),0),CM290)</f>
        <v>0</v>
      </c>
      <c r="CU290" s="21">
        <f>IF(BL290&lt;&gt;"",IFERROR(INDEX(LMH_STEP,MATCH(BL290,LMH_KEY,0)),0),CN290)</f>
        <v>0</v>
      </c>
      <c r="CV290" s="21">
        <f>IF(BM290&lt;&gt;"",IFERROR(INDEX(LMH_STEP,MATCH(BM290,LMH_KEY,0)),0),CO290)</f>
        <v>0</v>
      </c>
      <c r="CW290" s="21">
        <f>IF(BN290&lt;&gt;"",IFERROR(INDEX(LMH_STEP,MATCH(BN290,LMH_KEY,0)),0),CP290)</f>
        <v>1</v>
      </c>
      <c r="CX290" s="21">
        <f>IF(BO290&lt;&gt;"",IFERROR(INDEX(LMH_STEP,MATCH(BO290,LMH_KEY,0)),0),CQ290)</f>
        <v>0</v>
      </c>
      <c r="CY290" s="21">
        <f>COUNTA(BI290:BO290)+IF(BP290&lt;&gt;"",1,0)+IFERROR(INDEX(RM_LCNT,MATCH($U290,RM_KEY,0)),0)</f>
        <v>0</v>
      </c>
      <c r="CZ290" s="21">
        <f>IF((BW290+BX290+BY290+BZ290+CA290+CB290+CC290)=0,0,(BW290*CK290+BX290*CL290+BY290*CM290+BZ290*CN290+CA290*CO290+CB290*CP290+CC290*CQ290)/(BW290+BX290+BY290+BZ290+CA290+CB290+CC290))</f>
        <v>-0.647058823529412</v>
      </c>
      <c r="DA290" s="21">
        <f>IF((CD290+CE290+CF290+CG290+CH290+CI290+CJ290)=0,0,(CD290*CR290+CE290*CS290+CF290*CT290+CG290*CU290+CH290*CV290+CI290*CW290+CJ290*CX290)/(CD290+CE290+CF290+CG290+CH290+CI290+CJ290))</f>
        <v>-0.647058823529412</v>
      </c>
    </row>
    <row r="291" ht="70" customHeight="1">
      <c r="A291" s="59" t="inlineStr">
        <is>
          <t>iFile</t>
        </is>
      </c>
      <c r="B291" s="17" t="inlineStr">
        <is>
          <t>Technology</t>
        </is>
      </c>
      <c r="C291" s="17" t="n">
        <v>5</v>
      </c>
      <c r="D291" s="17" t="inlineStr">
        <is>
          <t>IRIS2186</t>
        </is>
      </c>
      <c r="E291" s="17" t="inlineStr">
        <is>
          <t>Harshal Chaudhari</t>
        </is>
      </c>
      <c r="F291" s="17" t="inlineStr">
        <is>
          <t>Junior Software Engineer</t>
        </is>
      </c>
      <c r="G291" s="17" t="inlineStr">
        <is>
          <t>Pragati Raskar</t>
        </is>
      </c>
      <c r="H291" s="17" t="inlineStr">
        <is>
          <t>IRIS1150</t>
        </is>
      </c>
      <c r="I291" s="17" t="n">
        <v>3</v>
      </c>
      <c r="J291" s="17" t="inlineStr">
        <is>
          <t>PG-DAC</t>
        </is>
      </c>
      <c r="K291" s="17" t="inlineStr">
        <is>
          <t>L3 – Professional / Associate</t>
        </is>
      </c>
      <c r="L291" s="82" t="inlineStr">
        <is>
          <t>20 of 20</t>
        </is>
      </c>
      <c r="M291" s="83" t="n"/>
      <c r="N291"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91" s="83" t="inlineStr">
        <is>
          <t>Latest rating: 4 · Potential: Medium · 9-box: Emerging Talent</t>
        </is>
      </c>
      <c r="P291" s="83" t="inlineStr">
        <is>
          <t>Complexity &amp; Expertise: A2: own survey / KRA answers · summarised by the rater; not quoted → matches the start
Autonomy &amp; Decision: A2: Decides technical approach analysis on assigned work → matches the start
Accountability &amp; Impact: A2: own survey / KRA answers · summarised by the rater; not quoted → matches the start
Leadership &amp; Strategy: A1: No guidance of others described → matches the start</t>
        </is>
      </c>
      <c r="Q291" s="84" t="inlineStr">
        <is>
          <t>Open ▸</t>
        </is>
      </c>
      <c r="R291" s="84" t="inlineStr">
        <is>
          <t>Card ▸</t>
        </is>
      </c>
      <c r="S291" s="85" t="inlineStr">
        <is>
          <t>Engineering &amp; Development</t>
        </is>
      </c>
      <c r="T291" s="86" t="inlineStr">
        <is>
          <t>Backend Development</t>
        </is>
      </c>
      <c r="U291" s="86" t="inlineStr">
        <is>
          <t>R032</t>
        </is>
      </c>
      <c r="V291" s="86" t="inlineStr">
        <is>
          <t>Backend Development · IC</t>
        </is>
      </c>
      <c r="W291" s="101" t="inlineStr">
        <is>
          <t>A3</t>
        </is>
      </c>
      <c r="X291" s="86" t="inlineStr">
        <is>
          <t>Band A · Practitioner</t>
        </is>
      </c>
      <c r="Y291" s="86" t="inlineStr">
        <is>
          <t>Senior Software Engineer</t>
        </is>
      </c>
      <c r="Z291" s="86" t="n"/>
      <c r="AA291" s="86" t="inlineStr">
        <is>
          <t>Placed at A3 by the evidence: six ratings × market-derived weights and rules R1–R13 · no move needed for the reporting line</t>
        </is>
      </c>
      <c r="AB291" s="86" t="n"/>
      <c r="AC291" s="88" t="inlineStr">
        <is>
          <t>A2</t>
        </is>
      </c>
      <c r="AD291" s="21" t="inlineStr">
        <is>
          <t>Medium · 3 yrs vs market 2–5 yrs for A3</t>
        </is>
      </c>
      <c r="AE291" s="21" t="n"/>
      <c r="AF291" s="21" t="inlineStr">
        <is>
          <t>P2 · SFIA 3 Apply</t>
        </is>
      </c>
      <c r="AG291" s="89" t="str">
        <f>IFERROR(IF(INDEX(RM_I_C,MATCH($U291,RM_KEY,0))="","",INDEX(RM_I_C,MATCH($U291,RM_KEY,0))),"")</f>
        <v>H</v>
      </c>
      <c r="AH291" s="90" t="str">
        <f>IFERROR(IF(INDEX(RM_I_Au,MATCH($U291,RM_KEY,0))="","",INDEX(RM_I_Au,MATCH($U291,RM_KEY,0))),"")</f>
        <v>M</v>
      </c>
      <c r="AI291" s="90" t="str">
        <f>IFERROR(IF(INDEX(RM_I_Ac,MATCH($U291,RM_KEY,0))="","",INDEX(RM_I_Ac,MATCH($U291,RM_KEY,0))),"")</f>
        <v>L</v>
      </c>
      <c r="AJ291" s="90" t="str">
        <f>IFERROR(IF(INDEX(RM_I_L,MATCH($U291,RM_KEY,0))="","",INDEX(RM_I_L,MATCH($U291,RM_KEY,0))),"")</f>
        <v>L</v>
      </c>
      <c r="AK291" s="90" t="str">
        <f>IFERROR(IF(INDEX(RM_I_BI,MATCH($U291,RM_KEY,0))="","",INDEX(RM_I_BI,MATCH($U291,RM_KEY,0))),"")</f>
        <v>L</v>
      </c>
      <c r="AL291" s="90" t="str">
        <f>IFERROR(IF(INDEX(RM_I_Exp,MATCH($U291,RM_KEY,0))="","",INDEX(RM_I_Exp,MATCH($U291,RM_KEY,0))),"")</f>
        <v>L</v>
      </c>
      <c r="AM291" s="90" t="str">
        <f>IFERROR(IF(INDEX(RM_I_Edu,MATCH($U291,RM_KEY,0))="","",INDEX(RM_I_Edu,MATCH($U291,RM_KEY,0))),"")</f>
        <v>L</v>
      </c>
      <c r="AN291" s="91" t="str">
        <f>IFERROR(IF(INDEX(RM_M_C,MATCH($U291,RM_KEY,0))="","",INDEX(RM_M_C,MATCH($U291,RM_KEY,0))),"")</f>
        <v>H</v>
      </c>
      <c r="AO291" s="92" t="str">
        <f>IFERROR(IF(INDEX(RM_M_Au,MATCH($U291,RM_KEY,0))="","",INDEX(RM_M_Au,MATCH($U291,RM_KEY,0))),"")</f>
        <v>M</v>
      </c>
      <c r="AP291" s="92" t="str">
        <f>IFERROR(IF(INDEX(RM_M_Ac,MATCH($U291,RM_KEY,0))="","",INDEX(RM_M_Ac,MATCH($U291,RM_KEY,0))),"")</f>
        <v>M</v>
      </c>
      <c r="AQ291" s="92" t="str">
        <f>IFERROR(IF(INDEX(RM_M_L,MATCH($U291,RM_KEY,0))="","",INDEX(RM_M_L,MATCH($U291,RM_KEY,0))),"")</f>
        <v>L</v>
      </c>
      <c r="AR291" s="92" t="str">
        <f>IFERROR(IF(INDEX(RM_M_BI,MATCH($U291,RM_KEY,0))="","",INDEX(RM_M_BI,MATCH($U291,RM_KEY,0))),"")</f>
        <v>L</v>
      </c>
      <c r="AS291" s="92" t="str">
        <f>IFERROR(IF(INDEX(RM_M_Exp,MATCH($U291,RM_KEY,0))="","",INDEX(RM_M_Exp,MATCH($U291,RM_KEY,0))),"")</f>
        <v>L</v>
      </c>
      <c r="AT291" s="92" t="str">
        <f>IFERROR(IF(INDEX(RM_M_Edu,MATCH($U291,RM_KEY,0))="","",INDEX(RM_M_Edu,MATCH($U291,RM_KEY,0))),"")</f>
        <v>L</v>
      </c>
      <c r="AU291" s="93" t="str">
        <f>IFERROR(IF(INDEX(RM_L_C,MATCH($U291,RM_KEY,0))="","",INDEX(RM_L_C,MATCH($U291,RM_KEY,0))),"")</f>
        <v/>
      </c>
      <c r="AV291" s="94" t="str">
        <f>IFERROR(IF(INDEX(RM_L_Au,MATCH($U291,RM_KEY,0))="","",INDEX(RM_L_Au,MATCH($U291,RM_KEY,0))),"")</f>
        <v/>
      </c>
      <c r="AW291" s="94" t="str">
        <f>IFERROR(IF(INDEX(RM_L_Ac,MATCH($U291,RM_KEY,0))="","",INDEX(RM_L_Ac,MATCH($U291,RM_KEY,0))),"")</f>
        <v/>
      </c>
      <c r="AX291" s="94" t="str">
        <f>IFERROR(IF(INDEX(RM_L_L,MATCH($U291,RM_KEY,0))="","",INDEX(RM_L_L,MATCH($U291,RM_KEY,0))),"")</f>
        <v/>
      </c>
      <c r="AY291" s="94" t="str">
        <f>IFERROR(IF(INDEX(RM_L_BI,MATCH($U291,RM_KEY,0))="","",INDEX(RM_L_BI,MATCH($U291,RM_KEY,0))),"")</f>
        <v/>
      </c>
      <c r="AZ291" s="94" t="str">
        <f>IFERROR(IF(INDEX(RM_L_Exp,MATCH($U291,RM_KEY,0))="","",INDEX(RM_L_Exp,MATCH($U291,RM_KEY,0))),"")</f>
        <v/>
      </c>
      <c r="BA291" s="94" t="str">
        <f>IFERROR(IF(INDEX(RM_L_Edu,MATCH($U291,RM_KEY,0))="","",INDEX(RM_L_Edu,MATCH($U291,RM_KEY,0))),"")</f>
        <v/>
      </c>
      <c r="BB291" s="89" t="inlineStr">
        <is>
          <t>L</t>
        </is>
      </c>
      <c r="BC291" s="90" t="inlineStr">
        <is>
          <t>L</t>
        </is>
      </c>
      <c r="BD291" s="90" t="inlineStr">
        <is>
          <t>L</t>
        </is>
      </c>
      <c r="BE291" s="90" t="inlineStr">
        <is>
          <t>L</t>
        </is>
      </c>
      <c r="BF291" s="90" t="inlineStr">
        <is>
          <t>M</t>
        </is>
      </c>
      <c r="BG291" s="90" t="inlineStr">
        <is>
          <t>M</t>
        </is>
      </c>
      <c r="BH291" s="90" t="inlineStr">
        <is>
          <t>H</t>
        </is>
      </c>
      <c r="BI291" s="93" t="n"/>
      <c r="BJ291" s="94" t="n"/>
      <c r="BK291" s="94" t="n"/>
      <c r="BL291" s="94" t="n"/>
      <c r="BM291" s="94" t="n"/>
      <c r="BN291" s="94" t="n"/>
      <c r="BO291" s="94" t="n"/>
      <c r="BP291" s="63" t="n"/>
      <c r="BQ291" s="95" t="str">
        <f>IF(CY291=0,"",IF(BP291&lt;&gt;"",BP291,IF(LEFT(W291,1)="X",W291,IF(OR(W291="B+",W291="C+"),INDEX(LAD_PC,MAX(1,MIN(14,MATCH(W291,LAD_PC,0)+IF((DA291-CZ291)&gt;=0.5,1,IF((DA291-CZ291)&lt;=-0.5,-1,0))))),INDEX(LAD_STD,MAX(1,MIN(12,MATCH(W291,LAD_STD,0)+IF((DA291-CZ291)&gt;=0.5,1,IF((DA291-CZ291)&lt;=-0.5,-1,0)))))))))</f>
        <v/>
      </c>
      <c r="BR291" s="86" t="str">
        <f>IF(BQ291="","",IFERROR(CHOOSE(INDEX(B_RANK,MATCH(BQ291,B_LVL,0)),"Band A · Practitioner","Band B · Specialist / Manager","B+ · Player-Coach","Band C · Principal / Head","C+ · Player-Coach","Band D · Business leadership","Band E · Enterprise leadership"),"Band X · Consultant"))</f>
        <v/>
      </c>
      <c r="BS291" s="86" t="str">
        <f>IF(BQ291="","",IF(BQ291=W291,"• Same",IF(INDEX(B_VAL,MATCH(BQ291,B_LVL,0))&gt;INDEX(B_VAL,MATCH(W291,B_LVL,0)),"▲ Up","▼ Down")))</f>
        <v/>
      </c>
      <c r="BT291" s="95" t="str">
        <f>IF(BQ291&lt;&gt;"",BQ291,W291)</f>
        <v>A3</v>
      </c>
      <c r="BU291" s="86" t="str">
        <f>IFERROR(IF($H291="","—",IF(OR(LEFT(BT291,1)="X",LEFT(INDEX($BT$7:$BT$592,MATCH($H291,$D$7:$D$592,0)),1)="X"),"—",IF(AND(LEFT(BT291,1)="E",LEFT(INDEX($BT$7:$BT$592,MATCH($H291,$D$7:$D$592,0)),1)="E"),"Exception · Band E",IF(INDEX(B_VAL,MATCH(BT291,B_LVL,0))&gt;=INDEX(B_VAL,MATCH(INDEX($BT$7:$BT$592,MATCH($H291,$D$7:$D$592,0)),B_LVL,0)),"⚠ At or above the manager",IF(INDEX(B_RANK,MATCH(BT291,B_LVL,0))=INDEX(B_RANK,MATCH(INDEX($BT$7:$BT$592,MATCH($H291,$D$7:$D$592,0)),B_LVL,0)),"⚠ Same band as the manager","OK"))))),"—")</f>
        <v>OK</v>
      </c>
      <c r="BV291" s="64" t="n"/>
      <c r="BW291" s="20">
        <f>IFERROR(INDEX(LMH_PTS,MATCH(AG291,LMH_KEY,0)),0)</f>
        <v>9</v>
      </c>
      <c r="BX291" s="21">
        <f>IFERROR(INDEX(LMH_PTS,MATCH(AH291,LMH_KEY,0)),0)</f>
        <v>3</v>
      </c>
      <c r="BY291" s="21">
        <f>IFERROR(INDEX(LMH_PTS,MATCH(AI291,LMH_KEY,0)),0)</f>
        <v>1</v>
      </c>
      <c r="BZ291" s="21">
        <f>IFERROR(INDEX(LMH_PTS,MATCH(AJ291,LMH_KEY,0)),0)</f>
        <v>1</v>
      </c>
      <c r="CA291" s="21">
        <f>IFERROR(INDEX(LMH_PTS,MATCH(AK291,LMH_KEY,0)),0)</f>
        <v>1</v>
      </c>
      <c r="CB291" s="21">
        <f>IFERROR(INDEX(LMH_PTS,MATCH(AL291,LMH_KEY,0)),0)</f>
        <v>1</v>
      </c>
      <c r="CC291" s="21">
        <f>IFERROR(INDEX(LMH_PTS,MATCH(AM291,LMH_KEY,0)),0)</f>
        <v>1</v>
      </c>
      <c r="CD291" s="21">
        <f>IFERROR(INDEX(LMH_PTS,MATCH(IF(AU291&lt;&gt;"",AU291,AG291),LMH_KEY,0)),0)</f>
        <v>9</v>
      </c>
      <c r="CE291" s="21">
        <f>IFERROR(INDEX(LMH_PTS,MATCH(IF(AV291&lt;&gt;"",AV291,AH291),LMH_KEY,0)),0)</f>
        <v>3</v>
      </c>
      <c r="CF291" s="21">
        <f>IFERROR(INDEX(LMH_PTS,MATCH(IF(AW291&lt;&gt;"",AW291,AI291),LMH_KEY,0)),0)</f>
        <v>1</v>
      </c>
      <c r="CG291" s="21">
        <f>IFERROR(INDEX(LMH_PTS,MATCH(IF(AX291&lt;&gt;"",AX291,AJ291),LMH_KEY,0)),0)</f>
        <v>1</v>
      </c>
      <c r="CH291" s="21">
        <f>IFERROR(INDEX(LMH_PTS,MATCH(IF(AY291&lt;&gt;"",AY291,AK291),LMH_KEY,0)),0)</f>
        <v>1</v>
      </c>
      <c r="CI291" s="21">
        <f>IFERROR(INDEX(LMH_PTS,MATCH(IF(AZ291&lt;&gt;"",AZ291,AL291),LMH_KEY,0)),0)</f>
        <v>1</v>
      </c>
      <c r="CJ291" s="21">
        <f>IFERROR(INDEX(LMH_PTS,MATCH(IF(BA291&lt;&gt;"",BA291,AM291),LMH_KEY,0)),0)</f>
        <v>1</v>
      </c>
      <c r="CK291" s="21">
        <f>IF(BB291="",0,IFERROR(INDEX(LMH_STEP,MATCH(BB291,LMH_KEY,0)),0))</f>
        <v>-1</v>
      </c>
      <c r="CL291" s="21">
        <f>IF(BC291="",0,IFERROR(INDEX(LMH_STEP,MATCH(BC291,LMH_KEY,0)),0))</f>
        <v>-1</v>
      </c>
      <c r="CM291" s="21">
        <f>IF(BD291="",0,IFERROR(INDEX(LMH_STEP,MATCH(BD291,LMH_KEY,0)),0))</f>
        <v>-1</v>
      </c>
      <c r="CN291" s="21">
        <f>IF(BE291="",0,IFERROR(INDEX(LMH_STEP,MATCH(BE291,LMH_KEY,0)),0))</f>
        <v>-1</v>
      </c>
      <c r="CO291" s="21">
        <f>IF(BF291="",0,IFERROR(INDEX(LMH_STEP,MATCH(BF291,LMH_KEY,0)),0))</f>
        <v>0</v>
      </c>
      <c r="CP291" s="21">
        <f>IF(BG291="",0,IFERROR(INDEX(LMH_STEP,MATCH(BG291,LMH_KEY,0)),0))</f>
        <v>0</v>
      </c>
      <c r="CQ291" s="21">
        <f>IF(BH291="",0,IFERROR(INDEX(LMH_STEP,MATCH(BH291,LMH_KEY,0)),0))</f>
        <v>1</v>
      </c>
      <c r="CR291" s="21">
        <f>IF(BI291&lt;&gt;"",IFERROR(INDEX(LMH_STEP,MATCH(BI291,LMH_KEY,0)),0),CK291)</f>
        <v>-1</v>
      </c>
      <c r="CS291" s="21">
        <f>IF(BJ291&lt;&gt;"",IFERROR(INDEX(LMH_STEP,MATCH(BJ291,LMH_KEY,0)),0),CL291)</f>
        <v>-1</v>
      </c>
      <c r="CT291" s="21">
        <f>IF(BK291&lt;&gt;"",IFERROR(INDEX(LMH_STEP,MATCH(BK291,LMH_KEY,0)),0),CM291)</f>
        <v>-1</v>
      </c>
      <c r="CU291" s="21">
        <f>IF(BL291&lt;&gt;"",IFERROR(INDEX(LMH_STEP,MATCH(BL291,LMH_KEY,0)),0),CN291)</f>
        <v>-1</v>
      </c>
      <c r="CV291" s="21">
        <f>IF(BM291&lt;&gt;"",IFERROR(INDEX(LMH_STEP,MATCH(BM291,LMH_KEY,0)),0),CO291)</f>
        <v>0</v>
      </c>
      <c r="CW291" s="21">
        <f>IF(BN291&lt;&gt;"",IFERROR(INDEX(LMH_STEP,MATCH(BN291,LMH_KEY,0)),0),CP291)</f>
        <v>0</v>
      </c>
      <c r="CX291" s="21">
        <f>IF(BO291&lt;&gt;"",IFERROR(INDEX(LMH_STEP,MATCH(BO291,LMH_KEY,0)),0),CQ291)</f>
        <v>1</v>
      </c>
      <c r="CY291" s="21">
        <f>COUNTA(BI291:BO291)+IF(BP291&lt;&gt;"",1,0)+IFERROR(INDEX(RM_LCNT,MATCH($U291,RM_KEY,0)),0)</f>
        <v>0</v>
      </c>
      <c r="CZ291" s="21">
        <f>IF((BW291+BX291+BY291+BZ291+CA291+CB291+CC291)=0,0,(BW291*CK291+BX291*CL291+BY291*CM291+BZ291*CN291+CA291*CO291+CB291*CP291+CC291*CQ291)/(BW291+BX291+BY291+BZ291+CA291+CB291+CC291))</f>
        <v>-0.764705882352941</v>
      </c>
      <c r="DA291" s="21">
        <f>IF((CD291+CE291+CF291+CG291+CH291+CI291+CJ291)=0,0,(CD291*CR291+CE291*CS291+CF291*CT291+CG291*CU291+CH291*CV291+CI291*CW291+CJ291*CX291)/(CD291+CE291+CF291+CG291+CH291+CI291+CJ291))</f>
        <v>-0.764705882352941</v>
      </c>
    </row>
    <row r="292" ht="70" customHeight="1">
      <c r="A292" s="59" t="inlineStr">
        <is>
          <t>iFile</t>
        </is>
      </c>
      <c r="B292" s="17" t="inlineStr">
        <is>
          <t>Technology</t>
        </is>
      </c>
      <c r="C292" s="17" t="n">
        <v>5</v>
      </c>
      <c r="D292" s="17" t="inlineStr">
        <is>
          <t>IRIS1945</t>
        </is>
      </c>
      <c r="E292" s="17" t="inlineStr">
        <is>
          <t>Priyadarshini Naidu</t>
        </is>
      </c>
      <c r="F292" s="17" t="inlineStr">
        <is>
          <t>Software Engineer</t>
        </is>
      </c>
      <c r="G292" s="17" t="inlineStr">
        <is>
          <t>Pragati Raskar</t>
        </is>
      </c>
      <c r="H292" s="17" t="inlineStr">
        <is>
          <t>IRIS1150</t>
        </is>
      </c>
      <c r="I292" s="17" t="n">
        <v>7.1</v>
      </c>
      <c r="J292" s="17" t="inlineStr">
        <is>
          <t>BCA</t>
        </is>
      </c>
      <c r="K292" s="17" t="inlineStr">
        <is>
          <t>L3 – Professional / Associate</t>
        </is>
      </c>
      <c r="L292" s="82" t="inlineStr">
        <is>
          <t>20 of 20</t>
        </is>
      </c>
      <c r="M292" s="83" t="n"/>
      <c r="N292"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92" s="83" t="inlineStr">
        <is>
          <t>Latest rating: 4 · Potential: High · 9-box: Emerging Talent</t>
        </is>
      </c>
      <c r="P292" s="83" t="inlineStr">
        <is>
          <t>Complexity &amp; Expertise: A2: Desktop application development, REST API integration and support fixes; work described only in general terms → matches the start
Autonomy &amp; Decision: A2: Decides the bug-fix approach → matches the start
Accountability &amp; Impact: A2: Accountable for root-causing and fixing own issues; 'client delivery ownership' not tied to anything specific → matches the start
Leadership &amp; Strategy: A1: No guiding or leading described → matches the start</t>
        </is>
      </c>
      <c r="Q292" s="84" t="inlineStr">
        <is>
          <t>Open ▸</t>
        </is>
      </c>
      <c r="R292" s="84" t="inlineStr">
        <is>
          <t>Card ▸</t>
        </is>
      </c>
      <c r="S292" s="85" t="inlineStr">
        <is>
          <t>Engineering &amp; Development</t>
        </is>
      </c>
      <c r="T292" s="86" t="inlineStr">
        <is>
          <t>Backend Development</t>
        </is>
      </c>
      <c r="U292" s="86" t="inlineStr">
        <is>
          <t>R032</t>
        </is>
      </c>
      <c r="V292" s="86" t="inlineStr">
        <is>
          <t>Backend Development · IC</t>
        </is>
      </c>
      <c r="W292" s="101" t="inlineStr">
        <is>
          <t>A3</t>
        </is>
      </c>
      <c r="X292" s="86" t="inlineStr">
        <is>
          <t>Band A · Practitioner</t>
        </is>
      </c>
      <c r="Y292" s="86" t="inlineStr">
        <is>
          <t>Senior Software Engineer</t>
        </is>
      </c>
      <c r="Z292" s="86" t="n"/>
      <c r="AA292" s="86" t="inlineStr">
        <is>
          <t>Placed at A3 by the evidence: six ratings × market-derived weights and rules R1–R13 · no move needed for the reporting line</t>
        </is>
      </c>
      <c r="AB292" s="86" t="n"/>
      <c r="AC292" s="88" t="inlineStr">
        <is>
          <t>A2</t>
        </is>
      </c>
      <c r="AD292" s="21" t="inlineStr">
        <is>
          <t>High · 7.1 yrs vs market 2–5 yrs for A3</t>
        </is>
      </c>
      <c r="AE292" s="21" t="n"/>
      <c r="AF292" s="21" t="inlineStr">
        <is>
          <t>P2 · SFIA 3 Apply</t>
        </is>
      </c>
      <c r="AG292" s="89" t="str">
        <f>IFERROR(IF(INDEX(RM_I_C,MATCH($U292,RM_KEY,0))="","",INDEX(RM_I_C,MATCH($U292,RM_KEY,0))),"")</f>
        <v>H</v>
      </c>
      <c r="AH292" s="90" t="str">
        <f>IFERROR(IF(INDEX(RM_I_Au,MATCH($U292,RM_KEY,0))="","",INDEX(RM_I_Au,MATCH($U292,RM_KEY,0))),"")</f>
        <v>M</v>
      </c>
      <c r="AI292" s="90" t="str">
        <f>IFERROR(IF(INDEX(RM_I_Ac,MATCH($U292,RM_KEY,0))="","",INDEX(RM_I_Ac,MATCH($U292,RM_KEY,0))),"")</f>
        <v>L</v>
      </c>
      <c r="AJ292" s="90" t="str">
        <f>IFERROR(IF(INDEX(RM_I_L,MATCH($U292,RM_KEY,0))="","",INDEX(RM_I_L,MATCH($U292,RM_KEY,0))),"")</f>
        <v>L</v>
      </c>
      <c r="AK292" s="90" t="str">
        <f>IFERROR(IF(INDEX(RM_I_BI,MATCH($U292,RM_KEY,0))="","",INDEX(RM_I_BI,MATCH($U292,RM_KEY,0))),"")</f>
        <v>L</v>
      </c>
      <c r="AL292" s="90" t="str">
        <f>IFERROR(IF(INDEX(RM_I_Exp,MATCH($U292,RM_KEY,0))="","",INDEX(RM_I_Exp,MATCH($U292,RM_KEY,0))),"")</f>
        <v>L</v>
      </c>
      <c r="AM292" s="90" t="str">
        <f>IFERROR(IF(INDEX(RM_I_Edu,MATCH($U292,RM_KEY,0))="","",INDEX(RM_I_Edu,MATCH($U292,RM_KEY,0))),"")</f>
        <v>L</v>
      </c>
      <c r="AN292" s="91" t="str">
        <f>IFERROR(IF(INDEX(RM_M_C,MATCH($U292,RM_KEY,0))="","",INDEX(RM_M_C,MATCH($U292,RM_KEY,0))),"")</f>
        <v>H</v>
      </c>
      <c r="AO292" s="92" t="str">
        <f>IFERROR(IF(INDEX(RM_M_Au,MATCH($U292,RM_KEY,0))="","",INDEX(RM_M_Au,MATCH($U292,RM_KEY,0))),"")</f>
        <v>M</v>
      </c>
      <c r="AP292" s="92" t="str">
        <f>IFERROR(IF(INDEX(RM_M_Ac,MATCH($U292,RM_KEY,0))="","",INDEX(RM_M_Ac,MATCH($U292,RM_KEY,0))),"")</f>
        <v>M</v>
      </c>
      <c r="AQ292" s="92" t="str">
        <f>IFERROR(IF(INDEX(RM_M_L,MATCH($U292,RM_KEY,0))="","",INDEX(RM_M_L,MATCH($U292,RM_KEY,0))),"")</f>
        <v>L</v>
      </c>
      <c r="AR292" s="92" t="str">
        <f>IFERROR(IF(INDEX(RM_M_BI,MATCH($U292,RM_KEY,0))="","",INDEX(RM_M_BI,MATCH($U292,RM_KEY,0))),"")</f>
        <v>L</v>
      </c>
      <c r="AS292" s="92" t="str">
        <f>IFERROR(IF(INDEX(RM_M_Exp,MATCH($U292,RM_KEY,0))="","",INDEX(RM_M_Exp,MATCH($U292,RM_KEY,0))),"")</f>
        <v>L</v>
      </c>
      <c r="AT292" s="92" t="str">
        <f>IFERROR(IF(INDEX(RM_M_Edu,MATCH($U292,RM_KEY,0))="","",INDEX(RM_M_Edu,MATCH($U292,RM_KEY,0))),"")</f>
        <v>L</v>
      </c>
      <c r="AU292" s="93" t="str">
        <f>IFERROR(IF(INDEX(RM_L_C,MATCH($U292,RM_KEY,0))="","",INDEX(RM_L_C,MATCH($U292,RM_KEY,0))),"")</f>
        <v/>
      </c>
      <c r="AV292" s="94" t="str">
        <f>IFERROR(IF(INDEX(RM_L_Au,MATCH($U292,RM_KEY,0))="","",INDEX(RM_L_Au,MATCH($U292,RM_KEY,0))),"")</f>
        <v/>
      </c>
      <c r="AW292" s="94" t="str">
        <f>IFERROR(IF(INDEX(RM_L_Ac,MATCH($U292,RM_KEY,0))="","",INDEX(RM_L_Ac,MATCH($U292,RM_KEY,0))),"")</f>
        <v/>
      </c>
      <c r="AX292" s="94" t="str">
        <f>IFERROR(IF(INDEX(RM_L_L,MATCH($U292,RM_KEY,0))="","",INDEX(RM_L_L,MATCH($U292,RM_KEY,0))),"")</f>
        <v/>
      </c>
      <c r="AY292" s="94" t="str">
        <f>IFERROR(IF(INDEX(RM_L_BI,MATCH($U292,RM_KEY,0))="","",INDEX(RM_L_BI,MATCH($U292,RM_KEY,0))),"")</f>
        <v/>
      </c>
      <c r="AZ292" s="94" t="str">
        <f>IFERROR(IF(INDEX(RM_L_Exp,MATCH($U292,RM_KEY,0))="","",INDEX(RM_L_Exp,MATCH($U292,RM_KEY,0))),"")</f>
        <v/>
      </c>
      <c r="BA292" s="94" t="str">
        <f>IFERROR(IF(INDEX(RM_L_Edu,MATCH($U292,RM_KEY,0))="","",INDEX(RM_L_Edu,MATCH($U292,RM_KEY,0))),"")</f>
        <v/>
      </c>
      <c r="BB292" s="89" t="inlineStr">
        <is>
          <t>L</t>
        </is>
      </c>
      <c r="BC292" s="90" t="inlineStr">
        <is>
          <t>L</t>
        </is>
      </c>
      <c r="BD292" s="90" t="inlineStr">
        <is>
          <t>L</t>
        </is>
      </c>
      <c r="BE292" s="90" t="inlineStr">
        <is>
          <t>L</t>
        </is>
      </c>
      <c r="BF292" s="90" t="inlineStr">
        <is>
          <t>M</t>
        </is>
      </c>
      <c r="BG292" s="90" t="inlineStr">
        <is>
          <t>H</t>
        </is>
      </c>
      <c r="BH292" s="90" t="inlineStr">
        <is>
          <t>M</t>
        </is>
      </c>
      <c r="BI292" s="93" t="n"/>
      <c r="BJ292" s="94" t="n"/>
      <c r="BK292" s="94" t="n"/>
      <c r="BL292" s="94" t="n"/>
      <c r="BM292" s="94" t="n"/>
      <c r="BN292" s="94" t="n"/>
      <c r="BO292" s="94" t="n"/>
      <c r="BP292" s="63" t="n"/>
      <c r="BQ292" s="95" t="str">
        <f>IF(CY292=0,"",IF(BP292&lt;&gt;"",BP292,IF(LEFT(W292,1)="X",W292,IF(OR(W292="B+",W292="C+"),INDEX(LAD_PC,MAX(1,MIN(14,MATCH(W292,LAD_PC,0)+IF((DA292-CZ292)&gt;=0.5,1,IF((DA292-CZ292)&lt;=-0.5,-1,0))))),INDEX(LAD_STD,MAX(1,MIN(12,MATCH(W292,LAD_STD,0)+IF((DA292-CZ292)&gt;=0.5,1,IF((DA292-CZ292)&lt;=-0.5,-1,0)))))))))</f>
        <v/>
      </c>
      <c r="BR292" s="86" t="str">
        <f>IF(BQ292="","",IFERROR(CHOOSE(INDEX(B_RANK,MATCH(BQ292,B_LVL,0)),"Band A · Practitioner","Band B · Specialist / Manager","B+ · Player-Coach","Band C · Principal / Head","C+ · Player-Coach","Band D · Business leadership","Band E · Enterprise leadership"),"Band X · Consultant"))</f>
        <v/>
      </c>
      <c r="BS292" s="86" t="str">
        <f>IF(BQ292="","",IF(BQ292=W292,"• Same",IF(INDEX(B_VAL,MATCH(BQ292,B_LVL,0))&gt;INDEX(B_VAL,MATCH(W292,B_LVL,0)),"▲ Up","▼ Down")))</f>
        <v/>
      </c>
      <c r="BT292" s="95" t="str">
        <f>IF(BQ292&lt;&gt;"",BQ292,W292)</f>
        <v>A3</v>
      </c>
      <c r="BU292" s="86" t="str">
        <f>IFERROR(IF($H292="","—",IF(OR(LEFT(BT292,1)="X",LEFT(INDEX($BT$7:$BT$592,MATCH($H292,$D$7:$D$592,0)),1)="X"),"—",IF(AND(LEFT(BT292,1)="E",LEFT(INDEX($BT$7:$BT$592,MATCH($H292,$D$7:$D$592,0)),1)="E"),"Exception · Band E",IF(INDEX(B_VAL,MATCH(BT292,B_LVL,0))&gt;=INDEX(B_VAL,MATCH(INDEX($BT$7:$BT$592,MATCH($H292,$D$7:$D$592,0)),B_LVL,0)),"⚠ At or above the manager",IF(INDEX(B_RANK,MATCH(BT292,B_LVL,0))=INDEX(B_RANK,MATCH(INDEX($BT$7:$BT$592,MATCH($H292,$D$7:$D$592,0)),B_LVL,0)),"⚠ Same band as the manager","OK"))))),"—")</f>
        <v>OK</v>
      </c>
      <c r="BV292" s="64" t="n"/>
      <c r="BW292" s="20">
        <f>IFERROR(INDEX(LMH_PTS,MATCH(AG292,LMH_KEY,0)),0)</f>
        <v>9</v>
      </c>
      <c r="BX292" s="21">
        <f>IFERROR(INDEX(LMH_PTS,MATCH(AH292,LMH_KEY,0)),0)</f>
        <v>3</v>
      </c>
      <c r="BY292" s="21">
        <f>IFERROR(INDEX(LMH_PTS,MATCH(AI292,LMH_KEY,0)),0)</f>
        <v>1</v>
      </c>
      <c r="BZ292" s="21">
        <f>IFERROR(INDEX(LMH_PTS,MATCH(AJ292,LMH_KEY,0)),0)</f>
        <v>1</v>
      </c>
      <c r="CA292" s="21">
        <f>IFERROR(INDEX(LMH_PTS,MATCH(AK292,LMH_KEY,0)),0)</f>
        <v>1</v>
      </c>
      <c r="CB292" s="21">
        <f>IFERROR(INDEX(LMH_PTS,MATCH(AL292,LMH_KEY,0)),0)</f>
        <v>1</v>
      </c>
      <c r="CC292" s="21">
        <f>IFERROR(INDEX(LMH_PTS,MATCH(AM292,LMH_KEY,0)),0)</f>
        <v>1</v>
      </c>
      <c r="CD292" s="21">
        <f>IFERROR(INDEX(LMH_PTS,MATCH(IF(AU292&lt;&gt;"",AU292,AG292),LMH_KEY,0)),0)</f>
        <v>9</v>
      </c>
      <c r="CE292" s="21">
        <f>IFERROR(INDEX(LMH_PTS,MATCH(IF(AV292&lt;&gt;"",AV292,AH292),LMH_KEY,0)),0)</f>
        <v>3</v>
      </c>
      <c r="CF292" s="21">
        <f>IFERROR(INDEX(LMH_PTS,MATCH(IF(AW292&lt;&gt;"",AW292,AI292),LMH_KEY,0)),0)</f>
        <v>1</v>
      </c>
      <c r="CG292" s="21">
        <f>IFERROR(INDEX(LMH_PTS,MATCH(IF(AX292&lt;&gt;"",AX292,AJ292),LMH_KEY,0)),0)</f>
        <v>1</v>
      </c>
      <c r="CH292" s="21">
        <f>IFERROR(INDEX(LMH_PTS,MATCH(IF(AY292&lt;&gt;"",AY292,AK292),LMH_KEY,0)),0)</f>
        <v>1</v>
      </c>
      <c r="CI292" s="21">
        <f>IFERROR(INDEX(LMH_PTS,MATCH(IF(AZ292&lt;&gt;"",AZ292,AL292),LMH_KEY,0)),0)</f>
        <v>1</v>
      </c>
      <c r="CJ292" s="21">
        <f>IFERROR(INDEX(LMH_PTS,MATCH(IF(BA292&lt;&gt;"",BA292,AM292),LMH_KEY,0)),0)</f>
        <v>1</v>
      </c>
      <c r="CK292" s="21">
        <f>IF(BB292="",0,IFERROR(INDEX(LMH_STEP,MATCH(BB292,LMH_KEY,0)),0))</f>
        <v>-1</v>
      </c>
      <c r="CL292" s="21">
        <f>IF(BC292="",0,IFERROR(INDEX(LMH_STEP,MATCH(BC292,LMH_KEY,0)),0))</f>
        <v>-1</v>
      </c>
      <c r="CM292" s="21">
        <f>IF(BD292="",0,IFERROR(INDEX(LMH_STEP,MATCH(BD292,LMH_KEY,0)),0))</f>
        <v>-1</v>
      </c>
      <c r="CN292" s="21">
        <f>IF(BE292="",0,IFERROR(INDEX(LMH_STEP,MATCH(BE292,LMH_KEY,0)),0))</f>
        <v>-1</v>
      </c>
      <c r="CO292" s="21">
        <f>IF(BF292="",0,IFERROR(INDEX(LMH_STEP,MATCH(BF292,LMH_KEY,0)),0))</f>
        <v>0</v>
      </c>
      <c r="CP292" s="21">
        <f>IF(BG292="",0,IFERROR(INDEX(LMH_STEP,MATCH(BG292,LMH_KEY,0)),0))</f>
        <v>1</v>
      </c>
      <c r="CQ292" s="21">
        <f>IF(BH292="",0,IFERROR(INDEX(LMH_STEP,MATCH(BH292,LMH_KEY,0)),0))</f>
        <v>0</v>
      </c>
      <c r="CR292" s="21">
        <f>IF(BI292&lt;&gt;"",IFERROR(INDEX(LMH_STEP,MATCH(BI292,LMH_KEY,0)),0),CK292)</f>
        <v>-1</v>
      </c>
      <c r="CS292" s="21">
        <f>IF(BJ292&lt;&gt;"",IFERROR(INDEX(LMH_STEP,MATCH(BJ292,LMH_KEY,0)),0),CL292)</f>
        <v>-1</v>
      </c>
      <c r="CT292" s="21">
        <f>IF(BK292&lt;&gt;"",IFERROR(INDEX(LMH_STEP,MATCH(BK292,LMH_KEY,0)),0),CM292)</f>
        <v>-1</v>
      </c>
      <c r="CU292" s="21">
        <f>IF(BL292&lt;&gt;"",IFERROR(INDEX(LMH_STEP,MATCH(BL292,LMH_KEY,0)),0),CN292)</f>
        <v>-1</v>
      </c>
      <c r="CV292" s="21">
        <f>IF(BM292&lt;&gt;"",IFERROR(INDEX(LMH_STEP,MATCH(BM292,LMH_KEY,0)),0),CO292)</f>
        <v>0</v>
      </c>
      <c r="CW292" s="21">
        <f>IF(BN292&lt;&gt;"",IFERROR(INDEX(LMH_STEP,MATCH(BN292,LMH_KEY,0)),0),CP292)</f>
        <v>1</v>
      </c>
      <c r="CX292" s="21">
        <f>IF(BO292&lt;&gt;"",IFERROR(INDEX(LMH_STEP,MATCH(BO292,LMH_KEY,0)),0),CQ292)</f>
        <v>0</v>
      </c>
      <c r="CY292" s="21">
        <f>COUNTA(BI292:BO292)+IF(BP292&lt;&gt;"",1,0)+IFERROR(INDEX(RM_LCNT,MATCH($U292,RM_KEY,0)),0)</f>
        <v>0</v>
      </c>
      <c r="CZ292" s="21">
        <f>IF((BW292+BX292+BY292+BZ292+CA292+CB292+CC292)=0,0,(BW292*CK292+BX292*CL292+BY292*CM292+BZ292*CN292+CA292*CO292+CB292*CP292+CC292*CQ292)/(BW292+BX292+BY292+BZ292+CA292+CB292+CC292))</f>
        <v>-0.764705882352941</v>
      </c>
      <c r="DA292" s="21">
        <f>IF((CD292+CE292+CF292+CG292+CH292+CI292+CJ292)=0,0,(CD292*CR292+CE292*CS292+CF292*CT292+CG292*CU292+CH292*CV292+CI292*CW292+CJ292*CX292)/(CD292+CE292+CF292+CG292+CH292+CI292+CJ292))</f>
        <v>-0.764705882352941</v>
      </c>
    </row>
    <row r="293" ht="70" customHeight="1">
      <c r="A293" s="59" t="inlineStr">
        <is>
          <t>iFile</t>
        </is>
      </c>
      <c r="B293" s="17" t="inlineStr">
        <is>
          <t>Technology</t>
        </is>
      </c>
      <c r="C293" s="17" t="n">
        <v>5</v>
      </c>
      <c r="D293" s="17" t="inlineStr">
        <is>
          <t>IRIS2030</t>
        </is>
      </c>
      <c r="E293" s="17" t="inlineStr">
        <is>
          <t>Ritesh Gadekar</t>
        </is>
      </c>
      <c r="F293" s="17" t="inlineStr">
        <is>
          <t>Software Engineer</t>
        </is>
      </c>
      <c r="G293" s="17" t="inlineStr">
        <is>
          <t>Pragati Raskar</t>
        </is>
      </c>
      <c r="H293" s="17" t="inlineStr">
        <is>
          <t>IRIS1150</t>
        </is>
      </c>
      <c r="I293" s="17" t="n">
        <v>4.3</v>
      </c>
      <c r="J293" s="17" t="inlineStr">
        <is>
          <t>MSc</t>
        </is>
      </c>
      <c r="K293" s="17" t="inlineStr">
        <is>
          <t>L3 – Professional / Associate</t>
        </is>
      </c>
      <c r="L293" s="82" t="inlineStr">
        <is>
          <t>20 of 20</t>
        </is>
      </c>
      <c r="M293" s="83" t="n"/>
      <c r="N293"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93" s="83" t="inlineStr">
        <is>
          <t>Latest rating: 4 · Potential: High · 9-box: Trusted Professional</t>
        </is>
      </c>
      <c r="P293" s="83" t="n"/>
      <c r="Q293" s="84" t="inlineStr">
        <is>
          <t>Open ▸</t>
        </is>
      </c>
      <c r="R293" s="84" t="inlineStr">
        <is>
          <t>Card ▸</t>
        </is>
      </c>
      <c r="S293" s="85" t="inlineStr">
        <is>
          <t>Engineering &amp; Development</t>
        </is>
      </c>
      <c r="T293" s="86" t="inlineStr">
        <is>
          <t>Backend Development</t>
        </is>
      </c>
      <c r="U293" s="86" t="inlineStr">
        <is>
          <t>R032</t>
        </is>
      </c>
      <c r="V293" s="86" t="inlineStr">
        <is>
          <t>Backend Development · IC</t>
        </is>
      </c>
      <c r="W293" s="101" t="inlineStr">
        <is>
          <t>A3</t>
        </is>
      </c>
      <c r="X293" s="86" t="inlineStr">
        <is>
          <t>Band A · Practitioner</t>
        </is>
      </c>
      <c r="Y293" s="86" t="inlineStr">
        <is>
          <t>Senior Software Engineer</t>
        </is>
      </c>
      <c r="Z293" s="86" t="n"/>
      <c r="AA293" s="86" t="inlineStr">
        <is>
          <t>Placed at A3 by the evidence: six ratings × market-derived weights and rules R1–R13 · no move needed for the reporting line</t>
        </is>
      </c>
      <c r="AB293" s="86" t="n"/>
      <c r="AC293" s="88" t="inlineStr">
        <is>
          <t>A3</t>
        </is>
      </c>
      <c r="AD293" s="21" t="inlineStr">
        <is>
          <t>Medium · 4.3 yrs vs market 2–5 yrs for A3</t>
        </is>
      </c>
      <c r="AE293" s="21" t="n"/>
      <c r="AF293" s="21" t="inlineStr">
        <is>
          <t>P2 · SFIA 3 Apply</t>
        </is>
      </c>
      <c r="AG293" s="89" t="str">
        <f>IFERROR(IF(INDEX(RM_I_C,MATCH($U293,RM_KEY,0))="","",INDEX(RM_I_C,MATCH($U293,RM_KEY,0))),"")</f>
        <v>H</v>
      </c>
      <c r="AH293" s="90" t="str">
        <f>IFERROR(IF(INDEX(RM_I_Au,MATCH($U293,RM_KEY,0))="","",INDEX(RM_I_Au,MATCH($U293,RM_KEY,0))),"")</f>
        <v>M</v>
      </c>
      <c r="AI293" s="90" t="str">
        <f>IFERROR(IF(INDEX(RM_I_Ac,MATCH($U293,RM_KEY,0))="","",INDEX(RM_I_Ac,MATCH($U293,RM_KEY,0))),"")</f>
        <v>L</v>
      </c>
      <c r="AJ293" s="90" t="str">
        <f>IFERROR(IF(INDEX(RM_I_L,MATCH($U293,RM_KEY,0))="","",INDEX(RM_I_L,MATCH($U293,RM_KEY,0))),"")</f>
        <v>L</v>
      </c>
      <c r="AK293" s="90" t="str">
        <f>IFERROR(IF(INDEX(RM_I_BI,MATCH($U293,RM_KEY,0))="","",INDEX(RM_I_BI,MATCH($U293,RM_KEY,0))),"")</f>
        <v>L</v>
      </c>
      <c r="AL293" s="90" t="str">
        <f>IFERROR(IF(INDEX(RM_I_Exp,MATCH($U293,RM_KEY,0))="","",INDEX(RM_I_Exp,MATCH($U293,RM_KEY,0))),"")</f>
        <v>L</v>
      </c>
      <c r="AM293" s="90" t="str">
        <f>IFERROR(IF(INDEX(RM_I_Edu,MATCH($U293,RM_KEY,0))="","",INDEX(RM_I_Edu,MATCH($U293,RM_KEY,0))),"")</f>
        <v>L</v>
      </c>
      <c r="AN293" s="91" t="str">
        <f>IFERROR(IF(INDEX(RM_M_C,MATCH($U293,RM_KEY,0))="","",INDEX(RM_M_C,MATCH($U293,RM_KEY,0))),"")</f>
        <v>H</v>
      </c>
      <c r="AO293" s="92" t="str">
        <f>IFERROR(IF(INDEX(RM_M_Au,MATCH($U293,RM_KEY,0))="","",INDEX(RM_M_Au,MATCH($U293,RM_KEY,0))),"")</f>
        <v>M</v>
      </c>
      <c r="AP293" s="92" t="str">
        <f>IFERROR(IF(INDEX(RM_M_Ac,MATCH($U293,RM_KEY,0))="","",INDEX(RM_M_Ac,MATCH($U293,RM_KEY,0))),"")</f>
        <v>M</v>
      </c>
      <c r="AQ293" s="92" t="str">
        <f>IFERROR(IF(INDEX(RM_M_L,MATCH($U293,RM_KEY,0))="","",INDEX(RM_M_L,MATCH($U293,RM_KEY,0))),"")</f>
        <v>L</v>
      </c>
      <c r="AR293" s="92" t="str">
        <f>IFERROR(IF(INDEX(RM_M_BI,MATCH($U293,RM_KEY,0))="","",INDEX(RM_M_BI,MATCH($U293,RM_KEY,0))),"")</f>
        <v>L</v>
      </c>
      <c r="AS293" s="92" t="str">
        <f>IFERROR(IF(INDEX(RM_M_Exp,MATCH($U293,RM_KEY,0))="","",INDEX(RM_M_Exp,MATCH($U293,RM_KEY,0))),"")</f>
        <v>L</v>
      </c>
      <c r="AT293" s="92" t="str">
        <f>IFERROR(IF(INDEX(RM_M_Edu,MATCH($U293,RM_KEY,0))="","",INDEX(RM_M_Edu,MATCH($U293,RM_KEY,0))),"")</f>
        <v>L</v>
      </c>
      <c r="AU293" s="93" t="str">
        <f>IFERROR(IF(INDEX(RM_L_C,MATCH($U293,RM_KEY,0))="","",INDEX(RM_L_C,MATCH($U293,RM_KEY,0))),"")</f>
        <v/>
      </c>
      <c r="AV293" s="94" t="str">
        <f>IFERROR(IF(INDEX(RM_L_Au,MATCH($U293,RM_KEY,0))="","",INDEX(RM_L_Au,MATCH($U293,RM_KEY,0))),"")</f>
        <v/>
      </c>
      <c r="AW293" s="94" t="str">
        <f>IFERROR(IF(INDEX(RM_L_Ac,MATCH($U293,RM_KEY,0))="","",INDEX(RM_L_Ac,MATCH($U293,RM_KEY,0))),"")</f>
        <v/>
      </c>
      <c r="AX293" s="94" t="str">
        <f>IFERROR(IF(INDEX(RM_L_L,MATCH($U293,RM_KEY,0))="","",INDEX(RM_L_L,MATCH($U293,RM_KEY,0))),"")</f>
        <v/>
      </c>
      <c r="AY293" s="94" t="str">
        <f>IFERROR(IF(INDEX(RM_L_BI,MATCH($U293,RM_KEY,0))="","",INDEX(RM_L_BI,MATCH($U293,RM_KEY,0))),"")</f>
        <v/>
      </c>
      <c r="AZ293" s="94" t="str">
        <f>IFERROR(IF(INDEX(RM_L_Exp,MATCH($U293,RM_KEY,0))="","",INDEX(RM_L_Exp,MATCH($U293,RM_KEY,0))),"")</f>
        <v/>
      </c>
      <c r="BA293" s="94" t="str">
        <f>IFERROR(IF(INDEX(RM_L_Edu,MATCH($U293,RM_KEY,0))="","",INDEX(RM_L_Edu,MATCH($U293,RM_KEY,0))),"")</f>
        <v/>
      </c>
      <c r="BB293" s="89" t="n"/>
      <c r="BC293" s="90" t="n"/>
      <c r="BD293" s="90" t="n"/>
      <c r="BE293" s="90" t="n"/>
      <c r="BF293" s="90" t="inlineStr">
        <is>
          <t>M</t>
        </is>
      </c>
      <c r="BG293" s="90" t="inlineStr">
        <is>
          <t>H</t>
        </is>
      </c>
      <c r="BH293" s="90" t="inlineStr">
        <is>
          <t>H</t>
        </is>
      </c>
      <c r="BI293" s="93" t="n"/>
      <c r="BJ293" s="94" t="n"/>
      <c r="BK293" s="94" t="n"/>
      <c r="BL293" s="94" t="n"/>
      <c r="BM293" s="94" t="n"/>
      <c r="BN293" s="94" t="n"/>
      <c r="BO293" s="94" t="n"/>
      <c r="BP293" s="63" t="n"/>
      <c r="BQ293" s="95" t="str">
        <f>IF(CY293=0,"",IF(BP293&lt;&gt;"",BP293,IF(LEFT(W293,1)="X",W293,IF(OR(W293="B+",W293="C+"),INDEX(LAD_PC,MAX(1,MIN(14,MATCH(W293,LAD_PC,0)+IF((DA293-CZ293)&gt;=0.5,1,IF((DA293-CZ293)&lt;=-0.5,-1,0))))),INDEX(LAD_STD,MAX(1,MIN(12,MATCH(W293,LAD_STD,0)+IF((DA293-CZ293)&gt;=0.5,1,IF((DA293-CZ293)&lt;=-0.5,-1,0)))))))))</f>
        <v/>
      </c>
      <c r="BR293" s="86" t="str">
        <f>IF(BQ293="","",IFERROR(CHOOSE(INDEX(B_RANK,MATCH(BQ293,B_LVL,0)),"Band A · Practitioner","Band B · Specialist / Manager","B+ · Player-Coach","Band C · Principal / Head","C+ · Player-Coach","Band D · Business leadership","Band E · Enterprise leadership"),"Band X · Consultant"))</f>
        <v/>
      </c>
      <c r="BS293" s="86" t="str">
        <f>IF(BQ293="","",IF(BQ293=W293,"• Same",IF(INDEX(B_VAL,MATCH(BQ293,B_LVL,0))&gt;INDEX(B_VAL,MATCH(W293,B_LVL,0)),"▲ Up","▼ Down")))</f>
        <v/>
      </c>
      <c r="BT293" s="95" t="str">
        <f>IF(BQ293&lt;&gt;"",BQ293,W293)</f>
        <v>A3</v>
      </c>
      <c r="BU293" s="86" t="str">
        <f>IFERROR(IF($H293="","—",IF(OR(LEFT(BT293,1)="X",LEFT(INDEX($BT$7:$BT$592,MATCH($H293,$D$7:$D$592,0)),1)="X"),"—",IF(AND(LEFT(BT293,1)="E",LEFT(INDEX($BT$7:$BT$592,MATCH($H293,$D$7:$D$592,0)),1)="E"),"Exception · Band E",IF(INDEX(B_VAL,MATCH(BT293,B_LVL,0))&gt;=INDEX(B_VAL,MATCH(INDEX($BT$7:$BT$592,MATCH($H293,$D$7:$D$592,0)),B_LVL,0)),"⚠ At or above the manager",IF(INDEX(B_RANK,MATCH(BT293,B_LVL,0))=INDEX(B_RANK,MATCH(INDEX($BT$7:$BT$592,MATCH($H293,$D$7:$D$592,0)),B_LVL,0)),"⚠ Same band as the manager","OK"))))),"—")</f>
        <v>OK</v>
      </c>
      <c r="BV293" s="64" t="n"/>
      <c r="BW293" s="20">
        <f>IFERROR(INDEX(LMH_PTS,MATCH(AG293,LMH_KEY,0)),0)</f>
        <v>9</v>
      </c>
      <c r="BX293" s="21">
        <f>IFERROR(INDEX(LMH_PTS,MATCH(AH293,LMH_KEY,0)),0)</f>
        <v>3</v>
      </c>
      <c r="BY293" s="21">
        <f>IFERROR(INDEX(LMH_PTS,MATCH(AI293,LMH_KEY,0)),0)</f>
        <v>1</v>
      </c>
      <c r="BZ293" s="21">
        <f>IFERROR(INDEX(LMH_PTS,MATCH(AJ293,LMH_KEY,0)),0)</f>
        <v>1</v>
      </c>
      <c r="CA293" s="21">
        <f>IFERROR(INDEX(LMH_PTS,MATCH(AK293,LMH_KEY,0)),0)</f>
        <v>1</v>
      </c>
      <c r="CB293" s="21">
        <f>IFERROR(INDEX(LMH_PTS,MATCH(AL293,LMH_KEY,0)),0)</f>
        <v>1</v>
      </c>
      <c r="CC293" s="21">
        <f>IFERROR(INDEX(LMH_PTS,MATCH(AM293,LMH_KEY,0)),0)</f>
        <v>1</v>
      </c>
      <c r="CD293" s="21">
        <f>IFERROR(INDEX(LMH_PTS,MATCH(IF(AU293&lt;&gt;"",AU293,AG293),LMH_KEY,0)),0)</f>
        <v>9</v>
      </c>
      <c r="CE293" s="21">
        <f>IFERROR(INDEX(LMH_PTS,MATCH(IF(AV293&lt;&gt;"",AV293,AH293),LMH_KEY,0)),0)</f>
        <v>3</v>
      </c>
      <c r="CF293" s="21">
        <f>IFERROR(INDEX(LMH_PTS,MATCH(IF(AW293&lt;&gt;"",AW293,AI293),LMH_KEY,0)),0)</f>
        <v>1</v>
      </c>
      <c r="CG293" s="21">
        <f>IFERROR(INDEX(LMH_PTS,MATCH(IF(AX293&lt;&gt;"",AX293,AJ293),LMH_KEY,0)),0)</f>
        <v>1</v>
      </c>
      <c r="CH293" s="21">
        <f>IFERROR(INDEX(LMH_PTS,MATCH(IF(AY293&lt;&gt;"",AY293,AK293),LMH_KEY,0)),0)</f>
        <v>1</v>
      </c>
      <c r="CI293" s="21">
        <f>IFERROR(INDEX(LMH_PTS,MATCH(IF(AZ293&lt;&gt;"",AZ293,AL293),LMH_KEY,0)),0)</f>
        <v>1</v>
      </c>
      <c r="CJ293" s="21">
        <f>IFERROR(INDEX(LMH_PTS,MATCH(IF(BA293&lt;&gt;"",BA293,AM293),LMH_KEY,0)),0)</f>
        <v>1</v>
      </c>
      <c r="CK293" s="21">
        <f>IF(BB293="",0,IFERROR(INDEX(LMH_STEP,MATCH(BB293,LMH_KEY,0)),0))</f>
        <v>0</v>
      </c>
      <c r="CL293" s="21">
        <f>IF(BC293="",0,IFERROR(INDEX(LMH_STEP,MATCH(BC293,LMH_KEY,0)),0))</f>
        <v>0</v>
      </c>
      <c r="CM293" s="21">
        <f>IF(BD293="",0,IFERROR(INDEX(LMH_STEP,MATCH(BD293,LMH_KEY,0)),0))</f>
        <v>0</v>
      </c>
      <c r="CN293" s="21">
        <f>IF(BE293="",0,IFERROR(INDEX(LMH_STEP,MATCH(BE293,LMH_KEY,0)),0))</f>
        <v>0</v>
      </c>
      <c r="CO293" s="21">
        <f>IF(BF293="",0,IFERROR(INDEX(LMH_STEP,MATCH(BF293,LMH_KEY,0)),0))</f>
        <v>0</v>
      </c>
      <c r="CP293" s="21">
        <f>IF(BG293="",0,IFERROR(INDEX(LMH_STEP,MATCH(BG293,LMH_KEY,0)),0))</f>
        <v>1</v>
      </c>
      <c r="CQ293" s="21">
        <f>IF(BH293="",0,IFERROR(INDEX(LMH_STEP,MATCH(BH293,LMH_KEY,0)),0))</f>
        <v>1</v>
      </c>
      <c r="CR293" s="21">
        <f>IF(BI293&lt;&gt;"",IFERROR(INDEX(LMH_STEP,MATCH(BI293,LMH_KEY,0)),0),CK293)</f>
        <v>0</v>
      </c>
      <c r="CS293" s="21">
        <f>IF(BJ293&lt;&gt;"",IFERROR(INDEX(LMH_STEP,MATCH(BJ293,LMH_KEY,0)),0),CL293)</f>
        <v>0</v>
      </c>
      <c r="CT293" s="21">
        <f>IF(BK293&lt;&gt;"",IFERROR(INDEX(LMH_STEP,MATCH(BK293,LMH_KEY,0)),0),CM293)</f>
        <v>0</v>
      </c>
      <c r="CU293" s="21">
        <f>IF(BL293&lt;&gt;"",IFERROR(INDEX(LMH_STEP,MATCH(BL293,LMH_KEY,0)),0),CN293)</f>
        <v>0</v>
      </c>
      <c r="CV293" s="21">
        <f>IF(BM293&lt;&gt;"",IFERROR(INDEX(LMH_STEP,MATCH(BM293,LMH_KEY,0)),0),CO293)</f>
        <v>0</v>
      </c>
      <c r="CW293" s="21">
        <f>IF(BN293&lt;&gt;"",IFERROR(INDEX(LMH_STEP,MATCH(BN293,LMH_KEY,0)),0),CP293)</f>
        <v>1</v>
      </c>
      <c r="CX293" s="21">
        <f>IF(BO293&lt;&gt;"",IFERROR(INDEX(LMH_STEP,MATCH(BO293,LMH_KEY,0)),0),CQ293)</f>
        <v>1</v>
      </c>
      <c r="CY293" s="21">
        <f>COUNTA(BI293:BO293)+IF(BP293&lt;&gt;"",1,0)+IFERROR(INDEX(RM_LCNT,MATCH($U293,RM_KEY,0)),0)</f>
        <v>0</v>
      </c>
      <c r="CZ293" s="21">
        <f>IF((BW293+BX293+BY293+BZ293+CA293+CB293+CC293)=0,0,(BW293*CK293+BX293*CL293+BY293*CM293+BZ293*CN293+CA293*CO293+CB293*CP293+CC293*CQ293)/(BW293+BX293+BY293+BZ293+CA293+CB293+CC293))</f>
        <v>0.117647058823529</v>
      </c>
      <c r="DA293" s="21">
        <f>IF((CD293+CE293+CF293+CG293+CH293+CI293+CJ293)=0,0,(CD293*CR293+CE293*CS293+CF293*CT293+CG293*CU293+CH293*CV293+CI293*CW293+CJ293*CX293)/(CD293+CE293+CF293+CG293+CH293+CI293+CJ293))</f>
        <v>0.117647058823529</v>
      </c>
    </row>
    <row r="294" ht="70" customHeight="1">
      <c r="A294" s="59" t="inlineStr">
        <is>
          <t>iFile</t>
        </is>
      </c>
      <c r="B294" s="17" t="inlineStr">
        <is>
          <t>Technology</t>
        </is>
      </c>
      <c r="C294" s="17" t="n">
        <v>4</v>
      </c>
      <c r="D294" s="17" t="inlineStr">
        <is>
          <t>IRIS2162</t>
        </is>
      </c>
      <c r="E294" s="17" t="inlineStr">
        <is>
          <t>Vikash Gupta</t>
        </is>
      </c>
      <c r="F294" s="17" t="inlineStr">
        <is>
          <t>Senior Software Engineer</t>
        </is>
      </c>
      <c r="G294" s="17" t="inlineStr">
        <is>
          <t>Hemant Trivedi</t>
        </is>
      </c>
      <c r="H294" s="17" t="inlineStr">
        <is>
          <t>IRIS0217</t>
        </is>
      </c>
      <c r="I294" s="17" t="n">
        <v>15.2</v>
      </c>
      <c r="J294" s="17" t="inlineStr">
        <is>
          <t>MCA</t>
        </is>
      </c>
      <c r="K294" s="17" t="inlineStr">
        <is>
          <t>L4 – Senior</t>
        </is>
      </c>
      <c r="L294" s="82" t="inlineStr">
        <is>
          <t>20 of 20</t>
        </is>
      </c>
      <c r="M294" s="83" t="n"/>
      <c r="N29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94" s="83" t="inlineStr">
        <is>
          <t>Latest rating: 4 · Potential: High · 9-box: Trusted Professional</t>
        </is>
      </c>
      <c r="P294" s="83" t="n"/>
      <c r="Q294" s="84" t="inlineStr">
        <is>
          <t>Open ▸</t>
        </is>
      </c>
      <c r="R294" s="84" t="inlineStr">
        <is>
          <t>Card ▸</t>
        </is>
      </c>
      <c r="S294" s="85" t="inlineStr">
        <is>
          <t>Engineering &amp; Development</t>
        </is>
      </c>
      <c r="T294" s="86" t="inlineStr">
        <is>
          <t>Full-Stack Development</t>
        </is>
      </c>
      <c r="U294" s="86" t="inlineStr">
        <is>
          <t>R037</t>
        </is>
      </c>
      <c r="V294" s="86" t="inlineStr">
        <is>
          <t>Full-Stack Development · IC</t>
        </is>
      </c>
      <c r="W294" s="99" t="inlineStr">
        <is>
          <t>B1</t>
        </is>
      </c>
      <c r="X294" s="86" t="inlineStr">
        <is>
          <t>Band B · Specialist / Manager</t>
        </is>
      </c>
      <c r="Y294" s="86" t="inlineStr">
        <is>
          <t>Technical Specialist</t>
        </is>
      </c>
      <c r="Z294" s="86" t="n"/>
      <c r="AA294" s="86" t="inlineStr">
        <is>
          <t>Placed at B1 by the evidence: six ratings × market-derived weights and rules R1–R13 · no move needed for the reporting line</t>
        </is>
      </c>
      <c r="AB294" s="86" t="n"/>
      <c r="AC294" s="88" t="inlineStr">
        <is>
          <t>B1</t>
        </is>
      </c>
      <c r="AD294" s="21" t="inlineStr">
        <is>
          <t>High · 15.2 yrs vs market 4–8 yrs for B1</t>
        </is>
      </c>
      <c r="AE294" s="21" t="n"/>
      <c r="AF294" s="21" t="inlineStr">
        <is>
          <t>P3 / M2 · SFIA 4 Enable</t>
        </is>
      </c>
      <c r="AG294" s="89" t="str">
        <f>IFERROR(IF(INDEX(RM_I_C,MATCH($U294,RM_KEY,0))="","",INDEX(RM_I_C,MATCH($U294,RM_KEY,0))),"")</f>
        <v>H</v>
      </c>
      <c r="AH294" s="90" t="str">
        <f>IFERROR(IF(INDEX(RM_I_Au,MATCH($U294,RM_KEY,0))="","",INDEX(RM_I_Au,MATCH($U294,RM_KEY,0))),"")</f>
        <v>M</v>
      </c>
      <c r="AI294" s="90" t="str">
        <f>IFERROR(IF(INDEX(RM_I_Ac,MATCH($U294,RM_KEY,0))="","",INDEX(RM_I_Ac,MATCH($U294,RM_KEY,0))),"")</f>
        <v>L</v>
      </c>
      <c r="AJ294" s="90" t="str">
        <f>IFERROR(IF(INDEX(RM_I_L,MATCH($U294,RM_KEY,0))="","",INDEX(RM_I_L,MATCH($U294,RM_KEY,0))),"")</f>
        <v>L</v>
      </c>
      <c r="AK294" s="90" t="str">
        <f>IFERROR(IF(INDEX(RM_I_BI,MATCH($U294,RM_KEY,0))="","",INDEX(RM_I_BI,MATCH($U294,RM_KEY,0))),"")</f>
        <v>L</v>
      </c>
      <c r="AL294" s="90" t="str">
        <f>IFERROR(IF(INDEX(RM_I_Exp,MATCH($U294,RM_KEY,0))="","",INDEX(RM_I_Exp,MATCH($U294,RM_KEY,0))),"")</f>
        <v>L</v>
      </c>
      <c r="AM294" s="90" t="str">
        <f>IFERROR(IF(INDEX(RM_I_Edu,MATCH($U294,RM_KEY,0))="","",INDEX(RM_I_Edu,MATCH($U294,RM_KEY,0))),"")</f>
        <v>L</v>
      </c>
      <c r="AN294" s="91" t="str">
        <f>IFERROR(IF(INDEX(RM_M_C,MATCH($U294,RM_KEY,0))="","",INDEX(RM_M_C,MATCH($U294,RM_KEY,0))),"")</f>
        <v>H</v>
      </c>
      <c r="AO294" s="92" t="str">
        <f>IFERROR(IF(INDEX(RM_M_Au,MATCH($U294,RM_KEY,0))="","",INDEX(RM_M_Au,MATCH($U294,RM_KEY,0))),"")</f>
        <v>M</v>
      </c>
      <c r="AP294" s="92" t="str">
        <f>IFERROR(IF(INDEX(RM_M_Ac,MATCH($U294,RM_KEY,0))="","",INDEX(RM_M_Ac,MATCH($U294,RM_KEY,0))),"")</f>
        <v>M</v>
      </c>
      <c r="AQ294" s="92" t="str">
        <f>IFERROR(IF(INDEX(RM_M_L,MATCH($U294,RM_KEY,0))="","",INDEX(RM_M_L,MATCH($U294,RM_KEY,0))),"")</f>
        <v>L</v>
      </c>
      <c r="AR294" s="92" t="str">
        <f>IFERROR(IF(INDEX(RM_M_BI,MATCH($U294,RM_KEY,0))="","",INDEX(RM_M_BI,MATCH($U294,RM_KEY,0))),"")</f>
        <v>L</v>
      </c>
      <c r="AS294" s="92" t="str">
        <f>IFERROR(IF(INDEX(RM_M_Exp,MATCH($U294,RM_KEY,0))="","",INDEX(RM_M_Exp,MATCH($U294,RM_KEY,0))),"")</f>
        <v>L</v>
      </c>
      <c r="AT294" s="92" t="str">
        <f>IFERROR(IF(INDEX(RM_M_Edu,MATCH($U294,RM_KEY,0))="","",INDEX(RM_M_Edu,MATCH($U294,RM_KEY,0))),"")</f>
        <v>L</v>
      </c>
      <c r="AU294" s="93" t="str">
        <f>IFERROR(IF(INDEX(RM_L_C,MATCH($U294,RM_KEY,0))="","",INDEX(RM_L_C,MATCH($U294,RM_KEY,0))),"")</f>
        <v/>
      </c>
      <c r="AV294" s="94" t="str">
        <f>IFERROR(IF(INDEX(RM_L_Au,MATCH($U294,RM_KEY,0))="","",INDEX(RM_L_Au,MATCH($U294,RM_KEY,0))),"")</f>
        <v/>
      </c>
      <c r="AW294" s="94" t="str">
        <f>IFERROR(IF(INDEX(RM_L_Ac,MATCH($U294,RM_KEY,0))="","",INDEX(RM_L_Ac,MATCH($U294,RM_KEY,0))),"")</f>
        <v/>
      </c>
      <c r="AX294" s="94" t="str">
        <f>IFERROR(IF(INDEX(RM_L_L,MATCH($U294,RM_KEY,0))="","",INDEX(RM_L_L,MATCH($U294,RM_KEY,0))),"")</f>
        <v/>
      </c>
      <c r="AY294" s="94" t="str">
        <f>IFERROR(IF(INDEX(RM_L_BI,MATCH($U294,RM_KEY,0))="","",INDEX(RM_L_BI,MATCH($U294,RM_KEY,0))),"")</f>
        <v/>
      </c>
      <c r="AZ294" s="94" t="str">
        <f>IFERROR(IF(INDEX(RM_L_Exp,MATCH($U294,RM_KEY,0))="","",INDEX(RM_L_Exp,MATCH($U294,RM_KEY,0))),"")</f>
        <v/>
      </c>
      <c r="BA294" s="94" t="str">
        <f>IFERROR(IF(INDEX(RM_L_Edu,MATCH($U294,RM_KEY,0))="","",INDEX(RM_L_Edu,MATCH($U294,RM_KEY,0))),"")</f>
        <v/>
      </c>
      <c r="BB294" s="89" t="n"/>
      <c r="BC294" s="90" t="n"/>
      <c r="BD294" s="90" t="n"/>
      <c r="BE294" s="90" t="n"/>
      <c r="BF294" s="90" t="inlineStr">
        <is>
          <t>M</t>
        </is>
      </c>
      <c r="BG294" s="90" t="inlineStr">
        <is>
          <t>H</t>
        </is>
      </c>
      <c r="BH294" s="90" t="inlineStr">
        <is>
          <t>H</t>
        </is>
      </c>
      <c r="BI294" s="93" t="n"/>
      <c r="BJ294" s="94" t="n"/>
      <c r="BK294" s="94" t="n"/>
      <c r="BL294" s="94" t="n"/>
      <c r="BM294" s="94" t="n"/>
      <c r="BN294" s="94" t="n"/>
      <c r="BO294" s="94" t="n"/>
      <c r="BP294" s="63" t="n"/>
      <c r="BQ294" s="95" t="str">
        <f>IF(CY294=0,"",IF(BP294&lt;&gt;"",BP294,IF(LEFT(W294,1)="X",W294,IF(OR(W294="B+",W294="C+"),INDEX(LAD_PC,MAX(1,MIN(14,MATCH(W294,LAD_PC,0)+IF((DA294-CZ294)&gt;=0.5,1,IF((DA294-CZ294)&lt;=-0.5,-1,0))))),INDEX(LAD_STD,MAX(1,MIN(12,MATCH(W294,LAD_STD,0)+IF((DA294-CZ294)&gt;=0.5,1,IF((DA294-CZ294)&lt;=-0.5,-1,0)))))))))</f>
        <v/>
      </c>
      <c r="BR294" s="86" t="str">
        <f>IF(BQ294="","",IFERROR(CHOOSE(INDEX(B_RANK,MATCH(BQ294,B_LVL,0)),"Band A · Practitioner","Band B · Specialist / Manager","B+ · Player-Coach","Band C · Principal / Head","C+ · Player-Coach","Band D · Business leadership","Band E · Enterprise leadership"),"Band X · Consultant"))</f>
        <v/>
      </c>
      <c r="BS294" s="86" t="str">
        <f>IF(BQ294="","",IF(BQ294=W294,"• Same",IF(INDEX(B_VAL,MATCH(BQ294,B_LVL,0))&gt;INDEX(B_VAL,MATCH(W294,B_LVL,0)),"▲ Up","▼ Down")))</f>
        <v/>
      </c>
      <c r="BT294" s="95" t="str">
        <f>IF(BQ294&lt;&gt;"",BQ294,W294)</f>
        <v>B1</v>
      </c>
      <c r="BU294" s="86" t="str">
        <f>IFERROR(IF($H294="","—",IF(OR(LEFT(BT294,1)="X",LEFT(INDEX($BT$7:$BT$592,MATCH($H294,$D$7:$D$592,0)),1)="X"),"—",IF(AND(LEFT(BT294,1)="E",LEFT(INDEX($BT$7:$BT$592,MATCH($H294,$D$7:$D$592,0)),1)="E"),"Exception · Band E",IF(INDEX(B_VAL,MATCH(BT294,B_LVL,0))&gt;=INDEX(B_VAL,MATCH(INDEX($BT$7:$BT$592,MATCH($H294,$D$7:$D$592,0)),B_LVL,0)),"⚠ At or above the manager",IF(INDEX(B_RANK,MATCH(BT294,B_LVL,0))=INDEX(B_RANK,MATCH(INDEX($BT$7:$BT$592,MATCH($H294,$D$7:$D$592,0)),B_LVL,0)),"⚠ Same band as the manager","OK"))))),"—")</f>
        <v>OK</v>
      </c>
      <c r="BV294" s="64" t="n"/>
      <c r="BW294" s="20">
        <f>IFERROR(INDEX(LMH_PTS,MATCH(AG294,LMH_KEY,0)),0)</f>
        <v>9</v>
      </c>
      <c r="BX294" s="21">
        <f>IFERROR(INDEX(LMH_PTS,MATCH(AH294,LMH_KEY,0)),0)</f>
        <v>3</v>
      </c>
      <c r="BY294" s="21">
        <f>IFERROR(INDEX(LMH_PTS,MATCH(AI294,LMH_KEY,0)),0)</f>
        <v>1</v>
      </c>
      <c r="BZ294" s="21">
        <f>IFERROR(INDEX(LMH_PTS,MATCH(AJ294,LMH_KEY,0)),0)</f>
        <v>1</v>
      </c>
      <c r="CA294" s="21">
        <f>IFERROR(INDEX(LMH_PTS,MATCH(AK294,LMH_KEY,0)),0)</f>
        <v>1</v>
      </c>
      <c r="CB294" s="21">
        <f>IFERROR(INDEX(LMH_PTS,MATCH(AL294,LMH_KEY,0)),0)</f>
        <v>1</v>
      </c>
      <c r="CC294" s="21">
        <f>IFERROR(INDEX(LMH_PTS,MATCH(AM294,LMH_KEY,0)),0)</f>
        <v>1</v>
      </c>
      <c r="CD294" s="21">
        <f>IFERROR(INDEX(LMH_PTS,MATCH(IF(AU294&lt;&gt;"",AU294,AG294),LMH_KEY,0)),0)</f>
        <v>9</v>
      </c>
      <c r="CE294" s="21">
        <f>IFERROR(INDEX(LMH_PTS,MATCH(IF(AV294&lt;&gt;"",AV294,AH294),LMH_KEY,0)),0)</f>
        <v>3</v>
      </c>
      <c r="CF294" s="21">
        <f>IFERROR(INDEX(LMH_PTS,MATCH(IF(AW294&lt;&gt;"",AW294,AI294),LMH_KEY,0)),0)</f>
        <v>1</v>
      </c>
      <c r="CG294" s="21">
        <f>IFERROR(INDEX(LMH_PTS,MATCH(IF(AX294&lt;&gt;"",AX294,AJ294),LMH_KEY,0)),0)</f>
        <v>1</v>
      </c>
      <c r="CH294" s="21">
        <f>IFERROR(INDEX(LMH_PTS,MATCH(IF(AY294&lt;&gt;"",AY294,AK294),LMH_KEY,0)),0)</f>
        <v>1</v>
      </c>
      <c r="CI294" s="21">
        <f>IFERROR(INDEX(LMH_PTS,MATCH(IF(AZ294&lt;&gt;"",AZ294,AL294),LMH_KEY,0)),0)</f>
        <v>1</v>
      </c>
      <c r="CJ294" s="21">
        <f>IFERROR(INDEX(LMH_PTS,MATCH(IF(BA294&lt;&gt;"",BA294,AM294),LMH_KEY,0)),0)</f>
        <v>1</v>
      </c>
      <c r="CK294" s="21">
        <f>IF(BB294="",0,IFERROR(INDEX(LMH_STEP,MATCH(BB294,LMH_KEY,0)),0))</f>
        <v>0</v>
      </c>
      <c r="CL294" s="21">
        <f>IF(BC294="",0,IFERROR(INDEX(LMH_STEP,MATCH(BC294,LMH_KEY,0)),0))</f>
        <v>0</v>
      </c>
      <c r="CM294" s="21">
        <f>IF(BD294="",0,IFERROR(INDEX(LMH_STEP,MATCH(BD294,LMH_KEY,0)),0))</f>
        <v>0</v>
      </c>
      <c r="CN294" s="21">
        <f>IF(BE294="",0,IFERROR(INDEX(LMH_STEP,MATCH(BE294,LMH_KEY,0)),0))</f>
        <v>0</v>
      </c>
      <c r="CO294" s="21">
        <f>IF(BF294="",0,IFERROR(INDEX(LMH_STEP,MATCH(BF294,LMH_KEY,0)),0))</f>
        <v>0</v>
      </c>
      <c r="CP294" s="21">
        <f>IF(BG294="",0,IFERROR(INDEX(LMH_STEP,MATCH(BG294,LMH_KEY,0)),0))</f>
        <v>1</v>
      </c>
      <c r="CQ294" s="21">
        <f>IF(BH294="",0,IFERROR(INDEX(LMH_STEP,MATCH(BH294,LMH_KEY,0)),0))</f>
        <v>1</v>
      </c>
      <c r="CR294" s="21">
        <f>IF(BI294&lt;&gt;"",IFERROR(INDEX(LMH_STEP,MATCH(BI294,LMH_KEY,0)),0),CK294)</f>
        <v>0</v>
      </c>
      <c r="CS294" s="21">
        <f>IF(BJ294&lt;&gt;"",IFERROR(INDEX(LMH_STEP,MATCH(BJ294,LMH_KEY,0)),0),CL294)</f>
        <v>0</v>
      </c>
      <c r="CT294" s="21">
        <f>IF(BK294&lt;&gt;"",IFERROR(INDEX(LMH_STEP,MATCH(BK294,LMH_KEY,0)),0),CM294)</f>
        <v>0</v>
      </c>
      <c r="CU294" s="21">
        <f>IF(BL294&lt;&gt;"",IFERROR(INDEX(LMH_STEP,MATCH(BL294,LMH_KEY,0)),0),CN294)</f>
        <v>0</v>
      </c>
      <c r="CV294" s="21">
        <f>IF(BM294&lt;&gt;"",IFERROR(INDEX(LMH_STEP,MATCH(BM294,LMH_KEY,0)),0),CO294)</f>
        <v>0</v>
      </c>
      <c r="CW294" s="21">
        <f>IF(BN294&lt;&gt;"",IFERROR(INDEX(LMH_STEP,MATCH(BN294,LMH_KEY,0)),0),CP294)</f>
        <v>1</v>
      </c>
      <c r="CX294" s="21">
        <f>IF(BO294&lt;&gt;"",IFERROR(INDEX(LMH_STEP,MATCH(BO294,LMH_KEY,0)),0),CQ294)</f>
        <v>1</v>
      </c>
      <c r="CY294" s="21">
        <f>COUNTA(BI294:BO294)+IF(BP294&lt;&gt;"",1,0)+IFERROR(INDEX(RM_LCNT,MATCH($U294,RM_KEY,0)),0)</f>
        <v>0</v>
      </c>
      <c r="CZ294" s="21">
        <f>IF((BW294+BX294+BY294+BZ294+CA294+CB294+CC294)=0,0,(BW294*CK294+BX294*CL294+BY294*CM294+BZ294*CN294+CA294*CO294+CB294*CP294+CC294*CQ294)/(BW294+BX294+BY294+BZ294+CA294+CB294+CC294))</f>
        <v>0.117647058823529</v>
      </c>
      <c r="DA294" s="21">
        <f>IF((CD294+CE294+CF294+CG294+CH294+CI294+CJ294)=0,0,(CD294*CR294+CE294*CS294+CF294*CT294+CG294*CU294+CH294*CV294+CI294*CW294+CJ294*CX294)/(CD294+CE294+CF294+CG294+CH294+CI294+CJ294))</f>
        <v>0.117647058823529</v>
      </c>
    </row>
    <row r="295" ht="70" customHeight="1">
      <c r="A295" s="59" t="inlineStr">
        <is>
          <t>iFile</t>
        </is>
      </c>
      <c r="B295" s="17" t="inlineStr">
        <is>
          <t>Technology</t>
        </is>
      </c>
      <c r="C295" s="17" t="n">
        <v>4</v>
      </c>
      <c r="D295" s="17" t="inlineStr">
        <is>
          <t>IRIS2299</t>
        </is>
      </c>
      <c r="E295" s="17" t="inlineStr">
        <is>
          <t>Mukesh Babulal Suthar</t>
        </is>
      </c>
      <c r="F295" s="17" t="inlineStr">
        <is>
          <t>Senior Software Engineer</t>
        </is>
      </c>
      <c r="G295" s="17" t="inlineStr">
        <is>
          <t>Hemant Trivedi</t>
        </is>
      </c>
      <c r="H295" s="17" t="inlineStr">
        <is>
          <t>IRIS0217</t>
        </is>
      </c>
      <c r="I295" s="17" t="n">
        <v>11.1</v>
      </c>
      <c r="J295" s="17" t="inlineStr">
        <is>
          <t>B.E</t>
        </is>
      </c>
      <c r="K295" s="17" t="inlineStr">
        <is>
          <t>L4 – Senior</t>
        </is>
      </c>
      <c r="L295" s="82" t="inlineStr">
        <is>
          <t>20 of 20</t>
        </is>
      </c>
      <c r="M295" s="83" t="n"/>
      <c r="N29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95" s="83" t="inlineStr">
        <is>
          <t>Latest rating: 4 · Potential: High · 9-box: Trusted Professional</t>
        </is>
      </c>
      <c r="P295" s="83" t="inlineStr">
        <is>
          <t>Complexity &amp; Expertise: A2: Feature development, fixes and code deployment; no harder cases described → moved down 0.5
Autonomy &amp; Decision: A2: Decides fixes and development on own tasks → moved down 0.5
Accountability &amp; Impact: A2: own survey / KRA answers · summarised by the rater; not quoted → moved down 0.5
Leadership &amp; Strategy: A1: No guiding or reviewing of others described → moved down 0.5</t>
        </is>
      </c>
      <c r="Q295" s="84" t="inlineStr">
        <is>
          <t>Open ▸</t>
        </is>
      </c>
      <c r="R295" s="84" t="inlineStr">
        <is>
          <t>Card ▸</t>
        </is>
      </c>
      <c r="S295" s="85" t="inlineStr">
        <is>
          <t>Engineering &amp; Development</t>
        </is>
      </c>
      <c r="T295" s="86" t="inlineStr">
        <is>
          <t>Backend Development</t>
        </is>
      </c>
      <c r="U295" s="86" t="inlineStr">
        <is>
          <t>R032</t>
        </is>
      </c>
      <c r="V295" s="86" t="inlineStr">
        <is>
          <t>Backend Development · IC</t>
        </is>
      </c>
      <c r="W295" s="101" t="inlineStr">
        <is>
          <t>A3</t>
        </is>
      </c>
      <c r="X295" s="86" t="inlineStr">
        <is>
          <t>Band A · Practitioner</t>
        </is>
      </c>
      <c r="Y295" s="86" t="inlineStr">
        <is>
          <t>Senior Software Engineer</t>
        </is>
      </c>
      <c r="Z295" s="86" t="n"/>
      <c r="AA295" s="86" t="inlineStr">
        <is>
          <t>Placed at A3 by the evidence: six ratings × market-derived weights and rules R1–R13 · no move needed for the reporting line</t>
        </is>
      </c>
      <c r="AB295" s="86" t="n"/>
      <c r="AC295" s="88" t="inlineStr">
        <is>
          <t>A3</t>
        </is>
      </c>
      <c r="AD295" s="21" t="inlineStr">
        <is>
          <t>High · 11.1 yrs vs market 2–5 yrs for A3</t>
        </is>
      </c>
      <c r="AE295" s="21" t="n"/>
      <c r="AF295" s="21" t="inlineStr">
        <is>
          <t>P2 · SFIA 3 Apply</t>
        </is>
      </c>
      <c r="AG295" s="89" t="str">
        <f>IFERROR(IF(INDEX(RM_I_C,MATCH($U295,RM_KEY,0))="","",INDEX(RM_I_C,MATCH($U295,RM_KEY,0))),"")</f>
        <v>H</v>
      </c>
      <c r="AH295" s="90" t="str">
        <f>IFERROR(IF(INDEX(RM_I_Au,MATCH($U295,RM_KEY,0))="","",INDEX(RM_I_Au,MATCH($U295,RM_KEY,0))),"")</f>
        <v>M</v>
      </c>
      <c r="AI295" s="90" t="str">
        <f>IFERROR(IF(INDEX(RM_I_Ac,MATCH($U295,RM_KEY,0))="","",INDEX(RM_I_Ac,MATCH($U295,RM_KEY,0))),"")</f>
        <v>L</v>
      </c>
      <c r="AJ295" s="90" t="str">
        <f>IFERROR(IF(INDEX(RM_I_L,MATCH($U295,RM_KEY,0))="","",INDEX(RM_I_L,MATCH($U295,RM_KEY,0))),"")</f>
        <v>L</v>
      </c>
      <c r="AK295" s="90" t="str">
        <f>IFERROR(IF(INDEX(RM_I_BI,MATCH($U295,RM_KEY,0))="","",INDEX(RM_I_BI,MATCH($U295,RM_KEY,0))),"")</f>
        <v>L</v>
      </c>
      <c r="AL295" s="90" t="str">
        <f>IFERROR(IF(INDEX(RM_I_Exp,MATCH($U295,RM_KEY,0))="","",INDEX(RM_I_Exp,MATCH($U295,RM_KEY,0))),"")</f>
        <v>L</v>
      </c>
      <c r="AM295" s="90" t="str">
        <f>IFERROR(IF(INDEX(RM_I_Edu,MATCH($U295,RM_KEY,0))="","",INDEX(RM_I_Edu,MATCH($U295,RM_KEY,0))),"")</f>
        <v>L</v>
      </c>
      <c r="AN295" s="91" t="str">
        <f>IFERROR(IF(INDEX(RM_M_C,MATCH($U295,RM_KEY,0))="","",INDEX(RM_M_C,MATCH($U295,RM_KEY,0))),"")</f>
        <v>H</v>
      </c>
      <c r="AO295" s="92" t="str">
        <f>IFERROR(IF(INDEX(RM_M_Au,MATCH($U295,RM_KEY,0))="","",INDEX(RM_M_Au,MATCH($U295,RM_KEY,0))),"")</f>
        <v>M</v>
      </c>
      <c r="AP295" s="92" t="str">
        <f>IFERROR(IF(INDEX(RM_M_Ac,MATCH($U295,RM_KEY,0))="","",INDEX(RM_M_Ac,MATCH($U295,RM_KEY,0))),"")</f>
        <v>M</v>
      </c>
      <c r="AQ295" s="92" t="str">
        <f>IFERROR(IF(INDEX(RM_M_L,MATCH($U295,RM_KEY,0))="","",INDEX(RM_M_L,MATCH($U295,RM_KEY,0))),"")</f>
        <v>L</v>
      </c>
      <c r="AR295" s="92" t="str">
        <f>IFERROR(IF(INDEX(RM_M_BI,MATCH($U295,RM_KEY,0))="","",INDEX(RM_M_BI,MATCH($U295,RM_KEY,0))),"")</f>
        <v>L</v>
      </c>
      <c r="AS295" s="92" t="str">
        <f>IFERROR(IF(INDEX(RM_M_Exp,MATCH($U295,RM_KEY,0))="","",INDEX(RM_M_Exp,MATCH($U295,RM_KEY,0))),"")</f>
        <v>L</v>
      </c>
      <c r="AT295" s="92" t="str">
        <f>IFERROR(IF(INDEX(RM_M_Edu,MATCH($U295,RM_KEY,0))="","",INDEX(RM_M_Edu,MATCH($U295,RM_KEY,0))),"")</f>
        <v>L</v>
      </c>
      <c r="AU295" s="93" t="str">
        <f>IFERROR(IF(INDEX(RM_L_C,MATCH($U295,RM_KEY,0))="","",INDEX(RM_L_C,MATCH($U295,RM_KEY,0))),"")</f>
        <v/>
      </c>
      <c r="AV295" s="94" t="str">
        <f>IFERROR(IF(INDEX(RM_L_Au,MATCH($U295,RM_KEY,0))="","",INDEX(RM_L_Au,MATCH($U295,RM_KEY,0))),"")</f>
        <v/>
      </c>
      <c r="AW295" s="94" t="str">
        <f>IFERROR(IF(INDEX(RM_L_Ac,MATCH($U295,RM_KEY,0))="","",INDEX(RM_L_Ac,MATCH($U295,RM_KEY,0))),"")</f>
        <v/>
      </c>
      <c r="AX295" s="94" t="str">
        <f>IFERROR(IF(INDEX(RM_L_L,MATCH($U295,RM_KEY,0))="","",INDEX(RM_L_L,MATCH($U295,RM_KEY,0))),"")</f>
        <v/>
      </c>
      <c r="AY295" s="94" t="str">
        <f>IFERROR(IF(INDEX(RM_L_BI,MATCH($U295,RM_KEY,0))="","",INDEX(RM_L_BI,MATCH($U295,RM_KEY,0))),"")</f>
        <v/>
      </c>
      <c r="AZ295" s="94" t="str">
        <f>IFERROR(IF(INDEX(RM_L_Exp,MATCH($U295,RM_KEY,0))="","",INDEX(RM_L_Exp,MATCH($U295,RM_KEY,0))),"")</f>
        <v/>
      </c>
      <c r="BA295" s="94" t="str">
        <f>IFERROR(IF(INDEX(RM_L_Edu,MATCH($U295,RM_KEY,0))="","",INDEX(RM_L_Edu,MATCH($U295,RM_KEY,0))),"")</f>
        <v/>
      </c>
      <c r="BB295" s="89" t="inlineStr">
        <is>
          <t>M</t>
        </is>
      </c>
      <c r="BC295" s="90" t="inlineStr">
        <is>
          <t>M</t>
        </is>
      </c>
      <c r="BD295" s="90" t="inlineStr">
        <is>
          <t>M</t>
        </is>
      </c>
      <c r="BE295" s="90" t="inlineStr">
        <is>
          <t>L</t>
        </is>
      </c>
      <c r="BF295" s="90" t="inlineStr">
        <is>
          <t>M</t>
        </is>
      </c>
      <c r="BG295" s="90" t="inlineStr">
        <is>
          <t>H</t>
        </is>
      </c>
      <c r="BH295" s="90" t="inlineStr">
        <is>
          <t>M</t>
        </is>
      </c>
      <c r="BI295" s="93" t="n"/>
      <c r="BJ295" s="94" t="n"/>
      <c r="BK295" s="94" t="n"/>
      <c r="BL295" s="94" t="n"/>
      <c r="BM295" s="94" t="n"/>
      <c r="BN295" s="94" t="n"/>
      <c r="BO295" s="94" t="n"/>
      <c r="BP295" s="63" t="n"/>
      <c r="BQ295" s="95" t="str">
        <f>IF(CY295=0,"",IF(BP295&lt;&gt;"",BP295,IF(LEFT(W295,1)="X",W295,IF(OR(W295="B+",W295="C+"),INDEX(LAD_PC,MAX(1,MIN(14,MATCH(W295,LAD_PC,0)+IF((DA295-CZ295)&gt;=0.5,1,IF((DA295-CZ295)&lt;=-0.5,-1,0))))),INDEX(LAD_STD,MAX(1,MIN(12,MATCH(W295,LAD_STD,0)+IF((DA295-CZ295)&gt;=0.5,1,IF((DA295-CZ295)&lt;=-0.5,-1,0)))))))))</f>
        <v/>
      </c>
      <c r="BR295" s="86" t="str">
        <f>IF(BQ295="","",IFERROR(CHOOSE(INDEX(B_RANK,MATCH(BQ295,B_LVL,0)),"Band A · Practitioner","Band B · Specialist / Manager","B+ · Player-Coach","Band C · Principal / Head","C+ · Player-Coach","Band D · Business leadership","Band E · Enterprise leadership"),"Band X · Consultant"))</f>
        <v/>
      </c>
      <c r="BS295" s="86" t="str">
        <f>IF(BQ295="","",IF(BQ295=W295,"• Same",IF(INDEX(B_VAL,MATCH(BQ295,B_LVL,0))&gt;INDEX(B_VAL,MATCH(W295,B_LVL,0)),"▲ Up","▼ Down")))</f>
        <v/>
      </c>
      <c r="BT295" s="95" t="str">
        <f>IF(BQ295&lt;&gt;"",BQ295,W295)</f>
        <v>A3</v>
      </c>
      <c r="BU295" s="86" t="str">
        <f>IFERROR(IF($H295="","—",IF(OR(LEFT(BT295,1)="X",LEFT(INDEX($BT$7:$BT$592,MATCH($H295,$D$7:$D$592,0)),1)="X"),"—",IF(AND(LEFT(BT295,1)="E",LEFT(INDEX($BT$7:$BT$592,MATCH($H295,$D$7:$D$592,0)),1)="E"),"Exception · Band E",IF(INDEX(B_VAL,MATCH(BT295,B_LVL,0))&gt;=INDEX(B_VAL,MATCH(INDEX($BT$7:$BT$592,MATCH($H295,$D$7:$D$592,0)),B_LVL,0)),"⚠ At or above the manager",IF(INDEX(B_RANK,MATCH(BT295,B_LVL,0))=INDEX(B_RANK,MATCH(INDEX($BT$7:$BT$592,MATCH($H295,$D$7:$D$592,0)),B_LVL,0)),"⚠ Same band as the manager","OK"))))),"—")</f>
        <v>OK</v>
      </c>
      <c r="BV295" s="64" t="n"/>
      <c r="BW295" s="20">
        <f>IFERROR(INDEX(LMH_PTS,MATCH(AG295,LMH_KEY,0)),0)</f>
        <v>9</v>
      </c>
      <c r="BX295" s="21">
        <f>IFERROR(INDEX(LMH_PTS,MATCH(AH295,LMH_KEY,0)),0)</f>
        <v>3</v>
      </c>
      <c r="BY295" s="21">
        <f>IFERROR(INDEX(LMH_PTS,MATCH(AI295,LMH_KEY,0)),0)</f>
        <v>1</v>
      </c>
      <c r="BZ295" s="21">
        <f>IFERROR(INDEX(LMH_PTS,MATCH(AJ295,LMH_KEY,0)),0)</f>
        <v>1</v>
      </c>
      <c r="CA295" s="21">
        <f>IFERROR(INDEX(LMH_PTS,MATCH(AK295,LMH_KEY,0)),0)</f>
        <v>1</v>
      </c>
      <c r="CB295" s="21">
        <f>IFERROR(INDEX(LMH_PTS,MATCH(AL295,LMH_KEY,0)),0)</f>
        <v>1</v>
      </c>
      <c r="CC295" s="21">
        <f>IFERROR(INDEX(LMH_PTS,MATCH(AM295,LMH_KEY,0)),0)</f>
        <v>1</v>
      </c>
      <c r="CD295" s="21">
        <f>IFERROR(INDEX(LMH_PTS,MATCH(IF(AU295&lt;&gt;"",AU295,AG295),LMH_KEY,0)),0)</f>
        <v>9</v>
      </c>
      <c r="CE295" s="21">
        <f>IFERROR(INDEX(LMH_PTS,MATCH(IF(AV295&lt;&gt;"",AV295,AH295),LMH_KEY,0)),0)</f>
        <v>3</v>
      </c>
      <c r="CF295" s="21">
        <f>IFERROR(INDEX(LMH_PTS,MATCH(IF(AW295&lt;&gt;"",AW295,AI295),LMH_KEY,0)),0)</f>
        <v>1</v>
      </c>
      <c r="CG295" s="21">
        <f>IFERROR(INDEX(LMH_PTS,MATCH(IF(AX295&lt;&gt;"",AX295,AJ295),LMH_KEY,0)),0)</f>
        <v>1</v>
      </c>
      <c r="CH295" s="21">
        <f>IFERROR(INDEX(LMH_PTS,MATCH(IF(AY295&lt;&gt;"",AY295,AK295),LMH_KEY,0)),0)</f>
        <v>1</v>
      </c>
      <c r="CI295" s="21">
        <f>IFERROR(INDEX(LMH_PTS,MATCH(IF(AZ295&lt;&gt;"",AZ295,AL295),LMH_KEY,0)),0)</f>
        <v>1</v>
      </c>
      <c r="CJ295" s="21">
        <f>IFERROR(INDEX(LMH_PTS,MATCH(IF(BA295&lt;&gt;"",BA295,AM295),LMH_KEY,0)),0)</f>
        <v>1</v>
      </c>
      <c r="CK295" s="21">
        <f>IF(BB295="",0,IFERROR(INDEX(LMH_STEP,MATCH(BB295,LMH_KEY,0)),0))</f>
        <v>0</v>
      </c>
      <c r="CL295" s="21">
        <f>IF(BC295="",0,IFERROR(INDEX(LMH_STEP,MATCH(BC295,LMH_KEY,0)),0))</f>
        <v>0</v>
      </c>
      <c r="CM295" s="21">
        <f>IF(BD295="",0,IFERROR(INDEX(LMH_STEP,MATCH(BD295,LMH_KEY,0)),0))</f>
        <v>0</v>
      </c>
      <c r="CN295" s="21">
        <f>IF(BE295="",0,IFERROR(INDEX(LMH_STEP,MATCH(BE295,LMH_KEY,0)),0))</f>
        <v>-1</v>
      </c>
      <c r="CO295" s="21">
        <f>IF(BF295="",0,IFERROR(INDEX(LMH_STEP,MATCH(BF295,LMH_KEY,0)),0))</f>
        <v>0</v>
      </c>
      <c r="CP295" s="21">
        <f>IF(BG295="",0,IFERROR(INDEX(LMH_STEP,MATCH(BG295,LMH_KEY,0)),0))</f>
        <v>1</v>
      </c>
      <c r="CQ295" s="21">
        <f>IF(BH295="",0,IFERROR(INDEX(LMH_STEP,MATCH(BH295,LMH_KEY,0)),0))</f>
        <v>0</v>
      </c>
      <c r="CR295" s="21">
        <f>IF(BI295&lt;&gt;"",IFERROR(INDEX(LMH_STEP,MATCH(BI295,LMH_KEY,0)),0),CK295)</f>
        <v>0</v>
      </c>
      <c r="CS295" s="21">
        <f>IF(BJ295&lt;&gt;"",IFERROR(INDEX(LMH_STEP,MATCH(BJ295,LMH_KEY,0)),0),CL295)</f>
        <v>0</v>
      </c>
      <c r="CT295" s="21">
        <f>IF(BK295&lt;&gt;"",IFERROR(INDEX(LMH_STEP,MATCH(BK295,LMH_KEY,0)),0),CM295)</f>
        <v>0</v>
      </c>
      <c r="CU295" s="21">
        <f>IF(BL295&lt;&gt;"",IFERROR(INDEX(LMH_STEP,MATCH(BL295,LMH_KEY,0)),0),CN295)</f>
        <v>-1</v>
      </c>
      <c r="CV295" s="21">
        <f>IF(BM295&lt;&gt;"",IFERROR(INDEX(LMH_STEP,MATCH(BM295,LMH_KEY,0)),0),CO295)</f>
        <v>0</v>
      </c>
      <c r="CW295" s="21">
        <f>IF(BN295&lt;&gt;"",IFERROR(INDEX(LMH_STEP,MATCH(BN295,LMH_KEY,0)),0),CP295)</f>
        <v>1</v>
      </c>
      <c r="CX295" s="21">
        <f>IF(BO295&lt;&gt;"",IFERROR(INDEX(LMH_STEP,MATCH(BO295,LMH_KEY,0)),0),CQ295)</f>
        <v>0</v>
      </c>
      <c r="CY295" s="21">
        <f>COUNTA(BI295:BO295)+IF(BP295&lt;&gt;"",1,0)+IFERROR(INDEX(RM_LCNT,MATCH($U295,RM_KEY,0)),0)</f>
        <v>0</v>
      </c>
      <c r="CZ295" s="21">
        <f>IF((BW295+BX295+BY295+BZ295+CA295+CB295+CC295)=0,0,(BW295*CK295+BX295*CL295+BY295*CM295+BZ295*CN295+CA295*CO295+CB295*CP295+CC295*CQ295)/(BW295+BX295+BY295+BZ295+CA295+CB295+CC295))</f>
        <v>0</v>
      </c>
      <c r="DA295" s="21">
        <f>IF((CD295+CE295+CF295+CG295+CH295+CI295+CJ295)=0,0,(CD295*CR295+CE295*CS295+CF295*CT295+CG295*CU295+CH295*CV295+CI295*CW295+CJ295*CX295)/(CD295+CE295+CF295+CG295+CH295+CI295+CJ295))</f>
        <v>0</v>
      </c>
    </row>
    <row r="296" ht="70" customHeight="1">
      <c r="A296" s="59" t="inlineStr">
        <is>
          <t>iFile</t>
        </is>
      </c>
      <c r="B296" s="17" t="inlineStr">
        <is>
          <t>Technology</t>
        </is>
      </c>
      <c r="C296" s="17" t="n">
        <v>3</v>
      </c>
      <c r="D296" s="17" t="inlineStr">
        <is>
          <t>IRIS1712</t>
        </is>
      </c>
      <c r="E296" s="17" t="inlineStr">
        <is>
          <t>Izharuddin Shaikh</t>
        </is>
      </c>
      <c r="F296" s="17" t="inlineStr">
        <is>
          <t>Program Manager</t>
        </is>
      </c>
      <c r="G296" s="17" t="inlineStr">
        <is>
          <t>Pradip Dey</t>
        </is>
      </c>
      <c r="H296" s="17" t="inlineStr">
        <is>
          <t>IRISC223</t>
        </is>
      </c>
      <c r="I296" s="17" t="n">
        <v>20.6</v>
      </c>
      <c r="J296" s="17" t="inlineStr">
        <is>
          <t>MBA</t>
        </is>
      </c>
      <c r="K296" s="17" t="inlineStr">
        <is>
          <t>L5 – Manager</t>
        </is>
      </c>
      <c r="L296" s="82" t="inlineStr">
        <is>
          <t>20 of 20</t>
        </is>
      </c>
      <c r="M296" s="83" t="n"/>
      <c r="N296" s="83" t="inlineStr">
        <is>
          <t>Annual · set by manager: 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t>
        </is>
      </c>
      <c r="O296" s="83" t="inlineStr">
        <is>
          <t>Latest rating: 4 · Potential: High · 9-box: High Impact / Growth Talent</t>
        </is>
      </c>
      <c r="P296" s="83" t="inlineStr">
        <is>
          <t>Complexity &amp; Expertise: B1: Defines product requirements, backlog priorities and solution from business needs; uses software architecture knowledge → moved down 0.5
Autonomy &amp; Decision: B2: Decides product expectations and backlog priorities; accepts delivery → moved down 0.5
Accountability &amp; Impact: B2: Solution meeting business requirements; manager note adds DynaForm roadmap and Qatar GTA project → moved down 0.5
Leadership &amp; Strategy: B1: 5 direct reports; survey itself describes no people leadership → moved down 0.5</t>
        </is>
      </c>
      <c r="Q296" s="84" t="inlineStr">
        <is>
          <t>Open ▸</t>
        </is>
      </c>
      <c r="R296" s="84" t="inlineStr">
        <is>
          <t>Card ▸</t>
        </is>
      </c>
      <c r="S296" s="85" t="inlineStr">
        <is>
          <t>Project &amp; Program Management</t>
        </is>
      </c>
      <c r="T296" s="86" t="inlineStr">
        <is>
          <t>Project &amp; Program Delivery</t>
        </is>
      </c>
      <c r="U296" s="86" t="inlineStr">
        <is>
          <t>R069</t>
        </is>
      </c>
      <c r="V296" s="86" t="inlineStr">
        <is>
          <t>Project &amp; Program Delivery · Manager</t>
        </is>
      </c>
      <c r="W296" s="98" t="inlineStr">
        <is>
          <t>C2</t>
        </is>
      </c>
      <c r="X296" s="86" t="inlineStr">
        <is>
          <t>Band C · Principal / Head</t>
        </is>
      </c>
      <c r="Y296" s="86" t="inlineStr">
        <is>
          <t>Head of Function – Project &amp; Program Delivery</t>
        </is>
      </c>
      <c r="Z296" s="100" t="inlineStr">
        <is>
          <t>Practice Lead – Project &amp; Program Delivery · Player-Coach → Head of Function – Project &amp; Program Delivery</t>
        </is>
      </c>
      <c r="AA296" s="86" t="inlineStr">
        <is>
          <t>Evidence level B+ · moved up to C2 so that no reportee shares a band with their manager, with the fewest moves across IRIS</t>
        </is>
      </c>
      <c r="AB296" s="86" t="n"/>
      <c r="AC296" s="88" t="inlineStr">
        <is>
          <t>B3</t>
        </is>
      </c>
      <c r="AD296" s="21" t="n"/>
      <c r="AE296" s="21" t="inlineStr">
        <is>
          <t>5 direct reports · norm 5–8 managers / associate heads</t>
        </is>
      </c>
      <c r="AF296" s="21" t="inlineStr">
        <is>
          <t>P7 / M6 · SFIA 6 Initiate, influence</t>
        </is>
      </c>
      <c r="AG296" s="89" t="str">
        <f>IFERROR(IF(INDEX(RM_I_C,MATCH($U296,RM_KEY,0))="","",INDEX(RM_I_C,MATCH($U296,RM_KEY,0))),"")</f>
        <v>H</v>
      </c>
      <c r="AH296" s="90" t="str">
        <f>IFERROR(IF(INDEX(RM_I_Au,MATCH($U296,RM_KEY,0))="","",INDEX(RM_I_Au,MATCH($U296,RM_KEY,0))),"")</f>
        <v>M</v>
      </c>
      <c r="AI296" s="90" t="str">
        <f>IFERROR(IF(INDEX(RM_I_Ac,MATCH($U296,RM_KEY,0))="","",INDEX(RM_I_Ac,MATCH($U296,RM_KEY,0))),"")</f>
        <v>L</v>
      </c>
      <c r="AJ296" s="90" t="str">
        <f>IFERROR(IF(INDEX(RM_I_L,MATCH($U296,RM_KEY,0))="","",INDEX(RM_I_L,MATCH($U296,RM_KEY,0))),"")</f>
        <v>M</v>
      </c>
      <c r="AK296" s="90" t="str">
        <f>IFERROR(IF(INDEX(RM_I_BI,MATCH($U296,RM_KEY,0))="","",INDEX(RM_I_BI,MATCH($U296,RM_KEY,0))),"")</f>
        <v>L</v>
      </c>
      <c r="AL296" s="90" t="str">
        <f>IFERROR(IF(INDEX(RM_I_Exp,MATCH($U296,RM_KEY,0))="","",INDEX(RM_I_Exp,MATCH($U296,RM_KEY,0))),"")</f>
        <v>L</v>
      </c>
      <c r="AM296" s="90" t="str">
        <f>IFERROR(IF(INDEX(RM_I_Edu,MATCH($U296,RM_KEY,0))="","",INDEX(RM_I_Edu,MATCH($U296,RM_KEY,0))),"")</f>
        <v>L</v>
      </c>
      <c r="AN296" s="91" t="str">
        <f>IFERROR(IF(INDEX(RM_M_C,MATCH($U296,RM_KEY,0))="","",INDEX(RM_M_C,MATCH($U296,RM_KEY,0))),"")</f>
        <v>H</v>
      </c>
      <c r="AO296" s="92" t="str">
        <f>IFERROR(IF(INDEX(RM_M_Au,MATCH($U296,RM_KEY,0))="","",INDEX(RM_M_Au,MATCH($U296,RM_KEY,0))),"")</f>
        <v>M</v>
      </c>
      <c r="AP296" s="92" t="str">
        <f>IFERROR(IF(INDEX(RM_M_Ac,MATCH($U296,RM_KEY,0))="","",INDEX(RM_M_Ac,MATCH($U296,RM_KEY,0))),"")</f>
        <v>M</v>
      </c>
      <c r="AQ296" s="92" t="str">
        <f>IFERROR(IF(INDEX(RM_M_L,MATCH($U296,RM_KEY,0))="","",INDEX(RM_M_L,MATCH($U296,RM_KEY,0))),"")</f>
        <v>M</v>
      </c>
      <c r="AR296" s="92" t="str">
        <f>IFERROR(IF(INDEX(RM_M_BI,MATCH($U296,RM_KEY,0))="","",INDEX(RM_M_BI,MATCH($U296,RM_KEY,0))),"")</f>
        <v>L</v>
      </c>
      <c r="AS296" s="92" t="str">
        <f>IFERROR(IF(INDEX(RM_M_Exp,MATCH($U296,RM_KEY,0))="","",INDEX(RM_M_Exp,MATCH($U296,RM_KEY,0))),"")</f>
        <v>L</v>
      </c>
      <c r="AT296" s="92" t="str">
        <f>IFERROR(IF(INDEX(RM_M_Edu,MATCH($U296,RM_KEY,0))="","",INDEX(RM_M_Edu,MATCH($U296,RM_KEY,0))),"")</f>
        <v>L</v>
      </c>
      <c r="AU296" s="93" t="str">
        <f>IFERROR(IF(INDEX(RM_L_C,MATCH($U296,RM_KEY,0))="","",INDEX(RM_L_C,MATCH($U296,RM_KEY,0))),"")</f>
        <v/>
      </c>
      <c r="AV296" s="94" t="str">
        <f>IFERROR(IF(INDEX(RM_L_Au,MATCH($U296,RM_KEY,0))="","",INDEX(RM_L_Au,MATCH($U296,RM_KEY,0))),"")</f>
        <v/>
      </c>
      <c r="AW296" s="94" t="str">
        <f>IFERROR(IF(INDEX(RM_L_Ac,MATCH($U296,RM_KEY,0))="","",INDEX(RM_L_Ac,MATCH($U296,RM_KEY,0))),"")</f>
        <v/>
      </c>
      <c r="AX296" s="94" t="str">
        <f>IFERROR(IF(INDEX(RM_L_L,MATCH($U296,RM_KEY,0))="","",INDEX(RM_L_L,MATCH($U296,RM_KEY,0))),"")</f>
        <v/>
      </c>
      <c r="AY296" s="94" t="str">
        <f>IFERROR(IF(INDEX(RM_L_BI,MATCH($U296,RM_KEY,0))="","",INDEX(RM_L_BI,MATCH($U296,RM_KEY,0))),"")</f>
        <v/>
      </c>
      <c r="AZ296" s="94" t="str">
        <f>IFERROR(IF(INDEX(RM_L_Exp,MATCH($U296,RM_KEY,0))="","",INDEX(RM_L_Exp,MATCH($U296,RM_KEY,0))),"")</f>
        <v/>
      </c>
      <c r="BA296" s="94" t="str">
        <f>IFERROR(IF(INDEX(RM_L_Edu,MATCH($U296,RM_KEY,0))="","",INDEX(RM_L_Edu,MATCH($U296,RM_KEY,0))),"")</f>
        <v/>
      </c>
      <c r="BB296" s="89" t="inlineStr">
        <is>
          <t>L</t>
        </is>
      </c>
      <c r="BC296" s="90" t="inlineStr">
        <is>
          <t>L</t>
        </is>
      </c>
      <c r="BD296" s="90" t="inlineStr">
        <is>
          <t>L</t>
        </is>
      </c>
      <c r="BE296" s="90" t="inlineStr">
        <is>
          <t>L</t>
        </is>
      </c>
      <c r="BF296" s="90" t="inlineStr">
        <is>
          <t>L</t>
        </is>
      </c>
      <c r="BG296" s="90" t="inlineStr">
        <is>
          <t>H</t>
        </is>
      </c>
      <c r="BH296" s="90" t="inlineStr">
        <is>
          <t>M</t>
        </is>
      </c>
      <c r="BI296" s="93" t="n"/>
      <c r="BJ296" s="94" t="n"/>
      <c r="BK296" s="94" t="n"/>
      <c r="BL296" s="94" t="n"/>
      <c r="BM296" s="94" t="n"/>
      <c r="BN296" s="94" t="n"/>
      <c r="BO296" s="94" t="n"/>
      <c r="BP296" s="63" t="n"/>
      <c r="BQ296" s="95" t="str">
        <f>IF(CY296=0,"",IF(BP296&lt;&gt;"",BP296,IF(LEFT(W296,1)="X",W296,IF(OR(W296="B+",W296="C+"),INDEX(LAD_PC,MAX(1,MIN(14,MATCH(W296,LAD_PC,0)+IF((DA296-CZ296)&gt;=0.5,1,IF((DA296-CZ296)&lt;=-0.5,-1,0))))),INDEX(LAD_STD,MAX(1,MIN(12,MATCH(W296,LAD_STD,0)+IF((DA296-CZ296)&gt;=0.5,1,IF((DA296-CZ296)&lt;=-0.5,-1,0)))))))))</f>
        <v/>
      </c>
      <c r="BR296" s="86" t="str">
        <f>IF(BQ296="","",IFERROR(CHOOSE(INDEX(B_RANK,MATCH(BQ296,B_LVL,0)),"Band A · Practitioner","Band B · Specialist / Manager","B+ · Player-Coach","Band C · Principal / Head","C+ · Player-Coach","Band D · Business leadership","Band E · Enterprise leadership"),"Band X · Consultant"))</f>
        <v/>
      </c>
      <c r="BS296" s="86" t="str">
        <f>IF(BQ296="","",IF(BQ296=W296,"• Same",IF(INDEX(B_VAL,MATCH(BQ296,B_LVL,0))&gt;INDEX(B_VAL,MATCH(W296,B_LVL,0)),"▲ Up","▼ Down")))</f>
        <v/>
      </c>
      <c r="BT296" s="95" t="str">
        <f>IF(BQ296&lt;&gt;"",BQ296,W296)</f>
        <v>C2</v>
      </c>
      <c r="BU296" s="86" t="str">
        <f>IFERROR(IF($H296="","—",IF(OR(LEFT(BT296,1)="X",LEFT(INDEX($BT$7:$BT$592,MATCH($H296,$D$7:$D$592,0)),1)="X"),"—",IF(AND(LEFT(BT296,1)="E",LEFT(INDEX($BT$7:$BT$592,MATCH($H296,$D$7:$D$592,0)),1)="E"),"Exception · Band E",IF(INDEX(B_VAL,MATCH(BT296,B_LVL,0))&gt;=INDEX(B_VAL,MATCH(INDEX($BT$7:$BT$592,MATCH($H296,$D$7:$D$592,0)),B_LVL,0)),"⚠ At or above the manager",IF(INDEX(B_RANK,MATCH(BT296,B_LVL,0))=INDEX(B_RANK,MATCH(INDEX($BT$7:$BT$592,MATCH($H296,$D$7:$D$592,0)),B_LVL,0)),"⚠ Same band as the manager","OK"))))),"—")</f>
        <v>OK</v>
      </c>
      <c r="BV296" s="64" t="n"/>
      <c r="BW296" s="20">
        <f>IFERROR(INDEX(LMH_PTS,MATCH(AG296,LMH_KEY,0)),0)</f>
        <v>9</v>
      </c>
      <c r="BX296" s="21">
        <f>IFERROR(INDEX(LMH_PTS,MATCH(AH296,LMH_KEY,0)),0)</f>
        <v>3</v>
      </c>
      <c r="BY296" s="21">
        <f>IFERROR(INDEX(LMH_PTS,MATCH(AI296,LMH_KEY,0)),0)</f>
        <v>1</v>
      </c>
      <c r="BZ296" s="21">
        <f>IFERROR(INDEX(LMH_PTS,MATCH(AJ296,LMH_KEY,0)),0)</f>
        <v>3</v>
      </c>
      <c r="CA296" s="21">
        <f>IFERROR(INDEX(LMH_PTS,MATCH(AK296,LMH_KEY,0)),0)</f>
        <v>1</v>
      </c>
      <c r="CB296" s="21">
        <f>IFERROR(INDEX(LMH_PTS,MATCH(AL296,LMH_KEY,0)),0)</f>
        <v>1</v>
      </c>
      <c r="CC296" s="21">
        <f>IFERROR(INDEX(LMH_PTS,MATCH(AM296,LMH_KEY,0)),0)</f>
        <v>1</v>
      </c>
      <c r="CD296" s="21">
        <f>IFERROR(INDEX(LMH_PTS,MATCH(IF(AU296&lt;&gt;"",AU296,AG296),LMH_KEY,0)),0)</f>
        <v>9</v>
      </c>
      <c r="CE296" s="21">
        <f>IFERROR(INDEX(LMH_PTS,MATCH(IF(AV296&lt;&gt;"",AV296,AH296),LMH_KEY,0)),0)</f>
        <v>3</v>
      </c>
      <c r="CF296" s="21">
        <f>IFERROR(INDEX(LMH_PTS,MATCH(IF(AW296&lt;&gt;"",AW296,AI296),LMH_KEY,0)),0)</f>
        <v>1</v>
      </c>
      <c r="CG296" s="21">
        <f>IFERROR(INDEX(LMH_PTS,MATCH(IF(AX296&lt;&gt;"",AX296,AJ296),LMH_KEY,0)),0)</f>
        <v>3</v>
      </c>
      <c r="CH296" s="21">
        <f>IFERROR(INDEX(LMH_PTS,MATCH(IF(AY296&lt;&gt;"",AY296,AK296),LMH_KEY,0)),0)</f>
        <v>1</v>
      </c>
      <c r="CI296" s="21">
        <f>IFERROR(INDEX(LMH_PTS,MATCH(IF(AZ296&lt;&gt;"",AZ296,AL296),LMH_KEY,0)),0)</f>
        <v>1</v>
      </c>
      <c r="CJ296" s="21">
        <f>IFERROR(INDEX(LMH_PTS,MATCH(IF(BA296&lt;&gt;"",BA296,AM296),LMH_KEY,0)),0)</f>
        <v>1</v>
      </c>
      <c r="CK296" s="21">
        <f>IF(BB296="",0,IFERROR(INDEX(LMH_STEP,MATCH(BB296,LMH_KEY,0)),0))</f>
        <v>-1</v>
      </c>
      <c r="CL296" s="21">
        <f>IF(BC296="",0,IFERROR(INDEX(LMH_STEP,MATCH(BC296,LMH_KEY,0)),0))</f>
        <v>-1</v>
      </c>
      <c r="CM296" s="21">
        <f>IF(BD296="",0,IFERROR(INDEX(LMH_STEP,MATCH(BD296,LMH_KEY,0)),0))</f>
        <v>-1</v>
      </c>
      <c r="CN296" s="21">
        <f>IF(BE296="",0,IFERROR(INDEX(LMH_STEP,MATCH(BE296,LMH_KEY,0)),0))</f>
        <v>-1</v>
      </c>
      <c r="CO296" s="21">
        <f>IF(BF296="",0,IFERROR(INDEX(LMH_STEP,MATCH(BF296,LMH_KEY,0)),0))</f>
        <v>-1</v>
      </c>
      <c r="CP296" s="21">
        <f>IF(BG296="",0,IFERROR(INDEX(LMH_STEP,MATCH(BG296,LMH_KEY,0)),0))</f>
        <v>1</v>
      </c>
      <c r="CQ296" s="21">
        <f>IF(BH296="",0,IFERROR(INDEX(LMH_STEP,MATCH(BH296,LMH_KEY,0)),0))</f>
        <v>0</v>
      </c>
      <c r="CR296" s="21">
        <f>IF(BI296&lt;&gt;"",IFERROR(INDEX(LMH_STEP,MATCH(BI296,LMH_KEY,0)),0),CK296)</f>
        <v>-1</v>
      </c>
      <c r="CS296" s="21">
        <f>IF(BJ296&lt;&gt;"",IFERROR(INDEX(LMH_STEP,MATCH(BJ296,LMH_KEY,0)),0),CL296)</f>
        <v>-1</v>
      </c>
      <c r="CT296" s="21">
        <f>IF(BK296&lt;&gt;"",IFERROR(INDEX(LMH_STEP,MATCH(BK296,LMH_KEY,0)),0),CM296)</f>
        <v>-1</v>
      </c>
      <c r="CU296" s="21">
        <f>IF(BL296&lt;&gt;"",IFERROR(INDEX(LMH_STEP,MATCH(BL296,LMH_KEY,0)),0),CN296)</f>
        <v>-1</v>
      </c>
      <c r="CV296" s="21">
        <f>IF(BM296&lt;&gt;"",IFERROR(INDEX(LMH_STEP,MATCH(BM296,LMH_KEY,0)),0),CO296)</f>
        <v>-1</v>
      </c>
      <c r="CW296" s="21">
        <f>IF(BN296&lt;&gt;"",IFERROR(INDEX(LMH_STEP,MATCH(BN296,LMH_KEY,0)),0),CP296)</f>
        <v>1</v>
      </c>
      <c r="CX296" s="21">
        <f>IF(BO296&lt;&gt;"",IFERROR(INDEX(LMH_STEP,MATCH(BO296,LMH_KEY,0)),0),CQ296)</f>
        <v>0</v>
      </c>
      <c r="CY296" s="21">
        <f>COUNTA(BI296:BO296)+IF(BP296&lt;&gt;"",1,0)+IFERROR(INDEX(RM_LCNT,MATCH($U296,RM_KEY,0)),0)</f>
        <v>0</v>
      </c>
      <c r="CZ296" s="21">
        <f>IF((BW296+BX296+BY296+BZ296+CA296+CB296+CC296)=0,0,(BW296*CK296+BX296*CL296+BY296*CM296+BZ296*CN296+CA296*CO296+CB296*CP296+CC296*CQ296)/(BW296+BX296+BY296+BZ296+CA296+CB296+CC296))</f>
        <v>-0.842105263157895</v>
      </c>
      <c r="DA296" s="21">
        <f>IF((CD296+CE296+CF296+CG296+CH296+CI296+CJ296)=0,0,(CD296*CR296+CE296*CS296+CF296*CT296+CG296*CU296+CH296*CV296+CI296*CW296+CJ296*CX296)/(CD296+CE296+CF296+CG296+CH296+CI296+CJ296))</f>
        <v>-0.842105263157895</v>
      </c>
    </row>
    <row r="297" ht="70" customHeight="1">
      <c r="A297" s="59" t="inlineStr">
        <is>
          <t>iFile</t>
        </is>
      </c>
      <c r="B297" s="17" t="inlineStr">
        <is>
          <t>Technology</t>
        </is>
      </c>
      <c r="C297" s="17" t="n">
        <v>4</v>
      </c>
      <c r="D297" s="17" t="inlineStr">
        <is>
          <t>IRIS2118</t>
        </is>
      </c>
      <c r="E297" s="17" t="inlineStr">
        <is>
          <t>Kimaya Mundlye</t>
        </is>
      </c>
      <c r="F297" s="17" t="inlineStr">
        <is>
          <t>Project Lead</t>
        </is>
      </c>
      <c r="G297" s="17" t="inlineStr">
        <is>
          <t>Izharuddin Shaikh</t>
        </is>
      </c>
      <c r="H297" s="17" t="inlineStr">
        <is>
          <t>IRIS1712</t>
        </is>
      </c>
      <c r="I297" s="17" t="n">
        <v>18.2</v>
      </c>
      <c r="J297" s="17" t="inlineStr">
        <is>
          <t>BA</t>
        </is>
      </c>
      <c r="K297" s="17" t="inlineStr">
        <is>
          <t>L5 – Lead · IC</t>
        </is>
      </c>
      <c r="L297" s="82" t="inlineStr">
        <is>
          <t>19 of 20</t>
        </is>
      </c>
      <c r="M297" s="83" t="n"/>
      <c r="N297" s="83" t="inlineStr">
        <is>
          <t>Annual · set by manager: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t>
        </is>
      </c>
      <c r="O297" s="83" t="inlineStr">
        <is>
          <t>Latest rating: 5 · Potential: High · 9-box: Future Leader</t>
        </is>
      </c>
      <c r="P297" s="83" t="inlineStr">
        <is>
          <t>Complexity &amp; Expertise: B1: End-to-end project management of SDMX product for high-risk client; requirement and product analysis → matches the start
Autonomy &amp; Decision: B2: Decides resource allocation for the project → matches the start
Accountability &amp; Impact: B2: Accountable for all project activities, including requirement approval → moved down 0.5
Leadership &amp; Strategy: B2: 6 direct reports; allocates resources and manages the project team → moved down 0.5</t>
        </is>
      </c>
      <c r="Q297" s="84" t="inlineStr">
        <is>
          <t>Open ▸</t>
        </is>
      </c>
      <c r="R297" s="84" t="inlineStr">
        <is>
          <t>Card ▸</t>
        </is>
      </c>
      <c r="S297" s="85" t="inlineStr">
        <is>
          <t>Project &amp; Program Management</t>
        </is>
      </c>
      <c r="T297" s="86" t="inlineStr">
        <is>
          <t>Project &amp; Program Delivery</t>
        </is>
      </c>
      <c r="U297" s="86" t="inlineStr">
        <is>
          <t>R069</t>
        </is>
      </c>
      <c r="V297" s="86" t="inlineStr">
        <is>
          <t>Project &amp; Program Delivery · Manager</t>
        </is>
      </c>
      <c r="W297" s="99" t="inlineStr">
        <is>
          <t>B2</t>
        </is>
      </c>
      <c r="X297" s="86" t="inlineStr">
        <is>
          <t>Band B · Specialist / Manager</t>
        </is>
      </c>
      <c r="Y297" s="86" t="inlineStr">
        <is>
          <t>Project Manager</t>
        </is>
      </c>
      <c r="Z297" s="100" t="inlineStr">
        <is>
          <t>Delivery Manager → Project Manager</t>
        </is>
      </c>
      <c r="AA297" s="86" t="inlineStr">
        <is>
          <t>Placed at B2 by the evidence: six ratings × market-derived weights and rules R1–R13 · no move needed for the reporting line</t>
        </is>
      </c>
      <c r="AB297" s="86" t="n"/>
      <c r="AC297" s="88" t="inlineStr">
        <is>
          <t>B2</t>
        </is>
      </c>
      <c r="AD297" s="21" t="inlineStr">
        <is>
          <t>High · 18.2 yrs vs market 6–10 yrs for B2</t>
        </is>
      </c>
      <c r="AE297" s="21" t="inlineStr">
        <is>
          <t>6 direct reports · norm IC: none · People: 6–8 knowledge work, 8–12 standardised delivery</t>
        </is>
      </c>
      <c r="AF297" s="21" t="inlineStr">
        <is>
          <t>P4 / M3 · SFIA 4–5</t>
        </is>
      </c>
      <c r="AG297" s="89" t="str">
        <f>IFERROR(IF(INDEX(RM_I_C,MATCH($U297,RM_KEY,0))="","",INDEX(RM_I_C,MATCH($U297,RM_KEY,0))),"")</f>
        <v>H</v>
      </c>
      <c r="AH297" s="90" t="str">
        <f>IFERROR(IF(INDEX(RM_I_Au,MATCH($U297,RM_KEY,0))="","",INDEX(RM_I_Au,MATCH($U297,RM_KEY,0))),"")</f>
        <v>M</v>
      </c>
      <c r="AI297" s="90" t="str">
        <f>IFERROR(IF(INDEX(RM_I_Ac,MATCH($U297,RM_KEY,0))="","",INDEX(RM_I_Ac,MATCH($U297,RM_KEY,0))),"")</f>
        <v>L</v>
      </c>
      <c r="AJ297" s="90" t="str">
        <f>IFERROR(IF(INDEX(RM_I_L,MATCH($U297,RM_KEY,0))="","",INDEX(RM_I_L,MATCH($U297,RM_KEY,0))),"")</f>
        <v>M</v>
      </c>
      <c r="AK297" s="90" t="str">
        <f>IFERROR(IF(INDEX(RM_I_BI,MATCH($U297,RM_KEY,0))="","",INDEX(RM_I_BI,MATCH($U297,RM_KEY,0))),"")</f>
        <v>L</v>
      </c>
      <c r="AL297" s="90" t="str">
        <f>IFERROR(IF(INDEX(RM_I_Exp,MATCH($U297,RM_KEY,0))="","",INDEX(RM_I_Exp,MATCH($U297,RM_KEY,0))),"")</f>
        <v>L</v>
      </c>
      <c r="AM297" s="90" t="str">
        <f>IFERROR(IF(INDEX(RM_I_Edu,MATCH($U297,RM_KEY,0))="","",INDEX(RM_I_Edu,MATCH($U297,RM_KEY,0))),"")</f>
        <v>L</v>
      </c>
      <c r="AN297" s="91" t="str">
        <f>IFERROR(IF(INDEX(RM_M_C,MATCH($U297,RM_KEY,0))="","",INDEX(RM_M_C,MATCH($U297,RM_KEY,0))),"")</f>
        <v>H</v>
      </c>
      <c r="AO297" s="92" t="str">
        <f>IFERROR(IF(INDEX(RM_M_Au,MATCH($U297,RM_KEY,0))="","",INDEX(RM_M_Au,MATCH($U297,RM_KEY,0))),"")</f>
        <v>M</v>
      </c>
      <c r="AP297" s="92" t="str">
        <f>IFERROR(IF(INDEX(RM_M_Ac,MATCH($U297,RM_KEY,0))="","",INDEX(RM_M_Ac,MATCH($U297,RM_KEY,0))),"")</f>
        <v>M</v>
      </c>
      <c r="AQ297" s="92" t="str">
        <f>IFERROR(IF(INDEX(RM_M_L,MATCH($U297,RM_KEY,0))="","",INDEX(RM_M_L,MATCH($U297,RM_KEY,0))),"")</f>
        <v>M</v>
      </c>
      <c r="AR297" s="92" t="str">
        <f>IFERROR(IF(INDEX(RM_M_BI,MATCH($U297,RM_KEY,0))="","",INDEX(RM_M_BI,MATCH($U297,RM_KEY,0))),"")</f>
        <v>L</v>
      </c>
      <c r="AS297" s="92" t="str">
        <f>IFERROR(IF(INDEX(RM_M_Exp,MATCH($U297,RM_KEY,0))="","",INDEX(RM_M_Exp,MATCH($U297,RM_KEY,0))),"")</f>
        <v>L</v>
      </c>
      <c r="AT297" s="92" t="str">
        <f>IFERROR(IF(INDEX(RM_M_Edu,MATCH($U297,RM_KEY,0))="","",INDEX(RM_M_Edu,MATCH($U297,RM_KEY,0))),"")</f>
        <v>L</v>
      </c>
      <c r="AU297" s="93" t="str">
        <f>IFERROR(IF(INDEX(RM_L_C,MATCH($U297,RM_KEY,0))="","",INDEX(RM_L_C,MATCH($U297,RM_KEY,0))),"")</f>
        <v/>
      </c>
      <c r="AV297" s="94" t="str">
        <f>IFERROR(IF(INDEX(RM_L_Au,MATCH($U297,RM_KEY,0))="","",INDEX(RM_L_Au,MATCH($U297,RM_KEY,0))),"")</f>
        <v/>
      </c>
      <c r="AW297" s="94" t="str">
        <f>IFERROR(IF(INDEX(RM_L_Ac,MATCH($U297,RM_KEY,0))="","",INDEX(RM_L_Ac,MATCH($U297,RM_KEY,0))),"")</f>
        <v/>
      </c>
      <c r="AX297" s="94" t="str">
        <f>IFERROR(IF(INDEX(RM_L_L,MATCH($U297,RM_KEY,0))="","",INDEX(RM_L_L,MATCH($U297,RM_KEY,0))),"")</f>
        <v/>
      </c>
      <c r="AY297" s="94" t="str">
        <f>IFERROR(IF(INDEX(RM_L_BI,MATCH($U297,RM_KEY,0))="","",INDEX(RM_L_BI,MATCH($U297,RM_KEY,0))),"")</f>
        <v/>
      </c>
      <c r="AZ297" s="94" t="str">
        <f>IFERROR(IF(INDEX(RM_L_Exp,MATCH($U297,RM_KEY,0))="","",INDEX(RM_L_Exp,MATCH($U297,RM_KEY,0))),"")</f>
        <v/>
      </c>
      <c r="BA297" s="94" t="str">
        <f>IFERROR(IF(INDEX(RM_L_Edu,MATCH($U297,RM_KEY,0))="","",INDEX(RM_L_Edu,MATCH($U297,RM_KEY,0))),"")</f>
        <v/>
      </c>
      <c r="BB297" s="89" t="inlineStr">
        <is>
          <t>L</t>
        </is>
      </c>
      <c r="BC297" s="90" t="inlineStr">
        <is>
          <t>M</t>
        </is>
      </c>
      <c r="BD297" s="90" t="inlineStr">
        <is>
          <t>M</t>
        </is>
      </c>
      <c r="BE297" s="90" t="inlineStr">
        <is>
          <t>M</t>
        </is>
      </c>
      <c r="BF297" s="90" t="n"/>
      <c r="BG297" s="90" t="inlineStr">
        <is>
          <t>H</t>
        </is>
      </c>
      <c r="BH297" s="90" t="inlineStr">
        <is>
          <t>M</t>
        </is>
      </c>
      <c r="BI297" s="93" t="n"/>
      <c r="BJ297" s="94" t="n"/>
      <c r="BK297" s="94" t="n"/>
      <c r="BL297" s="94" t="n"/>
      <c r="BM297" s="94" t="n"/>
      <c r="BN297" s="94" t="n"/>
      <c r="BO297" s="94" t="n"/>
      <c r="BP297" s="63" t="n"/>
      <c r="BQ297" s="95" t="str">
        <f>IF(CY297=0,"",IF(BP297&lt;&gt;"",BP297,IF(LEFT(W297,1)="X",W297,IF(OR(W297="B+",W297="C+"),INDEX(LAD_PC,MAX(1,MIN(14,MATCH(W297,LAD_PC,0)+IF((DA297-CZ297)&gt;=0.5,1,IF((DA297-CZ297)&lt;=-0.5,-1,0))))),INDEX(LAD_STD,MAX(1,MIN(12,MATCH(W297,LAD_STD,0)+IF((DA297-CZ297)&gt;=0.5,1,IF((DA297-CZ297)&lt;=-0.5,-1,0)))))))))</f>
        <v/>
      </c>
      <c r="BR297" s="86" t="str">
        <f>IF(BQ297="","",IFERROR(CHOOSE(INDEX(B_RANK,MATCH(BQ297,B_LVL,0)),"Band A · Practitioner","Band B · Specialist / Manager","B+ · Player-Coach","Band C · Principal / Head","C+ · Player-Coach","Band D · Business leadership","Band E · Enterprise leadership"),"Band X · Consultant"))</f>
        <v/>
      </c>
      <c r="BS297" s="86" t="str">
        <f>IF(BQ297="","",IF(BQ297=W297,"• Same",IF(INDEX(B_VAL,MATCH(BQ297,B_LVL,0))&gt;INDEX(B_VAL,MATCH(W297,B_LVL,0)),"▲ Up","▼ Down")))</f>
        <v/>
      </c>
      <c r="BT297" s="95" t="str">
        <f>IF(BQ297&lt;&gt;"",BQ297,W297)</f>
        <v>B2</v>
      </c>
      <c r="BU297" s="86" t="str">
        <f>IFERROR(IF($H297="","—",IF(OR(LEFT(BT297,1)="X",LEFT(INDEX($BT$7:$BT$592,MATCH($H297,$D$7:$D$592,0)),1)="X"),"—",IF(AND(LEFT(BT297,1)="E",LEFT(INDEX($BT$7:$BT$592,MATCH($H297,$D$7:$D$592,0)),1)="E"),"Exception · Band E",IF(INDEX(B_VAL,MATCH(BT297,B_LVL,0))&gt;=INDEX(B_VAL,MATCH(INDEX($BT$7:$BT$592,MATCH($H297,$D$7:$D$592,0)),B_LVL,0)),"⚠ At or above the manager",IF(INDEX(B_RANK,MATCH(BT297,B_LVL,0))=INDEX(B_RANK,MATCH(INDEX($BT$7:$BT$592,MATCH($H297,$D$7:$D$592,0)),B_LVL,0)),"⚠ Same band as the manager","OK"))))),"—")</f>
        <v>OK</v>
      </c>
      <c r="BV297" s="64" t="n"/>
      <c r="BW297" s="20">
        <f>IFERROR(INDEX(LMH_PTS,MATCH(AG297,LMH_KEY,0)),0)</f>
        <v>9</v>
      </c>
      <c r="BX297" s="21">
        <f>IFERROR(INDEX(LMH_PTS,MATCH(AH297,LMH_KEY,0)),0)</f>
        <v>3</v>
      </c>
      <c r="BY297" s="21">
        <f>IFERROR(INDEX(LMH_PTS,MATCH(AI297,LMH_KEY,0)),0)</f>
        <v>1</v>
      </c>
      <c r="BZ297" s="21">
        <f>IFERROR(INDEX(LMH_PTS,MATCH(AJ297,LMH_KEY,0)),0)</f>
        <v>3</v>
      </c>
      <c r="CA297" s="21">
        <f>IFERROR(INDEX(LMH_PTS,MATCH(AK297,LMH_KEY,0)),0)</f>
        <v>1</v>
      </c>
      <c r="CB297" s="21">
        <f>IFERROR(INDEX(LMH_PTS,MATCH(AL297,LMH_KEY,0)),0)</f>
        <v>1</v>
      </c>
      <c r="CC297" s="21">
        <f>IFERROR(INDEX(LMH_PTS,MATCH(AM297,LMH_KEY,0)),0)</f>
        <v>1</v>
      </c>
      <c r="CD297" s="21">
        <f>IFERROR(INDEX(LMH_PTS,MATCH(IF(AU297&lt;&gt;"",AU297,AG297),LMH_KEY,0)),0)</f>
        <v>9</v>
      </c>
      <c r="CE297" s="21">
        <f>IFERROR(INDEX(LMH_PTS,MATCH(IF(AV297&lt;&gt;"",AV297,AH297),LMH_KEY,0)),0)</f>
        <v>3</v>
      </c>
      <c r="CF297" s="21">
        <f>IFERROR(INDEX(LMH_PTS,MATCH(IF(AW297&lt;&gt;"",AW297,AI297),LMH_KEY,0)),0)</f>
        <v>1</v>
      </c>
      <c r="CG297" s="21">
        <f>IFERROR(INDEX(LMH_PTS,MATCH(IF(AX297&lt;&gt;"",AX297,AJ297),LMH_KEY,0)),0)</f>
        <v>3</v>
      </c>
      <c r="CH297" s="21">
        <f>IFERROR(INDEX(LMH_PTS,MATCH(IF(AY297&lt;&gt;"",AY297,AK297),LMH_KEY,0)),0)</f>
        <v>1</v>
      </c>
      <c r="CI297" s="21">
        <f>IFERROR(INDEX(LMH_PTS,MATCH(IF(AZ297&lt;&gt;"",AZ297,AL297),LMH_KEY,0)),0)</f>
        <v>1</v>
      </c>
      <c r="CJ297" s="21">
        <f>IFERROR(INDEX(LMH_PTS,MATCH(IF(BA297&lt;&gt;"",BA297,AM297),LMH_KEY,0)),0)</f>
        <v>1</v>
      </c>
      <c r="CK297" s="21">
        <f>IF(BB297="",0,IFERROR(INDEX(LMH_STEP,MATCH(BB297,LMH_KEY,0)),0))</f>
        <v>-1</v>
      </c>
      <c r="CL297" s="21">
        <f>IF(BC297="",0,IFERROR(INDEX(LMH_STEP,MATCH(BC297,LMH_KEY,0)),0))</f>
        <v>0</v>
      </c>
      <c r="CM297" s="21">
        <f>IF(BD297="",0,IFERROR(INDEX(LMH_STEP,MATCH(BD297,LMH_KEY,0)),0))</f>
        <v>0</v>
      </c>
      <c r="CN297" s="21">
        <f>IF(BE297="",0,IFERROR(INDEX(LMH_STEP,MATCH(BE297,LMH_KEY,0)),0))</f>
        <v>0</v>
      </c>
      <c r="CO297" s="21">
        <f>IF(BF297="",0,IFERROR(INDEX(LMH_STEP,MATCH(BF297,LMH_KEY,0)),0))</f>
        <v>0</v>
      </c>
      <c r="CP297" s="21">
        <f>IF(BG297="",0,IFERROR(INDEX(LMH_STEP,MATCH(BG297,LMH_KEY,0)),0))</f>
        <v>1</v>
      </c>
      <c r="CQ297" s="21">
        <f>IF(BH297="",0,IFERROR(INDEX(LMH_STEP,MATCH(BH297,LMH_KEY,0)),0))</f>
        <v>0</v>
      </c>
      <c r="CR297" s="21">
        <f>IF(BI297&lt;&gt;"",IFERROR(INDEX(LMH_STEP,MATCH(BI297,LMH_KEY,0)),0),CK297)</f>
        <v>-1</v>
      </c>
      <c r="CS297" s="21">
        <f>IF(BJ297&lt;&gt;"",IFERROR(INDEX(LMH_STEP,MATCH(BJ297,LMH_KEY,0)),0),CL297)</f>
        <v>0</v>
      </c>
      <c r="CT297" s="21">
        <f>IF(BK297&lt;&gt;"",IFERROR(INDEX(LMH_STEP,MATCH(BK297,LMH_KEY,0)),0),CM297)</f>
        <v>0</v>
      </c>
      <c r="CU297" s="21">
        <f>IF(BL297&lt;&gt;"",IFERROR(INDEX(LMH_STEP,MATCH(BL297,LMH_KEY,0)),0),CN297)</f>
        <v>0</v>
      </c>
      <c r="CV297" s="21">
        <f>IF(BM297&lt;&gt;"",IFERROR(INDEX(LMH_STEP,MATCH(BM297,LMH_KEY,0)),0),CO297)</f>
        <v>0</v>
      </c>
      <c r="CW297" s="21">
        <f>IF(BN297&lt;&gt;"",IFERROR(INDEX(LMH_STEP,MATCH(BN297,LMH_KEY,0)),0),CP297)</f>
        <v>1</v>
      </c>
      <c r="CX297" s="21">
        <f>IF(BO297&lt;&gt;"",IFERROR(INDEX(LMH_STEP,MATCH(BO297,LMH_KEY,0)),0),CQ297)</f>
        <v>0</v>
      </c>
      <c r="CY297" s="21">
        <f>COUNTA(BI297:BO297)+IF(BP297&lt;&gt;"",1,0)+IFERROR(INDEX(RM_LCNT,MATCH($U297,RM_KEY,0)),0)</f>
        <v>0</v>
      </c>
      <c r="CZ297" s="21">
        <f>IF((BW297+BX297+BY297+BZ297+CA297+CB297+CC297)=0,0,(BW297*CK297+BX297*CL297+BY297*CM297+BZ297*CN297+CA297*CO297+CB297*CP297+CC297*CQ297)/(BW297+BX297+BY297+BZ297+CA297+CB297+CC297))</f>
        <v>-0.421052631578947</v>
      </c>
      <c r="DA297" s="21">
        <f>IF((CD297+CE297+CF297+CG297+CH297+CI297+CJ297)=0,0,(CD297*CR297+CE297*CS297+CF297*CT297+CG297*CU297+CH297*CV297+CI297*CW297+CJ297*CX297)/(CD297+CE297+CF297+CG297+CH297+CI297+CJ297))</f>
        <v>-0.421052631578947</v>
      </c>
    </row>
    <row r="298" ht="70" customHeight="1">
      <c r="A298" s="59" t="inlineStr">
        <is>
          <t>iFile</t>
        </is>
      </c>
      <c r="B298" s="17" t="inlineStr">
        <is>
          <t>Technology</t>
        </is>
      </c>
      <c r="C298" s="17" t="n">
        <v>5</v>
      </c>
      <c r="D298" s="17" t="inlineStr">
        <is>
          <t>IRIS1817</t>
        </is>
      </c>
      <c r="E298" s="17" t="inlineStr">
        <is>
          <t>Arpit Pagaria</t>
        </is>
      </c>
      <c r="F298" s="17" t="inlineStr">
        <is>
          <t>Tech Lead</t>
        </is>
      </c>
      <c r="G298" s="17" t="inlineStr">
        <is>
          <t>Kimaya Mundlye</t>
        </is>
      </c>
      <c r="H298" s="17" t="inlineStr">
        <is>
          <t>IRIS2118</t>
        </is>
      </c>
      <c r="I298" s="17" t="n">
        <v>15.2</v>
      </c>
      <c r="J298" s="17" t="inlineStr">
        <is>
          <t>B.Tech</t>
        </is>
      </c>
      <c r="K298" s="17" t="inlineStr">
        <is>
          <t>L5 – Lead · IC</t>
        </is>
      </c>
      <c r="L298" s="82" t="inlineStr">
        <is>
          <t>20 of 20</t>
        </is>
      </c>
      <c r="M298" s="83" t="n"/>
      <c r="N298"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298" s="83" t="inlineStr">
        <is>
          <t>Latest rating: 5 · Potential: High · 9-box: Future Leader</t>
        </is>
      </c>
      <c r="P298" s="83" t="inlineStr">
        <is>
          <t>Complexity &amp; Expertise: B1: Solution design, system architecture and code review listed generically; no specific system or problem named → moved down 0.5
Autonomy &amp; Decision: B1: Prioritises tasks, reviews code and resolves issues for the team → moved down 0.5
Accountability &amp; Impact: B1: Accountable for on-time software delivery and outcomes of a three-person team → moved down 0.5
Leadership &amp; Strategy: B1: Hands-on lead of three direct reports: team guidance and code review → matches the start</t>
        </is>
      </c>
      <c r="Q298" s="84" t="inlineStr">
        <is>
          <t>Open ▸</t>
        </is>
      </c>
      <c r="R298" s="84" t="inlineStr">
        <is>
          <t>Card ▸</t>
        </is>
      </c>
      <c r="S298" s="85" t="inlineStr">
        <is>
          <t>Engineering &amp; Development</t>
        </is>
      </c>
      <c r="T298" s="86" t="inlineStr">
        <is>
          <t>Backend Development</t>
        </is>
      </c>
      <c r="U298" s="86" t="inlineStr">
        <is>
          <t>R032</t>
        </is>
      </c>
      <c r="V298" s="86" t="inlineStr">
        <is>
          <t>Backend Development · IC</t>
        </is>
      </c>
      <c r="W298" s="99" t="inlineStr">
        <is>
          <t>B1</t>
        </is>
      </c>
      <c r="X298" s="86" t="inlineStr">
        <is>
          <t>Band B · Specialist / Manager</t>
        </is>
      </c>
      <c r="Y298" s="86" t="inlineStr">
        <is>
          <t>Technical Specialist – POD Lead</t>
        </is>
      </c>
      <c r="Z298" s="100" t="inlineStr">
        <is>
          <t>Keeps Senior Technical Specialist – POD Lead for one cycle · then Technical Specialist – POD Lead</t>
        </is>
      </c>
      <c r="AA298" s="86" t="inlineStr">
        <is>
          <t>Evidence level B2 · moved down to B1 so that no reportee shares a band with their manager, with the fewest moves across IRIS · pay and title protected for one cycle</t>
        </is>
      </c>
      <c r="AB298" s="97" t="inlineStr">
        <is>
          <t>Deep chain: shares a band with manager Kimaya Mundlye · B2 · decide: report to the next manager up, or merge this layer</t>
        </is>
      </c>
      <c r="AC298" s="88" t="inlineStr">
        <is>
          <t>B2</t>
        </is>
      </c>
      <c r="AD298" s="21" t="inlineStr">
        <is>
          <t>High · 15.2 yrs vs market 4–8 yrs for B1</t>
        </is>
      </c>
      <c r="AE298" s="21" t="inlineStr">
        <is>
          <t>3 direct reports · norm IC: none · Team Lead: 3–5</t>
        </is>
      </c>
      <c r="AF298" s="21" t="inlineStr">
        <is>
          <t>P3 / M2 · SFIA 4 Enable</t>
        </is>
      </c>
      <c r="AG298" s="89" t="str">
        <f>IFERROR(IF(INDEX(RM_I_C,MATCH($U298,RM_KEY,0))="","",INDEX(RM_I_C,MATCH($U298,RM_KEY,0))),"")</f>
        <v>H</v>
      </c>
      <c r="AH298" s="90" t="str">
        <f>IFERROR(IF(INDEX(RM_I_Au,MATCH($U298,RM_KEY,0))="","",INDEX(RM_I_Au,MATCH($U298,RM_KEY,0))),"")</f>
        <v>M</v>
      </c>
      <c r="AI298" s="90" t="str">
        <f>IFERROR(IF(INDEX(RM_I_Ac,MATCH($U298,RM_KEY,0))="","",INDEX(RM_I_Ac,MATCH($U298,RM_KEY,0))),"")</f>
        <v>L</v>
      </c>
      <c r="AJ298" s="90" t="str">
        <f>IFERROR(IF(INDEX(RM_I_L,MATCH($U298,RM_KEY,0))="","",INDEX(RM_I_L,MATCH($U298,RM_KEY,0))),"")</f>
        <v>L</v>
      </c>
      <c r="AK298" s="90" t="str">
        <f>IFERROR(IF(INDEX(RM_I_BI,MATCH($U298,RM_KEY,0))="","",INDEX(RM_I_BI,MATCH($U298,RM_KEY,0))),"")</f>
        <v>L</v>
      </c>
      <c r="AL298" s="90" t="str">
        <f>IFERROR(IF(INDEX(RM_I_Exp,MATCH($U298,RM_KEY,0))="","",INDEX(RM_I_Exp,MATCH($U298,RM_KEY,0))),"")</f>
        <v>L</v>
      </c>
      <c r="AM298" s="90" t="str">
        <f>IFERROR(IF(INDEX(RM_I_Edu,MATCH($U298,RM_KEY,0))="","",INDEX(RM_I_Edu,MATCH($U298,RM_KEY,0))),"")</f>
        <v>L</v>
      </c>
      <c r="AN298" s="91" t="str">
        <f>IFERROR(IF(INDEX(RM_M_C,MATCH($U298,RM_KEY,0))="","",INDEX(RM_M_C,MATCH($U298,RM_KEY,0))),"")</f>
        <v>H</v>
      </c>
      <c r="AO298" s="92" t="str">
        <f>IFERROR(IF(INDEX(RM_M_Au,MATCH($U298,RM_KEY,0))="","",INDEX(RM_M_Au,MATCH($U298,RM_KEY,0))),"")</f>
        <v>M</v>
      </c>
      <c r="AP298" s="92" t="str">
        <f>IFERROR(IF(INDEX(RM_M_Ac,MATCH($U298,RM_KEY,0))="","",INDEX(RM_M_Ac,MATCH($U298,RM_KEY,0))),"")</f>
        <v>M</v>
      </c>
      <c r="AQ298" s="92" t="str">
        <f>IFERROR(IF(INDEX(RM_M_L,MATCH($U298,RM_KEY,0))="","",INDEX(RM_M_L,MATCH($U298,RM_KEY,0))),"")</f>
        <v>L</v>
      </c>
      <c r="AR298" s="92" t="str">
        <f>IFERROR(IF(INDEX(RM_M_BI,MATCH($U298,RM_KEY,0))="","",INDEX(RM_M_BI,MATCH($U298,RM_KEY,0))),"")</f>
        <v>L</v>
      </c>
      <c r="AS298" s="92" t="str">
        <f>IFERROR(IF(INDEX(RM_M_Exp,MATCH($U298,RM_KEY,0))="","",INDEX(RM_M_Exp,MATCH($U298,RM_KEY,0))),"")</f>
        <v>L</v>
      </c>
      <c r="AT298" s="92" t="str">
        <f>IFERROR(IF(INDEX(RM_M_Edu,MATCH($U298,RM_KEY,0))="","",INDEX(RM_M_Edu,MATCH($U298,RM_KEY,0))),"")</f>
        <v>L</v>
      </c>
      <c r="AU298" s="93" t="str">
        <f>IFERROR(IF(INDEX(RM_L_C,MATCH($U298,RM_KEY,0))="","",INDEX(RM_L_C,MATCH($U298,RM_KEY,0))),"")</f>
        <v/>
      </c>
      <c r="AV298" s="94" t="str">
        <f>IFERROR(IF(INDEX(RM_L_Au,MATCH($U298,RM_KEY,0))="","",INDEX(RM_L_Au,MATCH($U298,RM_KEY,0))),"")</f>
        <v/>
      </c>
      <c r="AW298" s="94" t="str">
        <f>IFERROR(IF(INDEX(RM_L_Ac,MATCH($U298,RM_KEY,0))="","",INDEX(RM_L_Ac,MATCH($U298,RM_KEY,0))),"")</f>
        <v/>
      </c>
      <c r="AX298" s="94" t="str">
        <f>IFERROR(IF(INDEX(RM_L_L,MATCH($U298,RM_KEY,0))="","",INDEX(RM_L_L,MATCH($U298,RM_KEY,0))),"")</f>
        <v/>
      </c>
      <c r="AY298" s="94" t="str">
        <f>IFERROR(IF(INDEX(RM_L_BI,MATCH($U298,RM_KEY,0))="","",INDEX(RM_L_BI,MATCH($U298,RM_KEY,0))),"")</f>
        <v/>
      </c>
      <c r="AZ298" s="94" t="str">
        <f>IFERROR(IF(INDEX(RM_L_Exp,MATCH($U298,RM_KEY,0))="","",INDEX(RM_L_Exp,MATCH($U298,RM_KEY,0))),"")</f>
        <v/>
      </c>
      <c r="BA298" s="94" t="str">
        <f>IFERROR(IF(INDEX(RM_L_Edu,MATCH($U298,RM_KEY,0))="","",INDEX(RM_L_Edu,MATCH($U298,RM_KEY,0))),"")</f>
        <v/>
      </c>
      <c r="BB298" s="89" t="inlineStr">
        <is>
          <t>M</t>
        </is>
      </c>
      <c r="BC298" s="90" t="inlineStr">
        <is>
          <t>M</t>
        </is>
      </c>
      <c r="BD298" s="90" t="inlineStr">
        <is>
          <t>M</t>
        </is>
      </c>
      <c r="BE298" s="90" t="inlineStr">
        <is>
          <t>M</t>
        </is>
      </c>
      <c r="BF298" s="90" t="n"/>
      <c r="BG298" s="90" t="inlineStr">
        <is>
          <t>H</t>
        </is>
      </c>
      <c r="BH298" s="90" t="inlineStr">
        <is>
          <t>M</t>
        </is>
      </c>
      <c r="BI298" s="93" t="n"/>
      <c r="BJ298" s="94" t="n"/>
      <c r="BK298" s="94" t="n"/>
      <c r="BL298" s="94" t="n"/>
      <c r="BM298" s="94" t="n"/>
      <c r="BN298" s="94" t="n"/>
      <c r="BO298" s="94" t="n"/>
      <c r="BP298" s="63" t="n"/>
      <c r="BQ298" s="95" t="str">
        <f>IF(CY298=0,"",IF(BP298&lt;&gt;"",BP298,IF(LEFT(W298,1)="X",W298,IF(OR(W298="B+",W298="C+"),INDEX(LAD_PC,MAX(1,MIN(14,MATCH(W298,LAD_PC,0)+IF((DA298-CZ298)&gt;=0.5,1,IF((DA298-CZ298)&lt;=-0.5,-1,0))))),INDEX(LAD_STD,MAX(1,MIN(12,MATCH(W298,LAD_STD,0)+IF((DA298-CZ298)&gt;=0.5,1,IF((DA298-CZ298)&lt;=-0.5,-1,0)))))))))</f>
        <v/>
      </c>
      <c r="BR298" s="86" t="str">
        <f>IF(BQ298="","",IFERROR(CHOOSE(INDEX(B_RANK,MATCH(BQ298,B_LVL,0)),"Band A · Practitioner","Band B · Specialist / Manager","B+ · Player-Coach","Band C · Principal / Head","C+ · Player-Coach","Band D · Business leadership","Band E · Enterprise leadership"),"Band X · Consultant"))</f>
        <v/>
      </c>
      <c r="BS298" s="86" t="str">
        <f>IF(BQ298="","",IF(BQ298=W298,"• Same",IF(INDEX(B_VAL,MATCH(BQ298,B_LVL,0))&gt;INDEX(B_VAL,MATCH(W298,B_LVL,0)),"▲ Up","▼ Down")))</f>
        <v/>
      </c>
      <c r="BT298" s="95" t="str">
        <f>IF(BQ298&lt;&gt;"",BQ298,W298)</f>
        <v>B1</v>
      </c>
      <c r="BU298" s="86" t="str">
        <f>IFERROR(IF($H298="","—",IF(OR(LEFT(BT298,1)="X",LEFT(INDEX($BT$7:$BT$592,MATCH($H298,$D$7:$D$592,0)),1)="X"),"—",IF(AND(LEFT(BT298,1)="E",LEFT(INDEX($BT$7:$BT$592,MATCH($H298,$D$7:$D$592,0)),1)="E"),"Exception · Band E",IF(INDEX(B_VAL,MATCH(BT298,B_LVL,0))&gt;=INDEX(B_VAL,MATCH(INDEX($BT$7:$BT$592,MATCH($H298,$D$7:$D$592,0)),B_LVL,0)),"⚠ At or above the manager",IF(INDEX(B_RANK,MATCH(BT298,B_LVL,0))=INDEX(B_RANK,MATCH(INDEX($BT$7:$BT$592,MATCH($H298,$D$7:$D$592,0)),B_LVL,0)),"⚠ Same band as the manager","OK"))))),"—")</f>
        <v>⚠ Same band as the manager</v>
      </c>
      <c r="BV298" s="64" t="n"/>
      <c r="BW298" s="20">
        <f>IFERROR(INDEX(LMH_PTS,MATCH(AG298,LMH_KEY,0)),0)</f>
        <v>9</v>
      </c>
      <c r="BX298" s="21">
        <f>IFERROR(INDEX(LMH_PTS,MATCH(AH298,LMH_KEY,0)),0)</f>
        <v>3</v>
      </c>
      <c r="BY298" s="21">
        <f>IFERROR(INDEX(LMH_PTS,MATCH(AI298,LMH_KEY,0)),0)</f>
        <v>1</v>
      </c>
      <c r="BZ298" s="21">
        <f>IFERROR(INDEX(LMH_PTS,MATCH(AJ298,LMH_KEY,0)),0)</f>
        <v>1</v>
      </c>
      <c r="CA298" s="21">
        <f>IFERROR(INDEX(LMH_PTS,MATCH(AK298,LMH_KEY,0)),0)</f>
        <v>1</v>
      </c>
      <c r="CB298" s="21">
        <f>IFERROR(INDEX(LMH_PTS,MATCH(AL298,LMH_KEY,0)),0)</f>
        <v>1</v>
      </c>
      <c r="CC298" s="21">
        <f>IFERROR(INDEX(LMH_PTS,MATCH(AM298,LMH_KEY,0)),0)</f>
        <v>1</v>
      </c>
      <c r="CD298" s="21">
        <f>IFERROR(INDEX(LMH_PTS,MATCH(IF(AU298&lt;&gt;"",AU298,AG298),LMH_KEY,0)),0)</f>
        <v>9</v>
      </c>
      <c r="CE298" s="21">
        <f>IFERROR(INDEX(LMH_PTS,MATCH(IF(AV298&lt;&gt;"",AV298,AH298),LMH_KEY,0)),0)</f>
        <v>3</v>
      </c>
      <c r="CF298" s="21">
        <f>IFERROR(INDEX(LMH_PTS,MATCH(IF(AW298&lt;&gt;"",AW298,AI298),LMH_KEY,0)),0)</f>
        <v>1</v>
      </c>
      <c r="CG298" s="21">
        <f>IFERROR(INDEX(LMH_PTS,MATCH(IF(AX298&lt;&gt;"",AX298,AJ298),LMH_KEY,0)),0)</f>
        <v>1</v>
      </c>
      <c r="CH298" s="21">
        <f>IFERROR(INDEX(LMH_PTS,MATCH(IF(AY298&lt;&gt;"",AY298,AK298),LMH_KEY,0)),0)</f>
        <v>1</v>
      </c>
      <c r="CI298" s="21">
        <f>IFERROR(INDEX(LMH_PTS,MATCH(IF(AZ298&lt;&gt;"",AZ298,AL298),LMH_KEY,0)),0)</f>
        <v>1</v>
      </c>
      <c r="CJ298" s="21">
        <f>IFERROR(INDEX(LMH_PTS,MATCH(IF(BA298&lt;&gt;"",BA298,AM298),LMH_KEY,0)),0)</f>
        <v>1</v>
      </c>
      <c r="CK298" s="21">
        <f>IF(BB298="",0,IFERROR(INDEX(LMH_STEP,MATCH(BB298,LMH_KEY,0)),0))</f>
        <v>0</v>
      </c>
      <c r="CL298" s="21">
        <f>IF(BC298="",0,IFERROR(INDEX(LMH_STEP,MATCH(BC298,LMH_KEY,0)),0))</f>
        <v>0</v>
      </c>
      <c r="CM298" s="21">
        <f>IF(BD298="",0,IFERROR(INDEX(LMH_STEP,MATCH(BD298,LMH_KEY,0)),0))</f>
        <v>0</v>
      </c>
      <c r="CN298" s="21">
        <f>IF(BE298="",0,IFERROR(INDEX(LMH_STEP,MATCH(BE298,LMH_KEY,0)),0))</f>
        <v>0</v>
      </c>
      <c r="CO298" s="21">
        <f>IF(BF298="",0,IFERROR(INDEX(LMH_STEP,MATCH(BF298,LMH_KEY,0)),0))</f>
        <v>0</v>
      </c>
      <c r="CP298" s="21">
        <f>IF(BG298="",0,IFERROR(INDEX(LMH_STEP,MATCH(BG298,LMH_KEY,0)),0))</f>
        <v>1</v>
      </c>
      <c r="CQ298" s="21">
        <f>IF(BH298="",0,IFERROR(INDEX(LMH_STEP,MATCH(BH298,LMH_KEY,0)),0))</f>
        <v>0</v>
      </c>
      <c r="CR298" s="21">
        <f>IF(BI298&lt;&gt;"",IFERROR(INDEX(LMH_STEP,MATCH(BI298,LMH_KEY,0)),0),CK298)</f>
        <v>0</v>
      </c>
      <c r="CS298" s="21">
        <f>IF(BJ298&lt;&gt;"",IFERROR(INDEX(LMH_STEP,MATCH(BJ298,LMH_KEY,0)),0),CL298)</f>
        <v>0</v>
      </c>
      <c r="CT298" s="21">
        <f>IF(BK298&lt;&gt;"",IFERROR(INDEX(LMH_STEP,MATCH(BK298,LMH_KEY,0)),0),CM298)</f>
        <v>0</v>
      </c>
      <c r="CU298" s="21">
        <f>IF(BL298&lt;&gt;"",IFERROR(INDEX(LMH_STEP,MATCH(BL298,LMH_KEY,0)),0),CN298)</f>
        <v>0</v>
      </c>
      <c r="CV298" s="21">
        <f>IF(BM298&lt;&gt;"",IFERROR(INDEX(LMH_STEP,MATCH(BM298,LMH_KEY,0)),0),CO298)</f>
        <v>0</v>
      </c>
      <c r="CW298" s="21">
        <f>IF(BN298&lt;&gt;"",IFERROR(INDEX(LMH_STEP,MATCH(BN298,LMH_KEY,0)),0),CP298)</f>
        <v>1</v>
      </c>
      <c r="CX298" s="21">
        <f>IF(BO298&lt;&gt;"",IFERROR(INDEX(LMH_STEP,MATCH(BO298,LMH_KEY,0)),0),CQ298)</f>
        <v>0</v>
      </c>
      <c r="CY298" s="21">
        <f>COUNTA(BI298:BO298)+IF(BP298&lt;&gt;"",1,0)+IFERROR(INDEX(RM_LCNT,MATCH($U298,RM_KEY,0)),0)</f>
        <v>0</v>
      </c>
      <c r="CZ298" s="21">
        <f>IF((BW298+BX298+BY298+BZ298+CA298+CB298+CC298)=0,0,(BW298*CK298+BX298*CL298+BY298*CM298+BZ298*CN298+CA298*CO298+CB298*CP298+CC298*CQ298)/(BW298+BX298+BY298+BZ298+CA298+CB298+CC298))</f>
        <v>0.0588235294117647</v>
      </c>
      <c r="DA298" s="21">
        <f>IF((CD298+CE298+CF298+CG298+CH298+CI298+CJ298)=0,0,(CD298*CR298+CE298*CS298+CF298*CT298+CG298*CU298+CH298*CV298+CI298*CW298+CJ298*CX298)/(CD298+CE298+CF298+CG298+CH298+CI298+CJ298))</f>
        <v>0.0588235294117647</v>
      </c>
    </row>
    <row r="299" ht="70" customHeight="1">
      <c r="A299" s="59" t="inlineStr">
        <is>
          <t>iFile</t>
        </is>
      </c>
      <c r="B299" s="17" t="inlineStr">
        <is>
          <t>Technology</t>
        </is>
      </c>
      <c r="C299" s="17" t="n">
        <v>6</v>
      </c>
      <c r="D299" s="17" t="inlineStr">
        <is>
          <t>IRIS2501</t>
        </is>
      </c>
      <c r="E299" s="17" t="inlineStr">
        <is>
          <t>Abhishek Kadam</t>
        </is>
      </c>
      <c r="F299" s="17" t="inlineStr">
        <is>
          <t>Software Engineer</t>
        </is>
      </c>
      <c r="G299" s="17" t="inlineStr">
        <is>
          <t>Arpit Pagaria</t>
        </is>
      </c>
      <c r="H299" s="17" t="inlineStr">
        <is>
          <t>IRIS1817</t>
        </is>
      </c>
      <c r="I299" s="17" t="n">
        <v>2.5</v>
      </c>
      <c r="J299" s="17" t="inlineStr">
        <is>
          <t>B.Tech</t>
        </is>
      </c>
      <c r="K299" s="17" t="inlineStr">
        <is>
          <t>L3 – Professional / Associate</t>
        </is>
      </c>
      <c r="L299" s="82" t="inlineStr">
        <is>
          <t>20 of 20</t>
        </is>
      </c>
      <c r="M299" s="83" t="n"/>
      <c r="N299"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299" s="83" t="inlineStr">
        <is>
          <t>Latest rating: 2 · Potential: Medium · 9-box: Emerging Talent</t>
        </is>
      </c>
      <c r="P299" s="83" t="inlineStr">
        <is>
          <t>Complexity &amp; Expertise: A2: Develops and customises Java / Spring Boot backend features; fixes production issues in own modules → matches the start
Autonomy &amp; Decision: A2: Decides routine technical issues only → matches the start
Accountability &amp; Impact: A2: own survey / KRA answers · summarised by the rater; not quoted → matches the start
Leadership &amp; Strategy: A1: No guidance of others described → matches the start</t>
        </is>
      </c>
      <c r="Q299" s="84" t="inlineStr">
        <is>
          <t>Open ▸</t>
        </is>
      </c>
      <c r="R299" s="84" t="inlineStr">
        <is>
          <t>Card ▸</t>
        </is>
      </c>
      <c r="S299" s="85" t="inlineStr">
        <is>
          <t>Engineering &amp; Development</t>
        </is>
      </c>
      <c r="T299" s="86" t="inlineStr">
        <is>
          <t>Backend Development</t>
        </is>
      </c>
      <c r="U299" s="86" t="inlineStr">
        <is>
          <t>R032</t>
        </is>
      </c>
      <c r="V299" s="86" t="inlineStr">
        <is>
          <t>Backend Development · IC</t>
        </is>
      </c>
      <c r="W299" s="101" t="inlineStr">
        <is>
          <t>A3</t>
        </is>
      </c>
      <c r="X299" s="86" t="inlineStr">
        <is>
          <t>Band A · Practitioner</t>
        </is>
      </c>
      <c r="Y299" s="86" t="inlineStr">
        <is>
          <t>Senior Software Engineer</t>
        </is>
      </c>
      <c r="Z299" s="86" t="n"/>
      <c r="AA299" s="86" t="inlineStr">
        <is>
          <t>Placed at A3 by the evidence: six ratings × market-derived weights and rules R1–R13 · no move needed for the reporting line</t>
        </is>
      </c>
      <c r="AB299" s="86" t="n"/>
      <c r="AC299" s="88" t="inlineStr">
        <is>
          <t>A2</t>
        </is>
      </c>
      <c r="AD299" s="21" t="inlineStr">
        <is>
          <t>Medium · 2.5 yrs vs market 2–5 yrs for A3</t>
        </is>
      </c>
      <c r="AE299" s="21" t="n"/>
      <c r="AF299" s="21" t="inlineStr">
        <is>
          <t>P2 · SFIA 3 Apply</t>
        </is>
      </c>
      <c r="AG299" s="89" t="str">
        <f>IFERROR(IF(INDEX(RM_I_C,MATCH($U299,RM_KEY,0))="","",INDEX(RM_I_C,MATCH($U299,RM_KEY,0))),"")</f>
        <v>H</v>
      </c>
      <c r="AH299" s="90" t="str">
        <f>IFERROR(IF(INDEX(RM_I_Au,MATCH($U299,RM_KEY,0))="","",INDEX(RM_I_Au,MATCH($U299,RM_KEY,0))),"")</f>
        <v>M</v>
      </c>
      <c r="AI299" s="90" t="str">
        <f>IFERROR(IF(INDEX(RM_I_Ac,MATCH($U299,RM_KEY,0))="","",INDEX(RM_I_Ac,MATCH($U299,RM_KEY,0))),"")</f>
        <v>L</v>
      </c>
      <c r="AJ299" s="90" t="str">
        <f>IFERROR(IF(INDEX(RM_I_L,MATCH($U299,RM_KEY,0))="","",INDEX(RM_I_L,MATCH($U299,RM_KEY,0))),"")</f>
        <v>L</v>
      </c>
      <c r="AK299" s="90" t="str">
        <f>IFERROR(IF(INDEX(RM_I_BI,MATCH($U299,RM_KEY,0))="","",INDEX(RM_I_BI,MATCH($U299,RM_KEY,0))),"")</f>
        <v>L</v>
      </c>
      <c r="AL299" s="90" t="str">
        <f>IFERROR(IF(INDEX(RM_I_Exp,MATCH($U299,RM_KEY,0))="","",INDEX(RM_I_Exp,MATCH($U299,RM_KEY,0))),"")</f>
        <v>L</v>
      </c>
      <c r="AM299" s="90" t="str">
        <f>IFERROR(IF(INDEX(RM_I_Edu,MATCH($U299,RM_KEY,0))="","",INDEX(RM_I_Edu,MATCH($U299,RM_KEY,0))),"")</f>
        <v>L</v>
      </c>
      <c r="AN299" s="91" t="str">
        <f>IFERROR(IF(INDEX(RM_M_C,MATCH($U299,RM_KEY,0))="","",INDEX(RM_M_C,MATCH($U299,RM_KEY,0))),"")</f>
        <v>H</v>
      </c>
      <c r="AO299" s="92" t="str">
        <f>IFERROR(IF(INDEX(RM_M_Au,MATCH($U299,RM_KEY,0))="","",INDEX(RM_M_Au,MATCH($U299,RM_KEY,0))),"")</f>
        <v>M</v>
      </c>
      <c r="AP299" s="92" t="str">
        <f>IFERROR(IF(INDEX(RM_M_Ac,MATCH($U299,RM_KEY,0))="","",INDEX(RM_M_Ac,MATCH($U299,RM_KEY,0))),"")</f>
        <v>M</v>
      </c>
      <c r="AQ299" s="92" t="str">
        <f>IFERROR(IF(INDEX(RM_M_L,MATCH($U299,RM_KEY,0))="","",INDEX(RM_M_L,MATCH($U299,RM_KEY,0))),"")</f>
        <v>L</v>
      </c>
      <c r="AR299" s="92" t="str">
        <f>IFERROR(IF(INDEX(RM_M_BI,MATCH($U299,RM_KEY,0))="","",INDEX(RM_M_BI,MATCH($U299,RM_KEY,0))),"")</f>
        <v>L</v>
      </c>
      <c r="AS299" s="92" t="str">
        <f>IFERROR(IF(INDEX(RM_M_Exp,MATCH($U299,RM_KEY,0))="","",INDEX(RM_M_Exp,MATCH($U299,RM_KEY,0))),"")</f>
        <v>L</v>
      </c>
      <c r="AT299" s="92" t="str">
        <f>IFERROR(IF(INDEX(RM_M_Edu,MATCH($U299,RM_KEY,0))="","",INDEX(RM_M_Edu,MATCH($U299,RM_KEY,0))),"")</f>
        <v>L</v>
      </c>
      <c r="AU299" s="93" t="str">
        <f>IFERROR(IF(INDEX(RM_L_C,MATCH($U299,RM_KEY,0))="","",INDEX(RM_L_C,MATCH($U299,RM_KEY,0))),"")</f>
        <v/>
      </c>
      <c r="AV299" s="94" t="str">
        <f>IFERROR(IF(INDEX(RM_L_Au,MATCH($U299,RM_KEY,0))="","",INDEX(RM_L_Au,MATCH($U299,RM_KEY,0))),"")</f>
        <v/>
      </c>
      <c r="AW299" s="94" t="str">
        <f>IFERROR(IF(INDEX(RM_L_Ac,MATCH($U299,RM_KEY,0))="","",INDEX(RM_L_Ac,MATCH($U299,RM_KEY,0))),"")</f>
        <v/>
      </c>
      <c r="AX299" s="94" t="str">
        <f>IFERROR(IF(INDEX(RM_L_L,MATCH($U299,RM_KEY,0))="","",INDEX(RM_L_L,MATCH($U299,RM_KEY,0))),"")</f>
        <v/>
      </c>
      <c r="AY299" s="94" t="str">
        <f>IFERROR(IF(INDEX(RM_L_BI,MATCH($U299,RM_KEY,0))="","",INDEX(RM_L_BI,MATCH($U299,RM_KEY,0))),"")</f>
        <v/>
      </c>
      <c r="AZ299" s="94" t="str">
        <f>IFERROR(IF(INDEX(RM_L_Exp,MATCH($U299,RM_KEY,0))="","",INDEX(RM_L_Exp,MATCH($U299,RM_KEY,0))),"")</f>
        <v/>
      </c>
      <c r="BA299" s="94" t="str">
        <f>IFERROR(IF(INDEX(RM_L_Edu,MATCH($U299,RM_KEY,0))="","",INDEX(RM_L_Edu,MATCH($U299,RM_KEY,0))),"")</f>
        <v/>
      </c>
      <c r="BB299" s="89" t="inlineStr">
        <is>
          <t>L</t>
        </is>
      </c>
      <c r="BC299" s="90" t="inlineStr">
        <is>
          <t>L</t>
        </is>
      </c>
      <c r="BD299" s="90" t="inlineStr">
        <is>
          <t>L</t>
        </is>
      </c>
      <c r="BE299" s="90" t="inlineStr">
        <is>
          <t>L</t>
        </is>
      </c>
      <c r="BF299" s="90" t="n"/>
      <c r="BG299" s="90" t="inlineStr">
        <is>
          <t>M</t>
        </is>
      </c>
      <c r="BH299" s="90" t="inlineStr">
        <is>
          <t>M</t>
        </is>
      </c>
      <c r="BI299" s="93" t="n"/>
      <c r="BJ299" s="94" t="n"/>
      <c r="BK299" s="94" t="n"/>
      <c r="BL299" s="94" t="n"/>
      <c r="BM299" s="94" t="n"/>
      <c r="BN299" s="94" t="n"/>
      <c r="BO299" s="94" t="n"/>
      <c r="BP299" s="63" t="n"/>
      <c r="BQ299" s="95" t="str">
        <f>IF(CY299=0,"",IF(BP299&lt;&gt;"",BP299,IF(LEFT(W299,1)="X",W299,IF(OR(W299="B+",W299="C+"),INDEX(LAD_PC,MAX(1,MIN(14,MATCH(W299,LAD_PC,0)+IF((DA299-CZ299)&gt;=0.5,1,IF((DA299-CZ299)&lt;=-0.5,-1,0))))),INDEX(LAD_STD,MAX(1,MIN(12,MATCH(W299,LAD_STD,0)+IF((DA299-CZ299)&gt;=0.5,1,IF((DA299-CZ299)&lt;=-0.5,-1,0)))))))))</f>
        <v/>
      </c>
      <c r="BR299" s="86" t="str">
        <f>IF(BQ299="","",IFERROR(CHOOSE(INDEX(B_RANK,MATCH(BQ299,B_LVL,0)),"Band A · Practitioner","Band B · Specialist / Manager","B+ · Player-Coach","Band C · Principal / Head","C+ · Player-Coach","Band D · Business leadership","Band E · Enterprise leadership"),"Band X · Consultant"))</f>
        <v/>
      </c>
      <c r="BS299" s="86" t="str">
        <f>IF(BQ299="","",IF(BQ299=W299,"• Same",IF(INDEX(B_VAL,MATCH(BQ299,B_LVL,0))&gt;INDEX(B_VAL,MATCH(W299,B_LVL,0)),"▲ Up","▼ Down")))</f>
        <v/>
      </c>
      <c r="BT299" s="95" t="str">
        <f>IF(BQ299&lt;&gt;"",BQ299,W299)</f>
        <v>A3</v>
      </c>
      <c r="BU299" s="86" t="str">
        <f>IFERROR(IF($H299="","—",IF(OR(LEFT(BT299,1)="X",LEFT(INDEX($BT$7:$BT$592,MATCH($H299,$D$7:$D$592,0)),1)="X"),"—",IF(AND(LEFT(BT299,1)="E",LEFT(INDEX($BT$7:$BT$592,MATCH($H299,$D$7:$D$592,0)),1)="E"),"Exception · Band E",IF(INDEX(B_VAL,MATCH(BT299,B_LVL,0))&gt;=INDEX(B_VAL,MATCH(INDEX($BT$7:$BT$592,MATCH($H299,$D$7:$D$592,0)),B_LVL,0)),"⚠ At or above the manager",IF(INDEX(B_RANK,MATCH(BT299,B_LVL,0))=INDEX(B_RANK,MATCH(INDEX($BT$7:$BT$592,MATCH($H299,$D$7:$D$592,0)),B_LVL,0)),"⚠ Same band as the manager","OK"))))),"—")</f>
        <v>OK</v>
      </c>
      <c r="BV299" s="64" t="n"/>
      <c r="BW299" s="20">
        <f>IFERROR(INDEX(LMH_PTS,MATCH(AG299,LMH_KEY,0)),0)</f>
        <v>9</v>
      </c>
      <c r="BX299" s="21">
        <f>IFERROR(INDEX(LMH_PTS,MATCH(AH299,LMH_KEY,0)),0)</f>
        <v>3</v>
      </c>
      <c r="BY299" s="21">
        <f>IFERROR(INDEX(LMH_PTS,MATCH(AI299,LMH_KEY,0)),0)</f>
        <v>1</v>
      </c>
      <c r="BZ299" s="21">
        <f>IFERROR(INDEX(LMH_PTS,MATCH(AJ299,LMH_KEY,0)),0)</f>
        <v>1</v>
      </c>
      <c r="CA299" s="21">
        <f>IFERROR(INDEX(LMH_PTS,MATCH(AK299,LMH_KEY,0)),0)</f>
        <v>1</v>
      </c>
      <c r="CB299" s="21">
        <f>IFERROR(INDEX(LMH_PTS,MATCH(AL299,LMH_KEY,0)),0)</f>
        <v>1</v>
      </c>
      <c r="CC299" s="21">
        <f>IFERROR(INDEX(LMH_PTS,MATCH(AM299,LMH_KEY,0)),0)</f>
        <v>1</v>
      </c>
      <c r="CD299" s="21">
        <f>IFERROR(INDEX(LMH_PTS,MATCH(IF(AU299&lt;&gt;"",AU299,AG299),LMH_KEY,0)),0)</f>
        <v>9</v>
      </c>
      <c r="CE299" s="21">
        <f>IFERROR(INDEX(LMH_PTS,MATCH(IF(AV299&lt;&gt;"",AV299,AH299),LMH_KEY,0)),0)</f>
        <v>3</v>
      </c>
      <c r="CF299" s="21">
        <f>IFERROR(INDEX(LMH_PTS,MATCH(IF(AW299&lt;&gt;"",AW299,AI299),LMH_KEY,0)),0)</f>
        <v>1</v>
      </c>
      <c r="CG299" s="21">
        <f>IFERROR(INDEX(LMH_PTS,MATCH(IF(AX299&lt;&gt;"",AX299,AJ299),LMH_KEY,0)),0)</f>
        <v>1</v>
      </c>
      <c r="CH299" s="21">
        <f>IFERROR(INDEX(LMH_PTS,MATCH(IF(AY299&lt;&gt;"",AY299,AK299),LMH_KEY,0)),0)</f>
        <v>1</v>
      </c>
      <c r="CI299" s="21">
        <f>IFERROR(INDEX(LMH_PTS,MATCH(IF(AZ299&lt;&gt;"",AZ299,AL299),LMH_KEY,0)),0)</f>
        <v>1</v>
      </c>
      <c r="CJ299" s="21">
        <f>IFERROR(INDEX(LMH_PTS,MATCH(IF(BA299&lt;&gt;"",BA299,AM299),LMH_KEY,0)),0)</f>
        <v>1</v>
      </c>
      <c r="CK299" s="21">
        <f>IF(BB299="",0,IFERROR(INDEX(LMH_STEP,MATCH(BB299,LMH_KEY,0)),0))</f>
        <v>-1</v>
      </c>
      <c r="CL299" s="21">
        <f>IF(BC299="",0,IFERROR(INDEX(LMH_STEP,MATCH(BC299,LMH_KEY,0)),0))</f>
        <v>-1</v>
      </c>
      <c r="CM299" s="21">
        <f>IF(BD299="",0,IFERROR(INDEX(LMH_STEP,MATCH(BD299,LMH_KEY,0)),0))</f>
        <v>-1</v>
      </c>
      <c r="CN299" s="21">
        <f>IF(BE299="",0,IFERROR(INDEX(LMH_STEP,MATCH(BE299,LMH_KEY,0)),0))</f>
        <v>-1</v>
      </c>
      <c r="CO299" s="21">
        <f>IF(BF299="",0,IFERROR(INDEX(LMH_STEP,MATCH(BF299,LMH_KEY,0)),0))</f>
        <v>0</v>
      </c>
      <c r="CP299" s="21">
        <f>IF(BG299="",0,IFERROR(INDEX(LMH_STEP,MATCH(BG299,LMH_KEY,0)),0))</f>
        <v>0</v>
      </c>
      <c r="CQ299" s="21">
        <f>IF(BH299="",0,IFERROR(INDEX(LMH_STEP,MATCH(BH299,LMH_KEY,0)),0))</f>
        <v>0</v>
      </c>
      <c r="CR299" s="21">
        <f>IF(BI299&lt;&gt;"",IFERROR(INDEX(LMH_STEP,MATCH(BI299,LMH_KEY,0)),0),CK299)</f>
        <v>-1</v>
      </c>
      <c r="CS299" s="21">
        <f>IF(BJ299&lt;&gt;"",IFERROR(INDEX(LMH_STEP,MATCH(BJ299,LMH_KEY,0)),0),CL299)</f>
        <v>-1</v>
      </c>
      <c r="CT299" s="21">
        <f>IF(BK299&lt;&gt;"",IFERROR(INDEX(LMH_STEP,MATCH(BK299,LMH_KEY,0)),0),CM299)</f>
        <v>-1</v>
      </c>
      <c r="CU299" s="21">
        <f>IF(BL299&lt;&gt;"",IFERROR(INDEX(LMH_STEP,MATCH(BL299,LMH_KEY,0)),0),CN299)</f>
        <v>-1</v>
      </c>
      <c r="CV299" s="21">
        <f>IF(BM299&lt;&gt;"",IFERROR(INDEX(LMH_STEP,MATCH(BM299,LMH_KEY,0)),0),CO299)</f>
        <v>0</v>
      </c>
      <c r="CW299" s="21">
        <f>IF(BN299&lt;&gt;"",IFERROR(INDEX(LMH_STEP,MATCH(BN299,LMH_KEY,0)),0),CP299)</f>
        <v>0</v>
      </c>
      <c r="CX299" s="21">
        <f>IF(BO299&lt;&gt;"",IFERROR(INDEX(LMH_STEP,MATCH(BO299,LMH_KEY,0)),0),CQ299)</f>
        <v>0</v>
      </c>
      <c r="CY299" s="21">
        <f>COUNTA(BI299:BO299)+IF(BP299&lt;&gt;"",1,0)+IFERROR(INDEX(RM_LCNT,MATCH($U299,RM_KEY,0)),0)</f>
        <v>0</v>
      </c>
      <c r="CZ299" s="21">
        <f>IF((BW299+BX299+BY299+BZ299+CA299+CB299+CC299)=0,0,(BW299*CK299+BX299*CL299+BY299*CM299+BZ299*CN299+CA299*CO299+CB299*CP299+CC299*CQ299)/(BW299+BX299+BY299+BZ299+CA299+CB299+CC299))</f>
        <v>-0.823529411764706</v>
      </c>
      <c r="DA299" s="21">
        <f>IF((CD299+CE299+CF299+CG299+CH299+CI299+CJ299)=0,0,(CD299*CR299+CE299*CS299+CF299*CT299+CG299*CU299+CH299*CV299+CI299*CW299+CJ299*CX299)/(CD299+CE299+CF299+CG299+CH299+CI299+CJ299))</f>
        <v>-0.823529411764706</v>
      </c>
    </row>
    <row r="300" ht="70" customHeight="1">
      <c r="A300" s="59" t="inlineStr">
        <is>
          <t>iFile</t>
        </is>
      </c>
      <c r="B300" s="17" t="inlineStr">
        <is>
          <t>Technology</t>
        </is>
      </c>
      <c r="C300" s="17" t="n">
        <v>6</v>
      </c>
      <c r="D300" s="17" t="inlineStr">
        <is>
          <t>IRIS2074</t>
        </is>
      </c>
      <c r="E300" s="17" t="inlineStr">
        <is>
          <t>Govind Chidrawar</t>
        </is>
      </c>
      <c r="F300" s="17" t="inlineStr">
        <is>
          <t>Senior Software Engineer</t>
        </is>
      </c>
      <c r="G300" s="17" t="inlineStr">
        <is>
          <t>Arpit Pagaria</t>
        </is>
      </c>
      <c r="H300" s="17" t="inlineStr">
        <is>
          <t>IRIS1817</t>
        </is>
      </c>
      <c r="I300" s="17" t="n">
        <v>6.1</v>
      </c>
      <c r="J300" s="17" t="inlineStr">
        <is>
          <t>B.E</t>
        </is>
      </c>
      <c r="K300" s="17" t="inlineStr">
        <is>
          <t>L4 – Senior</t>
        </is>
      </c>
      <c r="L300" s="82" t="inlineStr">
        <is>
          <t>20 of 20</t>
        </is>
      </c>
      <c r="M300" s="83" t="n"/>
      <c r="N300"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00" s="83" t="inlineStr">
        <is>
          <t>Latest rating: 4 · Potential: High · 9-box: High Impact / Growth Talent</t>
        </is>
      </c>
      <c r="P300" s="83" t="inlineStr">
        <is>
          <t>Complexity &amp; Expertise: A3: Designs and builds features, investigates technical issues and reviews code within agreed scope → matches the start
Autonomy &amp; Decision: A3: Decides feature design, implementation approach and code structure; resolves implementation issues alone → matches the start
Accountability &amp; Impact: A2: Design, quality and timely delivery of the features personally owned → moved down 0.5
Leadership &amp; Strategy: A3: Reviewing code and guiding other developers are listed responsibilities → moved up 0.5</t>
        </is>
      </c>
      <c r="Q300" s="84" t="inlineStr">
        <is>
          <t>Open ▸</t>
        </is>
      </c>
      <c r="R300" s="84" t="inlineStr">
        <is>
          <t>Card ▸</t>
        </is>
      </c>
      <c r="S300" s="85" t="inlineStr">
        <is>
          <t>Engineering &amp; Development</t>
        </is>
      </c>
      <c r="T300" s="86" t="inlineStr">
        <is>
          <t>Backend Development</t>
        </is>
      </c>
      <c r="U300" s="86" t="inlineStr">
        <is>
          <t>R032</t>
        </is>
      </c>
      <c r="V300" s="86" t="inlineStr">
        <is>
          <t>Backend Development · IC</t>
        </is>
      </c>
      <c r="W300" s="101" t="inlineStr">
        <is>
          <t>A3</t>
        </is>
      </c>
      <c r="X300" s="86" t="inlineStr">
        <is>
          <t>Band A · Practitioner</t>
        </is>
      </c>
      <c r="Y300" s="86" t="inlineStr">
        <is>
          <t>Senior Software Engineer</t>
        </is>
      </c>
      <c r="Z300" s="86" t="n"/>
      <c r="AA300" s="86" t="inlineStr">
        <is>
          <t>Placed at A3 by the evidence: six ratings × market-derived weights and rules R1–R13 · no move needed for the reporting line</t>
        </is>
      </c>
      <c r="AB300" s="86" t="n"/>
      <c r="AC300" s="88" t="inlineStr">
        <is>
          <t>A3</t>
        </is>
      </c>
      <c r="AD300" s="21" t="inlineStr">
        <is>
          <t>High · 6.1 yrs vs market 2–5 yrs for A3</t>
        </is>
      </c>
      <c r="AE300" s="21" t="n"/>
      <c r="AF300" s="21" t="inlineStr">
        <is>
          <t>P2 · SFIA 3 Apply</t>
        </is>
      </c>
      <c r="AG300" s="89" t="str">
        <f>IFERROR(IF(INDEX(RM_I_C,MATCH($U300,RM_KEY,0))="","",INDEX(RM_I_C,MATCH($U300,RM_KEY,0))),"")</f>
        <v>H</v>
      </c>
      <c r="AH300" s="90" t="str">
        <f>IFERROR(IF(INDEX(RM_I_Au,MATCH($U300,RM_KEY,0))="","",INDEX(RM_I_Au,MATCH($U300,RM_KEY,0))),"")</f>
        <v>M</v>
      </c>
      <c r="AI300" s="90" t="str">
        <f>IFERROR(IF(INDEX(RM_I_Ac,MATCH($U300,RM_KEY,0))="","",INDEX(RM_I_Ac,MATCH($U300,RM_KEY,0))),"")</f>
        <v>L</v>
      </c>
      <c r="AJ300" s="90" t="str">
        <f>IFERROR(IF(INDEX(RM_I_L,MATCH($U300,RM_KEY,0))="","",INDEX(RM_I_L,MATCH($U300,RM_KEY,0))),"")</f>
        <v>L</v>
      </c>
      <c r="AK300" s="90" t="str">
        <f>IFERROR(IF(INDEX(RM_I_BI,MATCH($U300,RM_KEY,0))="","",INDEX(RM_I_BI,MATCH($U300,RM_KEY,0))),"")</f>
        <v>L</v>
      </c>
      <c r="AL300" s="90" t="str">
        <f>IFERROR(IF(INDEX(RM_I_Exp,MATCH($U300,RM_KEY,0))="","",INDEX(RM_I_Exp,MATCH($U300,RM_KEY,0))),"")</f>
        <v>L</v>
      </c>
      <c r="AM300" s="90" t="str">
        <f>IFERROR(IF(INDEX(RM_I_Edu,MATCH($U300,RM_KEY,0))="","",INDEX(RM_I_Edu,MATCH($U300,RM_KEY,0))),"")</f>
        <v>L</v>
      </c>
      <c r="AN300" s="91" t="str">
        <f>IFERROR(IF(INDEX(RM_M_C,MATCH($U300,RM_KEY,0))="","",INDEX(RM_M_C,MATCH($U300,RM_KEY,0))),"")</f>
        <v>H</v>
      </c>
      <c r="AO300" s="92" t="str">
        <f>IFERROR(IF(INDEX(RM_M_Au,MATCH($U300,RM_KEY,0))="","",INDEX(RM_M_Au,MATCH($U300,RM_KEY,0))),"")</f>
        <v>M</v>
      </c>
      <c r="AP300" s="92" t="str">
        <f>IFERROR(IF(INDEX(RM_M_Ac,MATCH($U300,RM_KEY,0))="","",INDEX(RM_M_Ac,MATCH($U300,RM_KEY,0))),"")</f>
        <v>M</v>
      </c>
      <c r="AQ300" s="92" t="str">
        <f>IFERROR(IF(INDEX(RM_M_L,MATCH($U300,RM_KEY,0))="","",INDEX(RM_M_L,MATCH($U300,RM_KEY,0))),"")</f>
        <v>L</v>
      </c>
      <c r="AR300" s="92" t="str">
        <f>IFERROR(IF(INDEX(RM_M_BI,MATCH($U300,RM_KEY,0))="","",INDEX(RM_M_BI,MATCH($U300,RM_KEY,0))),"")</f>
        <v>L</v>
      </c>
      <c r="AS300" s="92" t="str">
        <f>IFERROR(IF(INDEX(RM_M_Exp,MATCH($U300,RM_KEY,0))="","",INDEX(RM_M_Exp,MATCH($U300,RM_KEY,0))),"")</f>
        <v>L</v>
      </c>
      <c r="AT300" s="92" t="str">
        <f>IFERROR(IF(INDEX(RM_M_Edu,MATCH($U300,RM_KEY,0))="","",INDEX(RM_M_Edu,MATCH($U300,RM_KEY,0))),"")</f>
        <v>L</v>
      </c>
      <c r="AU300" s="93" t="str">
        <f>IFERROR(IF(INDEX(RM_L_C,MATCH($U300,RM_KEY,0))="","",INDEX(RM_L_C,MATCH($U300,RM_KEY,0))),"")</f>
        <v/>
      </c>
      <c r="AV300" s="94" t="str">
        <f>IFERROR(IF(INDEX(RM_L_Au,MATCH($U300,RM_KEY,0))="","",INDEX(RM_L_Au,MATCH($U300,RM_KEY,0))),"")</f>
        <v/>
      </c>
      <c r="AW300" s="94" t="str">
        <f>IFERROR(IF(INDEX(RM_L_Ac,MATCH($U300,RM_KEY,0))="","",INDEX(RM_L_Ac,MATCH($U300,RM_KEY,0))),"")</f>
        <v/>
      </c>
      <c r="AX300" s="94" t="str">
        <f>IFERROR(IF(INDEX(RM_L_L,MATCH($U300,RM_KEY,0))="","",INDEX(RM_L_L,MATCH($U300,RM_KEY,0))),"")</f>
        <v/>
      </c>
      <c r="AY300" s="94" t="str">
        <f>IFERROR(IF(INDEX(RM_L_BI,MATCH($U300,RM_KEY,0))="","",INDEX(RM_L_BI,MATCH($U300,RM_KEY,0))),"")</f>
        <v/>
      </c>
      <c r="AZ300" s="94" t="str">
        <f>IFERROR(IF(INDEX(RM_L_Exp,MATCH($U300,RM_KEY,0))="","",INDEX(RM_L_Exp,MATCH($U300,RM_KEY,0))),"")</f>
        <v/>
      </c>
      <c r="BA300" s="94" t="str">
        <f>IFERROR(IF(INDEX(RM_L_Edu,MATCH($U300,RM_KEY,0))="","",INDEX(RM_L_Edu,MATCH($U300,RM_KEY,0))),"")</f>
        <v/>
      </c>
      <c r="BB300" s="89" t="inlineStr">
        <is>
          <t>M</t>
        </is>
      </c>
      <c r="BC300" s="90" t="inlineStr">
        <is>
          <t>M</t>
        </is>
      </c>
      <c r="BD300" s="90" t="inlineStr">
        <is>
          <t>M</t>
        </is>
      </c>
      <c r="BE300" s="90" t="inlineStr">
        <is>
          <t>M</t>
        </is>
      </c>
      <c r="BF300" s="90" t="n"/>
      <c r="BG300" s="90" t="inlineStr">
        <is>
          <t>H</t>
        </is>
      </c>
      <c r="BH300" s="90" t="inlineStr">
        <is>
          <t>M</t>
        </is>
      </c>
      <c r="BI300" s="93" t="n"/>
      <c r="BJ300" s="94" t="n"/>
      <c r="BK300" s="94" t="n"/>
      <c r="BL300" s="94" t="n"/>
      <c r="BM300" s="94" t="n"/>
      <c r="BN300" s="94" t="n"/>
      <c r="BO300" s="94" t="n"/>
      <c r="BP300" s="63" t="n"/>
      <c r="BQ300" s="95" t="str">
        <f>IF(CY300=0,"",IF(BP300&lt;&gt;"",BP300,IF(LEFT(W300,1)="X",W300,IF(OR(W300="B+",W300="C+"),INDEX(LAD_PC,MAX(1,MIN(14,MATCH(W300,LAD_PC,0)+IF((DA300-CZ300)&gt;=0.5,1,IF((DA300-CZ300)&lt;=-0.5,-1,0))))),INDEX(LAD_STD,MAX(1,MIN(12,MATCH(W300,LAD_STD,0)+IF((DA300-CZ300)&gt;=0.5,1,IF((DA300-CZ300)&lt;=-0.5,-1,0)))))))))</f>
        <v/>
      </c>
      <c r="BR300" s="86" t="str">
        <f>IF(BQ300="","",IFERROR(CHOOSE(INDEX(B_RANK,MATCH(BQ300,B_LVL,0)),"Band A · Practitioner","Band B · Specialist / Manager","B+ · Player-Coach","Band C · Principal / Head","C+ · Player-Coach","Band D · Business leadership","Band E · Enterprise leadership"),"Band X · Consultant"))</f>
        <v/>
      </c>
      <c r="BS300" s="86" t="str">
        <f>IF(BQ300="","",IF(BQ300=W300,"• Same",IF(INDEX(B_VAL,MATCH(BQ300,B_LVL,0))&gt;INDEX(B_VAL,MATCH(W300,B_LVL,0)),"▲ Up","▼ Down")))</f>
        <v/>
      </c>
      <c r="BT300" s="95" t="str">
        <f>IF(BQ300&lt;&gt;"",BQ300,W300)</f>
        <v>A3</v>
      </c>
      <c r="BU300" s="86" t="str">
        <f>IFERROR(IF($H300="","—",IF(OR(LEFT(BT300,1)="X",LEFT(INDEX($BT$7:$BT$592,MATCH($H300,$D$7:$D$592,0)),1)="X"),"—",IF(AND(LEFT(BT300,1)="E",LEFT(INDEX($BT$7:$BT$592,MATCH($H300,$D$7:$D$592,0)),1)="E"),"Exception · Band E",IF(INDEX(B_VAL,MATCH(BT300,B_LVL,0))&gt;=INDEX(B_VAL,MATCH(INDEX($BT$7:$BT$592,MATCH($H300,$D$7:$D$592,0)),B_LVL,0)),"⚠ At or above the manager",IF(INDEX(B_RANK,MATCH(BT300,B_LVL,0))=INDEX(B_RANK,MATCH(INDEX($BT$7:$BT$592,MATCH($H300,$D$7:$D$592,0)),B_LVL,0)),"⚠ Same band as the manager","OK"))))),"—")</f>
        <v>OK</v>
      </c>
      <c r="BV300" s="64" t="n"/>
      <c r="BW300" s="20">
        <f>IFERROR(INDEX(LMH_PTS,MATCH(AG300,LMH_KEY,0)),0)</f>
        <v>9</v>
      </c>
      <c r="BX300" s="21">
        <f>IFERROR(INDEX(LMH_PTS,MATCH(AH300,LMH_KEY,0)),0)</f>
        <v>3</v>
      </c>
      <c r="BY300" s="21">
        <f>IFERROR(INDEX(LMH_PTS,MATCH(AI300,LMH_KEY,0)),0)</f>
        <v>1</v>
      </c>
      <c r="BZ300" s="21">
        <f>IFERROR(INDEX(LMH_PTS,MATCH(AJ300,LMH_KEY,0)),0)</f>
        <v>1</v>
      </c>
      <c r="CA300" s="21">
        <f>IFERROR(INDEX(LMH_PTS,MATCH(AK300,LMH_KEY,0)),0)</f>
        <v>1</v>
      </c>
      <c r="CB300" s="21">
        <f>IFERROR(INDEX(LMH_PTS,MATCH(AL300,LMH_KEY,0)),0)</f>
        <v>1</v>
      </c>
      <c r="CC300" s="21">
        <f>IFERROR(INDEX(LMH_PTS,MATCH(AM300,LMH_KEY,0)),0)</f>
        <v>1</v>
      </c>
      <c r="CD300" s="21">
        <f>IFERROR(INDEX(LMH_PTS,MATCH(IF(AU300&lt;&gt;"",AU300,AG300),LMH_KEY,0)),0)</f>
        <v>9</v>
      </c>
      <c r="CE300" s="21">
        <f>IFERROR(INDEX(LMH_PTS,MATCH(IF(AV300&lt;&gt;"",AV300,AH300),LMH_KEY,0)),0)</f>
        <v>3</v>
      </c>
      <c r="CF300" s="21">
        <f>IFERROR(INDEX(LMH_PTS,MATCH(IF(AW300&lt;&gt;"",AW300,AI300),LMH_KEY,0)),0)</f>
        <v>1</v>
      </c>
      <c r="CG300" s="21">
        <f>IFERROR(INDEX(LMH_PTS,MATCH(IF(AX300&lt;&gt;"",AX300,AJ300),LMH_KEY,0)),0)</f>
        <v>1</v>
      </c>
      <c r="CH300" s="21">
        <f>IFERROR(INDEX(LMH_PTS,MATCH(IF(AY300&lt;&gt;"",AY300,AK300),LMH_KEY,0)),0)</f>
        <v>1</v>
      </c>
      <c r="CI300" s="21">
        <f>IFERROR(INDEX(LMH_PTS,MATCH(IF(AZ300&lt;&gt;"",AZ300,AL300),LMH_KEY,0)),0)</f>
        <v>1</v>
      </c>
      <c r="CJ300" s="21">
        <f>IFERROR(INDEX(LMH_PTS,MATCH(IF(BA300&lt;&gt;"",BA300,AM300),LMH_KEY,0)),0)</f>
        <v>1</v>
      </c>
      <c r="CK300" s="21">
        <f>IF(BB300="",0,IFERROR(INDEX(LMH_STEP,MATCH(BB300,LMH_KEY,0)),0))</f>
        <v>0</v>
      </c>
      <c r="CL300" s="21">
        <f>IF(BC300="",0,IFERROR(INDEX(LMH_STEP,MATCH(BC300,LMH_KEY,0)),0))</f>
        <v>0</v>
      </c>
      <c r="CM300" s="21">
        <f>IF(BD300="",0,IFERROR(INDEX(LMH_STEP,MATCH(BD300,LMH_KEY,0)),0))</f>
        <v>0</v>
      </c>
      <c r="CN300" s="21">
        <f>IF(BE300="",0,IFERROR(INDEX(LMH_STEP,MATCH(BE300,LMH_KEY,0)),0))</f>
        <v>0</v>
      </c>
      <c r="CO300" s="21">
        <f>IF(BF300="",0,IFERROR(INDEX(LMH_STEP,MATCH(BF300,LMH_KEY,0)),0))</f>
        <v>0</v>
      </c>
      <c r="CP300" s="21">
        <f>IF(BG300="",0,IFERROR(INDEX(LMH_STEP,MATCH(BG300,LMH_KEY,0)),0))</f>
        <v>1</v>
      </c>
      <c r="CQ300" s="21">
        <f>IF(BH300="",0,IFERROR(INDEX(LMH_STEP,MATCH(BH300,LMH_KEY,0)),0))</f>
        <v>0</v>
      </c>
      <c r="CR300" s="21">
        <f>IF(BI300&lt;&gt;"",IFERROR(INDEX(LMH_STEP,MATCH(BI300,LMH_KEY,0)),0),CK300)</f>
        <v>0</v>
      </c>
      <c r="CS300" s="21">
        <f>IF(BJ300&lt;&gt;"",IFERROR(INDEX(LMH_STEP,MATCH(BJ300,LMH_KEY,0)),0),CL300)</f>
        <v>0</v>
      </c>
      <c r="CT300" s="21">
        <f>IF(BK300&lt;&gt;"",IFERROR(INDEX(LMH_STEP,MATCH(BK300,LMH_KEY,0)),0),CM300)</f>
        <v>0</v>
      </c>
      <c r="CU300" s="21">
        <f>IF(BL300&lt;&gt;"",IFERROR(INDEX(LMH_STEP,MATCH(BL300,LMH_KEY,0)),0),CN300)</f>
        <v>0</v>
      </c>
      <c r="CV300" s="21">
        <f>IF(BM300&lt;&gt;"",IFERROR(INDEX(LMH_STEP,MATCH(BM300,LMH_KEY,0)),0),CO300)</f>
        <v>0</v>
      </c>
      <c r="CW300" s="21">
        <f>IF(BN300&lt;&gt;"",IFERROR(INDEX(LMH_STEP,MATCH(BN300,LMH_KEY,0)),0),CP300)</f>
        <v>1</v>
      </c>
      <c r="CX300" s="21">
        <f>IF(BO300&lt;&gt;"",IFERROR(INDEX(LMH_STEP,MATCH(BO300,LMH_KEY,0)),0),CQ300)</f>
        <v>0</v>
      </c>
      <c r="CY300" s="21">
        <f>COUNTA(BI300:BO300)+IF(BP300&lt;&gt;"",1,0)+IFERROR(INDEX(RM_LCNT,MATCH($U300,RM_KEY,0)),0)</f>
        <v>0</v>
      </c>
      <c r="CZ300" s="21">
        <f>IF((BW300+BX300+BY300+BZ300+CA300+CB300+CC300)=0,0,(BW300*CK300+BX300*CL300+BY300*CM300+BZ300*CN300+CA300*CO300+CB300*CP300+CC300*CQ300)/(BW300+BX300+BY300+BZ300+CA300+CB300+CC300))</f>
        <v>0.0588235294117647</v>
      </c>
      <c r="DA300" s="21">
        <f>IF((CD300+CE300+CF300+CG300+CH300+CI300+CJ300)=0,0,(CD300*CR300+CE300*CS300+CF300*CT300+CG300*CU300+CH300*CV300+CI300*CW300+CJ300*CX300)/(CD300+CE300+CF300+CG300+CH300+CI300+CJ300))</f>
        <v>0.0588235294117647</v>
      </c>
    </row>
    <row r="301" ht="70" customHeight="1">
      <c r="A301" s="59" t="inlineStr">
        <is>
          <t>iFile</t>
        </is>
      </c>
      <c r="B301" s="17" t="inlineStr">
        <is>
          <t>Technology</t>
        </is>
      </c>
      <c r="C301" s="17" t="n">
        <v>6</v>
      </c>
      <c r="D301" s="17" t="inlineStr">
        <is>
          <t>IRIS2058</t>
        </is>
      </c>
      <c r="E301" s="17" t="inlineStr">
        <is>
          <t>Siddharth Dhone</t>
        </is>
      </c>
      <c r="F301" s="17" t="inlineStr">
        <is>
          <t>Senior Software Engineer</t>
        </is>
      </c>
      <c r="G301" s="17" t="inlineStr">
        <is>
          <t>Arpit Pagaria</t>
        </is>
      </c>
      <c r="H301" s="17" t="inlineStr">
        <is>
          <t>IRIS1817</t>
        </is>
      </c>
      <c r="I301" s="17" t="n">
        <v>7.4</v>
      </c>
      <c r="J301" s="17" t="inlineStr">
        <is>
          <t>B.E</t>
        </is>
      </c>
      <c r="K301" s="17" t="inlineStr">
        <is>
          <t>L4 – Senior</t>
        </is>
      </c>
      <c r="L301" s="82" t="inlineStr">
        <is>
          <t>20 of 20</t>
        </is>
      </c>
      <c r="M301" s="83" t="n"/>
      <c r="N301"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01" s="83" t="inlineStr">
        <is>
          <t>Latest rating: 4 · Potential: High · 9-box: High Impact / Growth Talent</t>
        </is>
      </c>
      <c r="P301" s="83" t="inlineStr">
        <is>
          <t>Complexity &amp; Expertise: A3: Develops Java 17 microservices features and builds POCs for product improvements → matches the start
Autonomy &amp; Decision: A2: Only independent decision cited is technical analysis → moved down 0.5
Accountability &amp; Impact: A2: Reliable features; product-decision and prioritisation claims are not tied to anything specific → moved down 0.5
Leadership &amp; Strategy: A1: Presents POCs to the team; no guiding or reviewing described → moved down 0.5</t>
        </is>
      </c>
      <c r="Q301" s="84" t="inlineStr">
        <is>
          <t>Open ▸</t>
        </is>
      </c>
      <c r="R301" s="84" t="inlineStr">
        <is>
          <t>Card ▸</t>
        </is>
      </c>
      <c r="S301" s="85" t="inlineStr">
        <is>
          <t>Engineering &amp; Development</t>
        </is>
      </c>
      <c r="T301" s="86" t="inlineStr">
        <is>
          <t>Backend Development</t>
        </is>
      </c>
      <c r="U301" s="86" t="inlineStr">
        <is>
          <t>R032</t>
        </is>
      </c>
      <c r="V301" s="86" t="inlineStr">
        <is>
          <t>Backend Development · IC</t>
        </is>
      </c>
      <c r="W301" s="101" t="inlineStr">
        <is>
          <t>A3</t>
        </is>
      </c>
      <c r="X301" s="86" t="inlineStr">
        <is>
          <t>Band A · Practitioner</t>
        </is>
      </c>
      <c r="Y301" s="86" t="inlineStr">
        <is>
          <t>Senior Software Engineer</t>
        </is>
      </c>
      <c r="Z301" s="86" t="n"/>
      <c r="AA301" s="86" t="inlineStr">
        <is>
          <t>Placed at A3 by the evidence: six ratings × market-derived weights and rules R1–R13 · no move needed for the reporting line</t>
        </is>
      </c>
      <c r="AB301" s="86" t="n"/>
      <c r="AC301" s="88" t="inlineStr">
        <is>
          <t>A3</t>
        </is>
      </c>
      <c r="AD301" s="21" t="inlineStr">
        <is>
          <t>High · 7.4 yrs vs market 2–5 yrs for A3</t>
        </is>
      </c>
      <c r="AE301" s="21" t="n"/>
      <c r="AF301" s="21" t="inlineStr">
        <is>
          <t>P2 · SFIA 3 Apply</t>
        </is>
      </c>
      <c r="AG301" s="89" t="str">
        <f>IFERROR(IF(INDEX(RM_I_C,MATCH($U301,RM_KEY,0))="","",INDEX(RM_I_C,MATCH($U301,RM_KEY,0))),"")</f>
        <v>H</v>
      </c>
      <c r="AH301" s="90" t="str">
        <f>IFERROR(IF(INDEX(RM_I_Au,MATCH($U301,RM_KEY,0))="","",INDEX(RM_I_Au,MATCH($U301,RM_KEY,0))),"")</f>
        <v>M</v>
      </c>
      <c r="AI301" s="90" t="str">
        <f>IFERROR(IF(INDEX(RM_I_Ac,MATCH($U301,RM_KEY,0))="","",INDEX(RM_I_Ac,MATCH($U301,RM_KEY,0))),"")</f>
        <v>L</v>
      </c>
      <c r="AJ301" s="90" t="str">
        <f>IFERROR(IF(INDEX(RM_I_L,MATCH($U301,RM_KEY,0))="","",INDEX(RM_I_L,MATCH($U301,RM_KEY,0))),"")</f>
        <v>L</v>
      </c>
      <c r="AK301" s="90" t="str">
        <f>IFERROR(IF(INDEX(RM_I_BI,MATCH($U301,RM_KEY,0))="","",INDEX(RM_I_BI,MATCH($U301,RM_KEY,0))),"")</f>
        <v>L</v>
      </c>
      <c r="AL301" s="90" t="str">
        <f>IFERROR(IF(INDEX(RM_I_Exp,MATCH($U301,RM_KEY,0))="","",INDEX(RM_I_Exp,MATCH($U301,RM_KEY,0))),"")</f>
        <v>L</v>
      </c>
      <c r="AM301" s="90" t="str">
        <f>IFERROR(IF(INDEX(RM_I_Edu,MATCH($U301,RM_KEY,0))="","",INDEX(RM_I_Edu,MATCH($U301,RM_KEY,0))),"")</f>
        <v>L</v>
      </c>
      <c r="AN301" s="91" t="str">
        <f>IFERROR(IF(INDEX(RM_M_C,MATCH($U301,RM_KEY,0))="","",INDEX(RM_M_C,MATCH($U301,RM_KEY,0))),"")</f>
        <v>H</v>
      </c>
      <c r="AO301" s="92" t="str">
        <f>IFERROR(IF(INDEX(RM_M_Au,MATCH($U301,RM_KEY,0))="","",INDEX(RM_M_Au,MATCH($U301,RM_KEY,0))),"")</f>
        <v>M</v>
      </c>
      <c r="AP301" s="92" t="str">
        <f>IFERROR(IF(INDEX(RM_M_Ac,MATCH($U301,RM_KEY,0))="","",INDEX(RM_M_Ac,MATCH($U301,RM_KEY,0))),"")</f>
        <v>M</v>
      </c>
      <c r="AQ301" s="92" t="str">
        <f>IFERROR(IF(INDEX(RM_M_L,MATCH($U301,RM_KEY,0))="","",INDEX(RM_M_L,MATCH($U301,RM_KEY,0))),"")</f>
        <v>L</v>
      </c>
      <c r="AR301" s="92" t="str">
        <f>IFERROR(IF(INDEX(RM_M_BI,MATCH($U301,RM_KEY,0))="","",INDEX(RM_M_BI,MATCH($U301,RM_KEY,0))),"")</f>
        <v>L</v>
      </c>
      <c r="AS301" s="92" t="str">
        <f>IFERROR(IF(INDEX(RM_M_Exp,MATCH($U301,RM_KEY,0))="","",INDEX(RM_M_Exp,MATCH($U301,RM_KEY,0))),"")</f>
        <v>L</v>
      </c>
      <c r="AT301" s="92" t="str">
        <f>IFERROR(IF(INDEX(RM_M_Edu,MATCH($U301,RM_KEY,0))="","",INDEX(RM_M_Edu,MATCH($U301,RM_KEY,0))),"")</f>
        <v>L</v>
      </c>
      <c r="AU301" s="93" t="str">
        <f>IFERROR(IF(INDEX(RM_L_C,MATCH($U301,RM_KEY,0))="","",INDEX(RM_L_C,MATCH($U301,RM_KEY,0))),"")</f>
        <v/>
      </c>
      <c r="AV301" s="94" t="str">
        <f>IFERROR(IF(INDEX(RM_L_Au,MATCH($U301,RM_KEY,0))="","",INDEX(RM_L_Au,MATCH($U301,RM_KEY,0))),"")</f>
        <v/>
      </c>
      <c r="AW301" s="94" t="str">
        <f>IFERROR(IF(INDEX(RM_L_Ac,MATCH($U301,RM_KEY,0))="","",INDEX(RM_L_Ac,MATCH($U301,RM_KEY,0))),"")</f>
        <v/>
      </c>
      <c r="AX301" s="94" t="str">
        <f>IFERROR(IF(INDEX(RM_L_L,MATCH($U301,RM_KEY,0))="","",INDEX(RM_L_L,MATCH($U301,RM_KEY,0))),"")</f>
        <v/>
      </c>
      <c r="AY301" s="94" t="str">
        <f>IFERROR(IF(INDEX(RM_L_BI,MATCH($U301,RM_KEY,0))="","",INDEX(RM_L_BI,MATCH($U301,RM_KEY,0))),"")</f>
        <v/>
      </c>
      <c r="AZ301" s="94" t="str">
        <f>IFERROR(IF(INDEX(RM_L_Exp,MATCH($U301,RM_KEY,0))="","",INDEX(RM_L_Exp,MATCH($U301,RM_KEY,0))),"")</f>
        <v/>
      </c>
      <c r="BA301" s="94" t="str">
        <f>IFERROR(IF(INDEX(RM_L_Edu,MATCH($U301,RM_KEY,0))="","",INDEX(RM_L_Edu,MATCH($U301,RM_KEY,0))),"")</f>
        <v/>
      </c>
      <c r="BB301" s="89" t="inlineStr">
        <is>
          <t>M</t>
        </is>
      </c>
      <c r="BC301" s="90" t="inlineStr">
        <is>
          <t>M</t>
        </is>
      </c>
      <c r="BD301" s="90" t="inlineStr">
        <is>
          <t>M</t>
        </is>
      </c>
      <c r="BE301" s="90" t="inlineStr">
        <is>
          <t>L</t>
        </is>
      </c>
      <c r="BF301" s="90" t="n"/>
      <c r="BG301" s="90" t="inlineStr">
        <is>
          <t>H</t>
        </is>
      </c>
      <c r="BH301" s="90" t="inlineStr">
        <is>
          <t>M</t>
        </is>
      </c>
      <c r="BI301" s="93" t="n"/>
      <c r="BJ301" s="94" t="n"/>
      <c r="BK301" s="94" t="n"/>
      <c r="BL301" s="94" t="n"/>
      <c r="BM301" s="94" t="n"/>
      <c r="BN301" s="94" t="n"/>
      <c r="BO301" s="94" t="n"/>
      <c r="BP301" s="63" t="n"/>
      <c r="BQ301" s="95" t="str">
        <f>IF(CY301=0,"",IF(BP301&lt;&gt;"",BP301,IF(LEFT(W301,1)="X",W301,IF(OR(W301="B+",W301="C+"),INDEX(LAD_PC,MAX(1,MIN(14,MATCH(W301,LAD_PC,0)+IF((DA301-CZ301)&gt;=0.5,1,IF((DA301-CZ301)&lt;=-0.5,-1,0))))),INDEX(LAD_STD,MAX(1,MIN(12,MATCH(W301,LAD_STD,0)+IF((DA301-CZ301)&gt;=0.5,1,IF((DA301-CZ301)&lt;=-0.5,-1,0)))))))))</f>
        <v/>
      </c>
      <c r="BR301" s="86" t="str">
        <f>IF(BQ301="","",IFERROR(CHOOSE(INDEX(B_RANK,MATCH(BQ301,B_LVL,0)),"Band A · Practitioner","Band B · Specialist / Manager","B+ · Player-Coach","Band C · Principal / Head","C+ · Player-Coach","Band D · Business leadership","Band E · Enterprise leadership"),"Band X · Consultant"))</f>
        <v/>
      </c>
      <c r="BS301" s="86" t="str">
        <f>IF(BQ301="","",IF(BQ301=W301,"• Same",IF(INDEX(B_VAL,MATCH(BQ301,B_LVL,0))&gt;INDEX(B_VAL,MATCH(W301,B_LVL,0)),"▲ Up","▼ Down")))</f>
        <v/>
      </c>
      <c r="BT301" s="95" t="str">
        <f>IF(BQ301&lt;&gt;"",BQ301,W301)</f>
        <v>A3</v>
      </c>
      <c r="BU301" s="86" t="str">
        <f>IFERROR(IF($H301="","—",IF(OR(LEFT(BT301,1)="X",LEFT(INDEX($BT$7:$BT$592,MATCH($H301,$D$7:$D$592,0)),1)="X"),"—",IF(AND(LEFT(BT301,1)="E",LEFT(INDEX($BT$7:$BT$592,MATCH($H301,$D$7:$D$592,0)),1)="E"),"Exception · Band E",IF(INDEX(B_VAL,MATCH(BT301,B_LVL,0))&gt;=INDEX(B_VAL,MATCH(INDEX($BT$7:$BT$592,MATCH($H301,$D$7:$D$592,0)),B_LVL,0)),"⚠ At or above the manager",IF(INDEX(B_RANK,MATCH(BT301,B_LVL,0))=INDEX(B_RANK,MATCH(INDEX($BT$7:$BT$592,MATCH($H301,$D$7:$D$592,0)),B_LVL,0)),"⚠ Same band as the manager","OK"))))),"—")</f>
        <v>OK</v>
      </c>
      <c r="BV301" s="64" t="n"/>
      <c r="BW301" s="20">
        <f>IFERROR(INDEX(LMH_PTS,MATCH(AG301,LMH_KEY,0)),0)</f>
        <v>9</v>
      </c>
      <c r="BX301" s="21">
        <f>IFERROR(INDEX(LMH_PTS,MATCH(AH301,LMH_KEY,0)),0)</f>
        <v>3</v>
      </c>
      <c r="BY301" s="21">
        <f>IFERROR(INDEX(LMH_PTS,MATCH(AI301,LMH_KEY,0)),0)</f>
        <v>1</v>
      </c>
      <c r="BZ301" s="21">
        <f>IFERROR(INDEX(LMH_PTS,MATCH(AJ301,LMH_KEY,0)),0)</f>
        <v>1</v>
      </c>
      <c r="CA301" s="21">
        <f>IFERROR(INDEX(LMH_PTS,MATCH(AK301,LMH_KEY,0)),0)</f>
        <v>1</v>
      </c>
      <c r="CB301" s="21">
        <f>IFERROR(INDEX(LMH_PTS,MATCH(AL301,LMH_KEY,0)),0)</f>
        <v>1</v>
      </c>
      <c r="CC301" s="21">
        <f>IFERROR(INDEX(LMH_PTS,MATCH(AM301,LMH_KEY,0)),0)</f>
        <v>1</v>
      </c>
      <c r="CD301" s="21">
        <f>IFERROR(INDEX(LMH_PTS,MATCH(IF(AU301&lt;&gt;"",AU301,AG301),LMH_KEY,0)),0)</f>
        <v>9</v>
      </c>
      <c r="CE301" s="21">
        <f>IFERROR(INDEX(LMH_PTS,MATCH(IF(AV301&lt;&gt;"",AV301,AH301),LMH_KEY,0)),0)</f>
        <v>3</v>
      </c>
      <c r="CF301" s="21">
        <f>IFERROR(INDEX(LMH_PTS,MATCH(IF(AW301&lt;&gt;"",AW301,AI301),LMH_KEY,0)),0)</f>
        <v>1</v>
      </c>
      <c r="CG301" s="21">
        <f>IFERROR(INDEX(LMH_PTS,MATCH(IF(AX301&lt;&gt;"",AX301,AJ301),LMH_KEY,0)),0)</f>
        <v>1</v>
      </c>
      <c r="CH301" s="21">
        <f>IFERROR(INDEX(LMH_PTS,MATCH(IF(AY301&lt;&gt;"",AY301,AK301),LMH_KEY,0)),0)</f>
        <v>1</v>
      </c>
      <c r="CI301" s="21">
        <f>IFERROR(INDEX(LMH_PTS,MATCH(IF(AZ301&lt;&gt;"",AZ301,AL301),LMH_KEY,0)),0)</f>
        <v>1</v>
      </c>
      <c r="CJ301" s="21">
        <f>IFERROR(INDEX(LMH_PTS,MATCH(IF(BA301&lt;&gt;"",BA301,AM301),LMH_KEY,0)),0)</f>
        <v>1</v>
      </c>
      <c r="CK301" s="21">
        <f>IF(BB301="",0,IFERROR(INDEX(LMH_STEP,MATCH(BB301,LMH_KEY,0)),0))</f>
        <v>0</v>
      </c>
      <c r="CL301" s="21">
        <f>IF(BC301="",0,IFERROR(INDEX(LMH_STEP,MATCH(BC301,LMH_KEY,0)),0))</f>
        <v>0</v>
      </c>
      <c r="CM301" s="21">
        <f>IF(BD301="",0,IFERROR(INDEX(LMH_STEP,MATCH(BD301,LMH_KEY,0)),0))</f>
        <v>0</v>
      </c>
      <c r="CN301" s="21">
        <f>IF(BE301="",0,IFERROR(INDEX(LMH_STEP,MATCH(BE301,LMH_KEY,0)),0))</f>
        <v>-1</v>
      </c>
      <c r="CO301" s="21">
        <f>IF(BF301="",0,IFERROR(INDEX(LMH_STEP,MATCH(BF301,LMH_KEY,0)),0))</f>
        <v>0</v>
      </c>
      <c r="CP301" s="21">
        <f>IF(BG301="",0,IFERROR(INDEX(LMH_STEP,MATCH(BG301,LMH_KEY,0)),0))</f>
        <v>1</v>
      </c>
      <c r="CQ301" s="21">
        <f>IF(BH301="",0,IFERROR(INDEX(LMH_STEP,MATCH(BH301,LMH_KEY,0)),0))</f>
        <v>0</v>
      </c>
      <c r="CR301" s="21">
        <f>IF(BI301&lt;&gt;"",IFERROR(INDEX(LMH_STEP,MATCH(BI301,LMH_KEY,0)),0),CK301)</f>
        <v>0</v>
      </c>
      <c r="CS301" s="21">
        <f>IF(BJ301&lt;&gt;"",IFERROR(INDEX(LMH_STEP,MATCH(BJ301,LMH_KEY,0)),0),CL301)</f>
        <v>0</v>
      </c>
      <c r="CT301" s="21">
        <f>IF(BK301&lt;&gt;"",IFERROR(INDEX(LMH_STEP,MATCH(BK301,LMH_KEY,0)),0),CM301)</f>
        <v>0</v>
      </c>
      <c r="CU301" s="21">
        <f>IF(BL301&lt;&gt;"",IFERROR(INDEX(LMH_STEP,MATCH(BL301,LMH_KEY,0)),0),CN301)</f>
        <v>-1</v>
      </c>
      <c r="CV301" s="21">
        <f>IF(BM301&lt;&gt;"",IFERROR(INDEX(LMH_STEP,MATCH(BM301,LMH_KEY,0)),0),CO301)</f>
        <v>0</v>
      </c>
      <c r="CW301" s="21">
        <f>IF(BN301&lt;&gt;"",IFERROR(INDEX(LMH_STEP,MATCH(BN301,LMH_KEY,0)),0),CP301)</f>
        <v>1</v>
      </c>
      <c r="CX301" s="21">
        <f>IF(BO301&lt;&gt;"",IFERROR(INDEX(LMH_STEP,MATCH(BO301,LMH_KEY,0)),0),CQ301)</f>
        <v>0</v>
      </c>
      <c r="CY301" s="21">
        <f>COUNTA(BI301:BO301)+IF(BP301&lt;&gt;"",1,0)+IFERROR(INDEX(RM_LCNT,MATCH($U301,RM_KEY,0)),0)</f>
        <v>0</v>
      </c>
      <c r="CZ301" s="21">
        <f>IF((BW301+BX301+BY301+BZ301+CA301+CB301+CC301)=0,0,(BW301*CK301+BX301*CL301+BY301*CM301+BZ301*CN301+CA301*CO301+CB301*CP301+CC301*CQ301)/(BW301+BX301+BY301+BZ301+CA301+CB301+CC301))</f>
        <v>0</v>
      </c>
      <c r="DA301" s="21">
        <f>IF((CD301+CE301+CF301+CG301+CH301+CI301+CJ301)=0,0,(CD301*CR301+CE301*CS301+CF301*CT301+CG301*CU301+CH301*CV301+CI301*CW301+CJ301*CX301)/(CD301+CE301+CF301+CG301+CH301+CI301+CJ301))</f>
        <v>0</v>
      </c>
    </row>
    <row r="302" ht="70" customHeight="1">
      <c r="A302" s="59" t="inlineStr">
        <is>
          <t>iFile</t>
        </is>
      </c>
      <c r="B302" s="17" t="inlineStr">
        <is>
          <t>Support</t>
        </is>
      </c>
      <c r="C302" s="17" t="n">
        <v>5</v>
      </c>
      <c r="D302" s="17" t="inlineStr">
        <is>
          <t>IRIS1833</t>
        </is>
      </c>
      <c r="E302" s="17" t="inlineStr">
        <is>
          <t>Shraddha Gawali</t>
        </is>
      </c>
      <c r="F302" s="17" t="inlineStr">
        <is>
          <t>Team Lead</t>
        </is>
      </c>
      <c r="G302" s="17" t="inlineStr">
        <is>
          <t>Kimaya Mundlye</t>
        </is>
      </c>
      <c r="H302" s="17" t="inlineStr">
        <is>
          <t>IRIS2118</t>
        </is>
      </c>
      <c r="I302" s="17" t="n">
        <v>6.7</v>
      </c>
      <c r="J302" s="17" t="inlineStr">
        <is>
          <t>B.Com</t>
        </is>
      </c>
      <c r="K302" s="17" t="inlineStr">
        <is>
          <t>L5 – Lead · IC</t>
        </is>
      </c>
      <c r="L302" s="82" t="inlineStr">
        <is>
          <t>20 of 20</t>
        </is>
      </c>
      <c r="M302" s="83" t="n"/>
      <c r="N302" s="83" t="inlineStr">
        <is>
          <t>Annual · set by manager: 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
Quarterly: Q1: Keep team CSAT &gt;=4.2/5 and NPS trending positive
Q1: Ensure &gt;=95% team SLA adherence on resolution &amp; …</t>
        </is>
      </c>
      <c r="O302" s="83" t="inlineStr">
        <is>
          <t>Latest rating: 3 · Potential: Medium · 9-box: Core Contributor</t>
        </is>
      </c>
      <c r="P302" s="83" t="inlineStr">
        <is>
          <t>Complexity &amp; Expertise: A2: Ticket management on the IRP project using Faveo; issue analysis → moved down 0.5
Autonomy &amp; Decision: A2: No concrete decisions stated · 'ownership' only; routine ticket handling → moved down 0.5
Accountability &amp; Impact: A2: Ticket responses, including covering a colleague's tickets → moved down 0.5
Leadership &amp; Strategy: A1: No team leadership described; self-describes as client solution executive → moved down 0.5</t>
        </is>
      </c>
      <c r="Q302" s="84" t="inlineStr">
        <is>
          <t>Open ▸</t>
        </is>
      </c>
      <c r="R302" s="84" t="inlineStr">
        <is>
          <t>Card ▸</t>
        </is>
      </c>
      <c r="S302" s="85" t="inlineStr">
        <is>
          <t>Customer Success &amp; Support</t>
        </is>
      </c>
      <c r="T302" s="86" t="inlineStr">
        <is>
          <t>Application &amp; Product Support</t>
        </is>
      </c>
      <c r="U302" s="86" t="inlineStr">
        <is>
          <t>R015</t>
        </is>
      </c>
      <c r="V302" s="86" t="inlineStr">
        <is>
          <t>Application &amp; Product Support · IC</t>
        </is>
      </c>
      <c r="W302" s="101" t="inlineStr">
        <is>
          <t>A3</t>
        </is>
      </c>
      <c r="X302" s="86" t="inlineStr">
        <is>
          <t>Band A · Practitioner</t>
        </is>
      </c>
      <c r="Y302" s="86" t="inlineStr">
        <is>
          <t>Senior Support Executive</t>
        </is>
      </c>
      <c r="Z302" s="100" t="inlineStr">
        <is>
          <t>Keeps Support Specialist for one cycle · then Senior Support Executive</t>
        </is>
      </c>
      <c r="AA302" s="86" t="inlineStr">
        <is>
          <t>Evidence level B1 · moved down to A3 so that no reportee shares a band with their manager, with the fewest moves across IRIS · pay and title protected for one cycle</t>
        </is>
      </c>
      <c r="AB302" s="86" t="n"/>
      <c r="AC302" s="88" t="inlineStr">
        <is>
          <t>B1</t>
        </is>
      </c>
      <c r="AD302" s="21" t="inlineStr">
        <is>
          <t>High · 6.7 yrs vs market 2–5 yrs for A3</t>
        </is>
      </c>
      <c r="AE302" s="21" t="n"/>
      <c r="AF302" s="21" t="inlineStr">
        <is>
          <t>P2 · SFIA 3 Apply</t>
        </is>
      </c>
      <c r="AG302" s="89" t="str">
        <f>IFERROR(IF(INDEX(RM_I_C,MATCH($U302,RM_KEY,0))="","",INDEX(RM_I_C,MATCH($U302,RM_KEY,0))),"")</f>
        <v>H</v>
      </c>
      <c r="AH302" s="90" t="str">
        <f>IFERROR(IF(INDEX(RM_I_Au,MATCH($U302,RM_KEY,0))="","",INDEX(RM_I_Au,MATCH($U302,RM_KEY,0))),"")</f>
        <v>M</v>
      </c>
      <c r="AI302" s="90" t="str">
        <f>IFERROR(IF(INDEX(RM_I_Ac,MATCH($U302,RM_KEY,0))="","",INDEX(RM_I_Ac,MATCH($U302,RM_KEY,0))),"")</f>
        <v>M</v>
      </c>
      <c r="AJ302" s="90" t="str">
        <f>IFERROR(IF(INDEX(RM_I_L,MATCH($U302,RM_KEY,0))="","",INDEX(RM_I_L,MATCH($U302,RM_KEY,0))),"")</f>
        <v>L</v>
      </c>
      <c r="AK302" s="90" t="str">
        <f>IFERROR(IF(INDEX(RM_I_BI,MATCH($U302,RM_KEY,0))="","",INDEX(RM_I_BI,MATCH($U302,RM_KEY,0))),"")</f>
        <v>M</v>
      </c>
      <c r="AL302" s="90" t="str">
        <f>IFERROR(IF(INDEX(RM_I_Exp,MATCH($U302,RM_KEY,0))="","",INDEX(RM_I_Exp,MATCH($U302,RM_KEY,0))),"")</f>
        <v>L</v>
      </c>
      <c r="AM302" s="90" t="str">
        <f>IFERROR(IF(INDEX(RM_I_Edu,MATCH($U302,RM_KEY,0))="","",INDEX(RM_I_Edu,MATCH($U302,RM_KEY,0))),"")</f>
        <v>L</v>
      </c>
      <c r="AN302" s="91" t="str">
        <f>IFERROR(IF(INDEX(RM_M_C,MATCH($U302,RM_KEY,0))="","",INDEX(RM_M_C,MATCH($U302,RM_KEY,0))),"")</f>
        <v>H</v>
      </c>
      <c r="AO302" s="92" t="str">
        <f>IFERROR(IF(INDEX(RM_M_Au,MATCH($U302,RM_KEY,0))="","",INDEX(RM_M_Au,MATCH($U302,RM_KEY,0))),"")</f>
        <v>M</v>
      </c>
      <c r="AP302" s="92" t="str">
        <f>IFERROR(IF(INDEX(RM_M_Ac,MATCH($U302,RM_KEY,0))="","",INDEX(RM_M_Ac,MATCH($U302,RM_KEY,0))),"")</f>
        <v>M</v>
      </c>
      <c r="AQ302" s="92" t="str">
        <f>IFERROR(IF(INDEX(RM_M_L,MATCH($U302,RM_KEY,0))="","",INDEX(RM_M_L,MATCH($U302,RM_KEY,0))),"")</f>
        <v>L</v>
      </c>
      <c r="AR302" s="92" t="str">
        <f>IFERROR(IF(INDEX(RM_M_BI,MATCH($U302,RM_KEY,0))="","",INDEX(RM_M_BI,MATCH($U302,RM_KEY,0))),"")</f>
        <v>L</v>
      </c>
      <c r="AS302" s="92" t="str">
        <f>IFERROR(IF(INDEX(RM_M_Exp,MATCH($U302,RM_KEY,0))="","",INDEX(RM_M_Exp,MATCH($U302,RM_KEY,0))),"")</f>
        <v>L</v>
      </c>
      <c r="AT302" s="92" t="str">
        <f>IFERROR(IF(INDEX(RM_M_Edu,MATCH($U302,RM_KEY,0))="","",INDEX(RM_M_Edu,MATCH($U302,RM_KEY,0))),"")</f>
        <v>L</v>
      </c>
      <c r="AU302" s="93" t="str">
        <f>IFERROR(IF(INDEX(RM_L_C,MATCH($U302,RM_KEY,0))="","",INDEX(RM_L_C,MATCH($U302,RM_KEY,0))),"")</f>
        <v/>
      </c>
      <c r="AV302" s="94" t="str">
        <f>IFERROR(IF(INDEX(RM_L_Au,MATCH($U302,RM_KEY,0))="","",INDEX(RM_L_Au,MATCH($U302,RM_KEY,0))),"")</f>
        <v/>
      </c>
      <c r="AW302" s="94" t="str">
        <f>IFERROR(IF(INDEX(RM_L_Ac,MATCH($U302,RM_KEY,0))="","",INDEX(RM_L_Ac,MATCH($U302,RM_KEY,0))),"")</f>
        <v/>
      </c>
      <c r="AX302" s="94" t="str">
        <f>IFERROR(IF(INDEX(RM_L_L,MATCH($U302,RM_KEY,0))="","",INDEX(RM_L_L,MATCH($U302,RM_KEY,0))),"")</f>
        <v/>
      </c>
      <c r="AY302" s="94" t="str">
        <f>IFERROR(IF(INDEX(RM_L_BI,MATCH($U302,RM_KEY,0))="","",INDEX(RM_L_BI,MATCH($U302,RM_KEY,0))),"")</f>
        <v/>
      </c>
      <c r="AZ302" s="94" t="str">
        <f>IFERROR(IF(INDEX(RM_L_Exp,MATCH($U302,RM_KEY,0))="","",INDEX(RM_L_Exp,MATCH($U302,RM_KEY,0))),"")</f>
        <v/>
      </c>
      <c r="BA302" s="94" t="str">
        <f>IFERROR(IF(INDEX(RM_L_Edu,MATCH($U302,RM_KEY,0))="","",INDEX(RM_L_Edu,MATCH($U302,RM_KEY,0))),"")</f>
        <v/>
      </c>
      <c r="BB302" s="89" t="inlineStr">
        <is>
          <t>M</t>
        </is>
      </c>
      <c r="BC302" s="90" t="inlineStr">
        <is>
          <t>M</t>
        </is>
      </c>
      <c r="BD302" s="90" t="inlineStr">
        <is>
          <t>M</t>
        </is>
      </c>
      <c r="BE302" s="90" t="inlineStr">
        <is>
          <t>M</t>
        </is>
      </c>
      <c r="BF302" s="90" t="inlineStr">
        <is>
          <t>M</t>
        </is>
      </c>
      <c r="BG302" s="90" t="inlineStr">
        <is>
          <t>H</t>
        </is>
      </c>
      <c r="BH302" s="90" t="inlineStr">
        <is>
          <t>M</t>
        </is>
      </c>
      <c r="BI302" s="93" t="n"/>
      <c r="BJ302" s="94" t="n"/>
      <c r="BK302" s="94" t="n"/>
      <c r="BL302" s="94" t="n"/>
      <c r="BM302" s="94" t="n"/>
      <c r="BN302" s="94" t="n"/>
      <c r="BO302" s="94" t="n"/>
      <c r="BP302" s="63" t="n"/>
      <c r="BQ302" s="95" t="str">
        <f>IF(CY302=0,"",IF(BP302&lt;&gt;"",BP302,IF(LEFT(W302,1)="X",W302,IF(OR(W302="B+",W302="C+"),INDEX(LAD_PC,MAX(1,MIN(14,MATCH(W302,LAD_PC,0)+IF((DA302-CZ302)&gt;=0.5,1,IF((DA302-CZ302)&lt;=-0.5,-1,0))))),INDEX(LAD_STD,MAX(1,MIN(12,MATCH(W302,LAD_STD,0)+IF((DA302-CZ302)&gt;=0.5,1,IF((DA302-CZ302)&lt;=-0.5,-1,0)))))))))</f>
        <v/>
      </c>
      <c r="BR302" s="86" t="str">
        <f>IF(BQ302="","",IFERROR(CHOOSE(INDEX(B_RANK,MATCH(BQ302,B_LVL,0)),"Band A · Practitioner","Band B · Specialist / Manager","B+ · Player-Coach","Band C · Principal / Head","C+ · Player-Coach","Band D · Business leadership","Band E · Enterprise leadership"),"Band X · Consultant"))</f>
        <v/>
      </c>
      <c r="BS302" s="86" t="str">
        <f>IF(BQ302="","",IF(BQ302=W302,"• Same",IF(INDEX(B_VAL,MATCH(BQ302,B_LVL,0))&gt;INDEX(B_VAL,MATCH(W302,B_LVL,0)),"▲ Up","▼ Down")))</f>
        <v/>
      </c>
      <c r="BT302" s="95" t="str">
        <f>IF(BQ302&lt;&gt;"",BQ302,W302)</f>
        <v>A3</v>
      </c>
      <c r="BU302" s="86" t="str">
        <f>IFERROR(IF($H302="","—",IF(OR(LEFT(BT302,1)="X",LEFT(INDEX($BT$7:$BT$592,MATCH($H302,$D$7:$D$592,0)),1)="X"),"—",IF(AND(LEFT(BT302,1)="E",LEFT(INDEX($BT$7:$BT$592,MATCH($H302,$D$7:$D$592,0)),1)="E"),"Exception · Band E",IF(INDEX(B_VAL,MATCH(BT302,B_LVL,0))&gt;=INDEX(B_VAL,MATCH(INDEX($BT$7:$BT$592,MATCH($H302,$D$7:$D$592,0)),B_LVL,0)),"⚠ At or above the manager",IF(INDEX(B_RANK,MATCH(BT302,B_LVL,0))=INDEX(B_RANK,MATCH(INDEX($BT$7:$BT$592,MATCH($H302,$D$7:$D$592,0)),B_LVL,0)),"⚠ Same band as the manager","OK"))))),"—")</f>
        <v>OK</v>
      </c>
      <c r="BV302" s="64" t="n"/>
      <c r="BW302" s="20">
        <f>IFERROR(INDEX(LMH_PTS,MATCH(AG302,LMH_KEY,0)),0)</f>
        <v>9</v>
      </c>
      <c r="BX302" s="21">
        <f>IFERROR(INDEX(LMH_PTS,MATCH(AH302,LMH_KEY,0)),0)</f>
        <v>3</v>
      </c>
      <c r="BY302" s="21">
        <f>IFERROR(INDEX(LMH_PTS,MATCH(AI302,LMH_KEY,0)),0)</f>
        <v>3</v>
      </c>
      <c r="BZ302" s="21">
        <f>IFERROR(INDEX(LMH_PTS,MATCH(AJ302,LMH_KEY,0)),0)</f>
        <v>1</v>
      </c>
      <c r="CA302" s="21">
        <f>IFERROR(INDEX(LMH_PTS,MATCH(AK302,LMH_KEY,0)),0)</f>
        <v>3</v>
      </c>
      <c r="CB302" s="21">
        <f>IFERROR(INDEX(LMH_PTS,MATCH(AL302,LMH_KEY,0)),0)</f>
        <v>1</v>
      </c>
      <c r="CC302" s="21">
        <f>IFERROR(INDEX(LMH_PTS,MATCH(AM302,LMH_KEY,0)),0)</f>
        <v>1</v>
      </c>
      <c r="CD302" s="21">
        <f>IFERROR(INDEX(LMH_PTS,MATCH(IF(AU302&lt;&gt;"",AU302,AG302),LMH_KEY,0)),0)</f>
        <v>9</v>
      </c>
      <c r="CE302" s="21">
        <f>IFERROR(INDEX(LMH_PTS,MATCH(IF(AV302&lt;&gt;"",AV302,AH302),LMH_KEY,0)),0)</f>
        <v>3</v>
      </c>
      <c r="CF302" s="21">
        <f>IFERROR(INDEX(LMH_PTS,MATCH(IF(AW302&lt;&gt;"",AW302,AI302),LMH_KEY,0)),0)</f>
        <v>3</v>
      </c>
      <c r="CG302" s="21">
        <f>IFERROR(INDEX(LMH_PTS,MATCH(IF(AX302&lt;&gt;"",AX302,AJ302),LMH_KEY,0)),0)</f>
        <v>1</v>
      </c>
      <c r="CH302" s="21">
        <f>IFERROR(INDEX(LMH_PTS,MATCH(IF(AY302&lt;&gt;"",AY302,AK302),LMH_KEY,0)),0)</f>
        <v>3</v>
      </c>
      <c r="CI302" s="21">
        <f>IFERROR(INDEX(LMH_PTS,MATCH(IF(AZ302&lt;&gt;"",AZ302,AL302),LMH_KEY,0)),0)</f>
        <v>1</v>
      </c>
      <c r="CJ302" s="21">
        <f>IFERROR(INDEX(LMH_PTS,MATCH(IF(BA302&lt;&gt;"",BA302,AM302),LMH_KEY,0)),0)</f>
        <v>1</v>
      </c>
      <c r="CK302" s="21">
        <f>IF(BB302="",0,IFERROR(INDEX(LMH_STEP,MATCH(BB302,LMH_KEY,0)),0))</f>
        <v>0</v>
      </c>
      <c r="CL302" s="21">
        <f>IF(BC302="",0,IFERROR(INDEX(LMH_STEP,MATCH(BC302,LMH_KEY,0)),0))</f>
        <v>0</v>
      </c>
      <c r="CM302" s="21">
        <f>IF(BD302="",0,IFERROR(INDEX(LMH_STEP,MATCH(BD302,LMH_KEY,0)),0))</f>
        <v>0</v>
      </c>
      <c r="CN302" s="21">
        <f>IF(BE302="",0,IFERROR(INDEX(LMH_STEP,MATCH(BE302,LMH_KEY,0)),0))</f>
        <v>0</v>
      </c>
      <c r="CO302" s="21">
        <f>IF(BF302="",0,IFERROR(INDEX(LMH_STEP,MATCH(BF302,LMH_KEY,0)),0))</f>
        <v>0</v>
      </c>
      <c r="CP302" s="21">
        <f>IF(BG302="",0,IFERROR(INDEX(LMH_STEP,MATCH(BG302,LMH_KEY,0)),0))</f>
        <v>1</v>
      </c>
      <c r="CQ302" s="21">
        <f>IF(BH302="",0,IFERROR(INDEX(LMH_STEP,MATCH(BH302,LMH_KEY,0)),0))</f>
        <v>0</v>
      </c>
      <c r="CR302" s="21">
        <f>IF(BI302&lt;&gt;"",IFERROR(INDEX(LMH_STEP,MATCH(BI302,LMH_KEY,0)),0),CK302)</f>
        <v>0</v>
      </c>
      <c r="CS302" s="21">
        <f>IF(BJ302&lt;&gt;"",IFERROR(INDEX(LMH_STEP,MATCH(BJ302,LMH_KEY,0)),0),CL302)</f>
        <v>0</v>
      </c>
      <c r="CT302" s="21">
        <f>IF(BK302&lt;&gt;"",IFERROR(INDEX(LMH_STEP,MATCH(BK302,LMH_KEY,0)),0),CM302)</f>
        <v>0</v>
      </c>
      <c r="CU302" s="21">
        <f>IF(BL302&lt;&gt;"",IFERROR(INDEX(LMH_STEP,MATCH(BL302,LMH_KEY,0)),0),CN302)</f>
        <v>0</v>
      </c>
      <c r="CV302" s="21">
        <f>IF(BM302&lt;&gt;"",IFERROR(INDEX(LMH_STEP,MATCH(BM302,LMH_KEY,0)),0),CO302)</f>
        <v>0</v>
      </c>
      <c r="CW302" s="21">
        <f>IF(BN302&lt;&gt;"",IFERROR(INDEX(LMH_STEP,MATCH(BN302,LMH_KEY,0)),0),CP302)</f>
        <v>1</v>
      </c>
      <c r="CX302" s="21">
        <f>IF(BO302&lt;&gt;"",IFERROR(INDEX(LMH_STEP,MATCH(BO302,LMH_KEY,0)),0),CQ302)</f>
        <v>0</v>
      </c>
      <c r="CY302" s="21">
        <f>COUNTA(BI302:BO302)+IF(BP302&lt;&gt;"",1,0)+IFERROR(INDEX(RM_LCNT,MATCH($U302,RM_KEY,0)),0)</f>
        <v>0</v>
      </c>
      <c r="CZ302" s="21">
        <f>IF((BW302+BX302+BY302+BZ302+CA302+CB302+CC302)=0,0,(BW302*CK302+BX302*CL302+BY302*CM302+BZ302*CN302+CA302*CO302+CB302*CP302+CC302*CQ302)/(BW302+BX302+BY302+BZ302+CA302+CB302+CC302))</f>
        <v>0.0476190476190476</v>
      </c>
      <c r="DA302" s="21">
        <f>IF((CD302+CE302+CF302+CG302+CH302+CI302+CJ302)=0,0,(CD302*CR302+CE302*CS302+CF302*CT302+CG302*CU302+CH302*CV302+CI302*CW302+CJ302*CX302)/(CD302+CE302+CF302+CG302+CH302+CI302+CJ302))</f>
        <v>0.0476190476190476</v>
      </c>
    </row>
    <row r="303" ht="70" customHeight="1">
      <c r="A303" s="59" t="inlineStr">
        <is>
          <t>iFile</t>
        </is>
      </c>
      <c r="B303" s="17" t="inlineStr">
        <is>
          <t>Support</t>
        </is>
      </c>
      <c r="C303" s="17" t="n">
        <v>5</v>
      </c>
      <c r="D303" s="17" t="inlineStr">
        <is>
          <t>IRIS2046</t>
        </is>
      </c>
      <c r="E303" s="17" t="inlineStr">
        <is>
          <t>Bhagyashree Bauskar</t>
        </is>
      </c>
      <c r="F303" s="17" t="inlineStr">
        <is>
          <t>Client Solutions Executive</t>
        </is>
      </c>
      <c r="G303" s="17" t="inlineStr">
        <is>
          <t>Kimaya Mundlye</t>
        </is>
      </c>
      <c r="H303" s="17" t="inlineStr">
        <is>
          <t>IRIS2118</t>
        </is>
      </c>
      <c r="I303" s="17" t="n">
        <v>6.1</v>
      </c>
      <c r="J303" s="17" t="inlineStr">
        <is>
          <t>MBA</t>
        </is>
      </c>
      <c r="K303" s="17" t="inlineStr">
        <is>
          <t>L3 – Professional / Associate</t>
        </is>
      </c>
      <c r="L303" s="82" t="inlineStr">
        <is>
          <t>20 of 20</t>
        </is>
      </c>
      <c r="M303" s="83" t="n"/>
      <c r="N303"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 Yes satisfactory feedback from …</t>
        </is>
      </c>
      <c r="O303" s="83" t="inlineStr">
        <is>
          <t>Latest rating: 5 · Potential: High · 9-box: High Impact / Growth Talent</t>
        </is>
      </c>
      <c r="P303" s="83" t="inlineStr">
        <is>
          <t>Complexity &amp; Expertise: A3: Data modelling · CMS and item master creation, root-cause finding; manager cites EBR domain expertise → moved up 0.5
Autonomy &amp; Decision: A2: Decides only on resolving errors → matches the start
Accountability &amp; Impact: A2: CR returns and domain queries; errors mean rework and client delay → matches the start
Leadership &amp; Strategy: A2: Lists 'problem solving of team'; no formal guiding role → moved up 0.5</t>
        </is>
      </c>
      <c r="Q303" s="84" t="inlineStr">
        <is>
          <t>Open ▸</t>
        </is>
      </c>
      <c r="R303" s="84" t="inlineStr">
        <is>
          <t>Card ▸</t>
        </is>
      </c>
      <c r="S303" s="85" t="inlineStr">
        <is>
          <t>Customer Success &amp; Support</t>
        </is>
      </c>
      <c r="T303" s="86" t="inlineStr">
        <is>
          <t>Application &amp; Product Support</t>
        </is>
      </c>
      <c r="U303" s="86" t="inlineStr">
        <is>
          <t>R015</t>
        </is>
      </c>
      <c r="V303" s="86" t="inlineStr">
        <is>
          <t>Application &amp; Product Support · IC</t>
        </is>
      </c>
      <c r="W303" s="101" t="inlineStr">
        <is>
          <t>A3</t>
        </is>
      </c>
      <c r="X303" s="86" t="inlineStr">
        <is>
          <t>Band A · Practitioner</t>
        </is>
      </c>
      <c r="Y303" s="86" t="inlineStr">
        <is>
          <t>Senior Support Executive</t>
        </is>
      </c>
      <c r="Z303" s="86" t="n"/>
      <c r="AA303" s="86" t="inlineStr">
        <is>
          <t>Placed at A3 by the evidence: six ratings × market-derived weights and rules R1–R13 · no move needed for the reporting line</t>
        </is>
      </c>
      <c r="AB303" s="86" t="n"/>
      <c r="AC303" s="88" t="inlineStr">
        <is>
          <t>A3</t>
        </is>
      </c>
      <c r="AD303" s="21" t="inlineStr">
        <is>
          <t>High · 6.1 yrs vs market 2–5 yrs for A3</t>
        </is>
      </c>
      <c r="AE303" s="21" t="n"/>
      <c r="AF303" s="21" t="inlineStr">
        <is>
          <t>P2 · SFIA 3 Apply</t>
        </is>
      </c>
      <c r="AG303" s="89" t="str">
        <f>IFERROR(IF(INDEX(RM_I_C,MATCH($U303,RM_KEY,0))="","",INDEX(RM_I_C,MATCH($U303,RM_KEY,0))),"")</f>
        <v>H</v>
      </c>
      <c r="AH303" s="90" t="str">
        <f>IFERROR(IF(INDEX(RM_I_Au,MATCH($U303,RM_KEY,0))="","",INDEX(RM_I_Au,MATCH($U303,RM_KEY,0))),"")</f>
        <v>M</v>
      </c>
      <c r="AI303" s="90" t="str">
        <f>IFERROR(IF(INDEX(RM_I_Ac,MATCH($U303,RM_KEY,0))="","",INDEX(RM_I_Ac,MATCH($U303,RM_KEY,0))),"")</f>
        <v>M</v>
      </c>
      <c r="AJ303" s="90" t="str">
        <f>IFERROR(IF(INDEX(RM_I_L,MATCH($U303,RM_KEY,0))="","",INDEX(RM_I_L,MATCH($U303,RM_KEY,0))),"")</f>
        <v>L</v>
      </c>
      <c r="AK303" s="90" t="str">
        <f>IFERROR(IF(INDEX(RM_I_BI,MATCH($U303,RM_KEY,0))="","",INDEX(RM_I_BI,MATCH($U303,RM_KEY,0))),"")</f>
        <v>M</v>
      </c>
      <c r="AL303" s="90" t="str">
        <f>IFERROR(IF(INDEX(RM_I_Exp,MATCH($U303,RM_KEY,0))="","",INDEX(RM_I_Exp,MATCH($U303,RM_KEY,0))),"")</f>
        <v>L</v>
      </c>
      <c r="AM303" s="90" t="str">
        <f>IFERROR(IF(INDEX(RM_I_Edu,MATCH($U303,RM_KEY,0))="","",INDEX(RM_I_Edu,MATCH($U303,RM_KEY,0))),"")</f>
        <v>L</v>
      </c>
      <c r="AN303" s="91" t="str">
        <f>IFERROR(IF(INDEX(RM_M_C,MATCH($U303,RM_KEY,0))="","",INDEX(RM_M_C,MATCH($U303,RM_KEY,0))),"")</f>
        <v>H</v>
      </c>
      <c r="AO303" s="92" t="str">
        <f>IFERROR(IF(INDEX(RM_M_Au,MATCH($U303,RM_KEY,0))="","",INDEX(RM_M_Au,MATCH($U303,RM_KEY,0))),"")</f>
        <v>M</v>
      </c>
      <c r="AP303" s="92" t="str">
        <f>IFERROR(IF(INDEX(RM_M_Ac,MATCH($U303,RM_KEY,0))="","",INDEX(RM_M_Ac,MATCH($U303,RM_KEY,0))),"")</f>
        <v>M</v>
      </c>
      <c r="AQ303" s="92" t="str">
        <f>IFERROR(IF(INDEX(RM_M_L,MATCH($U303,RM_KEY,0))="","",INDEX(RM_M_L,MATCH($U303,RM_KEY,0))),"")</f>
        <v>L</v>
      </c>
      <c r="AR303" s="92" t="str">
        <f>IFERROR(IF(INDEX(RM_M_BI,MATCH($U303,RM_KEY,0))="","",INDEX(RM_M_BI,MATCH($U303,RM_KEY,0))),"")</f>
        <v>L</v>
      </c>
      <c r="AS303" s="92" t="str">
        <f>IFERROR(IF(INDEX(RM_M_Exp,MATCH($U303,RM_KEY,0))="","",INDEX(RM_M_Exp,MATCH($U303,RM_KEY,0))),"")</f>
        <v>L</v>
      </c>
      <c r="AT303" s="92" t="str">
        <f>IFERROR(IF(INDEX(RM_M_Edu,MATCH($U303,RM_KEY,0))="","",INDEX(RM_M_Edu,MATCH($U303,RM_KEY,0))),"")</f>
        <v>L</v>
      </c>
      <c r="AU303" s="93" t="str">
        <f>IFERROR(IF(INDEX(RM_L_C,MATCH($U303,RM_KEY,0))="","",INDEX(RM_L_C,MATCH($U303,RM_KEY,0))),"")</f>
        <v/>
      </c>
      <c r="AV303" s="94" t="str">
        <f>IFERROR(IF(INDEX(RM_L_Au,MATCH($U303,RM_KEY,0))="","",INDEX(RM_L_Au,MATCH($U303,RM_KEY,0))),"")</f>
        <v/>
      </c>
      <c r="AW303" s="94" t="str">
        <f>IFERROR(IF(INDEX(RM_L_Ac,MATCH($U303,RM_KEY,0))="","",INDEX(RM_L_Ac,MATCH($U303,RM_KEY,0))),"")</f>
        <v/>
      </c>
      <c r="AX303" s="94" t="str">
        <f>IFERROR(IF(INDEX(RM_L_L,MATCH($U303,RM_KEY,0))="","",INDEX(RM_L_L,MATCH($U303,RM_KEY,0))),"")</f>
        <v/>
      </c>
      <c r="AY303" s="94" t="str">
        <f>IFERROR(IF(INDEX(RM_L_BI,MATCH($U303,RM_KEY,0))="","",INDEX(RM_L_BI,MATCH($U303,RM_KEY,0))),"")</f>
        <v/>
      </c>
      <c r="AZ303" s="94" t="str">
        <f>IFERROR(IF(INDEX(RM_L_Exp,MATCH($U303,RM_KEY,0))="","",INDEX(RM_L_Exp,MATCH($U303,RM_KEY,0))),"")</f>
        <v/>
      </c>
      <c r="BA303" s="94" t="str">
        <f>IFERROR(IF(INDEX(RM_L_Edu,MATCH($U303,RM_KEY,0))="","",INDEX(RM_L_Edu,MATCH($U303,RM_KEY,0))),"")</f>
        <v/>
      </c>
      <c r="BB303" s="89" t="inlineStr">
        <is>
          <t>M</t>
        </is>
      </c>
      <c r="BC303" s="90" t="inlineStr">
        <is>
          <t>L</t>
        </is>
      </c>
      <c r="BD303" s="90" t="inlineStr">
        <is>
          <t>L</t>
        </is>
      </c>
      <c r="BE303" s="90" t="inlineStr">
        <is>
          <t>L</t>
        </is>
      </c>
      <c r="BF303" s="90" t="n"/>
      <c r="BG303" s="90" t="inlineStr">
        <is>
          <t>H</t>
        </is>
      </c>
      <c r="BH303" s="90" t="inlineStr">
        <is>
          <t>H</t>
        </is>
      </c>
      <c r="BI303" s="93" t="n"/>
      <c r="BJ303" s="94" t="n"/>
      <c r="BK303" s="94" t="n"/>
      <c r="BL303" s="94" t="n"/>
      <c r="BM303" s="94" t="n"/>
      <c r="BN303" s="94" t="n"/>
      <c r="BO303" s="94" t="n"/>
      <c r="BP303" s="63" t="n"/>
      <c r="BQ303" s="95" t="str">
        <f>IF(CY303=0,"",IF(BP303&lt;&gt;"",BP303,IF(LEFT(W303,1)="X",W303,IF(OR(W303="B+",W303="C+"),INDEX(LAD_PC,MAX(1,MIN(14,MATCH(W303,LAD_PC,0)+IF((DA303-CZ303)&gt;=0.5,1,IF((DA303-CZ303)&lt;=-0.5,-1,0))))),INDEX(LAD_STD,MAX(1,MIN(12,MATCH(W303,LAD_STD,0)+IF((DA303-CZ303)&gt;=0.5,1,IF((DA303-CZ303)&lt;=-0.5,-1,0)))))))))</f>
        <v/>
      </c>
      <c r="BR303" s="86" t="str">
        <f>IF(BQ303="","",IFERROR(CHOOSE(INDEX(B_RANK,MATCH(BQ303,B_LVL,0)),"Band A · Practitioner","Band B · Specialist / Manager","B+ · Player-Coach","Band C · Principal / Head","C+ · Player-Coach","Band D · Business leadership","Band E · Enterprise leadership"),"Band X · Consultant"))</f>
        <v/>
      </c>
      <c r="BS303" s="86" t="str">
        <f>IF(BQ303="","",IF(BQ303=W303,"• Same",IF(INDEX(B_VAL,MATCH(BQ303,B_LVL,0))&gt;INDEX(B_VAL,MATCH(W303,B_LVL,0)),"▲ Up","▼ Down")))</f>
        <v/>
      </c>
      <c r="BT303" s="95" t="str">
        <f>IF(BQ303&lt;&gt;"",BQ303,W303)</f>
        <v>A3</v>
      </c>
      <c r="BU303" s="86" t="str">
        <f>IFERROR(IF($H303="","—",IF(OR(LEFT(BT303,1)="X",LEFT(INDEX($BT$7:$BT$592,MATCH($H303,$D$7:$D$592,0)),1)="X"),"—",IF(AND(LEFT(BT303,1)="E",LEFT(INDEX($BT$7:$BT$592,MATCH($H303,$D$7:$D$592,0)),1)="E"),"Exception · Band E",IF(INDEX(B_VAL,MATCH(BT303,B_LVL,0))&gt;=INDEX(B_VAL,MATCH(INDEX($BT$7:$BT$592,MATCH($H303,$D$7:$D$592,0)),B_LVL,0)),"⚠ At or above the manager",IF(INDEX(B_RANK,MATCH(BT303,B_LVL,0))=INDEX(B_RANK,MATCH(INDEX($BT$7:$BT$592,MATCH($H303,$D$7:$D$592,0)),B_LVL,0)),"⚠ Same band as the manager","OK"))))),"—")</f>
        <v>OK</v>
      </c>
      <c r="BV303" s="64" t="n"/>
      <c r="BW303" s="20">
        <f>IFERROR(INDEX(LMH_PTS,MATCH(AG303,LMH_KEY,0)),0)</f>
        <v>9</v>
      </c>
      <c r="BX303" s="21">
        <f>IFERROR(INDEX(LMH_PTS,MATCH(AH303,LMH_KEY,0)),0)</f>
        <v>3</v>
      </c>
      <c r="BY303" s="21">
        <f>IFERROR(INDEX(LMH_PTS,MATCH(AI303,LMH_KEY,0)),0)</f>
        <v>3</v>
      </c>
      <c r="BZ303" s="21">
        <f>IFERROR(INDEX(LMH_PTS,MATCH(AJ303,LMH_KEY,0)),0)</f>
        <v>1</v>
      </c>
      <c r="CA303" s="21">
        <f>IFERROR(INDEX(LMH_PTS,MATCH(AK303,LMH_KEY,0)),0)</f>
        <v>3</v>
      </c>
      <c r="CB303" s="21">
        <f>IFERROR(INDEX(LMH_PTS,MATCH(AL303,LMH_KEY,0)),0)</f>
        <v>1</v>
      </c>
      <c r="CC303" s="21">
        <f>IFERROR(INDEX(LMH_PTS,MATCH(AM303,LMH_KEY,0)),0)</f>
        <v>1</v>
      </c>
      <c r="CD303" s="21">
        <f>IFERROR(INDEX(LMH_PTS,MATCH(IF(AU303&lt;&gt;"",AU303,AG303),LMH_KEY,0)),0)</f>
        <v>9</v>
      </c>
      <c r="CE303" s="21">
        <f>IFERROR(INDEX(LMH_PTS,MATCH(IF(AV303&lt;&gt;"",AV303,AH303),LMH_KEY,0)),0)</f>
        <v>3</v>
      </c>
      <c r="CF303" s="21">
        <f>IFERROR(INDEX(LMH_PTS,MATCH(IF(AW303&lt;&gt;"",AW303,AI303),LMH_KEY,0)),0)</f>
        <v>3</v>
      </c>
      <c r="CG303" s="21">
        <f>IFERROR(INDEX(LMH_PTS,MATCH(IF(AX303&lt;&gt;"",AX303,AJ303),LMH_KEY,0)),0)</f>
        <v>1</v>
      </c>
      <c r="CH303" s="21">
        <f>IFERROR(INDEX(LMH_PTS,MATCH(IF(AY303&lt;&gt;"",AY303,AK303),LMH_KEY,0)),0)</f>
        <v>3</v>
      </c>
      <c r="CI303" s="21">
        <f>IFERROR(INDEX(LMH_PTS,MATCH(IF(AZ303&lt;&gt;"",AZ303,AL303),LMH_KEY,0)),0)</f>
        <v>1</v>
      </c>
      <c r="CJ303" s="21">
        <f>IFERROR(INDEX(LMH_PTS,MATCH(IF(BA303&lt;&gt;"",BA303,AM303),LMH_KEY,0)),0)</f>
        <v>1</v>
      </c>
      <c r="CK303" s="21">
        <f>IF(BB303="",0,IFERROR(INDEX(LMH_STEP,MATCH(BB303,LMH_KEY,0)),0))</f>
        <v>0</v>
      </c>
      <c r="CL303" s="21">
        <f>IF(BC303="",0,IFERROR(INDEX(LMH_STEP,MATCH(BC303,LMH_KEY,0)),0))</f>
        <v>-1</v>
      </c>
      <c r="CM303" s="21">
        <f>IF(BD303="",0,IFERROR(INDEX(LMH_STEP,MATCH(BD303,LMH_KEY,0)),0))</f>
        <v>-1</v>
      </c>
      <c r="CN303" s="21">
        <f>IF(BE303="",0,IFERROR(INDEX(LMH_STEP,MATCH(BE303,LMH_KEY,0)),0))</f>
        <v>-1</v>
      </c>
      <c r="CO303" s="21">
        <f>IF(BF303="",0,IFERROR(INDEX(LMH_STEP,MATCH(BF303,LMH_KEY,0)),0))</f>
        <v>0</v>
      </c>
      <c r="CP303" s="21">
        <f>IF(BG303="",0,IFERROR(INDEX(LMH_STEP,MATCH(BG303,LMH_KEY,0)),0))</f>
        <v>1</v>
      </c>
      <c r="CQ303" s="21">
        <f>IF(BH303="",0,IFERROR(INDEX(LMH_STEP,MATCH(BH303,LMH_KEY,0)),0))</f>
        <v>1</v>
      </c>
      <c r="CR303" s="21">
        <f>IF(BI303&lt;&gt;"",IFERROR(INDEX(LMH_STEP,MATCH(BI303,LMH_KEY,0)),0),CK303)</f>
        <v>0</v>
      </c>
      <c r="CS303" s="21">
        <f>IF(BJ303&lt;&gt;"",IFERROR(INDEX(LMH_STEP,MATCH(BJ303,LMH_KEY,0)),0),CL303)</f>
        <v>-1</v>
      </c>
      <c r="CT303" s="21">
        <f>IF(BK303&lt;&gt;"",IFERROR(INDEX(LMH_STEP,MATCH(BK303,LMH_KEY,0)),0),CM303)</f>
        <v>-1</v>
      </c>
      <c r="CU303" s="21">
        <f>IF(BL303&lt;&gt;"",IFERROR(INDEX(LMH_STEP,MATCH(BL303,LMH_KEY,0)),0),CN303)</f>
        <v>-1</v>
      </c>
      <c r="CV303" s="21">
        <f>IF(BM303&lt;&gt;"",IFERROR(INDEX(LMH_STEP,MATCH(BM303,LMH_KEY,0)),0),CO303)</f>
        <v>0</v>
      </c>
      <c r="CW303" s="21">
        <f>IF(BN303&lt;&gt;"",IFERROR(INDEX(LMH_STEP,MATCH(BN303,LMH_KEY,0)),0),CP303)</f>
        <v>1</v>
      </c>
      <c r="CX303" s="21">
        <f>IF(BO303&lt;&gt;"",IFERROR(INDEX(LMH_STEP,MATCH(BO303,LMH_KEY,0)),0),CQ303)</f>
        <v>1</v>
      </c>
      <c r="CY303" s="21">
        <f>COUNTA(BI303:BO303)+IF(BP303&lt;&gt;"",1,0)+IFERROR(INDEX(RM_LCNT,MATCH($U303,RM_KEY,0)),0)</f>
        <v>0</v>
      </c>
      <c r="CZ303" s="21">
        <f>IF((BW303+BX303+BY303+BZ303+CA303+CB303+CC303)=0,0,(BW303*CK303+BX303*CL303+BY303*CM303+BZ303*CN303+CA303*CO303+CB303*CP303+CC303*CQ303)/(BW303+BX303+BY303+BZ303+CA303+CB303+CC303))</f>
        <v>-0.238095238095238</v>
      </c>
      <c r="DA303" s="21">
        <f>IF((CD303+CE303+CF303+CG303+CH303+CI303+CJ303)=0,0,(CD303*CR303+CE303*CS303+CF303*CT303+CG303*CU303+CH303*CV303+CI303*CW303+CJ303*CX303)/(CD303+CE303+CF303+CG303+CH303+CI303+CJ303))</f>
        <v>-0.238095238095238</v>
      </c>
    </row>
    <row r="304" ht="70" customHeight="1">
      <c r="A304" s="59" t="inlineStr">
        <is>
          <t>iFile</t>
        </is>
      </c>
      <c r="B304" s="17" t="inlineStr">
        <is>
          <t>Support</t>
        </is>
      </c>
      <c r="C304" s="17" t="n">
        <v>5</v>
      </c>
      <c r="D304" s="17" t="inlineStr">
        <is>
          <t>IRIS2047</t>
        </is>
      </c>
      <c r="E304" s="17" t="inlineStr">
        <is>
          <t>Dipeeka Yewale</t>
        </is>
      </c>
      <c r="F304" s="17" t="inlineStr">
        <is>
          <t>Client Solutions Executive</t>
        </is>
      </c>
      <c r="G304" s="17" t="inlineStr">
        <is>
          <t>Kimaya Mundlye</t>
        </is>
      </c>
      <c r="H304" s="17" t="inlineStr">
        <is>
          <t>IRIS2118</t>
        </is>
      </c>
      <c r="I304" s="17" t="n">
        <v>4.1</v>
      </c>
      <c r="J304" s="17" t="inlineStr">
        <is>
          <t>B.Com</t>
        </is>
      </c>
      <c r="K304" s="17" t="inlineStr">
        <is>
          <t>L3 – Professional / Associate</t>
        </is>
      </c>
      <c r="L304" s="82" t="inlineStr">
        <is>
          <t>19 of 20</t>
        </is>
      </c>
      <c r="M304" s="83" t="n"/>
      <c r="N304"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04" s="83" t="inlineStr">
        <is>
          <t>Latest rating: 3 · Potential: Medium · 9-box: Core Contributor</t>
        </is>
      </c>
      <c r="P304" s="83" t="inlineStr">
        <is>
          <t>Complexity &amp; Expertise: A2: Implements assigned CMS changes for client change requests and verifies DQ issues → matches the start
Autonomy &amp; Decision: A2: Decides only on resolving DQ issues → matches the start
Accountability &amp; Impact: A2: Assigned changes implemented accurately and tested; mistakes create rework → matches the start
Leadership &amp; Strategy: A1: Mentions team coordination only; no guidance described → matches the start</t>
        </is>
      </c>
      <c r="Q304" s="84" t="inlineStr">
        <is>
          <t>Open ▸</t>
        </is>
      </c>
      <c r="R304" s="84" t="inlineStr">
        <is>
          <t>Card ▸</t>
        </is>
      </c>
      <c r="S304" s="85" t="inlineStr">
        <is>
          <t>Customer Success &amp; Support</t>
        </is>
      </c>
      <c r="T304" s="86" t="inlineStr">
        <is>
          <t>Application &amp; Product Support</t>
        </is>
      </c>
      <c r="U304" s="86" t="inlineStr">
        <is>
          <t>R015</t>
        </is>
      </c>
      <c r="V304" s="86" t="inlineStr">
        <is>
          <t>Application &amp; Product Support · IC</t>
        </is>
      </c>
      <c r="W304" s="101" t="inlineStr">
        <is>
          <t>A3</t>
        </is>
      </c>
      <c r="X304" s="86" t="inlineStr">
        <is>
          <t>Band A · Practitioner</t>
        </is>
      </c>
      <c r="Y304" s="86" t="inlineStr">
        <is>
          <t>Senior Support Executive</t>
        </is>
      </c>
      <c r="Z304" s="86" t="n"/>
      <c r="AA304" s="86" t="inlineStr">
        <is>
          <t>Placed at A3 by the evidence: six ratings × market-derived weights and rules R1–R13 · no move needed for the reporting line</t>
        </is>
      </c>
      <c r="AB304" s="86" t="n"/>
      <c r="AC304" s="88" t="inlineStr">
        <is>
          <t>A2</t>
        </is>
      </c>
      <c r="AD304" s="21" t="inlineStr">
        <is>
          <t>Medium · 4.1 yrs vs market 2–5 yrs for A3</t>
        </is>
      </c>
      <c r="AE304" s="21" t="n"/>
      <c r="AF304" s="21" t="inlineStr">
        <is>
          <t>P2 · SFIA 3 Apply</t>
        </is>
      </c>
      <c r="AG304" s="89" t="str">
        <f>IFERROR(IF(INDEX(RM_I_C,MATCH($U304,RM_KEY,0))="","",INDEX(RM_I_C,MATCH($U304,RM_KEY,0))),"")</f>
        <v>H</v>
      </c>
      <c r="AH304" s="90" t="str">
        <f>IFERROR(IF(INDEX(RM_I_Au,MATCH($U304,RM_KEY,0))="","",INDEX(RM_I_Au,MATCH($U304,RM_KEY,0))),"")</f>
        <v>M</v>
      </c>
      <c r="AI304" s="90" t="str">
        <f>IFERROR(IF(INDEX(RM_I_Ac,MATCH($U304,RM_KEY,0))="","",INDEX(RM_I_Ac,MATCH($U304,RM_KEY,0))),"")</f>
        <v>M</v>
      </c>
      <c r="AJ304" s="90" t="str">
        <f>IFERROR(IF(INDEX(RM_I_L,MATCH($U304,RM_KEY,0))="","",INDEX(RM_I_L,MATCH($U304,RM_KEY,0))),"")</f>
        <v>L</v>
      </c>
      <c r="AK304" s="90" t="str">
        <f>IFERROR(IF(INDEX(RM_I_BI,MATCH($U304,RM_KEY,0))="","",INDEX(RM_I_BI,MATCH($U304,RM_KEY,0))),"")</f>
        <v>M</v>
      </c>
      <c r="AL304" s="90" t="str">
        <f>IFERROR(IF(INDEX(RM_I_Exp,MATCH($U304,RM_KEY,0))="","",INDEX(RM_I_Exp,MATCH($U304,RM_KEY,0))),"")</f>
        <v>L</v>
      </c>
      <c r="AM304" s="90" t="str">
        <f>IFERROR(IF(INDEX(RM_I_Edu,MATCH($U304,RM_KEY,0))="","",INDEX(RM_I_Edu,MATCH($U304,RM_KEY,0))),"")</f>
        <v>L</v>
      </c>
      <c r="AN304" s="91" t="str">
        <f>IFERROR(IF(INDEX(RM_M_C,MATCH($U304,RM_KEY,0))="","",INDEX(RM_M_C,MATCH($U304,RM_KEY,0))),"")</f>
        <v>H</v>
      </c>
      <c r="AO304" s="92" t="str">
        <f>IFERROR(IF(INDEX(RM_M_Au,MATCH($U304,RM_KEY,0))="","",INDEX(RM_M_Au,MATCH($U304,RM_KEY,0))),"")</f>
        <v>M</v>
      </c>
      <c r="AP304" s="92" t="str">
        <f>IFERROR(IF(INDEX(RM_M_Ac,MATCH($U304,RM_KEY,0))="","",INDEX(RM_M_Ac,MATCH($U304,RM_KEY,0))),"")</f>
        <v>M</v>
      </c>
      <c r="AQ304" s="92" t="str">
        <f>IFERROR(IF(INDEX(RM_M_L,MATCH($U304,RM_KEY,0))="","",INDEX(RM_M_L,MATCH($U304,RM_KEY,0))),"")</f>
        <v>L</v>
      </c>
      <c r="AR304" s="92" t="str">
        <f>IFERROR(IF(INDEX(RM_M_BI,MATCH($U304,RM_KEY,0))="","",INDEX(RM_M_BI,MATCH($U304,RM_KEY,0))),"")</f>
        <v>L</v>
      </c>
      <c r="AS304" s="92" t="str">
        <f>IFERROR(IF(INDEX(RM_M_Exp,MATCH($U304,RM_KEY,0))="","",INDEX(RM_M_Exp,MATCH($U304,RM_KEY,0))),"")</f>
        <v>L</v>
      </c>
      <c r="AT304" s="92" t="str">
        <f>IFERROR(IF(INDEX(RM_M_Edu,MATCH($U304,RM_KEY,0))="","",INDEX(RM_M_Edu,MATCH($U304,RM_KEY,0))),"")</f>
        <v>L</v>
      </c>
      <c r="AU304" s="93" t="str">
        <f>IFERROR(IF(INDEX(RM_L_C,MATCH($U304,RM_KEY,0))="","",INDEX(RM_L_C,MATCH($U304,RM_KEY,0))),"")</f>
        <v/>
      </c>
      <c r="AV304" s="94" t="str">
        <f>IFERROR(IF(INDEX(RM_L_Au,MATCH($U304,RM_KEY,0))="","",INDEX(RM_L_Au,MATCH($U304,RM_KEY,0))),"")</f>
        <v/>
      </c>
      <c r="AW304" s="94" t="str">
        <f>IFERROR(IF(INDEX(RM_L_Ac,MATCH($U304,RM_KEY,0))="","",INDEX(RM_L_Ac,MATCH($U304,RM_KEY,0))),"")</f>
        <v/>
      </c>
      <c r="AX304" s="94" t="str">
        <f>IFERROR(IF(INDEX(RM_L_L,MATCH($U304,RM_KEY,0))="","",INDEX(RM_L_L,MATCH($U304,RM_KEY,0))),"")</f>
        <v/>
      </c>
      <c r="AY304" s="94" t="str">
        <f>IFERROR(IF(INDEX(RM_L_BI,MATCH($U304,RM_KEY,0))="","",INDEX(RM_L_BI,MATCH($U304,RM_KEY,0))),"")</f>
        <v/>
      </c>
      <c r="AZ304" s="94" t="str">
        <f>IFERROR(IF(INDEX(RM_L_Exp,MATCH($U304,RM_KEY,0))="","",INDEX(RM_L_Exp,MATCH($U304,RM_KEY,0))),"")</f>
        <v/>
      </c>
      <c r="BA304" s="94" t="str">
        <f>IFERROR(IF(INDEX(RM_L_Edu,MATCH($U304,RM_KEY,0))="","",INDEX(RM_L_Edu,MATCH($U304,RM_KEY,0))),"")</f>
        <v/>
      </c>
      <c r="BB304" s="89" t="inlineStr">
        <is>
          <t>L</t>
        </is>
      </c>
      <c r="BC304" s="90" t="inlineStr">
        <is>
          <t>L</t>
        </is>
      </c>
      <c r="BD304" s="90" t="inlineStr">
        <is>
          <t>L</t>
        </is>
      </c>
      <c r="BE304" s="90" t="inlineStr">
        <is>
          <t>L</t>
        </is>
      </c>
      <c r="BF304" s="90" t="n"/>
      <c r="BG304" s="90" t="inlineStr">
        <is>
          <t>H</t>
        </is>
      </c>
      <c r="BH304" s="90" t="inlineStr">
        <is>
          <t>M</t>
        </is>
      </c>
      <c r="BI304" s="93" t="n"/>
      <c r="BJ304" s="94" t="n"/>
      <c r="BK304" s="94" t="n"/>
      <c r="BL304" s="94" t="n"/>
      <c r="BM304" s="94" t="n"/>
      <c r="BN304" s="94" t="n"/>
      <c r="BO304" s="94" t="n"/>
      <c r="BP304" s="63" t="n"/>
      <c r="BQ304" s="95" t="str">
        <f>IF(CY304=0,"",IF(BP304&lt;&gt;"",BP304,IF(LEFT(W304,1)="X",W304,IF(OR(W304="B+",W304="C+"),INDEX(LAD_PC,MAX(1,MIN(14,MATCH(W304,LAD_PC,0)+IF((DA304-CZ304)&gt;=0.5,1,IF((DA304-CZ304)&lt;=-0.5,-1,0))))),INDEX(LAD_STD,MAX(1,MIN(12,MATCH(W304,LAD_STD,0)+IF((DA304-CZ304)&gt;=0.5,1,IF((DA304-CZ304)&lt;=-0.5,-1,0)))))))))</f>
        <v/>
      </c>
      <c r="BR304" s="86" t="str">
        <f>IF(BQ304="","",IFERROR(CHOOSE(INDEX(B_RANK,MATCH(BQ304,B_LVL,0)),"Band A · Practitioner","Band B · Specialist / Manager","B+ · Player-Coach","Band C · Principal / Head","C+ · Player-Coach","Band D · Business leadership","Band E · Enterprise leadership"),"Band X · Consultant"))</f>
        <v/>
      </c>
      <c r="BS304" s="86" t="str">
        <f>IF(BQ304="","",IF(BQ304=W304,"• Same",IF(INDEX(B_VAL,MATCH(BQ304,B_LVL,0))&gt;INDEX(B_VAL,MATCH(W304,B_LVL,0)),"▲ Up","▼ Down")))</f>
        <v/>
      </c>
      <c r="BT304" s="95" t="str">
        <f>IF(BQ304&lt;&gt;"",BQ304,W304)</f>
        <v>A3</v>
      </c>
      <c r="BU304" s="86" t="str">
        <f>IFERROR(IF($H304="","—",IF(OR(LEFT(BT304,1)="X",LEFT(INDEX($BT$7:$BT$592,MATCH($H304,$D$7:$D$592,0)),1)="X"),"—",IF(AND(LEFT(BT304,1)="E",LEFT(INDEX($BT$7:$BT$592,MATCH($H304,$D$7:$D$592,0)),1)="E"),"Exception · Band E",IF(INDEX(B_VAL,MATCH(BT304,B_LVL,0))&gt;=INDEX(B_VAL,MATCH(INDEX($BT$7:$BT$592,MATCH($H304,$D$7:$D$592,0)),B_LVL,0)),"⚠ At or above the manager",IF(INDEX(B_RANK,MATCH(BT304,B_LVL,0))=INDEX(B_RANK,MATCH(INDEX($BT$7:$BT$592,MATCH($H304,$D$7:$D$592,0)),B_LVL,0)),"⚠ Same band as the manager","OK"))))),"—")</f>
        <v>OK</v>
      </c>
      <c r="BV304" s="64" t="n"/>
      <c r="BW304" s="20">
        <f>IFERROR(INDEX(LMH_PTS,MATCH(AG304,LMH_KEY,0)),0)</f>
        <v>9</v>
      </c>
      <c r="BX304" s="21">
        <f>IFERROR(INDEX(LMH_PTS,MATCH(AH304,LMH_KEY,0)),0)</f>
        <v>3</v>
      </c>
      <c r="BY304" s="21">
        <f>IFERROR(INDEX(LMH_PTS,MATCH(AI304,LMH_KEY,0)),0)</f>
        <v>3</v>
      </c>
      <c r="BZ304" s="21">
        <f>IFERROR(INDEX(LMH_PTS,MATCH(AJ304,LMH_KEY,0)),0)</f>
        <v>1</v>
      </c>
      <c r="CA304" s="21">
        <f>IFERROR(INDEX(LMH_PTS,MATCH(AK304,LMH_KEY,0)),0)</f>
        <v>3</v>
      </c>
      <c r="CB304" s="21">
        <f>IFERROR(INDEX(LMH_PTS,MATCH(AL304,LMH_KEY,0)),0)</f>
        <v>1</v>
      </c>
      <c r="CC304" s="21">
        <f>IFERROR(INDEX(LMH_PTS,MATCH(AM304,LMH_KEY,0)),0)</f>
        <v>1</v>
      </c>
      <c r="CD304" s="21">
        <f>IFERROR(INDEX(LMH_PTS,MATCH(IF(AU304&lt;&gt;"",AU304,AG304),LMH_KEY,0)),0)</f>
        <v>9</v>
      </c>
      <c r="CE304" s="21">
        <f>IFERROR(INDEX(LMH_PTS,MATCH(IF(AV304&lt;&gt;"",AV304,AH304),LMH_KEY,0)),0)</f>
        <v>3</v>
      </c>
      <c r="CF304" s="21">
        <f>IFERROR(INDEX(LMH_PTS,MATCH(IF(AW304&lt;&gt;"",AW304,AI304),LMH_KEY,0)),0)</f>
        <v>3</v>
      </c>
      <c r="CG304" s="21">
        <f>IFERROR(INDEX(LMH_PTS,MATCH(IF(AX304&lt;&gt;"",AX304,AJ304),LMH_KEY,0)),0)</f>
        <v>1</v>
      </c>
      <c r="CH304" s="21">
        <f>IFERROR(INDEX(LMH_PTS,MATCH(IF(AY304&lt;&gt;"",AY304,AK304),LMH_KEY,0)),0)</f>
        <v>3</v>
      </c>
      <c r="CI304" s="21">
        <f>IFERROR(INDEX(LMH_PTS,MATCH(IF(AZ304&lt;&gt;"",AZ304,AL304),LMH_KEY,0)),0)</f>
        <v>1</v>
      </c>
      <c r="CJ304" s="21">
        <f>IFERROR(INDEX(LMH_PTS,MATCH(IF(BA304&lt;&gt;"",BA304,AM304),LMH_KEY,0)),0)</f>
        <v>1</v>
      </c>
      <c r="CK304" s="21">
        <f>IF(BB304="",0,IFERROR(INDEX(LMH_STEP,MATCH(BB304,LMH_KEY,0)),0))</f>
        <v>-1</v>
      </c>
      <c r="CL304" s="21">
        <f>IF(BC304="",0,IFERROR(INDEX(LMH_STEP,MATCH(BC304,LMH_KEY,0)),0))</f>
        <v>-1</v>
      </c>
      <c r="CM304" s="21">
        <f>IF(BD304="",0,IFERROR(INDEX(LMH_STEP,MATCH(BD304,LMH_KEY,0)),0))</f>
        <v>-1</v>
      </c>
      <c r="CN304" s="21">
        <f>IF(BE304="",0,IFERROR(INDEX(LMH_STEP,MATCH(BE304,LMH_KEY,0)),0))</f>
        <v>-1</v>
      </c>
      <c r="CO304" s="21">
        <f>IF(BF304="",0,IFERROR(INDEX(LMH_STEP,MATCH(BF304,LMH_KEY,0)),0))</f>
        <v>0</v>
      </c>
      <c r="CP304" s="21">
        <f>IF(BG304="",0,IFERROR(INDEX(LMH_STEP,MATCH(BG304,LMH_KEY,0)),0))</f>
        <v>1</v>
      </c>
      <c r="CQ304" s="21">
        <f>IF(BH304="",0,IFERROR(INDEX(LMH_STEP,MATCH(BH304,LMH_KEY,0)),0))</f>
        <v>0</v>
      </c>
      <c r="CR304" s="21">
        <f>IF(BI304&lt;&gt;"",IFERROR(INDEX(LMH_STEP,MATCH(BI304,LMH_KEY,0)),0),CK304)</f>
        <v>-1</v>
      </c>
      <c r="CS304" s="21">
        <f>IF(BJ304&lt;&gt;"",IFERROR(INDEX(LMH_STEP,MATCH(BJ304,LMH_KEY,0)),0),CL304)</f>
        <v>-1</v>
      </c>
      <c r="CT304" s="21">
        <f>IF(BK304&lt;&gt;"",IFERROR(INDEX(LMH_STEP,MATCH(BK304,LMH_KEY,0)),0),CM304)</f>
        <v>-1</v>
      </c>
      <c r="CU304" s="21">
        <f>IF(BL304&lt;&gt;"",IFERROR(INDEX(LMH_STEP,MATCH(BL304,LMH_KEY,0)),0),CN304)</f>
        <v>-1</v>
      </c>
      <c r="CV304" s="21">
        <f>IF(BM304&lt;&gt;"",IFERROR(INDEX(LMH_STEP,MATCH(BM304,LMH_KEY,0)),0),CO304)</f>
        <v>0</v>
      </c>
      <c r="CW304" s="21">
        <f>IF(BN304&lt;&gt;"",IFERROR(INDEX(LMH_STEP,MATCH(BN304,LMH_KEY,0)),0),CP304)</f>
        <v>1</v>
      </c>
      <c r="CX304" s="21">
        <f>IF(BO304&lt;&gt;"",IFERROR(INDEX(LMH_STEP,MATCH(BO304,LMH_KEY,0)),0),CQ304)</f>
        <v>0</v>
      </c>
      <c r="CY304" s="21">
        <f>COUNTA(BI304:BO304)+IF(BP304&lt;&gt;"",1,0)+IFERROR(INDEX(RM_LCNT,MATCH($U304,RM_KEY,0)),0)</f>
        <v>0</v>
      </c>
      <c r="CZ304" s="21">
        <f>IF((BW304+BX304+BY304+BZ304+CA304+CB304+CC304)=0,0,(BW304*CK304+BX304*CL304+BY304*CM304+BZ304*CN304+CA304*CO304+CB304*CP304+CC304*CQ304)/(BW304+BX304+BY304+BZ304+CA304+CB304+CC304))</f>
        <v>-0.714285714285714</v>
      </c>
      <c r="DA304" s="21">
        <f>IF((CD304+CE304+CF304+CG304+CH304+CI304+CJ304)=0,0,(CD304*CR304+CE304*CS304+CF304*CT304+CG304*CU304+CH304*CV304+CI304*CW304+CJ304*CX304)/(CD304+CE304+CF304+CG304+CH304+CI304+CJ304))</f>
        <v>-0.714285714285714</v>
      </c>
    </row>
    <row r="305" ht="70" customHeight="1">
      <c r="A305" s="59" t="inlineStr">
        <is>
          <t>iFile</t>
        </is>
      </c>
      <c r="B305" s="17" t="inlineStr">
        <is>
          <t>Support</t>
        </is>
      </c>
      <c r="C305" s="17" t="n">
        <v>5</v>
      </c>
      <c r="D305" s="17" t="inlineStr">
        <is>
          <t>IRIS1931</t>
        </is>
      </c>
      <c r="E305" s="17" t="inlineStr">
        <is>
          <t>Manohar Golbane</t>
        </is>
      </c>
      <c r="F305" s="17" t="inlineStr">
        <is>
          <t>Analyst</t>
        </is>
      </c>
      <c r="G305" s="17" t="inlineStr">
        <is>
          <t>Kimaya Mundlye</t>
        </is>
      </c>
      <c r="H305" s="17" t="inlineStr">
        <is>
          <t>IRIS2118</t>
        </is>
      </c>
      <c r="I305" s="17" t="n">
        <v>13.6</v>
      </c>
      <c r="J305" s="17" t="inlineStr">
        <is>
          <t>B.Com</t>
        </is>
      </c>
      <c r="K305" s="17" t="inlineStr">
        <is>
          <t>L3 – Professional / Associate</t>
        </is>
      </c>
      <c r="L305" s="82" t="inlineStr">
        <is>
          <t>20 of 20</t>
        </is>
      </c>
      <c r="M305" s="83" t="n"/>
      <c r="N305"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 Work  from Client location, …</t>
        </is>
      </c>
      <c r="O305" s="83" t="inlineStr">
        <is>
          <t>Latest rating: 4 · Potential: High · 9-box: High Impact / Growth Talent</t>
        </is>
      </c>
      <c r="P305" s="83" t="inlineStr">
        <is>
          <t>Complexity &amp; Expertise: A3: own survey / KRA answers · summarised by the rater; not quoted → moved up 0.5
Autonomy &amp; Decision: A2: Decides only on returns testing; coordinates with TCS and ReBIT teams → matches the start
Accountability &amp; Impact: A3: Tests returns before release; answerable for client-side issues after testing → moved up 0.5
Leadership &amp; Strategy: A1: No guidance of others described → matches the start</t>
        </is>
      </c>
      <c r="Q305" s="84" t="inlineStr">
        <is>
          <t>Open ▸</t>
        </is>
      </c>
      <c r="R305" s="84" t="inlineStr">
        <is>
          <t>Card ▸</t>
        </is>
      </c>
      <c r="S305" s="85" t="inlineStr">
        <is>
          <t>Customer Success &amp; Support</t>
        </is>
      </c>
      <c r="T305" s="86" t="inlineStr">
        <is>
          <t>Application &amp; Product Support</t>
        </is>
      </c>
      <c r="U305" s="86" t="inlineStr">
        <is>
          <t>R015</t>
        </is>
      </c>
      <c r="V305" s="86" t="inlineStr">
        <is>
          <t>Application &amp; Product Support · IC</t>
        </is>
      </c>
      <c r="W305" s="101" t="inlineStr">
        <is>
          <t>A3</t>
        </is>
      </c>
      <c r="X305" s="86" t="inlineStr">
        <is>
          <t>Band A · Practitioner</t>
        </is>
      </c>
      <c r="Y305" s="86" t="inlineStr">
        <is>
          <t>Senior Support Executive</t>
        </is>
      </c>
      <c r="Z305" s="86" t="n"/>
      <c r="AA305" s="86" t="inlineStr">
        <is>
          <t>Placed at A3 by the evidence: six ratings × market-derived weights and rules R1–R13 · no move needed for the reporting line</t>
        </is>
      </c>
      <c r="AB305" s="86" t="n"/>
      <c r="AC305" s="88" t="inlineStr">
        <is>
          <t>A3</t>
        </is>
      </c>
      <c r="AD305" s="21" t="inlineStr">
        <is>
          <t>High · 13.6 yrs vs market 2–5 yrs for A3</t>
        </is>
      </c>
      <c r="AE305" s="21" t="n"/>
      <c r="AF305" s="21" t="inlineStr">
        <is>
          <t>P2 · SFIA 3 Apply</t>
        </is>
      </c>
      <c r="AG305" s="89" t="str">
        <f>IFERROR(IF(INDEX(RM_I_C,MATCH($U305,RM_KEY,0))="","",INDEX(RM_I_C,MATCH($U305,RM_KEY,0))),"")</f>
        <v>H</v>
      </c>
      <c r="AH305" s="90" t="str">
        <f>IFERROR(IF(INDEX(RM_I_Au,MATCH($U305,RM_KEY,0))="","",INDEX(RM_I_Au,MATCH($U305,RM_KEY,0))),"")</f>
        <v>M</v>
      </c>
      <c r="AI305" s="90" t="str">
        <f>IFERROR(IF(INDEX(RM_I_Ac,MATCH($U305,RM_KEY,0))="","",INDEX(RM_I_Ac,MATCH($U305,RM_KEY,0))),"")</f>
        <v>M</v>
      </c>
      <c r="AJ305" s="90" t="str">
        <f>IFERROR(IF(INDEX(RM_I_L,MATCH($U305,RM_KEY,0))="","",INDEX(RM_I_L,MATCH($U305,RM_KEY,0))),"")</f>
        <v>L</v>
      </c>
      <c r="AK305" s="90" t="str">
        <f>IFERROR(IF(INDEX(RM_I_BI,MATCH($U305,RM_KEY,0))="","",INDEX(RM_I_BI,MATCH($U305,RM_KEY,0))),"")</f>
        <v>M</v>
      </c>
      <c r="AL305" s="90" t="str">
        <f>IFERROR(IF(INDEX(RM_I_Exp,MATCH($U305,RM_KEY,0))="","",INDEX(RM_I_Exp,MATCH($U305,RM_KEY,0))),"")</f>
        <v>L</v>
      </c>
      <c r="AM305" s="90" t="str">
        <f>IFERROR(IF(INDEX(RM_I_Edu,MATCH($U305,RM_KEY,0))="","",INDEX(RM_I_Edu,MATCH($U305,RM_KEY,0))),"")</f>
        <v>L</v>
      </c>
      <c r="AN305" s="91" t="str">
        <f>IFERROR(IF(INDEX(RM_M_C,MATCH($U305,RM_KEY,0))="","",INDEX(RM_M_C,MATCH($U305,RM_KEY,0))),"")</f>
        <v>H</v>
      </c>
      <c r="AO305" s="92" t="str">
        <f>IFERROR(IF(INDEX(RM_M_Au,MATCH($U305,RM_KEY,0))="","",INDEX(RM_M_Au,MATCH($U305,RM_KEY,0))),"")</f>
        <v>M</v>
      </c>
      <c r="AP305" s="92" t="str">
        <f>IFERROR(IF(INDEX(RM_M_Ac,MATCH($U305,RM_KEY,0))="","",INDEX(RM_M_Ac,MATCH($U305,RM_KEY,0))),"")</f>
        <v>M</v>
      </c>
      <c r="AQ305" s="92" t="str">
        <f>IFERROR(IF(INDEX(RM_M_L,MATCH($U305,RM_KEY,0))="","",INDEX(RM_M_L,MATCH($U305,RM_KEY,0))),"")</f>
        <v>L</v>
      </c>
      <c r="AR305" s="92" t="str">
        <f>IFERROR(IF(INDEX(RM_M_BI,MATCH($U305,RM_KEY,0))="","",INDEX(RM_M_BI,MATCH($U305,RM_KEY,0))),"")</f>
        <v>L</v>
      </c>
      <c r="AS305" s="92" t="str">
        <f>IFERROR(IF(INDEX(RM_M_Exp,MATCH($U305,RM_KEY,0))="","",INDEX(RM_M_Exp,MATCH($U305,RM_KEY,0))),"")</f>
        <v>L</v>
      </c>
      <c r="AT305" s="92" t="str">
        <f>IFERROR(IF(INDEX(RM_M_Edu,MATCH($U305,RM_KEY,0))="","",INDEX(RM_M_Edu,MATCH($U305,RM_KEY,0))),"")</f>
        <v>L</v>
      </c>
      <c r="AU305" s="93" t="str">
        <f>IFERROR(IF(INDEX(RM_L_C,MATCH($U305,RM_KEY,0))="","",INDEX(RM_L_C,MATCH($U305,RM_KEY,0))),"")</f>
        <v/>
      </c>
      <c r="AV305" s="94" t="str">
        <f>IFERROR(IF(INDEX(RM_L_Au,MATCH($U305,RM_KEY,0))="","",INDEX(RM_L_Au,MATCH($U305,RM_KEY,0))),"")</f>
        <v/>
      </c>
      <c r="AW305" s="94" t="str">
        <f>IFERROR(IF(INDEX(RM_L_Ac,MATCH($U305,RM_KEY,0))="","",INDEX(RM_L_Ac,MATCH($U305,RM_KEY,0))),"")</f>
        <v/>
      </c>
      <c r="AX305" s="94" t="str">
        <f>IFERROR(IF(INDEX(RM_L_L,MATCH($U305,RM_KEY,0))="","",INDEX(RM_L_L,MATCH($U305,RM_KEY,0))),"")</f>
        <v/>
      </c>
      <c r="AY305" s="94" t="str">
        <f>IFERROR(IF(INDEX(RM_L_BI,MATCH($U305,RM_KEY,0))="","",INDEX(RM_L_BI,MATCH($U305,RM_KEY,0))),"")</f>
        <v/>
      </c>
      <c r="AZ305" s="94" t="str">
        <f>IFERROR(IF(INDEX(RM_L_Exp,MATCH($U305,RM_KEY,0))="","",INDEX(RM_L_Exp,MATCH($U305,RM_KEY,0))),"")</f>
        <v/>
      </c>
      <c r="BA305" s="94" t="str">
        <f>IFERROR(IF(INDEX(RM_L_Edu,MATCH($U305,RM_KEY,0))="","",INDEX(RM_L_Edu,MATCH($U305,RM_KEY,0))),"")</f>
        <v/>
      </c>
      <c r="BB305" s="89" t="inlineStr">
        <is>
          <t>M</t>
        </is>
      </c>
      <c r="BC305" s="90" t="inlineStr">
        <is>
          <t>L</t>
        </is>
      </c>
      <c r="BD305" s="90" t="inlineStr">
        <is>
          <t>M</t>
        </is>
      </c>
      <c r="BE305" s="90" t="inlineStr">
        <is>
          <t>L</t>
        </is>
      </c>
      <c r="BF305" s="90" t="n"/>
      <c r="BG305" s="90" t="inlineStr">
        <is>
          <t>H</t>
        </is>
      </c>
      <c r="BH305" s="90" t="inlineStr">
        <is>
          <t>M</t>
        </is>
      </c>
      <c r="BI305" s="93" t="n"/>
      <c r="BJ305" s="94" t="n"/>
      <c r="BK305" s="94" t="n"/>
      <c r="BL305" s="94" t="n"/>
      <c r="BM305" s="94" t="n"/>
      <c r="BN305" s="94" t="n"/>
      <c r="BO305" s="94" t="n"/>
      <c r="BP305" s="63" t="n"/>
      <c r="BQ305" s="95" t="str">
        <f>IF(CY305=0,"",IF(BP305&lt;&gt;"",BP305,IF(LEFT(W305,1)="X",W305,IF(OR(W305="B+",W305="C+"),INDEX(LAD_PC,MAX(1,MIN(14,MATCH(W305,LAD_PC,0)+IF((DA305-CZ305)&gt;=0.5,1,IF((DA305-CZ305)&lt;=-0.5,-1,0))))),INDEX(LAD_STD,MAX(1,MIN(12,MATCH(W305,LAD_STD,0)+IF((DA305-CZ305)&gt;=0.5,1,IF((DA305-CZ305)&lt;=-0.5,-1,0)))))))))</f>
        <v/>
      </c>
      <c r="BR305" s="86" t="str">
        <f>IF(BQ305="","",IFERROR(CHOOSE(INDEX(B_RANK,MATCH(BQ305,B_LVL,0)),"Band A · Practitioner","Band B · Specialist / Manager","B+ · Player-Coach","Band C · Principal / Head","C+ · Player-Coach","Band D · Business leadership","Band E · Enterprise leadership"),"Band X · Consultant"))</f>
        <v/>
      </c>
      <c r="BS305" s="86" t="str">
        <f>IF(BQ305="","",IF(BQ305=W305,"• Same",IF(INDEX(B_VAL,MATCH(BQ305,B_LVL,0))&gt;INDEX(B_VAL,MATCH(W305,B_LVL,0)),"▲ Up","▼ Down")))</f>
        <v/>
      </c>
      <c r="BT305" s="95" t="str">
        <f>IF(BQ305&lt;&gt;"",BQ305,W305)</f>
        <v>A3</v>
      </c>
      <c r="BU305" s="86" t="str">
        <f>IFERROR(IF($H305="","—",IF(OR(LEFT(BT305,1)="X",LEFT(INDEX($BT$7:$BT$592,MATCH($H305,$D$7:$D$592,0)),1)="X"),"—",IF(AND(LEFT(BT305,1)="E",LEFT(INDEX($BT$7:$BT$592,MATCH($H305,$D$7:$D$592,0)),1)="E"),"Exception · Band E",IF(INDEX(B_VAL,MATCH(BT305,B_LVL,0))&gt;=INDEX(B_VAL,MATCH(INDEX($BT$7:$BT$592,MATCH($H305,$D$7:$D$592,0)),B_LVL,0)),"⚠ At or above the manager",IF(INDEX(B_RANK,MATCH(BT305,B_LVL,0))=INDEX(B_RANK,MATCH(INDEX($BT$7:$BT$592,MATCH($H305,$D$7:$D$592,0)),B_LVL,0)),"⚠ Same band as the manager","OK"))))),"—")</f>
        <v>OK</v>
      </c>
      <c r="BV305" s="64" t="n"/>
      <c r="BW305" s="20">
        <f>IFERROR(INDEX(LMH_PTS,MATCH(AG305,LMH_KEY,0)),0)</f>
        <v>9</v>
      </c>
      <c r="BX305" s="21">
        <f>IFERROR(INDEX(LMH_PTS,MATCH(AH305,LMH_KEY,0)),0)</f>
        <v>3</v>
      </c>
      <c r="BY305" s="21">
        <f>IFERROR(INDEX(LMH_PTS,MATCH(AI305,LMH_KEY,0)),0)</f>
        <v>3</v>
      </c>
      <c r="BZ305" s="21">
        <f>IFERROR(INDEX(LMH_PTS,MATCH(AJ305,LMH_KEY,0)),0)</f>
        <v>1</v>
      </c>
      <c r="CA305" s="21">
        <f>IFERROR(INDEX(LMH_PTS,MATCH(AK305,LMH_KEY,0)),0)</f>
        <v>3</v>
      </c>
      <c r="CB305" s="21">
        <f>IFERROR(INDEX(LMH_PTS,MATCH(AL305,LMH_KEY,0)),0)</f>
        <v>1</v>
      </c>
      <c r="CC305" s="21">
        <f>IFERROR(INDEX(LMH_PTS,MATCH(AM305,LMH_KEY,0)),0)</f>
        <v>1</v>
      </c>
      <c r="CD305" s="21">
        <f>IFERROR(INDEX(LMH_PTS,MATCH(IF(AU305&lt;&gt;"",AU305,AG305),LMH_KEY,0)),0)</f>
        <v>9</v>
      </c>
      <c r="CE305" s="21">
        <f>IFERROR(INDEX(LMH_PTS,MATCH(IF(AV305&lt;&gt;"",AV305,AH305),LMH_KEY,0)),0)</f>
        <v>3</v>
      </c>
      <c r="CF305" s="21">
        <f>IFERROR(INDEX(LMH_PTS,MATCH(IF(AW305&lt;&gt;"",AW305,AI305),LMH_KEY,0)),0)</f>
        <v>3</v>
      </c>
      <c r="CG305" s="21">
        <f>IFERROR(INDEX(LMH_PTS,MATCH(IF(AX305&lt;&gt;"",AX305,AJ305),LMH_KEY,0)),0)</f>
        <v>1</v>
      </c>
      <c r="CH305" s="21">
        <f>IFERROR(INDEX(LMH_PTS,MATCH(IF(AY305&lt;&gt;"",AY305,AK305),LMH_KEY,0)),0)</f>
        <v>3</v>
      </c>
      <c r="CI305" s="21">
        <f>IFERROR(INDEX(LMH_PTS,MATCH(IF(AZ305&lt;&gt;"",AZ305,AL305),LMH_KEY,0)),0)</f>
        <v>1</v>
      </c>
      <c r="CJ305" s="21">
        <f>IFERROR(INDEX(LMH_PTS,MATCH(IF(BA305&lt;&gt;"",BA305,AM305),LMH_KEY,0)),0)</f>
        <v>1</v>
      </c>
      <c r="CK305" s="21">
        <f>IF(BB305="",0,IFERROR(INDEX(LMH_STEP,MATCH(BB305,LMH_KEY,0)),0))</f>
        <v>0</v>
      </c>
      <c r="CL305" s="21">
        <f>IF(BC305="",0,IFERROR(INDEX(LMH_STEP,MATCH(BC305,LMH_KEY,0)),0))</f>
        <v>-1</v>
      </c>
      <c r="CM305" s="21">
        <f>IF(BD305="",0,IFERROR(INDEX(LMH_STEP,MATCH(BD305,LMH_KEY,0)),0))</f>
        <v>0</v>
      </c>
      <c r="CN305" s="21">
        <f>IF(BE305="",0,IFERROR(INDEX(LMH_STEP,MATCH(BE305,LMH_KEY,0)),0))</f>
        <v>-1</v>
      </c>
      <c r="CO305" s="21">
        <f>IF(BF305="",0,IFERROR(INDEX(LMH_STEP,MATCH(BF305,LMH_KEY,0)),0))</f>
        <v>0</v>
      </c>
      <c r="CP305" s="21">
        <f>IF(BG305="",0,IFERROR(INDEX(LMH_STEP,MATCH(BG305,LMH_KEY,0)),0))</f>
        <v>1</v>
      </c>
      <c r="CQ305" s="21">
        <f>IF(BH305="",0,IFERROR(INDEX(LMH_STEP,MATCH(BH305,LMH_KEY,0)),0))</f>
        <v>0</v>
      </c>
      <c r="CR305" s="21">
        <f>IF(BI305&lt;&gt;"",IFERROR(INDEX(LMH_STEP,MATCH(BI305,LMH_KEY,0)),0),CK305)</f>
        <v>0</v>
      </c>
      <c r="CS305" s="21">
        <f>IF(BJ305&lt;&gt;"",IFERROR(INDEX(LMH_STEP,MATCH(BJ305,LMH_KEY,0)),0),CL305)</f>
        <v>-1</v>
      </c>
      <c r="CT305" s="21">
        <f>IF(BK305&lt;&gt;"",IFERROR(INDEX(LMH_STEP,MATCH(BK305,LMH_KEY,0)),0),CM305)</f>
        <v>0</v>
      </c>
      <c r="CU305" s="21">
        <f>IF(BL305&lt;&gt;"",IFERROR(INDEX(LMH_STEP,MATCH(BL305,LMH_KEY,0)),0),CN305)</f>
        <v>-1</v>
      </c>
      <c r="CV305" s="21">
        <f>IF(BM305&lt;&gt;"",IFERROR(INDEX(LMH_STEP,MATCH(BM305,LMH_KEY,0)),0),CO305)</f>
        <v>0</v>
      </c>
      <c r="CW305" s="21">
        <f>IF(BN305&lt;&gt;"",IFERROR(INDEX(LMH_STEP,MATCH(BN305,LMH_KEY,0)),0),CP305)</f>
        <v>1</v>
      </c>
      <c r="CX305" s="21">
        <f>IF(BO305&lt;&gt;"",IFERROR(INDEX(LMH_STEP,MATCH(BO305,LMH_KEY,0)),0),CQ305)</f>
        <v>0</v>
      </c>
      <c r="CY305" s="21">
        <f>COUNTA(BI305:BO305)+IF(BP305&lt;&gt;"",1,0)+IFERROR(INDEX(RM_LCNT,MATCH($U305,RM_KEY,0)),0)</f>
        <v>0</v>
      </c>
      <c r="CZ305" s="21">
        <f>IF((BW305+BX305+BY305+BZ305+CA305+CB305+CC305)=0,0,(BW305*CK305+BX305*CL305+BY305*CM305+BZ305*CN305+CA305*CO305+CB305*CP305+CC305*CQ305)/(BW305+BX305+BY305+BZ305+CA305+CB305+CC305))</f>
        <v>-0.142857142857143</v>
      </c>
      <c r="DA305" s="21">
        <f>IF((CD305+CE305+CF305+CG305+CH305+CI305+CJ305)=0,0,(CD305*CR305+CE305*CS305+CF305*CT305+CG305*CU305+CH305*CV305+CI305*CW305+CJ305*CX305)/(CD305+CE305+CF305+CG305+CH305+CI305+CJ305))</f>
        <v>-0.142857142857143</v>
      </c>
    </row>
    <row r="306" ht="70" customHeight="1">
      <c r="A306" s="59" t="inlineStr">
        <is>
          <t>iFile</t>
        </is>
      </c>
      <c r="B306" s="17" t="inlineStr">
        <is>
          <t>Support</t>
        </is>
      </c>
      <c r="C306" s="17" t="n">
        <v>5</v>
      </c>
      <c r="D306" s="17" t="inlineStr">
        <is>
          <t>IRIS2203</t>
        </is>
      </c>
      <c r="E306" s="17" t="inlineStr">
        <is>
          <t>Prajakta Mandhare</t>
        </is>
      </c>
      <c r="F306" s="17" t="inlineStr">
        <is>
          <t>Client Solutions Executive</t>
        </is>
      </c>
      <c r="G306" s="17" t="inlineStr">
        <is>
          <t>Kimaya Mundlye</t>
        </is>
      </c>
      <c r="H306" s="17" t="inlineStr">
        <is>
          <t>IRIS2118</t>
        </is>
      </c>
      <c r="I306" s="17" t="n">
        <v>7.1</v>
      </c>
      <c r="J306" s="17" t="inlineStr">
        <is>
          <t>B.Com</t>
        </is>
      </c>
      <c r="K306" s="17" t="inlineStr">
        <is>
          <t>L3 – Professional / Associate</t>
        </is>
      </c>
      <c r="L306" s="82" t="inlineStr">
        <is>
          <t>20 of 20</t>
        </is>
      </c>
      <c r="M306" s="83" t="n"/>
      <c r="N306"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06" s="83" t="inlineStr">
        <is>
          <t>Latest rating: 3 · Potential: High · 9-box: Emerging Talent</t>
        </is>
      </c>
      <c r="P306" s="83" t="inlineStr">
        <is>
          <t>Complexity &amp; Expertise: A2: Creates and executes test cases; handles queries, escalating unresolved technical issues → matches the start
Autonomy &amp; Decision: A2: Resolves validation errors; escalates to technical team when basic checks fail → matches the start
Accountability &amp; Impact: A2: Correctness of own resolutions and test results; wrong resolution leads to escalation → matches the start
Leadership &amp; Strategy: A1: No guidance of others described → matches the start</t>
        </is>
      </c>
      <c r="Q306" s="84" t="inlineStr">
        <is>
          <t>Open ▸</t>
        </is>
      </c>
      <c r="R306" s="84" t="inlineStr">
        <is>
          <t>Card ▸</t>
        </is>
      </c>
      <c r="S306" s="85" t="inlineStr">
        <is>
          <t>Customer Success &amp; Support</t>
        </is>
      </c>
      <c r="T306" s="86" t="inlineStr">
        <is>
          <t>Application &amp; Product Support</t>
        </is>
      </c>
      <c r="U306" s="86" t="inlineStr">
        <is>
          <t>R015</t>
        </is>
      </c>
      <c r="V306" s="86" t="inlineStr">
        <is>
          <t>Application &amp; Product Support · IC</t>
        </is>
      </c>
      <c r="W306" s="101" t="inlineStr">
        <is>
          <t>A3</t>
        </is>
      </c>
      <c r="X306" s="86" t="inlineStr">
        <is>
          <t>Band A · Practitioner</t>
        </is>
      </c>
      <c r="Y306" s="86" t="inlineStr">
        <is>
          <t>Senior Support Executive</t>
        </is>
      </c>
      <c r="Z306" s="86" t="n"/>
      <c r="AA306" s="86" t="inlineStr">
        <is>
          <t>Placed at A3 by the evidence: six ratings × market-derived weights and rules R1–R13 · no move needed for the reporting line</t>
        </is>
      </c>
      <c r="AB306" s="86" t="n"/>
      <c r="AC306" s="88" t="inlineStr">
        <is>
          <t>A2</t>
        </is>
      </c>
      <c r="AD306" s="21" t="inlineStr">
        <is>
          <t>High · 7.1 yrs vs market 2–5 yrs for A3</t>
        </is>
      </c>
      <c r="AE306" s="21" t="n"/>
      <c r="AF306" s="21" t="inlineStr">
        <is>
          <t>P2 · SFIA 3 Apply</t>
        </is>
      </c>
      <c r="AG306" s="89" t="str">
        <f>IFERROR(IF(INDEX(RM_I_C,MATCH($U306,RM_KEY,0))="","",INDEX(RM_I_C,MATCH($U306,RM_KEY,0))),"")</f>
        <v>H</v>
      </c>
      <c r="AH306" s="90" t="str">
        <f>IFERROR(IF(INDEX(RM_I_Au,MATCH($U306,RM_KEY,0))="","",INDEX(RM_I_Au,MATCH($U306,RM_KEY,0))),"")</f>
        <v>M</v>
      </c>
      <c r="AI306" s="90" t="str">
        <f>IFERROR(IF(INDEX(RM_I_Ac,MATCH($U306,RM_KEY,0))="","",INDEX(RM_I_Ac,MATCH($U306,RM_KEY,0))),"")</f>
        <v>M</v>
      </c>
      <c r="AJ306" s="90" t="str">
        <f>IFERROR(IF(INDEX(RM_I_L,MATCH($U306,RM_KEY,0))="","",INDEX(RM_I_L,MATCH($U306,RM_KEY,0))),"")</f>
        <v>L</v>
      </c>
      <c r="AK306" s="90" t="str">
        <f>IFERROR(IF(INDEX(RM_I_BI,MATCH($U306,RM_KEY,0))="","",INDEX(RM_I_BI,MATCH($U306,RM_KEY,0))),"")</f>
        <v>M</v>
      </c>
      <c r="AL306" s="90" t="str">
        <f>IFERROR(IF(INDEX(RM_I_Exp,MATCH($U306,RM_KEY,0))="","",INDEX(RM_I_Exp,MATCH($U306,RM_KEY,0))),"")</f>
        <v>L</v>
      </c>
      <c r="AM306" s="90" t="str">
        <f>IFERROR(IF(INDEX(RM_I_Edu,MATCH($U306,RM_KEY,0))="","",INDEX(RM_I_Edu,MATCH($U306,RM_KEY,0))),"")</f>
        <v>L</v>
      </c>
      <c r="AN306" s="91" t="str">
        <f>IFERROR(IF(INDEX(RM_M_C,MATCH($U306,RM_KEY,0))="","",INDEX(RM_M_C,MATCH($U306,RM_KEY,0))),"")</f>
        <v>H</v>
      </c>
      <c r="AO306" s="92" t="str">
        <f>IFERROR(IF(INDEX(RM_M_Au,MATCH($U306,RM_KEY,0))="","",INDEX(RM_M_Au,MATCH($U306,RM_KEY,0))),"")</f>
        <v>M</v>
      </c>
      <c r="AP306" s="92" t="str">
        <f>IFERROR(IF(INDEX(RM_M_Ac,MATCH($U306,RM_KEY,0))="","",INDEX(RM_M_Ac,MATCH($U306,RM_KEY,0))),"")</f>
        <v>M</v>
      </c>
      <c r="AQ306" s="92" t="str">
        <f>IFERROR(IF(INDEX(RM_M_L,MATCH($U306,RM_KEY,0))="","",INDEX(RM_M_L,MATCH($U306,RM_KEY,0))),"")</f>
        <v>L</v>
      </c>
      <c r="AR306" s="92" t="str">
        <f>IFERROR(IF(INDEX(RM_M_BI,MATCH($U306,RM_KEY,0))="","",INDEX(RM_M_BI,MATCH($U306,RM_KEY,0))),"")</f>
        <v>L</v>
      </c>
      <c r="AS306" s="92" t="str">
        <f>IFERROR(IF(INDEX(RM_M_Exp,MATCH($U306,RM_KEY,0))="","",INDEX(RM_M_Exp,MATCH($U306,RM_KEY,0))),"")</f>
        <v>L</v>
      </c>
      <c r="AT306" s="92" t="str">
        <f>IFERROR(IF(INDEX(RM_M_Edu,MATCH($U306,RM_KEY,0))="","",INDEX(RM_M_Edu,MATCH($U306,RM_KEY,0))),"")</f>
        <v>L</v>
      </c>
      <c r="AU306" s="93" t="str">
        <f>IFERROR(IF(INDEX(RM_L_C,MATCH($U306,RM_KEY,0))="","",INDEX(RM_L_C,MATCH($U306,RM_KEY,0))),"")</f>
        <v/>
      </c>
      <c r="AV306" s="94" t="str">
        <f>IFERROR(IF(INDEX(RM_L_Au,MATCH($U306,RM_KEY,0))="","",INDEX(RM_L_Au,MATCH($U306,RM_KEY,0))),"")</f>
        <v/>
      </c>
      <c r="AW306" s="94" t="str">
        <f>IFERROR(IF(INDEX(RM_L_Ac,MATCH($U306,RM_KEY,0))="","",INDEX(RM_L_Ac,MATCH($U306,RM_KEY,0))),"")</f>
        <v/>
      </c>
      <c r="AX306" s="94" t="str">
        <f>IFERROR(IF(INDEX(RM_L_L,MATCH($U306,RM_KEY,0))="","",INDEX(RM_L_L,MATCH($U306,RM_KEY,0))),"")</f>
        <v/>
      </c>
      <c r="AY306" s="94" t="str">
        <f>IFERROR(IF(INDEX(RM_L_BI,MATCH($U306,RM_KEY,0))="","",INDEX(RM_L_BI,MATCH($U306,RM_KEY,0))),"")</f>
        <v/>
      </c>
      <c r="AZ306" s="94" t="str">
        <f>IFERROR(IF(INDEX(RM_L_Exp,MATCH($U306,RM_KEY,0))="","",INDEX(RM_L_Exp,MATCH($U306,RM_KEY,0))),"")</f>
        <v/>
      </c>
      <c r="BA306" s="94" t="str">
        <f>IFERROR(IF(INDEX(RM_L_Edu,MATCH($U306,RM_KEY,0))="","",INDEX(RM_L_Edu,MATCH($U306,RM_KEY,0))),"")</f>
        <v/>
      </c>
      <c r="BB306" s="89" t="inlineStr">
        <is>
          <t>L</t>
        </is>
      </c>
      <c r="BC306" s="90" t="inlineStr">
        <is>
          <t>L</t>
        </is>
      </c>
      <c r="BD306" s="90" t="inlineStr">
        <is>
          <t>L</t>
        </is>
      </c>
      <c r="BE306" s="90" t="inlineStr">
        <is>
          <t>L</t>
        </is>
      </c>
      <c r="BF306" s="90" t="n"/>
      <c r="BG306" s="90" t="inlineStr">
        <is>
          <t>H</t>
        </is>
      </c>
      <c r="BH306" s="90" t="inlineStr">
        <is>
          <t>M</t>
        </is>
      </c>
      <c r="BI306" s="93" t="n"/>
      <c r="BJ306" s="94" t="n"/>
      <c r="BK306" s="94" t="n"/>
      <c r="BL306" s="94" t="n"/>
      <c r="BM306" s="94" t="n"/>
      <c r="BN306" s="94" t="n"/>
      <c r="BO306" s="94" t="n"/>
      <c r="BP306" s="63" t="n"/>
      <c r="BQ306" s="95" t="str">
        <f>IF(CY306=0,"",IF(BP306&lt;&gt;"",BP306,IF(LEFT(W306,1)="X",W306,IF(OR(W306="B+",W306="C+"),INDEX(LAD_PC,MAX(1,MIN(14,MATCH(W306,LAD_PC,0)+IF((DA306-CZ306)&gt;=0.5,1,IF((DA306-CZ306)&lt;=-0.5,-1,0))))),INDEX(LAD_STD,MAX(1,MIN(12,MATCH(W306,LAD_STD,0)+IF((DA306-CZ306)&gt;=0.5,1,IF((DA306-CZ306)&lt;=-0.5,-1,0)))))))))</f>
        <v/>
      </c>
      <c r="BR306" s="86" t="str">
        <f>IF(BQ306="","",IFERROR(CHOOSE(INDEX(B_RANK,MATCH(BQ306,B_LVL,0)),"Band A · Practitioner","Band B · Specialist / Manager","B+ · Player-Coach","Band C · Principal / Head","C+ · Player-Coach","Band D · Business leadership","Band E · Enterprise leadership"),"Band X · Consultant"))</f>
        <v/>
      </c>
      <c r="BS306" s="86" t="str">
        <f>IF(BQ306="","",IF(BQ306=W306,"• Same",IF(INDEX(B_VAL,MATCH(BQ306,B_LVL,0))&gt;INDEX(B_VAL,MATCH(W306,B_LVL,0)),"▲ Up","▼ Down")))</f>
        <v/>
      </c>
      <c r="BT306" s="95" t="str">
        <f>IF(BQ306&lt;&gt;"",BQ306,W306)</f>
        <v>A3</v>
      </c>
      <c r="BU306" s="86" t="str">
        <f>IFERROR(IF($H306="","—",IF(OR(LEFT(BT306,1)="X",LEFT(INDEX($BT$7:$BT$592,MATCH($H306,$D$7:$D$592,0)),1)="X"),"—",IF(AND(LEFT(BT306,1)="E",LEFT(INDEX($BT$7:$BT$592,MATCH($H306,$D$7:$D$592,0)),1)="E"),"Exception · Band E",IF(INDEX(B_VAL,MATCH(BT306,B_LVL,0))&gt;=INDEX(B_VAL,MATCH(INDEX($BT$7:$BT$592,MATCH($H306,$D$7:$D$592,0)),B_LVL,0)),"⚠ At or above the manager",IF(INDEX(B_RANK,MATCH(BT306,B_LVL,0))=INDEX(B_RANK,MATCH(INDEX($BT$7:$BT$592,MATCH($H306,$D$7:$D$592,0)),B_LVL,0)),"⚠ Same band as the manager","OK"))))),"—")</f>
        <v>OK</v>
      </c>
      <c r="BV306" s="64" t="n"/>
      <c r="BW306" s="20">
        <f>IFERROR(INDEX(LMH_PTS,MATCH(AG306,LMH_KEY,0)),0)</f>
        <v>9</v>
      </c>
      <c r="BX306" s="21">
        <f>IFERROR(INDEX(LMH_PTS,MATCH(AH306,LMH_KEY,0)),0)</f>
        <v>3</v>
      </c>
      <c r="BY306" s="21">
        <f>IFERROR(INDEX(LMH_PTS,MATCH(AI306,LMH_KEY,0)),0)</f>
        <v>3</v>
      </c>
      <c r="BZ306" s="21">
        <f>IFERROR(INDEX(LMH_PTS,MATCH(AJ306,LMH_KEY,0)),0)</f>
        <v>1</v>
      </c>
      <c r="CA306" s="21">
        <f>IFERROR(INDEX(LMH_PTS,MATCH(AK306,LMH_KEY,0)),0)</f>
        <v>3</v>
      </c>
      <c r="CB306" s="21">
        <f>IFERROR(INDEX(LMH_PTS,MATCH(AL306,LMH_KEY,0)),0)</f>
        <v>1</v>
      </c>
      <c r="CC306" s="21">
        <f>IFERROR(INDEX(LMH_PTS,MATCH(AM306,LMH_KEY,0)),0)</f>
        <v>1</v>
      </c>
      <c r="CD306" s="21">
        <f>IFERROR(INDEX(LMH_PTS,MATCH(IF(AU306&lt;&gt;"",AU306,AG306),LMH_KEY,0)),0)</f>
        <v>9</v>
      </c>
      <c r="CE306" s="21">
        <f>IFERROR(INDEX(LMH_PTS,MATCH(IF(AV306&lt;&gt;"",AV306,AH306),LMH_KEY,0)),0)</f>
        <v>3</v>
      </c>
      <c r="CF306" s="21">
        <f>IFERROR(INDEX(LMH_PTS,MATCH(IF(AW306&lt;&gt;"",AW306,AI306),LMH_KEY,0)),0)</f>
        <v>3</v>
      </c>
      <c r="CG306" s="21">
        <f>IFERROR(INDEX(LMH_PTS,MATCH(IF(AX306&lt;&gt;"",AX306,AJ306),LMH_KEY,0)),0)</f>
        <v>1</v>
      </c>
      <c r="CH306" s="21">
        <f>IFERROR(INDEX(LMH_PTS,MATCH(IF(AY306&lt;&gt;"",AY306,AK306),LMH_KEY,0)),0)</f>
        <v>3</v>
      </c>
      <c r="CI306" s="21">
        <f>IFERROR(INDEX(LMH_PTS,MATCH(IF(AZ306&lt;&gt;"",AZ306,AL306),LMH_KEY,0)),0)</f>
        <v>1</v>
      </c>
      <c r="CJ306" s="21">
        <f>IFERROR(INDEX(LMH_PTS,MATCH(IF(BA306&lt;&gt;"",BA306,AM306),LMH_KEY,0)),0)</f>
        <v>1</v>
      </c>
      <c r="CK306" s="21">
        <f>IF(BB306="",0,IFERROR(INDEX(LMH_STEP,MATCH(BB306,LMH_KEY,0)),0))</f>
        <v>-1</v>
      </c>
      <c r="CL306" s="21">
        <f>IF(BC306="",0,IFERROR(INDEX(LMH_STEP,MATCH(BC306,LMH_KEY,0)),0))</f>
        <v>-1</v>
      </c>
      <c r="CM306" s="21">
        <f>IF(BD306="",0,IFERROR(INDEX(LMH_STEP,MATCH(BD306,LMH_KEY,0)),0))</f>
        <v>-1</v>
      </c>
      <c r="CN306" s="21">
        <f>IF(BE306="",0,IFERROR(INDEX(LMH_STEP,MATCH(BE306,LMH_KEY,0)),0))</f>
        <v>-1</v>
      </c>
      <c r="CO306" s="21">
        <f>IF(BF306="",0,IFERROR(INDEX(LMH_STEP,MATCH(BF306,LMH_KEY,0)),0))</f>
        <v>0</v>
      </c>
      <c r="CP306" s="21">
        <f>IF(BG306="",0,IFERROR(INDEX(LMH_STEP,MATCH(BG306,LMH_KEY,0)),0))</f>
        <v>1</v>
      </c>
      <c r="CQ306" s="21">
        <f>IF(BH306="",0,IFERROR(INDEX(LMH_STEP,MATCH(BH306,LMH_KEY,0)),0))</f>
        <v>0</v>
      </c>
      <c r="CR306" s="21">
        <f>IF(BI306&lt;&gt;"",IFERROR(INDEX(LMH_STEP,MATCH(BI306,LMH_KEY,0)),0),CK306)</f>
        <v>-1</v>
      </c>
      <c r="CS306" s="21">
        <f>IF(BJ306&lt;&gt;"",IFERROR(INDEX(LMH_STEP,MATCH(BJ306,LMH_KEY,0)),0),CL306)</f>
        <v>-1</v>
      </c>
      <c r="CT306" s="21">
        <f>IF(BK306&lt;&gt;"",IFERROR(INDEX(LMH_STEP,MATCH(BK306,LMH_KEY,0)),0),CM306)</f>
        <v>-1</v>
      </c>
      <c r="CU306" s="21">
        <f>IF(BL306&lt;&gt;"",IFERROR(INDEX(LMH_STEP,MATCH(BL306,LMH_KEY,0)),0),CN306)</f>
        <v>-1</v>
      </c>
      <c r="CV306" s="21">
        <f>IF(BM306&lt;&gt;"",IFERROR(INDEX(LMH_STEP,MATCH(BM306,LMH_KEY,0)),0),CO306)</f>
        <v>0</v>
      </c>
      <c r="CW306" s="21">
        <f>IF(BN306&lt;&gt;"",IFERROR(INDEX(LMH_STEP,MATCH(BN306,LMH_KEY,0)),0),CP306)</f>
        <v>1</v>
      </c>
      <c r="CX306" s="21">
        <f>IF(BO306&lt;&gt;"",IFERROR(INDEX(LMH_STEP,MATCH(BO306,LMH_KEY,0)),0),CQ306)</f>
        <v>0</v>
      </c>
      <c r="CY306" s="21">
        <f>COUNTA(BI306:BO306)+IF(BP306&lt;&gt;"",1,0)+IFERROR(INDEX(RM_LCNT,MATCH($U306,RM_KEY,0)),0)</f>
        <v>0</v>
      </c>
      <c r="CZ306" s="21">
        <f>IF((BW306+BX306+BY306+BZ306+CA306+CB306+CC306)=0,0,(BW306*CK306+BX306*CL306+BY306*CM306+BZ306*CN306+CA306*CO306+CB306*CP306+CC306*CQ306)/(BW306+BX306+BY306+BZ306+CA306+CB306+CC306))</f>
        <v>-0.714285714285714</v>
      </c>
      <c r="DA306" s="21">
        <f>IF((CD306+CE306+CF306+CG306+CH306+CI306+CJ306)=0,0,(CD306*CR306+CE306*CS306+CF306*CT306+CG306*CU306+CH306*CV306+CI306*CW306+CJ306*CX306)/(CD306+CE306+CF306+CG306+CH306+CI306+CJ306))</f>
        <v>-0.714285714285714</v>
      </c>
    </row>
    <row r="307" ht="70" customHeight="1">
      <c r="A307" s="59" t="inlineStr">
        <is>
          <t>iFile</t>
        </is>
      </c>
      <c r="B307" s="17" t="inlineStr">
        <is>
          <t>Technology</t>
        </is>
      </c>
      <c r="C307" s="17" t="n">
        <v>4</v>
      </c>
      <c r="D307" s="17" t="inlineStr">
        <is>
          <t>IRIS2521</t>
        </is>
      </c>
      <c r="E307" s="17" t="inlineStr">
        <is>
          <t>Prasad Gavhane</t>
        </is>
      </c>
      <c r="F307" s="17" t="inlineStr">
        <is>
          <t>Lead Software Engineer</t>
        </is>
      </c>
      <c r="G307" s="17" t="inlineStr">
        <is>
          <t>Izharuddin Shaikh</t>
        </is>
      </c>
      <c r="H307" s="17" t="inlineStr">
        <is>
          <t>IRIS1712</t>
        </is>
      </c>
      <c r="I307" s="17" t="n">
        <v>11.9</v>
      </c>
      <c r="J307" s="17" t="inlineStr">
        <is>
          <t>B.E</t>
        </is>
      </c>
      <c r="K307" s="17" t="inlineStr">
        <is>
          <t>L5 – Lead · IC</t>
        </is>
      </c>
      <c r="L307" s="82" t="inlineStr">
        <is>
          <t>20 of 20</t>
        </is>
      </c>
      <c r="M307" s="83" t="n"/>
      <c r="N30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07" s="83" t="inlineStr">
        <is>
          <t>Latest rating: 4 · Potential: High · 9-box: Trusted Professional</t>
        </is>
      </c>
      <c r="P307" s="83" t="inlineStr">
        <is>
          <t>Complexity &amp; Expertise: B1: Overall solution design for the Risk-Based Supervision product; regulatory domain plus data and analytics → moved down 1
Autonomy &amp; Decision: B2: Decides solution design, technical approach, and how work is prioritised and assigned within team → moved down 0.5
Accountability &amp; Impact: B2: own survey / KRA answers · summarised by the rater; not quoted → moved down 0.5
Leadership &amp; Strategy: B1: Leads the RBS product team; 0 reports and manager KRAs list individual sprint work → moved down 0.5</t>
        </is>
      </c>
      <c r="Q307" s="84" t="inlineStr">
        <is>
          <t>Open ▸</t>
        </is>
      </c>
      <c r="R307" s="84" t="inlineStr">
        <is>
          <t>Card ▸</t>
        </is>
      </c>
      <c r="S307" s="85" t="inlineStr">
        <is>
          <t>Engineering &amp; Development</t>
        </is>
      </c>
      <c r="T307" s="86" t="inlineStr">
        <is>
          <t>Backend Development</t>
        </is>
      </c>
      <c r="U307" s="86" t="inlineStr">
        <is>
          <t>R032</t>
        </is>
      </c>
      <c r="V307" s="86" t="inlineStr">
        <is>
          <t>Backend Development · IC</t>
        </is>
      </c>
      <c r="W307" s="99" t="inlineStr">
        <is>
          <t>B2</t>
        </is>
      </c>
      <c r="X307" s="86" t="inlineStr">
        <is>
          <t>Band B · Specialist / Manager</t>
        </is>
      </c>
      <c r="Y307" s="86" t="inlineStr">
        <is>
          <t>Senior Technical Specialist</t>
        </is>
      </c>
      <c r="Z307" s="100" t="inlineStr">
        <is>
          <t>Lead Software Engineer → Senior Technical Specialist</t>
        </is>
      </c>
      <c r="AA307" s="86" t="inlineStr">
        <is>
          <t>Placed at B2 by the evidence: six ratings × market-derived weights and rules R1–R13 · no move needed for the reporting line</t>
        </is>
      </c>
      <c r="AB307" s="86" t="n"/>
      <c r="AC307" s="88" t="inlineStr">
        <is>
          <t>B2</t>
        </is>
      </c>
      <c r="AD307" s="21" t="inlineStr">
        <is>
          <t>High · 11.9 yrs vs market 6–10 yrs for B2</t>
        </is>
      </c>
      <c r="AE307" s="21" t="n"/>
      <c r="AF307" s="21" t="inlineStr">
        <is>
          <t>P4 / M3 · SFIA 4–5</t>
        </is>
      </c>
      <c r="AG307" s="89" t="str">
        <f>IFERROR(IF(INDEX(RM_I_C,MATCH($U307,RM_KEY,0))="","",INDEX(RM_I_C,MATCH($U307,RM_KEY,0))),"")</f>
        <v>H</v>
      </c>
      <c r="AH307" s="90" t="str">
        <f>IFERROR(IF(INDEX(RM_I_Au,MATCH($U307,RM_KEY,0))="","",INDEX(RM_I_Au,MATCH($U307,RM_KEY,0))),"")</f>
        <v>M</v>
      </c>
      <c r="AI307" s="90" t="str">
        <f>IFERROR(IF(INDEX(RM_I_Ac,MATCH($U307,RM_KEY,0))="","",INDEX(RM_I_Ac,MATCH($U307,RM_KEY,0))),"")</f>
        <v>L</v>
      </c>
      <c r="AJ307" s="90" t="str">
        <f>IFERROR(IF(INDEX(RM_I_L,MATCH($U307,RM_KEY,0))="","",INDEX(RM_I_L,MATCH($U307,RM_KEY,0))),"")</f>
        <v>L</v>
      </c>
      <c r="AK307" s="90" t="str">
        <f>IFERROR(IF(INDEX(RM_I_BI,MATCH($U307,RM_KEY,0))="","",INDEX(RM_I_BI,MATCH($U307,RM_KEY,0))),"")</f>
        <v>L</v>
      </c>
      <c r="AL307" s="90" t="str">
        <f>IFERROR(IF(INDEX(RM_I_Exp,MATCH($U307,RM_KEY,0))="","",INDEX(RM_I_Exp,MATCH($U307,RM_KEY,0))),"")</f>
        <v>L</v>
      </c>
      <c r="AM307" s="90" t="str">
        <f>IFERROR(IF(INDEX(RM_I_Edu,MATCH($U307,RM_KEY,0))="","",INDEX(RM_I_Edu,MATCH($U307,RM_KEY,0))),"")</f>
        <v>L</v>
      </c>
      <c r="AN307" s="91" t="str">
        <f>IFERROR(IF(INDEX(RM_M_C,MATCH($U307,RM_KEY,0))="","",INDEX(RM_M_C,MATCH($U307,RM_KEY,0))),"")</f>
        <v>H</v>
      </c>
      <c r="AO307" s="92" t="str">
        <f>IFERROR(IF(INDEX(RM_M_Au,MATCH($U307,RM_KEY,0))="","",INDEX(RM_M_Au,MATCH($U307,RM_KEY,0))),"")</f>
        <v>M</v>
      </c>
      <c r="AP307" s="92" t="str">
        <f>IFERROR(IF(INDEX(RM_M_Ac,MATCH($U307,RM_KEY,0))="","",INDEX(RM_M_Ac,MATCH($U307,RM_KEY,0))),"")</f>
        <v>M</v>
      </c>
      <c r="AQ307" s="92" t="str">
        <f>IFERROR(IF(INDEX(RM_M_L,MATCH($U307,RM_KEY,0))="","",INDEX(RM_M_L,MATCH($U307,RM_KEY,0))),"")</f>
        <v>L</v>
      </c>
      <c r="AR307" s="92" t="str">
        <f>IFERROR(IF(INDEX(RM_M_BI,MATCH($U307,RM_KEY,0))="","",INDEX(RM_M_BI,MATCH($U307,RM_KEY,0))),"")</f>
        <v>L</v>
      </c>
      <c r="AS307" s="92" t="str">
        <f>IFERROR(IF(INDEX(RM_M_Exp,MATCH($U307,RM_KEY,0))="","",INDEX(RM_M_Exp,MATCH($U307,RM_KEY,0))),"")</f>
        <v>L</v>
      </c>
      <c r="AT307" s="92" t="str">
        <f>IFERROR(IF(INDEX(RM_M_Edu,MATCH($U307,RM_KEY,0))="","",INDEX(RM_M_Edu,MATCH($U307,RM_KEY,0))),"")</f>
        <v>L</v>
      </c>
      <c r="AU307" s="93" t="str">
        <f>IFERROR(IF(INDEX(RM_L_C,MATCH($U307,RM_KEY,0))="","",INDEX(RM_L_C,MATCH($U307,RM_KEY,0))),"")</f>
        <v/>
      </c>
      <c r="AV307" s="94" t="str">
        <f>IFERROR(IF(INDEX(RM_L_Au,MATCH($U307,RM_KEY,0))="","",INDEX(RM_L_Au,MATCH($U307,RM_KEY,0))),"")</f>
        <v/>
      </c>
      <c r="AW307" s="94" t="str">
        <f>IFERROR(IF(INDEX(RM_L_Ac,MATCH($U307,RM_KEY,0))="","",INDEX(RM_L_Ac,MATCH($U307,RM_KEY,0))),"")</f>
        <v/>
      </c>
      <c r="AX307" s="94" t="str">
        <f>IFERROR(IF(INDEX(RM_L_L,MATCH($U307,RM_KEY,0))="","",INDEX(RM_L_L,MATCH($U307,RM_KEY,0))),"")</f>
        <v/>
      </c>
      <c r="AY307" s="94" t="str">
        <f>IFERROR(IF(INDEX(RM_L_BI,MATCH($U307,RM_KEY,0))="","",INDEX(RM_L_BI,MATCH($U307,RM_KEY,0))),"")</f>
        <v/>
      </c>
      <c r="AZ307" s="94" t="str">
        <f>IFERROR(IF(INDEX(RM_L_Exp,MATCH($U307,RM_KEY,0))="","",INDEX(RM_L_Exp,MATCH($U307,RM_KEY,0))),"")</f>
        <v/>
      </c>
      <c r="BA307" s="94" t="str">
        <f>IFERROR(IF(INDEX(RM_L_Edu,MATCH($U307,RM_KEY,0))="","",INDEX(RM_L_Edu,MATCH($U307,RM_KEY,0))),"")</f>
        <v/>
      </c>
      <c r="BB307" s="89" t="inlineStr">
        <is>
          <t>M</t>
        </is>
      </c>
      <c r="BC307" s="90" t="inlineStr">
        <is>
          <t>M</t>
        </is>
      </c>
      <c r="BD307" s="90" t="inlineStr">
        <is>
          <t>M</t>
        </is>
      </c>
      <c r="BE307" s="90" t="inlineStr">
        <is>
          <t>M</t>
        </is>
      </c>
      <c r="BF307" s="90" t="inlineStr">
        <is>
          <t>H</t>
        </is>
      </c>
      <c r="BG307" s="90" t="inlineStr">
        <is>
          <t>H</t>
        </is>
      </c>
      <c r="BH307" s="90" t="inlineStr">
        <is>
          <t>M</t>
        </is>
      </c>
      <c r="BI307" s="93" t="n"/>
      <c r="BJ307" s="94" t="n"/>
      <c r="BK307" s="94" t="n"/>
      <c r="BL307" s="94" t="n"/>
      <c r="BM307" s="94" t="n"/>
      <c r="BN307" s="94" t="n"/>
      <c r="BO307" s="94" t="n"/>
      <c r="BP307" s="63" t="n"/>
      <c r="BQ307" s="95" t="str">
        <f>IF(CY307=0,"",IF(BP307&lt;&gt;"",BP307,IF(LEFT(W307,1)="X",W307,IF(OR(W307="B+",W307="C+"),INDEX(LAD_PC,MAX(1,MIN(14,MATCH(W307,LAD_PC,0)+IF((DA307-CZ307)&gt;=0.5,1,IF((DA307-CZ307)&lt;=-0.5,-1,0))))),INDEX(LAD_STD,MAX(1,MIN(12,MATCH(W307,LAD_STD,0)+IF((DA307-CZ307)&gt;=0.5,1,IF((DA307-CZ307)&lt;=-0.5,-1,0)))))))))</f>
        <v/>
      </c>
      <c r="BR307" s="86" t="str">
        <f>IF(BQ307="","",IFERROR(CHOOSE(INDEX(B_RANK,MATCH(BQ307,B_LVL,0)),"Band A · Practitioner","Band B · Specialist / Manager","B+ · Player-Coach","Band C · Principal / Head","C+ · Player-Coach","Band D · Business leadership","Band E · Enterprise leadership"),"Band X · Consultant"))</f>
        <v/>
      </c>
      <c r="BS307" s="86" t="str">
        <f>IF(BQ307="","",IF(BQ307=W307,"• Same",IF(INDEX(B_VAL,MATCH(BQ307,B_LVL,0))&gt;INDEX(B_VAL,MATCH(W307,B_LVL,0)),"▲ Up","▼ Down")))</f>
        <v/>
      </c>
      <c r="BT307" s="95" t="str">
        <f>IF(BQ307&lt;&gt;"",BQ307,W307)</f>
        <v>B2</v>
      </c>
      <c r="BU307" s="86" t="str">
        <f>IFERROR(IF($H307="","—",IF(OR(LEFT(BT307,1)="X",LEFT(INDEX($BT$7:$BT$592,MATCH($H307,$D$7:$D$592,0)),1)="X"),"—",IF(AND(LEFT(BT307,1)="E",LEFT(INDEX($BT$7:$BT$592,MATCH($H307,$D$7:$D$592,0)),1)="E"),"Exception · Band E",IF(INDEX(B_VAL,MATCH(BT307,B_LVL,0))&gt;=INDEX(B_VAL,MATCH(INDEX($BT$7:$BT$592,MATCH($H307,$D$7:$D$592,0)),B_LVL,0)),"⚠ At or above the manager",IF(INDEX(B_RANK,MATCH(BT307,B_LVL,0))=INDEX(B_RANK,MATCH(INDEX($BT$7:$BT$592,MATCH($H307,$D$7:$D$592,0)),B_LVL,0)),"⚠ Same band as the manager","OK"))))),"—")</f>
        <v>OK</v>
      </c>
      <c r="BV307" s="64" t="n"/>
      <c r="BW307" s="20">
        <f>IFERROR(INDEX(LMH_PTS,MATCH(AG307,LMH_KEY,0)),0)</f>
        <v>9</v>
      </c>
      <c r="BX307" s="21">
        <f>IFERROR(INDEX(LMH_PTS,MATCH(AH307,LMH_KEY,0)),0)</f>
        <v>3</v>
      </c>
      <c r="BY307" s="21">
        <f>IFERROR(INDEX(LMH_PTS,MATCH(AI307,LMH_KEY,0)),0)</f>
        <v>1</v>
      </c>
      <c r="BZ307" s="21">
        <f>IFERROR(INDEX(LMH_PTS,MATCH(AJ307,LMH_KEY,0)),0)</f>
        <v>1</v>
      </c>
      <c r="CA307" s="21">
        <f>IFERROR(INDEX(LMH_PTS,MATCH(AK307,LMH_KEY,0)),0)</f>
        <v>1</v>
      </c>
      <c r="CB307" s="21">
        <f>IFERROR(INDEX(LMH_PTS,MATCH(AL307,LMH_KEY,0)),0)</f>
        <v>1</v>
      </c>
      <c r="CC307" s="21">
        <f>IFERROR(INDEX(LMH_PTS,MATCH(AM307,LMH_KEY,0)),0)</f>
        <v>1</v>
      </c>
      <c r="CD307" s="21">
        <f>IFERROR(INDEX(LMH_PTS,MATCH(IF(AU307&lt;&gt;"",AU307,AG307),LMH_KEY,0)),0)</f>
        <v>9</v>
      </c>
      <c r="CE307" s="21">
        <f>IFERROR(INDEX(LMH_PTS,MATCH(IF(AV307&lt;&gt;"",AV307,AH307),LMH_KEY,0)),0)</f>
        <v>3</v>
      </c>
      <c r="CF307" s="21">
        <f>IFERROR(INDEX(LMH_PTS,MATCH(IF(AW307&lt;&gt;"",AW307,AI307),LMH_KEY,0)),0)</f>
        <v>1</v>
      </c>
      <c r="CG307" s="21">
        <f>IFERROR(INDEX(LMH_PTS,MATCH(IF(AX307&lt;&gt;"",AX307,AJ307),LMH_KEY,0)),0)</f>
        <v>1</v>
      </c>
      <c r="CH307" s="21">
        <f>IFERROR(INDEX(LMH_PTS,MATCH(IF(AY307&lt;&gt;"",AY307,AK307),LMH_KEY,0)),0)</f>
        <v>1</v>
      </c>
      <c r="CI307" s="21">
        <f>IFERROR(INDEX(LMH_PTS,MATCH(IF(AZ307&lt;&gt;"",AZ307,AL307),LMH_KEY,0)),0)</f>
        <v>1</v>
      </c>
      <c r="CJ307" s="21">
        <f>IFERROR(INDEX(LMH_PTS,MATCH(IF(BA307&lt;&gt;"",BA307,AM307),LMH_KEY,0)),0)</f>
        <v>1</v>
      </c>
      <c r="CK307" s="21">
        <f>IF(BB307="",0,IFERROR(INDEX(LMH_STEP,MATCH(BB307,LMH_KEY,0)),0))</f>
        <v>0</v>
      </c>
      <c r="CL307" s="21">
        <f>IF(BC307="",0,IFERROR(INDEX(LMH_STEP,MATCH(BC307,LMH_KEY,0)),0))</f>
        <v>0</v>
      </c>
      <c r="CM307" s="21">
        <f>IF(BD307="",0,IFERROR(INDEX(LMH_STEP,MATCH(BD307,LMH_KEY,0)),0))</f>
        <v>0</v>
      </c>
      <c r="CN307" s="21">
        <f>IF(BE307="",0,IFERROR(INDEX(LMH_STEP,MATCH(BE307,LMH_KEY,0)),0))</f>
        <v>0</v>
      </c>
      <c r="CO307" s="21">
        <f>IF(BF307="",0,IFERROR(INDEX(LMH_STEP,MATCH(BF307,LMH_KEY,0)),0))</f>
        <v>1</v>
      </c>
      <c r="CP307" s="21">
        <f>IF(BG307="",0,IFERROR(INDEX(LMH_STEP,MATCH(BG307,LMH_KEY,0)),0))</f>
        <v>1</v>
      </c>
      <c r="CQ307" s="21">
        <f>IF(BH307="",0,IFERROR(INDEX(LMH_STEP,MATCH(BH307,LMH_KEY,0)),0))</f>
        <v>0</v>
      </c>
      <c r="CR307" s="21">
        <f>IF(BI307&lt;&gt;"",IFERROR(INDEX(LMH_STEP,MATCH(BI307,LMH_KEY,0)),0),CK307)</f>
        <v>0</v>
      </c>
      <c r="CS307" s="21">
        <f>IF(BJ307&lt;&gt;"",IFERROR(INDEX(LMH_STEP,MATCH(BJ307,LMH_KEY,0)),0),CL307)</f>
        <v>0</v>
      </c>
      <c r="CT307" s="21">
        <f>IF(BK307&lt;&gt;"",IFERROR(INDEX(LMH_STEP,MATCH(BK307,LMH_KEY,0)),0),CM307)</f>
        <v>0</v>
      </c>
      <c r="CU307" s="21">
        <f>IF(BL307&lt;&gt;"",IFERROR(INDEX(LMH_STEP,MATCH(BL307,LMH_KEY,0)),0),CN307)</f>
        <v>0</v>
      </c>
      <c r="CV307" s="21">
        <f>IF(BM307&lt;&gt;"",IFERROR(INDEX(LMH_STEP,MATCH(BM307,LMH_KEY,0)),0),CO307)</f>
        <v>1</v>
      </c>
      <c r="CW307" s="21">
        <f>IF(BN307&lt;&gt;"",IFERROR(INDEX(LMH_STEP,MATCH(BN307,LMH_KEY,0)),0),CP307)</f>
        <v>1</v>
      </c>
      <c r="CX307" s="21">
        <f>IF(BO307&lt;&gt;"",IFERROR(INDEX(LMH_STEP,MATCH(BO307,LMH_KEY,0)),0),CQ307)</f>
        <v>0</v>
      </c>
      <c r="CY307" s="21">
        <f>COUNTA(BI307:BO307)+IF(BP307&lt;&gt;"",1,0)+IFERROR(INDEX(RM_LCNT,MATCH($U307,RM_KEY,0)),0)</f>
        <v>0</v>
      </c>
      <c r="CZ307" s="21">
        <f>IF((BW307+BX307+BY307+BZ307+CA307+CB307+CC307)=0,0,(BW307*CK307+BX307*CL307+BY307*CM307+BZ307*CN307+CA307*CO307+CB307*CP307+CC307*CQ307)/(BW307+BX307+BY307+BZ307+CA307+CB307+CC307))</f>
        <v>0.117647058823529</v>
      </c>
      <c r="DA307" s="21">
        <f>IF((CD307+CE307+CF307+CG307+CH307+CI307+CJ307)=0,0,(CD307*CR307+CE307*CS307+CF307*CT307+CG307*CU307+CH307*CV307+CI307*CW307+CJ307*CX307)/(CD307+CE307+CF307+CG307+CH307+CI307+CJ307))</f>
        <v>0.117647058823529</v>
      </c>
    </row>
    <row r="308" ht="70" customHeight="1">
      <c r="A308" s="59" t="inlineStr">
        <is>
          <t>iFile</t>
        </is>
      </c>
      <c r="B308" s="17" t="inlineStr">
        <is>
          <t>Technology</t>
        </is>
      </c>
      <c r="C308" s="17" t="n">
        <v>4</v>
      </c>
      <c r="D308" s="17" t="inlineStr">
        <is>
          <t>IRIS2127</t>
        </is>
      </c>
      <c r="E308" s="17" t="inlineStr">
        <is>
          <t>Yunus Patel</t>
        </is>
      </c>
      <c r="F308" s="17" t="inlineStr">
        <is>
          <t>Project Manager</t>
        </is>
      </c>
      <c r="G308" s="17" t="inlineStr">
        <is>
          <t>Izharuddin Shaikh</t>
        </is>
      </c>
      <c r="H308" s="17" t="inlineStr">
        <is>
          <t>IRIS1712</t>
        </is>
      </c>
      <c r="I308" s="17" t="n">
        <v>22.4</v>
      </c>
      <c r="J308" s="17" t="inlineStr">
        <is>
          <t>B.Com</t>
        </is>
      </c>
      <c r="K308" s="17" t="inlineStr">
        <is>
          <t>L5 – Manager</t>
        </is>
      </c>
      <c r="L308" s="82" t="inlineStr">
        <is>
          <t>20 of 20</t>
        </is>
      </c>
      <c r="M308" s="83" t="n"/>
      <c r="N308" s="83" t="inlineStr">
        <is>
          <t>Annual · set by manager: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t>
        </is>
      </c>
      <c r="O308" s="83" t="inlineStr">
        <is>
          <t>Latest rating: 4 · Potential: High · 9-box: Trusted Professional</t>
        </is>
      </c>
      <c r="P308" s="83" t="inlineStr">
        <is>
          <t>Complexity &amp; Expertise: B1: Change-request delivery for RBI CIMS; severity assessment, root-cause analysis, client demos → moved down 0.5
Autonomy &amp; Decision: B1: Judges issue severity; decides to release CRs to UAT with open defects → moved down 0.5
Accountability &amp; Impact: B2: CR delivery for the project; client demands RCA for every delay → moved down 0.5
Leadership &amp; Strategy: B1: Team management and coordination; 5 direct reports → moved down 1</t>
        </is>
      </c>
      <c r="Q308" s="84" t="inlineStr">
        <is>
          <t>Open ▸</t>
        </is>
      </c>
      <c r="R308" s="84" t="inlineStr">
        <is>
          <t>Card ▸</t>
        </is>
      </c>
      <c r="S308" s="85" t="inlineStr">
        <is>
          <t>Project &amp; Program Management</t>
        </is>
      </c>
      <c r="T308" s="86" t="inlineStr">
        <is>
          <t>Project &amp; Program Delivery</t>
        </is>
      </c>
      <c r="U308" s="86" t="inlineStr">
        <is>
          <t>R069</t>
        </is>
      </c>
      <c r="V308" s="86" t="inlineStr">
        <is>
          <t>Project &amp; Program Delivery · Manager</t>
        </is>
      </c>
      <c r="W308" s="98" t="inlineStr">
        <is>
          <t>C1</t>
        </is>
      </c>
      <c r="X308" s="86" t="inlineStr">
        <is>
          <t>Band C · Principal / Head</t>
        </is>
      </c>
      <c r="Y308" s="86" t="inlineStr">
        <is>
          <t>Associate Head – Project &amp; Program Delivery</t>
        </is>
      </c>
      <c r="Z308" s="100" t="inlineStr">
        <is>
          <t>Delivery Manager → Associate Head – Project &amp; Program Delivery</t>
        </is>
      </c>
      <c r="AA308" s="86" t="inlineStr">
        <is>
          <t>Evidence level B2 · moved up to C1 so that no reportee shares a band with their manager, with the fewest moves across IRIS</t>
        </is>
      </c>
      <c r="AB308" s="97" t="inlineStr">
        <is>
          <t>Deep chain: shares a band with manager Izharuddin Shaikh · C2 · decide: report to the next manager up, or merge this layer</t>
        </is>
      </c>
      <c r="AC308" s="88" t="inlineStr">
        <is>
          <t>B2</t>
        </is>
      </c>
      <c r="AD308" s="21" t="inlineStr">
        <is>
          <t>High · 22.4 yrs vs market 12–17 yrs for C1</t>
        </is>
      </c>
      <c r="AE308" s="21" t="inlineStr">
        <is>
          <t>5 direct reports · norm 5–8, mostly managers</t>
        </is>
      </c>
      <c r="AF308" s="21" t="inlineStr">
        <is>
          <t>P6 / M5 · SFIA 5–6</t>
        </is>
      </c>
      <c r="AG308" s="89" t="str">
        <f>IFERROR(IF(INDEX(RM_I_C,MATCH($U308,RM_KEY,0))="","",INDEX(RM_I_C,MATCH($U308,RM_KEY,0))),"")</f>
        <v>H</v>
      </c>
      <c r="AH308" s="90" t="str">
        <f>IFERROR(IF(INDEX(RM_I_Au,MATCH($U308,RM_KEY,0))="","",INDEX(RM_I_Au,MATCH($U308,RM_KEY,0))),"")</f>
        <v>M</v>
      </c>
      <c r="AI308" s="90" t="str">
        <f>IFERROR(IF(INDEX(RM_I_Ac,MATCH($U308,RM_KEY,0))="","",INDEX(RM_I_Ac,MATCH($U308,RM_KEY,0))),"")</f>
        <v>L</v>
      </c>
      <c r="AJ308" s="90" t="str">
        <f>IFERROR(IF(INDEX(RM_I_L,MATCH($U308,RM_KEY,0))="","",INDEX(RM_I_L,MATCH($U308,RM_KEY,0))),"")</f>
        <v>M</v>
      </c>
      <c r="AK308" s="90" t="str">
        <f>IFERROR(IF(INDEX(RM_I_BI,MATCH($U308,RM_KEY,0))="","",INDEX(RM_I_BI,MATCH($U308,RM_KEY,0))),"")</f>
        <v>L</v>
      </c>
      <c r="AL308" s="90" t="str">
        <f>IFERROR(IF(INDEX(RM_I_Exp,MATCH($U308,RM_KEY,0))="","",INDEX(RM_I_Exp,MATCH($U308,RM_KEY,0))),"")</f>
        <v>L</v>
      </c>
      <c r="AM308" s="90" t="str">
        <f>IFERROR(IF(INDEX(RM_I_Edu,MATCH($U308,RM_KEY,0))="","",INDEX(RM_I_Edu,MATCH($U308,RM_KEY,0))),"")</f>
        <v>L</v>
      </c>
      <c r="AN308" s="91" t="str">
        <f>IFERROR(IF(INDEX(RM_M_C,MATCH($U308,RM_KEY,0))="","",INDEX(RM_M_C,MATCH($U308,RM_KEY,0))),"")</f>
        <v>H</v>
      </c>
      <c r="AO308" s="92" t="str">
        <f>IFERROR(IF(INDEX(RM_M_Au,MATCH($U308,RM_KEY,0))="","",INDEX(RM_M_Au,MATCH($U308,RM_KEY,0))),"")</f>
        <v>M</v>
      </c>
      <c r="AP308" s="92" t="str">
        <f>IFERROR(IF(INDEX(RM_M_Ac,MATCH($U308,RM_KEY,0))="","",INDEX(RM_M_Ac,MATCH($U308,RM_KEY,0))),"")</f>
        <v>M</v>
      </c>
      <c r="AQ308" s="92" t="str">
        <f>IFERROR(IF(INDEX(RM_M_L,MATCH($U308,RM_KEY,0))="","",INDEX(RM_M_L,MATCH($U308,RM_KEY,0))),"")</f>
        <v>M</v>
      </c>
      <c r="AR308" s="92" t="str">
        <f>IFERROR(IF(INDEX(RM_M_BI,MATCH($U308,RM_KEY,0))="","",INDEX(RM_M_BI,MATCH($U308,RM_KEY,0))),"")</f>
        <v>L</v>
      </c>
      <c r="AS308" s="92" t="str">
        <f>IFERROR(IF(INDEX(RM_M_Exp,MATCH($U308,RM_KEY,0))="","",INDEX(RM_M_Exp,MATCH($U308,RM_KEY,0))),"")</f>
        <v>L</v>
      </c>
      <c r="AT308" s="92" t="str">
        <f>IFERROR(IF(INDEX(RM_M_Edu,MATCH($U308,RM_KEY,0))="","",INDEX(RM_M_Edu,MATCH($U308,RM_KEY,0))),"")</f>
        <v>L</v>
      </c>
      <c r="AU308" s="93" t="str">
        <f>IFERROR(IF(INDEX(RM_L_C,MATCH($U308,RM_KEY,0))="","",INDEX(RM_L_C,MATCH($U308,RM_KEY,0))),"")</f>
        <v/>
      </c>
      <c r="AV308" s="94" t="str">
        <f>IFERROR(IF(INDEX(RM_L_Au,MATCH($U308,RM_KEY,0))="","",INDEX(RM_L_Au,MATCH($U308,RM_KEY,0))),"")</f>
        <v/>
      </c>
      <c r="AW308" s="94" t="str">
        <f>IFERROR(IF(INDEX(RM_L_Ac,MATCH($U308,RM_KEY,0))="","",INDEX(RM_L_Ac,MATCH($U308,RM_KEY,0))),"")</f>
        <v/>
      </c>
      <c r="AX308" s="94" t="str">
        <f>IFERROR(IF(INDEX(RM_L_L,MATCH($U308,RM_KEY,0))="","",INDEX(RM_L_L,MATCH($U308,RM_KEY,0))),"")</f>
        <v/>
      </c>
      <c r="AY308" s="94" t="str">
        <f>IFERROR(IF(INDEX(RM_L_BI,MATCH($U308,RM_KEY,0))="","",INDEX(RM_L_BI,MATCH($U308,RM_KEY,0))),"")</f>
        <v/>
      </c>
      <c r="AZ308" s="94" t="str">
        <f>IFERROR(IF(INDEX(RM_L_Exp,MATCH($U308,RM_KEY,0))="","",INDEX(RM_L_Exp,MATCH($U308,RM_KEY,0))),"")</f>
        <v/>
      </c>
      <c r="BA308" s="94" t="str">
        <f>IFERROR(IF(INDEX(RM_L_Edu,MATCH($U308,RM_KEY,0))="","",INDEX(RM_L_Edu,MATCH($U308,RM_KEY,0))),"")</f>
        <v/>
      </c>
      <c r="BB308" s="89" t="inlineStr">
        <is>
          <t>L</t>
        </is>
      </c>
      <c r="BC308" s="90" t="inlineStr">
        <is>
          <t>L</t>
        </is>
      </c>
      <c r="BD308" s="90" t="inlineStr">
        <is>
          <t>L</t>
        </is>
      </c>
      <c r="BE308" s="90" t="inlineStr">
        <is>
          <t>L</t>
        </is>
      </c>
      <c r="BF308" s="90" t="n"/>
      <c r="BG308" s="90" t="inlineStr">
        <is>
          <t>H</t>
        </is>
      </c>
      <c r="BH308" s="90" t="inlineStr">
        <is>
          <t>L</t>
        </is>
      </c>
      <c r="BI308" s="93" t="n"/>
      <c r="BJ308" s="94" t="n"/>
      <c r="BK308" s="94" t="n"/>
      <c r="BL308" s="94" t="n"/>
      <c r="BM308" s="94" t="n"/>
      <c r="BN308" s="94" t="n"/>
      <c r="BO308" s="94" t="n"/>
      <c r="BP308" s="63" t="n"/>
      <c r="BQ308" s="95" t="str">
        <f>IF(CY308=0,"",IF(BP308&lt;&gt;"",BP308,IF(LEFT(W308,1)="X",W308,IF(OR(W308="B+",W308="C+"),INDEX(LAD_PC,MAX(1,MIN(14,MATCH(W308,LAD_PC,0)+IF((DA308-CZ308)&gt;=0.5,1,IF((DA308-CZ308)&lt;=-0.5,-1,0))))),INDEX(LAD_STD,MAX(1,MIN(12,MATCH(W308,LAD_STD,0)+IF((DA308-CZ308)&gt;=0.5,1,IF((DA308-CZ308)&lt;=-0.5,-1,0)))))))))</f>
        <v/>
      </c>
      <c r="BR308" s="86" t="str">
        <f>IF(BQ308="","",IFERROR(CHOOSE(INDEX(B_RANK,MATCH(BQ308,B_LVL,0)),"Band A · Practitioner","Band B · Specialist / Manager","B+ · Player-Coach","Band C · Principal / Head","C+ · Player-Coach","Band D · Business leadership","Band E · Enterprise leadership"),"Band X · Consultant"))</f>
        <v/>
      </c>
      <c r="BS308" s="86" t="str">
        <f>IF(BQ308="","",IF(BQ308=W308,"• Same",IF(INDEX(B_VAL,MATCH(BQ308,B_LVL,0))&gt;INDEX(B_VAL,MATCH(W308,B_LVL,0)),"▲ Up","▼ Down")))</f>
        <v/>
      </c>
      <c r="BT308" s="95" t="str">
        <f>IF(BQ308&lt;&gt;"",BQ308,W308)</f>
        <v>C1</v>
      </c>
      <c r="BU308" s="86" t="str">
        <f>IFERROR(IF($H308="","—",IF(OR(LEFT(BT308,1)="X",LEFT(INDEX($BT$7:$BT$592,MATCH($H308,$D$7:$D$592,0)),1)="X"),"—",IF(AND(LEFT(BT308,1)="E",LEFT(INDEX($BT$7:$BT$592,MATCH($H308,$D$7:$D$592,0)),1)="E"),"Exception · Band E",IF(INDEX(B_VAL,MATCH(BT308,B_LVL,0))&gt;=INDEX(B_VAL,MATCH(INDEX($BT$7:$BT$592,MATCH($H308,$D$7:$D$592,0)),B_LVL,0)),"⚠ At or above the manager",IF(INDEX(B_RANK,MATCH(BT308,B_LVL,0))=INDEX(B_RANK,MATCH(INDEX($BT$7:$BT$592,MATCH($H308,$D$7:$D$592,0)),B_LVL,0)),"⚠ Same band as the manager","OK"))))),"—")</f>
        <v>⚠ Same band as the manager</v>
      </c>
      <c r="BV308" s="64" t="n"/>
      <c r="BW308" s="20">
        <f>IFERROR(INDEX(LMH_PTS,MATCH(AG308,LMH_KEY,0)),0)</f>
        <v>9</v>
      </c>
      <c r="BX308" s="21">
        <f>IFERROR(INDEX(LMH_PTS,MATCH(AH308,LMH_KEY,0)),0)</f>
        <v>3</v>
      </c>
      <c r="BY308" s="21">
        <f>IFERROR(INDEX(LMH_PTS,MATCH(AI308,LMH_KEY,0)),0)</f>
        <v>1</v>
      </c>
      <c r="BZ308" s="21">
        <f>IFERROR(INDEX(LMH_PTS,MATCH(AJ308,LMH_KEY,0)),0)</f>
        <v>3</v>
      </c>
      <c r="CA308" s="21">
        <f>IFERROR(INDEX(LMH_PTS,MATCH(AK308,LMH_KEY,0)),0)</f>
        <v>1</v>
      </c>
      <c r="CB308" s="21">
        <f>IFERROR(INDEX(LMH_PTS,MATCH(AL308,LMH_KEY,0)),0)</f>
        <v>1</v>
      </c>
      <c r="CC308" s="21">
        <f>IFERROR(INDEX(LMH_PTS,MATCH(AM308,LMH_KEY,0)),0)</f>
        <v>1</v>
      </c>
      <c r="CD308" s="21">
        <f>IFERROR(INDEX(LMH_PTS,MATCH(IF(AU308&lt;&gt;"",AU308,AG308),LMH_KEY,0)),0)</f>
        <v>9</v>
      </c>
      <c r="CE308" s="21">
        <f>IFERROR(INDEX(LMH_PTS,MATCH(IF(AV308&lt;&gt;"",AV308,AH308),LMH_KEY,0)),0)</f>
        <v>3</v>
      </c>
      <c r="CF308" s="21">
        <f>IFERROR(INDEX(LMH_PTS,MATCH(IF(AW308&lt;&gt;"",AW308,AI308),LMH_KEY,0)),0)</f>
        <v>1</v>
      </c>
      <c r="CG308" s="21">
        <f>IFERROR(INDEX(LMH_PTS,MATCH(IF(AX308&lt;&gt;"",AX308,AJ308),LMH_KEY,0)),0)</f>
        <v>3</v>
      </c>
      <c r="CH308" s="21">
        <f>IFERROR(INDEX(LMH_PTS,MATCH(IF(AY308&lt;&gt;"",AY308,AK308),LMH_KEY,0)),0)</f>
        <v>1</v>
      </c>
      <c r="CI308" s="21">
        <f>IFERROR(INDEX(LMH_PTS,MATCH(IF(AZ308&lt;&gt;"",AZ308,AL308),LMH_KEY,0)),0)</f>
        <v>1</v>
      </c>
      <c r="CJ308" s="21">
        <f>IFERROR(INDEX(LMH_PTS,MATCH(IF(BA308&lt;&gt;"",BA308,AM308),LMH_KEY,0)),0)</f>
        <v>1</v>
      </c>
      <c r="CK308" s="21">
        <f>IF(BB308="",0,IFERROR(INDEX(LMH_STEP,MATCH(BB308,LMH_KEY,0)),0))</f>
        <v>-1</v>
      </c>
      <c r="CL308" s="21">
        <f>IF(BC308="",0,IFERROR(INDEX(LMH_STEP,MATCH(BC308,LMH_KEY,0)),0))</f>
        <v>-1</v>
      </c>
      <c r="CM308" s="21">
        <f>IF(BD308="",0,IFERROR(INDEX(LMH_STEP,MATCH(BD308,LMH_KEY,0)),0))</f>
        <v>-1</v>
      </c>
      <c r="CN308" s="21">
        <f>IF(BE308="",0,IFERROR(INDEX(LMH_STEP,MATCH(BE308,LMH_KEY,0)),0))</f>
        <v>-1</v>
      </c>
      <c r="CO308" s="21">
        <f>IF(BF308="",0,IFERROR(INDEX(LMH_STEP,MATCH(BF308,LMH_KEY,0)),0))</f>
        <v>0</v>
      </c>
      <c r="CP308" s="21">
        <f>IF(BG308="",0,IFERROR(INDEX(LMH_STEP,MATCH(BG308,LMH_KEY,0)),0))</f>
        <v>1</v>
      </c>
      <c r="CQ308" s="21">
        <f>IF(BH308="",0,IFERROR(INDEX(LMH_STEP,MATCH(BH308,LMH_KEY,0)),0))</f>
        <v>-1</v>
      </c>
      <c r="CR308" s="21">
        <f>IF(BI308&lt;&gt;"",IFERROR(INDEX(LMH_STEP,MATCH(BI308,LMH_KEY,0)),0),CK308)</f>
        <v>-1</v>
      </c>
      <c r="CS308" s="21">
        <f>IF(BJ308&lt;&gt;"",IFERROR(INDEX(LMH_STEP,MATCH(BJ308,LMH_KEY,0)),0),CL308)</f>
        <v>-1</v>
      </c>
      <c r="CT308" s="21">
        <f>IF(BK308&lt;&gt;"",IFERROR(INDEX(LMH_STEP,MATCH(BK308,LMH_KEY,0)),0),CM308)</f>
        <v>-1</v>
      </c>
      <c r="CU308" s="21">
        <f>IF(BL308&lt;&gt;"",IFERROR(INDEX(LMH_STEP,MATCH(BL308,LMH_KEY,0)),0),CN308)</f>
        <v>-1</v>
      </c>
      <c r="CV308" s="21">
        <f>IF(BM308&lt;&gt;"",IFERROR(INDEX(LMH_STEP,MATCH(BM308,LMH_KEY,0)),0),CO308)</f>
        <v>0</v>
      </c>
      <c r="CW308" s="21">
        <f>IF(BN308&lt;&gt;"",IFERROR(INDEX(LMH_STEP,MATCH(BN308,LMH_KEY,0)),0),CP308)</f>
        <v>1</v>
      </c>
      <c r="CX308" s="21">
        <f>IF(BO308&lt;&gt;"",IFERROR(INDEX(LMH_STEP,MATCH(BO308,LMH_KEY,0)),0),CQ308)</f>
        <v>-1</v>
      </c>
      <c r="CY308" s="21">
        <f>COUNTA(BI308:BO308)+IF(BP308&lt;&gt;"",1,0)+IFERROR(INDEX(RM_LCNT,MATCH($U308,RM_KEY,0)),0)</f>
        <v>0</v>
      </c>
      <c r="CZ308" s="21">
        <f>IF((BW308+BX308+BY308+BZ308+CA308+CB308+CC308)=0,0,(BW308*CK308+BX308*CL308+BY308*CM308+BZ308*CN308+CA308*CO308+CB308*CP308+CC308*CQ308)/(BW308+BX308+BY308+BZ308+CA308+CB308+CC308))</f>
        <v>-0.842105263157895</v>
      </c>
      <c r="DA308" s="21">
        <f>IF((CD308+CE308+CF308+CG308+CH308+CI308+CJ308)=0,0,(CD308*CR308+CE308*CS308+CF308*CT308+CG308*CU308+CH308*CV308+CI308*CW308+CJ308*CX308)/(CD308+CE308+CF308+CG308+CH308+CI308+CJ308))</f>
        <v>-0.842105263157895</v>
      </c>
    </row>
    <row r="309" ht="70" customHeight="1">
      <c r="A309" s="59" t="inlineStr">
        <is>
          <t>iFile</t>
        </is>
      </c>
      <c r="B309" s="17" t="inlineStr">
        <is>
          <t>Technology</t>
        </is>
      </c>
      <c r="C309" s="17" t="n">
        <v>5</v>
      </c>
      <c r="D309" s="17" t="inlineStr">
        <is>
          <t>IRIS1474</t>
        </is>
      </c>
      <c r="E309" s="17" t="inlineStr">
        <is>
          <t>Amruta Kadam</t>
        </is>
      </c>
      <c r="F309" s="17" t="inlineStr">
        <is>
          <t>Tech Lead</t>
        </is>
      </c>
      <c r="G309" s="17" t="inlineStr">
        <is>
          <t>Yunus Patel</t>
        </is>
      </c>
      <c r="H309" s="17" t="inlineStr">
        <is>
          <t>IRIS2127</t>
        </is>
      </c>
      <c r="I309" s="17" t="n">
        <v>12.1</v>
      </c>
      <c r="J309" s="17" t="inlineStr">
        <is>
          <t>B.E</t>
        </is>
      </c>
      <c r="K309" s="17" t="inlineStr">
        <is>
          <t>L5 – Lead · IC</t>
        </is>
      </c>
      <c r="L309" s="82" t="inlineStr">
        <is>
          <t>20 of 20</t>
        </is>
      </c>
      <c r="M309" s="83" t="n"/>
      <c r="N309"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309" s="83" t="inlineStr">
        <is>
          <t>Latest rating: 4 · Potential: High · 9-box: Future Leader</t>
        </is>
      </c>
      <c r="P309" s="83" t="inlineStr">
        <is>
          <t>Complexity &amp; Expertise: B2: Leads a complex Java migration and analyses and resolves major production issues on critical systems → matches the start
Autonomy &amp; Decision: B1: Makes the technical decisions for the application and team → moved down 0.5
Accountability &amp; Impact: B2: own survey / KRA answers · summarised by the rater; not quoted → matches the start
Leadership &amp; Strategy: B2: Technical leadership and guidance for six direct reports; manager notes she handles her team well → matches the start</t>
        </is>
      </c>
      <c r="Q309" s="84" t="inlineStr">
        <is>
          <t>Open ▸</t>
        </is>
      </c>
      <c r="R309" s="84" t="inlineStr">
        <is>
          <t>Card ▸</t>
        </is>
      </c>
      <c r="S309" s="85" t="inlineStr">
        <is>
          <t>Engineering &amp; Development</t>
        </is>
      </c>
      <c r="T309" s="86" t="inlineStr">
        <is>
          <t>Backend Development</t>
        </is>
      </c>
      <c r="U309" s="86" t="inlineStr">
        <is>
          <t>R033</t>
        </is>
      </c>
      <c r="V309" s="86" t="inlineStr">
        <is>
          <t>Backend Development · Manager</t>
        </is>
      </c>
      <c r="W309" s="99" t="inlineStr">
        <is>
          <t>B2</t>
        </is>
      </c>
      <c r="X309" s="86" t="inlineStr">
        <is>
          <t>Band B · Specialist / Manager</t>
        </is>
      </c>
      <c r="Y309" s="86" t="inlineStr">
        <is>
          <t>Engineering Manager</t>
        </is>
      </c>
      <c r="Z309" s="86" t="n"/>
      <c r="AA309" s="86" t="inlineStr">
        <is>
          <t>Placed at B2 by the evidence: six ratings × market-derived weights and rules R1–R13 · no move needed for the reporting line</t>
        </is>
      </c>
      <c r="AB309" s="86" t="n"/>
      <c r="AC309" s="88" t="inlineStr">
        <is>
          <t>B2</t>
        </is>
      </c>
      <c r="AD309" s="21" t="inlineStr">
        <is>
          <t>High · 12.1 yrs vs market 6–10 yrs for B2</t>
        </is>
      </c>
      <c r="AE309" s="21" t="inlineStr">
        <is>
          <t>6 direct reports · norm IC: none · People: 6–8 knowledge work, 8–12 standardised delivery</t>
        </is>
      </c>
      <c r="AF309" s="21" t="inlineStr">
        <is>
          <t>P4 / M3 · SFIA 4–5</t>
        </is>
      </c>
      <c r="AG309" s="89" t="str">
        <f>IFERROR(IF(INDEX(RM_I_C,MATCH($U309,RM_KEY,0))="","",INDEX(RM_I_C,MATCH($U309,RM_KEY,0))),"")</f>
        <v>H</v>
      </c>
      <c r="AH309" s="90" t="str">
        <f>IFERROR(IF(INDEX(RM_I_Au,MATCH($U309,RM_KEY,0))="","",INDEX(RM_I_Au,MATCH($U309,RM_KEY,0))),"")</f>
        <v>M</v>
      </c>
      <c r="AI309" s="90" t="str">
        <f>IFERROR(IF(INDEX(RM_I_Ac,MATCH($U309,RM_KEY,0))="","",INDEX(RM_I_Ac,MATCH($U309,RM_KEY,0))),"")</f>
        <v>L</v>
      </c>
      <c r="AJ309" s="90" t="str">
        <f>IFERROR(IF(INDEX(RM_I_L,MATCH($U309,RM_KEY,0))="","",INDEX(RM_I_L,MATCH($U309,RM_KEY,0))),"")</f>
        <v>M</v>
      </c>
      <c r="AK309" s="90" t="str">
        <f>IFERROR(IF(INDEX(RM_I_BI,MATCH($U309,RM_KEY,0))="","",INDEX(RM_I_BI,MATCH($U309,RM_KEY,0))),"")</f>
        <v>L</v>
      </c>
      <c r="AL309" s="90" t="str">
        <f>IFERROR(IF(INDEX(RM_I_Exp,MATCH($U309,RM_KEY,0))="","",INDEX(RM_I_Exp,MATCH($U309,RM_KEY,0))),"")</f>
        <v>L</v>
      </c>
      <c r="AM309" s="90" t="str">
        <f>IFERROR(IF(INDEX(RM_I_Edu,MATCH($U309,RM_KEY,0))="","",INDEX(RM_I_Edu,MATCH($U309,RM_KEY,0))),"")</f>
        <v>L</v>
      </c>
      <c r="AN309" s="91" t="str">
        <f>IFERROR(IF(INDEX(RM_M_C,MATCH($U309,RM_KEY,0))="","",INDEX(RM_M_C,MATCH($U309,RM_KEY,0))),"")</f>
        <v>H</v>
      </c>
      <c r="AO309" s="92" t="str">
        <f>IFERROR(IF(INDEX(RM_M_Au,MATCH($U309,RM_KEY,0))="","",INDEX(RM_M_Au,MATCH($U309,RM_KEY,0))),"")</f>
        <v>M</v>
      </c>
      <c r="AP309" s="92" t="str">
        <f>IFERROR(IF(INDEX(RM_M_Ac,MATCH($U309,RM_KEY,0))="","",INDEX(RM_M_Ac,MATCH($U309,RM_KEY,0))),"")</f>
        <v>M</v>
      </c>
      <c r="AQ309" s="92" t="str">
        <f>IFERROR(IF(INDEX(RM_M_L,MATCH($U309,RM_KEY,0))="","",INDEX(RM_M_L,MATCH($U309,RM_KEY,0))),"")</f>
        <v>M</v>
      </c>
      <c r="AR309" s="92" t="str">
        <f>IFERROR(IF(INDEX(RM_M_BI,MATCH($U309,RM_KEY,0))="","",INDEX(RM_M_BI,MATCH($U309,RM_KEY,0))),"")</f>
        <v>L</v>
      </c>
      <c r="AS309" s="92" t="str">
        <f>IFERROR(IF(INDEX(RM_M_Exp,MATCH($U309,RM_KEY,0))="","",INDEX(RM_M_Exp,MATCH($U309,RM_KEY,0))),"")</f>
        <v>L</v>
      </c>
      <c r="AT309" s="92" t="str">
        <f>IFERROR(IF(INDEX(RM_M_Edu,MATCH($U309,RM_KEY,0))="","",INDEX(RM_M_Edu,MATCH($U309,RM_KEY,0))),"")</f>
        <v>L</v>
      </c>
      <c r="AU309" s="93" t="str">
        <f>IFERROR(IF(INDEX(RM_L_C,MATCH($U309,RM_KEY,0))="","",INDEX(RM_L_C,MATCH($U309,RM_KEY,0))),"")</f>
        <v/>
      </c>
      <c r="AV309" s="94" t="str">
        <f>IFERROR(IF(INDEX(RM_L_Au,MATCH($U309,RM_KEY,0))="","",INDEX(RM_L_Au,MATCH($U309,RM_KEY,0))),"")</f>
        <v/>
      </c>
      <c r="AW309" s="94" t="str">
        <f>IFERROR(IF(INDEX(RM_L_Ac,MATCH($U309,RM_KEY,0))="","",INDEX(RM_L_Ac,MATCH($U309,RM_KEY,0))),"")</f>
        <v/>
      </c>
      <c r="AX309" s="94" t="str">
        <f>IFERROR(IF(INDEX(RM_L_L,MATCH($U309,RM_KEY,0))="","",INDEX(RM_L_L,MATCH($U309,RM_KEY,0))),"")</f>
        <v/>
      </c>
      <c r="AY309" s="94" t="str">
        <f>IFERROR(IF(INDEX(RM_L_BI,MATCH($U309,RM_KEY,0))="","",INDEX(RM_L_BI,MATCH($U309,RM_KEY,0))),"")</f>
        <v/>
      </c>
      <c r="AZ309" s="94" t="str">
        <f>IFERROR(IF(INDEX(RM_L_Exp,MATCH($U309,RM_KEY,0))="","",INDEX(RM_L_Exp,MATCH($U309,RM_KEY,0))),"")</f>
        <v/>
      </c>
      <c r="BA309" s="94" t="str">
        <f>IFERROR(IF(INDEX(RM_L_Edu,MATCH($U309,RM_KEY,0))="","",INDEX(RM_L_Edu,MATCH($U309,RM_KEY,0))),"")</f>
        <v/>
      </c>
      <c r="BB309" s="89" t="inlineStr">
        <is>
          <t>M</t>
        </is>
      </c>
      <c r="BC309" s="90" t="inlineStr">
        <is>
          <t>M</t>
        </is>
      </c>
      <c r="BD309" s="90" t="inlineStr">
        <is>
          <t>M</t>
        </is>
      </c>
      <c r="BE309" s="90" t="inlineStr">
        <is>
          <t>M</t>
        </is>
      </c>
      <c r="BF309" s="90" t="n"/>
      <c r="BG309" s="90" t="inlineStr">
        <is>
          <t>H</t>
        </is>
      </c>
      <c r="BH309" s="90" t="inlineStr">
        <is>
          <t>M</t>
        </is>
      </c>
      <c r="BI309" s="93" t="n"/>
      <c r="BJ309" s="94" t="n"/>
      <c r="BK309" s="94" t="n"/>
      <c r="BL309" s="94" t="n"/>
      <c r="BM309" s="94" t="n"/>
      <c r="BN309" s="94" t="n"/>
      <c r="BO309" s="94" t="n"/>
      <c r="BP309" s="63" t="n"/>
      <c r="BQ309" s="95" t="str">
        <f>IF(CY309=0,"",IF(BP309&lt;&gt;"",BP309,IF(LEFT(W309,1)="X",W309,IF(OR(W309="B+",W309="C+"),INDEX(LAD_PC,MAX(1,MIN(14,MATCH(W309,LAD_PC,0)+IF((DA309-CZ309)&gt;=0.5,1,IF((DA309-CZ309)&lt;=-0.5,-1,0))))),INDEX(LAD_STD,MAX(1,MIN(12,MATCH(W309,LAD_STD,0)+IF((DA309-CZ309)&gt;=0.5,1,IF((DA309-CZ309)&lt;=-0.5,-1,0)))))))))</f>
        <v/>
      </c>
      <c r="BR309" s="86" t="str">
        <f>IF(BQ309="","",IFERROR(CHOOSE(INDEX(B_RANK,MATCH(BQ309,B_LVL,0)),"Band A · Practitioner","Band B · Specialist / Manager","B+ · Player-Coach","Band C · Principal / Head","C+ · Player-Coach","Band D · Business leadership","Band E · Enterprise leadership"),"Band X · Consultant"))</f>
        <v/>
      </c>
      <c r="BS309" s="86" t="str">
        <f>IF(BQ309="","",IF(BQ309=W309,"• Same",IF(INDEX(B_VAL,MATCH(BQ309,B_LVL,0))&gt;INDEX(B_VAL,MATCH(W309,B_LVL,0)),"▲ Up","▼ Down")))</f>
        <v/>
      </c>
      <c r="BT309" s="95" t="str">
        <f>IF(BQ309&lt;&gt;"",BQ309,W309)</f>
        <v>B2</v>
      </c>
      <c r="BU309" s="86" t="str">
        <f>IFERROR(IF($H309="","—",IF(OR(LEFT(BT309,1)="X",LEFT(INDEX($BT$7:$BT$592,MATCH($H309,$D$7:$D$592,0)),1)="X"),"—",IF(AND(LEFT(BT309,1)="E",LEFT(INDEX($BT$7:$BT$592,MATCH($H309,$D$7:$D$592,0)),1)="E"),"Exception · Band E",IF(INDEX(B_VAL,MATCH(BT309,B_LVL,0))&gt;=INDEX(B_VAL,MATCH(INDEX($BT$7:$BT$592,MATCH($H309,$D$7:$D$592,0)),B_LVL,0)),"⚠ At or above the manager",IF(INDEX(B_RANK,MATCH(BT309,B_LVL,0))=INDEX(B_RANK,MATCH(INDEX($BT$7:$BT$592,MATCH($H309,$D$7:$D$592,0)),B_LVL,0)),"⚠ Same band as the manager","OK"))))),"—")</f>
        <v>OK</v>
      </c>
      <c r="BV309" s="64" t="n"/>
      <c r="BW309" s="20">
        <f>IFERROR(INDEX(LMH_PTS,MATCH(AG309,LMH_KEY,0)),0)</f>
        <v>9</v>
      </c>
      <c r="BX309" s="21">
        <f>IFERROR(INDEX(LMH_PTS,MATCH(AH309,LMH_KEY,0)),0)</f>
        <v>3</v>
      </c>
      <c r="BY309" s="21">
        <f>IFERROR(INDEX(LMH_PTS,MATCH(AI309,LMH_KEY,0)),0)</f>
        <v>1</v>
      </c>
      <c r="BZ309" s="21">
        <f>IFERROR(INDEX(LMH_PTS,MATCH(AJ309,LMH_KEY,0)),0)</f>
        <v>3</v>
      </c>
      <c r="CA309" s="21">
        <f>IFERROR(INDEX(LMH_PTS,MATCH(AK309,LMH_KEY,0)),0)</f>
        <v>1</v>
      </c>
      <c r="CB309" s="21">
        <f>IFERROR(INDEX(LMH_PTS,MATCH(AL309,LMH_KEY,0)),0)</f>
        <v>1</v>
      </c>
      <c r="CC309" s="21">
        <f>IFERROR(INDEX(LMH_PTS,MATCH(AM309,LMH_KEY,0)),0)</f>
        <v>1</v>
      </c>
      <c r="CD309" s="21">
        <f>IFERROR(INDEX(LMH_PTS,MATCH(IF(AU309&lt;&gt;"",AU309,AG309),LMH_KEY,0)),0)</f>
        <v>9</v>
      </c>
      <c r="CE309" s="21">
        <f>IFERROR(INDEX(LMH_PTS,MATCH(IF(AV309&lt;&gt;"",AV309,AH309),LMH_KEY,0)),0)</f>
        <v>3</v>
      </c>
      <c r="CF309" s="21">
        <f>IFERROR(INDEX(LMH_PTS,MATCH(IF(AW309&lt;&gt;"",AW309,AI309),LMH_KEY,0)),0)</f>
        <v>1</v>
      </c>
      <c r="CG309" s="21">
        <f>IFERROR(INDEX(LMH_PTS,MATCH(IF(AX309&lt;&gt;"",AX309,AJ309),LMH_KEY,0)),0)</f>
        <v>3</v>
      </c>
      <c r="CH309" s="21">
        <f>IFERROR(INDEX(LMH_PTS,MATCH(IF(AY309&lt;&gt;"",AY309,AK309),LMH_KEY,0)),0)</f>
        <v>1</v>
      </c>
      <c r="CI309" s="21">
        <f>IFERROR(INDEX(LMH_PTS,MATCH(IF(AZ309&lt;&gt;"",AZ309,AL309),LMH_KEY,0)),0)</f>
        <v>1</v>
      </c>
      <c r="CJ309" s="21">
        <f>IFERROR(INDEX(LMH_PTS,MATCH(IF(BA309&lt;&gt;"",BA309,AM309),LMH_KEY,0)),0)</f>
        <v>1</v>
      </c>
      <c r="CK309" s="21">
        <f>IF(BB309="",0,IFERROR(INDEX(LMH_STEP,MATCH(BB309,LMH_KEY,0)),0))</f>
        <v>0</v>
      </c>
      <c r="CL309" s="21">
        <f>IF(BC309="",0,IFERROR(INDEX(LMH_STEP,MATCH(BC309,LMH_KEY,0)),0))</f>
        <v>0</v>
      </c>
      <c r="CM309" s="21">
        <f>IF(BD309="",0,IFERROR(INDEX(LMH_STEP,MATCH(BD309,LMH_KEY,0)),0))</f>
        <v>0</v>
      </c>
      <c r="CN309" s="21">
        <f>IF(BE309="",0,IFERROR(INDEX(LMH_STEP,MATCH(BE309,LMH_KEY,0)),0))</f>
        <v>0</v>
      </c>
      <c r="CO309" s="21">
        <f>IF(BF309="",0,IFERROR(INDEX(LMH_STEP,MATCH(BF309,LMH_KEY,0)),0))</f>
        <v>0</v>
      </c>
      <c r="CP309" s="21">
        <f>IF(BG309="",0,IFERROR(INDEX(LMH_STEP,MATCH(BG309,LMH_KEY,0)),0))</f>
        <v>1</v>
      </c>
      <c r="CQ309" s="21">
        <f>IF(BH309="",0,IFERROR(INDEX(LMH_STEP,MATCH(BH309,LMH_KEY,0)),0))</f>
        <v>0</v>
      </c>
      <c r="CR309" s="21">
        <f>IF(BI309&lt;&gt;"",IFERROR(INDEX(LMH_STEP,MATCH(BI309,LMH_KEY,0)),0),CK309)</f>
        <v>0</v>
      </c>
      <c r="CS309" s="21">
        <f>IF(BJ309&lt;&gt;"",IFERROR(INDEX(LMH_STEP,MATCH(BJ309,LMH_KEY,0)),0),CL309)</f>
        <v>0</v>
      </c>
      <c r="CT309" s="21">
        <f>IF(BK309&lt;&gt;"",IFERROR(INDEX(LMH_STEP,MATCH(BK309,LMH_KEY,0)),0),CM309)</f>
        <v>0</v>
      </c>
      <c r="CU309" s="21">
        <f>IF(BL309&lt;&gt;"",IFERROR(INDEX(LMH_STEP,MATCH(BL309,LMH_KEY,0)),0),CN309)</f>
        <v>0</v>
      </c>
      <c r="CV309" s="21">
        <f>IF(BM309&lt;&gt;"",IFERROR(INDEX(LMH_STEP,MATCH(BM309,LMH_KEY,0)),0),CO309)</f>
        <v>0</v>
      </c>
      <c r="CW309" s="21">
        <f>IF(BN309&lt;&gt;"",IFERROR(INDEX(LMH_STEP,MATCH(BN309,LMH_KEY,0)),0),CP309)</f>
        <v>1</v>
      </c>
      <c r="CX309" s="21">
        <f>IF(BO309&lt;&gt;"",IFERROR(INDEX(LMH_STEP,MATCH(BO309,LMH_KEY,0)),0),CQ309)</f>
        <v>0</v>
      </c>
      <c r="CY309" s="21">
        <f>COUNTA(BI309:BO309)+IF(BP309&lt;&gt;"",1,0)+IFERROR(INDEX(RM_LCNT,MATCH($U309,RM_KEY,0)),0)</f>
        <v>0</v>
      </c>
      <c r="CZ309" s="21">
        <f>IF((BW309+BX309+BY309+BZ309+CA309+CB309+CC309)=0,0,(BW309*CK309+BX309*CL309+BY309*CM309+BZ309*CN309+CA309*CO309+CB309*CP309+CC309*CQ309)/(BW309+BX309+BY309+BZ309+CA309+CB309+CC309))</f>
        <v>0.0526315789473684</v>
      </c>
      <c r="DA309" s="21">
        <f>IF((CD309+CE309+CF309+CG309+CH309+CI309+CJ309)=0,0,(CD309*CR309+CE309*CS309+CF309*CT309+CG309*CU309+CH309*CV309+CI309*CW309+CJ309*CX309)/(CD309+CE309+CF309+CG309+CH309+CI309+CJ309))</f>
        <v>0.0526315789473684</v>
      </c>
    </row>
    <row r="310" ht="70" customHeight="1">
      <c r="A310" s="59" t="inlineStr">
        <is>
          <t>iFile</t>
        </is>
      </c>
      <c r="B310" s="17" t="inlineStr">
        <is>
          <t>Technology</t>
        </is>
      </c>
      <c r="C310" s="17" t="n">
        <v>6</v>
      </c>
      <c r="D310" s="17" t="inlineStr">
        <is>
          <t>IRIS2028</t>
        </is>
      </c>
      <c r="E310" s="17" t="inlineStr">
        <is>
          <t>Akhilesh Gore</t>
        </is>
      </c>
      <c r="F310" s="17" t="inlineStr">
        <is>
          <t>Software Engineer</t>
        </is>
      </c>
      <c r="G310" s="17" t="inlineStr">
        <is>
          <t>Amruta Kadam</t>
        </is>
      </c>
      <c r="H310" s="17" t="inlineStr">
        <is>
          <t>IRIS1474</t>
        </is>
      </c>
      <c r="I310" s="17" t="n">
        <v>6.7</v>
      </c>
      <c r="J310" s="17" t="inlineStr">
        <is>
          <t>B.SC</t>
        </is>
      </c>
      <c r="K310" s="17" t="inlineStr">
        <is>
          <t>L3 – Professional / Associate</t>
        </is>
      </c>
      <c r="L310" s="82" t="inlineStr">
        <is>
          <t>20 of 20</t>
        </is>
      </c>
      <c r="M310" s="83" t="n"/>
      <c r="N310"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10" s="83" t="inlineStr">
        <is>
          <t>Latest rating: 3 · Potential: Low · 9-box: Core Contributor</t>
        </is>
      </c>
      <c r="P310" s="83" t="inlineStr">
        <is>
          <t>Complexity &amp; Expertise: A2: Triages incidents, monitors system health, executes standard runbooks, escalates critical bugs → matches the start
Autonomy &amp; Decision: A2: Applies established runbook steps and known workarounds; escalates for root cause → matches the start
Accountability &amp; Impact: A3: Incident response and downtime on live production; outages breach SLAs → moved up 0.5
Leadership &amp; Strategy: A1: No guidance of others described → matches the start</t>
        </is>
      </c>
      <c r="Q310" s="84" t="inlineStr">
        <is>
          <t>Open ▸</t>
        </is>
      </c>
      <c r="R310" s="84" t="inlineStr">
        <is>
          <t>Card ▸</t>
        </is>
      </c>
      <c r="S310" s="85" t="inlineStr">
        <is>
          <t>Engineering &amp; Development</t>
        </is>
      </c>
      <c r="T310" s="86" t="inlineStr">
        <is>
          <t>DevOps &amp; Release Engineering</t>
        </is>
      </c>
      <c r="U310" s="86" t="inlineStr">
        <is>
          <t>R035</t>
        </is>
      </c>
      <c r="V310" s="86" t="inlineStr">
        <is>
          <t>DevOps &amp; Release Engineering · IC</t>
        </is>
      </c>
      <c r="W310" s="101" t="inlineStr">
        <is>
          <t>A3</t>
        </is>
      </c>
      <c r="X310" s="86" t="inlineStr">
        <is>
          <t>Band A · Practitioner</t>
        </is>
      </c>
      <c r="Y310" s="86" t="inlineStr">
        <is>
          <t>Senior DevOps Engineer</t>
        </is>
      </c>
      <c r="Z310" s="86" t="n"/>
      <c r="AA310" s="86" t="inlineStr">
        <is>
          <t>Placed at A3 by the evidence: six ratings × market-derived weights and rules R1–R13 · no move needed for the reporting line</t>
        </is>
      </c>
      <c r="AB310" s="86" t="n"/>
      <c r="AC310" s="88" t="inlineStr">
        <is>
          <t>A2</t>
        </is>
      </c>
      <c r="AD310" s="21" t="inlineStr">
        <is>
          <t>High · 6.7 yrs vs market 2–5 yrs for A3</t>
        </is>
      </c>
      <c r="AE310" s="21" t="n"/>
      <c r="AF310" s="21" t="inlineStr">
        <is>
          <t>P2 · SFIA 3 Apply</t>
        </is>
      </c>
      <c r="AG310" s="89" t="str">
        <f>IFERROR(IF(INDEX(RM_I_C,MATCH($U310,RM_KEY,0))="","",INDEX(RM_I_C,MATCH($U310,RM_KEY,0))),"")</f>
        <v>H</v>
      </c>
      <c r="AH310" s="90" t="str">
        <f>IFERROR(IF(INDEX(RM_I_Au,MATCH($U310,RM_KEY,0))="","",INDEX(RM_I_Au,MATCH($U310,RM_KEY,0))),"")</f>
        <v>M</v>
      </c>
      <c r="AI310" s="90" t="str">
        <f>IFERROR(IF(INDEX(RM_I_Ac,MATCH($U310,RM_KEY,0))="","",INDEX(RM_I_Ac,MATCH($U310,RM_KEY,0))),"")</f>
        <v>L</v>
      </c>
      <c r="AJ310" s="90" t="str">
        <f>IFERROR(IF(INDEX(RM_I_L,MATCH($U310,RM_KEY,0))="","",INDEX(RM_I_L,MATCH($U310,RM_KEY,0))),"")</f>
        <v>L</v>
      </c>
      <c r="AK310" s="90" t="str">
        <f>IFERROR(IF(INDEX(RM_I_BI,MATCH($U310,RM_KEY,0))="","",INDEX(RM_I_BI,MATCH($U310,RM_KEY,0))),"")</f>
        <v>L</v>
      </c>
      <c r="AL310" s="90" t="str">
        <f>IFERROR(IF(INDEX(RM_I_Exp,MATCH($U310,RM_KEY,0))="","",INDEX(RM_I_Exp,MATCH($U310,RM_KEY,0))),"")</f>
        <v>L</v>
      </c>
      <c r="AM310" s="90" t="str">
        <f>IFERROR(IF(INDEX(RM_I_Edu,MATCH($U310,RM_KEY,0))="","",INDEX(RM_I_Edu,MATCH($U310,RM_KEY,0))),"")</f>
        <v>L</v>
      </c>
      <c r="AN310" s="91" t="str">
        <f>IFERROR(IF(INDEX(RM_M_C,MATCH($U310,RM_KEY,0))="","",INDEX(RM_M_C,MATCH($U310,RM_KEY,0))),"")</f>
        <v>H</v>
      </c>
      <c r="AO310" s="92" t="str">
        <f>IFERROR(IF(INDEX(RM_M_Au,MATCH($U310,RM_KEY,0))="","",INDEX(RM_M_Au,MATCH($U310,RM_KEY,0))),"")</f>
        <v>M</v>
      </c>
      <c r="AP310" s="92" t="str">
        <f>IFERROR(IF(INDEX(RM_M_Ac,MATCH($U310,RM_KEY,0))="","",INDEX(RM_M_Ac,MATCH($U310,RM_KEY,0))),"")</f>
        <v>M</v>
      </c>
      <c r="AQ310" s="92" t="str">
        <f>IFERROR(IF(INDEX(RM_M_L,MATCH($U310,RM_KEY,0))="","",INDEX(RM_M_L,MATCH($U310,RM_KEY,0))),"")</f>
        <v>L</v>
      </c>
      <c r="AR310" s="92" t="str">
        <f>IFERROR(IF(INDEX(RM_M_BI,MATCH($U310,RM_KEY,0))="","",INDEX(RM_M_BI,MATCH($U310,RM_KEY,0))),"")</f>
        <v>L</v>
      </c>
      <c r="AS310" s="92" t="str">
        <f>IFERROR(IF(INDEX(RM_M_Exp,MATCH($U310,RM_KEY,0))="","",INDEX(RM_M_Exp,MATCH($U310,RM_KEY,0))),"")</f>
        <v>L</v>
      </c>
      <c r="AT310" s="92" t="str">
        <f>IFERROR(IF(INDEX(RM_M_Edu,MATCH($U310,RM_KEY,0))="","",INDEX(RM_M_Edu,MATCH($U310,RM_KEY,0))),"")</f>
        <v>L</v>
      </c>
      <c r="AU310" s="93" t="str">
        <f>IFERROR(IF(INDEX(RM_L_C,MATCH($U310,RM_KEY,0))="","",INDEX(RM_L_C,MATCH($U310,RM_KEY,0))),"")</f>
        <v/>
      </c>
      <c r="AV310" s="94" t="str">
        <f>IFERROR(IF(INDEX(RM_L_Au,MATCH($U310,RM_KEY,0))="","",INDEX(RM_L_Au,MATCH($U310,RM_KEY,0))),"")</f>
        <v/>
      </c>
      <c r="AW310" s="94" t="str">
        <f>IFERROR(IF(INDEX(RM_L_Ac,MATCH($U310,RM_KEY,0))="","",INDEX(RM_L_Ac,MATCH($U310,RM_KEY,0))),"")</f>
        <v/>
      </c>
      <c r="AX310" s="94" t="str">
        <f>IFERROR(IF(INDEX(RM_L_L,MATCH($U310,RM_KEY,0))="","",INDEX(RM_L_L,MATCH($U310,RM_KEY,0))),"")</f>
        <v/>
      </c>
      <c r="AY310" s="94" t="str">
        <f>IFERROR(IF(INDEX(RM_L_BI,MATCH($U310,RM_KEY,0))="","",INDEX(RM_L_BI,MATCH($U310,RM_KEY,0))),"")</f>
        <v/>
      </c>
      <c r="AZ310" s="94" t="str">
        <f>IFERROR(IF(INDEX(RM_L_Exp,MATCH($U310,RM_KEY,0))="","",INDEX(RM_L_Exp,MATCH($U310,RM_KEY,0))),"")</f>
        <v/>
      </c>
      <c r="BA310" s="94" t="str">
        <f>IFERROR(IF(INDEX(RM_L_Edu,MATCH($U310,RM_KEY,0))="","",INDEX(RM_L_Edu,MATCH($U310,RM_KEY,0))),"")</f>
        <v/>
      </c>
      <c r="BB310" s="89" t="inlineStr">
        <is>
          <t>L</t>
        </is>
      </c>
      <c r="BC310" s="90" t="inlineStr">
        <is>
          <t>L</t>
        </is>
      </c>
      <c r="BD310" s="90" t="inlineStr">
        <is>
          <t>M</t>
        </is>
      </c>
      <c r="BE310" s="90" t="inlineStr">
        <is>
          <t>L</t>
        </is>
      </c>
      <c r="BF310" s="90" t="n"/>
      <c r="BG310" s="90" t="inlineStr">
        <is>
          <t>H</t>
        </is>
      </c>
      <c r="BH310" s="90" t="inlineStr">
        <is>
          <t>M</t>
        </is>
      </c>
      <c r="BI310" s="93" t="n"/>
      <c r="BJ310" s="94" t="n"/>
      <c r="BK310" s="94" t="n"/>
      <c r="BL310" s="94" t="n"/>
      <c r="BM310" s="94" t="n"/>
      <c r="BN310" s="94" t="n"/>
      <c r="BO310" s="94" t="n"/>
      <c r="BP310" s="63" t="n"/>
      <c r="BQ310" s="95" t="str">
        <f>IF(CY310=0,"",IF(BP310&lt;&gt;"",BP310,IF(LEFT(W310,1)="X",W310,IF(OR(W310="B+",W310="C+"),INDEX(LAD_PC,MAX(1,MIN(14,MATCH(W310,LAD_PC,0)+IF((DA310-CZ310)&gt;=0.5,1,IF((DA310-CZ310)&lt;=-0.5,-1,0))))),INDEX(LAD_STD,MAX(1,MIN(12,MATCH(W310,LAD_STD,0)+IF((DA310-CZ310)&gt;=0.5,1,IF((DA310-CZ310)&lt;=-0.5,-1,0)))))))))</f>
        <v/>
      </c>
      <c r="BR310" s="86" t="str">
        <f>IF(BQ310="","",IFERROR(CHOOSE(INDEX(B_RANK,MATCH(BQ310,B_LVL,0)),"Band A · Practitioner","Band B · Specialist / Manager","B+ · Player-Coach","Band C · Principal / Head","C+ · Player-Coach","Band D · Business leadership","Band E · Enterprise leadership"),"Band X · Consultant"))</f>
        <v/>
      </c>
      <c r="BS310" s="86" t="str">
        <f>IF(BQ310="","",IF(BQ310=W310,"• Same",IF(INDEX(B_VAL,MATCH(BQ310,B_LVL,0))&gt;INDEX(B_VAL,MATCH(W310,B_LVL,0)),"▲ Up","▼ Down")))</f>
        <v/>
      </c>
      <c r="BT310" s="95" t="str">
        <f>IF(BQ310&lt;&gt;"",BQ310,W310)</f>
        <v>A3</v>
      </c>
      <c r="BU310" s="86" t="str">
        <f>IFERROR(IF($H310="","—",IF(OR(LEFT(BT310,1)="X",LEFT(INDEX($BT$7:$BT$592,MATCH($H310,$D$7:$D$592,0)),1)="X"),"—",IF(AND(LEFT(BT310,1)="E",LEFT(INDEX($BT$7:$BT$592,MATCH($H310,$D$7:$D$592,0)),1)="E"),"Exception · Band E",IF(INDEX(B_VAL,MATCH(BT310,B_LVL,0))&gt;=INDEX(B_VAL,MATCH(INDEX($BT$7:$BT$592,MATCH($H310,$D$7:$D$592,0)),B_LVL,0)),"⚠ At or above the manager",IF(INDEX(B_RANK,MATCH(BT310,B_LVL,0))=INDEX(B_RANK,MATCH(INDEX($BT$7:$BT$592,MATCH($H310,$D$7:$D$592,0)),B_LVL,0)),"⚠ Same band as the manager","OK"))))),"—")</f>
        <v>OK</v>
      </c>
      <c r="BV310" s="64" t="n"/>
      <c r="BW310" s="20">
        <f>IFERROR(INDEX(LMH_PTS,MATCH(AG310,LMH_KEY,0)),0)</f>
        <v>9</v>
      </c>
      <c r="BX310" s="21">
        <f>IFERROR(INDEX(LMH_PTS,MATCH(AH310,LMH_KEY,0)),0)</f>
        <v>3</v>
      </c>
      <c r="BY310" s="21">
        <f>IFERROR(INDEX(LMH_PTS,MATCH(AI310,LMH_KEY,0)),0)</f>
        <v>1</v>
      </c>
      <c r="BZ310" s="21">
        <f>IFERROR(INDEX(LMH_PTS,MATCH(AJ310,LMH_KEY,0)),0)</f>
        <v>1</v>
      </c>
      <c r="CA310" s="21">
        <f>IFERROR(INDEX(LMH_PTS,MATCH(AK310,LMH_KEY,0)),0)</f>
        <v>1</v>
      </c>
      <c r="CB310" s="21">
        <f>IFERROR(INDEX(LMH_PTS,MATCH(AL310,LMH_KEY,0)),0)</f>
        <v>1</v>
      </c>
      <c r="CC310" s="21">
        <f>IFERROR(INDEX(LMH_PTS,MATCH(AM310,LMH_KEY,0)),0)</f>
        <v>1</v>
      </c>
      <c r="CD310" s="21">
        <f>IFERROR(INDEX(LMH_PTS,MATCH(IF(AU310&lt;&gt;"",AU310,AG310),LMH_KEY,0)),0)</f>
        <v>9</v>
      </c>
      <c r="CE310" s="21">
        <f>IFERROR(INDEX(LMH_PTS,MATCH(IF(AV310&lt;&gt;"",AV310,AH310),LMH_KEY,0)),0)</f>
        <v>3</v>
      </c>
      <c r="CF310" s="21">
        <f>IFERROR(INDEX(LMH_PTS,MATCH(IF(AW310&lt;&gt;"",AW310,AI310),LMH_KEY,0)),0)</f>
        <v>1</v>
      </c>
      <c r="CG310" s="21">
        <f>IFERROR(INDEX(LMH_PTS,MATCH(IF(AX310&lt;&gt;"",AX310,AJ310),LMH_KEY,0)),0)</f>
        <v>1</v>
      </c>
      <c r="CH310" s="21">
        <f>IFERROR(INDEX(LMH_PTS,MATCH(IF(AY310&lt;&gt;"",AY310,AK310),LMH_KEY,0)),0)</f>
        <v>1</v>
      </c>
      <c r="CI310" s="21">
        <f>IFERROR(INDEX(LMH_PTS,MATCH(IF(AZ310&lt;&gt;"",AZ310,AL310),LMH_KEY,0)),0)</f>
        <v>1</v>
      </c>
      <c r="CJ310" s="21">
        <f>IFERROR(INDEX(LMH_PTS,MATCH(IF(BA310&lt;&gt;"",BA310,AM310),LMH_KEY,0)),0)</f>
        <v>1</v>
      </c>
      <c r="CK310" s="21">
        <f>IF(BB310="",0,IFERROR(INDEX(LMH_STEP,MATCH(BB310,LMH_KEY,0)),0))</f>
        <v>-1</v>
      </c>
      <c r="CL310" s="21">
        <f>IF(BC310="",0,IFERROR(INDEX(LMH_STEP,MATCH(BC310,LMH_KEY,0)),0))</f>
        <v>-1</v>
      </c>
      <c r="CM310" s="21">
        <f>IF(BD310="",0,IFERROR(INDEX(LMH_STEP,MATCH(BD310,LMH_KEY,0)),0))</f>
        <v>0</v>
      </c>
      <c r="CN310" s="21">
        <f>IF(BE310="",0,IFERROR(INDEX(LMH_STEP,MATCH(BE310,LMH_KEY,0)),0))</f>
        <v>-1</v>
      </c>
      <c r="CO310" s="21">
        <f>IF(BF310="",0,IFERROR(INDEX(LMH_STEP,MATCH(BF310,LMH_KEY,0)),0))</f>
        <v>0</v>
      </c>
      <c r="CP310" s="21">
        <f>IF(BG310="",0,IFERROR(INDEX(LMH_STEP,MATCH(BG310,LMH_KEY,0)),0))</f>
        <v>1</v>
      </c>
      <c r="CQ310" s="21">
        <f>IF(BH310="",0,IFERROR(INDEX(LMH_STEP,MATCH(BH310,LMH_KEY,0)),0))</f>
        <v>0</v>
      </c>
      <c r="CR310" s="21">
        <f>IF(BI310&lt;&gt;"",IFERROR(INDEX(LMH_STEP,MATCH(BI310,LMH_KEY,0)),0),CK310)</f>
        <v>-1</v>
      </c>
      <c r="CS310" s="21">
        <f>IF(BJ310&lt;&gt;"",IFERROR(INDEX(LMH_STEP,MATCH(BJ310,LMH_KEY,0)),0),CL310)</f>
        <v>-1</v>
      </c>
      <c r="CT310" s="21">
        <f>IF(BK310&lt;&gt;"",IFERROR(INDEX(LMH_STEP,MATCH(BK310,LMH_KEY,0)),0),CM310)</f>
        <v>0</v>
      </c>
      <c r="CU310" s="21">
        <f>IF(BL310&lt;&gt;"",IFERROR(INDEX(LMH_STEP,MATCH(BL310,LMH_KEY,0)),0),CN310)</f>
        <v>-1</v>
      </c>
      <c r="CV310" s="21">
        <f>IF(BM310&lt;&gt;"",IFERROR(INDEX(LMH_STEP,MATCH(BM310,LMH_KEY,0)),0),CO310)</f>
        <v>0</v>
      </c>
      <c r="CW310" s="21">
        <f>IF(BN310&lt;&gt;"",IFERROR(INDEX(LMH_STEP,MATCH(BN310,LMH_KEY,0)),0),CP310)</f>
        <v>1</v>
      </c>
      <c r="CX310" s="21">
        <f>IF(BO310&lt;&gt;"",IFERROR(INDEX(LMH_STEP,MATCH(BO310,LMH_KEY,0)),0),CQ310)</f>
        <v>0</v>
      </c>
      <c r="CY310" s="21">
        <f>COUNTA(BI310:BO310)+IF(BP310&lt;&gt;"",1,0)+IFERROR(INDEX(RM_LCNT,MATCH($U310,RM_KEY,0)),0)</f>
        <v>0</v>
      </c>
      <c r="CZ310" s="21">
        <f>IF((BW310+BX310+BY310+BZ310+CA310+CB310+CC310)=0,0,(BW310*CK310+BX310*CL310+BY310*CM310+BZ310*CN310+CA310*CO310+CB310*CP310+CC310*CQ310)/(BW310+BX310+BY310+BZ310+CA310+CB310+CC310))</f>
        <v>-0.705882352941177</v>
      </c>
      <c r="DA310" s="21">
        <f>IF((CD310+CE310+CF310+CG310+CH310+CI310+CJ310)=0,0,(CD310*CR310+CE310*CS310+CF310*CT310+CG310*CU310+CH310*CV310+CI310*CW310+CJ310*CX310)/(CD310+CE310+CF310+CG310+CH310+CI310+CJ310))</f>
        <v>-0.705882352941177</v>
      </c>
    </row>
    <row r="311" ht="70" customHeight="1">
      <c r="A311" s="59" t="inlineStr">
        <is>
          <t>iFile</t>
        </is>
      </c>
      <c r="B311" s="17" t="inlineStr">
        <is>
          <t>Technology</t>
        </is>
      </c>
      <c r="C311" s="17" t="n">
        <v>6</v>
      </c>
      <c r="D311" s="17" t="inlineStr">
        <is>
          <t>IRIS2089</t>
        </is>
      </c>
      <c r="E311" s="17" t="inlineStr">
        <is>
          <t>Nilesh Mohite</t>
        </is>
      </c>
      <c r="F311" s="17" t="inlineStr">
        <is>
          <t>Software Engineer</t>
        </is>
      </c>
      <c r="G311" s="17" t="inlineStr">
        <is>
          <t>Amruta Kadam</t>
        </is>
      </c>
      <c r="H311" s="17" t="inlineStr">
        <is>
          <t>IRIS1474</t>
        </is>
      </c>
      <c r="I311" s="17" t="n">
        <v>5.2</v>
      </c>
      <c r="J311" s="17" t="inlineStr">
        <is>
          <t>B.E</t>
        </is>
      </c>
      <c r="K311" s="17" t="inlineStr">
        <is>
          <t>L3 – Professional / Associate</t>
        </is>
      </c>
      <c r="L311" s="82" t="inlineStr">
        <is>
          <t>20 of 20</t>
        </is>
      </c>
      <c r="M311" s="83" t="n"/>
      <c r="N311"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11" s="83" t="inlineStr">
        <is>
          <t>Latest rating: 4 · Potential: Medium · 9-box: High Impact / Growth Talent</t>
        </is>
      </c>
      <c r="P311" s="83" t="inlineStr">
        <is>
          <t>Complexity &amp; Expertise: A2: Builds working software; one-line answers name no specific module or problem → matches the start
Autonomy &amp; Decision: A2: Says 'make technical decisions' without any example → matches the start
Accountability &amp; Impact: A2: Responsible for own code working correctly and for fixing own bugs → matches the start
Leadership &amp; Strategy: A1: No guiding or leading described → matches the start</t>
        </is>
      </c>
      <c r="Q311" s="84" t="inlineStr">
        <is>
          <t>Open ▸</t>
        </is>
      </c>
      <c r="R311" s="84" t="inlineStr">
        <is>
          <t>Card ▸</t>
        </is>
      </c>
      <c r="S311" s="85" t="inlineStr">
        <is>
          <t>Engineering &amp; Development</t>
        </is>
      </c>
      <c r="T311" s="86" t="inlineStr">
        <is>
          <t>Backend Development</t>
        </is>
      </c>
      <c r="U311" s="86" t="inlineStr">
        <is>
          <t>R032</t>
        </is>
      </c>
      <c r="V311" s="86" t="inlineStr">
        <is>
          <t>Backend Development · IC</t>
        </is>
      </c>
      <c r="W311" s="101" t="inlineStr">
        <is>
          <t>A3</t>
        </is>
      </c>
      <c r="X311" s="86" t="inlineStr">
        <is>
          <t>Band A · Practitioner</t>
        </is>
      </c>
      <c r="Y311" s="86" t="inlineStr">
        <is>
          <t>Senior Software Engineer</t>
        </is>
      </c>
      <c r="Z311" s="86" t="n"/>
      <c r="AA311" s="86" t="inlineStr">
        <is>
          <t>Placed at A3 by the evidence: six ratings × market-derived weights and rules R1–R13 · no move needed for the reporting line</t>
        </is>
      </c>
      <c r="AB311" s="86" t="n"/>
      <c r="AC311" s="88" t="inlineStr">
        <is>
          <t>A2</t>
        </is>
      </c>
      <c r="AD311" s="21" t="inlineStr">
        <is>
          <t>High · 5.2 yrs vs market 2–5 yrs for A3</t>
        </is>
      </c>
      <c r="AE311" s="21" t="n"/>
      <c r="AF311" s="21" t="inlineStr">
        <is>
          <t>P2 · SFIA 3 Apply</t>
        </is>
      </c>
      <c r="AG311" s="89" t="str">
        <f>IFERROR(IF(INDEX(RM_I_C,MATCH($U311,RM_KEY,0))="","",INDEX(RM_I_C,MATCH($U311,RM_KEY,0))),"")</f>
        <v>H</v>
      </c>
      <c r="AH311" s="90" t="str">
        <f>IFERROR(IF(INDEX(RM_I_Au,MATCH($U311,RM_KEY,0))="","",INDEX(RM_I_Au,MATCH($U311,RM_KEY,0))),"")</f>
        <v>M</v>
      </c>
      <c r="AI311" s="90" t="str">
        <f>IFERROR(IF(INDEX(RM_I_Ac,MATCH($U311,RM_KEY,0))="","",INDEX(RM_I_Ac,MATCH($U311,RM_KEY,0))),"")</f>
        <v>L</v>
      </c>
      <c r="AJ311" s="90" t="str">
        <f>IFERROR(IF(INDEX(RM_I_L,MATCH($U311,RM_KEY,0))="","",INDEX(RM_I_L,MATCH($U311,RM_KEY,0))),"")</f>
        <v>L</v>
      </c>
      <c r="AK311" s="90" t="str">
        <f>IFERROR(IF(INDEX(RM_I_BI,MATCH($U311,RM_KEY,0))="","",INDEX(RM_I_BI,MATCH($U311,RM_KEY,0))),"")</f>
        <v>L</v>
      </c>
      <c r="AL311" s="90" t="str">
        <f>IFERROR(IF(INDEX(RM_I_Exp,MATCH($U311,RM_KEY,0))="","",INDEX(RM_I_Exp,MATCH($U311,RM_KEY,0))),"")</f>
        <v>L</v>
      </c>
      <c r="AM311" s="90" t="str">
        <f>IFERROR(IF(INDEX(RM_I_Edu,MATCH($U311,RM_KEY,0))="","",INDEX(RM_I_Edu,MATCH($U311,RM_KEY,0))),"")</f>
        <v>L</v>
      </c>
      <c r="AN311" s="91" t="str">
        <f>IFERROR(IF(INDEX(RM_M_C,MATCH($U311,RM_KEY,0))="","",INDEX(RM_M_C,MATCH($U311,RM_KEY,0))),"")</f>
        <v>H</v>
      </c>
      <c r="AO311" s="92" t="str">
        <f>IFERROR(IF(INDEX(RM_M_Au,MATCH($U311,RM_KEY,0))="","",INDEX(RM_M_Au,MATCH($U311,RM_KEY,0))),"")</f>
        <v>M</v>
      </c>
      <c r="AP311" s="92" t="str">
        <f>IFERROR(IF(INDEX(RM_M_Ac,MATCH($U311,RM_KEY,0))="","",INDEX(RM_M_Ac,MATCH($U311,RM_KEY,0))),"")</f>
        <v>M</v>
      </c>
      <c r="AQ311" s="92" t="str">
        <f>IFERROR(IF(INDEX(RM_M_L,MATCH($U311,RM_KEY,0))="","",INDEX(RM_M_L,MATCH($U311,RM_KEY,0))),"")</f>
        <v>L</v>
      </c>
      <c r="AR311" s="92" t="str">
        <f>IFERROR(IF(INDEX(RM_M_BI,MATCH($U311,RM_KEY,0))="","",INDEX(RM_M_BI,MATCH($U311,RM_KEY,0))),"")</f>
        <v>L</v>
      </c>
      <c r="AS311" s="92" t="str">
        <f>IFERROR(IF(INDEX(RM_M_Exp,MATCH($U311,RM_KEY,0))="","",INDEX(RM_M_Exp,MATCH($U311,RM_KEY,0))),"")</f>
        <v>L</v>
      </c>
      <c r="AT311" s="92" t="str">
        <f>IFERROR(IF(INDEX(RM_M_Edu,MATCH($U311,RM_KEY,0))="","",INDEX(RM_M_Edu,MATCH($U311,RM_KEY,0))),"")</f>
        <v>L</v>
      </c>
      <c r="AU311" s="93" t="str">
        <f>IFERROR(IF(INDEX(RM_L_C,MATCH($U311,RM_KEY,0))="","",INDEX(RM_L_C,MATCH($U311,RM_KEY,0))),"")</f>
        <v/>
      </c>
      <c r="AV311" s="94" t="str">
        <f>IFERROR(IF(INDEX(RM_L_Au,MATCH($U311,RM_KEY,0))="","",INDEX(RM_L_Au,MATCH($U311,RM_KEY,0))),"")</f>
        <v/>
      </c>
      <c r="AW311" s="94" t="str">
        <f>IFERROR(IF(INDEX(RM_L_Ac,MATCH($U311,RM_KEY,0))="","",INDEX(RM_L_Ac,MATCH($U311,RM_KEY,0))),"")</f>
        <v/>
      </c>
      <c r="AX311" s="94" t="str">
        <f>IFERROR(IF(INDEX(RM_L_L,MATCH($U311,RM_KEY,0))="","",INDEX(RM_L_L,MATCH($U311,RM_KEY,0))),"")</f>
        <v/>
      </c>
      <c r="AY311" s="94" t="str">
        <f>IFERROR(IF(INDEX(RM_L_BI,MATCH($U311,RM_KEY,0))="","",INDEX(RM_L_BI,MATCH($U311,RM_KEY,0))),"")</f>
        <v/>
      </c>
      <c r="AZ311" s="94" t="str">
        <f>IFERROR(IF(INDEX(RM_L_Exp,MATCH($U311,RM_KEY,0))="","",INDEX(RM_L_Exp,MATCH($U311,RM_KEY,0))),"")</f>
        <v/>
      </c>
      <c r="BA311" s="94" t="str">
        <f>IFERROR(IF(INDEX(RM_L_Edu,MATCH($U311,RM_KEY,0))="","",INDEX(RM_L_Edu,MATCH($U311,RM_KEY,0))),"")</f>
        <v/>
      </c>
      <c r="BB311" s="89" t="inlineStr">
        <is>
          <t>L</t>
        </is>
      </c>
      <c r="BC311" s="90" t="inlineStr">
        <is>
          <t>L</t>
        </is>
      </c>
      <c r="BD311" s="90" t="inlineStr">
        <is>
          <t>L</t>
        </is>
      </c>
      <c r="BE311" s="90" t="inlineStr">
        <is>
          <t>L</t>
        </is>
      </c>
      <c r="BF311" s="90" t="n"/>
      <c r="BG311" s="90" t="inlineStr">
        <is>
          <t>H</t>
        </is>
      </c>
      <c r="BH311" s="90" t="inlineStr">
        <is>
          <t>M</t>
        </is>
      </c>
      <c r="BI311" s="93" t="n"/>
      <c r="BJ311" s="94" t="n"/>
      <c r="BK311" s="94" t="n"/>
      <c r="BL311" s="94" t="n"/>
      <c r="BM311" s="94" t="n"/>
      <c r="BN311" s="94" t="n"/>
      <c r="BO311" s="94" t="n"/>
      <c r="BP311" s="63" t="n"/>
      <c r="BQ311" s="95" t="str">
        <f>IF(CY311=0,"",IF(BP311&lt;&gt;"",BP311,IF(LEFT(W311,1)="X",W311,IF(OR(W311="B+",W311="C+"),INDEX(LAD_PC,MAX(1,MIN(14,MATCH(W311,LAD_PC,0)+IF((DA311-CZ311)&gt;=0.5,1,IF((DA311-CZ311)&lt;=-0.5,-1,0))))),INDEX(LAD_STD,MAX(1,MIN(12,MATCH(W311,LAD_STD,0)+IF((DA311-CZ311)&gt;=0.5,1,IF((DA311-CZ311)&lt;=-0.5,-1,0)))))))))</f>
        <v/>
      </c>
      <c r="BR311" s="86" t="str">
        <f>IF(BQ311="","",IFERROR(CHOOSE(INDEX(B_RANK,MATCH(BQ311,B_LVL,0)),"Band A · Practitioner","Band B · Specialist / Manager","B+ · Player-Coach","Band C · Principal / Head","C+ · Player-Coach","Band D · Business leadership","Band E · Enterprise leadership"),"Band X · Consultant"))</f>
        <v/>
      </c>
      <c r="BS311" s="86" t="str">
        <f>IF(BQ311="","",IF(BQ311=W311,"• Same",IF(INDEX(B_VAL,MATCH(BQ311,B_LVL,0))&gt;INDEX(B_VAL,MATCH(W311,B_LVL,0)),"▲ Up","▼ Down")))</f>
        <v/>
      </c>
      <c r="BT311" s="95" t="str">
        <f>IF(BQ311&lt;&gt;"",BQ311,W311)</f>
        <v>A3</v>
      </c>
      <c r="BU311" s="86" t="str">
        <f>IFERROR(IF($H311="","—",IF(OR(LEFT(BT311,1)="X",LEFT(INDEX($BT$7:$BT$592,MATCH($H311,$D$7:$D$592,0)),1)="X"),"—",IF(AND(LEFT(BT311,1)="E",LEFT(INDEX($BT$7:$BT$592,MATCH($H311,$D$7:$D$592,0)),1)="E"),"Exception · Band E",IF(INDEX(B_VAL,MATCH(BT311,B_LVL,0))&gt;=INDEX(B_VAL,MATCH(INDEX($BT$7:$BT$592,MATCH($H311,$D$7:$D$592,0)),B_LVL,0)),"⚠ At or above the manager",IF(INDEX(B_RANK,MATCH(BT311,B_LVL,0))=INDEX(B_RANK,MATCH(INDEX($BT$7:$BT$592,MATCH($H311,$D$7:$D$592,0)),B_LVL,0)),"⚠ Same band as the manager","OK"))))),"—")</f>
        <v>OK</v>
      </c>
      <c r="BV311" s="64" t="n"/>
      <c r="BW311" s="20">
        <f>IFERROR(INDEX(LMH_PTS,MATCH(AG311,LMH_KEY,0)),0)</f>
        <v>9</v>
      </c>
      <c r="BX311" s="21">
        <f>IFERROR(INDEX(LMH_PTS,MATCH(AH311,LMH_KEY,0)),0)</f>
        <v>3</v>
      </c>
      <c r="BY311" s="21">
        <f>IFERROR(INDEX(LMH_PTS,MATCH(AI311,LMH_KEY,0)),0)</f>
        <v>1</v>
      </c>
      <c r="BZ311" s="21">
        <f>IFERROR(INDEX(LMH_PTS,MATCH(AJ311,LMH_KEY,0)),0)</f>
        <v>1</v>
      </c>
      <c r="CA311" s="21">
        <f>IFERROR(INDEX(LMH_PTS,MATCH(AK311,LMH_KEY,0)),0)</f>
        <v>1</v>
      </c>
      <c r="CB311" s="21">
        <f>IFERROR(INDEX(LMH_PTS,MATCH(AL311,LMH_KEY,0)),0)</f>
        <v>1</v>
      </c>
      <c r="CC311" s="21">
        <f>IFERROR(INDEX(LMH_PTS,MATCH(AM311,LMH_KEY,0)),0)</f>
        <v>1</v>
      </c>
      <c r="CD311" s="21">
        <f>IFERROR(INDEX(LMH_PTS,MATCH(IF(AU311&lt;&gt;"",AU311,AG311),LMH_KEY,0)),0)</f>
        <v>9</v>
      </c>
      <c r="CE311" s="21">
        <f>IFERROR(INDEX(LMH_PTS,MATCH(IF(AV311&lt;&gt;"",AV311,AH311),LMH_KEY,0)),0)</f>
        <v>3</v>
      </c>
      <c r="CF311" s="21">
        <f>IFERROR(INDEX(LMH_PTS,MATCH(IF(AW311&lt;&gt;"",AW311,AI311),LMH_KEY,0)),0)</f>
        <v>1</v>
      </c>
      <c r="CG311" s="21">
        <f>IFERROR(INDEX(LMH_PTS,MATCH(IF(AX311&lt;&gt;"",AX311,AJ311),LMH_KEY,0)),0)</f>
        <v>1</v>
      </c>
      <c r="CH311" s="21">
        <f>IFERROR(INDEX(LMH_PTS,MATCH(IF(AY311&lt;&gt;"",AY311,AK311),LMH_KEY,0)),0)</f>
        <v>1</v>
      </c>
      <c r="CI311" s="21">
        <f>IFERROR(INDEX(LMH_PTS,MATCH(IF(AZ311&lt;&gt;"",AZ311,AL311),LMH_KEY,0)),0)</f>
        <v>1</v>
      </c>
      <c r="CJ311" s="21">
        <f>IFERROR(INDEX(LMH_PTS,MATCH(IF(BA311&lt;&gt;"",BA311,AM311),LMH_KEY,0)),0)</f>
        <v>1</v>
      </c>
      <c r="CK311" s="21">
        <f>IF(BB311="",0,IFERROR(INDEX(LMH_STEP,MATCH(BB311,LMH_KEY,0)),0))</f>
        <v>-1</v>
      </c>
      <c r="CL311" s="21">
        <f>IF(BC311="",0,IFERROR(INDEX(LMH_STEP,MATCH(BC311,LMH_KEY,0)),0))</f>
        <v>-1</v>
      </c>
      <c r="CM311" s="21">
        <f>IF(BD311="",0,IFERROR(INDEX(LMH_STEP,MATCH(BD311,LMH_KEY,0)),0))</f>
        <v>-1</v>
      </c>
      <c r="CN311" s="21">
        <f>IF(BE311="",0,IFERROR(INDEX(LMH_STEP,MATCH(BE311,LMH_KEY,0)),0))</f>
        <v>-1</v>
      </c>
      <c r="CO311" s="21">
        <f>IF(BF311="",0,IFERROR(INDEX(LMH_STEP,MATCH(BF311,LMH_KEY,0)),0))</f>
        <v>0</v>
      </c>
      <c r="CP311" s="21">
        <f>IF(BG311="",0,IFERROR(INDEX(LMH_STEP,MATCH(BG311,LMH_KEY,0)),0))</f>
        <v>1</v>
      </c>
      <c r="CQ311" s="21">
        <f>IF(BH311="",0,IFERROR(INDEX(LMH_STEP,MATCH(BH311,LMH_KEY,0)),0))</f>
        <v>0</v>
      </c>
      <c r="CR311" s="21">
        <f>IF(BI311&lt;&gt;"",IFERROR(INDEX(LMH_STEP,MATCH(BI311,LMH_KEY,0)),0),CK311)</f>
        <v>-1</v>
      </c>
      <c r="CS311" s="21">
        <f>IF(BJ311&lt;&gt;"",IFERROR(INDEX(LMH_STEP,MATCH(BJ311,LMH_KEY,0)),0),CL311)</f>
        <v>-1</v>
      </c>
      <c r="CT311" s="21">
        <f>IF(BK311&lt;&gt;"",IFERROR(INDEX(LMH_STEP,MATCH(BK311,LMH_KEY,0)),0),CM311)</f>
        <v>-1</v>
      </c>
      <c r="CU311" s="21">
        <f>IF(BL311&lt;&gt;"",IFERROR(INDEX(LMH_STEP,MATCH(BL311,LMH_KEY,0)),0),CN311)</f>
        <v>-1</v>
      </c>
      <c r="CV311" s="21">
        <f>IF(BM311&lt;&gt;"",IFERROR(INDEX(LMH_STEP,MATCH(BM311,LMH_KEY,0)),0),CO311)</f>
        <v>0</v>
      </c>
      <c r="CW311" s="21">
        <f>IF(BN311&lt;&gt;"",IFERROR(INDEX(LMH_STEP,MATCH(BN311,LMH_KEY,0)),0),CP311)</f>
        <v>1</v>
      </c>
      <c r="CX311" s="21">
        <f>IF(BO311&lt;&gt;"",IFERROR(INDEX(LMH_STEP,MATCH(BO311,LMH_KEY,0)),0),CQ311)</f>
        <v>0</v>
      </c>
      <c r="CY311" s="21">
        <f>COUNTA(BI311:BO311)+IF(BP311&lt;&gt;"",1,0)+IFERROR(INDEX(RM_LCNT,MATCH($U311,RM_KEY,0)),0)</f>
        <v>0</v>
      </c>
      <c r="CZ311" s="21">
        <f>IF((BW311+BX311+BY311+BZ311+CA311+CB311+CC311)=0,0,(BW311*CK311+BX311*CL311+BY311*CM311+BZ311*CN311+CA311*CO311+CB311*CP311+CC311*CQ311)/(BW311+BX311+BY311+BZ311+CA311+CB311+CC311))</f>
        <v>-0.764705882352941</v>
      </c>
      <c r="DA311" s="21">
        <f>IF((CD311+CE311+CF311+CG311+CH311+CI311+CJ311)=0,0,(CD311*CR311+CE311*CS311+CF311*CT311+CG311*CU311+CH311*CV311+CI311*CW311+CJ311*CX311)/(CD311+CE311+CF311+CG311+CH311+CI311+CJ311))</f>
        <v>-0.764705882352941</v>
      </c>
    </row>
    <row r="312" ht="70" customHeight="1">
      <c r="A312" s="59" t="inlineStr">
        <is>
          <t>iFile</t>
        </is>
      </c>
      <c r="B312" s="17" t="inlineStr">
        <is>
          <t>Technology</t>
        </is>
      </c>
      <c r="C312" s="17" t="n">
        <v>6</v>
      </c>
      <c r="D312" s="17" t="inlineStr">
        <is>
          <t>IRIS2433</t>
        </is>
      </c>
      <c r="E312" s="17" t="inlineStr">
        <is>
          <t>Sadhna Sahu</t>
        </is>
      </c>
      <c r="F312" s="17" t="inlineStr">
        <is>
          <t>Software Engineer</t>
        </is>
      </c>
      <c r="G312" s="17" t="inlineStr">
        <is>
          <t>Amruta Kadam</t>
        </is>
      </c>
      <c r="H312" s="17" t="inlineStr">
        <is>
          <t>IRIS1474</t>
        </is>
      </c>
      <c r="I312" s="17" t="n">
        <v>2.5</v>
      </c>
      <c r="J312" s="17" t="inlineStr">
        <is>
          <t>B.Tech</t>
        </is>
      </c>
      <c r="K312" s="17" t="n"/>
      <c r="L312" s="82" t="n"/>
      <c r="M312" s="83" t="n"/>
      <c r="N312" s="83" t="n"/>
      <c r="O312" s="83" t="inlineStr">
        <is>
          <t>Latest rating: Not rated · manager · 9-box: Not placed · manager</t>
        </is>
      </c>
      <c r="P312" s="83" t="n"/>
      <c r="Q312" s="84" t="inlineStr">
        <is>
          <t>Open ▸</t>
        </is>
      </c>
      <c r="R312" s="84" t="inlineStr">
        <is>
          <t>Card ▸</t>
        </is>
      </c>
      <c r="S312" s="85" t="inlineStr">
        <is>
          <t>Engineering &amp; Development</t>
        </is>
      </c>
      <c r="T312" s="86" t="inlineStr">
        <is>
          <t>Backend Development</t>
        </is>
      </c>
      <c r="U312" s="86" t="inlineStr">
        <is>
          <t>R032</t>
        </is>
      </c>
      <c r="V312" s="86" t="inlineStr">
        <is>
          <t>Backend Development · IC</t>
        </is>
      </c>
      <c r="W312" s="101" t="inlineStr">
        <is>
          <t>A3</t>
        </is>
      </c>
      <c r="X312" s="86" t="inlineStr">
        <is>
          <t>Band A · Practitioner</t>
        </is>
      </c>
      <c r="Y312" s="86" t="inlineStr">
        <is>
          <t>Senior Software Engineer</t>
        </is>
      </c>
      <c r="Z312" s="86" t="n"/>
      <c r="AA312" s="86" t="inlineStr">
        <is>
          <t>Placed at A3 by the evidence: six ratings × market-derived weights and rules R1–R13 · no move needed for the reporting line</t>
        </is>
      </c>
      <c r="AB312" s="86" t="n"/>
      <c r="AC312" s="88" t="inlineStr">
        <is>
          <t>A2</t>
        </is>
      </c>
      <c r="AD312" s="21" t="inlineStr">
        <is>
          <t>Medium · 2.5 yrs vs market 2–5 yrs for A3</t>
        </is>
      </c>
      <c r="AE312" s="21" t="n"/>
      <c r="AF312" s="21" t="inlineStr">
        <is>
          <t>P2 · SFIA 3 Apply</t>
        </is>
      </c>
      <c r="AG312" s="89" t="str">
        <f>IFERROR(IF(INDEX(RM_I_C,MATCH($U312,RM_KEY,0))="","",INDEX(RM_I_C,MATCH($U312,RM_KEY,0))),"")</f>
        <v>H</v>
      </c>
      <c r="AH312" s="90" t="str">
        <f>IFERROR(IF(INDEX(RM_I_Au,MATCH($U312,RM_KEY,0))="","",INDEX(RM_I_Au,MATCH($U312,RM_KEY,0))),"")</f>
        <v>M</v>
      </c>
      <c r="AI312" s="90" t="str">
        <f>IFERROR(IF(INDEX(RM_I_Ac,MATCH($U312,RM_KEY,0))="","",INDEX(RM_I_Ac,MATCH($U312,RM_KEY,0))),"")</f>
        <v>L</v>
      </c>
      <c r="AJ312" s="90" t="str">
        <f>IFERROR(IF(INDEX(RM_I_L,MATCH($U312,RM_KEY,0))="","",INDEX(RM_I_L,MATCH($U312,RM_KEY,0))),"")</f>
        <v>L</v>
      </c>
      <c r="AK312" s="90" t="str">
        <f>IFERROR(IF(INDEX(RM_I_BI,MATCH($U312,RM_KEY,0))="","",INDEX(RM_I_BI,MATCH($U312,RM_KEY,0))),"")</f>
        <v>L</v>
      </c>
      <c r="AL312" s="90" t="str">
        <f>IFERROR(IF(INDEX(RM_I_Exp,MATCH($U312,RM_KEY,0))="","",INDEX(RM_I_Exp,MATCH($U312,RM_KEY,0))),"")</f>
        <v>L</v>
      </c>
      <c r="AM312" s="90" t="str">
        <f>IFERROR(IF(INDEX(RM_I_Edu,MATCH($U312,RM_KEY,0))="","",INDEX(RM_I_Edu,MATCH($U312,RM_KEY,0))),"")</f>
        <v>L</v>
      </c>
      <c r="AN312" s="91" t="str">
        <f>IFERROR(IF(INDEX(RM_M_C,MATCH($U312,RM_KEY,0))="","",INDEX(RM_M_C,MATCH($U312,RM_KEY,0))),"")</f>
        <v>H</v>
      </c>
      <c r="AO312" s="92" t="str">
        <f>IFERROR(IF(INDEX(RM_M_Au,MATCH($U312,RM_KEY,0))="","",INDEX(RM_M_Au,MATCH($U312,RM_KEY,0))),"")</f>
        <v>M</v>
      </c>
      <c r="AP312" s="92" t="str">
        <f>IFERROR(IF(INDEX(RM_M_Ac,MATCH($U312,RM_KEY,0))="","",INDEX(RM_M_Ac,MATCH($U312,RM_KEY,0))),"")</f>
        <v>M</v>
      </c>
      <c r="AQ312" s="92" t="str">
        <f>IFERROR(IF(INDEX(RM_M_L,MATCH($U312,RM_KEY,0))="","",INDEX(RM_M_L,MATCH($U312,RM_KEY,0))),"")</f>
        <v>L</v>
      </c>
      <c r="AR312" s="92" t="str">
        <f>IFERROR(IF(INDEX(RM_M_BI,MATCH($U312,RM_KEY,0))="","",INDEX(RM_M_BI,MATCH($U312,RM_KEY,0))),"")</f>
        <v>L</v>
      </c>
      <c r="AS312" s="92" t="str">
        <f>IFERROR(IF(INDEX(RM_M_Exp,MATCH($U312,RM_KEY,0))="","",INDEX(RM_M_Exp,MATCH($U312,RM_KEY,0))),"")</f>
        <v>L</v>
      </c>
      <c r="AT312" s="92" t="str">
        <f>IFERROR(IF(INDEX(RM_M_Edu,MATCH($U312,RM_KEY,0))="","",INDEX(RM_M_Edu,MATCH($U312,RM_KEY,0))),"")</f>
        <v>L</v>
      </c>
      <c r="AU312" s="93" t="str">
        <f>IFERROR(IF(INDEX(RM_L_C,MATCH($U312,RM_KEY,0))="","",INDEX(RM_L_C,MATCH($U312,RM_KEY,0))),"")</f>
        <v/>
      </c>
      <c r="AV312" s="94" t="str">
        <f>IFERROR(IF(INDEX(RM_L_Au,MATCH($U312,RM_KEY,0))="","",INDEX(RM_L_Au,MATCH($U312,RM_KEY,0))),"")</f>
        <v/>
      </c>
      <c r="AW312" s="94" t="str">
        <f>IFERROR(IF(INDEX(RM_L_Ac,MATCH($U312,RM_KEY,0))="","",INDEX(RM_L_Ac,MATCH($U312,RM_KEY,0))),"")</f>
        <v/>
      </c>
      <c r="AX312" s="94" t="str">
        <f>IFERROR(IF(INDEX(RM_L_L,MATCH($U312,RM_KEY,0))="","",INDEX(RM_L_L,MATCH($U312,RM_KEY,0))),"")</f>
        <v/>
      </c>
      <c r="AY312" s="94" t="str">
        <f>IFERROR(IF(INDEX(RM_L_BI,MATCH($U312,RM_KEY,0))="","",INDEX(RM_L_BI,MATCH($U312,RM_KEY,0))),"")</f>
        <v/>
      </c>
      <c r="AZ312" s="94" t="str">
        <f>IFERROR(IF(INDEX(RM_L_Exp,MATCH($U312,RM_KEY,0))="","",INDEX(RM_L_Exp,MATCH($U312,RM_KEY,0))),"")</f>
        <v/>
      </c>
      <c r="BA312" s="94" t="str">
        <f>IFERROR(IF(INDEX(RM_L_Edu,MATCH($U312,RM_KEY,0))="","",INDEX(RM_L_Edu,MATCH($U312,RM_KEY,0))),"")</f>
        <v/>
      </c>
      <c r="BB312" s="89" t="n"/>
      <c r="BC312" s="90" t="n"/>
      <c r="BD312" s="90" t="n"/>
      <c r="BE312" s="90" t="n"/>
      <c r="BF312" s="90" t="n"/>
      <c r="BG312" s="90" t="inlineStr">
        <is>
          <t>M</t>
        </is>
      </c>
      <c r="BH312" s="90" t="inlineStr">
        <is>
          <t>M</t>
        </is>
      </c>
      <c r="BI312" s="93" t="n"/>
      <c r="BJ312" s="94" t="n"/>
      <c r="BK312" s="94" t="n"/>
      <c r="BL312" s="94" t="n"/>
      <c r="BM312" s="94" t="n"/>
      <c r="BN312" s="94" t="n"/>
      <c r="BO312" s="94" t="n"/>
      <c r="BP312" s="63" t="n"/>
      <c r="BQ312" s="95" t="str">
        <f>IF(CY312=0,"",IF(BP312&lt;&gt;"",BP312,IF(LEFT(W312,1)="X",W312,IF(OR(W312="B+",W312="C+"),INDEX(LAD_PC,MAX(1,MIN(14,MATCH(W312,LAD_PC,0)+IF((DA312-CZ312)&gt;=0.5,1,IF((DA312-CZ312)&lt;=-0.5,-1,0))))),INDEX(LAD_STD,MAX(1,MIN(12,MATCH(W312,LAD_STD,0)+IF((DA312-CZ312)&gt;=0.5,1,IF((DA312-CZ312)&lt;=-0.5,-1,0)))))))))</f>
        <v/>
      </c>
      <c r="BR312" s="86" t="str">
        <f>IF(BQ312="","",IFERROR(CHOOSE(INDEX(B_RANK,MATCH(BQ312,B_LVL,0)),"Band A · Practitioner","Band B · Specialist / Manager","B+ · Player-Coach","Band C · Principal / Head","C+ · Player-Coach","Band D · Business leadership","Band E · Enterprise leadership"),"Band X · Consultant"))</f>
        <v/>
      </c>
      <c r="BS312" s="86" t="str">
        <f>IF(BQ312="","",IF(BQ312=W312,"• Same",IF(INDEX(B_VAL,MATCH(BQ312,B_LVL,0))&gt;INDEX(B_VAL,MATCH(W312,B_LVL,0)),"▲ Up","▼ Down")))</f>
        <v/>
      </c>
      <c r="BT312" s="95" t="str">
        <f>IF(BQ312&lt;&gt;"",BQ312,W312)</f>
        <v>A3</v>
      </c>
      <c r="BU312" s="86" t="str">
        <f>IFERROR(IF($H312="","—",IF(OR(LEFT(BT312,1)="X",LEFT(INDEX($BT$7:$BT$592,MATCH($H312,$D$7:$D$592,0)),1)="X"),"—",IF(AND(LEFT(BT312,1)="E",LEFT(INDEX($BT$7:$BT$592,MATCH($H312,$D$7:$D$592,0)),1)="E"),"Exception · Band E",IF(INDEX(B_VAL,MATCH(BT312,B_LVL,0))&gt;=INDEX(B_VAL,MATCH(INDEX($BT$7:$BT$592,MATCH($H312,$D$7:$D$592,0)),B_LVL,0)),"⚠ At or above the manager",IF(INDEX(B_RANK,MATCH(BT312,B_LVL,0))=INDEX(B_RANK,MATCH(INDEX($BT$7:$BT$592,MATCH($H312,$D$7:$D$592,0)),B_LVL,0)),"⚠ Same band as the manager","OK"))))),"—")</f>
        <v>OK</v>
      </c>
      <c r="BV312" s="64" t="n"/>
      <c r="BW312" s="20">
        <f>IFERROR(INDEX(LMH_PTS,MATCH(AG312,LMH_KEY,0)),0)</f>
        <v>9</v>
      </c>
      <c r="BX312" s="21">
        <f>IFERROR(INDEX(LMH_PTS,MATCH(AH312,LMH_KEY,0)),0)</f>
        <v>3</v>
      </c>
      <c r="BY312" s="21">
        <f>IFERROR(INDEX(LMH_PTS,MATCH(AI312,LMH_KEY,0)),0)</f>
        <v>1</v>
      </c>
      <c r="BZ312" s="21">
        <f>IFERROR(INDEX(LMH_PTS,MATCH(AJ312,LMH_KEY,0)),0)</f>
        <v>1</v>
      </c>
      <c r="CA312" s="21">
        <f>IFERROR(INDEX(LMH_PTS,MATCH(AK312,LMH_KEY,0)),0)</f>
        <v>1</v>
      </c>
      <c r="CB312" s="21">
        <f>IFERROR(INDEX(LMH_PTS,MATCH(AL312,LMH_KEY,0)),0)</f>
        <v>1</v>
      </c>
      <c r="CC312" s="21">
        <f>IFERROR(INDEX(LMH_PTS,MATCH(AM312,LMH_KEY,0)),0)</f>
        <v>1</v>
      </c>
      <c r="CD312" s="21">
        <f>IFERROR(INDEX(LMH_PTS,MATCH(IF(AU312&lt;&gt;"",AU312,AG312),LMH_KEY,0)),0)</f>
        <v>9</v>
      </c>
      <c r="CE312" s="21">
        <f>IFERROR(INDEX(LMH_PTS,MATCH(IF(AV312&lt;&gt;"",AV312,AH312),LMH_KEY,0)),0)</f>
        <v>3</v>
      </c>
      <c r="CF312" s="21">
        <f>IFERROR(INDEX(LMH_PTS,MATCH(IF(AW312&lt;&gt;"",AW312,AI312),LMH_KEY,0)),0)</f>
        <v>1</v>
      </c>
      <c r="CG312" s="21">
        <f>IFERROR(INDEX(LMH_PTS,MATCH(IF(AX312&lt;&gt;"",AX312,AJ312),LMH_KEY,0)),0)</f>
        <v>1</v>
      </c>
      <c r="CH312" s="21">
        <f>IFERROR(INDEX(LMH_PTS,MATCH(IF(AY312&lt;&gt;"",AY312,AK312),LMH_KEY,0)),0)</f>
        <v>1</v>
      </c>
      <c r="CI312" s="21">
        <f>IFERROR(INDEX(LMH_PTS,MATCH(IF(AZ312&lt;&gt;"",AZ312,AL312),LMH_KEY,0)),0)</f>
        <v>1</v>
      </c>
      <c r="CJ312" s="21">
        <f>IFERROR(INDEX(LMH_PTS,MATCH(IF(BA312&lt;&gt;"",BA312,AM312),LMH_KEY,0)),0)</f>
        <v>1</v>
      </c>
      <c r="CK312" s="21">
        <f>IF(BB312="",0,IFERROR(INDEX(LMH_STEP,MATCH(BB312,LMH_KEY,0)),0))</f>
        <v>0</v>
      </c>
      <c r="CL312" s="21">
        <f>IF(BC312="",0,IFERROR(INDEX(LMH_STEP,MATCH(BC312,LMH_KEY,0)),0))</f>
        <v>0</v>
      </c>
      <c r="CM312" s="21">
        <f>IF(BD312="",0,IFERROR(INDEX(LMH_STEP,MATCH(BD312,LMH_KEY,0)),0))</f>
        <v>0</v>
      </c>
      <c r="CN312" s="21">
        <f>IF(BE312="",0,IFERROR(INDEX(LMH_STEP,MATCH(BE312,LMH_KEY,0)),0))</f>
        <v>0</v>
      </c>
      <c r="CO312" s="21">
        <f>IF(BF312="",0,IFERROR(INDEX(LMH_STEP,MATCH(BF312,LMH_KEY,0)),0))</f>
        <v>0</v>
      </c>
      <c r="CP312" s="21">
        <f>IF(BG312="",0,IFERROR(INDEX(LMH_STEP,MATCH(BG312,LMH_KEY,0)),0))</f>
        <v>0</v>
      </c>
      <c r="CQ312" s="21">
        <f>IF(BH312="",0,IFERROR(INDEX(LMH_STEP,MATCH(BH312,LMH_KEY,0)),0))</f>
        <v>0</v>
      </c>
      <c r="CR312" s="21">
        <f>IF(BI312&lt;&gt;"",IFERROR(INDEX(LMH_STEP,MATCH(BI312,LMH_KEY,0)),0),CK312)</f>
        <v>0</v>
      </c>
      <c r="CS312" s="21">
        <f>IF(BJ312&lt;&gt;"",IFERROR(INDEX(LMH_STEP,MATCH(BJ312,LMH_KEY,0)),0),CL312)</f>
        <v>0</v>
      </c>
      <c r="CT312" s="21">
        <f>IF(BK312&lt;&gt;"",IFERROR(INDEX(LMH_STEP,MATCH(BK312,LMH_KEY,0)),0),CM312)</f>
        <v>0</v>
      </c>
      <c r="CU312" s="21">
        <f>IF(BL312&lt;&gt;"",IFERROR(INDEX(LMH_STEP,MATCH(BL312,LMH_KEY,0)),0),CN312)</f>
        <v>0</v>
      </c>
      <c r="CV312" s="21">
        <f>IF(BM312&lt;&gt;"",IFERROR(INDEX(LMH_STEP,MATCH(BM312,LMH_KEY,0)),0),CO312)</f>
        <v>0</v>
      </c>
      <c r="CW312" s="21">
        <f>IF(BN312&lt;&gt;"",IFERROR(INDEX(LMH_STEP,MATCH(BN312,LMH_KEY,0)),0),CP312)</f>
        <v>0</v>
      </c>
      <c r="CX312" s="21">
        <f>IF(BO312&lt;&gt;"",IFERROR(INDEX(LMH_STEP,MATCH(BO312,LMH_KEY,0)),0),CQ312)</f>
        <v>0</v>
      </c>
      <c r="CY312" s="21">
        <f>COUNTA(BI312:BO312)+IF(BP312&lt;&gt;"",1,0)+IFERROR(INDEX(RM_LCNT,MATCH($U312,RM_KEY,0)),0)</f>
        <v>0</v>
      </c>
      <c r="CZ312" s="21">
        <f>IF((BW312+BX312+BY312+BZ312+CA312+CB312+CC312)=0,0,(BW312*CK312+BX312*CL312+BY312*CM312+BZ312*CN312+CA312*CO312+CB312*CP312+CC312*CQ312)/(BW312+BX312+BY312+BZ312+CA312+CB312+CC312))</f>
        <v>0</v>
      </c>
      <c r="DA312" s="21">
        <f>IF((CD312+CE312+CF312+CG312+CH312+CI312+CJ312)=0,0,(CD312*CR312+CE312*CS312+CF312*CT312+CG312*CU312+CH312*CV312+CI312*CW312+CJ312*CX312)/(CD312+CE312+CF312+CG312+CH312+CI312+CJ312))</f>
        <v>0</v>
      </c>
    </row>
    <row r="313" ht="70" customHeight="1">
      <c r="A313" s="59" t="inlineStr">
        <is>
          <t>iFile</t>
        </is>
      </c>
      <c r="B313" s="17" t="inlineStr">
        <is>
          <t>Technology</t>
        </is>
      </c>
      <c r="C313" s="17" t="n">
        <v>6</v>
      </c>
      <c r="D313" s="17" t="inlineStr">
        <is>
          <t>IRIS2476</t>
        </is>
      </c>
      <c r="E313" s="17" t="inlineStr">
        <is>
          <t>Sagar Soni</t>
        </is>
      </c>
      <c r="F313" s="17" t="inlineStr">
        <is>
          <t>Software Engineer</t>
        </is>
      </c>
      <c r="G313" s="17" t="inlineStr">
        <is>
          <t>Amruta Kadam</t>
        </is>
      </c>
      <c r="H313" s="17" t="inlineStr">
        <is>
          <t>IRIS1474</t>
        </is>
      </c>
      <c r="I313" s="17" t="n">
        <v>4.9</v>
      </c>
      <c r="J313" s="17" t="inlineStr">
        <is>
          <t>B.E</t>
        </is>
      </c>
      <c r="K313" s="17" t="inlineStr">
        <is>
          <t>L3 – Professional / Associate</t>
        </is>
      </c>
      <c r="L313" s="82" t="inlineStr">
        <is>
          <t>20 of 20</t>
        </is>
      </c>
      <c r="M313" s="83" t="n"/>
      <c r="N313"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13" s="83" t="inlineStr">
        <is>
          <t>Latest rating: 3 · Potential: Low · 9-box: Core Contributor</t>
        </is>
      </c>
      <c r="P313" s="83" t="inlineStr">
        <is>
          <t>Complexity &amp; Expertise: A3: Security remediation against SAST gates on RBI iFileCIMS; judges fix versus 'Not Exploitable'; maintains CI/CD pipeline → moved up 0.5
Autonomy &amp; Decision: A2: Decides code fixes and bug calls; infrastructure changes go through formal CRs → matches the start
Accountability &amp; Impact: A3: Own code, security fixes and pipeline reliability carry RBI audit and QA/production consequences → moved up 0.5
Leadership &amp; Strategy: A1: No guiding or leading described → matches the start</t>
        </is>
      </c>
      <c r="Q313" s="84" t="inlineStr">
        <is>
          <t>Open ▸</t>
        </is>
      </c>
      <c r="R313" s="84" t="inlineStr">
        <is>
          <t>Card ▸</t>
        </is>
      </c>
      <c r="S313" s="85" t="inlineStr">
        <is>
          <t>Engineering &amp; Development</t>
        </is>
      </c>
      <c r="T313" s="86" t="inlineStr">
        <is>
          <t>Backend Development</t>
        </is>
      </c>
      <c r="U313" s="86" t="inlineStr">
        <is>
          <t>R032</t>
        </is>
      </c>
      <c r="V313" s="86" t="inlineStr">
        <is>
          <t>Backend Development · IC</t>
        </is>
      </c>
      <c r="W313" s="101" t="inlineStr">
        <is>
          <t>A3</t>
        </is>
      </c>
      <c r="X313" s="86" t="inlineStr">
        <is>
          <t>Band A · Practitioner</t>
        </is>
      </c>
      <c r="Y313" s="86" t="inlineStr">
        <is>
          <t>Senior Software Engineer</t>
        </is>
      </c>
      <c r="Z313" s="86" t="n"/>
      <c r="AA313" s="86" t="inlineStr">
        <is>
          <t>Placed at A3 by the evidence: six ratings × market-derived weights and rules R1–R13 · no move needed for the reporting line</t>
        </is>
      </c>
      <c r="AB313" s="86" t="n"/>
      <c r="AC313" s="88" t="inlineStr">
        <is>
          <t>A3</t>
        </is>
      </c>
      <c r="AD313" s="21" t="inlineStr">
        <is>
          <t>Medium · 4.9 yrs vs market 2–5 yrs for A3</t>
        </is>
      </c>
      <c r="AE313" s="21" t="n"/>
      <c r="AF313" s="21" t="inlineStr">
        <is>
          <t>P2 · SFIA 3 Apply</t>
        </is>
      </c>
      <c r="AG313" s="89" t="str">
        <f>IFERROR(IF(INDEX(RM_I_C,MATCH($U313,RM_KEY,0))="","",INDEX(RM_I_C,MATCH($U313,RM_KEY,0))),"")</f>
        <v>H</v>
      </c>
      <c r="AH313" s="90" t="str">
        <f>IFERROR(IF(INDEX(RM_I_Au,MATCH($U313,RM_KEY,0))="","",INDEX(RM_I_Au,MATCH($U313,RM_KEY,0))),"")</f>
        <v>M</v>
      </c>
      <c r="AI313" s="90" t="str">
        <f>IFERROR(IF(INDEX(RM_I_Ac,MATCH($U313,RM_KEY,0))="","",INDEX(RM_I_Ac,MATCH($U313,RM_KEY,0))),"")</f>
        <v>L</v>
      </c>
      <c r="AJ313" s="90" t="str">
        <f>IFERROR(IF(INDEX(RM_I_L,MATCH($U313,RM_KEY,0))="","",INDEX(RM_I_L,MATCH($U313,RM_KEY,0))),"")</f>
        <v>L</v>
      </c>
      <c r="AK313" s="90" t="str">
        <f>IFERROR(IF(INDEX(RM_I_BI,MATCH($U313,RM_KEY,0))="","",INDEX(RM_I_BI,MATCH($U313,RM_KEY,0))),"")</f>
        <v>L</v>
      </c>
      <c r="AL313" s="90" t="str">
        <f>IFERROR(IF(INDEX(RM_I_Exp,MATCH($U313,RM_KEY,0))="","",INDEX(RM_I_Exp,MATCH($U313,RM_KEY,0))),"")</f>
        <v>L</v>
      </c>
      <c r="AM313" s="90" t="str">
        <f>IFERROR(IF(INDEX(RM_I_Edu,MATCH($U313,RM_KEY,0))="","",INDEX(RM_I_Edu,MATCH($U313,RM_KEY,0))),"")</f>
        <v>L</v>
      </c>
      <c r="AN313" s="91" t="str">
        <f>IFERROR(IF(INDEX(RM_M_C,MATCH($U313,RM_KEY,0))="","",INDEX(RM_M_C,MATCH($U313,RM_KEY,0))),"")</f>
        <v>H</v>
      </c>
      <c r="AO313" s="92" t="str">
        <f>IFERROR(IF(INDEX(RM_M_Au,MATCH($U313,RM_KEY,0))="","",INDEX(RM_M_Au,MATCH($U313,RM_KEY,0))),"")</f>
        <v>M</v>
      </c>
      <c r="AP313" s="92" t="str">
        <f>IFERROR(IF(INDEX(RM_M_Ac,MATCH($U313,RM_KEY,0))="","",INDEX(RM_M_Ac,MATCH($U313,RM_KEY,0))),"")</f>
        <v>M</v>
      </c>
      <c r="AQ313" s="92" t="str">
        <f>IFERROR(IF(INDEX(RM_M_L,MATCH($U313,RM_KEY,0))="","",INDEX(RM_M_L,MATCH($U313,RM_KEY,0))),"")</f>
        <v>L</v>
      </c>
      <c r="AR313" s="92" t="str">
        <f>IFERROR(IF(INDEX(RM_M_BI,MATCH($U313,RM_KEY,0))="","",INDEX(RM_M_BI,MATCH($U313,RM_KEY,0))),"")</f>
        <v>L</v>
      </c>
      <c r="AS313" s="92" t="str">
        <f>IFERROR(IF(INDEX(RM_M_Exp,MATCH($U313,RM_KEY,0))="","",INDEX(RM_M_Exp,MATCH($U313,RM_KEY,0))),"")</f>
        <v>L</v>
      </c>
      <c r="AT313" s="92" t="str">
        <f>IFERROR(IF(INDEX(RM_M_Edu,MATCH($U313,RM_KEY,0))="","",INDEX(RM_M_Edu,MATCH($U313,RM_KEY,0))),"")</f>
        <v>L</v>
      </c>
      <c r="AU313" s="93" t="str">
        <f>IFERROR(IF(INDEX(RM_L_C,MATCH($U313,RM_KEY,0))="","",INDEX(RM_L_C,MATCH($U313,RM_KEY,0))),"")</f>
        <v/>
      </c>
      <c r="AV313" s="94" t="str">
        <f>IFERROR(IF(INDEX(RM_L_Au,MATCH($U313,RM_KEY,0))="","",INDEX(RM_L_Au,MATCH($U313,RM_KEY,0))),"")</f>
        <v/>
      </c>
      <c r="AW313" s="94" t="str">
        <f>IFERROR(IF(INDEX(RM_L_Ac,MATCH($U313,RM_KEY,0))="","",INDEX(RM_L_Ac,MATCH($U313,RM_KEY,0))),"")</f>
        <v/>
      </c>
      <c r="AX313" s="94" t="str">
        <f>IFERROR(IF(INDEX(RM_L_L,MATCH($U313,RM_KEY,0))="","",INDEX(RM_L_L,MATCH($U313,RM_KEY,0))),"")</f>
        <v/>
      </c>
      <c r="AY313" s="94" t="str">
        <f>IFERROR(IF(INDEX(RM_L_BI,MATCH($U313,RM_KEY,0))="","",INDEX(RM_L_BI,MATCH($U313,RM_KEY,0))),"")</f>
        <v/>
      </c>
      <c r="AZ313" s="94" t="str">
        <f>IFERROR(IF(INDEX(RM_L_Exp,MATCH($U313,RM_KEY,0))="","",INDEX(RM_L_Exp,MATCH($U313,RM_KEY,0))),"")</f>
        <v/>
      </c>
      <c r="BA313" s="94" t="str">
        <f>IFERROR(IF(INDEX(RM_L_Edu,MATCH($U313,RM_KEY,0))="","",INDEX(RM_L_Edu,MATCH($U313,RM_KEY,0))),"")</f>
        <v/>
      </c>
      <c r="BB313" s="89" t="inlineStr">
        <is>
          <t>M</t>
        </is>
      </c>
      <c r="BC313" s="90" t="inlineStr">
        <is>
          <t>L</t>
        </is>
      </c>
      <c r="BD313" s="90" t="inlineStr">
        <is>
          <t>M</t>
        </is>
      </c>
      <c r="BE313" s="90" t="inlineStr">
        <is>
          <t>L</t>
        </is>
      </c>
      <c r="BF313" s="90" t="n"/>
      <c r="BG313" s="90" t="inlineStr">
        <is>
          <t>H</t>
        </is>
      </c>
      <c r="BH313" s="90" t="inlineStr">
        <is>
          <t>M</t>
        </is>
      </c>
      <c r="BI313" s="93" t="n"/>
      <c r="BJ313" s="94" t="n"/>
      <c r="BK313" s="94" t="n"/>
      <c r="BL313" s="94" t="n"/>
      <c r="BM313" s="94" t="n"/>
      <c r="BN313" s="94" t="n"/>
      <c r="BO313" s="94" t="n"/>
      <c r="BP313" s="63" t="n"/>
      <c r="BQ313" s="95" t="str">
        <f>IF(CY313=0,"",IF(BP313&lt;&gt;"",BP313,IF(LEFT(W313,1)="X",W313,IF(OR(W313="B+",W313="C+"),INDEX(LAD_PC,MAX(1,MIN(14,MATCH(W313,LAD_PC,0)+IF((DA313-CZ313)&gt;=0.5,1,IF((DA313-CZ313)&lt;=-0.5,-1,0))))),INDEX(LAD_STD,MAX(1,MIN(12,MATCH(W313,LAD_STD,0)+IF((DA313-CZ313)&gt;=0.5,1,IF((DA313-CZ313)&lt;=-0.5,-1,0)))))))))</f>
        <v/>
      </c>
      <c r="BR313" s="86" t="str">
        <f>IF(BQ313="","",IFERROR(CHOOSE(INDEX(B_RANK,MATCH(BQ313,B_LVL,0)),"Band A · Practitioner","Band B · Specialist / Manager","B+ · Player-Coach","Band C · Principal / Head","C+ · Player-Coach","Band D · Business leadership","Band E · Enterprise leadership"),"Band X · Consultant"))</f>
        <v/>
      </c>
      <c r="BS313" s="86" t="str">
        <f>IF(BQ313="","",IF(BQ313=W313,"• Same",IF(INDEX(B_VAL,MATCH(BQ313,B_LVL,0))&gt;INDEX(B_VAL,MATCH(W313,B_LVL,0)),"▲ Up","▼ Down")))</f>
        <v/>
      </c>
      <c r="BT313" s="95" t="str">
        <f>IF(BQ313&lt;&gt;"",BQ313,W313)</f>
        <v>A3</v>
      </c>
      <c r="BU313" s="86" t="str">
        <f>IFERROR(IF($H313="","—",IF(OR(LEFT(BT313,1)="X",LEFT(INDEX($BT$7:$BT$592,MATCH($H313,$D$7:$D$592,0)),1)="X"),"—",IF(AND(LEFT(BT313,1)="E",LEFT(INDEX($BT$7:$BT$592,MATCH($H313,$D$7:$D$592,0)),1)="E"),"Exception · Band E",IF(INDEX(B_VAL,MATCH(BT313,B_LVL,0))&gt;=INDEX(B_VAL,MATCH(INDEX($BT$7:$BT$592,MATCH($H313,$D$7:$D$592,0)),B_LVL,0)),"⚠ At or above the manager",IF(INDEX(B_RANK,MATCH(BT313,B_LVL,0))=INDEX(B_RANK,MATCH(INDEX($BT$7:$BT$592,MATCH($H313,$D$7:$D$592,0)),B_LVL,0)),"⚠ Same band as the manager","OK"))))),"—")</f>
        <v>OK</v>
      </c>
      <c r="BV313" s="64" t="n"/>
      <c r="BW313" s="20">
        <f>IFERROR(INDEX(LMH_PTS,MATCH(AG313,LMH_KEY,0)),0)</f>
        <v>9</v>
      </c>
      <c r="BX313" s="21">
        <f>IFERROR(INDEX(LMH_PTS,MATCH(AH313,LMH_KEY,0)),0)</f>
        <v>3</v>
      </c>
      <c r="BY313" s="21">
        <f>IFERROR(INDEX(LMH_PTS,MATCH(AI313,LMH_KEY,0)),0)</f>
        <v>1</v>
      </c>
      <c r="BZ313" s="21">
        <f>IFERROR(INDEX(LMH_PTS,MATCH(AJ313,LMH_KEY,0)),0)</f>
        <v>1</v>
      </c>
      <c r="CA313" s="21">
        <f>IFERROR(INDEX(LMH_PTS,MATCH(AK313,LMH_KEY,0)),0)</f>
        <v>1</v>
      </c>
      <c r="CB313" s="21">
        <f>IFERROR(INDEX(LMH_PTS,MATCH(AL313,LMH_KEY,0)),0)</f>
        <v>1</v>
      </c>
      <c r="CC313" s="21">
        <f>IFERROR(INDEX(LMH_PTS,MATCH(AM313,LMH_KEY,0)),0)</f>
        <v>1</v>
      </c>
      <c r="CD313" s="21">
        <f>IFERROR(INDEX(LMH_PTS,MATCH(IF(AU313&lt;&gt;"",AU313,AG313),LMH_KEY,0)),0)</f>
        <v>9</v>
      </c>
      <c r="CE313" s="21">
        <f>IFERROR(INDEX(LMH_PTS,MATCH(IF(AV313&lt;&gt;"",AV313,AH313),LMH_KEY,0)),0)</f>
        <v>3</v>
      </c>
      <c r="CF313" s="21">
        <f>IFERROR(INDEX(LMH_PTS,MATCH(IF(AW313&lt;&gt;"",AW313,AI313),LMH_KEY,0)),0)</f>
        <v>1</v>
      </c>
      <c r="CG313" s="21">
        <f>IFERROR(INDEX(LMH_PTS,MATCH(IF(AX313&lt;&gt;"",AX313,AJ313),LMH_KEY,0)),0)</f>
        <v>1</v>
      </c>
      <c r="CH313" s="21">
        <f>IFERROR(INDEX(LMH_PTS,MATCH(IF(AY313&lt;&gt;"",AY313,AK313),LMH_KEY,0)),0)</f>
        <v>1</v>
      </c>
      <c r="CI313" s="21">
        <f>IFERROR(INDEX(LMH_PTS,MATCH(IF(AZ313&lt;&gt;"",AZ313,AL313),LMH_KEY,0)),0)</f>
        <v>1</v>
      </c>
      <c r="CJ313" s="21">
        <f>IFERROR(INDEX(LMH_PTS,MATCH(IF(BA313&lt;&gt;"",BA313,AM313),LMH_KEY,0)),0)</f>
        <v>1</v>
      </c>
      <c r="CK313" s="21">
        <f>IF(BB313="",0,IFERROR(INDEX(LMH_STEP,MATCH(BB313,LMH_KEY,0)),0))</f>
        <v>0</v>
      </c>
      <c r="CL313" s="21">
        <f>IF(BC313="",0,IFERROR(INDEX(LMH_STEP,MATCH(BC313,LMH_KEY,0)),0))</f>
        <v>-1</v>
      </c>
      <c r="CM313" s="21">
        <f>IF(BD313="",0,IFERROR(INDEX(LMH_STEP,MATCH(BD313,LMH_KEY,0)),0))</f>
        <v>0</v>
      </c>
      <c r="CN313" s="21">
        <f>IF(BE313="",0,IFERROR(INDEX(LMH_STEP,MATCH(BE313,LMH_KEY,0)),0))</f>
        <v>-1</v>
      </c>
      <c r="CO313" s="21">
        <f>IF(BF313="",0,IFERROR(INDEX(LMH_STEP,MATCH(BF313,LMH_KEY,0)),0))</f>
        <v>0</v>
      </c>
      <c r="CP313" s="21">
        <f>IF(BG313="",0,IFERROR(INDEX(LMH_STEP,MATCH(BG313,LMH_KEY,0)),0))</f>
        <v>1</v>
      </c>
      <c r="CQ313" s="21">
        <f>IF(BH313="",0,IFERROR(INDEX(LMH_STEP,MATCH(BH313,LMH_KEY,0)),0))</f>
        <v>0</v>
      </c>
      <c r="CR313" s="21">
        <f>IF(BI313&lt;&gt;"",IFERROR(INDEX(LMH_STEP,MATCH(BI313,LMH_KEY,0)),0),CK313)</f>
        <v>0</v>
      </c>
      <c r="CS313" s="21">
        <f>IF(BJ313&lt;&gt;"",IFERROR(INDEX(LMH_STEP,MATCH(BJ313,LMH_KEY,0)),0),CL313)</f>
        <v>-1</v>
      </c>
      <c r="CT313" s="21">
        <f>IF(BK313&lt;&gt;"",IFERROR(INDEX(LMH_STEP,MATCH(BK313,LMH_KEY,0)),0),CM313)</f>
        <v>0</v>
      </c>
      <c r="CU313" s="21">
        <f>IF(BL313&lt;&gt;"",IFERROR(INDEX(LMH_STEP,MATCH(BL313,LMH_KEY,0)),0),CN313)</f>
        <v>-1</v>
      </c>
      <c r="CV313" s="21">
        <f>IF(BM313&lt;&gt;"",IFERROR(INDEX(LMH_STEP,MATCH(BM313,LMH_KEY,0)),0),CO313)</f>
        <v>0</v>
      </c>
      <c r="CW313" s="21">
        <f>IF(BN313&lt;&gt;"",IFERROR(INDEX(LMH_STEP,MATCH(BN313,LMH_KEY,0)),0),CP313)</f>
        <v>1</v>
      </c>
      <c r="CX313" s="21">
        <f>IF(BO313&lt;&gt;"",IFERROR(INDEX(LMH_STEP,MATCH(BO313,LMH_KEY,0)),0),CQ313)</f>
        <v>0</v>
      </c>
      <c r="CY313" s="21">
        <f>COUNTA(BI313:BO313)+IF(BP313&lt;&gt;"",1,0)+IFERROR(INDEX(RM_LCNT,MATCH($U313,RM_KEY,0)),0)</f>
        <v>0</v>
      </c>
      <c r="CZ313" s="21">
        <f>IF((BW313+BX313+BY313+BZ313+CA313+CB313+CC313)=0,0,(BW313*CK313+BX313*CL313+BY313*CM313+BZ313*CN313+CA313*CO313+CB313*CP313+CC313*CQ313)/(BW313+BX313+BY313+BZ313+CA313+CB313+CC313))</f>
        <v>-0.176470588235294</v>
      </c>
      <c r="DA313" s="21">
        <f>IF((CD313+CE313+CF313+CG313+CH313+CI313+CJ313)=0,0,(CD313*CR313+CE313*CS313+CF313*CT313+CG313*CU313+CH313*CV313+CI313*CW313+CJ313*CX313)/(CD313+CE313+CF313+CG313+CH313+CI313+CJ313))</f>
        <v>-0.176470588235294</v>
      </c>
    </row>
    <row r="314" ht="70" customHeight="1">
      <c r="A314" s="59" t="inlineStr">
        <is>
          <t>iFile</t>
        </is>
      </c>
      <c r="B314" s="17" t="inlineStr">
        <is>
          <t>Technology</t>
        </is>
      </c>
      <c r="C314" s="17" t="n">
        <v>6</v>
      </c>
      <c r="D314" s="17" t="inlineStr">
        <is>
          <t>IRIS2068</t>
        </is>
      </c>
      <c r="E314" s="17" t="inlineStr">
        <is>
          <t>Sonal Bagul</t>
        </is>
      </c>
      <c r="F314" s="17" t="inlineStr">
        <is>
          <t>Senior Software Engineer</t>
        </is>
      </c>
      <c r="G314" s="17" t="inlineStr">
        <is>
          <t>Amruta Kadam</t>
        </is>
      </c>
      <c r="H314" s="17" t="inlineStr">
        <is>
          <t>IRIS1474</t>
        </is>
      </c>
      <c r="I314" s="17" t="n">
        <v>10.3</v>
      </c>
      <c r="J314" s="17" t="inlineStr">
        <is>
          <t>MCA</t>
        </is>
      </c>
      <c r="K314" s="17" t="inlineStr">
        <is>
          <t>L4 – Senior</t>
        </is>
      </c>
      <c r="L314" s="82" t="inlineStr">
        <is>
          <t>20 of 20</t>
        </is>
      </c>
      <c r="M314" s="83" t="n"/>
      <c r="N31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14" s="83" t="inlineStr">
        <is>
          <t>Latest rating: 3 · Potential: Low · 9-box: Reliable Specialist</t>
        </is>
      </c>
      <c r="P314" s="83" t="inlineStr">
        <is>
          <t>Complexity &amp; Expertise: A2: Fixes client-reported defects, develops change requests and business validations, upgrades technology → moved down 0.5
Autonomy &amp; Decision: A2: Decides only how to analyse and understand an issue → moved down 0.5
Accountability &amp; Impact: A3: Client-reported issues and application support; mistakes escalate and need urgent fixing → matches the start
Leadership &amp; Strategy: A3: Training new joiners is a listed responsibility → moved up 0.5</t>
        </is>
      </c>
      <c r="Q314" s="84" t="inlineStr">
        <is>
          <t>Open ▸</t>
        </is>
      </c>
      <c r="R314" s="84" t="inlineStr">
        <is>
          <t>Card ▸</t>
        </is>
      </c>
      <c r="S314" s="85" t="inlineStr">
        <is>
          <t>Engineering &amp; Development</t>
        </is>
      </c>
      <c r="T314" s="86" t="inlineStr">
        <is>
          <t>Backend Development</t>
        </is>
      </c>
      <c r="U314" s="86" t="inlineStr">
        <is>
          <t>R032</t>
        </is>
      </c>
      <c r="V314" s="86" t="inlineStr">
        <is>
          <t>Backend Development · IC</t>
        </is>
      </c>
      <c r="W314" s="101" t="inlineStr">
        <is>
          <t>A3</t>
        </is>
      </c>
      <c r="X314" s="86" t="inlineStr">
        <is>
          <t>Band A · Practitioner</t>
        </is>
      </c>
      <c r="Y314" s="86" t="inlineStr">
        <is>
          <t>Senior Software Engineer</t>
        </is>
      </c>
      <c r="Z314" s="86" t="n"/>
      <c r="AA314" s="86" t="inlineStr">
        <is>
          <t>Placed at A3 by the evidence: six ratings × market-derived weights and rules R1–R13 · no move needed for the reporting line</t>
        </is>
      </c>
      <c r="AB314" s="86" t="n"/>
      <c r="AC314" s="88" t="inlineStr">
        <is>
          <t>A3</t>
        </is>
      </c>
      <c r="AD314" s="21" t="inlineStr">
        <is>
          <t>High · 10.3 yrs vs market 2–5 yrs for A3</t>
        </is>
      </c>
      <c r="AE314" s="21" t="n"/>
      <c r="AF314" s="21" t="inlineStr">
        <is>
          <t>P2 · SFIA 3 Apply</t>
        </is>
      </c>
      <c r="AG314" s="89" t="str">
        <f>IFERROR(IF(INDEX(RM_I_C,MATCH($U314,RM_KEY,0))="","",INDEX(RM_I_C,MATCH($U314,RM_KEY,0))),"")</f>
        <v>H</v>
      </c>
      <c r="AH314" s="90" t="str">
        <f>IFERROR(IF(INDEX(RM_I_Au,MATCH($U314,RM_KEY,0))="","",INDEX(RM_I_Au,MATCH($U314,RM_KEY,0))),"")</f>
        <v>M</v>
      </c>
      <c r="AI314" s="90" t="str">
        <f>IFERROR(IF(INDEX(RM_I_Ac,MATCH($U314,RM_KEY,0))="","",INDEX(RM_I_Ac,MATCH($U314,RM_KEY,0))),"")</f>
        <v>L</v>
      </c>
      <c r="AJ314" s="90" t="str">
        <f>IFERROR(IF(INDEX(RM_I_L,MATCH($U314,RM_KEY,0))="","",INDEX(RM_I_L,MATCH($U314,RM_KEY,0))),"")</f>
        <v>L</v>
      </c>
      <c r="AK314" s="90" t="str">
        <f>IFERROR(IF(INDEX(RM_I_BI,MATCH($U314,RM_KEY,0))="","",INDEX(RM_I_BI,MATCH($U314,RM_KEY,0))),"")</f>
        <v>L</v>
      </c>
      <c r="AL314" s="90" t="str">
        <f>IFERROR(IF(INDEX(RM_I_Exp,MATCH($U314,RM_KEY,0))="","",INDEX(RM_I_Exp,MATCH($U314,RM_KEY,0))),"")</f>
        <v>L</v>
      </c>
      <c r="AM314" s="90" t="str">
        <f>IFERROR(IF(INDEX(RM_I_Edu,MATCH($U314,RM_KEY,0))="","",INDEX(RM_I_Edu,MATCH($U314,RM_KEY,0))),"")</f>
        <v>L</v>
      </c>
      <c r="AN314" s="91" t="str">
        <f>IFERROR(IF(INDEX(RM_M_C,MATCH($U314,RM_KEY,0))="","",INDEX(RM_M_C,MATCH($U314,RM_KEY,0))),"")</f>
        <v>H</v>
      </c>
      <c r="AO314" s="92" t="str">
        <f>IFERROR(IF(INDEX(RM_M_Au,MATCH($U314,RM_KEY,0))="","",INDEX(RM_M_Au,MATCH($U314,RM_KEY,0))),"")</f>
        <v>M</v>
      </c>
      <c r="AP314" s="92" t="str">
        <f>IFERROR(IF(INDEX(RM_M_Ac,MATCH($U314,RM_KEY,0))="","",INDEX(RM_M_Ac,MATCH($U314,RM_KEY,0))),"")</f>
        <v>M</v>
      </c>
      <c r="AQ314" s="92" t="str">
        <f>IFERROR(IF(INDEX(RM_M_L,MATCH($U314,RM_KEY,0))="","",INDEX(RM_M_L,MATCH($U314,RM_KEY,0))),"")</f>
        <v>L</v>
      </c>
      <c r="AR314" s="92" t="str">
        <f>IFERROR(IF(INDEX(RM_M_BI,MATCH($U314,RM_KEY,0))="","",INDEX(RM_M_BI,MATCH($U314,RM_KEY,0))),"")</f>
        <v>L</v>
      </c>
      <c r="AS314" s="92" t="str">
        <f>IFERROR(IF(INDEX(RM_M_Exp,MATCH($U314,RM_KEY,0))="","",INDEX(RM_M_Exp,MATCH($U314,RM_KEY,0))),"")</f>
        <v>L</v>
      </c>
      <c r="AT314" s="92" t="str">
        <f>IFERROR(IF(INDEX(RM_M_Edu,MATCH($U314,RM_KEY,0))="","",INDEX(RM_M_Edu,MATCH($U314,RM_KEY,0))),"")</f>
        <v>L</v>
      </c>
      <c r="AU314" s="93" t="str">
        <f>IFERROR(IF(INDEX(RM_L_C,MATCH($U314,RM_KEY,0))="","",INDEX(RM_L_C,MATCH($U314,RM_KEY,0))),"")</f>
        <v/>
      </c>
      <c r="AV314" s="94" t="str">
        <f>IFERROR(IF(INDEX(RM_L_Au,MATCH($U314,RM_KEY,0))="","",INDEX(RM_L_Au,MATCH($U314,RM_KEY,0))),"")</f>
        <v/>
      </c>
      <c r="AW314" s="94" t="str">
        <f>IFERROR(IF(INDEX(RM_L_Ac,MATCH($U314,RM_KEY,0))="","",INDEX(RM_L_Ac,MATCH($U314,RM_KEY,0))),"")</f>
        <v/>
      </c>
      <c r="AX314" s="94" t="str">
        <f>IFERROR(IF(INDEX(RM_L_L,MATCH($U314,RM_KEY,0))="","",INDEX(RM_L_L,MATCH($U314,RM_KEY,0))),"")</f>
        <v/>
      </c>
      <c r="AY314" s="94" t="str">
        <f>IFERROR(IF(INDEX(RM_L_BI,MATCH($U314,RM_KEY,0))="","",INDEX(RM_L_BI,MATCH($U314,RM_KEY,0))),"")</f>
        <v/>
      </c>
      <c r="AZ314" s="94" t="str">
        <f>IFERROR(IF(INDEX(RM_L_Exp,MATCH($U314,RM_KEY,0))="","",INDEX(RM_L_Exp,MATCH($U314,RM_KEY,0))),"")</f>
        <v/>
      </c>
      <c r="BA314" s="94" t="str">
        <f>IFERROR(IF(INDEX(RM_L_Edu,MATCH($U314,RM_KEY,0))="","",INDEX(RM_L_Edu,MATCH($U314,RM_KEY,0))),"")</f>
        <v/>
      </c>
      <c r="BB314" s="89" t="inlineStr">
        <is>
          <t>M</t>
        </is>
      </c>
      <c r="BC314" s="90" t="inlineStr">
        <is>
          <t>M</t>
        </is>
      </c>
      <c r="BD314" s="90" t="inlineStr">
        <is>
          <t>M</t>
        </is>
      </c>
      <c r="BE314" s="90" t="inlineStr">
        <is>
          <t>M</t>
        </is>
      </c>
      <c r="BF314" s="90" t="n"/>
      <c r="BG314" s="90" t="inlineStr">
        <is>
          <t>H</t>
        </is>
      </c>
      <c r="BH314" s="90" t="inlineStr">
        <is>
          <t>H</t>
        </is>
      </c>
      <c r="BI314" s="93" t="n"/>
      <c r="BJ314" s="94" t="n"/>
      <c r="BK314" s="94" t="n"/>
      <c r="BL314" s="94" t="n"/>
      <c r="BM314" s="94" t="n"/>
      <c r="BN314" s="94" t="n"/>
      <c r="BO314" s="94" t="n"/>
      <c r="BP314" s="63" t="n"/>
      <c r="BQ314" s="95" t="str">
        <f>IF(CY314=0,"",IF(BP314&lt;&gt;"",BP314,IF(LEFT(W314,1)="X",W314,IF(OR(W314="B+",W314="C+"),INDEX(LAD_PC,MAX(1,MIN(14,MATCH(W314,LAD_PC,0)+IF((DA314-CZ314)&gt;=0.5,1,IF((DA314-CZ314)&lt;=-0.5,-1,0))))),INDEX(LAD_STD,MAX(1,MIN(12,MATCH(W314,LAD_STD,0)+IF((DA314-CZ314)&gt;=0.5,1,IF((DA314-CZ314)&lt;=-0.5,-1,0)))))))))</f>
        <v/>
      </c>
      <c r="BR314" s="86" t="str">
        <f>IF(BQ314="","",IFERROR(CHOOSE(INDEX(B_RANK,MATCH(BQ314,B_LVL,0)),"Band A · Practitioner","Band B · Specialist / Manager","B+ · Player-Coach","Band C · Principal / Head","C+ · Player-Coach","Band D · Business leadership","Band E · Enterprise leadership"),"Band X · Consultant"))</f>
        <v/>
      </c>
      <c r="BS314" s="86" t="str">
        <f>IF(BQ314="","",IF(BQ314=W314,"• Same",IF(INDEX(B_VAL,MATCH(BQ314,B_LVL,0))&gt;INDEX(B_VAL,MATCH(W314,B_LVL,0)),"▲ Up","▼ Down")))</f>
        <v/>
      </c>
      <c r="BT314" s="95" t="str">
        <f>IF(BQ314&lt;&gt;"",BQ314,W314)</f>
        <v>A3</v>
      </c>
      <c r="BU314" s="86" t="str">
        <f>IFERROR(IF($H314="","—",IF(OR(LEFT(BT314,1)="X",LEFT(INDEX($BT$7:$BT$592,MATCH($H314,$D$7:$D$592,0)),1)="X"),"—",IF(AND(LEFT(BT314,1)="E",LEFT(INDEX($BT$7:$BT$592,MATCH($H314,$D$7:$D$592,0)),1)="E"),"Exception · Band E",IF(INDEX(B_VAL,MATCH(BT314,B_LVL,0))&gt;=INDEX(B_VAL,MATCH(INDEX($BT$7:$BT$592,MATCH($H314,$D$7:$D$592,0)),B_LVL,0)),"⚠ At or above the manager",IF(INDEX(B_RANK,MATCH(BT314,B_LVL,0))=INDEX(B_RANK,MATCH(INDEX($BT$7:$BT$592,MATCH($H314,$D$7:$D$592,0)),B_LVL,0)),"⚠ Same band as the manager","OK"))))),"—")</f>
        <v>OK</v>
      </c>
      <c r="BV314" s="64" t="n"/>
      <c r="BW314" s="20">
        <f>IFERROR(INDEX(LMH_PTS,MATCH(AG314,LMH_KEY,0)),0)</f>
        <v>9</v>
      </c>
      <c r="BX314" s="21">
        <f>IFERROR(INDEX(LMH_PTS,MATCH(AH314,LMH_KEY,0)),0)</f>
        <v>3</v>
      </c>
      <c r="BY314" s="21">
        <f>IFERROR(INDEX(LMH_PTS,MATCH(AI314,LMH_KEY,0)),0)</f>
        <v>1</v>
      </c>
      <c r="BZ314" s="21">
        <f>IFERROR(INDEX(LMH_PTS,MATCH(AJ314,LMH_KEY,0)),0)</f>
        <v>1</v>
      </c>
      <c r="CA314" s="21">
        <f>IFERROR(INDEX(LMH_PTS,MATCH(AK314,LMH_KEY,0)),0)</f>
        <v>1</v>
      </c>
      <c r="CB314" s="21">
        <f>IFERROR(INDEX(LMH_PTS,MATCH(AL314,LMH_KEY,0)),0)</f>
        <v>1</v>
      </c>
      <c r="CC314" s="21">
        <f>IFERROR(INDEX(LMH_PTS,MATCH(AM314,LMH_KEY,0)),0)</f>
        <v>1</v>
      </c>
      <c r="CD314" s="21">
        <f>IFERROR(INDEX(LMH_PTS,MATCH(IF(AU314&lt;&gt;"",AU314,AG314),LMH_KEY,0)),0)</f>
        <v>9</v>
      </c>
      <c r="CE314" s="21">
        <f>IFERROR(INDEX(LMH_PTS,MATCH(IF(AV314&lt;&gt;"",AV314,AH314),LMH_KEY,0)),0)</f>
        <v>3</v>
      </c>
      <c r="CF314" s="21">
        <f>IFERROR(INDEX(LMH_PTS,MATCH(IF(AW314&lt;&gt;"",AW314,AI314),LMH_KEY,0)),0)</f>
        <v>1</v>
      </c>
      <c r="CG314" s="21">
        <f>IFERROR(INDEX(LMH_PTS,MATCH(IF(AX314&lt;&gt;"",AX314,AJ314),LMH_KEY,0)),0)</f>
        <v>1</v>
      </c>
      <c r="CH314" s="21">
        <f>IFERROR(INDEX(LMH_PTS,MATCH(IF(AY314&lt;&gt;"",AY314,AK314),LMH_KEY,0)),0)</f>
        <v>1</v>
      </c>
      <c r="CI314" s="21">
        <f>IFERROR(INDEX(LMH_PTS,MATCH(IF(AZ314&lt;&gt;"",AZ314,AL314),LMH_KEY,0)),0)</f>
        <v>1</v>
      </c>
      <c r="CJ314" s="21">
        <f>IFERROR(INDEX(LMH_PTS,MATCH(IF(BA314&lt;&gt;"",BA314,AM314),LMH_KEY,0)),0)</f>
        <v>1</v>
      </c>
      <c r="CK314" s="21">
        <f>IF(BB314="",0,IFERROR(INDEX(LMH_STEP,MATCH(BB314,LMH_KEY,0)),0))</f>
        <v>0</v>
      </c>
      <c r="CL314" s="21">
        <f>IF(BC314="",0,IFERROR(INDEX(LMH_STEP,MATCH(BC314,LMH_KEY,0)),0))</f>
        <v>0</v>
      </c>
      <c r="CM314" s="21">
        <f>IF(BD314="",0,IFERROR(INDEX(LMH_STEP,MATCH(BD314,LMH_KEY,0)),0))</f>
        <v>0</v>
      </c>
      <c r="CN314" s="21">
        <f>IF(BE314="",0,IFERROR(INDEX(LMH_STEP,MATCH(BE314,LMH_KEY,0)),0))</f>
        <v>0</v>
      </c>
      <c r="CO314" s="21">
        <f>IF(BF314="",0,IFERROR(INDEX(LMH_STEP,MATCH(BF314,LMH_KEY,0)),0))</f>
        <v>0</v>
      </c>
      <c r="CP314" s="21">
        <f>IF(BG314="",0,IFERROR(INDEX(LMH_STEP,MATCH(BG314,LMH_KEY,0)),0))</f>
        <v>1</v>
      </c>
      <c r="CQ314" s="21">
        <f>IF(BH314="",0,IFERROR(INDEX(LMH_STEP,MATCH(BH314,LMH_KEY,0)),0))</f>
        <v>1</v>
      </c>
      <c r="CR314" s="21">
        <f>IF(BI314&lt;&gt;"",IFERROR(INDEX(LMH_STEP,MATCH(BI314,LMH_KEY,0)),0),CK314)</f>
        <v>0</v>
      </c>
      <c r="CS314" s="21">
        <f>IF(BJ314&lt;&gt;"",IFERROR(INDEX(LMH_STEP,MATCH(BJ314,LMH_KEY,0)),0),CL314)</f>
        <v>0</v>
      </c>
      <c r="CT314" s="21">
        <f>IF(BK314&lt;&gt;"",IFERROR(INDEX(LMH_STEP,MATCH(BK314,LMH_KEY,0)),0),CM314)</f>
        <v>0</v>
      </c>
      <c r="CU314" s="21">
        <f>IF(BL314&lt;&gt;"",IFERROR(INDEX(LMH_STEP,MATCH(BL314,LMH_KEY,0)),0),CN314)</f>
        <v>0</v>
      </c>
      <c r="CV314" s="21">
        <f>IF(BM314&lt;&gt;"",IFERROR(INDEX(LMH_STEP,MATCH(BM314,LMH_KEY,0)),0),CO314)</f>
        <v>0</v>
      </c>
      <c r="CW314" s="21">
        <f>IF(BN314&lt;&gt;"",IFERROR(INDEX(LMH_STEP,MATCH(BN314,LMH_KEY,0)),0),CP314)</f>
        <v>1</v>
      </c>
      <c r="CX314" s="21">
        <f>IF(BO314&lt;&gt;"",IFERROR(INDEX(LMH_STEP,MATCH(BO314,LMH_KEY,0)),0),CQ314)</f>
        <v>1</v>
      </c>
      <c r="CY314" s="21">
        <f>COUNTA(BI314:BO314)+IF(BP314&lt;&gt;"",1,0)+IFERROR(INDEX(RM_LCNT,MATCH($U314,RM_KEY,0)),0)</f>
        <v>0</v>
      </c>
      <c r="CZ314" s="21">
        <f>IF((BW314+BX314+BY314+BZ314+CA314+CB314+CC314)=0,0,(BW314*CK314+BX314*CL314+BY314*CM314+BZ314*CN314+CA314*CO314+CB314*CP314+CC314*CQ314)/(BW314+BX314+BY314+BZ314+CA314+CB314+CC314))</f>
        <v>0.117647058823529</v>
      </c>
      <c r="DA314" s="21">
        <f>IF((CD314+CE314+CF314+CG314+CH314+CI314+CJ314)=0,0,(CD314*CR314+CE314*CS314+CF314*CT314+CG314*CU314+CH314*CV314+CI314*CW314+CJ314*CX314)/(CD314+CE314+CF314+CG314+CH314+CI314+CJ314))</f>
        <v>0.117647058823529</v>
      </c>
    </row>
    <row r="315" ht="70" customHeight="1">
      <c r="A315" s="59" t="inlineStr">
        <is>
          <t>iFile</t>
        </is>
      </c>
      <c r="B315" s="17" t="inlineStr">
        <is>
          <t>Technology</t>
        </is>
      </c>
      <c r="C315" s="17" t="n">
        <v>6</v>
      </c>
      <c r="D315" s="17" t="inlineStr">
        <is>
          <t>IRIS2442</t>
        </is>
      </c>
      <c r="E315" s="17" t="inlineStr">
        <is>
          <t>Rushikesh Shrikhande</t>
        </is>
      </c>
      <c r="F315" s="17" t="inlineStr">
        <is>
          <t>Trainee Software Engineer</t>
        </is>
      </c>
      <c r="G315" s="17" t="inlineStr">
        <is>
          <t>Amruta Kadam</t>
        </is>
      </c>
      <c r="H315" s="17" t="inlineStr">
        <is>
          <t>IRIS1474</t>
        </is>
      </c>
      <c r="I315" s="17" t="n">
        <v>0.9</v>
      </c>
      <c r="J315" s="17" t="inlineStr">
        <is>
          <t>B.E</t>
        </is>
      </c>
      <c r="K315" s="17" t="inlineStr">
        <is>
          <t>L2 – Trainee</t>
        </is>
      </c>
      <c r="L315" s="82" t="inlineStr">
        <is>
          <t>20 of 20</t>
        </is>
      </c>
      <c r="M315" s="83" t="n"/>
      <c r="N31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15" s="83" t="inlineStr">
        <is>
          <t>Latest rating: 3 · Potential: Low · 9-box: Core Contributor</t>
        </is>
      </c>
      <c r="P315" s="83" t="n"/>
      <c r="Q315" s="84" t="inlineStr">
        <is>
          <t>Open ▸</t>
        </is>
      </c>
      <c r="R315" s="84" t="inlineStr">
        <is>
          <t>Card ▸</t>
        </is>
      </c>
      <c r="S315" s="85" t="inlineStr">
        <is>
          <t>Engineering &amp; Development</t>
        </is>
      </c>
      <c r="T315" s="86" t="inlineStr">
        <is>
          <t>Backend Development</t>
        </is>
      </c>
      <c r="U315" s="86" t="inlineStr">
        <is>
          <t>R032</t>
        </is>
      </c>
      <c r="V315" s="86" t="inlineStr">
        <is>
          <t>Backend Development · IC</t>
        </is>
      </c>
      <c r="W315" s="101" t="inlineStr">
        <is>
          <t>A1</t>
        </is>
      </c>
      <c r="X315" s="86" t="inlineStr">
        <is>
          <t>Band A · Practitioner</t>
        </is>
      </c>
      <c r="Y315" s="86" t="inlineStr">
        <is>
          <t>Trainee Software Engineer</t>
        </is>
      </c>
      <c r="Z315" s="86" t="n"/>
      <c r="AA315" s="86" t="inlineStr">
        <is>
          <t>Placed at A1 by the evidence: six ratings × market-derived weights and rules R1–R13 · no move needed for the reporting line</t>
        </is>
      </c>
      <c r="AB315" s="86" t="n"/>
      <c r="AC315" s="88" t="n"/>
      <c r="AD315" s="21" t="n"/>
      <c r="AE315" s="21" t="n"/>
      <c r="AF315" s="21" t="inlineStr">
        <is>
          <t>Entry / P1 · intern · SFIA 1 Follow</t>
        </is>
      </c>
      <c r="AG315" s="89" t="str">
        <f>IFERROR(IF(INDEX(RM_I_C,MATCH($U315,RM_KEY,0))="","",INDEX(RM_I_C,MATCH($U315,RM_KEY,0))),"")</f>
        <v>H</v>
      </c>
      <c r="AH315" s="90" t="str">
        <f>IFERROR(IF(INDEX(RM_I_Au,MATCH($U315,RM_KEY,0))="","",INDEX(RM_I_Au,MATCH($U315,RM_KEY,0))),"")</f>
        <v>M</v>
      </c>
      <c r="AI315" s="90" t="str">
        <f>IFERROR(IF(INDEX(RM_I_Ac,MATCH($U315,RM_KEY,0))="","",INDEX(RM_I_Ac,MATCH($U315,RM_KEY,0))),"")</f>
        <v>L</v>
      </c>
      <c r="AJ315" s="90" t="str">
        <f>IFERROR(IF(INDEX(RM_I_L,MATCH($U315,RM_KEY,0))="","",INDEX(RM_I_L,MATCH($U315,RM_KEY,0))),"")</f>
        <v>L</v>
      </c>
      <c r="AK315" s="90" t="str">
        <f>IFERROR(IF(INDEX(RM_I_BI,MATCH($U315,RM_KEY,0))="","",INDEX(RM_I_BI,MATCH($U315,RM_KEY,0))),"")</f>
        <v>L</v>
      </c>
      <c r="AL315" s="90" t="str">
        <f>IFERROR(IF(INDEX(RM_I_Exp,MATCH($U315,RM_KEY,0))="","",INDEX(RM_I_Exp,MATCH($U315,RM_KEY,0))),"")</f>
        <v>L</v>
      </c>
      <c r="AM315" s="90" t="str">
        <f>IFERROR(IF(INDEX(RM_I_Edu,MATCH($U315,RM_KEY,0))="","",INDEX(RM_I_Edu,MATCH($U315,RM_KEY,0))),"")</f>
        <v>L</v>
      </c>
      <c r="AN315" s="91" t="str">
        <f>IFERROR(IF(INDEX(RM_M_C,MATCH($U315,RM_KEY,0))="","",INDEX(RM_M_C,MATCH($U315,RM_KEY,0))),"")</f>
        <v>H</v>
      </c>
      <c r="AO315" s="92" t="str">
        <f>IFERROR(IF(INDEX(RM_M_Au,MATCH($U315,RM_KEY,0))="","",INDEX(RM_M_Au,MATCH($U315,RM_KEY,0))),"")</f>
        <v>M</v>
      </c>
      <c r="AP315" s="92" t="str">
        <f>IFERROR(IF(INDEX(RM_M_Ac,MATCH($U315,RM_KEY,0))="","",INDEX(RM_M_Ac,MATCH($U315,RM_KEY,0))),"")</f>
        <v>M</v>
      </c>
      <c r="AQ315" s="92" t="str">
        <f>IFERROR(IF(INDEX(RM_M_L,MATCH($U315,RM_KEY,0))="","",INDEX(RM_M_L,MATCH($U315,RM_KEY,0))),"")</f>
        <v>L</v>
      </c>
      <c r="AR315" s="92" t="str">
        <f>IFERROR(IF(INDEX(RM_M_BI,MATCH($U315,RM_KEY,0))="","",INDEX(RM_M_BI,MATCH($U315,RM_KEY,0))),"")</f>
        <v>L</v>
      </c>
      <c r="AS315" s="92" t="str">
        <f>IFERROR(IF(INDEX(RM_M_Exp,MATCH($U315,RM_KEY,0))="","",INDEX(RM_M_Exp,MATCH($U315,RM_KEY,0))),"")</f>
        <v>L</v>
      </c>
      <c r="AT315" s="92" t="str">
        <f>IFERROR(IF(INDEX(RM_M_Edu,MATCH($U315,RM_KEY,0))="","",INDEX(RM_M_Edu,MATCH($U315,RM_KEY,0))),"")</f>
        <v>L</v>
      </c>
      <c r="AU315" s="93" t="str">
        <f>IFERROR(IF(INDEX(RM_L_C,MATCH($U315,RM_KEY,0))="","",INDEX(RM_L_C,MATCH($U315,RM_KEY,0))),"")</f>
        <v/>
      </c>
      <c r="AV315" s="94" t="str">
        <f>IFERROR(IF(INDEX(RM_L_Au,MATCH($U315,RM_KEY,0))="","",INDEX(RM_L_Au,MATCH($U315,RM_KEY,0))),"")</f>
        <v/>
      </c>
      <c r="AW315" s="94" t="str">
        <f>IFERROR(IF(INDEX(RM_L_Ac,MATCH($U315,RM_KEY,0))="","",INDEX(RM_L_Ac,MATCH($U315,RM_KEY,0))),"")</f>
        <v/>
      </c>
      <c r="AX315" s="94" t="str">
        <f>IFERROR(IF(INDEX(RM_L_L,MATCH($U315,RM_KEY,0))="","",INDEX(RM_L_L,MATCH($U315,RM_KEY,0))),"")</f>
        <v/>
      </c>
      <c r="AY315" s="94" t="str">
        <f>IFERROR(IF(INDEX(RM_L_BI,MATCH($U315,RM_KEY,0))="","",INDEX(RM_L_BI,MATCH($U315,RM_KEY,0))),"")</f>
        <v/>
      </c>
      <c r="AZ315" s="94" t="str">
        <f>IFERROR(IF(INDEX(RM_L_Exp,MATCH($U315,RM_KEY,0))="","",INDEX(RM_L_Exp,MATCH($U315,RM_KEY,0))),"")</f>
        <v/>
      </c>
      <c r="BA315" s="94" t="str">
        <f>IFERROR(IF(INDEX(RM_L_Edu,MATCH($U315,RM_KEY,0))="","",INDEX(RM_L_Edu,MATCH($U315,RM_KEY,0))),"")</f>
        <v/>
      </c>
      <c r="BB315" s="89" t="n"/>
      <c r="BC315" s="90" t="n"/>
      <c r="BD315" s="90" t="n"/>
      <c r="BE315" s="90" t="n"/>
      <c r="BF315" s="90" t="n"/>
      <c r="BG315" s="90" t="inlineStr">
        <is>
          <t>M</t>
        </is>
      </c>
      <c r="BH315" s="90" t="inlineStr">
        <is>
          <t>M</t>
        </is>
      </c>
      <c r="BI315" s="93" t="n"/>
      <c r="BJ315" s="94" t="n"/>
      <c r="BK315" s="94" t="n"/>
      <c r="BL315" s="94" t="n"/>
      <c r="BM315" s="94" t="n"/>
      <c r="BN315" s="94" t="n"/>
      <c r="BO315" s="94" t="n"/>
      <c r="BP315" s="63" t="n"/>
      <c r="BQ315" s="95" t="str">
        <f>IF(CY315=0,"",IF(BP315&lt;&gt;"",BP315,IF(LEFT(W315,1)="X",W315,IF(OR(W315="B+",W315="C+"),INDEX(LAD_PC,MAX(1,MIN(14,MATCH(W315,LAD_PC,0)+IF((DA315-CZ315)&gt;=0.5,1,IF((DA315-CZ315)&lt;=-0.5,-1,0))))),INDEX(LAD_STD,MAX(1,MIN(12,MATCH(W315,LAD_STD,0)+IF((DA315-CZ315)&gt;=0.5,1,IF((DA315-CZ315)&lt;=-0.5,-1,0)))))))))</f>
        <v/>
      </c>
      <c r="BR315" s="86" t="str">
        <f>IF(BQ315="","",IFERROR(CHOOSE(INDEX(B_RANK,MATCH(BQ315,B_LVL,0)),"Band A · Practitioner","Band B · Specialist / Manager","B+ · Player-Coach","Band C · Principal / Head","C+ · Player-Coach","Band D · Business leadership","Band E · Enterprise leadership"),"Band X · Consultant"))</f>
        <v/>
      </c>
      <c r="BS315" s="86" t="str">
        <f>IF(BQ315="","",IF(BQ315=W315,"• Same",IF(INDEX(B_VAL,MATCH(BQ315,B_LVL,0))&gt;INDEX(B_VAL,MATCH(W315,B_LVL,0)),"▲ Up","▼ Down")))</f>
        <v/>
      </c>
      <c r="BT315" s="95" t="str">
        <f>IF(BQ315&lt;&gt;"",BQ315,W315)</f>
        <v>A1</v>
      </c>
      <c r="BU315" s="86" t="str">
        <f>IFERROR(IF($H315="","—",IF(OR(LEFT(BT315,1)="X",LEFT(INDEX($BT$7:$BT$592,MATCH($H315,$D$7:$D$592,0)),1)="X"),"—",IF(AND(LEFT(BT315,1)="E",LEFT(INDEX($BT$7:$BT$592,MATCH($H315,$D$7:$D$592,0)),1)="E"),"Exception · Band E",IF(INDEX(B_VAL,MATCH(BT315,B_LVL,0))&gt;=INDEX(B_VAL,MATCH(INDEX($BT$7:$BT$592,MATCH($H315,$D$7:$D$592,0)),B_LVL,0)),"⚠ At or above the manager",IF(INDEX(B_RANK,MATCH(BT315,B_LVL,0))=INDEX(B_RANK,MATCH(INDEX($BT$7:$BT$592,MATCH($H315,$D$7:$D$592,0)),B_LVL,0)),"⚠ Same band as the manager","OK"))))),"—")</f>
        <v>OK</v>
      </c>
      <c r="BV315" s="64" t="n"/>
      <c r="BW315" s="20">
        <f>IFERROR(INDEX(LMH_PTS,MATCH(AG315,LMH_KEY,0)),0)</f>
        <v>9</v>
      </c>
      <c r="BX315" s="21">
        <f>IFERROR(INDEX(LMH_PTS,MATCH(AH315,LMH_KEY,0)),0)</f>
        <v>3</v>
      </c>
      <c r="BY315" s="21">
        <f>IFERROR(INDEX(LMH_PTS,MATCH(AI315,LMH_KEY,0)),0)</f>
        <v>1</v>
      </c>
      <c r="BZ315" s="21">
        <f>IFERROR(INDEX(LMH_PTS,MATCH(AJ315,LMH_KEY,0)),0)</f>
        <v>1</v>
      </c>
      <c r="CA315" s="21">
        <f>IFERROR(INDEX(LMH_PTS,MATCH(AK315,LMH_KEY,0)),0)</f>
        <v>1</v>
      </c>
      <c r="CB315" s="21">
        <f>IFERROR(INDEX(LMH_PTS,MATCH(AL315,LMH_KEY,0)),0)</f>
        <v>1</v>
      </c>
      <c r="CC315" s="21">
        <f>IFERROR(INDEX(LMH_PTS,MATCH(AM315,LMH_KEY,0)),0)</f>
        <v>1</v>
      </c>
      <c r="CD315" s="21">
        <f>IFERROR(INDEX(LMH_PTS,MATCH(IF(AU315&lt;&gt;"",AU315,AG315),LMH_KEY,0)),0)</f>
        <v>9</v>
      </c>
      <c r="CE315" s="21">
        <f>IFERROR(INDEX(LMH_PTS,MATCH(IF(AV315&lt;&gt;"",AV315,AH315),LMH_KEY,0)),0)</f>
        <v>3</v>
      </c>
      <c r="CF315" s="21">
        <f>IFERROR(INDEX(LMH_PTS,MATCH(IF(AW315&lt;&gt;"",AW315,AI315),LMH_KEY,0)),0)</f>
        <v>1</v>
      </c>
      <c r="CG315" s="21">
        <f>IFERROR(INDEX(LMH_PTS,MATCH(IF(AX315&lt;&gt;"",AX315,AJ315),LMH_KEY,0)),0)</f>
        <v>1</v>
      </c>
      <c r="CH315" s="21">
        <f>IFERROR(INDEX(LMH_PTS,MATCH(IF(AY315&lt;&gt;"",AY315,AK315),LMH_KEY,0)),0)</f>
        <v>1</v>
      </c>
      <c r="CI315" s="21">
        <f>IFERROR(INDEX(LMH_PTS,MATCH(IF(AZ315&lt;&gt;"",AZ315,AL315),LMH_KEY,0)),0)</f>
        <v>1</v>
      </c>
      <c r="CJ315" s="21">
        <f>IFERROR(INDEX(LMH_PTS,MATCH(IF(BA315&lt;&gt;"",BA315,AM315),LMH_KEY,0)),0)</f>
        <v>1</v>
      </c>
      <c r="CK315" s="21">
        <f>IF(BB315="",0,IFERROR(INDEX(LMH_STEP,MATCH(BB315,LMH_KEY,0)),0))</f>
        <v>0</v>
      </c>
      <c r="CL315" s="21">
        <f>IF(BC315="",0,IFERROR(INDEX(LMH_STEP,MATCH(BC315,LMH_KEY,0)),0))</f>
        <v>0</v>
      </c>
      <c r="CM315" s="21">
        <f>IF(BD315="",0,IFERROR(INDEX(LMH_STEP,MATCH(BD315,LMH_KEY,0)),0))</f>
        <v>0</v>
      </c>
      <c r="CN315" s="21">
        <f>IF(BE315="",0,IFERROR(INDEX(LMH_STEP,MATCH(BE315,LMH_KEY,0)),0))</f>
        <v>0</v>
      </c>
      <c r="CO315" s="21">
        <f>IF(BF315="",0,IFERROR(INDEX(LMH_STEP,MATCH(BF315,LMH_KEY,0)),0))</f>
        <v>0</v>
      </c>
      <c r="CP315" s="21">
        <f>IF(BG315="",0,IFERROR(INDEX(LMH_STEP,MATCH(BG315,LMH_KEY,0)),0))</f>
        <v>0</v>
      </c>
      <c r="CQ315" s="21">
        <f>IF(BH315="",0,IFERROR(INDEX(LMH_STEP,MATCH(BH315,LMH_KEY,0)),0))</f>
        <v>0</v>
      </c>
      <c r="CR315" s="21">
        <f>IF(BI315&lt;&gt;"",IFERROR(INDEX(LMH_STEP,MATCH(BI315,LMH_KEY,0)),0),CK315)</f>
        <v>0</v>
      </c>
      <c r="CS315" s="21">
        <f>IF(BJ315&lt;&gt;"",IFERROR(INDEX(LMH_STEP,MATCH(BJ315,LMH_KEY,0)),0),CL315)</f>
        <v>0</v>
      </c>
      <c r="CT315" s="21">
        <f>IF(BK315&lt;&gt;"",IFERROR(INDEX(LMH_STEP,MATCH(BK315,LMH_KEY,0)),0),CM315)</f>
        <v>0</v>
      </c>
      <c r="CU315" s="21">
        <f>IF(BL315&lt;&gt;"",IFERROR(INDEX(LMH_STEP,MATCH(BL315,LMH_KEY,0)),0),CN315)</f>
        <v>0</v>
      </c>
      <c r="CV315" s="21">
        <f>IF(BM315&lt;&gt;"",IFERROR(INDEX(LMH_STEP,MATCH(BM315,LMH_KEY,0)),0),CO315)</f>
        <v>0</v>
      </c>
      <c r="CW315" s="21">
        <f>IF(BN315&lt;&gt;"",IFERROR(INDEX(LMH_STEP,MATCH(BN315,LMH_KEY,0)),0),CP315)</f>
        <v>0</v>
      </c>
      <c r="CX315" s="21">
        <f>IF(BO315&lt;&gt;"",IFERROR(INDEX(LMH_STEP,MATCH(BO315,LMH_KEY,0)),0),CQ315)</f>
        <v>0</v>
      </c>
      <c r="CY315" s="21">
        <f>COUNTA(BI315:BO315)+IF(BP315&lt;&gt;"",1,0)+IFERROR(INDEX(RM_LCNT,MATCH($U315,RM_KEY,0)),0)</f>
        <v>0</v>
      </c>
      <c r="CZ315" s="21">
        <f>IF((BW315+BX315+BY315+BZ315+CA315+CB315+CC315)=0,0,(BW315*CK315+BX315*CL315+BY315*CM315+BZ315*CN315+CA315*CO315+CB315*CP315+CC315*CQ315)/(BW315+BX315+BY315+BZ315+CA315+CB315+CC315))</f>
        <v>0</v>
      </c>
      <c r="DA315" s="21">
        <f>IF((CD315+CE315+CF315+CG315+CH315+CI315+CJ315)=0,0,(CD315*CR315+CE315*CS315+CF315*CT315+CG315*CU315+CH315*CV315+CI315*CW315+CJ315*CX315)/(CD315+CE315+CF315+CG315+CH315+CI315+CJ315))</f>
        <v>0</v>
      </c>
    </row>
    <row r="316" ht="70" customHeight="1">
      <c r="A316" s="59" t="inlineStr">
        <is>
          <t>iFile</t>
        </is>
      </c>
      <c r="B316" s="17" t="inlineStr">
        <is>
          <t>Technology</t>
        </is>
      </c>
      <c r="C316" s="17" t="n">
        <v>5</v>
      </c>
      <c r="D316" s="17" t="inlineStr">
        <is>
          <t>IRIS1647</t>
        </is>
      </c>
      <c r="E316" s="17" t="inlineStr">
        <is>
          <t>Bhavana Thakare</t>
        </is>
      </c>
      <c r="F316" s="17" t="inlineStr">
        <is>
          <t>Tech Lead</t>
        </is>
      </c>
      <c r="G316" s="17" t="inlineStr">
        <is>
          <t>Yunus Patel</t>
        </is>
      </c>
      <c r="H316" s="17" t="inlineStr">
        <is>
          <t>IRIS2127</t>
        </is>
      </c>
      <c r="I316" s="17" t="n">
        <v>13.3</v>
      </c>
      <c r="J316" s="17" t="inlineStr">
        <is>
          <t>MSc</t>
        </is>
      </c>
      <c r="K316" s="17" t="inlineStr">
        <is>
          <t>L5 – Lead · IC</t>
        </is>
      </c>
      <c r="L316" s="82" t="inlineStr">
        <is>
          <t>19 of 20</t>
        </is>
      </c>
      <c r="M316" s="83" t="n"/>
      <c r="N316"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316" s="83" t="inlineStr">
        <is>
          <t>Latest rating: 4 · Potential: Medium · 9-box: High Impact / Growth Talent</t>
        </is>
      </c>
      <c r="P316" s="83" t="inlineStr">
        <is>
          <t>Complexity &amp; Expertise: A3: Resolves technical issues, enhancements and production support on business-critical Java/J2EE applications → moved down 1
Autonomy &amp; Decision: A3: Decides how to solve technical issues and code-level changes; not major business or production decisions → moved down 1
Accountability &amp; Impact: A3: own survey / KRA answers · summarised by the rater; not quoted → moved down 0.5
Leadership &amp; Strategy: A3: Survey describes no leadership; manager note says she controls her team; two reports → moved down 0.5</t>
        </is>
      </c>
      <c r="Q316" s="84" t="inlineStr">
        <is>
          <t>Open ▸</t>
        </is>
      </c>
      <c r="R316" s="84" t="inlineStr">
        <is>
          <t>Card ▸</t>
        </is>
      </c>
      <c r="S316" s="85" t="inlineStr">
        <is>
          <t>Engineering &amp; Development</t>
        </is>
      </c>
      <c r="T316" s="86" t="inlineStr">
        <is>
          <t>Backend Development</t>
        </is>
      </c>
      <c r="U316" s="86" t="inlineStr">
        <is>
          <t>R032</t>
        </is>
      </c>
      <c r="V316" s="86" t="inlineStr">
        <is>
          <t>Backend Development · IC</t>
        </is>
      </c>
      <c r="W316" s="99" t="inlineStr">
        <is>
          <t>B1</t>
        </is>
      </c>
      <c r="X316" s="86" t="inlineStr">
        <is>
          <t>Band B · Specialist / Manager</t>
        </is>
      </c>
      <c r="Y316" s="86" t="inlineStr">
        <is>
          <t>Technical Specialist – POD Lead</t>
        </is>
      </c>
      <c r="Z316" s="100" t="inlineStr">
        <is>
          <t>Senior Technical Specialist – POD Lead → Technical Specialist – POD Lead</t>
        </is>
      </c>
      <c r="AA316" s="86" t="inlineStr">
        <is>
          <t>Placed at B1 by the evidence: six ratings × market-derived weights and rules R1–R13 · no move needed for the reporting line</t>
        </is>
      </c>
      <c r="AB316" s="86" t="n"/>
      <c r="AC316" s="88" t="inlineStr">
        <is>
          <t>B1</t>
        </is>
      </c>
      <c r="AD316" s="21" t="inlineStr">
        <is>
          <t>High · 13.3 yrs vs market 4–8 yrs for B1</t>
        </is>
      </c>
      <c r="AE316" s="21" t="inlineStr">
        <is>
          <t>1 direct reports · norm IC: none · Team Lead: 3–5</t>
        </is>
      </c>
      <c r="AF316" s="21" t="inlineStr">
        <is>
          <t>P3 / M2 · SFIA 4 Enable</t>
        </is>
      </c>
      <c r="AG316" s="89" t="str">
        <f>IFERROR(IF(INDEX(RM_I_C,MATCH($U316,RM_KEY,0))="","",INDEX(RM_I_C,MATCH($U316,RM_KEY,0))),"")</f>
        <v>H</v>
      </c>
      <c r="AH316" s="90" t="str">
        <f>IFERROR(IF(INDEX(RM_I_Au,MATCH($U316,RM_KEY,0))="","",INDEX(RM_I_Au,MATCH($U316,RM_KEY,0))),"")</f>
        <v>M</v>
      </c>
      <c r="AI316" s="90" t="str">
        <f>IFERROR(IF(INDEX(RM_I_Ac,MATCH($U316,RM_KEY,0))="","",INDEX(RM_I_Ac,MATCH($U316,RM_KEY,0))),"")</f>
        <v>L</v>
      </c>
      <c r="AJ316" s="90" t="str">
        <f>IFERROR(IF(INDEX(RM_I_L,MATCH($U316,RM_KEY,0))="","",INDEX(RM_I_L,MATCH($U316,RM_KEY,0))),"")</f>
        <v>L</v>
      </c>
      <c r="AK316" s="90" t="str">
        <f>IFERROR(IF(INDEX(RM_I_BI,MATCH($U316,RM_KEY,0))="","",INDEX(RM_I_BI,MATCH($U316,RM_KEY,0))),"")</f>
        <v>L</v>
      </c>
      <c r="AL316" s="90" t="str">
        <f>IFERROR(IF(INDEX(RM_I_Exp,MATCH($U316,RM_KEY,0))="","",INDEX(RM_I_Exp,MATCH($U316,RM_KEY,0))),"")</f>
        <v>L</v>
      </c>
      <c r="AM316" s="90" t="str">
        <f>IFERROR(IF(INDEX(RM_I_Edu,MATCH($U316,RM_KEY,0))="","",INDEX(RM_I_Edu,MATCH($U316,RM_KEY,0))),"")</f>
        <v>L</v>
      </c>
      <c r="AN316" s="91" t="str">
        <f>IFERROR(IF(INDEX(RM_M_C,MATCH($U316,RM_KEY,0))="","",INDEX(RM_M_C,MATCH($U316,RM_KEY,0))),"")</f>
        <v>H</v>
      </c>
      <c r="AO316" s="92" t="str">
        <f>IFERROR(IF(INDEX(RM_M_Au,MATCH($U316,RM_KEY,0))="","",INDEX(RM_M_Au,MATCH($U316,RM_KEY,0))),"")</f>
        <v>M</v>
      </c>
      <c r="AP316" s="92" t="str">
        <f>IFERROR(IF(INDEX(RM_M_Ac,MATCH($U316,RM_KEY,0))="","",INDEX(RM_M_Ac,MATCH($U316,RM_KEY,0))),"")</f>
        <v>M</v>
      </c>
      <c r="AQ316" s="92" t="str">
        <f>IFERROR(IF(INDEX(RM_M_L,MATCH($U316,RM_KEY,0))="","",INDEX(RM_M_L,MATCH($U316,RM_KEY,0))),"")</f>
        <v>L</v>
      </c>
      <c r="AR316" s="92" t="str">
        <f>IFERROR(IF(INDEX(RM_M_BI,MATCH($U316,RM_KEY,0))="","",INDEX(RM_M_BI,MATCH($U316,RM_KEY,0))),"")</f>
        <v>L</v>
      </c>
      <c r="AS316" s="92" t="str">
        <f>IFERROR(IF(INDEX(RM_M_Exp,MATCH($U316,RM_KEY,0))="","",INDEX(RM_M_Exp,MATCH($U316,RM_KEY,0))),"")</f>
        <v>L</v>
      </c>
      <c r="AT316" s="92" t="str">
        <f>IFERROR(IF(INDEX(RM_M_Edu,MATCH($U316,RM_KEY,0))="","",INDEX(RM_M_Edu,MATCH($U316,RM_KEY,0))),"")</f>
        <v>L</v>
      </c>
      <c r="AU316" s="93" t="str">
        <f>IFERROR(IF(INDEX(RM_L_C,MATCH($U316,RM_KEY,0))="","",INDEX(RM_L_C,MATCH($U316,RM_KEY,0))),"")</f>
        <v/>
      </c>
      <c r="AV316" s="94" t="str">
        <f>IFERROR(IF(INDEX(RM_L_Au,MATCH($U316,RM_KEY,0))="","",INDEX(RM_L_Au,MATCH($U316,RM_KEY,0))),"")</f>
        <v/>
      </c>
      <c r="AW316" s="94" t="str">
        <f>IFERROR(IF(INDEX(RM_L_Ac,MATCH($U316,RM_KEY,0))="","",INDEX(RM_L_Ac,MATCH($U316,RM_KEY,0))),"")</f>
        <v/>
      </c>
      <c r="AX316" s="94" t="str">
        <f>IFERROR(IF(INDEX(RM_L_L,MATCH($U316,RM_KEY,0))="","",INDEX(RM_L_L,MATCH($U316,RM_KEY,0))),"")</f>
        <v/>
      </c>
      <c r="AY316" s="94" t="str">
        <f>IFERROR(IF(INDEX(RM_L_BI,MATCH($U316,RM_KEY,0))="","",INDEX(RM_L_BI,MATCH($U316,RM_KEY,0))),"")</f>
        <v/>
      </c>
      <c r="AZ316" s="94" t="str">
        <f>IFERROR(IF(INDEX(RM_L_Exp,MATCH($U316,RM_KEY,0))="","",INDEX(RM_L_Exp,MATCH($U316,RM_KEY,0))),"")</f>
        <v/>
      </c>
      <c r="BA316" s="94" t="str">
        <f>IFERROR(IF(INDEX(RM_L_Edu,MATCH($U316,RM_KEY,0))="","",INDEX(RM_L_Edu,MATCH($U316,RM_KEY,0))),"")</f>
        <v/>
      </c>
      <c r="BB316" s="89" t="inlineStr">
        <is>
          <t>M</t>
        </is>
      </c>
      <c r="BC316" s="90" t="inlineStr">
        <is>
          <t>M</t>
        </is>
      </c>
      <c r="BD316" s="90" t="inlineStr">
        <is>
          <t>M</t>
        </is>
      </c>
      <c r="BE316" s="90" t="inlineStr">
        <is>
          <t>M</t>
        </is>
      </c>
      <c r="BF316" s="90" t="n"/>
      <c r="BG316" s="90" t="inlineStr">
        <is>
          <t>H</t>
        </is>
      </c>
      <c r="BH316" s="90" t="inlineStr">
        <is>
          <t>H</t>
        </is>
      </c>
      <c r="BI316" s="93" t="n"/>
      <c r="BJ316" s="94" t="n"/>
      <c r="BK316" s="94" t="n"/>
      <c r="BL316" s="94" t="n"/>
      <c r="BM316" s="94" t="n"/>
      <c r="BN316" s="94" t="n"/>
      <c r="BO316" s="94" t="n"/>
      <c r="BP316" s="63" t="n"/>
      <c r="BQ316" s="95" t="str">
        <f>IF(CY316=0,"",IF(BP316&lt;&gt;"",BP316,IF(LEFT(W316,1)="X",W316,IF(OR(W316="B+",W316="C+"),INDEX(LAD_PC,MAX(1,MIN(14,MATCH(W316,LAD_PC,0)+IF((DA316-CZ316)&gt;=0.5,1,IF((DA316-CZ316)&lt;=-0.5,-1,0))))),INDEX(LAD_STD,MAX(1,MIN(12,MATCH(W316,LAD_STD,0)+IF((DA316-CZ316)&gt;=0.5,1,IF((DA316-CZ316)&lt;=-0.5,-1,0)))))))))</f>
        <v/>
      </c>
      <c r="BR316" s="86" t="str">
        <f>IF(BQ316="","",IFERROR(CHOOSE(INDEX(B_RANK,MATCH(BQ316,B_LVL,0)),"Band A · Practitioner","Band B · Specialist / Manager","B+ · Player-Coach","Band C · Principal / Head","C+ · Player-Coach","Band D · Business leadership","Band E · Enterprise leadership"),"Band X · Consultant"))</f>
        <v/>
      </c>
      <c r="BS316" s="86" t="str">
        <f>IF(BQ316="","",IF(BQ316=W316,"• Same",IF(INDEX(B_VAL,MATCH(BQ316,B_LVL,0))&gt;INDEX(B_VAL,MATCH(W316,B_LVL,0)),"▲ Up","▼ Down")))</f>
        <v/>
      </c>
      <c r="BT316" s="95" t="str">
        <f>IF(BQ316&lt;&gt;"",BQ316,W316)</f>
        <v>B1</v>
      </c>
      <c r="BU316" s="86" t="str">
        <f>IFERROR(IF($H316="","—",IF(OR(LEFT(BT316,1)="X",LEFT(INDEX($BT$7:$BT$592,MATCH($H316,$D$7:$D$592,0)),1)="X"),"—",IF(AND(LEFT(BT316,1)="E",LEFT(INDEX($BT$7:$BT$592,MATCH($H316,$D$7:$D$592,0)),1)="E"),"Exception · Band E",IF(INDEX(B_VAL,MATCH(BT316,B_LVL,0))&gt;=INDEX(B_VAL,MATCH(INDEX($BT$7:$BT$592,MATCH($H316,$D$7:$D$592,0)),B_LVL,0)),"⚠ At or above the manager",IF(INDEX(B_RANK,MATCH(BT316,B_LVL,0))=INDEX(B_RANK,MATCH(INDEX($BT$7:$BT$592,MATCH($H316,$D$7:$D$592,0)),B_LVL,0)),"⚠ Same band as the manager","OK"))))),"—")</f>
        <v>OK</v>
      </c>
      <c r="BV316" s="64" t="n"/>
      <c r="BW316" s="20">
        <f>IFERROR(INDEX(LMH_PTS,MATCH(AG316,LMH_KEY,0)),0)</f>
        <v>9</v>
      </c>
      <c r="BX316" s="21">
        <f>IFERROR(INDEX(LMH_PTS,MATCH(AH316,LMH_KEY,0)),0)</f>
        <v>3</v>
      </c>
      <c r="BY316" s="21">
        <f>IFERROR(INDEX(LMH_PTS,MATCH(AI316,LMH_KEY,0)),0)</f>
        <v>1</v>
      </c>
      <c r="BZ316" s="21">
        <f>IFERROR(INDEX(LMH_PTS,MATCH(AJ316,LMH_KEY,0)),0)</f>
        <v>1</v>
      </c>
      <c r="CA316" s="21">
        <f>IFERROR(INDEX(LMH_PTS,MATCH(AK316,LMH_KEY,0)),0)</f>
        <v>1</v>
      </c>
      <c r="CB316" s="21">
        <f>IFERROR(INDEX(LMH_PTS,MATCH(AL316,LMH_KEY,0)),0)</f>
        <v>1</v>
      </c>
      <c r="CC316" s="21">
        <f>IFERROR(INDEX(LMH_PTS,MATCH(AM316,LMH_KEY,0)),0)</f>
        <v>1</v>
      </c>
      <c r="CD316" s="21">
        <f>IFERROR(INDEX(LMH_PTS,MATCH(IF(AU316&lt;&gt;"",AU316,AG316),LMH_KEY,0)),0)</f>
        <v>9</v>
      </c>
      <c r="CE316" s="21">
        <f>IFERROR(INDEX(LMH_PTS,MATCH(IF(AV316&lt;&gt;"",AV316,AH316),LMH_KEY,0)),0)</f>
        <v>3</v>
      </c>
      <c r="CF316" s="21">
        <f>IFERROR(INDEX(LMH_PTS,MATCH(IF(AW316&lt;&gt;"",AW316,AI316),LMH_KEY,0)),0)</f>
        <v>1</v>
      </c>
      <c r="CG316" s="21">
        <f>IFERROR(INDEX(LMH_PTS,MATCH(IF(AX316&lt;&gt;"",AX316,AJ316),LMH_KEY,0)),0)</f>
        <v>1</v>
      </c>
      <c r="CH316" s="21">
        <f>IFERROR(INDEX(LMH_PTS,MATCH(IF(AY316&lt;&gt;"",AY316,AK316),LMH_KEY,0)),0)</f>
        <v>1</v>
      </c>
      <c r="CI316" s="21">
        <f>IFERROR(INDEX(LMH_PTS,MATCH(IF(AZ316&lt;&gt;"",AZ316,AL316),LMH_KEY,0)),0)</f>
        <v>1</v>
      </c>
      <c r="CJ316" s="21">
        <f>IFERROR(INDEX(LMH_PTS,MATCH(IF(BA316&lt;&gt;"",BA316,AM316),LMH_KEY,0)),0)</f>
        <v>1</v>
      </c>
      <c r="CK316" s="21">
        <f>IF(BB316="",0,IFERROR(INDEX(LMH_STEP,MATCH(BB316,LMH_KEY,0)),0))</f>
        <v>0</v>
      </c>
      <c r="CL316" s="21">
        <f>IF(BC316="",0,IFERROR(INDEX(LMH_STEP,MATCH(BC316,LMH_KEY,0)),0))</f>
        <v>0</v>
      </c>
      <c r="CM316" s="21">
        <f>IF(BD316="",0,IFERROR(INDEX(LMH_STEP,MATCH(BD316,LMH_KEY,0)),0))</f>
        <v>0</v>
      </c>
      <c r="CN316" s="21">
        <f>IF(BE316="",0,IFERROR(INDEX(LMH_STEP,MATCH(BE316,LMH_KEY,0)),0))</f>
        <v>0</v>
      </c>
      <c r="CO316" s="21">
        <f>IF(BF316="",0,IFERROR(INDEX(LMH_STEP,MATCH(BF316,LMH_KEY,0)),0))</f>
        <v>0</v>
      </c>
      <c r="CP316" s="21">
        <f>IF(BG316="",0,IFERROR(INDEX(LMH_STEP,MATCH(BG316,LMH_KEY,0)),0))</f>
        <v>1</v>
      </c>
      <c r="CQ316" s="21">
        <f>IF(BH316="",0,IFERROR(INDEX(LMH_STEP,MATCH(BH316,LMH_KEY,0)),0))</f>
        <v>1</v>
      </c>
      <c r="CR316" s="21">
        <f>IF(BI316&lt;&gt;"",IFERROR(INDEX(LMH_STEP,MATCH(BI316,LMH_KEY,0)),0),CK316)</f>
        <v>0</v>
      </c>
      <c r="CS316" s="21">
        <f>IF(BJ316&lt;&gt;"",IFERROR(INDEX(LMH_STEP,MATCH(BJ316,LMH_KEY,0)),0),CL316)</f>
        <v>0</v>
      </c>
      <c r="CT316" s="21">
        <f>IF(BK316&lt;&gt;"",IFERROR(INDEX(LMH_STEP,MATCH(BK316,LMH_KEY,0)),0),CM316)</f>
        <v>0</v>
      </c>
      <c r="CU316" s="21">
        <f>IF(BL316&lt;&gt;"",IFERROR(INDEX(LMH_STEP,MATCH(BL316,LMH_KEY,0)),0),CN316)</f>
        <v>0</v>
      </c>
      <c r="CV316" s="21">
        <f>IF(BM316&lt;&gt;"",IFERROR(INDEX(LMH_STEP,MATCH(BM316,LMH_KEY,0)),0),CO316)</f>
        <v>0</v>
      </c>
      <c r="CW316" s="21">
        <f>IF(BN316&lt;&gt;"",IFERROR(INDEX(LMH_STEP,MATCH(BN316,LMH_KEY,0)),0),CP316)</f>
        <v>1</v>
      </c>
      <c r="CX316" s="21">
        <f>IF(BO316&lt;&gt;"",IFERROR(INDEX(LMH_STEP,MATCH(BO316,LMH_KEY,0)),0),CQ316)</f>
        <v>1</v>
      </c>
      <c r="CY316" s="21">
        <f>COUNTA(BI316:BO316)+IF(BP316&lt;&gt;"",1,0)+IFERROR(INDEX(RM_LCNT,MATCH($U316,RM_KEY,0)),0)</f>
        <v>0</v>
      </c>
      <c r="CZ316" s="21">
        <f>IF((BW316+BX316+BY316+BZ316+CA316+CB316+CC316)=0,0,(BW316*CK316+BX316*CL316+BY316*CM316+BZ316*CN316+CA316*CO316+CB316*CP316+CC316*CQ316)/(BW316+BX316+BY316+BZ316+CA316+CB316+CC316))</f>
        <v>0.117647058823529</v>
      </c>
      <c r="DA316" s="21">
        <f>IF((CD316+CE316+CF316+CG316+CH316+CI316+CJ316)=0,0,(CD316*CR316+CE316*CS316+CF316*CT316+CG316*CU316+CH316*CV316+CI316*CW316+CJ316*CX316)/(CD316+CE316+CF316+CG316+CH316+CI316+CJ316))</f>
        <v>0.117647058823529</v>
      </c>
    </row>
    <row r="317" ht="70" customHeight="1">
      <c r="A317" s="59" t="inlineStr">
        <is>
          <t>iFile</t>
        </is>
      </c>
      <c r="B317" s="17" t="inlineStr">
        <is>
          <t>Technology</t>
        </is>
      </c>
      <c r="C317" s="17" t="n">
        <v>6</v>
      </c>
      <c r="D317" s="17" t="inlineStr">
        <is>
          <t>IRIS2004</t>
        </is>
      </c>
      <c r="E317" s="17" t="inlineStr">
        <is>
          <t>Swati Patil</t>
        </is>
      </c>
      <c r="F317" s="17" t="inlineStr">
        <is>
          <t>Software Engineer</t>
        </is>
      </c>
      <c r="G317" s="17" t="inlineStr">
        <is>
          <t>Bhavana Thakare</t>
        </is>
      </c>
      <c r="H317" s="17" t="inlineStr">
        <is>
          <t>IRIS1647</t>
        </is>
      </c>
      <c r="I317" s="17" t="n">
        <v>4.5</v>
      </c>
      <c r="J317" s="17" t="inlineStr">
        <is>
          <t>B.E</t>
        </is>
      </c>
      <c r="K317" s="17" t="inlineStr">
        <is>
          <t>L3 – Professional / Associate</t>
        </is>
      </c>
      <c r="L317" s="82" t="inlineStr">
        <is>
          <t>20 of 20</t>
        </is>
      </c>
      <c r="M317" s="83" t="n"/>
      <c r="N31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17" s="83" t="inlineStr">
        <is>
          <t>Latest rating: 3 · Potential: Low · 9-box: Reliable Specialist</t>
        </is>
      </c>
      <c r="P317" s="83" t="inlineStr">
        <is>
          <t>Complexity &amp; Expertise: A2: Develops features, fixes issues, tests and supports production in Java/Angular; no specifics → matches the start
Autonomy &amp; Decision: A2: Decides technical implementation → matches the start
Accountability &amp; Impact: A2: Accountable for 'application quality'; manager notes she closes assigned defects → matches the start
Leadership &amp; Strategy: A1: No guiding or leading described → matches the start</t>
        </is>
      </c>
      <c r="Q317" s="84" t="inlineStr">
        <is>
          <t>Open ▸</t>
        </is>
      </c>
      <c r="R317" s="84" t="inlineStr">
        <is>
          <t>Card ▸</t>
        </is>
      </c>
      <c r="S317" s="85" t="inlineStr">
        <is>
          <t>Engineering &amp; Development</t>
        </is>
      </c>
      <c r="T317" s="86" t="inlineStr">
        <is>
          <t>Full-Stack Development</t>
        </is>
      </c>
      <c r="U317" s="86" t="inlineStr">
        <is>
          <t>R037</t>
        </is>
      </c>
      <c r="V317" s="86" t="inlineStr">
        <is>
          <t>Full-Stack Development · IC</t>
        </is>
      </c>
      <c r="W317" s="101" t="inlineStr">
        <is>
          <t>A3</t>
        </is>
      </c>
      <c r="X317" s="86" t="inlineStr">
        <is>
          <t>Band A · Practitioner</t>
        </is>
      </c>
      <c r="Y317" s="86" t="inlineStr">
        <is>
          <t>Senior Software Engineer</t>
        </is>
      </c>
      <c r="Z317" s="86" t="n"/>
      <c r="AA317" s="86" t="inlineStr">
        <is>
          <t>Placed at A3 by the evidence: six ratings × market-derived weights and rules R1–R13 · no move needed for the reporting line</t>
        </is>
      </c>
      <c r="AB317" s="86" t="n"/>
      <c r="AC317" s="88" t="inlineStr">
        <is>
          <t>A2</t>
        </is>
      </c>
      <c r="AD317" s="21" t="inlineStr">
        <is>
          <t>Medium · 4.5 yrs vs market 2–5 yrs for A3</t>
        </is>
      </c>
      <c r="AE317" s="21" t="n"/>
      <c r="AF317" s="21" t="inlineStr">
        <is>
          <t>P2 · SFIA 3 Apply</t>
        </is>
      </c>
      <c r="AG317" s="89" t="str">
        <f>IFERROR(IF(INDEX(RM_I_C,MATCH($U317,RM_KEY,0))="","",INDEX(RM_I_C,MATCH($U317,RM_KEY,0))),"")</f>
        <v>H</v>
      </c>
      <c r="AH317" s="90" t="str">
        <f>IFERROR(IF(INDEX(RM_I_Au,MATCH($U317,RM_KEY,0))="","",INDEX(RM_I_Au,MATCH($U317,RM_KEY,0))),"")</f>
        <v>M</v>
      </c>
      <c r="AI317" s="90" t="str">
        <f>IFERROR(IF(INDEX(RM_I_Ac,MATCH($U317,RM_KEY,0))="","",INDEX(RM_I_Ac,MATCH($U317,RM_KEY,0))),"")</f>
        <v>L</v>
      </c>
      <c r="AJ317" s="90" t="str">
        <f>IFERROR(IF(INDEX(RM_I_L,MATCH($U317,RM_KEY,0))="","",INDEX(RM_I_L,MATCH($U317,RM_KEY,0))),"")</f>
        <v>L</v>
      </c>
      <c r="AK317" s="90" t="str">
        <f>IFERROR(IF(INDEX(RM_I_BI,MATCH($U317,RM_KEY,0))="","",INDEX(RM_I_BI,MATCH($U317,RM_KEY,0))),"")</f>
        <v>L</v>
      </c>
      <c r="AL317" s="90" t="str">
        <f>IFERROR(IF(INDEX(RM_I_Exp,MATCH($U317,RM_KEY,0))="","",INDEX(RM_I_Exp,MATCH($U317,RM_KEY,0))),"")</f>
        <v>L</v>
      </c>
      <c r="AM317" s="90" t="str">
        <f>IFERROR(IF(INDEX(RM_I_Edu,MATCH($U317,RM_KEY,0))="","",INDEX(RM_I_Edu,MATCH($U317,RM_KEY,0))),"")</f>
        <v>L</v>
      </c>
      <c r="AN317" s="91" t="str">
        <f>IFERROR(IF(INDEX(RM_M_C,MATCH($U317,RM_KEY,0))="","",INDEX(RM_M_C,MATCH($U317,RM_KEY,0))),"")</f>
        <v>H</v>
      </c>
      <c r="AO317" s="92" t="str">
        <f>IFERROR(IF(INDEX(RM_M_Au,MATCH($U317,RM_KEY,0))="","",INDEX(RM_M_Au,MATCH($U317,RM_KEY,0))),"")</f>
        <v>M</v>
      </c>
      <c r="AP317" s="92" t="str">
        <f>IFERROR(IF(INDEX(RM_M_Ac,MATCH($U317,RM_KEY,0))="","",INDEX(RM_M_Ac,MATCH($U317,RM_KEY,0))),"")</f>
        <v>M</v>
      </c>
      <c r="AQ317" s="92" t="str">
        <f>IFERROR(IF(INDEX(RM_M_L,MATCH($U317,RM_KEY,0))="","",INDEX(RM_M_L,MATCH($U317,RM_KEY,0))),"")</f>
        <v>L</v>
      </c>
      <c r="AR317" s="92" t="str">
        <f>IFERROR(IF(INDEX(RM_M_BI,MATCH($U317,RM_KEY,0))="","",INDEX(RM_M_BI,MATCH($U317,RM_KEY,0))),"")</f>
        <v>L</v>
      </c>
      <c r="AS317" s="92" t="str">
        <f>IFERROR(IF(INDEX(RM_M_Exp,MATCH($U317,RM_KEY,0))="","",INDEX(RM_M_Exp,MATCH($U317,RM_KEY,0))),"")</f>
        <v>L</v>
      </c>
      <c r="AT317" s="92" t="str">
        <f>IFERROR(IF(INDEX(RM_M_Edu,MATCH($U317,RM_KEY,0))="","",INDEX(RM_M_Edu,MATCH($U317,RM_KEY,0))),"")</f>
        <v>L</v>
      </c>
      <c r="AU317" s="93" t="str">
        <f>IFERROR(IF(INDEX(RM_L_C,MATCH($U317,RM_KEY,0))="","",INDEX(RM_L_C,MATCH($U317,RM_KEY,0))),"")</f>
        <v/>
      </c>
      <c r="AV317" s="94" t="str">
        <f>IFERROR(IF(INDEX(RM_L_Au,MATCH($U317,RM_KEY,0))="","",INDEX(RM_L_Au,MATCH($U317,RM_KEY,0))),"")</f>
        <v/>
      </c>
      <c r="AW317" s="94" t="str">
        <f>IFERROR(IF(INDEX(RM_L_Ac,MATCH($U317,RM_KEY,0))="","",INDEX(RM_L_Ac,MATCH($U317,RM_KEY,0))),"")</f>
        <v/>
      </c>
      <c r="AX317" s="94" t="str">
        <f>IFERROR(IF(INDEX(RM_L_L,MATCH($U317,RM_KEY,0))="","",INDEX(RM_L_L,MATCH($U317,RM_KEY,0))),"")</f>
        <v/>
      </c>
      <c r="AY317" s="94" t="str">
        <f>IFERROR(IF(INDEX(RM_L_BI,MATCH($U317,RM_KEY,0))="","",INDEX(RM_L_BI,MATCH($U317,RM_KEY,0))),"")</f>
        <v/>
      </c>
      <c r="AZ317" s="94" t="str">
        <f>IFERROR(IF(INDEX(RM_L_Exp,MATCH($U317,RM_KEY,0))="","",INDEX(RM_L_Exp,MATCH($U317,RM_KEY,0))),"")</f>
        <v/>
      </c>
      <c r="BA317" s="94" t="str">
        <f>IFERROR(IF(INDEX(RM_L_Edu,MATCH($U317,RM_KEY,0))="","",INDEX(RM_L_Edu,MATCH($U317,RM_KEY,0))),"")</f>
        <v/>
      </c>
      <c r="BB317" s="89" t="inlineStr">
        <is>
          <t>L</t>
        </is>
      </c>
      <c r="BC317" s="90" t="inlineStr">
        <is>
          <t>L</t>
        </is>
      </c>
      <c r="BD317" s="90" t="inlineStr">
        <is>
          <t>L</t>
        </is>
      </c>
      <c r="BE317" s="90" t="inlineStr">
        <is>
          <t>L</t>
        </is>
      </c>
      <c r="BF317" s="90" t="n"/>
      <c r="BG317" s="90" t="inlineStr">
        <is>
          <t>H</t>
        </is>
      </c>
      <c r="BH317" s="90" t="inlineStr">
        <is>
          <t>M</t>
        </is>
      </c>
      <c r="BI317" s="93" t="n"/>
      <c r="BJ317" s="94" t="n"/>
      <c r="BK317" s="94" t="n"/>
      <c r="BL317" s="94" t="n"/>
      <c r="BM317" s="94" t="n"/>
      <c r="BN317" s="94" t="n"/>
      <c r="BO317" s="94" t="n"/>
      <c r="BP317" s="63" t="n"/>
      <c r="BQ317" s="95" t="str">
        <f>IF(CY317=0,"",IF(BP317&lt;&gt;"",BP317,IF(LEFT(W317,1)="X",W317,IF(OR(W317="B+",W317="C+"),INDEX(LAD_PC,MAX(1,MIN(14,MATCH(W317,LAD_PC,0)+IF((DA317-CZ317)&gt;=0.5,1,IF((DA317-CZ317)&lt;=-0.5,-1,0))))),INDEX(LAD_STD,MAX(1,MIN(12,MATCH(W317,LAD_STD,0)+IF((DA317-CZ317)&gt;=0.5,1,IF((DA317-CZ317)&lt;=-0.5,-1,0)))))))))</f>
        <v/>
      </c>
      <c r="BR317" s="86" t="str">
        <f>IF(BQ317="","",IFERROR(CHOOSE(INDEX(B_RANK,MATCH(BQ317,B_LVL,0)),"Band A · Practitioner","Band B · Specialist / Manager","B+ · Player-Coach","Band C · Principal / Head","C+ · Player-Coach","Band D · Business leadership","Band E · Enterprise leadership"),"Band X · Consultant"))</f>
        <v/>
      </c>
      <c r="BS317" s="86" t="str">
        <f>IF(BQ317="","",IF(BQ317=W317,"• Same",IF(INDEX(B_VAL,MATCH(BQ317,B_LVL,0))&gt;INDEX(B_VAL,MATCH(W317,B_LVL,0)),"▲ Up","▼ Down")))</f>
        <v/>
      </c>
      <c r="BT317" s="95" t="str">
        <f>IF(BQ317&lt;&gt;"",BQ317,W317)</f>
        <v>A3</v>
      </c>
      <c r="BU317" s="86" t="str">
        <f>IFERROR(IF($H317="","—",IF(OR(LEFT(BT317,1)="X",LEFT(INDEX($BT$7:$BT$592,MATCH($H317,$D$7:$D$592,0)),1)="X"),"—",IF(AND(LEFT(BT317,1)="E",LEFT(INDEX($BT$7:$BT$592,MATCH($H317,$D$7:$D$592,0)),1)="E"),"Exception · Band E",IF(INDEX(B_VAL,MATCH(BT317,B_LVL,0))&gt;=INDEX(B_VAL,MATCH(INDEX($BT$7:$BT$592,MATCH($H317,$D$7:$D$592,0)),B_LVL,0)),"⚠ At or above the manager",IF(INDEX(B_RANK,MATCH(BT317,B_LVL,0))=INDEX(B_RANK,MATCH(INDEX($BT$7:$BT$592,MATCH($H317,$D$7:$D$592,0)),B_LVL,0)),"⚠ Same band as the manager","OK"))))),"—")</f>
        <v>OK</v>
      </c>
      <c r="BV317" s="64" t="n"/>
      <c r="BW317" s="20">
        <f>IFERROR(INDEX(LMH_PTS,MATCH(AG317,LMH_KEY,0)),0)</f>
        <v>9</v>
      </c>
      <c r="BX317" s="21">
        <f>IFERROR(INDEX(LMH_PTS,MATCH(AH317,LMH_KEY,0)),0)</f>
        <v>3</v>
      </c>
      <c r="BY317" s="21">
        <f>IFERROR(INDEX(LMH_PTS,MATCH(AI317,LMH_KEY,0)),0)</f>
        <v>1</v>
      </c>
      <c r="BZ317" s="21">
        <f>IFERROR(INDEX(LMH_PTS,MATCH(AJ317,LMH_KEY,0)),0)</f>
        <v>1</v>
      </c>
      <c r="CA317" s="21">
        <f>IFERROR(INDEX(LMH_PTS,MATCH(AK317,LMH_KEY,0)),0)</f>
        <v>1</v>
      </c>
      <c r="CB317" s="21">
        <f>IFERROR(INDEX(LMH_PTS,MATCH(AL317,LMH_KEY,0)),0)</f>
        <v>1</v>
      </c>
      <c r="CC317" s="21">
        <f>IFERROR(INDEX(LMH_PTS,MATCH(AM317,LMH_KEY,0)),0)</f>
        <v>1</v>
      </c>
      <c r="CD317" s="21">
        <f>IFERROR(INDEX(LMH_PTS,MATCH(IF(AU317&lt;&gt;"",AU317,AG317),LMH_KEY,0)),0)</f>
        <v>9</v>
      </c>
      <c r="CE317" s="21">
        <f>IFERROR(INDEX(LMH_PTS,MATCH(IF(AV317&lt;&gt;"",AV317,AH317),LMH_KEY,0)),0)</f>
        <v>3</v>
      </c>
      <c r="CF317" s="21">
        <f>IFERROR(INDEX(LMH_PTS,MATCH(IF(AW317&lt;&gt;"",AW317,AI317),LMH_KEY,0)),0)</f>
        <v>1</v>
      </c>
      <c r="CG317" s="21">
        <f>IFERROR(INDEX(LMH_PTS,MATCH(IF(AX317&lt;&gt;"",AX317,AJ317),LMH_KEY,0)),0)</f>
        <v>1</v>
      </c>
      <c r="CH317" s="21">
        <f>IFERROR(INDEX(LMH_PTS,MATCH(IF(AY317&lt;&gt;"",AY317,AK317),LMH_KEY,0)),0)</f>
        <v>1</v>
      </c>
      <c r="CI317" s="21">
        <f>IFERROR(INDEX(LMH_PTS,MATCH(IF(AZ317&lt;&gt;"",AZ317,AL317),LMH_KEY,0)),0)</f>
        <v>1</v>
      </c>
      <c r="CJ317" s="21">
        <f>IFERROR(INDEX(LMH_PTS,MATCH(IF(BA317&lt;&gt;"",BA317,AM317),LMH_KEY,0)),0)</f>
        <v>1</v>
      </c>
      <c r="CK317" s="21">
        <f>IF(BB317="",0,IFERROR(INDEX(LMH_STEP,MATCH(BB317,LMH_KEY,0)),0))</f>
        <v>-1</v>
      </c>
      <c r="CL317" s="21">
        <f>IF(BC317="",0,IFERROR(INDEX(LMH_STEP,MATCH(BC317,LMH_KEY,0)),0))</f>
        <v>-1</v>
      </c>
      <c r="CM317" s="21">
        <f>IF(BD317="",0,IFERROR(INDEX(LMH_STEP,MATCH(BD317,LMH_KEY,0)),0))</f>
        <v>-1</v>
      </c>
      <c r="CN317" s="21">
        <f>IF(BE317="",0,IFERROR(INDEX(LMH_STEP,MATCH(BE317,LMH_KEY,0)),0))</f>
        <v>-1</v>
      </c>
      <c r="CO317" s="21">
        <f>IF(BF317="",0,IFERROR(INDEX(LMH_STEP,MATCH(BF317,LMH_KEY,0)),0))</f>
        <v>0</v>
      </c>
      <c r="CP317" s="21">
        <f>IF(BG317="",0,IFERROR(INDEX(LMH_STEP,MATCH(BG317,LMH_KEY,0)),0))</f>
        <v>1</v>
      </c>
      <c r="CQ317" s="21">
        <f>IF(BH317="",0,IFERROR(INDEX(LMH_STEP,MATCH(BH317,LMH_KEY,0)),0))</f>
        <v>0</v>
      </c>
      <c r="CR317" s="21">
        <f>IF(BI317&lt;&gt;"",IFERROR(INDEX(LMH_STEP,MATCH(BI317,LMH_KEY,0)),0),CK317)</f>
        <v>-1</v>
      </c>
      <c r="CS317" s="21">
        <f>IF(BJ317&lt;&gt;"",IFERROR(INDEX(LMH_STEP,MATCH(BJ317,LMH_KEY,0)),0),CL317)</f>
        <v>-1</v>
      </c>
      <c r="CT317" s="21">
        <f>IF(BK317&lt;&gt;"",IFERROR(INDEX(LMH_STEP,MATCH(BK317,LMH_KEY,0)),0),CM317)</f>
        <v>-1</v>
      </c>
      <c r="CU317" s="21">
        <f>IF(BL317&lt;&gt;"",IFERROR(INDEX(LMH_STEP,MATCH(BL317,LMH_KEY,0)),0),CN317)</f>
        <v>-1</v>
      </c>
      <c r="CV317" s="21">
        <f>IF(BM317&lt;&gt;"",IFERROR(INDEX(LMH_STEP,MATCH(BM317,LMH_KEY,0)),0),CO317)</f>
        <v>0</v>
      </c>
      <c r="CW317" s="21">
        <f>IF(BN317&lt;&gt;"",IFERROR(INDEX(LMH_STEP,MATCH(BN317,LMH_KEY,0)),0),CP317)</f>
        <v>1</v>
      </c>
      <c r="CX317" s="21">
        <f>IF(BO317&lt;&gt;"",IFERROR(INDEX(LMH_STEP,MATCH(BO317,LMH_KEY,0)),0),CQ317)</f>
        <v>0</v>
      </c>
      <c r="CY317" s="21">
        <f>COUNTA(BI317:BO317)+IF(BP317&lt;&gt;"",1,0)+IFERROR(INDEX(RM_LCNT,MATCH($U317,RM_KEY,0)),0)</f>
        <v>0</v>
      </c>
      <c r="CZ317" s="21">
        <f>IF((BW317+BX317+BY317+BZ317+CA317+CB317+CC317)=0,0,(BW317*CK317+BX317*CL317+BY317*CM317+BZ317*CN317+CA317*CO317+CB317*CP317+CC317*CQ317)/(BW317+BX317+BY317+BZ317+CA317+CB317+CC317))</f>
        <v>-0.764705882352941</v>
      </c>
      <c r="DA317" s="21">
        <f>IF((CD317+CE317+CF317+CG317+CH317+CI317+CJ317)=0,0,(CD317*CR317+CE317*CS317+CF317*CT317+CG317*CU317+CH317*CV317+CI317*CW317+CJ317*CX317)/(CD317+CE317+CF317+CG317+CH317+CI317+CJ317))</f>
        <v>-0.764705882352941</v>
      </c>
    </row>
    <row r="318" ht="70" customHeight="1">
      <c r="A318" s="59" t="inlineStr">
        <is>
          <t>iFile</t>
        </is>
      </c>
      <c r="B318" s="17" t="inlineStr">
        <is>
          <t>Technology</t>
        </is>
      </c>
      <c r="C318" s="17" t="n">
        <v>5</v>
      </c>
      <c r="D318" s="17" t="inlineStr">
        <is>
          <t>IRIS2017</t>
        </is>
      </c>
      <c r="E318" s="17" t="inlineStr">
        <is>
          <t>Jerigan Gracias</t>
        </is>
      </c>
      <c r="F318" s="17" t="inlineStr">
        <is>
          <t>Project Lead</t>
        </is>
      </c>
      <c r="G318" s="17" t="inlineStr">
        <is>
          <t>Yunus Patel</t>
        </is>
      </c>
      <c r="H318" s="17" t="inlineStr">
        <is>
          <t>IRIS2127</t>
        </is>
      </c>
      <c r="I318" s="17" t="n">
        <v>4.4</v>
      </c>
      <c r="J318" s="17" t="inlineStr">
        <is>
          <t>B.SC</t>
        </is>
      </c>
      <c r="K318" s="17" t="inlineStr">
        <is>
          <t>L5 – Lead · IC</t>
        </is>
      </c>
      <c r="L318" s="82" t="inlineStr">
        <is>
          <t>20 of 20</t>
        </is>
      </c>
      <c r="M318" s="83" t="n"/>
      <c r="N318" s="83" t="inlineStr">
        <is>
          <t>Annual · set by manager: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t>
        </is>
      </c>
      <c r="O318" s="83" t="inlineStr">
        <is>
          <t>Latest rating: 4 · Potential: Medium · 9-box: Trusted Professional</t>
        </is>
      </c>
      <c r="P318" s="83" t="n"/>
      <c r="Q318" s="84" t="inlineStr">
        <is>
          <t>Open ▸</t>
        </is>
      </c>
      <c r="R318" s="84" t="inlineStr">
        <is>
          <t>Card ▸</t>
        </is>
      </c>
      <c r="S318" s="85" t="inlineStr">
        <is>
          <t>Project &amp; Program Management</t>
        </is>
      </c>
      <c r="T318" s="86" t="inlineStr">
        <is>
          <t>Project &amp; Program Delivery</t>
        </is>
      </c>
      <c r="U318" s="86" t="inlineStr">
        <is>
          <t>R068</t>
        </is>
      </c>
      <c r="V318" s="86" t="inlineStr">
        <is>
          <t>Project &amp; Program Delivery · IC</t>
        </is>
      </c>
      <c r="W318" s="99" t="inlineStr">
        <is>
          <t>B1</t>
        </is>
      </c>
      <c r="X318" s="86" t="inlineStr">
        <is>
          <t>Band B · Specialist / Manager</t>
        </is>
      </c>
      <c r="Y318" s="86" t="inlineStr">
        <is>
          <t>Associate Project Manager – POD Lead</t>
        </is>
      </c>
      <c r="Z318" s="86" t="n"/>
      <c r="AA318" s="86" t="inlineStr">
        <is>
          <t>Placed at B1 by the evidence: six ratings × market-derived weights and rules R1–R13 · no move needed for the reporting line</t>
        </is>
      </c>
      <c r="AB318" s="86" t="n"/>
      <c r="AC318" s="88" t="inlineStr">
        <is>
          <t>B1</t>
        </is>
      </c>
      <c r="AD318" s="21" t="inlineStr">
        <is>
          <t>Medium · 4.4 yrs vs market 4–8 yrs for B1</t>
        </is>
      </c>
      <c r="AE318" s="21" t="inlineStr">
        <is>
          <t>1 direct reports · norm IC: none · Team Lead: 3–5</t>
        </is>
      </c>
      <c r="AF318" s="21" t="inlineStr">
        <is>
          <t>P3 / M2 · SFIA 4 Enable</t>
        </is>
      </c>
      <c r="AG318" s="89" t="str">
        <f>IFERROR(IF(INDEX(RM_I_C,MATCH($U318,RM_KEY,0))="","",INDEX(RM_I_C,MATCH($U318,RM_KEY,0))),"")</f>
        <v>H</v>
      </c>
      <c r="AH318" s="90" t="str">
        <f>IFERROR(IF(INDEX(RM_I_Au,MATCH($U318,RM_KEY,0))="","",INDEX(RM_I_Au,MATCH($U318,RM_KEY,0))),"")</f>
        <v>M</v>
      </c>
      <c r="AI318" s="90" t="str">
        <f>IFERROR(IF(INDEX(RM_I_Ac,MATCH($U318,RM_KEY,0))="","",INDEX(RM_I_Ac,MATCH($U318,RM_KEY,0))),"")</f>
        <v>L</v>
      </c>
      <c r="AJ318" s="90" t="str">
        <f>IFERROR(IF(INDEX(RM_I_L,MATCH($U318,RM_KEY,0))="","",INDEX(RM_I_L,MATCH($U318,RM_KEY,0))),"")</f>
        <v>L</v>
      </c>
      <c r="AK318" s="90" t="str">
        <f>IFERROR(IF(INDEX(RM_I_BI,MATCH($U318,RM_KEY,0))="","",INDEX(RM_I_BI,MATCH($U318,RM_KEY,0))),"")</f>
        <v>L</v>
      </c>
      <c r="AL318" s="90" t="str">
        <f>IFERROR(IF(INDEX(RM_I_Exp,MATCH($U318,RM_KEY,0))="","",INDEX(RM_I_Exp,MATCH($U318,RM_KEY,0))),"")</f>
        <v>L</v>
      </c>
      <c r="AM318" s="90" t="str">
        <f>IFERROR(IF(INDEX(RM_I_Edu,MATCH($U318,RM_KEY,0))="","",INDEX(RM_I_Edu,MATCH($U318,RM_KEY,0))),"")</f>
        <v>L</v>
      </c>
      <c r="AN318" s="91" t="str">
        <f>IFERROR(IF(INDEX(RM_M_C,MATCH($U318,RM_KEY,0))="","",INDEX(RM_M_C,MATCH($U318,RM_KEY,0))),"")</f>
        <v>H</v>
      </c>
      <c r="AO318" s="92" t="str">
        <f>IFERROR(IF(INDEX(RM_M_Au,MATCH($U318,RM_KEY,0))="","",INDEX(RM_M_Au,MATCH($U318,RM_KEY,0))),"")</f>
        <v>M</v>
      </c>
      <c r="AP318" s="92" t="str">
        <f>IFERROR(IF(INDEX(RM_M_Ac,MATCH($U318,RM_KEY,0))="","",INDEX(RM_M_Ac,MATCH($U318,RM_KEY,0))),"")</f>
        <v>M</v>
      </c>
      <c r="AQ318" s="92" t="str">
        <f>IFERROR(IF(INDEX(RM_M_L,MATCH($U318,RM_KEY,0))="","",INDEX(RM_M_L,MATCH($U318,RM_KEY,0))),"")</f>
        <v>L</v>
      </c>
      <c r="AR318" s="92" t="str">
        <f>IFERROR(IF(INDEX(RM_M_BI,MATCH($U318,RM_KEY,0))="","",INDEX(RM_M_BI,MATCH($U318,RM_KEY,0))),"")</f>
        <v>L</v>
      </c>
      <c r="AS318" s="92" t="str">
        <f>IFERROR(IF(INDEX(RM_M_Exp,MATCH($U318,RM_KEY,0))="","",INDEX(RM_M_Exp,MATCH($U318,RM_KEY,0))),"")</f>
        <v>L</v>
      </c>
      <c r="AT318" s="92" t="str">
        <f>IFERROR(IF(INDEX(RM_M_Edu,MATCH($U318,RM_KEY,0))="","",INDEX(RM_M_Edu,MATCH($U318,RM_KEY,0))),"")</f>
        <v>L</v>
      </c>
      <c r="AU318" s="93" t="str">
        <f>IFERROR(IF(INDEX(RM_L_C,MATCH($U318,RM_KEY,0))="","",INDEX(RM_L_C,MATCH($U318,RM_KEY,0))),"")</f>
        <v/>
      </c>
      <c r="AV318" s="94" t="str">
        <f>IFERROR(IF(INDEX(RM_L_Au,MATCH($U318,RM_KEY,0))="","",INDEX(RM_L_Au,MATCH($U318,RM_KEY,0))),"")</f>
        <v/>
      </c>
      <c r="AW318" s="94" t="str">
        <f>IFERROR(IF(INDEX(RM_L_Ac,MATCH($U318,RM_KEY,0))="","",INDEX(RM_L_Ac,MATCH($U318,RM_KEY,0))),"")</f>
        <v/>
      </c>
      <c r="AX318" s="94" t="str">
        <f>IFERROR(IF(INDEX(RM_L_L,MATCH($U318,RM_KEY,0))="","",INDEX(RM_L_L,MATCH($U318,RM_KEY,0))),"")</f>
        <v/>
      </c>
      <c r="AY318" s="94" t="str">
        <f>IFERROR(IF(INDEX(RM_L_BI,MATCH($U318,RM_KEY,0))="","",INDEX(RM_L_BI,MATCH($U318,RM_KEY,0))),"")</f>
        <v/>
      </c>
      <c r="AZ318" s="94" t="str">
        <f>IFERROR(IF(INDEX(RM_L_Exp,MATCH($U318,RM_KEY,0))="","",INDEX(RM_L_Exp,MATCH($U318,RM_KEY,0))),"")</f>
        <v/>
      </c>
      <c r="BA318" s="94" t="str">
        <f>IFERROR(IF(INDEX(RM_L_Edu,MATCH($U318,RM_KEY,0))="","",INDEX(RM_L_Edu,MATCH($U318,RM_KEY,0))),"")</f>
        <v/>
      </c>
      <c r="BB318" s="89" t="n"/>
      <c r="BC318" s="90" t="n"/>
      <c r="BD318" s="90" t="n"/>
      <c r="BE318" s="90" t="n"/>
      <c r="BF318" s="90" t="n"/>
      <c r="BG318" s="90" t="inlineStr">
        <is>
          <t>M</t>
        </is>
      </c>
      <c r="BH318" s="90" t="inlineStr">
        <is>
          <t>M</t>
        </is>
      </c>
      <c r="BI318" s="93" t="n"/>
      <c r="BJ318" s="94" t="n"/>
      <c r="BK318" s="94" t="n"/>
      <c r="BL318" s="94" t="n"/>
      <c r="BM318" s="94" t="n"/>
      <c r="BN318" s="94" t="n"/>
      <c r="BO318" s="94" t="n"/>
      <c r="BP318" s="63" t="n"/>
      <c r="BQ318" s="95" t="str">
        <f>IF(CY318=0,"",IF(BP318&lt;&gt;"",BP318,IF(LEFT(W318,1)="X",W318,IF(OR(W318="B+",W318="C+"),INDEX(LAD_PC,MAX(1,MIN(14,MATCH(W318,LAD_PC,0)+IF((DA318-CZ318)&gt;=0.5,1,IF((DA318-CZ318)&lt;=-0.5,-1,0))))),INDEX(LAD_STD,MAX(1,MIN(12,MATCH(W318,LAD_STD,0)+IF((DA318-CZ318)&gt;=0.5,1,IF((DA318-CZ318)&lt;=-0.5,-1,0)))))))))</f>
        <v/>
      </c>
      <c r="BR318" s="86" t="str">
        <f>IF(BQ318="","",IFERROR(CHOOSE(INDEX(B_RANK,MATCH(BQ318,B_LVL,0)),"Band A · Practitioner","Band B · Specialist / Manager","B+ · Player-Coach","Band C · Principal / Head","C+ · Player-Coach","Band D · Business leadership","Band E · Enterprise leadership"),"Band X · Consultant"))</f>
        <v/>
      </c>
      <c r="BS318" s="86" t="str">
        <f>IF(BQ318="","",IF(BQ318=W318,"• Same",IF(INDEX(B_VAL,MATCH(BQ318,B_LVL,0))&gt;INDEX(B_VAL,MATCH(W318,B_LVL,0)),"▲ Up","▼ Down")))</f>
        <v/>
      </c>
      <c r="BT318" s="95" t="str">
        <f>IF(BQ318&lt;&gt;"",BQ318,W318)</f>
        <v>B1</v>
      </c>
      <c r="BU318" s="86" t="str">
        <f>IFERROR(IF($H318="","—",IF(OR(LEFT(BT318,1)="X",LEFT(INDEX($BT$7:$BT$592,MATCH($H318,$D$7:$D$592,0)),1)="X"),"—",IF(AND(LEFT(BT318,1)="E",LEFT(INDEX($BT$7:$BT$592,MATCH($H318,$D$7:$D$592,0)),1)="E"),"Exception · Band E",IF(INDEX(B_VAL,MATCH(BT318,B_LVL,0))&gt;=INDEX(B_VAL,MATCH(INDEX($BT$7:$BT$592,MATCH($H318,$D$7:$D$592,0)),B_LVL,0)),"⚠ At or above the manager",IF(INDEX(B_RANK,MATCH(BT318,B_LVL,0))=INDEX(B_RANK,MATCH(INDEX($BT$7:$BT$592,MATCH($H318,$D$7:$D$592,0)),B_LVL,0)),"⚠ Same band as the manager","OK"))))),"—")</f>
        <v>OK</v>
      </c>
      <c r="BV318" s="64" t="n"/>
      <c r="BW318" s="20">
        <f>IFERROR(INDEX(LMH_PTS,MATCH(AG318,LMH_KEY,0)),0)</f>
        <v>9</v>
      </c>
      <c r="BX318" s="21">
        <f>IFERROR(INDEX(LMH_PTS,MATCH(AH318,LMH_KEY,0)),0)</f>
        <v>3</v>
      </c>
      <c r="BY318" s="21">
        <f>IFERROR(INDEX(LMH_PTS,MATCH(AI318,LMH_KEY,0)),0)</f>
        <v>1</v>
      </c>
      <c r="BZ318" s="21">
        <f>IFERROR(INDEX(LMH_PTS,MATCH(AJ318,LMH_KEY,0)),0)</f>
        <v>1</v>
      </c>
      <c r="CA318" s="21">
        <f>IFERROR(INDEX(LMH_PTS,MATCH(AK318,LMH_KEY,0)),0)</f>
        <v>1</v>
      </c>
      <c r="CB318" s="21">
        <f>IFERROR(INDEX(LMH_PTS,MATCH(AL318,LMH_KEY,0)),0)</f>
        <v>1</v>
      </c>
      <c r="CC318" s="21">
        <f>IFERROR(INDEX(LMH_PTS,MATCH(AM318,LMH_KEY,0)),0)</f>
        <v>1</v>
      </c>
      <c r="CD318" s="21">
        <f>IFERROR(INDEX(LMH_PTS,MATCH(IF(AU318&lt;&gt;"",AU318,AG318),LMH_KEY,0)),0)</f>
        <v>9</v>
      </c>
      <c r="CE318" s="21">
        <f>IFERROR(INDEX(LMH_PTS,MATCH(IF(AV318&lt;&gt;"",AV318,AH318),LMH_KEY,0)),0)</f>
        <v>3</v>
      </c>
      <c r="CF318" s="21">
        <f>IFERROR(INDEX(LMH_PTS,MATCH(IF(AW318&lt;&gt;"",AW318,AI318),LMH_KEY,0)),0)</f>
        <v>1</v>
      </c>
      <c r="CG318" s="21">
        <f>IFERROR(INDEX(LMH_PTS,MATCH(IF(AX318&lt;&gt;"",AX318,AJ318),LMH_KEY,0)),0)</f>
        <v>1</v>
      </c>
      <c r="CH318" s="21">
        <f>IFERROR(INDEX(LMH_PTS,MATCH(IF(AY318&lt;&gt;"",AY318,AK318),LMH_KEY,0)),0)</f>
        <v>1</v>
      </c>
      <c r="CI318" s="21">
        <f>IFERROR(INDEX(LMH_PTS,MATCH(IF(AZ318&lt;&gt;"",AZ318,AL318),LMH_KEY,0)),0)</f>
        <v>1</v>
      </c>
      <c r="CJ318" s="21">
        <f>IFERROR(INDEX(LMH_PTS,MATCH(IF(BA318&lt;&gt;"",BA318,AM318),LMH_KEY,0)),0)</f>
        <v>1</v>
      </c>
      <c r="CK318" s="21">
        <f>IF(BB318="",0,IFERROR(INDEX(LMH_STEP,MATCH(BB318,LMH_KEY,0)),0))</f>
        <v>0</v>
      </c>
      <c r="CL318" s="21">
        <f>IF(BC318="",0,IFERROR(INDEX(LMH_STEP,MATCH(BC318,LMH_KEY,0)),0))</f>
        <v>0</v>
      </c>
      <c r="CM318" s="21">
        <f>IF(BD318="",0,IFERROR(INDEX(LMH_STEP,MATCH(BD318,LMH_KEY,0)),0))</f>
        <v>0</v>
      </c>
      <c r="CN318" s="21">
        <f>IF(BE318="",0,IFERROR(INDEX(LMH_STEP,MATCH(BE318,LMH_KEY,0)),0))</f>
        <v>0</v>
      </c>
      <c r="CO318" s="21">
        <f>IF(BF318="",0,IFERROR(INDEX(LMH_STEP,MATCH(BF318,LMH_KEY,0)),0))</f>
        <v>0</v>
      </c>
      <c r="CP318" s="21">
        <f>IF(BG318="",0,IFERROR(INDEX(LMH_STEP,MATCH(BG318,LMH_KEY,0)),0))</f>
        <v>0</v>
      </c>
      <c r="CQ318" s="21">
        <f>IF(BH318="",0,IFERROR(INDEX(LMH_STEP,MATCH(BH318,LMH_KEY,0)),0))</f>
        <v>0</v>
      </c>
      <c r="CR318" s="21">
        <f>IF(BI318&lt;&gt;"",IFERROR(INDEX(LMH_STEP,MATCH(BI318,LMH_KEY,0)),0),CK318)</f>
        <v>0</v>
      </c>
      <c r="CS318" s="21">
        <f>IF(BJ318&lt;&gt;"",IFERROR(INDEX(LMH_STEP,MATCH(BJ318,LMH_KEY,0)),0),CL318)</f>
        <v>0</v>
      </c>
      <c r="CT318" s="21">
        <f>IF(BK318&lt;&gt;"",IFERROR(INDEX(LMH_STEP,MATCH(BK318,LMH_KEY,0)),0),CM318)</f>
        <v>0</v>
      </c>
      <c r="CU318" s="21">
        <f>IF(BL318&lt;&gt;"",IFERROR(INDEX(LMH_STEP,MATCH(BL318,LMH_KEY,0)),0),CN318)</f>
        <v>0</v>
      </c>
      <c r="CV318" s="21">
        <f>IF(BM318&lt;&gt;"",IFERROR(INDEX(LMH_STEP,MATCH(BM318,LMH_KEY,0)),0),CO318)</f>
        <v>0</v>
      </c>
      <c r="CW318" s="21">
        <f>IF(BN318&lt;&gt;"",IFERROR(INDEX(LMH_STEP,MATCH(BN318,LMH_KEY,0)),0),CP318)</f>
        <v>0</v>
      </c>
      <c r="CX318" s="21">
        <f>IF(BO318&lt;&gt;"",IFERROR(INDEX(LMH_STEP,MATCH(BO318,LMH_KEY,0)),0),CQ318)</f>
        <v>0</v>
      </c>
      <c r="CY318" s="21">
        <f>COUNTA(BI318:BO318)+IF(BP318&lt;&gt;"",1,0)+IFERROR(INDEX(RM_LCNT,MATCH($U318,RM_KEY,0)),0)</f>
        <v>0</v>
      </c>
      <c r="CZ318" s="21">
        <f>IF((BW318+BX318+BY318+BZ318+CA318+CB318+CC318)=0,0,(BW318*CK318+BX318*CL318+BY318*CM318+BZ318*CN318+CA318*CO318+CB318*CP318+CC318*CQ318)/(BW318+BX318+BY318+BZ318+CA318+CB318+CC318))</f>
        <v>0</v>
      </c>
      <c r="DA318" s="21">
        <f>IF((CD318+CE318+CF318+CG318+CH318+CI318+CJ318)=0,0,(CD318*CR318+CE318*CS318+CF318*CT318+CG318*CU318+CH318*CV318+CI318*CW318+CJ318*CX318)/(CD318+CE318+CF318+CG318+CH318+CI318+CJ318))</f>
        <v>0</v>
      </c>
    </row>
    <row r="319" ht="70" customHeight="1">
      <c r="A319" s="59" t="inlineStr">
        <is>
          <t>iFile</t>
        </is>
      </c>
      <c r="B319" s="17" t="inlineStr">
        <is>
          <t>Quality Assurance</t>
        </is>
      </c>
      <c r="C319" s="17" t="n">
        <v>6</v>
      </c>
      <c r="D319" s="17" t="inlineStr">
        <is>
          <t>IRIS2453</t>
        </is>
      </c>
      <c r="E319" s="17" t="inlineStr">
        <is>
          <t>Mahesh Dhokale</t>
        </is>
      </c>
      <c r="F319" s="17" t="inlineStr">
        <is>
          <t>Trainee QA Engineer</t>
        </is>
      </c>
      <c r="G319" s="17" t="inlineStr">
        <is>
          <t>Jerigan Gracias</t>
        </is>
      </c>
      <c r="H319" s="17" t="inlineStr">
        <is>
          <t>IRIS2017</t>
        </is>
      </c>
      <c r="I319" s="17" t="n">
        <v>0.8</v>
      </c>
      <c r="J319" s="17" t="inlineStr">
        <is>
          <t>MCA</t>
        </is>
      </c>
      <c r="K319" s="17" t="inlineStr">
        <is>
          <t>L2 – Trainee</t>
        </is>
      </c>
      <c r="L319" s="82" t="inlineStr">
        <is>
          <t>20 of 20</t>
        </is>
      </c>
      <c r="M319" s="83" t="n"/>
      <c r="N319" s="83" t="inlineStr">
        <is>
          <t>Annual · set by manager: 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
Quarterly: Q1: …</t>
        </is>
      </c>
      <c r="O319" s="83" t="inlineStr">
        <is>
          <t>Latest rating: 3 · Potential: Medium · 9-box: Core Contributor</t>
        </is>
      </c>
      <c r="P319" s="83" t="n"/>
      <c r="Q319" s="84" t="inlineStr">
        <is>
          <t>Open ▸</t>
        </is>
      </c>
      <c r="R319" s="84" t="inlineStr">
        <is>
          <t>Card ▸</t>
        </is>
      </c>
      <c r="S319" s="85" t="inlineStr">
        <is>
          <t>Quality Assurance</t>
        </is>
      </c>
      <c r="T319" s="86" t="inlineStr">
        <is>
          <t>Test Automation</t>
        </is>
      </c>
      <c r="U319" s="86" t="inlineStr">
        <is>
          <t>R072</t>
        </is>
      </c>
      <c r="V319" s="86" t="inlineStr">
        <is>
          <t>Test Automation · IC</t>
        </is>
      </c>
      <c r="W319" s="101" t="inlineStr">
        <is>
          <t>A1</t>
        </is>
      </c>
      <c r="X319" s="86" t="inlineStr">
        <is>
          <t>Band A · Practitioner</t>
        </is>
      </c>
      <c r="Y319" s="86" t="inlineStr">
        <is>
          <t>Trainee QA Automation Engineer</t>
        </is>
      </c>
      <c r="Z319" s="86" t="n"/>
      <c r="AA319" s="86" t="inlineStr">
        <is>
          <t>Placed at A1 by the evidence: six ratings × market-derived weights and rules R1–R13 · no move needed for the reporting line</t>
        </is>
      </c>
      <c r="AB319" s="86" t="n"/>
      <c r="AC319" s="88" t="n"/>
      <c r="AD319" s="21" t="n"/>
      <c r="AE319" s="21" t="n"/>
      <c r="AF319" s="21" t="inlineStr">
        <is>
          <t>Entry / P1 · intern · SFIA 1 Follow</t>
        </is>
      </c>
      <c r="AG319" s="89" t="str">
        <f>IFERROR(IF(INDEX(RM_I_C,MATCH($U319,RM_KEY,0))="","",INDEX(RM_I_C,MATCH($U319,RM_KEY,0))),"")</f>
        <v>H</v>
      </c>
      <c r="AH319" s="90" t="str">
        <f>IFERROR(IF(INDEX(RM_I_Au,MATCH($U319,RM_KEY,0))="","",INDEX(RM_I_Au,MATCH($U319,RM_KEY,0))),"")</f>
        <v>M</v>
      </c>
      <c r="AI319" s="90" t="str">
        <f>IFERROR(IF(INDEX(RM_I_Ac,MATCH($U319,RM_KEY,0))="","",INDEX(RM_I_Ac,MATCH($U319,RM_KEY,0))),"")</f>
        <v>L</v>
      </c>
      <c r="AJ319" s="90" t="str">
        <f>IFERROR(IF(INDEX(RM_I_L,MATCH($U319,RM_KEY,0))="","",INDEX(RM_I_L,MATCH($U319,RM_KEY,0))),"")</f>
        <v>L</v>
      </c>
      <c r="AK319" s="90" t="str">
        <f>IFERROR(IF(INDEX(RM_I_BI,MATCH($U319,RM_KEY,0))="","",INDEX(RM_I_BI,MATCH($U319,RM_KEY,0))),"")</f>
        <v>L</v>
      </c>
      <c r="AL319" s="90" t="str">
        <f>IFERROR(IF(INDEX(RM_I_Exp,MATCH($U319,RM_KEY,0))="","",INDEX(RM_I_Exp,MATCH($U319,RM_KEY,0))),"")</f>
        <v>L</v>
      </c>
      <c r="AM319" s="90" t="str">
        <f>IFERROR(IF(INDEX(RM_I_Edu,MATCH($U319,RM_KEY,0))="","",INDEX(RM_I_Edu,MATCH($U319,RM_KEY,0))),"")</f>
        <v>L</v>
      </c>
      <c r="AN319" s="91" t="str">
        <f>IFERROR(IF(INDEX(RM_M_C,MATCH($U319,RM_KEY,0))="","",INDEX(RM_M_C,MATCH($U319,RM_KEY,0))),"")</f>
        <v>H</v>
      </c>
      <c r="AO319" s="92" t="str">
        <f>IFERROR(IF(INDEX(RM_M_Au,MATCH($U319,RM_KEY,0))="","",INDEX(RM_M_Au,MATCH($U319,RM_KEY,0))),"")</f>
        <v>M</v>
      </c>
      <c r="AP319" s="92" t="str">
        <f>IFERROR(IF(INDEX(RM_M_Ac,MATCH($U319,RM_KEY,0))="","",INDEX(RM_M_Ac,MATCH($U319,RM_KEY,0))),"")</f>
        <v>M</v>
      </c>
      <c r="AQ319" s="92" t="str">
        <f>IFERROR(IF(INDEX(RM_M_L,MATCH($U319,RM_KEY,0))="","",INDEX(RM_M_L,MATCH($U319,RM_KEY,0))),"")</f>
        <v>L</v>
      </c>
      <c r="AR319" s="92" t="str">
        <f>IFERROR(IF(INDEX(RM_M_BI,MATCH($U319,RM_KEY,0))="","",INDEX(RM_M_BI,MATCH($U319,RM_KEY,0))),"")</f>
        <v>L</v>
      </c>
      <c r="AS319" s="92" t="str">
        <f>IFERROR(IF(INDEX(RM_M_Exp,MATCH($U319,RM_KEY,0))="","",INDEX(RM_M_Exp,MATCH($U319,RM_KEY,0))),"")</f>
        <v>L</v>
      </c>
      <c r="AT319" s="92" t="str">
        <f>IFERROR(IF(INDEX(RM_M_Edu,MATCH($U319,RM_KEY,0))="","",INDEX(RM_M_Edu,MATCH($U319,RM_KEY,0))),"")</f>
        <v>L</v>
      </c>
      <c r="AU319" s="93" t="str">
        <f>IFERROR(IF(INDEX(RM_L_C,MATCH($U319,RM_KEY,0))="","",INDEX(RM_L_C,MATCH($U319,RM_KEY,0))),"")</f>
        <v/>
      </c>
      <c r="AV319" s="94" t="str">
        <f>IFERROR(IF(INDEX(RM_L_Au,MATCH($U319,RM_KEY,0))="","",INDEX(RM_L_Au,MATCH($U319,RM_KEY,0))),"")</f>
        <v/>
      </c>
      <c r="AW319" s="94" t="str">
        <f>IFERROR(IF(INDEX(RM_L_Ac,MATCH($U319,RM_KEY,0))="","",INDEX(RM_L_Ac,MATCH($U319,RM_KEY,0))),"")</f>
        <v/>
      </c>
      <c r="AX319" s="94" t="str">
        <f>IFERROR(IF(INDEX(RM_L_L,MATCH($U319,RM_KEY,0))="","",INDEX(RM_L_L,MATCH($U319,RM_KEY,0))),"")</f>
        <v/>
      </c>
      <c r="AY319" s="94" t="str">
        <f>IFERROR(IF(INDEX(RM_L_BI,MATCH($U319,RM_KEY,0))="","",INDEX(RM_L_BI,MATCH($U319,RM_KEY,0))),"")</f>
        <v/>
      </c>
      <c r="AZ319" s="94" t="str">
        <f>IFERROR(IF(INDEX(RM_L_Exp,MATCH($U319,RM_KEY,0))="","",INDEX(RM_L_Exp,MATCH($U319,RM_KEY,0))),"")</f>
        <v/>
      </c>
      <c r="BA319" s="94" t="str">
        <f>IFERROR(IF(INDEX(RM_L_Edu,MATCH($U319,RM_KEY,0))="","",INDEX(RM_L_Edu,MATCH($U319,RM_KEY,0))),"")</f>
        <v/>
      </c>
      <c r="BB319" s="89" t="n"/>
      <c r="BC319" s="90" t="n"/>
      <c r="BD319" s="90" t="n"/>
      <c r="BE319" s="90" t="n"/>
      <c r="BF319" s="90" t="n"/>
      <c r="BG319" s="90" t="inlineStr">
        <is>
          <t>M</t>
        </is>
      </c>
      <c r="BH319" s="90" t="inlineStr">
        <is>
          <t>H</t>
        </is>
      </c>
      <c r="BI319" s="93" t="n"/>
      <c r="BJ319" s="94" t="n"/>
      <c r="BK319" s="94" t="n"/>
      <c r="BL319" s="94" t="n"/>
      <c r="BM319" s="94" t="n"/>
      <c r="BN319" s="94" t="n"/>
      <c r="BO319" s="94" t="n"/>
      <c r="BP319" s="63" t="n"/>
      <c r="BQ319" s="95" t="str">
        <f>IF(CY319=0,"",IF(BP319&lt;&gt;"",BP319,IF(LEFT(W319,1)="X",W319,IF(OR(W319="B+",W319="C+"),INDEX(LAD_PC,MAX(1,MIN(14,MATCH(W319,LAD_PC,0)+IF((DA319-CZ319)&gt;=0.5,1,IF((DA319-CZ319)&lt;=-0.5,-1,0))))),INDEX(LAD_STD,MAX(1,MIN(12,MATCH(W319,LAD_STD,0)+IF((DA319-CZ319)&gt;=0.5,1,IF((DA319-CZ319)&lt;=-0.5,-1,0)))))))))</f>
        <v/>
      </c>
      <c r="BR319" s="86" t="str">
        <f>IF(BQ319="","",IFERROR(CHOOSE(INDEX(B_RANK,MATCH(BQ319,B_LVL,0)),"Band A · Practitioner","Band B · Specialist / Manager","B+ · Player-Coach","Band C · Principal / Head","C+ · Player-Coach","Band D · Business leadership","Band E · Enterprise leadership"),"Band X · Consultant"))</f>
        <v/>
      </c>
      <c r="BS319" s="86" t="str">
        <f>IF(BQ319="","",IF(BQ319=W319,"• Same",IF(INDEX(B_VAL,MATCH(BQ319,B_LVL,0))&gt;INDEX(B_VAL,MATCH(W319,B_LVL,0)),"▲ Up","▼ Down")))</f>
        <v/>
      </c>
      <c r="BT319" s="95" t="str">
        <f>IF(BQ319&lt;&gt;"",BQ319,W319)</f>
        <v>A1</v>
      </c>
      <c r="BU319" s="86" t="str">
        <f>IFERROR(IF($H319="","—",IF(OR(LEFT(BT319,1)="X",LEFT(INDEX($BT$7:$BT$592,MATCH($H319,$D$7:$D$592,0)),1)="X"),"—",IF(AND(LEFT(BT319,1)="E",LEFT(INDEX($BT$7:$BT$592,MATCH($H319,$D$7:$D$592,0)),1)="E"),"Exception · Band E",IF(INDEX(B_VAL,MATCH(BT319,B_LVL,0))&gt;=INDEX(B_VAL,MATCH(INDEX($BT$7:$BT$592,MATCH($H319,$D$7:$D$592,0)),B_LVL,0)),"⚠ At or above the manager",IF(INDEX(B_RANK,MATCH(BT319,B_LVL,0))=INDEX(B_RANK,MATCH(INDEX($BT$7:$BT$592,MATCH($H319,$D$7:$D$592,0)),B_LVL,0)),"⚠ Same band as the manager","OK"))))),"—")</f>
        <v>OK</v>
      </c>
      <c r="BV319" s="64" t="n"/>
      <c r="BW319" s="20">
        <f>IFERROR(INDEX(LMH_PTS,MATCH(AG319,LMH_KEY,0)),0)</f>
        <v>9</v>
      </c>
      <c r="BX319" s="21">
        <f>IFERROR(INDEX(LMH_PTS,MATCH(AH319,LMH_KEY,0)),0)</f>
        <v>3</v>
      </c>
      <c r="BY319" s="21">
        <f>IFERROR(INDEX(LMH_PTS,MATCH(AI319,LMH_KEY,0)),0)</f>
        <v>1</v>
      </c>
      <c r="BZ319" s="21">
        <f>IFERROR(INDEX(LMH_PTS,MATCH(AJ319,LMH_KEY,0)),0)</f>
        <v>1</v>
      </c>
      <c r="CA319" s="21">
        <f>IFERROR(INDEX(LMH_PTS,MATCH(AK319,LMH_KEY,0)),0)</f>
        <v>1</v>
      </c>
      <c r="CB319" s="21">
        <f>IFERROR(INDEX(LMH_PTS,MATCH(AL319,LMH_KEY,0)),0)</f>
        <v>1</v>
      </c>
      <c r="CC319" s="21">
        <f>IFERROR(INDEX(LMH_PTS,MATCH(AM319,LMH_KEY,0)),0)</f>
        <v>1</v>
      </c>
      <c r="CD319" s="21">
        <f>IFERROR(INDEX(LMH_PTS,MATCH(IF(AU319&lt;&gt;"",AU319,AG319),LMH_KEY,0)),0)</f>
        <v>9</v>
      </c>
      <c r="CE319" s="21">
        <f>IFERROR(INDEX(LMH_PTS,MATCH(IF(AV319&lt;&gt;"",AV319,AH319),LMH_KEY,0)),0)</f>
        <v>3</v>
      </c>
      <c r="CF319" s="21">
        <f>IFERROR(INDEX(LMH_PTS,MATCH(IF(AW319&lt;&gt;"",AW319,AI319),LMH_KEY,0)),0)</f>
        <v>1</v>
      </c>
      <c r="CG319" s="21">
        <f>IFERROR(INDEX(LMH_PTS,MATCH(IF(AX319&lt;&gt;"",AX319,AJ319),LMH_KEY,0)),0)</f>
        <v>1</v>
      </c>
      <c r="CH319" s="21">
        <f>IFERROR(INDEX(LMH_PTS,MATCH(IF(AY319&lt;&gt;"",AY319,AK319),LMH_KEY,0)),0)</f>
        <v>1</v>
      </c>
      <c r="CI319" s="21">
        <f>IFERROR(INDEX(LMH_PTS,MATCH(IF(AZ319&lt;&gt;"",AZ319,AL319),LMH_KEY,0)),0)</f>
        <v>1</v>
      </c>
      <c r="CJ319" s="21">
        <f>IFERROR(INDEX(LMH_PTS,MATCH(IF(BA319&lt;&gt;"",BA319,AM319),LMH_KEY,0)),0)</f>
        <v>1</v>
      </c>
      <c r="CK319" s="21">
        <f>IF(BB319="",0,IFERROR(INDEX(LMH_STEP,MATCH(BB319,LMH_KEY,0)),0))</f>
        <v>0</v>
      </c>
      <c r="CL319" s="21">
        <f>IF(BC319="",0,IFERROR(INDEX(LMH_STEP,MATCH(BC319,LMH_KEY,0)),0))</f>
        <v>0</v>
      </c>
      <c r="CM319" s="21">
        <f>IF(BD319="",0,IFERROR(INDEX(LMH_STEP,MATCH(BD319,LMH_KEY,0)),0))</f>
        <v>0</v>
      </c>
      <c r="CN319" s="21">
        <f>IF(BE319="",0,IFERROR(INDEX(LMH_STEP,MATCH(BE319,LMH_KEY,0)),0))</f>
        <v>0</v>
      </c>
      <c r="CO319" s="21">
        <f>IF(BF319="",0,IFERROR(INDEX(LMH_STEP,MATCH(BF319,LMH_KEY,0)),0))</f>
        <v>0</v>
      </c>
      <c r="CP319" s="21">
        <f>IF(BG319="",0,IFERROR(INDEX(LMH_STEP,MATCH(BG319,LMH_KEY,0)),0))</f>
        <v>0</v>
      </c>
      <c r="CQ319" s="21">
        <f>IF(BH319="",0,IFERROR(INDEX(LMH_STEP,MATCH(BH319,LMH_KEY,0)),0))</f>
        <v>1</v>
      </c>
      <c r="CR319" s="21">
        <f>IF(BI319&lt;&gt;"",IFERROR(INDEX(LMH_STEP,MATCH(BI319,LMH_KEY,0)),0),CK319)</f>
        <v>0</v>
      </c>
      <c r="CS319" s="21">
        <f>IF(BJ319&lt;&gt;"",IFERROR(INDEX(LMH_STEP,MATCH(BJ319,LMH_KEY,0)),0),CL319)</f>
        <v>0</v>
      </c>
      <c r="CT319" s="21">
        <f>IF(BK319&lt;&gt;"",IFERROR(INDEX(LMH_STEP,MATCH(BK319,LMH_KEY,0)),0),CM319)</f>
        <v>0</v>
      </c>
      <c r="CU319" s="21">
        <f>IF(BL319&lt;&gt;"",IFERROR(INDEX(LMH_STEP,MATCH(BL319,LMH_KEY,0)),0),CN319)</f>
        <v>0</v>
      </c>
      <c r="CV319" s="21">
        <f>IF(BM319&lt;&gt;"",IFERROR(INDEX(LMH_STEP,MATCH(BM319,LMH_KEY,0)),0),CO319)</f>
        <v>0</v>
      </c>
      <c r="CW319" s="21">
        <f>IF(BN319&lt;&gt;"",IFERROR(INDEX(LMH_STEP,MATCH(BN319,LMH_KEY,0)),0),CP319)</f>
        <v>0</v>
      </c>
      <c r="CX319" s="21">
        <f>IF(BO319&lt;&gt;"",IFERROR(INDEX(LMH_STEP,MATCH(BO319,LMH_KEY,0)),0),CQ319)</f>
        <v>1</v>
      </c>
      <c r="CY319" s="21">
        <f>COUNTA(BI319:BO319)+IF(BP319&lt;&gt;"",1,0)+IFERROR(INDEX(RM_LCNT,MATCH($U319,RM_KEY,0)),0)</f>
        <v>0</v>
      </c>
      <c r="CZ319" s="21">
        <f>IF((BW319+BX319+BY319+BZ319+CA319+CB319+CC319)=0,0,(BW319*CK319+BX319*CL319+BY319*CM319+BZ319*CN319+CA319*CO319+CB319*CP319+CC319*CQ319)/(BW319+BX319+BY319+BZ319+CA319+CB319+CC319))</f>
        <v>0.0588235294117647</v>
      </c>
      <c r="DA319" s="21">
        <f>IF((CD319+CE319+CF319+CG319+CH319+CI319+CJ319)=0,0,(CD319*CR319+CE319*CS319+CF319*CT319+CG319*CU319+CH319*CV319+CI319*CW319+CJ319*CX319)/(CD319+CE319+CF319+CG319+CH319+CI319+CJ319))</f>
        <v>0.0588235294117647</v>
      </c>
    </row>
    <row r="320" ht="70" customHeight="1">
      <c r="A320" s="59" t="inlineStr">
        <is>
          <t>iFile</t>
        </is>
      </c>
      <c r="B320" s="17" t="inlineStr">
        <is>
          <t>Support</t>
        </is>
      </c>
      <c r="C320" s="17" t="n">
        <v>5</v>
      </c>
      <c r="D320" s="17" t="inlineStr">
        <is>
          <t>IRIS1728</t>
        </is>
      </c>
      <c r="E320" s="17" t="inlineStr">
        <is>
          <t>Vijay Sakpal</t>
        </is>
      </c>
      <c r="F320" s="17" t="inlineStr">
        <is>
          <t>Team Lead</t>
        </is>
      </c>
      <c r="G320" s="17" t="inlineStr">
        <is>
          <t>Yunus Patel</t>
        </is>
      </c>
      <c r="H320" s="17" t="inlineStr">
        <is>
          <t>IRIS2127</t>
        </is>
      </c>
      <c r="I320" s="17" t="n">
        <v>14.8</v>
      </c>
      <c r="J320" s="17" t="inlineStr">
        <is>
          <t>B.SC</t>
        </is>
      </c>
      <c r="K320" s="17" t="inlineStr">
        <is>
          <t>L5 – Lead · IC</t>
        </is>
      </c>
      <c r="L320" s="82" t="inlineStr">
        <is>
          <t>20 of 20</t>
        </is>
      </c>
      <c r="M320" s="83" t="n"/>
      <c r="N320"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20" s="83" t="inlineStr">
        <is>
          <t>Latest rating: 3 · Potential: Low · 9-box: Reliable Specialist</t>
        </is>
      </c>
      <c r="P320" s="83" t="inlineStr">
        <is>
          <t>Complexity &amp; Expertise: A3: Sole owner of defect-SLA tracking between developers and client; analyses and comments on defects → moved down 0.5
Autonomy &amp; Decision: A2: Follows up developers and prioritises SLA risks; escalates when SLA is threatened → moved down 1
Accountability &amp; Impact: A3: Defect SLA tracking and daily client report end to end; breaches bring penalty → moved down 0.5
Leadership &amp; Strategy: A1: Coordinates developers but no team guidance described → moved down 1</t>
        </is>
      </c>
      <c r="Q320" s="84" t="inlineStr">
        <is>
          <t>Open ▸</t>
        </is>
      </c>
      <c r="R320" s="84" t="inlineStr">
        <is>
          <t>Card ▸</t>
        </is>
      </c>
      <c r="S320" s="85" t="inlineStr">
        <is>
          <t>Customer Success &amp; Support</t>
        </is>
      </c>
      <c r="T320" s="86" t="inlineStr">
        <is>
          <t>Application &amp; Product Support</t>
        </is>
      </c>
      <c r="U320" s="86" t="inlineStr">
        <is>
          <t>R015</t>
        </is>
      </c>
      <c r="V320" s="86" t="inlineStr">
        <is>
          <t>Application &amp; Product Support · IC</t>
        </is>
      </c>
      <c r="W320" s="99" t="inlineStr">
        <is>
          <t>B1</t>
        </is>
      </c>
      <c r="X320" s="86" t="inlineStr">
        <is>
          <t>Band B · Specialist / Manager</t>
        </is>
      </c>
      <c r="Y320" s="86" t="inlineStr">
        <is>
          <t>Functional Specialist</t>
        </is>
      </c>
      <c r="Z320" s="100" t="inlineStr">
        <is>
          <t>Support Specialist → Functional Specialist</t>
        </is>
      </c>
      <c r="AA320" s="86" t="inlineStr">
        <is>
          <t>Placed at B1 by the evidence: six ratings × market-derived weights and rules R1–R13 · no move needed for the reporting line</t>
        </is>
      </c>
      <c r="AB320" s="86" t="n"/>
      <c r="AC320" s="88" t="inlineStr">
        <is>
          <t>B1</t>
        </is>
      </c>
      <c r="AD320" s="21" t="inlineStr">
        <is>
          <t>High · 14.8 yrs vs market 4–8 yrs for B1</t>
        </is>
      </c>
      <c r="AE320" s="21" t="n"/>
      <c r="AF320" s="21" t="inlineStr">
        <is>
          <t>P3 / M2 · SFIA 4 Enable</t>
        </is>
      </c>
      <c r="AG320" s="89" t="str">
        <f>IFERROR(IF(INDEX(RM_I_C,MATCH($U320,RM_KEY,0))="","",INDEX(RM_I_C,MATCH($U320,RM_KEY,0))),"")</f>
        <v>H</v>
      </c>
      <c r="AH320" s="90" t="str">
        <f>IFERROR(IF(INDEX(RM_I_Au,MATCH($U320,RM_KEY,0))="","",INDEX(RM_I_Au,MATCH($U320,RM_KEY,0))),"")</f>
        <v>M</v>
      </c>
      <c r="AI320" s="90" t="str">
        <f>IFERROR(IF(INDEX(RM_I_Ac,MATCH($U320,RM_KEY,0))="","",INDEX(RM_I_Ac,MATCH($U320,RM_KEY,0))),"")</f>
        <v>M</v>
      </c>
      <c r="AJ320" s="90" t="str">
        <f>IFERROR(IF(INDEX(RM_I_L,MATCH($U320,RM_KEY,0))="","",INDEX(RM_I_L,MATCH($U320,RM_KEY,0))),"")</f>
        <v>L</v>
      </c>
      <c r="AK320" s="90" t="str">
        <f>IFERROR(IF(INDEX(RM_I_BI,MATCH($U320,RM_KEY,0))="","",INDEX(RM_I_BI,MATCH($U320,RM_KEY,0))),"")</f>
        <v>M</v>
      </c>
      <c r="AL320" s="90" t="str">
        <f>IFERROR(IF(INDEX(RM_I_Exp,MATCH($U320,RM_KEY,0))="","",INDEX(RM_I_Exp,MATCH($U320,RM_KEY,0))),"")</f>
        <v>L</v>
      </c>
      <c r="AM320" s="90" t="str">
        <f>IFERROR(IF(INDEX(RM_I_Edu,MATCH($U320,RM_KEY,0))="","",INDEX(RM_I_Edu,MATCH($U320,RM_KEY,0))),"")</f>
        <v>L</v>
      </c>
      <c r="AN320" s="91" t="str">
        <f>IFERROR(IF(INDEX(RM_M_C,MATCH($U320,RM_KEY,0))="","",INDEX(RM_M_C,MATCH($U320,RM_KEY,0))),"")</f>
        <v>H</v>
      </c>
      <c r="AO320" s="92" t="str">
        <f>IFERROR(IF(INDEX(RM_M_Au,MATCH($U320,RM_KEY,0))="","",INDEX(RM_M_Au,MATCH($U320,RM_KEY,0))),"")</f>
        <v>M</v>
      </c>
      <c r="AP320" s="92" t="str">
        <f>IFERROR(IF(INDEX(RM_M_Ac,MATCH($U320,RM_KEY,0))="","",INDEX(RM_M_Ac,MATCH($U320,RM_KEY,0))),"")</f>
        <v>M</v>
      </c>
      <c r="AQ320" s="92" t="str">
        <f>IFERROR(IF(INDEX(RM_M_L,MATCH($U320,RM_KEY,0))="","",INDEX(RM_M_L,MATCH($U320,RM_KEY,0))),"")</f>
        <v>L</v>
      </c>
      <c r="AR320" s="92" t="str">
        <f>IFERROR(IF(INDEX(RM_M_BI,MATCH($U320,RM_KEY,0))="","",INDEX(RM_M_BI,MATCH($U320,RM_KEY,0))),"")</f>
        <v>L</v>
      </c>
      <c r="AS320" s="92" t="str">
        <f>IFERROR(IF(INDEX(RM_M_Exp,MATCH($U320,RM_KEY,0))="","",INDEX(RM_M_Exp,MATCH($U320,RM_KEY,0))),"")</f>
        <v>L</v>
      </c>
      <c r="AT320" s="92" t="str">
        <f>IFERROR(IF(INDEX(RM_M_Edu,MATCH($U320,RM_KEY,0))="","",INDEX(RM_M_Edu,MATCH($U320,RM_KEY,0))),"")</f>
        <v>L</v>
      </c>
      <c r="AU320" s="93" t="str">
        <f>IFERROR(IF(INDEX(RM_L_C,MATCH($U320,RM_KEY,0))="","",INDEX(RM_L_C,MATCH($U320,RM_KEY,0))),"")</f>
        <v/>
      </c>
      <c r="AV320" s="94" t="str">
        <f>IFERROR(IF(INDEX(RM_L_Au,MATCH($U320,RM_KEY,0))="","",INDEX(RM_L_Au,MATCH($U320,RM_KEY,0))),"")</f>
        <v/>
      </c>
      <c r="AW320" s="94" t="str">
        <f>IFERROR(IF(INDEX(RM_L_Ac,MATCH($U320,RM_KEY,0))="","",INDEX(RM_L_Ac,MATCH($U320,RM_KEY,0))),"")</f>
        <v/>
      </c>
      <c r="AX320" s="94" t="str">
        <f>IFERROR(IF(INDEX(RM_L_L,MATCH($U320,RM_KEY,0))="","",INDEX(RM_L_L,MATCH($U320,RM_KEY,0))),"")</f>
        <v/>
      </c>
      <c r="AY320" s="94" t="str">
        <f>IFERROR(IF(INDEX(RM_L_BI,MATCH($U320,RM_KEY,0))="","",INDEX(RM_L_BI,MATCH($U320,RM_KEY,0))),"")</f>
        <v/>
      </c>
      <c r="AZ320" s="94" t="str">
        <f>IFERROR(IF(INDEX(RM_L_Exp,MATCH($U320,RM_KEY,0))="","",INDEX(RM_L_Exp,MATCH($U320,RM_KEY,0))),"")</f>
        <v/>
      </c>
      <c r="BA320" s="94" t="str">
        <f>IFERROR(IF(INDEX(RM_L_Edu,MATCH($U320,RM_KEY,0))="","",INDEX(RM_L_Edu,MATCH($U320,RM_KEY,0))),"")</f>
        <v/>
      </c>
      <c r="BB320" s="89" t="inlineStr">
        <is>
          <t>M</t>
        </is>
      </c>
      <c r="BC320" s="90" t="inlineStr">
        <is>
          <t>L</t>
        </is>
      </c>
      <c r="BD320" s="90" t="inlineStr">
        <is>
          <t>M</t>
        </is>
      </c>
      <c r="BE320" s="90" t="inlineStr">
        <is>
          <t>L</t>
        </is>
      </c>
      <c r="BF320" s="90" t="n"/>
      <c r="BG320" s="90" t="inlineStr">
        <is>
          <t>H</t>
        </is>
      </c>
      <c r="BH320" s="90" t="inlineStr">
        <is>
          <t>M</t>
        </is>
      </c>
      <c r="BI320" s="93" t="n"/>
      <c r="BJ320" s="94" t="n"/>
      <c r="BK320" s="94" t="n"/>
      <c r="BL320" s="94" t="n"/>
      <c r="BM320" s="94" t="n"/>
      <c r="BN320" s="94" t="n"/>
      <c r="BO320" s="94" t="n"/>
      <c r="BP320" s="63" t="n"/>
      <c r="BQ320" s="95" t="str">
        <f>IF(CY320=0,"",IF(BP320&lt;&gt;"",BP320,IF(LEFT(W320,1)="X",W320,IF(OR(W320="B+",W320="C+"),INDEX(LAD_PC,MAX(1,MIN(14,MATCH(W320,LAD_PC,0)+IF((DA320-CZ320)&gt;=0.5,1,IF((DA320-CZ320)&lt;=-0.5,-1,0))))),INDEX(LAD_STD,MAX(1,MIN(12,MATCH(W320,LAD_STD,0)+IF((DA320-CZ320)&gt;=0.5,1,IF((DA320-CZ320)&lt;=-0.5,-1,0)))))))))</f>
        <v/>
      </c>
      <c r="BR320" s="86" t="str">
        <f>IF(BQ320="","",IFERROR(CHOOSE(INDEX(B_RANK,MATCH(BQ320,B_LVL,0)),"Band A · Practitioner","Band B · Specialist / Manager","B+ · Player-Coach","Band C · Principal / Head","C+ · Player-Coach","Band D · Business leadership","Band E · Enterprise leadership"),"Band X · Consultant"))</f>
        <v/>
      </c>
      <c r="BS320" s="86" t="str">
        <f>IF(BQ320="","",IF(BQ320=W320,"• Same",IF(INDEX(B_VAL,MATCH(BQ320,B_LVL,0))&gt;INDEX(B_VAL,MATCH(W320,B_LVL,0)),"▲ Up","▼ Down")))</f>
        <v/>
      </c>
      <c r="BT320" s="95" t="str">
        <f>IF(BQ320&lt;&gt;"",BQ320,W320)</f>
        <v>B1</v>
      </c>
      <c r="BU320" s="86" t="str">
        <f>IFERROR(IF($H320="","—",IF(OR(LEFT(BT320,1)="X",LEFT(INDEX($BT$7:$BT$592,MATCH($H320,$D$7:$D$592,0)),1)="X"),"—",IF(AND(LEFT(BT320,1)="E",LEFT(INDEX($BT$7:$BT$592,MATCH($H320,$D$7:$D$592,0)),1)="E"),"Exception · Band E",IF(INDEX(B_VAL,MATCH(BT320,B_LVL,0))&gt;=INDEX(B_VAL,MATCH(INDEX($BT$7:$BT$592,MATCH($H320,$D$7:$D$592,0)),B_LVL,0)),"⚠ At or above the manager",IF(INDEX(B_RANK,MATCH(BT320,B_LVL,0))=INDEX(B_RANK,MATCH(INDEX($BT$7:$BT$592,MATCH($H320,$D$7:$D$592,0)),B_LVL,0)),"⚠ Same band as the manager","OK"))))),"—")</f>
        <v>OK</v>
      </c>
      <c r="BV320" s="64" t="n"/>
      <c r="BW320" s="20">
        <f>IFERROR(INDEX(LMH_PTS,MATCH(AG320,LMH_KEY,0)),0)</f>
        <v>9</v>
      </c>
      <c r="BX320" s="21">
        <f>IFERROR(INDEX(LMH_PTS,MATCH(AH320,LMH_KEY,0)),0)</f>
        <v>3</v>
      </c>
      <c r="BY320" s="21">
        <f>IFERROR(INDEX(LMH_PTS,MATCH(AI320,LMH_KEY,0)),0)</f>
        <v>3</v>
      </c>
      <c r="BZ320" s="21">
        <f>IFERROR(INDEX(LMH_PTS,MATCH(AJ320,LMH_KEY,0)),0)</f>
        <v>1</v>
      </c>
      <c r="CA320" s="21">
        <f>IFERROR(INDEX(LMH_PTS,MATCH(AK320,LMH_KEY,0)),0)</f>
        <v>3</v>
      </c>
      <c r="CB320" s="21">
        <f>IFERROR(INDEX(LMH_PTS,MATCH(AL320,LMH_KEY,0)),0)</f>
        <v>1</v>
      </c>
      <c r="CC320" s="21">
        <f>IFERROR(INDEX(LMH_PTS,MATCH(AM320,LMH_KEY,0)),0)</f>
        <v>1</v>
      </c>
      <c r="CD320" s="21">
        <f>IFERROR(INDEX(LMH_PTS,MATCH(IF(AU320&lt;&gt;"",AU320,AG320),LMH_KEY,0)),0)</f>
        <v>9</v>
      </c>
      <c r="CE320" s="21">
        <f>IFERROR(INDEX(LMH_PTS,MATCH(IF(AV320&lt;&gt;"",AV320,AH320),LMH_KEY,0)),0)</f>
        <v>3</v>
      </c>
      <c r="CF320" s="21">
        <f>IFERROR(INDEX(LMH_PTS,MATCH(IF(AW320&lt;&gt;"",AW320,AI320),LMH_KEY,0)),0)</f>
        <v>3</v>
      </c>
      <c r="CG320" s="21">
        <f>IFERROR(INDEX(LMH_PTS,MATCH(IF(AX320&lt;&gt;"",AX320,AJ320),LMH_KEY,0)),0)</f>
        <v>1</v>
      </c>
      <c r="CH320" s="21">
        <f>IFERROR(INDEX(LMH_PTS,MATCH(IF(AY320&lt;&gt;"",AY320,AK320),LMH_KEY,0)),0)</f>
        <v>3</v>
      </c>
      <c r="CI320" s="21">
        <f>IFERROR(INDEX(LMH_PTS,MATCH(IF(AZ320&lt;&gt;"",AZ320,AL320),LMH_KEY,0)),0)</f>
        <v>1</v>
      </c>
      <c r="CJ320" s="21">
        <f>IFERROR(INDEX(LMH_PTS,MATCH(IF(BA320&lt;&gt;"",BA320,AM320),LMH_KEY,0)),0)</f>
        <v>1</v>
      </c>
      <c r="CK320" s="21">
        <f>IF(BB320="",0,IFERROR(INDEX(LMH_STEP,MATCH(BB320,LMH_KEY,0)),0))</f>
        <v>0</v>
      </c>
      <c r="CL320" s="21">
        <f>IF(BC320="",0,IFERROR(INDEX(LMH_STEP,MATCH(BC320,LMH_KEY,0)),0))</f>
        <v>-1</v>
      </c>
      <c r="CM320" s="21">
        <f>IF(BD320="",0,IFERROR(INDEX(LMH_STEP,MATCH(BD320,LMH_KEY,0)),0))</f>
        <v>0</v>
      </c>
      <c r="CN320" s="21">
        <f>IF(BE320="",0,IFERROR(INDEX(LMH_STEP,MATCH(BE320,LMH_KEY,0)),0))</f>
        <v>-1</v>
      </c>
      <c r="CO320" s="21">
        <f>IF(BF320="",0,IFERROR(INDEX(LMH_STEP,MATCH(BF320,LMH_KEY,0)),0))</f>
        <v>0</v>
      </c>
      <c r="CP320" s="21">
        <f>IF(BG320="",0,IFERROR(INDEX(LMH_STEP,MATCH(BG320,LMH_KEY,0)),0))</f>
        <v>1</v>
      </c>
      <c r="CQ320" s="21">
        <f>IF(BH320="",0,IFERROR(INDEX(LMH_STEP,MATCH(BH320,LMH_KEY,0)),0))</f>
        <v>0</v>
      </c>
      <c r="CR320" s="21">
        <f>IF(BI320&lt;&gt;"",IFERROR(INDEX(LMH_STEP,MATCH(BI320,LMH_KEY,0)),0),CK320)</f>
        <v>0</v>
      </c>
      <c r="CS320" s="21">
        <f>IF(BJ320&lt;&gt;"",IFERROR(INDEX(LMH_STEP,MATCH(BJ320,LMH_KEY,0)),0),CL320)</f>
        <v>-1</v>
      </c>
      <c r="CT320" s="21">
        <f>IF(BK320&lt;&gt;"",IFERROR(INDEX(LMH_STEP,MATCH(BK320,LMH_KEY,0)),0),CM320)</f>
        <v>0</v>
      </c>
      <c r="CU320" s="21">
        <f>IF(BL320&lt;&gt;"",IFERROR(INDEX(LMH_STEP,MATCH(BL320,LMH_KEY,0)),0),CN320)</f>
        <v>-1</v>
      </c>
      <c r="CV320" s="21">
        <f>IF(BM320&lt;&gt;"",IFERROR(INDEX(LMH_STEP,MATCH(BM320,LMH_KEY,0)),0),CO320)</f>
        <v>0</v>
      </c>
      <c r="CW320" s="21">
        <f>IF(BN320&lt;&gt;"",IFERROR(INDEX(LMH_STEP,MATCH(BN320,LMH_KEY,0)),0),CP320)</f>
        <v>1</v>
      </c>
      <c r="CX320" s="21">
        <f>IF(BO320&lt;&gt;"",IFERROR(INDEX(LMH_STEP,MATCH(BO320,LMH_KEY,0)),0),CQ320)</f>
        <v>0</v>
      </c>
      <c r="CY320" s="21">
        <f>COUNTA(BI320:BO320)+IF(BP320&lt;&gt;"",1,0)+IFERROR(INDEX(RM_LCNT,MATCH($U320,RM_KEY,0)),0)</f>
        <v>0</v>
      </c>
      <c r="CZ320" s="21">
        <f>IF((BW320+BX320+BY320+BZ320+CA320+CB320+CC320)=0,0,(BW320*CK320+BX320*CL320+BY320*CM320+BZ320*CN320+CA320*CO320+CB320*CP320+CC320*CQ320)/(BW320+BX320+BY320+BZ320+CA320+CB320+CC320))</f>
        <v>-0.142857142857143</v>
      </c>
      <c r="DA320" s="21">
        <f>IF((CD320+CE320+CF320+CG320+CH320+CI320+CJ320)=0,0,(CD320*CR320+CE320*CS320+CF320*CT320+CG320*CU320+CH320*CV320+CI320*CW320+CJ320*CX320)/(CD320+CE320+CF320+CG320+CH320+CI320+CJ320))</f>
        <v>-0.142857142857143</v>
      </c>
    </row>
    <row r="321" ht="70" customHeight="1">
      <c r="A321" s="59" t="inlineStr">
        <is>
          <t>iFile</t>
        </is>
      </c>
      <c r="B321" s="17" t="inlineStr">
        <is>
          <t>Support</t>
        </is>
      </c>
      <c r="C321" s="17" t="n">
        <v>5</v>
      </c>
      <c r="D321" s="17" t="inlineStr">
        <is>
          <t>IRIS1919</t>
        </is>
      </c>
      <c r="E321" s="17" t="inlineStr">
        <is>
          <t>Jyoti Patil</t>
        </is>
      </c>
      <c r="F321" s="17" t="inlineStr">
        <is>
          <t>Tech Support Executive</t>
        </is>
      </c>
      <c r="G321" s="17" t="inlineStr">
        <is>
          <t>Yunus Patel</t>
        </is>
      </c>
      <c r="H321" s="17" t="inlineStr">
        <is>
          <t>IRIS2127</t>
        </is>
      </c>
      <c r="I321" s="17" t="n">
        <v>8.300000000000001</v>
      </c>
      <c r="J321" s="17" t="inlineStr">
        <is>
          <t>B.E</t>
        </is>
      </c>
      <c r="K321" s="17" t="inlineStr">
        <is>
          <t>L3 – Professional / Associate</t>
        </is>
      </c>
      <c r="L321" s="82" t="inlineStr">
        <is>
          <t>20 of 20</t>
        </is>
      </c>
      <c r="M321" s="83" t="n"/>
      <c r="N321"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21" s="83" t="inlineStr">
        <is>
          <t>Latest rating: 3 · Potential: Medium · 9-box: Core Contributor</t>
        </is>
      </c>
      <c r="P321" s="83" t="inlineStr">
        <is>
          <t>Complexity &amp; Expertise: A3: Designs web forms and validations for demos, gathers requirements, tests portal, writes documentation → moved up 0.5
Autonomy &amp; Decision: A2: Decides form design and layouts only → matches the start
Accountability &amp; Impact: A2: Catching validation or design defects in own forms before deployment to higher environments → matches the start
Leadership &amp; Strategy: A1: Mentions team coordination; no guidance of others described → matches the start</t>
        </is>
      </c>
      <c r="Q321" s="84" t="inlineStr">
        <is>
          <t>Open ▸</t>
        </is>
      </c>
      <c r="R321" s="84" t="inlineStr">
        <is>
          <t>Card ▸</t>
        </is>
      </c>
      <c r="S321" s="85" t="inlineStr">
        <is>
          <t>Customer Success &amp; Support</t>
        </is>
      </c>
      <c r="T321" s="86" t="inlineStr">
        <is>
          <t>Application &amp; Product Support</t>
        </is>
      </c>
      <c r="U321" s="86" t="inlineStr">
        <is>
          <t>R015</t>
        </is>
      </c>
      <c r="V321" s="86" t="inlineStr">
        <is>
          <t>Application &amp; Product Support · IC</t>
        </is>
      </c>
      <c r="W321" s="101" t="inlineStr">
        <is>
          <t>A3</t>
        </is>
      </c>
      <c r="X321" s="86" t="inlineStr">
        <is>
          <t>Band A · Practitioner</t>
        </is>
      </c>
      <c r="Y321" s="86" t="inlineStr">
        <is>
          <t>Senior Support Executive</t>
        </is>
      </c>
      <c r="Z321" s="86" t="n"/>
      <c r="AA321" s="86" t="inlineStr">
        <is>
          <t>Placed at A3 by the evidence: six ratings × market-derived weights and rules R1–R13 · no move needed for the reporting line</t>
        </is>
      </c>
      <c r="AB321" s="86" t="n"/>
      <c r="AC321" s="88" t="inlineStr">
        <is>
          <t>A3</t>
        </is>
      </c>
      <c r="AD321" s="21" t="inlineStr">
        <is>
          <t>High · 8.3 yrs vs market 2–5 yrs for A3</t>
        </is>
      </c>
      <c r="AE321" s="21" t="n"/>
      <c r="AF321" s="21" t="inlineStr">
        <is>
          <t>P2 · SFIA 3 Apply</t>
        </is>
      </c>
      <c r="AG321" s="89" t="str">
        <f>IFERROR(IF(INDEX(RM_I_C,MATCH($U321,RM_KEY,0))="","",INDEX(RM_I_C,MATCH($U321,RM_KEY,0))),"")</f>
        <v>H</v>
      </c>
      <c r="AH321" s="90" t="str">
        <f>IFERROR(IF(INDEX(RM_I_Au,MATCH($U321,RM_KEY,0))="","",INDEX(RM_I_Au,MATCH($U321,RM_KEY,0))),"")</f>
        <v>M</v>
      </c>
      <c r="AI321" s="90" t="str">
        <f>IFERROR(IF(INDEX(RM_I_Ac,MATCH($U321,RM_KEY,0))="","",INDEX(RM_I_Ac,MATCH($U321,RM_KEY,0))),"")</f>
        <v>M</v>
      </c>
      <c r="AJ321" s="90" t="str">
        <f>IFERROR(IF(INDEX(RM_I_L,MATCH($U321,RM_KEY,0))="","",INDEX(RM_I_L,MATCH($U321,RM_KEY,0))),"")</f>
        <v>L</v>
      </c>
      <c r="AK321" s="90" t="str">
        <f>IFERROR(IF(INDEX(RM_I_BI,MATCH($U321,RM_KEY,0))="","",INDEX(RM_I_BI,MATCH($U321,RM_KEY,0))),"")</f>
        <v>M</v>
      </c>
      <c r="AL321" s="90" t="str">
        <f>IFERROR(IF(INDEX(RM_I_Exp,MATCH($U321,RM_KEY,0))="","",INDEX(RM_I_Exp,MATCH($U321,RM_KEY,0))),"")</f>
        <v>L</v>
      </c>
      <c r="AM321" s="90" t="str">
        <f>IFERROR(IF(INDEX(RM_I_Edu,MATCH($U321,RM_KEY,0))="","",INDEX(RM_I_Edu,MATCH($U321,RM_KEY,0))),"")</f>
        <v>L</v>
      </c>
      <c r="AN321" s="91" t="str">
        <f>IFERROR(IF(INDEX(RM_M_C,MATCH($U321,RM_KEY,0))="","",INDEX(RM_M_C,MATCH($U321,RM_KEY,0))),"")</f>
        <v>H</v>
      </c>
      <c r="AO321" s="92" t="str">
        <f>IFERROR(IF(INDEX(RM_M_Au,MATCH($U321,RM_KEY,0))="","",INDEX(RM_M_Au,MATCH($U321,RM_KEY,0))),"")</f>
        <v>M</v>
      </c>
      <c r="AP321" s="92" t="str">
        <f>IFERROR(IF(INDEX(RM_M_Ac,MATCH($U321,RM_KEY,0))="","",INDEX(RM_M_Ac,MATCH($U321,RM_KEY,0))),"")</f>
        <v>M</v>
      </c>
      <c r="AQ321" s="92" t="str">
        <f>IFERROR(IF(INDEX(RM_M_L,MATCH($U321,RM_KEY,0))="","",INDEX(RM_M_L,MATCH($U321,RM_KEY,0))),"")</f>
        <v>L</v>
      </c>
      <c r="AR321" s="92" t="str">
        <f>IFERROR(IF(INDEX(RM_M_BI,MATCH($U321,RM_KEY,0))="","",INDEX(RM_M_BI,MATCH($U321,RM_KEY,0))),"")</f>
        <v>L</v>
      </c>
      <c r="AS321" s="92" t="str">
        <f>IFERROR(IF(INDEX(RM_M_Exp,MATCH($U321,RM_KEY,0))="","",INDEX(RM_M_Exp,MATCH($U321,RM_KEY,0))),"")</f>
        <v>L</v>
      </c>
      <c r="AT321" s="92" t="str">
        <f>IFERROR(IF(INDEX(RM_M_Edu,MATCH($U321,RM_KEY,0))="","",INDEX(RM_M_Edu,MATCH($U321,RM_KEY,0))),"")</f>
        <v>L</v>
      </c>
      <c r="AU321" s="93" t="str">
        <f>IFERROR(IF(INDEX(RM_L_C,MATCH($U321,RM_KEY,0))="","",INDEX(RM_L_C,MATCH($U321,RM_KEY,0))),"")</f>
        <v/>
      </c>
      <c r="AV321" s="94" t="str">
        <f>IFERROR(IF(INDEX(RM_L_Au,MATCH($U321,RM_KEY,0))="","",INDEX(RM_L_Au,MATCH($U321,RM_KEY,0))),"")</f>
        <v/>
      </c>
      <c r="AW321" s="94" t="str">
        <f>IFERROR(IF(INDEX(RM_L_Ac,MATCH($U321,RM_KEY,0))="","",INDEX(RM_L_Ac,MATCH($U321,RM_KEY,0))),"")</f>
        <v/>
      </c>
      <c r="AX321" s="94" t="str">
        <f>IFERROR(IF(INDEX(RM_L_L,MATCH($U321,RM_KEY,0))="","",INDEX(RM_L_L,MATCH($U321,RM_KEY,0))),"")</f>
        <v/>
      </c>
      <c r="AY321" s="94" t="str">
        <f>IFERROR(IF(INDEX(RM_L_BI,MATCH($U321,RM_KEY,0))="","",INDEX(RM_L_BI,MATCH($U321,RM_KEY,0))),"")</f>
        <v/>
      </c>
      <c r="AZ321" s="94" t="str">
        <f>IFERROR(IF(INDEX(RM_L_Exp,MATCH($U321,RM_KEY,0))="","",INDEX(RM_L_Exp,MATCH($U321,RM_KEY,0))),"")</f>
        <v/>
      </c>
      <c r="BA321" s="94" t="str">
        <f>IFERROR(IF(INDEX(RM_L_Edu,MATCH($U321,RM_KEY,0))="","",INDEX(RM_L_Edu,MATCH($U321,RM_KEY,0))),"")</f>
        <v/>
      </c>
      <c r="BB321" s="89" t="inlineStr">
        <is>
          <t>M</t>
        </is>
      </c>
      <c r="BC321" s="90" t="inlineStr">
        <is>
          <t>L</t>
        </is>
      </c>
      <c r="BD321" s="90" t="inlineStr">
        <is>
          <t>L</t>
        </is>
      </c>
      <c r="BE321" s="90" t="inlineStr">
        <is>
          <t>L</t>
        </is>
      </c>
      <c r="BF321" s="90" t="n"/>
      <c r="BG321" s="90" t="inlineStr">
        <is>
          <t>H</t>
        </is>
      </c>
      <c r="BH321" s="90" t="inlineStr">
        <is>
          <t>M</t>
        </is>
      </c>
      <c r="BI321" s="93" t="n"/>
      <c r="BJ321" s="94" t="n"/>
      <c r="BK321" s="94" t="n"/>
      <c r="BL321" s="94" t="n"/>
      <c r="BM321" s="94" t="n"/>
      <c r="BN321" s="94" t="n"/>
      <c r="BO321" s="94" t="n"/>
      <c r="BP321" s="63" t="n"/>
      <c r="BQ321" s="95" t="str">
        <f>IF(CY321=0,"",IF(BP321&lt;&gt;"",BP321,IF(LEFT(W321,1)="X",W321,IF(OR(W321="B+",W321="C+"),INDEX(LAD_PC,MAX(1,MIN(14,MATCH(W321,LAD_PC,0)+IF((DA321-CZ321)&gt;=0.5,1,IF((DA321-CZ321)&lt;=-0.5,-1,0))))),INDEX(LAD_STD,MAX(1,MIN(12,MATCH(W321,LAD_STD,0)+IF((DA321-CZ321)&gt;=0.5,1,IF((DA321-CZ321)&lt;=-0.5,-1,0)))))))))</f>
        <v/>
      </c>
      <c r="BR321" s="86" t="str">
        <f>IF(BQ321="","",IFERROR(CHOOSE(INDEX(B_RANK,MATCH(BQ321,B_LVL,0)),"Band A · Practitioner","Band B · Specialist / Manager","B+ · Player-Coach","Band C · Principal / Head","C+ · Player-Coach","Band D · Business leadership","Band E · Enterprise leadership"),"Band X · Consultant"))</f>
        <v/>
      </c>
      <c r="BS321" s="86" t="str">
        <f>IF(BQ321="","",IF(BQ321=W321,"• Same",IF(INDEX(B_VAL,MATCH(BQ321,B_LVL,0))&gt;INDEX(B_VAL,MATCH(W321,B_LVL,0)),"▲ Up","▼ Down")))</f>
        <v/>
      </c>
      <c r="BT321" s="95" t="str">
        <f>IF(BQ321&lt;&gt;"",BQ321,W321)</f>
        <v>A3</v>
      </c>
      <c r="BU321" s="86" t="str">
        <f>IFERROR(IF($H321="","—",IF(OR(LEFT(BT321,1)="X",LEFT(INDEX($BT$7:$BT$592,MATCH($H321,$D$7:$D$592,0)),1)="X"),"—",IF(AND(LEFT(BT321,1)="E",LEFT(INDEX($BT$7:$BT$592,MATCH($H321,$D$7:$D$592,0)),1)="E"),"Exception · Band E",IF(INDEX(B_VAL,MATCH(BT321,B_LVL,0))&gt;=INDEX(B_VAL,MATCH(INDEX($BT$7:$BT$592,MATCH($H321,$D$7:$D$592,0)),B_LVL,0)),"⚠ At or above the manager",IF(INDEX(B_RANK,MATCH(BT321,B_LVL,0))=INDEX(B_RANK,MATCH(INDEX($BT$7:$BT$592,MATCH($H321,$D$7:$D$592,0)),B_LVL,0)),"⚠ Same band as the manager","OK"))))),"—")</f>
        <v>OK</v>
      </c>
      <c r="BV321" s="64" t="n"/>
      <c r="BW321" s="20">
        <f>IFERROR(INDEX(LMH_PTS,MATCH(AG321,LMH_KEY,0)),0)</f>
        <v>9</v>
      </c>
      <c r="BX321" s="21">
        <f>IFERROR(INDEX(LMH_PTS,MATCH(AH321,LMH_KEY,0)),0)</f>
        <v>3</v>
      </c>
      <c r="BY321" s="21">
        <f>IFERROR(INDEX(LMH_PTS,MATCH(AI321,LMH_KEY,0)),0)</f>
        <v>3</v>
      </c>
      <c r="BZ321" s="21">
        <f>IFERROR(INDEX(LMH_PTS,MATCH(AJ321,LMH_KEY,0)),0)</f>
        <v>1</v>
      </c>
      <c r="CA321" s="21">
        <f>IFERROR(INDEX(LMH_PTS,MATCH(AK321,LMH_KEY,0)),0)</f>
        <v>3</v>
      </c>
      <c r="CB321" s="21">
        <f>IFERROR(INDEX(LMH_PTS,MATCH(AL321,LMH_KEY,0)),0)</f>
        <v>1</v>
      </c>
      <c r="CC321" s="21">
        <f>IFERROR(INDEX(LMH_PTS,MATCH(AM321,LMH_KEY,0)),0)</f>
        <v>1</v>
      </c>
      <c r="CD321" s="21">
        <f>IFERROR(INDEX(LMH_PTS,MATCH(IF(AU321&lt;&gt;"",AU321,AG321),LMH_KEY,0)),0)</f>
        <v>9</v>
      </c>
      <c r="CE321" s="21">
        <f>IFERROR(INDEX(LMH_PTS,MATCH(IF(AV321&lt;&gt;"",AV321,AH321),LMH_KEY,0)),0)</f>
        <v>3</v>
      </c>
      <c r="CF321" s="21">
        <f>IFERROR(INDEX(LMH_PTS,MATCH(IF(AW321&lt;&gt;"",AW321,AI321),LMH_KEY,0)),0)</f>
        <v>3</v>
      </c>
      <c r="CG321" s="21">
        <f>IFERROR(INDEX(LMH_PTS,MATCH(IF(AX321&lt;&gt;"",AX321,AJ321),LMH_KEY,0)),0)</f>
        <v>1</v>
      </c>
      <c r="CH321" s="21">
        <f>IFERROR(INDEX(LMH_PTS,MATCH(IF(AY321&lt;&gt;"",AY321,AK321),LMH_KEY,0)),0)</f>
        <v>3</v>
      </c>
      <c r="CI321" s="21">
        <f>IFERROR(INDEX(LMH_PTS,MATCH(IF(AZ321&lt;&gt;"",AZ321,AL321),LMH_KEY,0)),0)</f>
        <v>1</v>
      </c>
      <c r="CJ321" s="21">
        <f>IFERROR(INDEX(LMH_PTS,MATCH(IF(BA321&lt;&gt;"",BA321,AM321),LMH_KEY,0)),0)</f>
        <v>1</v>
      </c>
      <c r="CK321" s="21">
        <f>IF(BB321="",0,IFERROR(INDEX(LMH_STEP,MATCH(BB321,LMH_KEY,0)),0))</f>
        <v>0</v>
      </c>
      <c r="CL321" s="21">
        <f>IF(BC321="",0,IFERROR(INDEX(LMH_STEP,MATCH(BC321,LMH_KEY,0)),0))</f>
        <v>-1</v>
      </c>
      <c r="CM321" s="21">
        <f>IF(BD321="",0,IFERROR(INDEX(LMH_STEP,MATCH(BD321,LMH_KEY,0)),0))</f>
        <v>-1</v>
      </c>
      <c r="CN321" s="21">
        <f>IF(BE321="",0,IFERROR(INDEX(LMH_STEP,MATCH(BE321,LMH_KEY,0)),0))</f>
        <v>-1</v>
      </c>
      <c r="CO321" s="21">
        <f>IF(BF321="",0,IFERROR(INDEX(LMH_STEP,MATCH(BF321,LMH_KEY,0)),0))</f>
        <v>0</v>
      </c>
      <c r="CP321" s="21">
        <f>IF(BG321="",0,IFERROR(INDEX(LMH_STEP,MATCH(BG321,LMH_KEY,0)),0))</f>
        <v>1</v>
      </c>
      <c r="CQ321" s="21">
        <f>IF(BH321="",0,IFERROR(INDEX(LMH_STEP,MATCH(BH321,LMH_KEY,0)),0))</f>
        <v>0</v>
      </c>
      <c r="CR321" s="21">
        <f>IF(BI321&lt;&gt;"",IFERROR(INDEX(LMH_STEP,MATCH(BI321,LMH_KEY,0)),0),CK321)</f>
        <v>0</v>
      </c>
      <c r="CS321" s="21">
        <f>IF(BJ321&lt;&gt;"",IFERROR(INDEX(LMH_STEP,MATCH(BJ321,LMH_KEY,0)),0),CL321)</f>
        <v>-1</v>
      </c>
      <c r="CT321" s="21">
        <f>IF(BK321&lt;&gt;"",IFERROR(INDEX(LMH_STEP,MATCH(BK321,LMH_KEY,0)),0),CM321)</f>
        <v>-1</v>
      </c>
      <c r="CU321" s="21">
        <f>IF(BL321&lt;&gt;"",IFERROR(INDEX(LMH_STEP,MATCH(BL321,LMH_KEY,0)),0),CN321)</f>
        <v>-1</v>
      </c>
      <c r="CV321" s="21">
        <f>IF(BM321&lt;&gt;"",IFERROR(INDEX(LMH_STEP,MATCH(BM321,LMH_KEY,0)),0),CO321)</f>
        <v>0</v>
      </c>
      <c r="CW321" s="21">
        <f>IF(BN321&lt;&gt;"",IFERROR(INDEX(LMH_STEP,MATCH(BN321,LMH_KEY,0)),0),CP321)</f>
        <v>1</v>
      </c>
      <c r="CX321" s="21">
        <f>IF(BO321&lt;&gt;"",IFERROR(INDEX(LMH_STEP,MATCH(BO321,LMH_KEY,0)),0),CQ321)</f>
        <v>0</v>
      </c>
      <c r="CY321" s="21">
        <f>COUNTA(BI321:BO321)+IF(BP321&lt;&gt;"",1,0)+IFERROR(INDEX(RM_LCNT,MATCH($U321,RM_KEY,0)),0)</f>
        <v>0</v>
      </c>
      <c r="CZ321" s="21">
        <f>IF((BW321+BX321+BY321+BZ321+CA321+CB321+CC321)=0,0,(BW321*CK321+BX321*CL321+BY321*CM321+BZ321*CN321+CA321*CO321+CB321*CP321+CC321*CQ321)/(BW321+BX321+BY321+BZ321+CA321+CB321+CC321))</f>
        <v>-0.285714285714286</v>
      </c>
      <c r="DA321" s="21">
        <f>IF((CD321+CE321+CF321+CG321+CH321+CI321+CJ321)=0,0,(CD321*CR321+CE321*CS321+CF321*CT321+CG321*CU321+CH321*CV321+CI321*CW321+CJ321*CX321)/(CD321+CE321+CF321+CG321+CH321+CI321+CJ321))</f>
        <v>-0.285714285714286</v>
      </c>
    </row>
    <row r="322" ht="70" customHeight="1">
      <c r="A322" s="59" t="inlineStr">
        <is>
          <t>iFile</t>
        </is>
      </c>
      <c r="B322" s="17" t="inlineStr">
        <is>
          <t>Technology</t>
        </is>
      </c>
      <c r="C322" s="17" t="n">
        <v>4</v>
      </c>
      <c r="D322" s="17" t="inlineStr">
        <is>
          <t>IRIS2363</t>
        </is>
      </c>
      <c r="E322" s="17" t="inlineStr">
        <is>
          <t>Aayushi Sharma</t>
        </is>
      </c>
      <c r="F322" s="17" t="inlineStr">
        <is>
          <t>Project Manager</t>
        </is>
      </c>
      <c r="G322" s="17" t="inlineStr">
        <is>
          <t>Izharuddin Shaikh</t>
        </is>
      </c>
      <c r="H322" s="17" t="inlineStr">
        <is>
          <t>IRIS1712</t>
        </is>
      </c>
      <c r="I322" s="17" t="n">
        <v>4.1</v>
      </c>
      <c r="J322" s="17" t="inlineStr">
        <is>
          <t>MBA</t>
        </is>
      </c>
      <c r="K322" s="17" t="inlineStr">
        <is>
          <t>L5 – Manager</t>
        </is>
      </c>
      <c r="L322" s="82" t="inlineStr">
        <is>
          <t>20 of 20</t>
        </is>
      </c>
      <c r="M322" s="83" t="n"/>
      <c r="N322" s="83" t="inlineStr">
        <is>
          <t>Annual · set by manager: 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
Quarterly: Q1: Deliver assigned projects …</t>
        </is>
      </c>
      <c r="O322" s="83" t="inlineStr">
        <is>
          <t>Latest rating: 3 · Potential: Medium · 9-box: Core Contributor</t>
        </is>
      </c>
      <c r="P322" s="83" t="inlineStr">
        <is>
          <t>Complexity &amp; Expertise: B1: Requirement analysis, effort estimation, product feasibility, demos and POCs; DynaForms product knowledge → moved down 0.5
Autonomy &amp; Decision: B1: Confirms standard-product scope and feasibility to clients without input → moved down 0.5
Accountability &amp; Impact: B1: Project deliverables within scope and cost; unaccepted billed effort; DynaForms product duties → moved down 0.5
Leadership &amp; Strategy: A2: Mentions resource management and team morale; no reports or guidance described → moved down 1</t>
        </is>
      </c>
      <c r="Q322" s="84" t="inlineStr">
        <is>
          <t>Open ▸</t>
        </is>
      </c>
      <c r="R322" s="84" t="inlineStr">
        <is>
          <t>Card ▸</t>
        </is>
      </c>
      <c r="S322" s="85" t="inlineStr">
        <is>
          <t>Project &amp; Program Management</t>
        </is>
      </c>
      <c r="T322" s="86" t="inlineStr">
        <is>
          <t>Project &amp; Program Delivery</t>
        </is>
      </c>
      <c r="U322" s="86" t="inlineStr">
        <is>
          <t>R068</t>
        </is>
      </c>
      <c r="V322" s="86" t="inlineStr">
        <is>
          <t>Project &amp; Program Delivery · IC</t>
        </is>
      </c>
      <c r="W322" s="99" t="inlineStr">
        <is>
          <t>B1</t>
        </is>
      </c>
      <c r="X322" s="86" t="inlineStr">
        <is>
          <t>Band B · Specialist / Manager</t>
        </is>
      </c>
      <c r="Y322" s="86" t="inlineStr">
        <is>
          <t>Associate Project Manager</t>
        </is>
      </c>
      <c r="Z322" s="86" t="n"/>
      <c r="AA322" s="86" t="inlineStr">
        <is>
          <t>Placed at B1 by the evidence: six ratings × market-derived weights and rules R1–R13 · no move needed for the reporting line</t>
        </is>
      </c>
      <c r="AB322" s="86" t="n"/>
      <c r="AC322" s="88" t="inlineStr">
        <is>
          <t>B1</t>
        </is>
      </c>
      <c r="AD322" s="21" t="inlineStr">
        <is>
          <t>Medium · 4.1 yrs vs market 4–8 yrs for B1</t>
        </is>
      </c>
      <c r="AE322" s="21" t="n"/>
      <c r="AF322" s="21" t="inlineStr">
        <is>
          <t>P3 / M2 · SFIA 4 Enable</t>
        </is>
      </c>
      <c r="AG322" s="89" t="str">
        <f>IFERROR(IF(INDEX(RM_I_C,MATCH($U322,RM_KEY,0))="","",INDEX(RM_I_C,MATCH($U322,RM_KEY,0))),"")</f>
        <v>H</v>
      </c>
      <c r="AH322" s="90" t="str">
        <f>IFERROR(IF(INDEX(RM_I_Au,MATCH($U322,RM_KEY,0))="","",INDEX(RM_I_Au,MATCH($U322,RM_KEY,0))),"")</f>
        <v>M</v>
      </c>
      <c r="AI322" s="90" t="str">
        <f>IFERROR(IF(INDEX(RM_I_Ac,MATCH($U322,RM_KEY,0))="","",INDEX(RM_I_Ac,MATCH($U322,RM_KEY,0))),"")</f>
        <v>L</v>
      </c>
      <c r="AJ322" s="90" t="str">
        <f>IFERROR(IF(INDEX(RM_I_L,MATCH($U322,RM_KEY,0))="","",INDEX(RM_I_L,MATCH($U322,RM_KEY,0))),"")</f>
        <v>L</v>
      </c>
      <c r="AK322" s="90" t="str">
        <f>IFERROR(IF(INDEX(RM_I_BI,MATCH($U322,RM_KEY,0))="","",INDEX(RM_I_BI,MATCH($U322,RM_KEY,0))),"")</f>
        <v>L</v>
      </c>
      <c r="AL322" s="90" t="str">
        <f>IFERROR(IF(INDEX(RM_I_Exp,MATCH($U322,RM_KEY,0))="","",INDEX(RM_I_Exp,MATCH($U322,RM_KEY,0))),"")</f>
        <v>L</v>
      </c>
      <c r="AM322" s="90" t="str">
        <f>IFERROR(IF(INDEX(RM_I_Edu,MATCH($U322,RM_KEY,0))="","",INDEX(RM_I_Edu,MATCH($U322,RM_KEY,0))),"")</f>
        <v>L</v>
      </c>
      <c r="AN322" s="91" t="str">
        <f>IFERROR(IF(INDEX(RM_M_C,MATCH($U322,RM_KEY,0))="","",INDEX(RM_M_C,MATCH($U322,RM_KEY,0))),"")</f>
        <v>H</v>
      </c>
      <c r="AO322" s="92" t="str">
        <f>IFERROR(IF(INDEX(RM_M_Au,MATCH($U322,RM_KEY,0))="","",INDEX(RM_M_Au,MATCH($U322,RM_KEY,0))),"")</f>
        <v>M</v>
      </c>
      <c r="AP322" s="92" t="str">
        <f>IFERROR(IF(INDEX(RM_M_Ac,MATCH($U322,RM_KEY,0))="","",INDEX(RM_M_Ac,MATCH($U322,RM_KEY,0))),"")</f>
        <v>M</v>
      </c>
      <c r="AQ322" s="92" t="str">
        <f>IFERROR(IF(INDEX(RM_M_L,MATCH($U322,RM_KEY,0))="","",INDEX(RM_M_L,MATCH($U322,RM_KEY,0))),"")</f>
        <v>L</v>
      </c>
      <c r="AR322" s="92" t="str">
        <f>IFERROR(IF(INDEX(RM_M_BI,MATCH($U322,RM_KEY,0))="","",INDEX(RM_M_BI,MATCH($U322,RM_KEY,0))),"")</f>
        <v>L</v>
      </c>
      <c r="AS322" s="92" t="str">
        <f>IFERROR(IF(INDEX(RM_M_Exp,MATCH($U322,RM_KEY,0))="","",INDEX(RM_M_Exp,MATCH($U322,RM_KEY,0))),"")</f>
        <v>L</v>
      </c>
      <c r="AT322" s="92" t="str">
        <f>IFERROR(IF(INDEX(RM_M_Edu,MATCH($U322,RM_KEY,0))="","",INDEX(RM_M_Edu,MATCH($U322,RM_KEY,0))),"")</f>
        <v>L</v>
      </c>
      <c r="AU322" s="93" t="str">
        <f>IFERROR(IF(INDEX(RM_L_C,MATCH($U322,RM_KEY,0))="","",INDEX(RM_L_C,MATCH($U322,RM_KEY,0))),"")</f>
        <v/>
      </c>
      <c r="AV322" s="94" t="str">
        <f>IFERROR(IF(INDEX(RM_L_Au,MATCH($U322,RM_KEY,0))="","",INDEX(RM_L_Au,MATCH($U322,RM_KEY,0))),"")</f>
        <v/>
      </c>
      <c r="AW322" s="94" t="str">
        <f>IFERROR(IF(INDEX(RM_L_Ac,MATCH($U322,RM_KEY,0))="","",INDEX(RM_L_Ac,MATCH($U322,RM_KEY,0))),"")</f>
        <v/>
      </c>
      <c r="AX322" s="94" t="str">
        <f>IFERROR(IF(INDEX(RM_L_L,MATCH($U322,RM_KEY,0))="","",INDEX(RM_L_L,MATCH($U322,RM_KEY,0))),"")</f>
        <v/>
      </c>
      <c r="AY322" s="94" t="str">
        <f>IFERROR(IF(INDEX(RM_L_BI,MATCH($U322,RM_KEY,0))="","",INDEX(RM_L_BI,MATCH($U322,RM_KEY,0))),"")</f>
        <v/>
      </c>
      <c r="AZ322" s="94" t="str">
        <f>IFERROR(IF(INDEX(RM_L_Exp,MATCH($U322,RM_KEY,0))="","",INDEX(RM_L_Exp,MATCH($U322,RM_KEY,0))),"")</f>
        <v/>
      </c>
      <c r="BA322" s="94" t="str">
        <f>IFERROR(IF(INDEX(RM_L_Edu,MATCH($U322,RM_KEY,0))="","",INDEX(RM_L_Edu,MATCH($U322,RM_KEY,0))),"")</f>
        <v/>
      </c>
      <c r="BB322" s="89" t="inlineStr">
        <is>
          <t>M</t>
        </is>
      </c>
      <c r="BC322" s="90" t="inlineStr">
        <is>
          <t>M</t>
        </is>
      </c>
      <c r="BD322" s="90" t="inlineStr">
        <is>
          <t>M</t>
        </is>
      </c>
      <c r="BE322" s="90" t="inlineStr">
        <is>
          <t>L</t>
        </is>
      </c>
      <c r="BF322" s="90" t="inlineStr">
        <is>
          <t>M</t>
        </is>
      </c>
      <c r="BG322" s="90" t="inlineStr">
        <is>
          <t>M</t>
        </is>
      </c>
      <c r="BH322" s="90" t="inlineStr">
        <is>
          <t>H</t>
        </is>
      </c>
      <c r="BI322" s="93" t="n"/>
      <c r="BJ322" s="94" t="n"/>
      <c r="BK322" s="94" t="n"/>
      <c r="BL322" s="94" t="n"/>
      <c r="BM322" s="94" t="n"/>
      <c r="BN322" s="94" t="n"/>
      <c r="BO322" s="94" t="n"/>
      <c r="BP322" s="63" t="n"/>
      <c r="BQ322" s="95" t="str">
        <f>IF(CY322=0,"",IF(BP322&lt;&gt;"",BP322,IF(LEFT(W322,1)="X",W322,IF(OR(W322="B+",W322="C+"),INDEX(LAD_PC,MAX(1,MIN(14,MATCH(W322,LAD_PC,0)+IF((DA322-CZ322)&gt;=0.5,1,IF((DA322-CZ322)&lt;=-0.5,-1,0))))),INDEX(LAD_STD,MAX(1,MIN(12,MATCH(W322,LAD_STD,0)+IF((DA322-CZ322)&gt;=0.5,1,IF((DA322-CZ322)&lt;=-0.5,-1,0)))))))))</f>
        <v/>
      </c>
      <c r="BR322" s="86" t="str">
        <f>IF(BQ322="","",IFERROR(CHOOSE(INDEX(B_RANK,MATCH(BQ322,B_LVL,0)),"Band A · Practitioner","Band B · Specialist / Manager","B+ · Player-Coach","Band C · Principal / Head","C+ · Player-Coach","Band D · Business leadership","Band E · Enterprise leadership"),"Band X · Consultant"))</f>
        <v/>
      </c>
      <c r="BS322" s="86" t="str">
        <f>IF(BQ322="","",IF(BQ322=W322,"• Same",IF(INDEX(B_VAL,MATCH(BQ322,B_LVL,0))&gt;INDEX(B_VAL,MATCH(W322,B_LVL,0)),"▲ Up","▼ Down")))</f>
        <v/>
      </c>
      <c r="BT322" s="95" t="str">
        <f>IF(BQ322&lt;&gt;"",BQ322,W322)</f>
        <v>B1</v>
      </c>
      <c r="BU322" s="86" t="str">
        <f>IFERROR(IF($H322="","—",IF(OR(LEFT(BT322,1)="X",LEFT(INDEX($BT$7:$BT$592,MATCH($H322,$D$7:$D$592,0)),1)="X"),"—",IF(AND(LEFT(BT322,1)="E",LEFT(INDEX($BT$7:$BT$592,MATCH($H322,$D$7:$D$592,0)),1)="E"),"Exception · Band E",IF(INDEX(B_VAL,MATCH(BT322,B_LVL,0))&gt;=INDEX(B_VAL,MATCH(INDEX($BT$7:$BT$592,MATCH($H322,$D$7:$D$592,0)),B_LVL,0)),"⚠ At or above the manager",IF(INDEX(B_RANK,MATCH(BT322,B_LVL,0))=INDEX(B_RANK,MATCH(INDEX($BT$7:$BT$592,MATCH($H322,$D$7:$D$592,0)),B_LVL,0)),"⚠ Same band as the manager","OK"))))),"—")</f>
        <v>OK</v>
      </c>
      <c r="BV322" s="64" t="n"/>
      <c r="BW322" s="20">
        <f>IFERROR(INDEX(LMH_PTS,MATCH(AG322,LMH_KEY,0)),0)</f>
        <v>9</v>
      </c>
      <c r="BX322" s="21">
        <f>IFERROR(INDEX(LMH_PTS,MATCH(AH322,LMH_KEY,0)),0)</f>
        <v>3</v>
      </c>
      <c r="BY322" s="21">
        <f>IFERROR(INDEX(LMH_PTS,MATCH(AI322,LMH_KEY,0)),0)</f>
        <v>1</v>
      </c>
      <c r="BZ322" s="21">
        <f>IFERROR(INDEX(LMH_PTS,MATCH(AJ322,LMH_KEY,0)),0)</f>
        <v>1</v>
      </c>
      <c r="CA322" s="21">
        <f>IFERROR(INDEX(LMH_PTS,MATCH(AK322,LMH_KEY,0)),0)</f>
        <v>1</v>
      </c>
      <c r="CB322" s="21">
        <f>IFERROR(INDEX(LMH_PTS,MATCH(AL322,LMH_KEY,0)),0)</f>
        <v>1</v>
      </c>
      <c r="CC322" s="21">
        <f>IFERROR(INDEX(LMH_PTS,MATCH(AM322,LMH_KEY,0)),0)</f>
        <v>1</v>
      </c>
      <c r="CD322" s="21">
        <f>IFERROR(INDEX(LMH_PTS,MATCH(IF(AU322&lt;&gt;"",AU322,AG322),LMH_KEY,0)),0)</f>
        <v>9</v>
      </c>
      <c r="CE322" s="21">
        <f>IFERROR(INDEX(LMH_PTS,MATCH(IF(AV322&lt;&gt;"",AV322,AH322),LMH_KEY,0)),0)</f>
        <v>3</v>
      </c>
      <c r="CF322" s="21">
        <f>IFERROR(INDEX(LMH_PTS,MATCH(IF(AW322&lt;&gt;"",AW322,AI322),LMH_KEY,0)),0)</f>
        <v>1</v>
      </c>
      <c r="CG322" s="21">
        <f>IFERROR(INDEX(LMH_PTS,MATCH(IF(AX322&lt;&gt;"",AX322,AJ322),LMH_KEY,0)),0)</f>
        <v>1</v>
      </c>
      <c r="CH322" s="21">
        <f>IFERROR(INDEX(LMH_PTS,MATCH(IF(AY322&lt;&gt;"",AY322,AK322),LMH_KEY,0)),0)</f>
        <v>1</v>
      </c>
      <c r="CI322" s="21">
        <f>IFERROR(INDEX(LMH_PTS,MATCH(IF(AZ322&lt;&gt;"",AZ322,AL322),LMH_KEY,0)),0)</f>
        <v>1</v>
      </c>
      <c r="CJ322" s="21">
        <f>IFERROR(INDEX(LMH_PTS,MATCH(IF(BA322&lt;&gt;"",BA322,AM322),LMH_KEY,0)),0)</f>
        <v>1</v>
      </c>
      <c r="CK322" s="21">
        <f>IF(BB322="",0,IFERROR(INDEX(LMH_STEP,MATCH(BB322,LMH_KEY,0)),0))</f>
        <v>0</v>
      </c>
      <c r="CL322" s="21">
        <f>IF(BC322="",0,IFERROR(INDEX(LMH_STEP,MATCH(BC322,LMH_KEY,0)),0))</f>
        <v>0</v>
      </c>
      <c r="CM322" s="21">
        <f>IF(BD322="",0,IFERROR(INDEX(LMH_STEP,MATCH(BD322,LMH_KEY,0)),0))</f>
        <v>0</v>
      </c>
      <c r="CN322" s="21">
        <f>IF(BE322="",0,IFERROR(INDEX(LMH_STEP,MATCH(BE322,LMH_KEY,0)),0))</f>
        <v>-1</v>
      </c>
      <c r="CO322" s="21">
        <f>IF(BF322="",0,IFERROR(INDEX(LMH_STEP,MATCH(BF322,LMH_KEY,0)),0))</f>
        <v>0</v>
      </c>
      <c r="CP322" s="21">
        <f>IF(BG322="",0,IFERROR(INDEX(LMH_STEP,MATCH(BG322,LMH_KEY,0)),0))</f>
        <v>0</v>
      </c>
      <c r="CQ322" s="21">
        <f>IF(BH322="",0,IFERROR(INDEX(LMH_STEP,MATCH(BH322,LMH_KEY,0)),0))</f>
        <v>1</v>
      </c>
      <c r="CR322" s="21">
        <f>IF(BI322&lt;&gt;"",IFERROR(INDEX(LMH_STEP,MATCH(BI322,LMH_KEY,0)),0),CK322)</f>
        <v>0</v>
      </c>
      <c r="CS322" s="21">
        <f>IF(BJ322&lt;&gt;"",IFERROR(INDEX(LMH_STEP,MATCH(BJ322,LMH_KEY,0)),0),CL322)</f>
        <v>0</v>
      </c>
      <c r="CT322" s="21">
        <f>IF(BK322&lt;&gt;"",IFERROR(INDEX(LMH_STEP,MATCH(BK322,LMH_KEY,0)),0),CM322)</f>
        <v>0</v>
      </c>
      <c r="CU322" s="21">
        <f>IF(BL322&lt;&gt;"",IFERROR(INDEX(LMH_STEP,MATCH(BL322,LMH_KEY,0)),0),CN322)</f>
        <v>-1</v>
      </c>
      <c r="CV322" s="21">
        <f>IF(BM322&lt;&gt;"",IFERROR(INDEX(LMH_STEP,MATCH(BM322,LMH_KEY,0)),0),CO322)</f>
        <v>0</v>
      </c>
      <c r="CW322" s="21">
        <f>IF(BN322&lt;&gt;"",IFERROR(INDEX(LMH_STEP,MATCH(BN322,LMH_KEY,0)),0),CP322)</f>
        <v>0</v>
      </c>
      <c r="CX322" s="21">
        <f>IF(BO322&lt;&gt;"",IFERROR(INDEX(LMH_STEP,MATCH(BO322,LMH_KEY,0)),0),CQ322)</f>
        <v>1</v>
      </c>
      <c r="CY322" s="21">
        <f>COUNTA(BI322:BO322)+IF(BP322&lt;&gt;"",1,0)+IFERROR(INDEX(RM_LCNT,MATCH($U322,RM_KEY,0)),0)</f>
        <v>0</v>
      </c>
      <c r="CZ322" s="21">
        <f>IF((BW322+BX322+BY322+BZ322+CA322+CB322+CC322)=0,0,(BW322*CK322+BX322*CL322+BY322*CM322+BZ322*CN322+CA322*CO322+CB322*CP322+CC322*CQ322)/(BW322+BX322+BY322+BZ322+CA322+CB322+CC322))</f>
        <v>0</v>
      </c>
      <c r="DA322" s="21">
        <f>IF((CD322+CE322+CF322+CG322+CH322+CI322+CJ322)=0,0,(CD322*CR322+CE322*CS322+CF322*CT322+CG322*CU322+CH322*CV322+CI322*CW322+CJ322*CX322)/(CD322+CE322+CF322+CG322+CH322+CI322+CJ322))</f>
        <v>0</v>
      </c>
    </row>
    <row r="323" ht="70" customHeight="1">
      <c r="A323" s="59" t="inlineStr">
        <is>
          <t>iFile</t>
        </is>
      </c>
      <c r="B323" s="17" t="inlineStr">
        <is>
          <t>Technology</t>
        </is>
      </c>
      <c r="C323" s="17" t="n">
        <v>4</v>
      </c>
      <c r="D323" s="17" t="inlineStr">
        <is>
          <t>IRIS2529</t>
        </is>
      </c>
      <c r="E323" s="17" t="inlineStr">
        <is>
          <t>Yash Raj</t>
        </is>
      </c>
      <c r="F323" s="17" t="inlineStr">
        <is>
          <t>Software Engineer</t>
        </is>
      </c>
      <c r="G323" s="17" t="inlineStr">
        <is>
          <t>Izharuddin Shaikh</t>
        </is>
      </c>
      <c r="H323" s="17" t="inlineStr">
        <is>
          <t>IRIS1712</t>
        </is>
      </c>
      <c r="I323" s="17" t="n">
        <v>2.7</v>
      </c>
      <c r="J323" s="17" t="inlineStr">
        <is>
          <t>B.Tech</t>
        </is>
      </c>
      <c r="K323" s="17" t="inlineStr">
        <is>
          <t>L3 – Professional / Associate</t>
        </is>
      </c>
      <c r="L323" s="82" t="inlineStr">
        <is>
          <t>19 of 20</t>
        </is>
      </c>
      <c r="M323" s="83" t="n"/>
      <c r="N323"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23" s="83" t="inlineStr">
        <is>
          <t>Latest rating: 3 · Potential: Medium · 9-box: Reliable Specialist</t>
        </is>
      </c>
      <c r="P323" s="83" t="inlineStr">
        <is>
          <t>Complexity &amp; Expertise: A3: Builds end-to-end ETL pipelines, data models and dashboards in Python, Apache Hop, Airflow and Superset → moved up 0.5
Autonomy &amp; Decision: A3: Independently troubleshoots pipeline failures, optimises jobs and handles data-quality issues → moved up 0.5
Accountability &amp; Impact: A3: Pipelines end to end; failures hit downstream reporting and analytics teams → moved up 0.5
Leadership &amp; Strategy: A1: No guiding or leading described → matches the start</t>
        </is>
      </c>
      <c r="Q323" s="84" t="inlineStr">
        <is>
          <t>Open ▸</t>
        </is>
      </c>
      <c r="R323" s="84" t="inlineStr">
        <is>
          <t>Card ▸</t>
        </is>
      </c>
      <c r="S323" s="85" t="inlineStr">
        <is>
          <t>Engineering &amp; Development</t>
        </is>
      </c>
      <c r="T323" s="86" t="inlineStr">
        <is>
          <t>Data Engineering &amp; Database Development</t>
        </is>
      </c>
      <c r="U323" s="86" t="inlineStr">
        <is>
          <t>R034</t>
        </is>
      </c>
      <c r="V323" s="86" t="inlineStr">
        <is>
          <t>Data Engineering &amp; Database Development · IC</t>
        </is>
      </c>
      <c r="W323" s="101" t="inlineStr">
        <is>
          <t>A3</t>
        </is>
      </c>
      <c r="X323" s="86" t="inlineStr">
        <is>
          <t>Band A · Practitioner</t>
        </is>
      </c>
      <c r="Y323" s="86" t="inlineStr">
        <is>
          <t>Senior Database Engineer</t>
        </is>
      </c>
      <c r="Z323" s="86" t="n"/>
      <c r="AA323" s="86" t="inlineStr">
        <is>
          <t>Placed at A3 by the evidence: six ratings × market-derived weights and rules R1–R13 · no move needed for the reporting line</t>
        </is>
      </c>
      <c r="AB323" s="86" t="n"/>
      <c r="AC323" s="88" t="inlineStr">
        <is>
          <t>A3</t>
        </is>
      </c>
      <c r="AD323" s="21" t="inlineStr">
        <is>
          <t>Medium · 2.7 yrs vs market 2–5 yrs for A3</t>
        </is>
      </c>
      <c r="AE323" s="21" t="n"/>
      <c r="AF323" s="21" t="inlineStr">
        <is>
          <t>P2 · SFIA 3 Apply</t>
        </is>
      </c>
      <c r="AG323" s="89" t="str">
        <f>IFERROR(IF(INDEX(RM_I_C,MATCH($U323,RM_KEY,0))="","",INDEX(RM_I_C,MATCH($U323,RM_KEY,0))),"")</f>
        <v>H</v>
      </c>
      <c r="AH323" s="90" t="str">
        <f>IFERROR(IF(INDEX(RM_I_Au,MATCH($U323,RM_KEY,0))="","",INDEX(RM_I_Au,MATCH($U323,RM_KEY,0))),"")</f>
        <v>M</v>
      </c>
      <c r="AI323" s="90" t="str">
        <f>IFERROR(IF(INDEX(RM_I_Ac,MATCH($U323,RM_KEY,0))="","",INDEX(RM_I_Ac,MATCH($U323,RM_KEY,0))),"")</f>
        <v>L</v>
      </c>
      <c r="AJ323" s="90" t="str">
        <f>IFERROR(IF(INDEX(RM_I_L,MATCH($U323,RM_KEY,0))="","",INDEX(RM_I_L,MATCH($U323,RM_KEY,0))),"")</f>
        <v>L</v>
      </c>
      <c r="AK323" s="90" t="str">
        <f>IFERROR(IF(INDEX(RM_I_BI,MATCH($U323,RM_KEY,0))="","",INDEX(RM_I_BI,MATCH($U323,RM_KEY,0))),"")</f>
        <v>L</v>
      </c>
      <c r="AL323" s="90" t="str">
        <f>IFERROR(IF(INDEX(RM_I_Exp,MATCH($U323,RM_KEY,0))="","",INDEX(RM_I_Exp,MATCH($U323,RM_KEY,0))),"")</f>
        <v>L</v>
      </c>
      <c r="AM323" s="90" t="str">
        <f>IFERROR(IF(INDEX(RM_I_Edu,MATCH($U323,RM_KEY,0))="","",INDEX(RM_I_Edu,MATCH($U323,RM_KEY,0))),"")</f>
        <v>L</v>
      </c>
      <c r="AN323" s="91" t="str">
        <f>IFERROR(IF(INDEX(RM_M_C,MATCH($U323,RM_KEY,0))="","",INDEX(RM_M_C,MATCH($U323,RM_KEY,0))),"")</f>
        <v>H</v>
      </c>
      <c r="AO323" s="92" t="str">
        <f>IFERROR(IF(INDEX(RM_M_Au,MATCH($U323,RM_KEY,0))="","",INDEX(RM_M_Au,MATCH($U323,RM_KEY,0))),"")</f>
        <v>M</v>
      </c>
      <c r="AP323" s="92" t="str">
        <f>IFERROR(IF(INDEX(RM_M_Ac,MATCH($U323,RM_KEY,0))="","",INDEX(RM_M_Ac,MATCH($U323,RM_KEY,0))),"")</f>
        <v>M</v>
      </c>
      <c r="AQ323" s="92" t="str">
        <f>IFERROR(IF(INDEX(RM_M_L,MATCH($U323,RM_KEY,0))="","",INDEX(RM_M_L,MATCH($U323,RM_KEY,0))),"")</f>
        <v>L</v>
      </c>
      <c r="AR323" s="92" t="str">
        <f>IFERROR(IF(INDEX(RM_M_BI,MATCH($U323,RM_KEY,0))="","",INDEX(RM_M_BI,MATCH($U323,RM_KEY,0))),"")</f>
        <v>L</v>
      </c>
      <c r="AS323" s="92" t="str">
        <f>IFERROR(IF(INDEX(RM_M_Exp,MATCH($U323,RM_KEY,0))="","",INDEX(RM_M_Exp,MATCH($U323,RM_KEY,0))),"")</f>
        <v>L</v>
      </c>
      <c r="AT323" s="92" t="str">
        <f>IFERROR(IF(INDEX(RM_M_Edu,MATCH($U323,RM_KEY,0))="","",INDEX(RM_M_Edu,MATCH($U323,RM_KEY,0))),"")</f>
        <v>L</v>
      </c>
      <c r="AU323" s="93" t="str">
        <f>IFERROR(IF(INDEX(RM_L_C,MATCH($U323,RM_KEY,0))="","",INDEX(RM_L_C,MATCH($U323,RM_KEY,0))),"")</f>
        <v/>
      </c>
      <c r="AV323" s="94" t="str">
        <f>IFERROR(IF(INDEX(RM_L_Au,MATCH($U323,RM_KEY,0))="","",INDEX(RM_L_Au,MATCH($U323,RM_KEY,0))),"")</f>
        <v/>
      </c>
      <c r="AW323" s="94" t="str">
        <f>IFERROR(IF(INDEX(RM_L_Ac,MATCH($U323,RM_KEY,0))="","",INDEX(RM_L_Ac,MATCH($U323,RM_KEY,0))),"")</f>
        <v/>
      </c>
      <c r="AX323" s="94" t="str">
        <f>IFERROR(IF(INDEX(RM_L_L,MATCH($U323,RM_KEY,0))="","",INDEX(RM_L_L,MATCH($U323,RM_KEY,0))),"")</f>
        <v/>
      </c>
      <c r="AY323" s="94" t="str">
        <f>IFERROR(IF(INDEX(RM_L_BI,MATCH($U323,RM_KEY,0))="","",INDEX(RM_L_BI,MATCH($U323,RM_KEY,0))),"")</f>
        <v/>
      </c>
      <c r="AZ323" s="94" t="str">
        <f>IFERROR(IF(INDEX(RM_L_Exp,MATCH($U323,RM_KEY,0))="","",INDEX(RM_L_Exp,MATCH($U323,RM_KEY,0))),"")</f>
        <v/>
      </c>
      <c r="BA323" s="94" t="str">
        <f>IFERROR(IF(INDEX(RM_L_Edu,MATCH($U323,RM_KEY,0))="","",INDEX(RM_L_Edu,MATCH($U323,RM_KEY,0))),"")</f>
        <v/>
      </c>
      <c r="BB323" s="89" t="inlineStr">
        <is>
          <t>M</t>
        </is>
      </c>
      <c r="BC323" s="90" t="inlineStr">
        <is>
          <t>M</t>
        </is>
      </c>
      <c r="BD323" s="90" t="inlineStr">
        <is>
          <t>M</t>
        </is>
      </c>
      <c r="BE323" s="90" t="inlineStr">
        <is>
          <t>L</t>
        </is>
      </c>
      <c r="BF323" s="90" t="n"/>
      <c r="BG323" s="90" t="inlineStr">
        <is>
          <t>M</t>
        </is>
      </c>
      <c r="BH323" s="90" t="inlineStr">
        <is>
          <t>M</t>
        </is>
      </c>
      <c r="BI323" s="93" t="n"/>
      <c r="BJ323" s="94" t="n"/>
      <c r="BK323" s="94" t="n"/>
      <c r="BL323" s="94" t="n"/>
      <c r="BM323" s="94" t="n"/>
      <c r="BN323" s="94" t="n"/>
      <c r="BO323" s="94" t="n"/>
      <c r="BP323" s="63" t="n"/>
      <c r="BQ323" s="95" t="str">
        <f>IF(CY323=0,"",IF(BP323&lt;&gt;"",BP323,IF(LEFT(W323,1)="X",W323,IF(OR(W323="B+",W323="C+"),INDEX(LAD_PC,MAX(1,MIN(14,MATCH(W323,LAD_PC,0)+IF((DA323-CZ323)&gt;=0.5,1,IF((DA323-CZ323)&lt;=-0.5,-1,0))))),INDEX(LAD_STD,MAX(1,MIN(12,MATCH(W323,LAD_STD,0)+IF((DA323-CZ323)&gt;=0.5,1,IF((DA323-CZ323)&lt;=-0.5,-1,0)))))))))</f>
        <v/>
      </c>
      <c r="BR323" s="86" t="str">
        <f>IF(BQ323="","",IFERROR(CHOOSE(INDEX(B_RANK,MATCH(BQ323,B_LVL,0)),"Band A · Practitioner","Band B · Specialist / Manager","B+ · Player-Coach","Band C · Principal / Head","C+ · Player-Coach","Band D · Business leadership","Band E · Enterprise leadership"),"Band X · Consultant"))</f>
        <v/>
      </c>
      <c r="BS323" s="86" t="str">
        <f>IF(BQ323="","",IF(BQ323=W323,"• Same",IF(INDEX(B_VAL,MATCH(BQ323,B_LVL,0))&gt;INDEX(B_VAL,MATCH(W323,B_LVL,0)),"▲ Up","▼ Down")))</f>
        <v/>
      </c>
      <c r="BT323" s="95" t="str">
        <f>IF(BQ323&lt;&gt;"",BQ323,W323)</f>
        <v>A3</v>
      </c>
      <c r="BU323" s="86" t="str">
        <f>IFERROR(IF($H323="","—",IF(OR(LEFT(BT323,1)="X",LEFT(INDEX($BT$7:$BT$592,MATCH($H323,$D$7:$D$592,0)),1)="X"),"—",IF(AND(LEFT(BT323,1)="E",LEFT(INDEX($BT$7:$BT$592,MATCH($H323,$D$7:$D$592,0)),1)="E"),"Exception · Band E",IF(INDEX(B_VAL,MATCH(BT323,B_LVL,0))&gt;=INDEX(B_VAL,MATCH(INDEX($BT$7:$BT$592,MATCH($H323,$D$7:$D$592,0)),B_LVL,0)),"⚠ At or above the manager",IF(INDEX(B_RANK,MATCH(BT323,B_LVL,0))=INDEX(B_RANK,MATCH(INDEX($BT$7:$BT$592,MATCH($H323,$D$7:$D$592,0)),B_LVL,0)),"⚠ Same band as the manager","OK"))))),"—")</f>
        <v>OK</v>
      </c>
      <c r="BV323" s="64" t="n"/>
      <c r="BW323" s="20">
        <f>IFERROR(INDEX(LMH_PTS,MATCH(AG323,LMH_KEY,0)),0)</f>
        <v>9</v>
      </c>
      <c r="BX323" s="21">
        <f>IFERROR(INDEX(LMH_PTS,MATCH(AH323,LMH_KEY,0)),0)</f>
        <v>3</v>
      </c>
      <c r="BY323" s="21">
        <f>IFERROR(INDEX(LMH_PTS,MATCH(AI323,LMH_KEY,0)),0)</f>
        <v>1</v>
      </c>
      <c r="BZ323" s="21">
        <f>IFERROR(INDEX(LMH_PTS,MATCH(AJ323,LMH_KEY,0)),0)</f>
        <v>1</v>
      </c>
      <c r="CA323" s="21">
        <f>IFERROR(INDEX(LMH_PTS,MATCH(AK323,LMH_KEY,0)),0)</f>
        <v>1</v>
      </c>
      <c r="CB323" s="21">
        <f>IFERROR(INDEX(LMH_PTS,MATCH(AL323,LMH_KEY,0)),0)</f>
        <v>1</v>
      </c>
      <c r="CC323" s="21">
        <f>IFERROR(INDEX(LMH_PTS,MATCH(AM323,LMH_KEY,0)),0)</f>
        <v>1</v>
      </c>
      <c r="CD323" s="21">
        <f>IFERROR(INDEX(LMH_PTS,MATCH(IF(AU323&lt;&gt;"",AU323,AG323),LMH_KEY,0)),0)</f>
        <v>9</v>
      </c>
      <c r="CE323" s="21">
        <f>IFERROR(INDEX(LMH_PTS,MATCH(IF(AV323&lt;&gt;"",AV323,AH323),LMH_KEY,0)),0)</f>
        <v>3</v>
      </c>
      <c r="CF323" s="21">
        <f>IFERROR(INDEX(LMH_PTS,MATCH(IF(AW323&lt;&gt;"",AW323,AI323),LMH_KEY,0)),0)</f>
        <v>1</v>
      </c>
      <c r="CG323" s="21">
        <f>IFERROR(INDEX(LMH_PTS,MATCH(IF(AX323&lt;&gt;"",AX323,AJ323),LMH_KEY,0)),0)</f>
        <v>1</v>
      </c>
      <c r="CH323" s="21">
        <f>IFERROR(INDEX(LMH_PTS,MATCH(IF(AY323&lt;&gt;"",AY323,AK323),LMH_KEY,0)),0)</f>
        <v>1</v>
      </c>
      <c r="CI323" s="21">
        <f>IFERROR(INDEX(LMH_PTS,MATCH(IF(AZ323&lt;&gt;"",AZ323,AL323),LMH_KEY,0)),0)</f>
        <v>1</v>
      </c>
      <c r="CJ323" s="21">
        <f>IFERROR(INDEX(LMH_PTS,MATCH(IF(BA323&lt;&gt;"",BA323,AM323),LMH_KEY,0)),0)</f>
        <v>1</v>
      </c>
      <c r="CK323" s="21">
        <f>IF(BB323="",0,IFERROR(INDEX(LMH_STEP,MATCH(BB323,LMH_KEY,0)),0))</f>
        <v>0</v>
      </c>
      <c r="CL323" s="21">
        <f>IF(BC323="",0,IFERROR(INDEX(LMH_STEP,MATCH(BC323,LMH_KEY,0)),0))</f>
        <v>0</v>
      </c>
      <c r="CM323" s="21">
        <f>IF(BD323="",0,IFERROR(INDEX(LMH_STEP,MATCH(BD323,LMH_KEY,0)),0))</f>
        <v>0</v>
      </c>
      <c r="CN323" s="21">
        <f>IF(BE323="",0,IFERROR(INDEX(LMH_STEP,MATCH(BE323,LMH_KEY,0)),0))</f>
        <v>-1</v>
      </c>
      <c r="CO323" s="21">
        <f>IF(BF323="",0,IFERROR(INDEX(LMH_STEP,MATCH(BF323,LMH_KEY,0)),0))</f>
        <v>0</v>
      </c>
      <c r="CP323" s="21">
        <f>IF(BG323="",0,IFERROR(INDEX(LMH_STEP,MATCH(BG323,LMH_KEY,0)),0))</f>
        <v>0</v>
      </c>
      <c r="CQ323" s="21">
        <f>IF(BH323="",0,IFERROR(INDEX(LMH_STEP,MATCH(BH323,LMH_KEY,0)),0))</f>
        <v>0</v>
      </c>
      <c r="CR323" s="21">
        <f>IF(BI323&lt;&gt;"",IFERROR(INDEX(LMH_STEP,MATCH(BI323,LMH_KEY,0)),0),CK323)</f>
        <v>0</v>
      </c>
      <c r="CS323" s="21">
        <f>IF(BJ323&lt;&gt;"",IFERROR(INDEX(LMH_STEP,MATCH(BJ323,LMH_KEY,0)),0),CL323)</f>
        <v>0</v>
      </c>
      <c r="CT323" s="21">
        <f>IF(BK323&lt;&gt;"",IFERROR(INDEX(LMH_STEP,MATCH(BK323,LMH_KEY,0)),0),CM323)</f>
        <v>0</v>
      </c>
      <c r="CU323" s="21">
        <f>IF(BL323&lt;&gt;"",IFERROR(INDEX(LMH_STEP,MATCH(BL323,LMH_KEY,0)),0),CN323)</f>
        <v>-1</v>
      </c>
      <c r="CV323" s="21">
        <f>IF(BM323&lt;&gt;"",IFERROR(INDEX(LMH_STEP,MATCH(BM323,LMH_KEY,0)),0),CO323)</f>
        <v>0</v>
      </c>
      <c r="CW323" s="21">
        <f>IF(BN323&lt;&gt;"",IFERROR(INDEX(LMH_STEP,MATCH(BN323,LMH_KEY,0)),0),CP323)</f>
        <v>0</v>
      </c>
      <c r="CX323" s="21">
        <f>IF(BO323&lt;&gt;"",IFERROR(INDEX(LMH_STEP,MATCH(BO323,LMH_KEY,0)),0),CQ323)</f>
        <v>0</v>
      </c>
      <c r="CY323" s="21">
        <f>COUNTA(BI323:BO323)+IF(BP323&lt;&gt;"",1,0)+IFERROR(INDEX(RM_LCNT,MATCH($U323,RM_KEY,0)),0)</f>
        <v>0</v>
      </c>
      <c r="CZ323" s="21">
        <f>IF((BW323+BX323+BY323+BZ323+CA323+CB323+CC323)=0,0,(BW323*CK323+BX323*CL323+BY323*CM323+BZ323*CN323+CA323*CO323+CB323*CP323+CC323*CQ323)/(BW323+BX323+BY323+BZ323+CA323+CB323+CC323))</f>
        <v>-0.0588235294117647</v>
      </c>
      <c r="DA323" s="21">
        <f>IF((CD323+CE323+CF323+CG323+CH323+CI323+CJ323)=0,0,(CD323*CR323+CE323*CS323+CF323*CT323+CG323*CU323+CH323*CV323+CI323*CW323+CJ323*CX323)/(CD323+CE323+CF323+CG323+CH323+CI323+CJ323))</f>
        <v>-0.0588235294117647</v>
      </c>
    </row>
    <row r="324" ht="70" customHeight="1">
      <c r="A324" s="59" t="inlineStr">
        <is>
          <t>iFile</t>
        </is>
      </c>
      <c r="B324" s="17" t="inlineStr">
        <is>
          <t>Technology</t>
        </is>
      </c>
      <c r="C324" s="17" t="n">
        <v>3</v>
      </c>
      <c r="D324" s="17" t="inlineStr">
        <is>
          <t>IRIS2133</t>
        </is>
      </c>
      <c r="E324" s="17" t="inlineStr">
        <is>
          <t>Pushpendra Singh</t>
        </is>
      </c>
      <c r="F324" s="17" t="inlineStr">
        <is>
          <t>Technical Architect</t>
        </is>
      </c>
      <c r="G324" s="17" t="inlineStr">
        <is>
          <t>Pradip Dey</t>
        </is>
      </c>
      <c r="H324" s="17" t="inlineStr">
        <is>
          <t>IRISC223</t>
        </is>
      </c>
      <c r="I324" s="17" t="n">
        <v>17.3</v>
      </c>
      <c r="J324" s="17" t="inlineStr">
        <is>
          <t>MBA</t>
        </is>
      </c>
      <c r="K324" s="17" t="inlineStr">
        <is>
          <t>L3 – Professional / Associate</t>
        </is>
      </c>
      <c r="L324" s="82" t="inlineStr">
        <is>
          <t>20 of 20</t>
        </is>
      </c>
      <c r="M324" s="83" t="n"/>
      <c r="N324" s="83" t="inlineStr">
        <is>
          <t>Annual · set by manager: 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t>
        </is>
      </c>
      <c r="O324" s="83" t="inlineStr">
        <is>
          <t>Latest rating: 4 · Potential: Medium · 9-box: Core Contributor</t>
        </is>
      </c>
      <c r="P324" s="83" t="inlineStr">
        <is>
          <t>Complexity &amp; Expertise: B2: Application and core component design, security, performance tuning, evaluating new libraries for the validator product → moved down 0.5
Autonomy &amp; Decision: B1: Decides on build failures, feature breaks and adding automation for the product → moved down 0.5
Accountability &amp; Impact: B1: own survey / KRA answers · summarised by the rater; not quoted → moved down 0.5
Leadership &amp; Strategy: A3: No leadership described; 3 direct reports and KRA expects mentoring of team members → moved down 0.5</t>
        </is>
      </c>
      <c r="Q324" s="84" t="inlineStr">
        <is>
          <t>Open ▸</t>
        </is>
      </c>
      <c r="R324" s="84" t="inlineStr">
        <is>
          <t>Card ▸</t>
        </is>
      </c>
      <c r="S324" s="85" t="inlineStr">
        <is>
          <t>Engineering &amp; Architecture</t>
        </is>
      </c>
      <c r="T324" s="86" t="inlineStr">
        <is>
          <t>Solution &amp; Technical Architecture</t>
        </is>
      </c>
      <c r="U324" s="86" t="inlineStr">
        <is>
          <t>R028</t>
        </is>
      </c>
      <c r="V324" s="86" t="inlineStr">
        <is>
          <t>Solution &amp; Technical Architecture · Manager</t>
        </is>
      </c>
      <c r="W324" s="103" t="inlineStr">
        <is>
          <t>B+</t>
        </is>
      </c>
      <c r="X324" s="86" t="inlineStr">
        <is>
          <t>B+ · Player-Coach</t>
        </is>
      </c>
      <c r="Y324" s="86" t="inlineStr">
        <is>
          <t>Practice Lead – Solution &amp; Technical Architecture · Player-Coach</t>
        </is>
      </c>
      <c r="Z324" s="86" t="n"/>
      <c r="AA324" s="86" t="inlineStr">
        <is>
          <t>Placed at B+ by the evidence: six ratings × market-derived weights and rules R1–R13 · no move needed for the reporting line</t>
        </is>
      </c>
      <c r="AB324" s="86" t="n"/>
      <c r="AC324" s="88" t="inlineStr">
        <is>
          <t>B3</t>
        </is>
      </c>
      <c r="AD324" s="21" t="inlineStr">
        <is>
          <t>High · 17.3 yrs vs market 9–14 yrs for B+</t>
        </is>
      </c>
      <c r="AE324" s="21" t="inlineStr">
        <is>
          <t>3 direct reports · norm 3–6 direct reports with ≥ 40% of time on own delivery · McKinsey player/coach 3–5; Google Tech Lead Manager</t>
        </is>
      </c>
      <c r="AF324" s="21" t="inlineStr">
        <is>
          <t>P5–P6 / M4–M5 · SFIA 5 Ensure, advise</t>
        </is>
      </c>
      <c r="AG324" s="89" t="str">
        <f>IFERROR(IF(INDEX(RM_I_C,MATCH($U324,RM_KEY,0))="","",INDEX(RM_I_C,MATCH($U324,RM_KEY,0))),"")</f>
        <v>H</v>
      </c>
      <c r="AH324" s="90" t="str">
        <f>IFERROR(IF(INDEX(RM_I_Au,MATCH($U324,RM_KEY,0))="","",INDEX(RM_I_Au,MATCH($U324,RM_KEY,0))),"")</f>
        <v>M</v>
      </c>
      <c r="AI324" s="90" t="str">
        <f>IFERROR(IF(INDEX(RM_I_Ac,MATCH($U324,RM_KEY,0))="","",INDEX(RM_I_Ac,MATCH($U324,RM_KEY,0))),"")</f>
        <v>L</v>
      </c>
      <c r="AJ324" s="90" t="str">
        <f>IFERROR(IF(INDEX(RM_I_L,MATCH($U324,RM_KEY,0))="","",INDEX(RM_I_L,MATCH($U324,RM_KEY,0))),"")</f>
        <v>M</v>
      </c>
      <c r="AK324" s="90" t="str">
        <f>IFERROR(IF(INDEX(RM_I_BI,MATCH($U324,RM_KEY,0))="","",INDEX(RM_I_BI,MATCH($U324,RM_KEY,0))),"")</f>
        <v>L</v>
      </c>
      <c r="AL324" s="90" t="str">
        <f>IFERROR(IF(INDEX(RM_I_Exp,MATCH($U324,RM_KEY,0))="","",INDEX(RM_I_Exp,MATCH($U324,RM_KEY,0))),"")</f>
        <v>L</v>
      </c>
      <c r="AM324" s="90" t="str">
        <f>IFERROR(IF(INDEX(RM_I_Edu,MATCH($U324,RM_KEY,0))="","",INDEX(RM_I_Edu,MATCH($U324,RM_KEY,0))),"")</f>
        <v>L</v>
      </c>
      <c r="AN324" s="91" t="str">
        <f>IFERROR(IF(INDEX(RM_M_C,MATCH($U324,RM_KEY,0))="","",INDEX(RM_M_C,MATCH($U324,RM_KEY,0))),"")</f>
        <v>H</v>
      </c>
      <c r="AO324" s="92" t="str">
        <f>IFERROR(IF(INDEX(RM_M_Au,MATCH($U324,RM_KEY,0))="","",INDEX(RM_M_Au,MATCH($U324,RM_KEY,0))),"")</f>
        <v>M</v>
      </c>
      <c r="AP324" s="92" t="str">
        <f>IFERROR(IF(INDEX(RM_M_Ac,MATCH($U324,RM_KEY,0))="","",INDEX(RM_M_Ac,MATCH($U324,RM_KEY,0))),"")</f>
        <v>M</v>
      </c>
      <c r="AQ324" s="92" t="str">
        <f>IFERROR(IF(INDEX(RM_M_L,MATCH($U324,RM_KEY,0))="","",INDEX(RM_M_L,MATCH($U324,RM_KEY,0))),"")</f>
        <v>M</v>
      </c>
      <c r="AR324" s="92" t="str">
        <f>IFERROR(IF(INDEX(RM_M_BI,MATCH($U324,RM_KEY,0))="","",INDEX(RM_M_BI,MATCH($U324,RM_KEY,0))),"")</f>
        <v>L</v>
      </c>
      <c r="AS324" s="92" t="str">
        <f>IFERROR(IF(INDEX(RM_M_Exp,MATCH($U324,RM_KEY,0))="","",INDEX(RM_M_Exp,MATCH($U324,RM_KEY,0))),"")</f>
        <v>L</v>
      </c>
      <c r="AT324" s="92" t="str">
        <f>IFERROR(IF(INDEX(RM_M_Edu,MATCH($U324,RM_KEY,0))="","",INDEX(RM_M_Edu,MATCH($U324,RM_KEY,0))),"")</f>
        <v>L</v>
      </c>
      <c r="AU324" s="93" t="str">
        <f>IFERROR(IF(INDEX(RM_L_C,MATCH($U324,RM_KEY,0))="","",INDEX(RM_L_C,MATCH($U324,RM_KEY,0))),"")</f>
        <v/>
      </c>
      <c r="AV324" s="94" t="str">
        <f>IFERROR(IF(INDEX(RM_L_Au,MATCH($U324,RM_KEY,0))="","",INDEX(RM_L_Au,MATCH($U324,RM_KEY,0))),"")</f>
        <v/>
      </c>
      <c r="AW324" s="94" t="str">
        <f>IFERROR(IF(INDEX(RM_L_Ac,MATCH($U324,RM_KEY,0))="","",INDEX(RM_L_Ac,MATCH($U324,RM_KEY,0))),"")</f>
        <v/>
      </c>
      <c r="AX324" s="94" t="str">
        <f>IFERROR(IF(INDEX(RM_L_L,MATCH($U324,RM_KEY,0))="","",INDEX(RM_L_L,MATCH($U324,RM_KEY,0))),"")</f>
        <v/>
      </c>
      <c r="AY324" s="94" t="str">
        <f>IFERROR(IF(INDEX(RM_L_BI,MATCH($U324,RM_KEY,0))="","",INDEX(RM_L_BI,MATCH($U324,RM_KEY,0))),"")</f>
        <v/>
      </c>
      <c r="AZ324" s="94" t="str">
        <f>IFERROR(IF(INDEX(RM_L_Exp,MATCH($U324,RM_KEY,0))="","",INDEX(RM_L_Exp,MATCH($U324,RM_KEY,0))),"")</f>
        <v/>
      </c>
      <c r="BA324" s="94" t="str">
        <f>IFERROR(IF(INDEX(RM_L_Edu,MATCH($U324,RM_KEY,0))="","",INDEX(RM_L_Edu,MATCH($U324,RM_KEY,0))),"")</f>
        <v/>
      </c>
      <c r="BB324" s="89" t="inlineStr">
        <is>
          <t>M</t>
        </is>
      </c>
      <c r="BC324" s="90" t="inlineStr">
        <is>
          <t>M</t>
        </is>
      </c>
      <c r="BD324" s="90" t="inlineStr">
        <is>
          <t>L</t>
        </is>
      </c>
      <c r="BE324" s="90" t="inlineStr">
        <is>
          <t>L</t>
        </is>
      </c>
      <c r="BF324" s="90" t="inlineStr">
        <is>
          <t>L</t>
        </is>
      </c>
      <c r="BG324" s="90" t="inlineStr">
        <is>
          <t>H</t>
        </is>
      </c>
      <c r="BH324" s="90" t="inlineStr">
        <is>
          <t>M</t>
        </is>
      </c>
      <c r="BI324" s="93" t="n"/>
      <c r="BJ324" s="94" t="n"/>
      <c r="BK324" s="94" t="n"/>
      <c r="BL324" s="94" t="n"/>
      <c r="BM324" s="94" t="n"/>
      <c r="BN324" s="94" t="n"/>
      <c r="BO324" s="94" t="n"/>
      <c r="BP324" s="63" t="n"/>
      <c r="BQ324" s="95" t="str">
        <f>IF(CY324=0,"",IF(BP324&lt;&gt;"",BP324,IF(LEFT(W324,1)="X",W324,IF(OR(W324="B+",W324="C+"),INDEX(LAD_PC,MAX(1,MIN(14,MATCH(W324,LAD_PC,0)+IF((DA324-CZ324)&gt;=0.5,1,IF((DA324-CZ324)&lt;=-0.5,-1,0))))),INDEX(LAD_STD,MAX(1,MIN(12,MATCH(W324,LAD_STD,0)+IF((DA324-CZ324)&gt;=0.5,1,IF((DA324-CZ324)&lt;=-0.5,-1,0)))))))))</f>
        <v/>
      </c>
      <c r="BR324" s="86" t="str">
        <f>IF(BQ324="","",IFERROR(CHOOSE(INDEX(B_RANK,MATCH(BQ324,B_LVL,0)),"Band A · Practitioner","Band B · Specialist / Manager","B+ · Player-Coach","Band C · Principal / Head","C+ · Player-Coach","Band D · Business leadership","Band E · Enterprise leadership"),"Band X · Consultant"))</f>
        <v/>
      </c>
      <c r="BS324" s="86" t="str">
        <f>IF(BQ324="","",IF(BQ324=W324,"• Same",IF(INDEX(B_VAL,MATCH(BQ324,B_LVL,0))&gt;INDEX(B_VAL,MATCH(W324,B_LVL,0)),"▲ Up","▼ Down")))</f>
        <v/>
      </c>
      <c r="BT324" s="95" t="str">
        <f>IF(BQ324&lt;&gt;"",BQ324,W324)</f>
        <v>B+</v>
      </c>
      <c r="BU324" s="86" t="str">
        <f>IFERROR(IF($H324="","—",IF(OR(LEFT(BT324,1)="X",LEFT(INDEX($BT$7:$BT$592,MATCH($H324,$D$7:$D$592,0)),1)="X"),"—",IF(AND(LEFT(BT324,1)="E",LEFT(INDEX($BT$7:$BT$592,MATCH($H324,$D$7:$D$592,0)),1)="E"),"Exception · Band E",IF(INDEX(B_VAL,MATCH(BT324,B_LVL,0))&gt;=INDEX(B_VAL,MATCH(INDEX($BT$7:$BT$592,MATCH($H324,$D$7:$D$592,0)),B_LVL,0)),"⚠ At or above the manager",IF(INDEX(B_RANK,MATCH(BT324,B_LVL,0))=INDEX(B_RANK,MATCH(INDEX($BT$7:$BT$592,MATCH($H324,$D$7:$D$592,0)),B_LVL,0)),"⚠ Same band as the manager","OK"))))),"—")</f>
        <v>OK</v>
      </c>
      <c r="BV324" s="64" t="n"/>
      <c r="BW324" s="20">
        <f>IFERROR(INDEX(LMH_PTS,MATCH(AG324,LMH_KEY,0)),0)</f>
        <v>9</v>
      </c>
      <c r="BX324" s="21">
        <f>IFERROR(INDEX(LMH_PTS,MATCH(AH324,LMH_KEY,0)),0)</f>
        <v>3</v>
      </c>
      <c r="BY324" s="21">
        <f>IFERROR(INDEX(LMH_PTS,MATCH(AI324,LMH_KEY,0)),0)</f>
        <v>1</v>
      </c>
      <c r="BZ324" s="21">
        <f>IFERROR(INDEX(LMH_PTS,MATCH(AJ324,LMH_KEY,0)),0)</f>
        <v>3</v>
      </c>
      <c r="CA324" s="21">
        <f>IFERROR(INDEX(LMH_PTS,MATCH(AK324,LMH_KEY,0)),0)</f>
        <v>1</v>
      </c>
      <c r="CB324" s="21">
        <f>IFERROR(INDEX(LMH_PTS,MATCH(AL324,LMH_KEY,0)),0)</f>
        <v>1</v>
      </c>
      <c r="CC324" s="21">
        <f>IFERROR(INDEX(LMH_PTS,MATCH(AM324,LMH_KEY,0)),0)</f>
        <v>1</v>
      </c>
      <c r="CD324" s="21">
        <f>IFERROR(INDEX(LMH_PTS,MATCH(IF(AU324&lt;&gt;"",AU324,AG324),LMH_KEY,0)),0)</f>
        <v>9</v>
      </c>
      <c r="CE324" s="21">
        <f>IFERROR(INDEX(LMH_PTS,MATCH(IF(AV324&lt;&gt;"",AV324,AH324),LMH_KEY,0)),0)</f>
        <v>3</v>
      </c>
      <c r="CF324" s="21">
        <f>IFERROR(INDEX(LMH_PTS,MATCH(IF(AW324&lt;&gt;"",AW324,AI324),LMH_KEY,0)),0)</f>
        <v>1</v>
      </c>
      <c r="CG324" s="21">
        <f>IFERROR(INDEX(LMH_PTS,MATCH(IF(AX324&lt;&gt;"",AX324,AJ324),LMH_KEY,0)),0)</f>
        <v>3</v>
      </c>
      <c r="CH324" s="21">
        <f>IFERROR(INDEX(LMH_PTS,MATCH(IF(AY324&lt;&gt;"",AY324,AK324),LMH_KEY,0)),0)</f>
        <v>1</v>
      </c>
      <c r="CI324" s="21">
        <f>IFERROR(INDEX(LMH_PTS,MATCH(IF(AZ324&lt;&gt;"",AZ324,AL324),LMH_KEY,0)),0)</f>
        <v>1</v>
      </c>
      <c r="CJ324" s="21">
        <f>IFERROR(INDEX(LMH_PTS,MATCH(IF(BA324&lt;&gt;"",BA324,AM324),LMH_KEY,0)),0)</f>
        <v>1</v>
      </c>
      <c r="CK324" s="21">
        <f>IF(BB324="",0,IFERROR(INDEX(LMH_STEP,MATCH(BB324,LMH_KEY,0)),0))</f>
        <v>0</v>
      </c>
      <c r="CL324" s="21">
        <f>IF(BC324="",0,IFERROR(INDEX(LMH_STEP,MATCH(BC324,LMH_KEY,0)),0))</f>
        <v>0</v>
      </c>
      <c r="CM324" s="21">
        <f>IF(BD324="",0,IFERROR(INDEX(LMH_STEP,MATCH(BD324,LMH_KEY,0)),0))</f>
        <v>-1</v>
      </c>
      <c r="CN324" s="21">
        <f>IF(BE324="",0,IFERROR(INDEX(LMH_STEP,MATCH(BE324,LMH_KEY,0)),0))</f>
        <v>-1</v>
      </c>
      <c r="CO324" s="21">
        <f>IF(BF324="",0,IFERROR(INDEX(LMH_STEP,MATCH(BF324,LMH_KEY,0)),0))</f>
        <v>-1</v>
      </c>
      <c r="CP324" s="21">
        <f>IF(BG324="",0,IFERROR(INDEX(LMH_STEP,MATCH(BG324,LMH_KEY,0)),0))</f>
        <v>1</v>
      </c>
      <c r="CQ324" s="21">
        <f>IF(BH324="",0,IFERROR(INDEX(LMH_STEP,MATCH(BH324,LMH_KEY,0)),0))</f>
        <v>0</v>
      </c>
      <c r="CR324" s="21">
        <f>IF(BI324&lt;&gt;"",IFERROR(INDEX(LMH_STEP,MATCH(BI324,LMH_KEY,0)),0),CK324)</f>
        <v>0</v>
      </c>
      <c r="CS324" s="21">
        <f>IF(BJ324&lt;&gt;"",IFERROR(INDEX(LMH_STEP,MATCH(BJ324,LMH_KEY,0)),0),CL324)</f>
        <v>0</v>
      </c>
      <c r="CT324" s="21">
        <f>IF(BK324&lt;&gt;"",IFERROR(INDEX(LMH_STEP,MATCH(BK324,LMH_KEY,0)),0),CM324)</f>
        <v>-1</v>
      </c>
      <c r="CU324" s="21">
        <f>IF(BL324&lt;&gt;"",IFERROR(INDEX(LMH_STEP,MATCH(BL324,LMH_KEY,0)),0),CN324)</f>
        <v>-1</v>
      </c>
      <c r="CV324" s="21">
        <f>IF(BM324&lt;&gt;"",IFERROR(INDEX(LMH_STEP,MATCH(BM324,LMH_KEY,0)),0),CO324)</f>
        <v>-1</v>
      </c>
      <c r="CW324" s="21">
        <f>IF(BN324&lt;&gt;"",IFERROR(INDEX(LMH_STEP,MATCH(BN324,LMH_KEY,0)),0),CP324)</f>
        <v>1</v>
      </c>
      <c r="CX324" s="21">
        <f>IF(BO324&lt;&gt;"",IFERROR(INDEX(LMH_STEP,MATCH(BO324,LMH_KEY,0)),0),CQ324)</f>
        <v>0</v>
      </c>
      <c r="CY324" s="21">
        <f>COUNTA(BI324:BO324)+IF(BP324&lt;&gt;"",1,0)+IFERROR(INDEX(RM_LCNT,MATCH($U324,RM_KEY,0)),0)</f>
        <v>0</v>
      </c>
      <c r="CZ324" s="21">
        <f>IF((BW324+BX324+BY324+BZ324+CA324+CB324+CC324)=0,0,(BW324*CK324+BX324*CL324+BY324*CM324+BZ324*CN324+CA324*CO324+CB324*CP324+CC324*CQ324)/(BW324+BX324+BY324+BZ324+CA324+CB324+CC324))</f>
        <v>-0.210526315789474</v>
      </c>
      <c r="DA324" s="21">
        <f>IF((CD324+CE324+CF324+CG324+CH324+CI324+CJ324)=0,0,(CD324*CR324+CE324*CS324+CF324*CT324+CG324*CU324+CH324*CV324+CI324*CW324+CJ324*CX324)/(CD324+CE324+CF324+CG324+CH324+CI324+CJ324))</f>
        <v>-0.210526315789474</v>
      </c>
    </row>
    <row r="325" ht="70" customHeight="1">
      <c r="A325" s="59" t="inlineStr">
        <is>
          <t>iFile</t>
        </is>
      </c>
      <c r="B325" s="17" t="inlineStr">
        <is>
          <t>Technology</t>
        </is>
      </c>
      <c r="C325" s="17" t="n">
        <v>4</v>
      </c>
      <c r="D325" s="17" t="inlineStr">
        <is>
          <t>IRIS2257</t>
        </is>
      </c>
      <c r="E325" s="17" t="inlineStr">
        <is>
          <t>Rudransh Nemade</t>
        </is>
      </c>
      <c r="F325" s="17" t="inlineStr">
        <is>
          <t>Trainee Software Engineer</t>
        </is>
      </c>
      <c r="G325" s="17" t="inlineStr">
        <is>
          <t>Pushpendra Singh</t>
        </is>
      </c>
      <c r="H325" s="17" t="inlineStr">
        <is>
          <t>IRIS2133</t>
        </is>
      </c>
      <c r="I325" s="17" t="n">
        <v>2.3</v>
      </c>
      <c r="J325" s="17" t="inlineStr">
        <is>
          <t>B.E</t>
        </is>
      </c>
      <c r="K325" s="17" t="inlineStr">
        <is>
          <t>L2 – Trainee</t>
        </is>
      </c>
      <c r="L325" s="82" t="inlineStr">
        <is>
          <t>20 of 20</t>
        </is>
      </c>
      <c r="M325" s="83" t="n"/>
      <c r="N32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25" s="83" t="inlineStr">
        <is>
          <t>Latest rating: 4 · Potential: Medium · 9-box: Emerging Talent</t>
        </is>
      </c>
      <c r="P325" s="83" t="inlineStr">
        <is>
          <t>Complexity &amp; Expertise: B1: Sole developer of CSV validator; builds engines for XBRL conformance suites, table constraints, XULE → moved up 1
Autonomy &amp; Decision: A2: Only test cases and documentation named as independent decisions → moved up 0.5
Accountability &amp; Impact: A3: own survey / KRA answers · summarised by the rater; not quoted → moved up 1
Leadership &amp; Strategy: A1: None described → matches the start</t>
        </is>
      </c>
      <c r="Q325" s="84" t="inlineStr">
        <is>
          <t>Open ▸</t>
        </is>
      </c>
      <c r="R325" s="84" t="inlineStr">
        <is>
          <t>Card ▸</t>
        </is>
      </c>
      <c r="S325" s="85" t="inlineStr">
        <is>
          <t>Engineering &amp; Development</t>
        </is>
      </c>
      <c r="T325" s="86" t="inlineStr">
        <is>
          <t>Full-Stack Development</t>
        </is>
      </c>
      <c r="U325" s="86" t="inlineStr">
        <is>
          <t>R037</t>
        </is>
      </c>
      <c r="V325" s="86" t="inlineStr">
        <is>
          <t>Full-Stack Development · IC</t>
        </is>
      </c>
      <c r="W325" s="101" t="inlineStr">
        <is>
          <t>A3</t>
        </is>
      </c>
      <c r="X325" s="86" t="inlineStr">
        <is>
          <t>Band A · Practitioner</t>
        </is>
      </c>
      <c r="Y325" s="86" t="inlineStr">
        <is>
          <t>Senior Software Engineer</t>
        </is>
      </c>
      <c r="Z325" s="86" t="n"/>
      <c r="AA325" s="86" t="inlineStr">
        <is>
          <t>Placed at A3 by the evidence: six ratings × market-derived weights and rules R1–R13 · no move needed for the reporting line</t>
        </is>
      </c>
      <c r="AB325" s="86" t="n"/>
      <c r="AC325" s="88" t="inlineStr">
        <is>
          <t>A2</t>
        </is>
      </c>
      <c r="AD325" s="21" t="inlineStr">
        <is>
          <t>Medium · 2.3 yrs vs market 2–5 yrs for A3</t>
        </is>
      </c>
      <c r="AE325" s="21" t="n"/>
      <c r="AF325" s="21" t="inlineStr">
        <is>
          <t>P2 · SFIA 3 Apply</t>
        </is>
      </c>
      <c r="AG325" s="89" t="str">
        <f>IFERROR(IF(INDEX(RM_I_C,MATCH($U325,RM_KEY,0))="","",INDEX(RM_I_C,MATCH($U325,RM_KEY,0))),"")</f>
        <v>H</v>
      </c>
      <c r="AH325" s="90" t="str">
        <f>IFERROR(IF(INDEX(RM_I_Au,MATCH($U325,RM_KEY,0))="","",INDEX(RM_I_Au,MATCH($U325,RM_KEY,0))),"")</f>
        <v>M</v>
      </c>
      <c r="AI325" s="90" t="str">
        <f>IFERROR(IF(INDEX(RM_I_Ac,MATCH($U325,RM_KEY,0))="","",INDEX(RM_I_Ac,MATCH($U325,RM_KEY,0))),"")</f>
        <v>L</v>
      </c>
      <c r="AJ325" s="90" t="str">
        <f>IFERROR(IF(INDEX(RM_I_L,MATCH($U325,RM_KEY,0))="","",INDEX(RM_I_L,MATCH($U325,RM_KEY,0))),"")</f>
        <v>L</v>
      </c>
      <c r="AK325" s="90" t="str">
        <f>IFERROR(IF(INDEX(RM_I_BI,MATCH($U325,RM_KEY,0))="","",INDEX(RM_I_BI,MATCH($U325,RM_KEY,0))),"")</f>
        <v>L</v>
      </c>
      <c r="AL325" s="90" t="str">
        <f>IFERROR(IF(INDEX(RM_I_Exp,MATCH($U325,RM_KEY,0))="","",INDEX(RM_I_Exp,MATCH($U325,RM_KEY,0))),"")</f>
        <v>L</v>
      </c>
      <c r="AM325" s="90" t="str">
        <f>IFERROR(IF(INDEX(RM_I_Edu,MATCH($U325,RM_KEY,0))="","",INDEX(RM_I_Edu,MATCH($U325,RM_KEY,0))),"")</f>
        <v>L</v>
      </c>
      <c r="AN325" s="91" t="str">
        <f>IFERROR(IF(INDEX(RM_M_C,MATCH($U325,RM_KEY,0))="","",INDEX(RM_M_C,MATCH($U325,RM_KEY,0))),"")</f>
        <v>H</v>
      </c>
      <c r="AO325" s="92" t="str">
        <f>IFERROR(IF(INDEX(RM_M_Au,MATCH($U325,RM_KEY,0))="","",INDEX(RM_M_Au,MATCH($U325,RM_KEY,0))),"")</f>
        <v>M</v>
      </c>
      <c r="AP325" s="92" t="str">
        <f>IFERROR(IF(INDEX(RM_M_Ac,MATCH($U325,RM_KEY,0))="","",INDEX(RM_M_Ac,MATCH($U325,RM_KEY,0))),"")</f>
        <v>M</v>
      </c>
      <c r="AQ325" s="92" t="str">
        <f>IFERROR(IF(INDEX(RM_M_L,MATCH($U325,RM_KEY,0))="","",INDEX(RM_M_L,MATCH($U325,RM_KEY,0))),"")</f>
        <v>L</v>
      </c>
      <c r="AR325" s="92" t="str">
        <f>IFERROR(IF(INDEX(RM_M_BI,MATCH($U325,RM_KEY,0))="","",INDEX(RM_M_BI,MATCH($U325,RM_KEY,0))),"")</f>
        <v>L</v>
      </c>
      <c r="AS325" s="92" t="str">
        <f>IFERROR(IF(INDEX(RM_M_Exp,MATCH($U325,RM_KEY,0))="","",INDEX(RM_M_Exp,MATCH($U325,RM_KEY,0))),"")</f>
        <v>L</v>
      </c>
      <c r="AT325" s="92" t="str">
        <f>IFERROR(IF(INDEX(RM_M_Edu,MATCH($U325,RM_KEY,0))="","",INDEX(RM_M_Edu,MATCH($U325,RM_KEY,0))),"")</f>
        <v>L</v>
      </c>
      <c r="AU325" s="93" t="str">
        <f>IFERROR(IF(INDEX(RM_L_C,MATCH($U325,RM_KEY,0))="","",INDEX(RM_L_C,MATCH($U325,RM_KEY,0))),"")</f>
        <v/>
      </c>
      <c r="AV325" s="94" t="str">
        <f>IFERROR(IF(INDEX(RM_L_Au,MATCH($U325,RM_KEY,0))="","",INDEX(RM_L_Au,MATCH($U325,RM_KEY,0))),"")</f>
        <v/>
      </c>
      <c r="AW325" s="94" t="str">
        <f>IFERROR(IF(INDEX(RM_L_Ac,MATCH($U325,RM_KEY,0))="","",INDEX(RM_L_Ac,MATCH($U325,RM_KEY,0))),"")</f>
        <v/>
      </c>
      <c r="AX325" s="94" t="str">
        <f>IFERROR(IF(INDEX(RM_L_L,MATCH($U325,RM_KEY,0))="","",INDEX(RM_L_L,MATCH($U325,RM_KEY,0))),"")</f>
        <v/>
      </c>
      <c r="AY325" s="94" t="str">
        <f>IFERROR(IF(INDEX(RM_L_BI,MATCH($U325,RM_KEY,0))="","",INDEX(RM_L_BI,MATCH($U325,RM_KEY,0))),"")</f>
        <v/>
      </c>
      <c r="AZ325" s="94" t="str">
        <f>IFERROR(IF(INDEX(RM_L_Exp,MATCH($U325,RM_KEY,0))="","",INDEX(RM_L_Exp,MATCH($U325,RM_KEY,0))),"")</f>
        <v/>
      </c>
      <c r="BA325" s="94" t="str">
        <f>IFERROR(IF(INDEX(RM_L_Edu,MATCH($U325,RM_KEY,0))="","",INDEX(RM_L_Edu,MATCH($U325,RM_KEY,0))),"")</f>
        <v/>
      </c>
      <c r="BB325" s="89" t="inlineStr">
        <is>
          <t>L</t>
        </is>
      </c>
      <c r="BC325" s="90" t="inlineStr">
        <is>
          <t>L</t>
        </is>
      </c>
      <c r="BD325" s="90" t="inlineStr">
        <is>
          <t>L</t>
        </is>
      </c>
      <c r="BE325" s="90" t="inlineStr">
        <is>
          <t>L</t>
        </is>
      </c>
      <c r="BF325" s="90" t="n"/>
      <c r="BG325" s="90" t="inlineStr">
        <is>
          <t>M</t>
        </is>
      </c>
      <c r="BH325" s="90" t="inlineStr">
        <is>
          <t>M</t>
        </is>
      </c>
      <c r="BI325" s="93" t="n"/>
      <c r="BJ325" s="94" t="n"/>
      <c r="BK325" s="94" t="n"/>
      <c r="BL325" s="94" t="n"/>
      <c r="BM325" s="94" t="n"/>
      <c r="BN325" s="94" t="n"/>
      <c r="BO325" s="94" t="n"/>
      <c r="BP325" s="63" t="n"/>
      <c r="BQ325" s="95" t="str">
        <f>IF(CY325=0,"",IF(BP325&lt;&gt;"",BP325,IF(LEFT(W325,1)="X",W325,IF(OR(W325="B+",W325="C+"),INDEX(LAD_PC,MAX(1,MIN(14,MATCH(W325,LAD_PC,0)+IF((DA325-CZ325)&gt;=0.5,1,IF((DA325-CZ325)&lt;=-0.5,-1,0))))),INDEX(LAD_STD,MAX(1,MIN(12,MATCH(W325,LAD_STD,0)+IF((DA325-CZ325)&gt;=0.5,1,IF((DA325-CZ325)&lt;=-0.5,-1,0)))))))))</f>
        <v/>
      </c>
      <c r="BR325" s="86" t="str">
        <f>IF(BQ325="","",IFERROR(CHOOSE(INDEX(B_RANK,MATCH(BQ325,B_LVL,0)),"Band A · Practitioner","Band B · Specialist / Manager","B+ · Player-Coach","Band C · Principal / Head","C+ · Player-Coach","Band D · Business leadership","Band E · Enterprise leadership"),"Band X · Consultant"))</f>
        <v/>
      </c>
      <c r="BS325" s="86" t="str">
        <f>IF(BQ325="","",IF(BQ325=W325,"• Same",IF(INDEX(B_VAL,MATCH(BQ325,B_LVL,0))&gt;INDEX(B_VAL,MATCH(W325,B_LVL,0)),"▲ Up","▼ Down")))</f>
        <v/>
      </c>
      <c r="BT325" s="95" t="str">
        <f>IF(BQ325&lt;&gt;"",BQ325,W325)</f>
        <v>A3</v>
      </c>
      <c r="BU325" s="86" t="str">
        <f>IFERROR(IF($H325="","—",IF(OR(LEFT(BT325,1)="X",LEFT(INDEX($BT$7:$BT$592,MATCH($H325,$D$7:$D$592,0)),1)="X"),"—",IF(AND(LEFT(BT325,1)="E",LEFT(INDEX($BT$7:$BT$592,MATCH($H325,$D$7:$D$592,0)),1)="E"),"Exception · Band E",IF(INDEX(B_VAL,MATCH(BT325,B_LVL,0))&gt;=INDEX(B_VAL,MATCH(INDEX($BT$7:$BT$592,MATCH($H325,$D$7:$D$592,0)),B_LVL,0)),"⚠ At or above the manager",IF(INDEX(B_RANK,MATCH(BT325,B_LVL,0))=INDEX(B_RANK,MATCH(INDEX($BT$7:$BT$592,MATCH($H325,$D$7:$D$592,0)),B_LVL,0)),"⚠ Same band as the manager","OK"))))),"—")</f>
        <v>OK</v>
      </c>
      <c r="BV325" s="64" t="n"/>
      <c r="BW325" s="20">
        <f>IFERROR(INDEX(LMH_PTS,MATCH(AG325,LMH_KEY,0)),0)</f>
        <v>9</v>
      </c>
      <c r="BX325" s="21">
        <f>IFERROR(INDEX(LMH_PTS,MATCH(AH325,LMH_KEY,0)),0)</f>
        <v>3</v>
      </c>
      <c r="BY325" s="21">
        <f>IFERROR(INDEX(LMH_PTS,MATCH(AI325,LMH_KEY,0)),0)</f>
        <v>1</v>
      </c>
      <c r="BZ325" s="21">
        <f>IFERROR(INDEX(LMH_PTS,MATCH(AJ325,LMH_KEY,0)),0)</f>
        <v>1</v>
      </c>
      <c r="CA325" s="21">
        <f>IFERROR(INDEX(LMH_PTS,MATCH(AK325,LMH_KEY,0)),0)</f>
        <v>1</v>
      </c>
      <c r="CB325" s="21">
        <f>IFERROR(INDEX(LMH_PTS,MATCH(AL325,LMH_KEY,0)),0)</f>
        <v>1</v>
      </c>
      <c r="CC325" s="21">
        <f>IFERROR(INDEX(LMH_PTS,MATCH(AM325,LMH_KEY,0)),0)</f>
        <v>1</v>
      </c>
      <c r="CD325" s="21">
        <f>IFERROR(INDEX(LMH_PTS,MATCH(IF(AU325&lt;&gt;"",AU325,AG325),LMH_KEY,0)),0)</f>
        <v>9</v>
      </c>
      <c r="CE325" s="21">
        <f>IFERROR(INDEX(LMH_PTS,MATCH(IF(AV325&lt;&gt;"",AV325,AH325),LMH_KEY,0)),0)</f>
        <v>3</v>
      </c>
      <c r="CF325" s="21">
        <f>IFERROR(INDEX(LMH_PTS,MATCH(IF(AW325&lt;&gt;"",AW325,AI325),LMH_KEY,0)),0)</f>
        <v>1</v>
      </c>
      <c r="CG325" s="21">
        <f>IFERROR(INDEX(LMH_PTS,MATCH(IF(AX325&lt;&gt;"",AX325,AJ325),LMH_KEY,0)),0)</f>
        <v>1</v>
      </c>
      <c r="CH325" s="21">
        <f>IFERROR(INDEX(LMH_PTS,MATCH(IF(AY325&lt;&gt;"",AY325,AK325),LMH_KEY,0)),0)</f>
        <v>1</v>
      </c>
      <c r="CI325" s="21">
        <f>IFERROR(INDEX(LMH_PTS,MATCH(IF(AZ325&lt;&gt;"",AZ325,AL325),LMH_KEY,0)),0)</f>
        <v>1</v>
      </c>
      <c r="CJ325" s="21">
        <f>IFERROR(INDEX(LMH_PTS,MATCH(IF(BA325&lt;&gt;"",BA325,AM325),LMH_KEY,0)),0)</f>
        <v>1</v>
      </c>
      <c r="CK325" s="21">
        <f>IF(BB325="",0,IFERROR(INDEX(LMH_STEP,MATCH(BB325,LMH_KEY,0)),0))</f>
        <v>-1</v>
      </c>
      <c r="CL325" s="21">
        <f>IF(BC325="",0,IFERROR(INDEX(LMH_STEP,MATCH(BC325,LMH_KEY,0)),0))</f>
        <v>-1</v>
      </c>
      <c r="CM325" s="21">
        <f>IF(BD325="",0,IFERROR(INDEX(LMH_STEP,MATCH(BD325,LMH_KEY,0)),0))</f>
        <v>-1</v>
      </c>
      <c r="CN325" s="21">
        <f>IF(BE325="",0,IFERROR(INDEX(LMH_STEP,MATCH(BE325,LMH_KEY,0)),0))</f>
        <v>-1</v>
      </c>
      <c r="CO325" s="21">
        <f>IF(BF325="",0,IFERROR(INDEX(LMH_STEP,MATCH(BF325,LMH_KEY,0)),0))</f>
        <v>0</v>
      </c>
      <c r="CP325" s="21">
        <f>IF(BG325="",0,IFERROR(INDEX(LMH_STEP,MATCH(BG325,LMH_KEY,0)),0))</f>
        <v>0</v>
      </c>
      <c r="CQ325" s="21">
        <f>IF(BH325="",0,IFERROR(INDEX(LMH_STEP,MATCH(BH325,LMH_KEY,0)),0))</f>
        <v>0</v>
      </c>
      <c r="CR325" s="21">
        <f>IF(BI325&lt;&gt;"",IFERROR(INDEX(LMH_STEP,MATCH(BI325,LMH_KEY,0)),0),CK325)</f>
        <v>-1</v>
      </c>
      <c r="CS325" s="21">
        <f>IF(BJ325&lt;&gt;"",IFERROR(INDEX(LMH_STEP,MATCH(BJ325,LMH_KEY,0)),0),CL325)</f>
        <v>-1</v>
      </c>
      <c r="CT325" s="21">
        <f>IF(BK325&lt;&gt;"",IFERROR(INDEX(LMH_STEP,MATCH(BK325,LMH_KEY,0)),0),CM325)</f>
        <v>-1</v>
      </c>
      <c r="CU325" s="21">
        <f>IF(BL325&lt;&gt;"",IFERROR(INDEX(LMH_STEP,MATCH(BL325,LMH_KEY,0)),0),CN325)</f>
        <v>-1</v>
      </c>
      <c r="CV325" s="21">
        <f>IF(BM325&lt;&gt;"",IFERROR(INDEX(LMH_STEP,MATCH(BM325,LMH_KEY,0)),0),CO325)</f>
        <v>0</v>
      </c>
      <c r="CW325" s="21">
        <f>IF(BN325&lt;&gt;"",IFERROR(INDEX(LMH_STEP,MATCH(BN325,LMH_KEY,0)),0),CP325)</f>
        <v>0</v>
      </c>
      <c r="CX325" s="21">
        <f>IF(BO325&lt;&gt;"",IFERROR(INDEX(LMH_STEP,MATCH(BO325,LMH_KEY,0)),0),CQ325)</f>
        <v>0</v>
      </c>
      <c r="CY325" s="21">
        <f>COUNTA(BI325:BO325)+IF(BP325&lt;&gt;"",1,0)+IFERROR(INDEX(RM_LCNT,MATCH($U325,RM_KEY,0)),0)</f>
        <v>0</v>
      </c>
      <c r="CZ325" s="21">
        <f>IF((BW325+BX325+BY325+BZ325+CA325+CB325+CC325)=0,0,(BW325*CK325+BX325*CL325+BY325*CM325+BZ325*CN325+CA325*CO325+CB325*CP325+CC325*CQ325)/(BW325+BX325+BY325+BZ325+CA325+CB325+CC325))</f>
        <v>-0.823529411764706</v>
      </c>
      <c r="DA325" s="21">
        <f>IF((CD325+CE325+CF325+CG325+CH325+CI325+CJ325)=0,0,(CD325*CR325+CE325*CS325+CF325*CT325+CG325*CU325+CH325*CV325+CI325*CW325+CJ325*CX325)/(CD325+CE325+CF325+CG325+CH325+CI325+CJ325))</f>
        <v>-0.823529411764706</v>
      </c>
    </row>
    <row r="326" ht="70" customHeight="1">
      <c r="A326" s="59" t="inlineStr">
        <is>
          <t>iFile</t>
        </is>
      </c>
      <c r="B326" s="17" t="inlineStr">
        <is>
          <t>Technology</t>
        </is>
      </c>
      <c r="C326" s="17" t="n">
        <v>4</v>
      </c>
      <c r="D326" s="17" t="inlineStr">
        <is>
          <t>IRIS2183</t>
        </is>
      </c>
      <c r="E326" s="17" t="inlineStr">
        <is>
          <t>Saikiran Rowlo</t>
        </is>
      </c>
      <c r="F326" s="17" t="inlineStr">
        <is>
          <t>Junior Software Engineer</t>
        </is>
      </c>
      <c r="G326" s="17" t="inlineStr">
        <is>
          <t>Pushpendra Singh</t>
        </is>
      </c>
      <c r="H326" s="17" t="inlineStr">
        <is>
          <t>IRIS2133</t>
        </is>
      </c>
      <c r="I326" s="17" t="n">
        <v>3</v>
      </c>
      <c r="J326" s="17" t="inlineStr">
        <is>
          <t>B.E</t>
        </is>
      </c>
      <c r="K326" s="17" t="inlineStr">
        <is>
          <t>L3 – Professional / Associate</t>
        </is>
      </c>
      <c r="L326" s="82" t="inlineStr">
        <is>
          <t>17 of 20</t>
        </is>
      </c>
      <c r="M326" s="83" t="n"/>
      <c r="N326"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26" s="83" t="inlineStr">
        <is>
          <t>Latest rating: 4 · Potential: Medium · 9-box: Emerging Talent</t>
        </is>
      </c>
      <c r="P326" s="83" t="inlineStr">
        <is>
          <t>Complexity &amp; Expertise: A2: Develops and maintains one application, handles support issues, applies XBRL specification updates → matches the start
Autonomy &amp; Decision: A2: Decides on support issues only → matches the start
Accountability &amp; Impact: A3: Maintains the application's codebase and its support; must fix and redeliver quickly → moved up 0.5
Leadership &amp; Strategy: A1: No guidance of others described → matches the start</t>
        </is>
      </c>
      <c r="Q326" s="84" t="inlineStr">
        <is>
          <t>Open ▸</t>
        </is>
      </c>
      <c r="R326" s="84" t="inlineStr">
        <is>
          <t>Card ▸</t>
        </is>
      </c>
      <c r="S326" s="85" t="inlineStr">
        <is>
          <t>Engineering &amp; Development</t>
        </is>
      </c>
      <c r="T326" s="86" t="inlineStr">
        <is>
          <t>Backend Development</t>
        </is>
      </c>
      <c r="U326" s="86" t="inlineStr">
        <is>
          <t>R032</t>
        </is>
      </c>
      <c r="V326" s="86" t="inlineStr">
        <is>
          <t>Backend Development · IC</t>
        </is>
      </c>
      <c r="W326" s="101" t="inlineStr">
        <is>
          <t>A3</t>
        </is>
      </c>
      <c r="X326" s="86" t="inlineStr">
        <is>
          <t>Band A · Practitioner</t>
        </is>
      </c>
      <c r="Y326" s="86" t="inlineStr">
        <is>
          <t>Senior Software Engineer</t>
        </is>
      </c>
      <c r="Z326" s="86" t="n"/>
      <c r="AA326" s="86" t="inlineStr">
        <is>
          <t>Placed at A3 by the evidence: six ratings × market-derived weights and rules R1–R13 · no move needed for the reporting line</t>
        </is>
      </c>
      <c r="AB326" s="86" t="n"/>
      <c r="AC326" s="88" t="inlineStr">
        <is>
          <t>A2</t>
        </is>
      </c>
      <c r="AD326" s="21" t="inlineStr">
        <is>
          <t>Medium · 3 yrs vs market 2–5 yrs for A3</t>
        </is>
      </c>
      <c r="AE326" s="21" t="n"/>
      <c r="AF326" s="21" t="inlineStr">
        <is>
          <t>P2 · SFIA 3 Apply</t>
        </is>
      </c>
      <c r="AG326" s="89" t="str">
        <f>IFERROR(IF(INDEX(RM_I_C,MATCH($U326,RM_KEY,0))="","",INDEX(RM_I_C,MATCH($U326,RM_KEY,0))),"")</f>
        <v>H</v>
      </c>
      <c r="AH326" s="90" t="str">
        <f>IFERROR(IF(INDEX(RM_I_Au,MATCH($U326,RM_KEY,0))="","",INDEX(RM_I_Au,MATCH($U326,RM_KEY,0))),"")</f>
        <v>M</v>
      </c>
      <c r="AI326" s="90" t="str">
        <f>IFERROR(IF(INDEX(RM_I_Ac,MATCH($U326,RM_KEY,0))="","",INDEX(RM_I_Ac,MATCH($U326,RM_KEY,0))),"")</f>
        <v>L</v>
      </c>
      <c r="AJ326" s="90" t="str">
        <f>IFERROR(IF(INDEX(RM_I_L,MATCH($U326,RM_KEY,0))="","",INDEX(RM_I_L,MATCH($U326,RM_KEY,0))),"")</f>
        <v>L</v>
      </c>
      <c r="AK326" s="90" t="str">
        <f>IFERROR(IF(INDEX(RM_I_BI,MATCH($U326,RM_KEY,0))="","",INDEX(RM_I_BI,MATCH($U326,RM_KEY,0))),"")</f>
        <v>L</v>
      </c>
      <c r="AL326" s="90" t="str">
        <f>IFERROR(IF(INDEX(RM_I_Exp,MATCH($U326,RM_KEY,0))="","",INDEX(RM_I_Exp,MATCH($U326,RM_KEY,0))),"")</f>
        <v>L</v>
      </c>
      <c r="AM326" s="90" t="str">
        <f>IFERROR(IF(INDEX(RM_I_Edu,MATCH($U326,RM_KEY,0))="","",INDEX(RM_I_Edu,MATCH($U326,RM_KEY,0))),"")</f>
        <v>L</v>
      </c>
      <c r="AN326" s="91" t="str">
        <f>IFERROR(IF(INDEX(RM_M_C,MATCH($U326,RM_KEY,0))="","",INDEX(RM_M_C,MATCH($U326,RM_KEY,0))),"")</f>
        <v>H</v>
      </c>
      <c r="AO326" s="92" t="str">
        <f>IFERROR(IF(INDEX(RM_M_Au,MATCH($U326,RM_KEY,0))="","",INDEX(RM_M_Au,MATCH($U326,RM_KEY,0))),"")</f>
        <v>M</v>
      </c>
      <c r="AP326" s="92" t="str">
        <f>IFERROR(IF(INDEX(RM_M_Ac,MATCH($U326,RM_KEY,0))="","",INDEX(RM_M_Ac,MATCH($U326,RM_KEY,0))),"")</f>
        <v>M</v>
      </c>
      <c r="AQ326" s="92" t="str">
        <f>IFERROR(IF(INDEX(RM_M_L,MATCH($U326,RM_KEY,0))="","",INDEX(RM_M_L,MATCH($U326,RM_KEY,0))),"")</f>
        <v>L</v>
      </c>
      <c r="AR326" s="92" t="str">
        <f>IFERROR(IF(INDEX(RM_M_BI,MATCH($U326,RM_KEY,0))="","",INDEX(RM_M_BI,MATCH($U326,RM_KEY,0))),"")</f>
        <v>L</v>
      </c>
      <c r="AS326" s="92" t="str">
        <f>IFERROR(IF(INDEX(RM_M_Exp,MATCH($U326,RM_KEY,0))="","",INDEX(RM_M_Exp,MATCH($U326,RM_KEY,0))),"")</f>
        <v>L</v>
      </c>
      <c r="AT326" s="92" t="str">
        <f>IFERROR(IF(INDEX(RM_M_Edu,MATCH($U326,RM_KEY,0))="","",INDEX(RM_M_Edu,MATCH($U326,RM_KEY,0))),"")</f>
        <v>L</v>
      </c>
      <c r="AU326" s="93" t="str">
        <f>IFERROR(IF(INDEX(RM_L_C,MATCH($U326,RM_KEY,0))="","",INDEX(RM_L_C,MATCH($U326,RM_KEY,0))),"")</f>
        <v/>
      </c>
      <c r="AV326" s="94" t="str">
        <f>IFERROR(IF(INDEX(RM_L_Au,MATCH($U326,RM_KEY,0))="","",INDEX(RM_L_Au,MATCH($U326,RM_KEY,0))),"")</f>
        <v/>
      </c>
      <c r="AW326" s="94" t="str">
        <f>IFERROR(IF(INDEX(RM_L_Ac,MATCH($U326,RM_KEY,0))="","",INDEX(RM_L_Ac,MATCH($U326,RM_KEY,0))),"")</f>
        <v/>
      </c>
      <c r="AX326" s="94" t="str">
        <f>IFERROR(IF(INDEX(RM_L_L,MATCH($U326,RM_KEY,0))="","",INDEX(RM_L_L,MATCH($U326,RM_KEY,0))),"")</f>
        <v/>
      </c>
      <c r="AY326" s="94" t="str">
        <f>IFERROR(IF(INDEX(RM_L_BI,MATCH($U326,RM_KEY,0))="","",INDEX(RM_L_BI,MATCH($U326,RM_KEY,0))),"")</f>
        <v/>
      </c>
      <c r="AZ326" s="94" t="str">
        <f>IFERROR(IF(INDEX(RM_L_Exp,MATCH($U326,RM_KEY,0))="","",INDEX(RM_L_Exp,MATCH($U326,RM_KEY,0))),"")</f>
        <v/>
      </c>
      <c r="BA326" s="94" t="str">
        <f>IFERROR(IF(INDEX(RM_L_Edu,MATCH($U326,RM_KEY,0))="","",INDEX(RM_L_Edu,MATCH($U326,RM_KEY,0))),"")</f>
        <v/>
      </c>
      <c r="BB326" s="89" t="inlineStr">
        <is>
          <t>L</t>
        </is>
      </c>
      <c r="BC326" s="90" t="inlineStr">
        <is>
          <t>L</t>
        </is>
      </c>
      <c r="BD326" s="90" t="inlineStr">
        <is>
          <t>M</t>
        </is>
      </c>
      <c r="BE326" s="90" t="inlineStr">
        <is>
          <t>L</t>
        </is>
      </c>
      <c r="BF326" s="90" t="inlineStr">
        <is>
          <t>M</t>
        </is>
      </c>
      <c r="BG326" s="90" t="inlineStr">
        <is>
          <t>M</t>
        </is>
      </c>
      <c r="BH326" s="90" t="inlineStr">
        <is>
          <t>M</t>
        </is>
      </c>
      <c r="BI326" s="93" t="n"/>
      <c r="BJ326" s="94" t="n"/>
      <c r="BK326" s="94" t="n"/>
      <c r="BL326" s="94" t="n"/>
      <c r="BM326" s="94" t="n"/>
      <c r="BN326" s="94" t="n"/>
      <c r="BO326" s="94" t="n"/>
      <c r="BP326" s="63" t="n"/>
      <c r="BQ326" s="95" t="str">
        <f>IF(CY326=0,"",IF(BP326&lt;&gt;"",BP326,IF(LEFT(W326,1)="X",W326,IF(OR(W326="B+",W326="C+"),INDEX(LAD_PC,MAX(1,MIN(14,MATCH(W326,LAD_PC,0)+IF((DA326-CZ326)&gt;=0.5,1,IF((DA326-CZ326)&lt;=-0.5,-1,0))))),INDEX(LAD_STD,MAX(1,MIN(12,MATCH(W326,LAD_STD,0)+IF((DA326-CZ326)&gt;=0.5,1,IF((DA326-CZ326)&lt;=-0.5,-1,0)))))))))</f>
        <v/>
      </c>
      <c r="BR326" s="86" t="str">
        <f>IF(BQ326="","",IFERROR(CHOOSE(INDEX(B_RANK,MATCH(BQ326,B_LVL,0)),"Band A · Practitioner","Band B · Specialist / Manager","B+ · Player-Coach","Band C · Principal / Head","C+ · Player-Coach","Band D · Business leadership","Band E · Enterprise leadership"),"Band X · Consultant"))</f>
        <v/>
      </c>
      <c r="BS326" s="86" t="str">
        <f>IF(BQ326="","",IF(BQ326=W326,"• Same",IF(INDEX(B_VAL,MATCH(BQ326,B_LVL,0))&gt;INDEX(B_VAL,MATCH(W326,B_LVL,0)),"▲ Up","▼ Down")))</f>
        <v/>
      </c>
      <c r="BT326" s="95" t="str">
        <f>IF(BQ326&lt;&gt;"",BQ326,W326)</f>
        <v>A3</v>
      </c>
      <c r="BU326" s="86" t="str">
        <f>IFERROR(IF($H326="","—",IF(OR(LEFT(BT326,1)="X",LEFT(INDEX($BT$7:$BT$592,MATCH($H326,$D$7:$D$592,0)),1)="X"),"—",IF(AND(LEFT(BT326,1)="E",LEFT(INDEX($BT$7:$BT$592,MATCH($H326,$D$7:$D$592,0)),1)="E"),"Exception · Band E",IF(INDEX(B_VAL,MATCH(BT326,B_LVL,0))&gt;=INDEX(B_VAL,MATCH(INDEX($BT$7:$BT$592,MATCH($H326,$D$7:$D$592,0)),B_LVL,0)),"⚠ At or above the manager",IF(INDEX(B_RANK,MATCH(BT326,B_LVL,0))=INDEX(B_RANK,MATCH(INDEX($BT$7:$BT$592,MATCH($H326,$D$7:$D$592,0)),B_LVL,0)),"⚠ Same band as the manager","OK"))))),"—")</f>
        <v>OK</v>
      </c>
      <c r="BV326" s="64" t="n"/>
      <c r="BW326" s="20">
        <f>IFERROR(INDEX(LMH_PTS,MATCH(AG326,LMH_KEY,0)),0)</f>
        <v>9</v>
      </c>
      <c r="BX326" s="21">
        <f>IFERROR(INDEX(LMH_PTS,MATCH(AH326,LMH_KEY,0)),0)</f>
        <v>3</v>
      </c>
      <c r="BY326" s="21">
        <f>IFERROR(INDEX(LMH_PTS,MATCH(AI326,LMH_KEY,0)),0)</f>
        <v>1</v>
      </c>
      <c r="BZ326" s="21">
        <f>IFERROR(INDEX(LMH_PTS,MATCH(AJ326,LMH_KEY,0)),0)</f>
        <v>1</v>
      </c>
      <c r="CA326" s="21">
        <f>IFERROR(INDEX(LMH_PTS,MATCH(AK326,LMH_KEY,0)),0)</f>
        <v>1</v>
      </c>
      <c r="CB326" s="21">
        <f>IFERROR(INDEX(LMH_PTS,MATCH(AL326,LMH_KEY,0)),0)</f>
        <v>1</v>
      </c>
      <c r="CC326" s="21">
        <f>IFERROR(INDEX(LMH_PTS,MATCH(AM326,LMH_KEY,0)),0)</f>
        <v>1</v>
      </c>
      <c r="CD326" s="21">
        <f>IFERROR(INDEX(LMH_PTS,MATCH(IF(AU326&lt;&gt;"",AU326,AG326),LMH_KEY,0)),0)</f>
        <v>9</v>
      </c>
      <c r="CE326" s="21">
        <f>IFERROR(INDEX(LMH_PTS,MATCH(IF(AV326&lt;&gt;"",AV326,AH326),LMH_KEY,0)),0)</f>
        <v>3</v>
      </c>
      <c r="CF326" s="21">
        <f>IFERROR(INDEX(LMH_PTS,MATCH(IF(AW326&lt;&gt;"",AW326,AI326),LMH_KEY,0)),0)</f>
        <v>1</v>
      </c>
      <c r="CG326" s="21">
        <f>IFERROR(INDEX(LMH_PTS,MATCH(IF(AX326&lt;&gt;"",AX326,AJ326),LMH_KEY,0)),0)</f>
        <v>1</v>
      </c>
      <c r="CH326" s="21">
        <f>IFERROR(INDEX(LMH_PTS,MATCH(IF(AY326&lt;&gt;"",AY326,AK326),LMH_KEY,0)),0)</f>
        <v>1</v>
      </c>
      <c r="CI326" s="21">
        <f>IFERROR(INDEX(LMH_PTS,MATCH(IF(AZ326&lt;&gt;"",AZ326,AL326),LMH_KEY,0)),0)</f>
        <v>1</v>
      </c>
      <c r="CJ326" s="21">
        <f>IFERROR(INDEX(LMH_PTS,MATCH(IF(BA326&lt;&gt;"",BA326,AM326),LMH_KEY,0)),0)</f>
        <v>1</v>
      </c>
      <c r="CK326" s="21">
        <f>IF(BB326="",0,IFERROR(INDEX(LMH_STEP,MATCH(BB326,LMH_KEY,0)),0))</f>
        <v>-1</v>
      </c>
      <c r="CL326" s="21">
        <f>IF(BC326="",0,IFERROR(INDEX(LMH_STEP,MATCH(BC326,LMH_KEY,0)),0))</f>
        <v>-1</v>
      </c>
      <c r="CM326" s="21">
        <f>IF(BD326="",0,IFERROR(INDEX(LMH_STEP,MATCH(BD326,LMH_KEY,0)),0))</f>
        <v>0</v>
      </c>
      <c r="CN326" s="21">
        <f>IF(BE326="",0,IFERROR(INDEX(LMH_STEP,MATCH(BE326,LMH_KEY,0)),0))</f>
        <v>-1</v>
      </c>
      <c r="CO326" s="21">
        <f>IF(BF326="",0,IFERROR(INDEX(LMH_STEP,MATCH(BF326,LMH_KEY,0)),0))</f>
        <v>0</v>
      </c>
      <c r="CP326" s="21">
        <f>IF(BG326="",0,IFERROR(INDEX(LMH_STEP,MATCH(BG326,LMH_KEY,0)),0))</f>
        <v>0</v>
      </c>
      <c r="CQ326" s="21">
        <f>IF(BH326="",0,IFERROR(INDEX(LMH_STEP,MATCH(BH326,LMH_KEY,0)),0))</f>
        <v>0</v>
      </c>
      <c r="CR326" s="21">
        <f>IF(BI326&lt;&gt;"",IFERROR(INDEX(LMH_STEP,MATCH(BI326,LMH_KEY,0)),0),CK326)</f>
        <v>-1</v>
      </c>
      <c r="CS326" s="21">
        <f>IF(BJ326&lt;&gt;"",IFERROR(INDEX(LMH_STEP,MATCH(BJ326,LMH_KEY,0)),0),CL326)</f>
        <v>-1</v>
      </c>
      <c r="CT326" s="21">
        <f>IF(BK326&lt;&gt;"",IFERROR(INDEX(LMH_STEP,MATCH(BK326,LMH_KEY,0)),0),CM326)</f>
        <v>0</v>
      </c>
      <c r="CU326" s="21">
        <f>IF(BL326&lt;&gt;"",IFERROR(INDEX(LMH_STEP,MATCH(BL326,LMH_KEY,0)),0),CN326)</f>
        <v>-1</v>
      </c>
      <c r="CV326" s="21">
        <f>IF(BM326&lt;&gt;"",IFERROR(INDEX(LMH_STEP,MATCH(BM326,LMH_KEY,0)),0),CO326)</f>
        <v>0</v>
      </c>
      <c r="CW326" s="21">
        <f>IF(BN326&lt;&gt;"",IFERROR(INDEX(LMH_STEP,MATCH(BN326,LMH_KEY,0)),0),CP326)</f>
        <v>0</v>
      </c>
      <c r="CX326" s="21">
        <f>IF(BO326&lt;&gt;"",IFERROR(INDEX(LMH_STEP,MATCH(BO326,LMH_KEY,0)),0),CQ326)</f>
        <v>0</v>
      </c>
      <c r="CY326" s="21">
        <f>COUNTA(BI326:BO326)+IF(BP326&lt;&gt;"",1,0)+IFERROR(INDEX(RM_LCNT,MATCH($U326,RM_KEY,0)),0)</f>
        <v>0</v>
      </c>
      <c r="CZ326" s="21">
        <f>IF((BW326+BX326+BY326+BZ326+CA326+CB326+CC326)=0,0,(BW326*CK326+BX326*CL326+BY326*CM326+BZ326*CN326+CA326*CO326+CB326*CP326+CC326*CQ326)/(BW326+BX326+BY326+BZ326+CA326+CB326+CC326))</f>
        <v>-0.764705882352941</v>
      </c>
      <c r="DA326" s="21">
        <f>IF((CD326+CE326+CF326+CG326+CH326+CI326+CJ326)=0,0,(CD326*CR326+CE326*CS326+CF326*CT326+CG326*CU326+CH326*CV326+CI326*CW326+CJ326*CX326)/(CD326+CE326+CF326+CG326+CH326+CI326+CJ326))</f>
        <v>-0.764705882352941</v>
      </c>
    </row>
    <row r="327" ht="70" customHeight="1">
      <c r="A327" s="59" t="inlineStr">
        <is>
          <t>iFile</t>
        </is>
      </c>
      <c r="B327" s="17" t="inlineStr">
        <is>
          <t>Technology</t>
        </is>
      </c>
      <c r="C327" s="17" t="n">
        <v>4</v>
      </c>
      <c r="D327" s="17" t="inlineStr">
        <is>
          <t>IRIS1871</t>
        </is>
      </c>
      <c r="E327" s="17" t="inlineStr">
        <is>
          <t>Sandeep Mehta</t>
        </is>
      </c>
      <c r="F327" s="17" t="inlineStr">
        <is>
          <t>Software Engineer</t>
        </is>
      </c>
      <c r="G327" s="17" t="inlineStr">
        <is>
          <t>Pushpendra Singh</t>
        </is>
      </c>
      <c r="H327" s="17" t="inlineStr">
        <is>
          <t>IRIS2133</t>
        </is>
      </c>
      <c r="I327" s="17" t="n">
        <v>6</v>
      </c>
      <c r="J327" s="17" t="inlineStr">
        <is>
          <t>B.Tech</t>
        </is>
      </c>
      <c r="K327" s="17" t="inlineStr">
        <is>
          <t>L3 – Professional / Associate</t>
        </is>
      </c>
      <c r="L327" s="82" t="inlineStr">
        <is>
          <t>20 of 20</t>
        </is>
      </c>
      <c r="M327" s="83" t="n"/>
      <c r="N32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27" s="83" t="inlineStr">
        <is>
          <t>Latest rating: 4 · Potential: Medium · 9-box: Trusted Professional</t>
        </is>
      </c>
      <c r="P327" s="83" t="inlineStr">
        <is>
          <t>Complexity &amp; Expertise: A3: Builds XBRL validation tool features: analyses the specification, plans design, tests and optimises performance → moved up 0.5
Autonomy &amp; Decision: A2: Decides the method for adding a feature → matches the start
Accountability &amp; Impact: A2: Accountable for accuracy, performance and on-time delivery of own new features → matches the start
Leadership &amp; Strategy: A1: No guiding or leading described → matches the start</t>
        </is>
      </c>
      <c r="Q327" s="84" t="inlineStr">
        <is>
          <t>Open ▸</t>
        </is>
      </c>
      <c r="R327" s="84" t="inlineStr">
        <is>
          <t>Card ▸</t>
        </is>
      </c>
      <c r="S327" s="85" t="inlineStr">
        <is>
          <t>Engineering &amp; Development</t>
        </is>
      </c>
      <c r="T327" s="86" t="inlineStr">
        <is>
          <t>Backend Development</t>
        </is>
      </c>
      <c r="U327" s="86" t="inlineStr">
        <is>
          <t>R032</t>
        </is>
      </c>
      <c r="V327" s="86" t="inlineStr">
        <is>
          <t>Backend Development · IC</t>
        </is>
      </c>
      <c r="W327" s="101" t="inlineStr">
        <is>
          <t>A3</t>
        </is>
      </c>
      <c r="X327" s="86" t="inlineStr">
        <is>
          <t>Band A · Practitioner</t>
        </is>
      </c>
      <c r="Y327" s="86" t="inlineStr">
        <is>
          <t>Senior Software Engineer</t>
        </is>
      </c>
      <c r="Z327" s="86" t="n"/>
      <c r="AA327" s="86" t="inlineStr">
        <is>
          <t>Placed at A3 by the evidence: six ratings × market-derived weights and rules R1–R13 · no move needed for the reporting line</t>
        </is>
      </c>
      <c r="AB327" s="86" t="n"/>
      <c r="AC327" s="88" t="inlineStr">
        <is>
          <t>A3</t>
        </is>
      </c>
      <c r="AD327" s="21" t="inlineStr">
        <is>
          <t>High · 6 yrs vs market 2–5 yrs for A3</t>
        </is>
      </c>
      <c r="AE327" s="21" t="n"/>
      <c r="AF327" s="21" t="inlineStr">
        <is>
          <t>P2 · SFIA 3 Apply</t>
        </is>
      </c>
      <c r="AG327" s="89" t="str">
        <f>IFERROR(IF(INDEX(RM_I_C,MATCH($U327,RM_KEY,0))="","",INDEX(RM_I_C,MATCH($U327,RM_KEY,0))),"")</f>
        <v>H</v>
      </c>
      <c r="AH327" s="90" t="str">
        <f>IFERROR(IF(INDEX(RM_I_Au,MATCH($U327,RM_KEY,0))="","",INDEX(RM_I_Au,MATCH($U327,RM_KEY,0))),"")</f>
        <v>M</v>
      </c>
      <c r="AI327" s="90" t="str">
        <f>IFERROR(IF(INDEX(RM_I_Ac,MATCH($U327,RM_KEY,0))="","",INDEX(RM_I_Ac,MATCH($U327,RM_KEY,0))),"")</f>
        <v>L</v>
      </c>
      <c r="AJ327" s="90" t="str">
        <f>IFERROR(IF(INDEX(RM_I_L,MATCH($U327,RM_KEY,0))="","",INDEX(RM_I_L,MATCH($U327,RM_KEY,0))),"")</f>
        <v>L</v>
      </c>
      <c r="AK327" s="90" t="str">
        <f>IFERROR(IF(INDEX(RM_I_BI,MATCH($U327,RM_KEY,0))="","",INDEX(RM_I_BI,MATCH($U327,RM_KEY,0))),"")</f>
        <v>L</v>
      </c>
      <c r="AL327" s="90" t="str">
        <f>IFERROR(IF(INDEX(RM_I_Exp,MATCH($U327,RM_KEY,0))="","",INDEX(RM_I_Exp,MATCH($U327,RM_KEY,0))),"")</f>
        <v>L</v>
      </c>
      <c r="AM327" s="90" t="str">
        <f>IFERROR(IF(INDEX(RM_I_Edu,MATCH($U327,RM_KEY,0))="","",INDEX(RM_I_Edu,MATCH($U327,RM_KEY,0))),"")</f>
        <v>L</v>
      </c>
      <c r="AN327" s="91" t="str">
        <f>IFERROR(IF(INDEX(RM_M_C,MATCH($U327,RM_KEY,0))="","",INDEX(RM_M_C,MATCH($U327,RM_KEY,0))),"")</f>
        <v>H</v>
      </c>
      <c r="AO327" s="92" t="str">
        <f>IFERROR(IF(INDEX(RM_M_Au,MATCH($U327,RM_KEY,0))="","",INDEX(RM_M_Au,MATCH($U327,RM_KEY,0))),"")</f>
        <v>M</v>
      </c>
      <c r="AP327" s="92" t="str">
        <f>IFERROR(IF(INDEX(RM_M_Ac,MATCH($U327,RM_KEY,0))="","",INDEX(RM_M_Ac,MATCH($U327,RM_KEY,0))),"")</f>
        <v>M</v>
      </c>
      <c r="AQ327" s="92" t="str">
        <f>IFERROR(IF(INDEX(RM_M_L,MATCH($U327,RM_KEY,0))="","",INDEX(RM_M_L,MATCH($U327,RM_KEY,0))),"")</f>
        <v>L</v>
      </c>
      <c r="AR327" s="92" t="str">
        <f>IFERROR(IF(INDEX(RM_M_BI,MATCH($U327,RM_KEY,0))="","",INDEX(RM_M_BI,MATCH($U327,RM_KEY,0))),"")</f>
        <v>L</v>
      </c>
      <c r="AS327" s="92" t="str">
        <f>IFERROR(IF(INDEX(RM_M_Exp,MATCH($U327,RM_KEY,0))="","",INDEX(RM_M_Exp,MATCH($U327,RM_KEY,0))),"")</f>
        <v>L</v>
      </c>
      <c r="AT327" s="92" t="str">
        <f>IFERROR(IF(INDEX(RM_M_Edu,MATCH($U327,RM_KEY,0))="","",INDEX(RM_M_Edu,MATCH($U327,RM_KEY,0))),"")</f>
        <v>L</v>
      </c>
      <c r="AU327" s="93" t="str">
        <f>IFERROR(IF(INDEX(RM_L_C,MATCH($U327,RM_KEY,0))="","",INDEX(RM_L_C,MATCH($U327,RM_KEY,0))),"")</f>
        <v/>
      </c>
      <c r="AV327" s="94" t="str">
        <f>IFERROR(IF(INDEX(RM_L_Au,MATCH($U327,RM_KEY,0))="","",INDEX(RM_L_Au,MATCH($U327,RM_KEY,0))),"")</f>
        <v/>
      </c>
      <c r="AW327" s="94" t="str">
        <f>IFERROR(IF(INDEX(RM_L_Ac,MATCH($U327,RM_KEY,0))="","",INDEX(RM_L_Ac,MATCH($U327,RM_KEY,0))),"")</f>
        <v/>
      </c>
      <c r="AX327" s="94" t="str">
        <f>IFERROR(IF(INDEX(RM_L_L,MATCH($U327,RM_KEY,0))="","",INDEX(RM_L_L,MATCH($U327,RM_KEY,0))),"")</f>
        <v/>
      </c>
      <c r="AY327" s="94" t="str">
        <f>IFERROR(IF(INDEX(RM_L_BI,MATCH($U327,RM_KEY,0))="","",INDEX(RM_L_BI,MATCH($U327,RM_KEY,0))),"")</f>
        <v/>
      </c>
      <c r="AZ327" s="94" t="str">
        <f>IFERROR(IF(INDEX(RM_L_Exp,MATCH($U327,RM_KEY,0))="","",INDEX(RM_L_Exp,MATCH($U327,RM_KEY,0))),"")</f>
        <v/>
      </c>
      <c r="BA327" s="94" t="str">
        <f>IFERROR(IF(INDEX(RM_L_Edu,MATCH($U327,RM_KEY,0))="","",INDEX(RM_L_Edu,MATCH($U327,RM_KEY,0))),"")</f>
        <v/>
      </c>
      <c r="BB327" s="89" t="inlineStr">
        <is>
          <t>M</t>
        </is>
      </c>
      <c r="BC327" s="90" t="inlineStr">
        <is>
          <t>L</t>
        </is>
      </c>
      <c r="BD327" s="90" t="inlineStr">
        <is>
          <t>L</t>
        </is>
      </c>
      <c r="BE327" s="90" t="inlineStr">
        <is>
          <t>L</t>
        </is>
      </c>
      <c r="BF327" s="90" t="inlineStr">
        <is>
          <t>M</t>
        </is>
      </c>
      <c r="BG327" s="90" t="inlineStr">
        <is>
          <t>H</t>
        </is>
      </c>
      <c r="BH327" s="90" t="inlineStr">
        <is>
          <t>M</t>
        </is>
      </c>
      <c r="BI327" s="93" t="n"/>
      <c r="BJ327" s="94" t="n"/>
      <c r="BK327" s="94" t="n"/>
      <c r="BL327" s="94" t="n"/>
      <c r="BM327" s="94" t="n"/>
      <c r="BN327" s="94" t="n"/>
      <c r="BO327" s="94" t="n"/>
      <c r="BP327" s="63" t="n"/>
      <c r="BQ327" s="95" t="str">
        <f>IF(CY327=0,"",IF(BP327&lt;&gt;"",BP327,IF(LEFT(W327,1)="X",W327,IF(OR(W327="B+",W327="C+"),INDEX(LAD_PC,MAX(1,MIN(14,MATCH(W327,LAD_PC,0)+IF((DA327-CZ327)&gt;=0.5,1,IF((DA327-CZ327)&lt;=-0.5,-1,0))))),INDEX(LAD_STD,MAX(1,MIN(12,MATCH(W327,LAD_STD,0)+IF((DA327-CZ327)&gt;=0.5,1,IF((DA327-CZ327)&lt;=-0.5,-1,0)))))))))</f>
        <v/>
      </c>
      <c r="BR327" s="86" t="str">
        <f>IF(BQ327="","",IFERROR(CHOOSE(INDEX(B_RANK,MATCH(BQ327,B_LVL,0)),"Band A · Practitioner","Band B · Specialist / Manager","B+ · Player-Coach","Band C · Principal / Head","C+ · Player-Coach","Band D · Business leadership","Band E · Enterprise leadership"),"Band X · Consultant"))</f>
        <v/>
      </c>
      <c r="BS327" s="86" t="str">
        <f>IF(BQ327="","",IF(BQ327=W327,"• Same",IF(INDEX(B_VAL,MATCH(BQ327,B_LVL,0))&gt;INDEX(B_VAL,MATCH(W327,B_LVL,0)),"▲ Up","▼ Down")))</f>
        <v/>
      </c>
      <c r="BT327" s="95" t="str">
        <f>IF(BQ327&lt;&gt;"",BQ327,W327)</f>
        <v>A3</v>
      </c>
      <c r="BU327" s="86" t="str">
        <f>IFERROR(IF($H327="","—",IF(OR(LEFT(BT327,1)="X",LEFT(INDEX($BT$7:$BT$592,MATCH($H327,$D$7:$D$592,0)),1)="X"),"—",IF(AND(LEFT(BT327,1)="E",LEFT(INDEX($BT$7:$BT$592,MATCH($H327,$D$7:$D$592,0)),1)="E"),"Exception · Band E",IF(INDEX(B_VAL,MATCH(BT327,B_LVL,0))&gt;=INDEX(B_VAL,MATCH(INDEX($BT$7:$BT$592,MATCH($H327,$D$7:$D$592,0)),B_LVL,0)),"⚠ At or above the manager",IF(INDEX(B_RANK,MATCH(BT327,B_LVL,0))=INDEX(B_RANK,MATCH(INDEX($BT$7:$BT$592,MATCH($H327,$D$7:$D$592,0)),B_LVL,0)),"⚠ Same band as the manager","OK"))))),"—")</f>
        <v>OK</v>
      </c>
      <c r="BV327" s="64" t="n"/>
      <c r="BW327" s="20">
        <f>IFERROR(INDEX(LMH_PTS,MATCH(AG327,LMH_KEY,0)),0)</f>
        <v>9</v>
      </c>
      <c r="BX327" s="21">
        <f>IFERROR(INDEX(LMH_PTS,MATCH(AH327,LMH_KEY,0)),0)</f>
        <v>3</v>
      </c>
      <c r="BY327" s="21">
        <f>IFERROR(INDEX(LMH_PTS,MATCH(AI327,LMH_KEY,0)),0)</f>
        <v>1</v>
      </c>
      <c r="BZ327" s="21">
        <f>IFERROR(INDEX(LMH_PTS,MATCH(AJ327,LMH_KEY,0)),0)</f>
        <v>1</v>
      </c>
      <c r="CA327" s="21">
        <f>IFERROR(INDEX(LMH_PTS,MATCH(AK327,LMH_KEY,0)),0)</f>
        <v>1</v>
      </c>
      <c r="CB327" s="21">
        <f>IFERROR(INDEX(LMH_PTS,MATCH(AL327,LMH_KEY,0)),0)</f>
        <v>1</v>
      </c>
      <c r="CC327" s="21">
        <f>IFERROR(INDEX(LMH_PTS,MATCH(AM327,LMH_KEY,0)),0)</f>
        <v>1</v>
      </c>
      <c r="CD327" s="21">
        <f>IFERROR(INDEX(LMH_PTS,MATCH(IF(AU327&lt;&gt;"",AU327,AG327),LMH_KEY,0)),0)</f>
        <v>9</v>
      </c>
      <c r="CE327" s="21">
        <f>IFERROR(INDEX(LMH_PTS,MATCH(IF(AV327&lt;&gt;"",AV327,AH327),LMH_KEY,0)),0)</f>
        <v>3</v>
      </c>
      <c r="CF327" s="21">
        <f>IFERROR(INDEX(LMH_PTS,MATCH(IF(AW327&lt;&gt;"",AW327,AI327),LMH_KEY,0)),0)</f>
        <v>1</v>
      </c>
      <c r="CG327" s="21">
        <f>IFERROR(INDEX(LMH_PTS,MATCH(IF(AX327&lt;&gt;"",AX327,AJ327),LMH_KEY,0)),0)</f>
        <v>1</v>
      </c>
      <c r="CH327" s="21">
        <f>IFERROR(INDEX(LMH_PTS,MATCH(IF(AY327&lt;&gt;"",AY327,AK327),LMH_KEY,0)),0)</f>
        <v>1</v>
      </c>
      <c r="CI327" s="21">
        <f>IFERROR(INDEX(LMH_PTS,MATCH(IF(AZ327&lt;&gt;"",AZ327,AL327),LMH_KEY,0)),0)</f>
        <v>1</v>
      </c>
      <c r="CJ327" s="21">
        <f>IFERROR(INDEX(LMH_PTS,MATCH(IF(BA327&lt;&gt;"",BA327,AM327),LMH_KEY,0)),0)</f>
        <v>1</v>
      </c>
      <c r="CK327" s="21">
        <f>IF(BB327="",0,IFERROR(INDEX(LMH_STEP,MATCH(BB327,LMH_KEY,0)),0))</f>
        <v>0</v>
      </c>
      <c r="CL327" s="21">
        <f>IF(BC327="",0,IFERROR(INDEX(LMH_STEP,MATCH(BC327,LMH_KEY,0)),0))</f>
        <v>-1</v>
      </c>
      <c r="CM327" s="21">
        <f>IF(BD327="",0,IFERROR(INDEX(LMH_STEP,MATCH(BD327,LMH_KEY,0)),0))</f>
        <v>-1</v>
      </c>
      <c r="CN327" s="21">
        <f>IF(BE327="",0,IFERROR(INDEX(LMH_STEP,MATCH(BE327,LMH_KEY,0)),0))</f>
        <v>-1</v>
      </c>
      <c r="CO327" s="21">
        <f>IF(BF327="",0,IFERROR(INDEX(LMH_STEP,MATCH(BF327,LMH_KEY,0)),0))</f>
        <v>0</v>
      </c>
      <c r="CP327" s="21">
        <f>IF(BG327="",0,IFERROR(INDEX(LMH_STEP,MATCH(BG327,LMH_KEY,0)),0))</f>
        <v>1</v>
      </c>
      <c r="CQ327" s="21">
        <f>IF(BH327="",0,IFERROR(INDEX(LMH_STEP,MATCH(BH327,LMH_KEY,0)),0))</f>
        <v>0</v>
      </c>
      <c r="CR327" s="21">
        <f>IF(BI327&lt;&gt;"",IFERROR(INDEX(LMH_STEP,MATCH(BI327,LMH_KEY,0)),0),CK327)</f>
        <v>0</v>
      </c>
      <c r="CS327" s="21">
        <f>IF(BJ327&lt;&gt;"",IFERROR(INDEX(LMH_STEP,MATCH(BJ327,LMH_KEY,0)),0),CL327)</f>
        <v>-1</v>
      </c>
      <c r="CT327" s="21">
        <f>IF(BK327&lt;&gt;"",IFERROR(INDEX(LMH_STEP,MATCH(BK327,LMH_KEY,0)),0),CM327)</f>
        <v>-1</v>
      </c>
      <c r="CU327" s="21">
        <f>IF(BL327&lt;&gt;"",IFERROR(INDEX(LMH_STEP,MATCH(BL327,LMH_KEY,0)),0),CN327)</f>
        <v>-1</v>
      </c>
      <c r="CV327" s="21">
        <f>IF(BM327&lt;&gt;"",IFERROR(INDEX(LMH_STEP,MATCH(BM327,LMH_KEY,0)),0),CO327)</f>
        <v>0</v>
      </c>
      <c r="CW327" s="21">
        <f>IF(BN327&lt;&gt;"",IFERROR(INDEX(LMH_STEP,MATCH(BN327,LMH_KEY,0)),0),CP327)</f>
        <v>1</v>
      </c>
      <c r="CX327" s="21">
        <f>IF(BO327&lt;&gt;"",IFERROR(INDEX(LMH_STEP,MATCH(BO327,LMH_KEY,0)),0),CQ327)</f>
        <v>0</v>
      </c>
      <c r="CY327" s="21">
        <f>COUNTA(BI327:BO327)+IF(BP327&lt;&gt;"",1,0)+IFERROR(INDEX(RM_LCNT,MATCH($U327,RM_KEY,0)),0)</f>
        <v>0</v>
      </c>
      <c r="CZ327" s="21">
        <f>IF((BW327+BX327+BY327+BZ327+CA327+CB327+CC327)=0,0,(BW327*CK327+BX327*CL327+BY327*CM327+BZ327*CN327+CA327*CO327+CB327*CP327+CC327*CQ327)/(BW327+BX327+BY327+BZ327+CA327+CB327+CC327))</f>
        <v>-0.235294117647059</v>
      </c>
      <c r="DA327" s="21">
        <f>IF((CD327+CE327+CF327+CG327+CH327+CI327+CJ327)=0,0,(CD327*CR327+CE327*CS327+CF327*CT327+CG327*CU327+CH327*CV327+CI327*CW327+CJ327*CX327)/(CD327+CE327+CF327+CG327+CH327+CI327+CJ327))</f>
        <v>-0.235294117647059</v>
      </c>
    </row>
    <row r="328" ht="70" customHeight="1">
      <c r="A328" s="59" t="inlineStr">
        <is>
          <t>iFile</t>
        </is>
      </c>
      <c r="B328" s="17" t="inlineStr">
        <is>
          <t>Product Management</t>
        </is>
      </c>
      <c r="C328" s="17" t="n">
        <v>3</v>
      </c>
      <c r="D328" s="17" t="inlineStr">
        <is>
          <t>IRIS2560</t>
        </is>
      </c>
      <c r="E328" s="17" t="inlineStr">
        <is>
          <t>Sumit Jain</t>
        </is>
      </c>
      <c r="F328" s="17" t="inlineStr">
        <is>
          <t>Senior Product Manager</t>
        </is>
      </c>
      <c r="G328" s="17" t="inlineStr">
        <is>
          <t>Pradip Dey</t>
        </is>
      </c>
      <c r="H328" s="17" t="inlineStr">
        <is>
          <t>IRISC223</t>
        </is>
      </c>
      <c r="I328" s="17" t="n"/>
      <c r="J328" s="17" t="inlineStr">
        <is>
          <t>B.E</t>
        </is>
      </c>
      <c r="K328" s="17" t="n"/>
      <c r="L328" s="82" t="inlineStr">
        <is>
          <t>20 of 20</t>
        </is>
      </c>
      <c r="M328" s="83" t="n"/>
      <c r="N328" s="83" t="n"/>
      <c r="O328" s="83" t="inlineStr">
        <is>
          <t>Latest rating: Not rated · manager · 9-box: Not placed · manager</t>
        </is>
      </c>
      <c r="P328" s="83" t="n"/>
      <c r="Q328" s="84" t="inlineStr">
        <is>
          <t>Open ▸</t>
        </is>
      </c>
      <c r="R328" s="84" t="inlineStr">
        <is>
          <t>Card ▸</t>
        </is>
      </c>
      <c r="S328" s="85" t="inlineStr">
        <is>
          <t>Product Management</t>
        </is>
      </c>
      <c r="T328" s="86" t="inlineStr">
        <is>
          <t>Product Management</t>
        </is>
      </c>
      <c r="U328" s="86" t="inlineStr">
        <is>
          <t>R063</t>
        </is>
      </c>
      <c r="V328" s="86" t="inlineStr">
        <is>
          <t>Product Management · IC</t>
        </is>
      </c>
      <c r="W328" s="99" t="inlineStr">
        <is>
          <t>B3</t>
        </is>
      </c>
      <c r="X328" s="86" t="inlineStr">
        <is>
          <t>Band B · Specialist / Manager</t>
        </is>
      </c>
      <c r="Y328" s="86" t="inlineStr">
        <is>
          <t>Senior Product Manager</t>
        </is>
      </c>
      <c r="Z328" s="86" t="n"/>
      <c r="AA328" s="86" t="inlineStr">
        <is>
          <t>Placed at B3 by the evidence: six ratings × market-derived weights and rules R1–R13 · no move needed for the reporting line</t>
        </is>
      </c>
      <c r="AB328" s="86" t="n"/>
      <c r="AC328" s="88" t="inlineStr">
        <is>
          <t>B3</t>
        </is>
      </c>
      <c r="AD328" s="21" t="n"/>
      <c r="AE328" s="21" t="n"/>
      <c r="AF328" s="21" t="inlineStr">
        <is>
          <t>P5 / M4 · SFIA 5 Ensure, advise</t>
        </is>
      </c>
      <c r="AG328" s="89" t="str">
        <f>IFERROR(IF(INDEX(RM_I_C,MATCH($U328,RM_KEY,0))="","",INDEX(RM_I_C,MATCH($U328,RM_KEY,0))),"")</f>
        <v>H</v>
      </c>
      <c r="AH328" s="90" t="str">
        <f>IFERROR(IF(INDEX(RM_I_Au,MATCH($U328,RM_KEY,0))="","",INDEX(RM_I_Au,MATCH($U328,RM_KEY,0))),"")</f>
        <v>M</v>
      </c>
      <c r="AI328" s="90" t="str">
        <f>IFERROR(IF(INDEX(RM_I_Ac,MATCH($U328,RM_KEY,0))="","",INDEX(RM_I_Ac,MATCH($U328,RM_KEY,0))),"")</f>
        <v>M</v>
      </c>
      <c r="AJ328" s="90" t="str">
        <f>IFERROR(IF(INDEX(RM_I_L,MATCH($U328,RM_KEY,0))="","",INDEX(RM_I_L,MATCH($U328,RM_KEY,0))),"")</f>
        <v>L</v>
      </c>
      <c r="AK328" s="90" t="str">
        <f>IFERROR(IF(INDEX(RM_I_BI,MATCH($U328,RM_KEY,0))="","",INDEX(RM_I_BI,MATCH($U328,RM_KEY,0))),"")</f>
        <v>L</v>
      </c>
      <c r="AL328" s="90" t="str">
        <f>IFERROR(IF(INDEX(RM_I_Exp,MATCH($U328,RM_KEY,0))="","",INDEX(RM_I_Exp,MATCH($U328,RM_KEY,0))),"")</f>
        <v>L</v>
      </c>
      <c r="AM328" s="90" t="str">
        <f>IFERROR(IF(INDEX(RM_I_Edu,MATCH($U328,RM_KEY,0))="","",INDEX(RM_I_Edu,MATCH($U328,RM_KEY,0))),"")</f>
        <v>L</v>
      </c>
      <c r="AN328" s="91" t="str">
        <f>IFERROR(IF(INDEX(RM_M_C,MATCH($U328,RM_KEY,0))="","",INDEX(RM_M_C,MATCH($U328,RM_KEY,0))),"")</f>
        <v>H</v>
      </c>
      <c r="AO328" s="92" t="str">
        <f>IFERROR(IF(INDEX(RM_M_Au,MATCH($U328,RM_KEY,0))="","",INDEX(RM_M_Au,MATCH($U328,RM_KEY,0))),"")</f>
        <v>M</v>
      </c>
      <c r="AP328" s="92" t="str">
        <f>IFERROR(IF(INDEX(RM_M_Ac,MATCH($U328,RM_KEY,0))="","",INDEX(RM_M_Ac,MATCH($U328,RM_KEY,0))),"")</f>
        <v>M</v>
      </c>
      <c r="AQ328" s="92" t="str">
        <f>IFERROR(IF(INDEX(RM_M_L,MATCH($U328,RM_KEY,0))="","",INDEX(RM_M_L,MATCH($U328,RM_KEY,0))),"")</f>
        <v>L</v>
      </c>
      <c r="AR328" s="92" t="str">
        <f>IFERROR(IF(INDEX(RM_M_BI,MATCH($U328,RM_KEY,0))="","",INDEX(RM_M_BI,MATCH($U328,RM_KEY,0))),"")</f>
        <v>L</v>
      </c>
      <c r="AS328" s="92" t="str">
        <f>IFERROR(IF(INDEX(RM_M_Exp,MATCH($U328,RM_KEY,0))="","",INDEX(RM_M_Exp,MATCH($U328,RM_KEY,0))),"")</f>
        <v>L</v>
      </c>
      <c r="AT328" s="92" t="str">
        <f>IFERROR(IF(INDEX(RM_M_Edu,MATCH($U328,RM_KEY,0))="","",INDEX(RM_M_Edu,MATCH($U328,RM_KEY,0))),"")</f>
        <v>L</v>
      </c>
      <c r="AU328" s="93" t="str">
        <f>IFERROR(IF(INDEX(RM_L_C,MATCH($U328,RM_KEY,0))="","",INDEX(RM_L_C,MATCH($U328,RM_KEY,0))),"")</f>
        <v/>
      </c>
      <c r="AV328" s="94" t="str">
        <f>IFERROR(IF(INDEX(RM_L_Au,MATCH($U328,RM_KEY,0))="","",INDEX(RM_L_Au,MATCH($U328,RM_KEY,0))),"")</f>
        <v/>
      </c>
      <c r="AW328" s="94" t="str">
        <f>IFERROR(IF(INDEX(RM_L_Ac,MATCH($U328,RM_KEY,0))="","",INDEX(RM_L_Ac,MATCH($U328,RM_KEY,0))),"")</f>
        <v/>
      </c>
      <c r="AX328" s="94" t="str">
        <f>IFERROR(IF(INDEX(RM_L_L,MATCH($U328,RM_KEY,0))="","",INDEX(RM_L_L,MATCH($U328,RM_KEY,0))),"")</f>
        <v/>
      </c>
      <c r="AY328" s="94" t="str">
        <f>IFERROR(IF(INDEX(RM_L_BI,MATCH($U328,RM_KEY,0))="","",INDEX(RM_L_BI,MATCH($U328,RM_KEY,0))),"")</f>
        <v/>
      </c>
      <c r="AZ328" s="94" t="str">
        <f>IFERROR(IF(INDEX(RM_L_Exp,MATCH($U328,RM_KEY,0))="","",INDEX(RM_L_Exp,MATCH($U328,RM_KEY,0))),"")</f>
        <v/>
      </c>
      <c r="BA328" s="94" t="str">
        <f>IFERROR(IF(INDEX(RM_L_Edu,MATCH($U328,RM_KEY,0))="","",INDEX(RM_L_Edu,MATCH($U328,RM_KEY,0))),"")</f>
        <v/>
      </c>
      <c r="BB328" s="89" t="n"/>
      <c r="BC328" s="90" t="n"/>
      <c r="BD328" s="90" t="n"/>
      <c r="BE328" s="90" t="n"/>
      <c r="BF328" s="90" t="n"/>
      <c r="BG328" s="90" t="n"/>
      <c r="BH328" s="90" t="inlineStr">
        <is>
          <t>L</t>
        </is>
      </c>
      <c r="BI328" s="93" t="n"/>
      <c r="BJ328" s="94" t="n"/>
      <c r="BK328" s="94" t="n"/>
      <c r="BL328" s="94" t="n"/>
      <c r="BM328" s="94" t="n"/>
      <c r="BN328" s="94" t="n"/>
      <c r="BO328" s="94" t="n"/>
      <c r="BP328" s="63" t="n"/>
      <c r="BQ328" s="95" t="str">
        <f>IF(CY328=0,"",IF(BP328&lt;&gt;"",BP328,IF(LEFT(W328,1)="X",W328,IF(OR(W328="B+",W328="C+"),INDEX(LAD_PC,MAX(1,MIN(14,MATCH(W328,LAD_PC,0)+IF((DA328-CZ328)&gt;=0.5,1,IF((DA328-CZ328)&lt;=-0.5,-1,0))))),INDEX(LAD_STD,MAX(1,MIN(12,MATCH(W328,LAD_STD,0)+IF((DA328-CZ328)&gt;=0.5,1,IF((DA328-CZ328)&lt;=-0.5,-1,0)))))))))</f>
        <v/>
      </c>
      <c r="BR328" s="86" t="str">
        <f>IF(BQ328="","",IFERROR(CHOOSE(INDEX(B_RANK,MATCH(BQ328,B_LVL,0)),"Band A · Practitioner","Band B · Specialist / Manager","B+ · Player-Coach","Band C · Principal / Head","C+ · Player-Coach","Band D · Business leadership","Band E · Enterprise leadership"),"Band X · Consultant"))</f>
        <v/>
      </c>
      <c r="BS328" s="86" t="str">
        <f>IF(BQ328="","",IF(BQ328=W328,"• Same",IF(INDEX(B_VAL,MATCH(BQ328,B_LVL,0))&gt;INDEX(B_VAL,MATCH(W328,B_LVL,0)),"▲ Up","▼ Down")))</f>
        <v/>
      </c>
      <c r="BT328" s="95" t="str">
        <f>IF(BQ328&lt;&gt;"",BQ328,W328)</f>
        <v>B3</v>
      </c>
      <c r="BU328" s="86" t="str">
        <f>IFERROR(IF($H328="","—",IF(OR(LEFT(BT328,1)="X",LEFT(INDEX($BT$7:$BT$592,MATCH($H328,$D$7:$D$592,0)),1)="X"),"—",IF(AND(LEFT(BT328,1)="E",LEFT(INDEX($BT$7:$BT$592,MATCH($H328,$D$7:$D$592,0)),1)="E"),"Exception · Band E",IF(INDEX(B_VAL,MATCH(BT328,B_LVL,0))&gt;=INDEX(B_VAL,MATCH(INDEX($BT$7:$BT$592,MATCH($H328,$D$7:$D$592,0)),B_LVL,0)),"⚠ At or above the manager",IF(INDEX(B_RANK,MATCH(BT328,B_LVL,0))=INDEX(B_RANK,MATCH(INDEX($BT$7:$BT$592,MATCH($H328,$D$7:$D$592,0)),B_LVL,0)),"⚠ Same band as the manager","OK"))))),"—")</f>
        <v>OK</v>
      </c>
      <c r="BV328" s="64" t="n"/>
      <c r="BW328" s="20">
        <f>IFERROR(INDEX(LMH_PTS,MATCH(AG328,LMH_KEY,0)),0)</f>
        <v>9</v>
      </c>
      <c r="BX328" s="21">
        <f>IFERROR(INDEX(LMH_PTS,MATCH(AH328,LMH_KEY,0)),0)</f>
        <v>3</v>
      </c>
      <c r="BY328" s="21">
        <f>IFERROR(INDEX(LMH_PTS,MATCH(AI328,LMH_KEY,0)),0)</f>
        <v>3</v>
      </c>
      <c r="BZ328" s="21">
        <f>IFERROR(INDEX(LMH_PTS,MATCH(AJ328,LMH_KEY,0)),0)</f>
        <v>1</v>
      </c>
      <c r="CA328" s="21">
        <f>IFERROR(INDEX(LMH_PTS,MATCH(AK328,LMH_KEY,0)),0)</f>
        <v>1</v>
      </c>
      <c r="CB328" s="21">
        <f>IFERROR(INDEX(LMH_PTS,MATCH(AL328,LMH_KEY,0)),0)</f>
        <v>1</v>
      </c>
      <c r="CC328" s="21">
        <f>IFERROR(INDEX(LMH_PTS,MATCH(AM328,LMH_KEY,0)),0)</f>
        <v>1</v>
      </c>
      <c r="CD328" s="21">
        <f>IFERROR(INDEX(LMH_PTS,MATCH(IF(AU328&lt;&gt;"",AU328,AG328),LMH_KEY,0)),0)</f>
        <v>9</v>
      </c>
      <c r="CE328" s="21">
        <f>IFERROR(INDEX(LMH_PTS,MATCH(IF(AV328&lt;&gt;"",AV328,AH328),LMH_KEY,0)),0)</f>
        <v>3</v>
      </c>
      <c r="CF328" s="21">
        <f>IFERROR(INDEX(LMH_PTS,MATCH(IF(AW328&lt;&gt;"",AW328,AI328),LMH_KEY,0)),0)</f>
        <v>3</v>
      </c>
      <c r="CG328" s="21">
        <f>IFERROR(INDEX(LMH_PTS,MATCH(IF(AX328&lt;&gt;"",AX328,AJ328),LMH_KEY,0)),0)</f>
        <v>1</v>
      </c>
      <c r="CH328" s="21">
        <f>IFERROR(INDEX(LMH_PTS,MATCH(IF(AY328&lt;&gt;"",AY328,AK328),LMH_KEY,0)),0)</f>
        <v>1</v>
      </c>
      <c r="CI328" s="21">
        <f>IFERROR(INDEX(LMH_PTS,MATCH(IF(AZ328&lt;&gt;"",AZ328,AL328),LMH_KEY,0)),0)</f>
        <v>1</v>
      </c>
      <c r="CJ328" s="21">
        <f>IFERROR(INDEX(LMH_PTS,MATCH(IF(BA328&lt;&gt;"",BA328,AM328),LMH_KEY,0)),0)</f>
        <v>1</v>
      </c>
      <c r="CK328" s="21">
        <f>IF(BB328="",0,IFERROR(INDEX(LMH_STEP,MATCH(BB328,LMH_KEY,0)),0))</f>
        <v>0</v>
      </c>
      <c r="CL328" s="21">
        <f>IF(BC328="",0,IFERROR(INDEX(LMH_STEP,MATCH(BC328,LMH_KEY,0)),0))</f>
        <v>0</v>
      </c>
      <c r="CM328" s="21">
        <f>IF(BD328="",0,IFERROR(INDEX(LMH_STEP,MATCH(BD328,LMH_KEY,0)),0))</f>
        <v>0</v>
      </c>
      <c r="CN328" s="21">
        <f>IF(BE328="",0,IFERROR(INDEX(LMH_STEP,MATCH(BE328,LMH_KEY,0)),0))</f>
        <v>0</v>
      </c>
      <c r="CO328" s="21">
        <f>IF(BF328="",0,IFERROR(INDEX(LMH_STEP,MATCH(BF328,LMH_KEY,0)),0))</f>
        <v>0</v>
      </c>
      <c r="CP328" s="21">
        <f>IF(BG328="",0,IFERROR(INDEX(LMH_STEP,MATCH(BG328,LMH_KEY,0)),0))</f>
        <v>0</v>
      </c>
      <c r="CQ328" s="21">
        <f>IF(BH328="",0,IFERROR(INDEX(LMH_STEP,MATCH(BH328,LMH_KEY,0)),0))</f>
        <v>-1</v>
      </c>
      <c r="CR328" s="21">
        <f>IF(BI328&lt;&gt;"",IFERROR(INDEX(LMH_STEP,MATCH(BI328,LMH_KEY,0)),0),CK328)</f>
        <v>0</v>
      </c>
      <c r="CS328" s="21">
        <f>IF(BJ328&lt;&gt;"",IFERROR(INDEX(LMH_STEP,MATCH(BJ328,LMH_KEY,0)),0),CL328)</f>
        <v>0</v>
      </c>
      <c r="CT328" s="21">
        <f>IF(BK328&lt;&gt;"",IFERROR(INDEX(LMH_STEP,MATCH(BK328,LMH_KEY,0)),0),CM328)</f>
        <v>0</v>
      </c>
      <c r="CU328" s="21">
        <f>IF(BL328&lt;&gt;"",IFERROR(INDEX(LMH_STEP,MATCH(BL328,LMH_KEY,0)),0),CN328)</f>
        <v>0</v>
      </c>
      <c r="CV328" s="21">
        <f>IF(BM328&lt;&gt;"",IFERROR(INDEX(LMH_STEP,MATCH(BM328,LMH_KEY,0)),0),CO328)</f>
        <v>0</v>
      </c>
      <c r="CW328" s="21">
        <f>IF(BN328&lt;&gt;"",IFERROR(INDEX(LMH_STEP,MATCH(BN328,LMH_KEY,0)),0),CP328)</f>
        <v>0</v>
      </c>
      <c r="CX328" s="21">
        <f>IF(BO328&lt;&gt;"",IFERROR(INDEX(LMH_STEP,MATCH(BO328,LMH_KEY,0)),0),CQ328)</f>
        <v>-1</v>
      </c>
      <c r="CY328" s="21">
        <f>COUNTA(BI328:BO328)+IF(BP328&lt;&gt;"",1,0)+IFERROR(INDEX(RM_LCNT,MATCH($U328,RM_KEY,0)),0)</f>
        <v>0</v>
      </c>
      <c r="CZ328" s="21">
        <f>IF((BW328+BX328+BY328+BZ328+CA328+CB328+CC328)=0,0,(BW328*CK328+BX328*CL328+BY328*CM328+BZ328*CN328+CA328*CO328+CB328*CP328+CC328*CQ328)/(BW328+BX328+BY328+BZ328+CA328+CB328+CC328))</f>
        <v>-0.0526315789473684</v>
      </c>
      <c r="DA328" s="21">
        <f>IF((CD328+CE328+CF328+CG328+CH328+CI328+CJ328)=0,0,(CD328*CR328+CE328*CS328+CF328*CT328+CG328*CU328+CH328*CV328+CI328*CW328+CJ328*CX328)/(CD328+CE328+CF328+CG328+CH328+CI328+CJ328))</f>
        <v>-0.0526315789473684</v>
      </c>
    </row>
    <row r="329" ht="70" customHeight="1">
      <c r="A329" s="59" t="inlineStr">
        <is>
          <t>iFile</t>
        </is>
      </c>
      <c r="B329" s="17" t="inlineStr">
        <is>
          <t>Technology</t>
        </is>
      </c>
      <c r="C329" s="17" t="n">
        <v>3</v>
      </c>
      <c r="D329" s="17" t="inlineStr">
        <is>
          <t>IRIS2497</t>
        </is>
      </c>
      <c r="E329" s="17" t="inlineStr">
        <is>
          <t>Tarun Kumar Mittal</t>
        </is>
      </c>
      <c r="F329" s="17" t="inlineStr">
        <is>
          <t>Senior Project Manager</t>
        </is>
      </c>
      <c r="G329" s="17" t="inlineStr">
        <is>
          <t>Pradip Dey</t>
        </is>
      </c>
      <c r="H329" s="17" t="inlineStr">
        <is>
          <t>IRISC223</t>
        </is>
      </c>
      <c r="I329" s="17" t="n">
        <v>18.5</v>
      </c>
      <c r="J329" s="17" t="inlineStr">
        <is>
          <t>B.Tech</t>
        </is>
      </c>
      <c r="K329" s="17" t="inlineStr">
        <is>
          <t>L5 – Manager</t>
        </is>
      </c>
      <c r="L329" s="82" t="n"/>
      <c r="M329" s="83" t="n"/>
      <c r="N329" s="83" t="inlineStr">
        <is>
          <t>Annual · set by manager: 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t>
        </is>
      </c>
      <c r="O329" s="83" t="inlineStr">
        <is>
          <t>Latest rating: 3 · Potential: Medium · 9-box: Core Contributor</t>
        </is>
      </c>
      <c r="P329" s="83" t="inlineStr">
        <is>
          <t>Complexity &amp; Expertise: B1: Manager note only: product management of iFile TMS/CMS; still gaining tax-domain understanding → moved down 0.5
Accountability &amp; Impact: B1: Manager note: platform demo readiness and TMS/CMS release plan, shared with two colleagues → moved down 0.5
Leadership &amp; Strategy: A3: Manager note: manages product team members jointly with two others; 0 reports → moved down 0.5</t>
        </is>
      </c>
      <c r="Q329" s="84" t="inlineStr">
        <is>
          <t>Open ▸</t>
        </is>
      </c>
      <c r="R329" s="84" t="inlineStr">
        <is>
          <t>Card ▸</t>
        </is>
      </c>
      <c r="S329" s="85" t="inlineStr">
        <is>
          <t>Project &amp; Program Management</t>
        </is>
      </c>
      <c r="T329" s="86" t="inlineStr">
        <is>
          <t>Project &amp; Program Delivery</t>
        </is>
      </c>
      <c r="U329" s="86" t="inlineStr">
        <is>
          <t>R068</t>
        </is>
      </c>
      <c r="V329" s="86" t="inlineStr">
        <is>
          <t>Project &amp; Program Delivery · IC</t>
        </is>
      </c>
      <c r="W329" s="99" t="inlineStr">
        <is>
          <t>B3</t>
        </is>
      </c>
      <c r="X329" s="86" t="inlineStr">
        <is>
          <t>Band B · Specialist / Manager</t>
        </is>
      </c>
      <c r="Y329" s="86" t="inlineStr">
        <is>
          <t>Program Manager</t>
        </is>
      </c>
      <c r="Z329" s="86" t="n"/>
      <c r="AA329" s="86" t="inlineStr">
        <is>
          <t>Placed at B3 by the evidence: six ratings × market-derived weights and rules R1–R13 · no move needed for the reporting line</t>
        </is>
      </c>
      <c r="AB329" s="86" t="n"/>
      <c r="AC329" s="88" t="inlineStr">
        <is>
          <t>B3</t>
        </is>
      </c>
      <c r="AD329" s="21" t="inlineStr">
        <is>
          <t>High · 18.5 yrs vs market 8–13 yrs for B3</t>
        </is>
      </c>
      <c r="AE329" s="21" t="n"/>
      <c r="AF329" s="21" t="inlineStr">
        <is>
          <t>P5 / M4 · SFIA 5 Ensure, advise</t>
        </is>
      </c>
      <c r="AG329" s="89" t="str">
        <f>IFERROR(IF(INDEX(RM_I_C,MATCH($U329,RM_KEY,0))="","",INDEX(RM_I_C,MATCH($U329,RM_KEY,0))),"")</f>
        <v>H</v>
      </c>
      <c r="AH329" s="90" t="str">
        <f>IFERROR(IF(INDEX(RM_I_Au,MATCH($U329,RM_KEY,0))="","",INDEX(RM_I_Au,MATCH($U329,RM_KEY,0))),"")</f>
        <v>M</v>
      </c>
      <c r="AI329" s="90" t="str">
        <f>IFERROR(IF(INDEX(RM_I_Ac,MATCH($U329,RM_KEY,0))="","",INDEX(RM_I_Ac,MATCH($U329,RM_KEY,0))),"")</f>
        <v>L</v>
      </c>
      <c r="AJ329" s="90" t="str">
        <f>IFERROR(IF(INDEX(RM_I_L,MATCH($U329,RM_KEY,0))="","",INDEX(RM_I_L,MATCH($U329,RM_KEY,0))),"")</f>
        <v>L</v>
      </c>
      <c r="AK329" s="90" t="str">
        <f>IFERROR(IF(INDEX(RM_I_BI,MATCH($U329,RM_KEY,0))="","",INDEX(RM_I_BI,MATCH($U329,RM_KEY,0))),"")</f>
        <v>L</v>
      </c>
      <c r="AL329" s="90" t="str">
        <f>IFERROR(IF(INDEX(RM_I_Exp,MATCH($U329,RM_KEY,0))="","",INDEX(RM_I_Exp,MATCH($U329,RM_KEY,0))),"")</f>
        <v>L</v>
      </c>
      <c r="AM329" s="90" t="str">
        <f>IFERROR(IF(INDEX(RM_I_Edu,MATCH($U329,RM_KEY,0))="","",INDEX(RM_I_Edu,MATCH($U329,RM_KEY,0))),"")</f>
        <v>L</v>
      </c>
      <c r="AN329" s="91" t="str">
        <f>IFERROR(IF(INDEX(RM_M_C,MATCH($U329,RM_KEY,0))="","",INDEX(RM_M_C,MATCH($U329,RM_KEY,0))),"")</f>
        <v>H</v>
      </c>
      <c r="AO329" s="92" t="str">
        <f>IFERROR(IF(INDEX(RM_M_Au,MATCH($U329,RM_KEY,0))="","",INDEX(RM_M_Au,MATCH($U329,RM_KEY,0))),"")</f>
        <v>M</v>
      </c>
      <c r="AP329" s="92" t="str">
        <f>IFERROR(IF(INDEX(RM_M_Ac,MATCH($U329,RM_KEY,0))="","",INDEX(RM_M_Ac,MATCH($U329,RM_KEY,0))),"")</f>
        <v>M</v>
      </c>
      <c r="AQ329" s="92" t="str">
        <f>IFERROR(IF(INDEX(RM_M_L,MATCH($U329,RM_KEY,0))="","",INDEX(RM_M_L,MATCH($U329,RM_KEY,0))),"")</f>
        <v>L</v>
      </c>
      <c r="AR329" s="92" t="str">
        <f>IFERROR(IF(INDEX(RM_M_BI,MATCH($U329,RM_KEY,0))="","",INDEX(RM_M_BI,MATCH($U329,RM_KEY,0))),"")</f>
        <v>L</v>
      </c>
      <c r="AS329" s="92" t="str">
        <f>IFERROR(IF(INDEX(RM_M_Exp,MATCH($U329,RM_KEY,0))="","",INDEX(RM_M_Exp,MATCH($U329,RM_KEY,0))),"")</f>
        <v>L</v>
      </c>
      <c r="AT329" s="92" t="str">
        <f>IFERROR(IF(INDEX(RM_M_Edu,MATCH($U329,RM_KEY,0))="","",INDEX(RM_M_Edu,MATCH($U329,RM_KEY,0))),"")</f>
        <v>L</v>
      </c>
      <c r="AU329" s="93" t="str">
        <f>IFERROR(IF(INDEX(RM_L_C,MATCH($U329,RM_KEY,0))="","",INDEX(RM_L_C,MATCH($U329,RM_KEY,0))),"")</f>
        <v/>
      </c>
      <c r="AV329" s="94" t="str">
        <f>IFERROR(IF(INDEX(RM_L_Au,MATCH($U329,RM_KEY,0))="","",INDEX(RM_L_Au,MATCH($U329,RM_KEY,0))),"")</f>
        <v/>
      </c>
      <c r="AW329" s="94" t="str">
        <f>IFERROR(IF(INDEX(RM_L_Ac,MATCH($U329,RM_KEY,0))="","",INDEX(RM_L_Ac,MATCH($U329,RM_KEY,0))),"")</f>
        <v/>
      </c>
      <c r="AX329" s="94" t="str">
        <f>IFERROR(IF(INDEX(RM_L_L,MATCH($U329,RM_KEY,0))="","",INDEX(RM_L_L,MATCH($U329,RM_KEY,0))),"")</f>
        <v/>
      </c>
      <c r="AY329" s="94" t="str">
        <f>IFERROR(IF(INDEX(RM_L_BI,MATCH($U329,RM_KEY,0))="","",INDEX(RM_L_BI,MATCH($U329,RM_KEY,0))),"")</f>
        <v/>
      </c>
      <c r="AZ329" s="94" t="str">
        <f>IFERROR(IF(INDEX(RM_L_Exp,MATCH($U329,RM_KEY,0))="","",INDEX(RM_L_Exp,MATCH($U329,RM_KEY,0))),"")</f>
        <v/>
      </c>
      <c r="BA329" s="94" t="str">
        <f>IFERROR(IF(INDEX(RM_L_Edu,MATCH($U329,RM_KEY,0))="","",INDEX(RM_L_Edu,MATCH($U329,RM_KEY,0))),"")</f>
        <v/>
      </c>
      <c r="BB329" s="89" t="inlineStr">
        <is>
          <t>M</t>
        </is>
      </c>
      <c r="BC329" s="90" t="n"/>
      <c r="BD329" s="90" t="inlineStr">
        <is>
          <t>M</t>
        </is>
      </c>
      <c r="BE329" s="90" t="inlineStr">
        <is>
          <t>L</t>
        </is>
      </c>
      <c r="BF329" s="90" t="inlineStr">
        <is>
          <t>M</t>
        </is>
      </c>
      <c r="BG329" s="90" t="inlineStr">
        <is>
          <t>H</t>
        </is>
      </c>
      <c r="BH329" s="90" t="inlineStr">
        <is>
          <t>L</t>
        </is>
      </c>
      <c r="BI329" s="93" t="n"/>
      <c r="BJ329" s="94" t="n"/>
      <c r="BK329" s="94" t="n"/>
      <c r="BL329" s="94" t="n"/>
      <c r="BM329" s="94" t="n"/>
      <c r="BN329" s="94" t="n"/>
      <c r="BO329" s="94" t="n"/>
      <c r="BP329" s="63" t="n"/>
      <c r="BQ329" s="95" t="str">
        <f>IF(CY329=0,"",IF(BP329&lt;&gt;"",BP329,IF(LEFT(W329,1)="X",W329,IF(OR(W329="B+",W329="C+"),INDEX(LAD_PC,MAX(1,MIN(14,MATCH(W329,LAD_PC,0)+IF((DA329-CZ329)&gt;=0.5,1,IF((DA329-CZ329)&lt;=-0.5,-1,0))))),INDEX(LAD_STD,MAX(1,MIN(12,MATCH(W329,LAD_STD,0)+IF((DA329-CZ329)&gt;=0.5,1,IF((DA329-CZ329)&lt;=-0.5,-1,0)))))))))</f>
        <v/>
      </c>
      <c r="BR329" s="86" t="str">
        <f>IF(BQ329="","",IFERROR(CHOOSE(INDEX(B_RANK,MATCH(BQ329,B_LVL,0)),"Band A · Practitioner","Band B · Specialist / Manager","B+ · Player-Coach","Band C · Principal / Head","C+ · Player-Coach","Band D · Business leadership","Band E · Enterprise leadership"),"Band X · Consultant"))</f>
        <v/>
      </c>
      <c r="BS329" s="86" t="str">
        <f>IF(BQ329="","",IF(BQ329=W329,"• Same",IF(INDEX(B_VAL,MATCH(BQ329,B_LVL,0))&gt;INDEX(B_VAL,MATCH(W329,B_LVL,0)),"▲ Up","▼ Down")))</f>
        <v/>
      </c>
      <c r="BT329" s="95" t="str">
        <f>IF(BQ329&lt;&gt;"",BQ329,W329)</f>
        <v>B3</v>
      </c>
      <c r="BU329" s="86" t="str">
        <f>IFERROR(IF($H329="","—",IF(OR(LEFT(BT329,1)="X",LEFT(INDEX($BT$7:$BT$592,MATCH($H329,$D$7:$D$592,0)),1)="X"),"—",IF(AND(LEFT(BT329,1)="E",LEFT(INDEX($BT$7:$BT$592,MATCH($H329,$D$7:$D$592,0)),1)="E"),"Exception · Band E",IF(INDEX(B_VAL,MATCH(BT329,B_LVL,0))&gt;=INDEX(B_VAL,MATCH(INDEX($BT$7:$BT$592,MATCH($H329,$D$7:$D$592,0)),B_LVL,0)),"⚠ At or above the manager",IF(INDEX(B_RANK,MATCH(BT329,B_LVL,0))=INDEX(B_RANK,MATCH(INDEX($BT$7:$BT$592,MATCH($H329,$D$7:$D$592,0)),B_LVL,0)),"⚠ Same band as the manager","OK"))))),"—")</f>
        <v>OK</v>
      </c>
      <c r="BV329" s="64" t="n"/>
      <c r="BW329" s="20">
        <f>IFERROR(INDEX(LMH_PTS,MATCH(AG329,LMH_KEY,0)),0)</f>
        <v>9</v>
      </c>
      <c r="BX329" s="21">
        <f>IFERROR(INDEX(LMH_PTS,MATCH(AH329,LMH_KEY,0)),0)</f>
        <v>3</v>
      </c>
      <c r="BY329" s="21">
        <f>IFERROR(INDEX(LMH_PTS,MATCH(AI329,LMH_KEY,0)),0)</f>
        <v>1</v>
      </c>
      <c r="BZ329" s="21">
        <f>IFERROR(INDEX(LMH_PTS,MATCH(AJ329,LMH_KEY,0)),0)</f>
        <v>1</v>
      </c>
      <c r="CA329" s="21">
        <f>IFERROR(INDEX(LMH_PTS,MATCH(AK329,LMH_KEY,0)),0)</f>
        <v>1</v>
      </c>
      <c r="CB329" s="21">
        <f>IFERROR(INDEX(LMH_PTS,MATCH(AL329,LMH_KEY,0)),0)</f>
        <v>1</v>
      </c>
      <c r="CC329" s="21">
        <f>IFERROR(INDEX(LMH_PTS,MATCH(AM329,LMH_KEY,0)),0)</f>
        <v>1</v>
      </c>
      <c r="CD329" s="21">
        <f>IFERROR(INDEX(LMH_PTS,MATCH(IF(AU329&lt;&gt;"",AU329,AG329),LMH_KEY,0)),0)</f>
        <v>9</v>
      </c>
      <c r="CE329" s="21">
        <f>IFERROR(INDEX(LMH_PTS,MATCH(IF(AV329&lt;&gt;"",AV329,AH329),LMH_KEY,0)),0)</f>
        <v>3</v>
      </c>
      <c r="CF329" s="21">
        <f>IFERROR(INDEX(LMH_PTS,MATCH(IF(AW329&lt;&gt;"",AW329,AI329),LMH_KEY,0)),0)</f>
        <v>1</v>
      </c>
      <c r="CG329" s="21">
        <f>IFERROR(INDEX(LMH_PTS,MATCH(IF(AX329&lt;&gt;"",AX329,AJ329),LMH_KEY,0)),0)</f>
        <v>1</v>
      </c>
      <c r="CH329" s="21">
        <f>IFERROR(INDEX(LMH_PTS,MATCH(IF(AY329&lt;&gt;"",AY329,AK329),LMH_KEY,0)),0)</f>
        <v>1</v>
      </c>
      <c r="CI329" s="21">
        <f>IFERROR(INDEX(LMH_PTS,MATCH(IF(AZ329&lt;&gt;"",AZ329,AL329),LMH_KEY,0)),0)</f>
        <v>1</v>
      </c>
      <c r="CJ329" s="21">
        <f>IFERROR(INDEX(LMH_PTS,MATCH(IF(BA329&lt;&gt;"",BA329,AM329),LMH_KEY,0)),0)</f>
        <v>1</v>
      </c>
      <c r="CK329" s="21">
        <f>IF(BB329="",0,IFERROR(INDEX(LMH_STEP,MATCH(BB329,LMH_KEY,0)),0))</f>
        <v>0</v>
      </c>
      <c r="CL329" s="21">
        <f>IF(BC329="",0,IFERROR(INDEX(LMH_STEP,MATCH(BC329,LMH_KEY,0)),0))</f>
        <v>0</v>
      </c>
      <c r="CM329" s="21">
        <f>IF(BD329="",0,IFERROR(INDEX(LMH_STEP,MATCH(BD329,LMH_KEY,0)),0))</f>
        <v>0</v>
      </c>
      <c r="CN329" s="21">
        <f>IF(BE329="",0,IFERROR(INDEX(LMH_STEP,MATCH(BE329,LMH_KEY,0)),0))</f>
        <v>-1</v>
      </c>
      <c r="CO329" s="21">
        <f>IF(BF329="",0,IFERROR(INDEX(LMH_STEP,MATCH(BF329,LMH_KEY,0)),0))</f>
        <v>0</v>
      </c>
      <c r="CP329" s="21">
        <f>IF(BG329="",0,IFERROR(INDEX(LMH_STEP,MATCH(BG329,LMH_KEY,0)),0))</f>
        <v>1</v>
      </c>
      <c r="CQ329" s="21">
        <f>IF(BH329="",0,IFERROR(INDEX(LMH_STEP,MATCH(BH329,LMH_KEY,0)),0))</f>
        <v>-1</v>
      </c>
      <c r="CR329" s="21">
        <f>IF(BI329&lt;&gt;"",IFERROR(INDEX(LMH_STEP,MATCH(BI329,LMH_KEY,0)),0),CK329)</f>
        <v>0</v>
      </c>
      <c r="CS329" s="21">
        <f>IF(BJ329&lt;&gt;"",IFERROR(INDEX(LMH_STEP,MATCH(BJ329,LMH_KEY,0)),0),CL329)</f>
        <v>0</v>
      </c>
      <c r="CT329" s="21">
        <f>IF(BK329&lt;&gt;"",IFERROR(INDEX(LMH_STEP,MATCH(BK329,LMH_KEY,0)),0),CM329)</f>
        <v>0</v>
      </c>
      <c r="CU329" s="21">
        <f>IF(BL329&lt;&gt;"",IFERROR(INDEX(LMH_STEP,MATCH(BL329,LMH_KEY,0)),0),CN329)</f>
        <v>-1</v>
      </c>
      <c r="CV329" s="21">
        <f>IF(BM329&lt;&gt;"",IFERROR(INDEX(LMH_STEP,MATCH(BM329,LMH_KEY,0)),0),CO329)</f>
        <v>0</v>
      </c>
      <c r="CW329" s="21">
        <f>IF(BN329&lt;&gt;"",IFERROR(INDEX(LMH_STEP,MATCH(BN329,LMH_KEY,0)),0),CP329)</f>
        <v>1</v>
      </c>
      <c r="CX329" s="21">
        <f>IF(BO329&lt;&gt;"",IFERROR(INDEX(LMH_STEP,MATCH(BO329,LMH_KEY,0)),0),CQ329)</f>
        <v>-1</v>
      </c>
      <c r="CY329" s="21">
        <f>COUNTA(BI329:BO329)+IF(BP329&lt;&gt;"",1,0)+IFERROR(INDEX(RM_LCNT,MATCH($U329,RM_KEY,0)),0)</f>
        <v>0</v>
      </c>
      <c r="CZ329" s="21">
        <f>IF((BW329+BX329+BY329+BZ329+CA329+CB329+CC329)=0,0,(BW329*CK329+BX329*CL329+BY329*CM329+BZ329*CN329+CA329*CO329+CB329*CP329+CC329*CQ329)/(BW329+BX329+BY329+BZ329+CA329+CB329+CC329))</f>
        <v>-0.0588235294117647</v>
      </c>
      <c r="DA329" s="21">
        <f>IF((CD329+CE329+CF329+CG329+CH329+CI329+CJ329)=0,0,(CD329*CR329+CE329*CS329+CF329*CT329+CG329*CU329+CH329*CV329+CI329*CW329+CJ329*CX329)/(CD329+CE329+CF329+CG329+CH329+CI329+CJ329))</f>
        <v>-0.0588235294117647</v>
      </c>
    </row>
    <row r="330" ht="70" customHeight="1">
      <c r="A330" s="59" t="inlineStr">
        <is>
          <t>Corporate</t>
        </is>
      </c>
      <c r="B330" s="17" t="inlineStr">
        <is>
          <t>Technology</t>
        </is>
      </c>
      <c r="C330" s="17" t="n">
        <v>3</v>
      </c>
      <c r="D330" s="17" t="inlineStr">
        <is>
          <t>IRISC344</t>
        </is>
      </c>
      <c r="E330" s="17" t="inlineStr">
        <is>
          <t>Vikas Thakur</t>
        </is>
      </c>
      <c r="F330" s="17" t="inlineStr">
        <is>
          <t>Agile Coach</t>
        </is>
      </c>
      <c r="G330" s="17" t="inlineStr">
        <is>
          <t>Pradip Dey</t>
        </is>
      </c>
      <c r="H330" s="17" t="inlineStr">
        <is>
          <t>IRISC223</t>
        </is>
      </c>
      <c r="I330" s="17" t="n">
        <v>11.4</v>
      </c>
      <c r="J330" s="17" t="inlineStr">
        <is>
          <t>B.Tech</t>
        </is>
      </c>
      <c r="K330" s="17" t="n"/>
      <c r="L330" s="82" t="n"/>
      <c r="M330" s="83" t="n"/>
      <c r="N330" s="83" t="n"/>
      <c r="O330" s="83" t="inlineStr">
        <is>
          <t>Latest rating: Not rated · manager · 9-box: Not placed · manager</t>
        </is>
      </c>
      <c r="P330" s="83" t="n"/>
      <c r="Q330" s="84" t="inlineStr">
        <is>
          <t>Open ▸</t>
        </is>
      </c>
      <c r="R330" s="84" t="inlineStr">
        <is>
          <t>Card ▸</t>
        </is>
      </c>
      <c r="S330" s="85" t="inlineStr">
        <is>
          <t>Project &amp; Program Management</t>
        </is>
      </c>
      <c r="T330" s="86" t="inlineStr">
        <is>
          <t>PMO &amp; Delivery Excellence</t>
        </is>
      </c>
      <c r="U330" s="86" t="inlineStr">
        <is>
          <t>R066</t>
        </is>
      </c>
      <c r="V330" s="86" t="inlineStr">
        <is>
          <t>PMO &amp; Delivery Excellence · IC</t>
        </is>
      </c>
      <c r="W330" s="99" t="inlineStr">
        <is>
          <t>B3</t>
        </is>
      </c>
      <c r="X330" s="86" t="inlineStr">
        <is>
          <t>Band B · Specialist / Manager</t>
        </is>
      </c>
      <c r="Y330" s="86" t="inlineStr">
        <is>
          <t>Agile Coach</t>
        </is>
      </c>
      <c r="Z330" s="86" t="n"/>
      <c r="AA330" s="86" t="inlineStr">
        <is>
          <t>Placed at B3 by the evidence: six ratings × market-derived weights and rules R1–R13 · no move needed for the reporting line</t>
        </is>
      </c>
      <c r="AB330" s="86" t="n"/>
      <c r="AC330" s="88" t="inlineStr">
        <is>
          <t>B3</t>
        </is>
      </c>
      <c r="AD330" s="21" t="inlineStr">
        <is>
          <t>Medium · 11.4 yrs vs market 8–13 yrs for B3</t>
        </is>
      </c>
      <c r="AE330" s="21" t="n"/>
      <c r="AF330" s="21" t="inlineStr">
        <is>
          <t>P5 / M4 · SFIA 5 Ensure, advise</t>
        </is>
      </c>
      <c r="AG330" s="89" t="str">
        <f>IFERROR(IF(INDEX(RM_I_C,MATCH($U330,RM_KEY,0))="","",INDEX(RM_I_C,MATCH($U330,RM_KEY,0))),"")</f>
        <v>H</v>
      </c>
      <c r="AH330" s="90" t="str">
        <f>IFERROR(IF(INDEX(RM_I_Au,MATCH($U330,RM_KEY,0))="","",INDEX(RM_I_Au,MATCH($U330,RM_KEY,0))),"")</f>
        <v>M</v>
      </c>
      <c r="AI330" s="90" t="str">
        <f>IFERROR(IF(INDEX(RM_I_Ac,MATCH($U330,RM_KEY,0))="","",INDEX(RM_I_Ac,MATCH($U330,RM_KEY,0))),"")</f>
        <v>L</v>
      </c>
      <c r="AJ330" s="90" t="str">
        <f>IFERROR(IF(INDEX(RM_I_L,MATCH($U330,RM_KEY,0))="","",INDEX(RM_I_L,MATCH($U330,RM_KEY,0))),"")</f>
        <v>L</v>
      </c>
      <c r="AK330" s="90" t="str">
        <f>IFERROR(IF(INDEX(RM_I_BI,MATCH($U330,RM_KEY,0))="","",INDEX(RM_I_BI,MATCH($U330,RM_KEY,0))),"")</f>
        <v>L</v>
      </c>
      <c r="AL330" s="90" t="str">
        <f>IFERROR(IF(INDEX(RM_I_Exp,MATCH($U330,RM_KEY,0))="","",INDEX(RM_I_Exp,MATCH($U330,RM_KEY,0))),"")</f>
        <v>L</v>
      </c>
      <c r="AM330" s="90" t="str">
        <f>IFERROR(IF(INDEX(RM_I_Edu,MATCH($U330,RM_KEY,0))="","",INDEX(RM_I_Edu,MATCH($U330,RM_KEY,0))),"")</f>
        <v>L</v>
      </c>
      <c r="AN330" s="91" t="str">
        <f>IFERROR(IF(INDEX(RM_M_C,MATCH($U330,RM_KEY,0))="","",INDEX(RM_M_C,MATCH($U330,RM_KEY,0))),"")</f>
        <v>H</v>
      </c>
      <c r="AO330" s="92" t="str">
        <f>IFERROR(IF(INDEX(RM_M_Au,MATCH($U330,RM_KEY,0))="","",INDEX(RM_M_Au,MATCH($U330,RM_KEY,0))),"")</f>
        <v>M</v>
      </c>
      <c r="AP330" s="92" t="str">
        <f>IFERROR(IF(INDEX(RM_M_Ac,MATCH($U330,RM_KEY,0))="","",INDEX(RM_M_Ac,MATCH($U330,RM_KEY,0))),"")</f>
        <v>M</v>
      </c>
      <c r="AQ330" s="92" t="str">
        <f>IFERROR(IF(INDEX(RM_M_L,MATCH($U330,RM_KEY,0))="","",INDEX(RM_M_L,MATCH($U330,RM_KEY,0))),"")</f>
        <v>L</v>
      </c>
      <c r="AR330" s="92" t="str">
        <f>IFERROR(IF(INDEX(RM_M_BI,MATCH($U330,RM_KEY,0))="","",INDEX(RM_M_BI,MATCH($U330,RM_KEY,0))),"")</f>
        <v>L</v>
      </c>
      <c r="AS330" s="92" t="str">
        <f>IFERROR(IF(INDEX(RM_M_Exp,MATCH($U330,RM_KEY,0))="","",INDEX(RM_M_Exp,MATCH($U330,RM_KEY,0))),"")</f>
        <v>L</v>
      </c>
      <c r="AT330" s="92" t="str">
        <f>IFERROR(IF(INDEX(RM_M_Edu,MATCH($U330,RM_KEY,0))="","",INDEX(RM_M_Edu,MATCH($U330,RM_KEY,0))),"")</f>
        <v>L</v>
      </c>
      <c r="AU330" s="93" t="str">
        <f>IFERROR(IF(INDEX(RM_L_C,MATCH($U330,RM_KEY,0))="","",INDEX(RM_L_C,MATCH($U330,RM_KEY,0))),"")</f>
        <v/>
      </c>
      <c r="AV330" s="94" t="str">
        <f>IFERROR(IF(INDEX(RM_L_Au,MATCH($U330,RM_KEY,0))="","",INDEX(RM_L_Au,MATCH($U330,RM_KEY,0))),"")</f>
        <v/>
      </c>
      <c r="AW330" s="94" t="str">
        <f>IFERROR(IF(INDEX(RM_L_Ac,MATCH($U330,RM_KEY,0))="","",INDEX(RM_L_Ac,MATCH($U330,RM_KEY,0))),"")</f>
        <v/>
      </c>
      <c r="AX330" s="94" t="str">
        <f>IFERROR(IF(INDEX(RM_L_L,MATCH($U330,RM_KEY,0))="","",INDEX(RM_L_L,MATCH($U330,RM_KEY,0))),"")</f>
        <v/>
      </c>
      <c r="AY330" s="94" t="str">
        <f>IFERROR(IF(INDEX(RM_L_BI,MATCH($U330,RM_KEY,0))="","",INDEX(RM_L_BI,MATCH($U330,RM_KEY,0))),"")</f>
        <v/>
      </c>
      <c r="AZ330" s="94" t="str">
        <f>IFERROR(IF(INDEX(RM_L_Exp,MATCH($U330,RM_KEY,0))="","",INDEX(RM_L_Exp,MATCH($U330,RM_KEY,0))),"")</f>
        <v/>
      </c>
      <c r="BA330" s="94" t="str">
        <f>IFERROR(IF(INDEX(RM_L_Edu,MATCH($U330,RM_KEY,0))="","",INDEX(RM_L_Edu,MATCH($U330,RM_KEY,0))),"")</f>
        <v/>
      </c>
      <c r="BB330" s="89" t="n"/>
      <c r="BC330" s="90" t="n"/>
      <c r="BD330" s="90" t="n"/>
      <c r="BE330" s="90" t="n"/>
      <c r="BF330" s="90" t="n"/>
      <c r="BG330" s="90" t="inlineStr">
        <is>
          <t>H</t>
        </is>
      </c>
      <c r="BH330" s="90" t="inlineStr">
        <is>
          <t>L</t>
        </is>
      </c>
      <c r="BI330" s="93" t="n"/>
      <c r="BJ330" s="94" t="n"/>
      <c r="BK330" s="94" t="n"/>
      <c r="BL330" s="94" t="n"/>
      <c r="BM330" s="94" t="n"/>
      <c r="BN330" s="94" t="n"/>
      <c r="BO330" s="94" t="n"/>
      <c r="BP330" s="63" t="n"/>
      <c r="BQ330" s="95" t="str">
        <f>IF(CY330=0,"",IF(BP330&lt;&gt;"",BP330,IF(LEFT(W330,1)="X",W330,IF(OR(W330="B+",W330="C+"),INDEX(LAD_PC,MAX(1,MIN(14,MATCH(W330,LAD_PC,0)+IF((DA330-CZ330)&gt;=0.5,1,IF((DA330-CZ330)&lt;=-0.5,-1,0))))),INDEX(LAD_STD,MAX(1,MIN(12,MATCH(W330,LAD_STD,0)+IF((DA330-CZ330)&gt;=0.5,1,IF((DA330-CZ330)&lt;=-0.5,-1,0)))))))))</f>
        <v/>
      </c>
      <c r="BR330" s="86" t="str">
        <f>IF(BQ330="","",IFERROR(CHOOSE(INDEX(B_RANK,MATCH(BQ330,B_LVL,0)),"Band A · Practitioner","Band B · Specialist / Manager","B+ · Player-Coach","Band C · Principal / Head","C+ · Player-Coach","Band D · Business leadership","Band E · Enterprise leadership"),"Band X · Consultant"))</f>
        <v/>
      </c>
      <c r="BS330" s="86" t="str">
        <f>IF(BQ330="","",IF(BQ330=W330,"• Same",IF(INDEX(B_VAL,MATCH(BQ330,B_LVL,0))&gt;INDEX(B_VAL,MATCH(W330,B_LVL,0)),"▲ Up","▼ Down")))</f>
        <v/>
      </c>
      <c r="BT330" s="95" t="str">
        <f>IF(BQ330&lt;&gt;"",BQ330,W330)</f>
        <v>B3</v>
      </c>
      <c r="BU330" s="86" t="str">
        <f>IFERROR(IF($H330="","—",IF(OR(LEFT(BT330,1)="X",LEFT(INDEX($BT$7:$BT$592,MATCH($H330,$D$7:$D$592,0)),1)="X"),"—",IF(AND(LEFT(BT330,1)="E",LEFT(INDEX($BT$7:$BT$592,MATCH($H330,$D$7:$D$592,0)),1)="E"),"Exception · Band E",IF(INDEX(B_VAL,MATCH(BT330,B_LVL,0))&gt;=INDEX(B_VAL,MATCH(INDEX($BT$7:$BT$592,MATCH($H330,$D$7:$D$592,0)),B_LVL,0)),"⚠ At or above the manager",IF(INDEX(B_RANK,MATCH(BT330,B_LVL,0))=INDEX(B_RANK,MATCH(INDEX($BT$7:$BT$592,MATCH($H330,$D$7:$D$592,0)),B_LVL,0)),"⚠ Same band as the manager","OK"))))),"—")</f>
        <v>OK</v>
      </c>
      <c r="BV330" s="64" t="n"/>
      <c r="BW330" s="20">
        <f>IFERROR(INDEX(LMH_PTS,MATCH(AG330,LMH_KEY,0)),0)</f>
        <v>9</v>
      </c>
      <c r="BX330" s="21">
        <f>IFERROR(INDEX(LMH_PTS,MATCH(AH330,LMH_KEY,0)),0)</f>
        <v>3</v>
      </c>
      <c r="BY330" s="21">
        <f>IFERROR(INDEX(LMH_PTS,MATCH(AI330,LMH_KEY,0)),0)</f>
        <v>1</v>
      </c>
      <c r="BZ330" s="21">
        <f>IFERROR(INDEX(LMH_PTS,MATCH(AJ330,LMH_KEY,0)),0)</f>
        <v>1</v>
      </c>
      <c r="CA330" s="21">
        <f>IFERROR(INDEX(LMH_PTS,MATCH(AK330,LMH_KEY,0)),0)</f>
        <v>1</v>
      </c>
      <c r="CB330" s="21">
        <f>IFERROR(INDEX(LMH_PTS,MATCH(AL330,LMH_KEY,0)),0)</f>
        <v>1</v>
      </c>
      <c r="CC330" s="21">
        <f>IFERROR(INDEX(LMH_PTS,MATCH(AM330,LMH_KEY,0)),0)</f>
        <v>1</v>
      </c>
      <c r="CD330" s="21">
        <f>IFERROR(INDEX(LMH_PTS,MATCH(IF(AU330&lt;&gt;"",AU330,AG330),LMH_KEY,0)),0)</f>
        <v>9</v>
      </c>
      <c r="CE330" s="21">
        <f>IFERROR(INDEX(LMH_PTS,MATCH(IF(AV330&lt;&gt;"",AV330,AH330),LMH_KEY,0)),0)</f>
        <v>3</v>
      </c>
      <c r="CF330" s="21">
        <f>IFERROR(INDEX(LMH_PTS,MATCH(IF(AW330&lt;&gt;"",AW330,AI330),LMH_KEY,0)),0)</f>
        <v>1</v>
      </c>
      <c r="CG330" s="21">
        <f>IFERROR(INDEX(LMH_PTS,MATCH(IF(AX330&lt;&gt;"",AX330,AJ330),LMH_KEY,0)),0)</f>
        <v>1</v>
      </c>
      <c r="CH330" s="21">
        <f>IFERROR(INDEX(LMH_PTS,MATCH(IF(AY330&lt;&gt;"",AY330,AK330),LMH_KEY,0)),0)</f>
        <v>1</v>
      </c>
      <c r="CI330" s="21">
        <f>IFERROR(INDEX(LMH_PTS,MATCH(IF(AZ330&lt;&gt;"",AZ330,AL330),LMH_KEY,0)),0)</f>
        <v>1</v>
      </c>
      <c r="CJ330" s="21">
        <f>IFERROR(INDEX(LMH_PTS,MATCH(IF(BA330&lt;&gt;"",BA330,AM330),LMH_KEY,0)),0)</f>
        <v>1</v>
      </c>
      <c r="CK330" s="21">
        <f>IF(BB330="",0,IFERROR(INDEX(LMH_STEP,MATCH(BB330,LMH_KEY,0)),0))</f>
        <v>0</v>
      </c>
      <c r="CL330" s="21">
        <f>IF(BC330="",0,IFERROR(INDEX(LMH_STEP,MATCH(BC330,LMH_KEY,0)),0))</f>
        <v>0</v>
      </c>
      <c r="CM330" s="21">
        <f>IF(BD330="",0,IFERROR(INDEX(LMH_STEP,MATCH(BD330,LMH_KEY,0)),0))</f>
        <v>0</v>
      </c>
      <c r="CN330" s="21">
        <f>IF(BE330="",0,IFERROR(INDEX(LMH_STEP,MATCH(BE330,LMH_KEY,0)),0))</f>
        <v>0</v>
      </c>
      <c r="CO330" s="21">
        <f>IF(BF330="",0,IFERROR(INDEX(LMH_STEP,MATCH(BF330,LMH_KEY,0)),0))</f>
        <v>0</v>
      </c>
      <c r="CP330" s="21">
        <f>IF(BG330="",0,IFERROR(INDEX(LMH_STEP,MATCH(BG330,LMH_KEY,0)),0))</f>
        <v>1</v>
      </c>
      <c r="CQ330" s="21">
        <f>IF(BH330="",0,IFERROR(INDEX(LMH_STEP,MATCH(BH330,LMH_KEY,0)),0))</f>
        <v>-1</v>
      </c>
      <c r="CR330" s="21">
        <f>IF(BI330&lt;&gt;"",IFERROR(INDEX(LMH_STEP,MATCH(BI330,LMH_KEY,0)),0),CK330)</f>
        <v>0</v>
      </c>
      <c r="CS330" s="21">
        <f>IF(BJ330&lt;&gt;"",IFERROR(INDEX(LMH_STEP,MATCH(BJ330,LMH_KEY,0)),0),CL330)</f>
        <v>0</v>
      </c>
      <c r="CT330" s="21">
        <f>IF(BK330&lt;&gt;"",IFERROR(INDEX(LMH_STEP,MATCH(BK330,LMH_KEY,0)),0),CM330)</f>
        <v>0</v>
      </c>
      <c r="CU330" s="21">
        <f>IF(BL330&lt;&gt;"",IFERROR(INDEX(LMH_STEP,MATCH(BL330,LMH_KEY,0)),0),CN330)</f>
        <v>0</v>
      </c>
      <c r="CV330" s="21">
        <f>IF(BM330&lt;&gt;"",IFERROR(INDEX(LMH_STEP,MATCH(BM330,LMH_KEY,0)),0),CO330)</f>
        <v>0</v>
      </c>
      <c r="CW330" s="21">
        <f>IF(BN330&lt;&gt;"",IFERROR(INDEX(LMH_STEP,MATCH(BN330,LMH_KEY,0)),0),CP330)</f>
        <v>1</v>
      </c>
      <c r="CX330" s="21">
        <f>IF(BO330&lt;&gt;"",IFERROR(INDEX(LMH_STEP,MATCH(BO330,LMH_KEY,0)),0),CQ330)</f>
        <v>-1</v>
      </c>
      <c r="CY330" s="21">
        <f>COUNTA(BI330:BO330)+IF(BP330&lt;&gt;"",1,0)+IFERROR(INDEX(RM_LCNT,MATCH($U330,RM_KEY,0)),0)</f>
        <v>0</v>
      </c>
      <c r="CZ330" s="21">
        <f>IF((BW330+BX330+BY330+BZ330+CA330+CB330+CC330)=0,0,(BW330*CK330+BX330*CL330+BY330*CM330+BZ330*CN330+CA330*CO330+CB330*CP330+CC330*CQ330)/(BW330+BX330+BY330+BZ330+CA330+CB330+CC330))</f>
        <v>0</v>
      </c>
      <c r="DA330" s="21">
        <f>IF((CD330+CE330+CF330+CG330+CH330+CI330+CJ330)=0,0,(CD330*CR330+CE330*CS330+CF330*CT330+CG330*CU330+CH330*CV330+CI330*CW330+CJ330*CX330)/(CD330+CE330+CF330+CG330+CH330+CI330+CJ330))</f>
        <v>0</v>
      </c>
    </row>
    <row r="331" ht="70" customHeight="1">
      <c r="A331" s="59" t="inlineStr">
        <is>
          <t>iFile</t>
        </is>
      </c>
      <c r="B331" s="17" t="inlineStr">
        <is>
          <t>Technology</t>
        </is>
      </c>
      <c r="C331" s="17" t="n">
        <v>3</v>
      </c>
      <c r="D331" s="17" t="inlineStr">
        <is>
          <t>IRIS1773</t>
        </is>
      </c>
      <c r="E331" s="17" t="inlineStr">
        <is>
          <t>Virendra Kumar Ray</t>
        </is>
      </c>
      <c r="F331" s="17" t="inlineStr">
        <is>
          <t>Technical Architect</t>
        </is>
      </c>
      <c r="G331" s="17" t="inlineStr">
        <is>
          <t>Pradip Dey</t>
        </is>
      </c>
      <c r="H331" s="17" t="inlineStr">
        <is>
          <t>IRISC223</t>
        </is>
      </c>
      <c r="I331" s="17" t="n">
        <v>18.6</v>
      </c>
      <c r="J331" s="17" t="inlineStr">
        <is>
          <t>B.E</t>
        </is>
      </c>
      <c r="K331" s="17" t="n"/>
      <c r="L331" s="82" t="inlineStr">
        <is>
          <t>20 of 20</t>
        </is>
      </c>
      <c r="M331" s="83" t="n"/>
      <c r="N331" s="83" t="n"/>
      <c r="O331" s="83" t="inlineStr">
        <is>
          <t>Latest rating: Not rated · manager · 9-box: Not placed · manager</t>
        </is>
      </c>
      <c r="P331" s="83" t="inlineStr">
        <is>
          <t>Complexity &amp; Expertise: B2: Combines project management, project architecture and design documents, business analysis, SIT integration planning and deployment → moved down 1
Autonomy &amp; Decision: B2: Accepts or rejects changes, plans change requests, approves leave, makes the deployment plan → moved down 1
Accountability &amp; Impact: B2: own survey / KRA answers · summarised by the rater; not quoted → moved down 1
Leadership &amp; Strategy: B1: Approves team leave and manages resource utilisation, though HR shows 0 reports; team size unstated → moved down 1</t>
        </is>
      </c>
      <c r="Q331" s="84" t="inlineStr">
        <is>
          <t>Open ▸</t>
        </is>
      </c>
      <c r="R331" s="84" t="inlineStr">
        <is>
          <t>Card ▸</t>
        </is>
      </c>
      <c r="S331" s="85" t="inlineStr">
        <is>
          <t>Engineering &amp; Architecture</t>
        </is>
      </c>
      <c r="T331" s="86" t="inlineStr">
        <is>
          <t>Solution &amp; Technical Architecture</t>
        </is>
      </c>
      <c r="U331" s="86" t="inlineStr">
        <is>
          <t>R027</t>
        </is>
      </c>
      <c r="V331" s="86" t="inlineStr">
        <is>
          <t>Solution &amp; Technical Architecture · IC</t>
        </is>
      </c>
      <c r="W331" s="99" t="inlineStr">
        <is>
          <t>B3</t>
        </is>
      </c>
      <c r="X331" s="86" t="inlineStr">
        <is>
          <t>Band B · Specialist / Manager</t>
        </is>
      </c>
      <c r="Y331" s="86" t="inlineStr">
        <is>
          <t>Associate Technical Architect</t>
        </is>
      </c>
      <c r="Z331" s="86" t="n"/>
      <c r="AA331" s="86" t="inlineStr">
        <is>
          <t>Placed at B3 by the evidence: six ratings × market-derived weights and rules R1–R13 · no move needed for the reporting line</t>
        </is>
      </c>
      <c r="AB331" s="86" t="n"/>
      <c r="AC331" s="88" t="inlineStr">
        <is>
          <t>B3</t>
        </is>
      </c>
      <c r="AD331" s="21" t="inlineStr">
        <is>
          <t>High · 18.6 yrs vs market 8–13 yrs for B3</t>
        </is>
      </c>
      <c r="AE331" s="21" t="n"/>
      <c r="AF331" s="21" t="inlineStr">
        <is>
          <t>P5 / M4 · SFIA 5 Ensure, advise</t>
        </is>
      </c>
      <c r="AG331" s="89" t="str">
        <f>IFERROR(IF(INDEX(RM_I_C,MATCH($U331,RM_KEY,0))="","",INDEX(RM_I_C,MATCH($U331,RM_KEY,0))),"")</f>
        <v>H</v>
      </c>
      <c r="AH331" s="90" t="str">
        <f>IFERROR(IF(INDEX(RM_I_Au,MATCH($U331,RM_KEY,0))="","",INDEX(RM_I_Au,MATCH($U331,RM_KEY,0))),"")</f>
        <v>M</v>
      </c>
      <c r="AI331" s="90" t="str">
        <f>IFERROR(IF(INDEX(RM_I_Ac,MATCH($U331,RM_KEY,0))="","",INDEX(RM_I_Ac,MATCH($U331,RM_KEY,0))),"")</f>
        <v>L</v>
      </c>
      <c r="AJ331" s="90" t="str">
        <f>IFERROR(IF(INDEX(RM_I_L,MATCH($U331,RM_KEY,0))="","",INDEX(RM_I_L,MATCH($U331,RM_KEY,0))),"")</f>
        <v>L</v>
      </c>
      <c r="AK331" s="90" t="str">
        <f>IFERROR(IF(INDEX(RM_I_BI,MATCH($U331,RM_KEY,0))="","",INDEX(RM_I_BI,MATCH($U331,RM_KEY,0))),"")</f>
        <v>L</v>
      </c>
      <c r="AL331" s="90" t="str">
        <f>IFERROR(IF(INDEX(RM_I_Exp,MATCH($U331,RM_KEY,0))="","",INDEX(RM_I_Exp,MATCH($U331,RM_KEY,0))),"")</f>
        <v>L</v>
      </c>
      <c r="AM331" s="90" t="str">
        <f>IFERROR(IF(INDEX(RM_I_Edu,MATCH($U331,RM_KEY,0))="","",INDEX(RM_I_Edu,MATCH($U331,RM_KEY,0))),"")</f>
        <v>L</v>
      </c>
      <c r="AN331" s="91" t="str">
        <f>IFERROR(IF(INDEX(RM_M_C,MATCH($U331,RM_KEY,0))="","",INDEX(RM_M_C,MATCH($U331,RM_KEY,0))),"")</f>
        <v>H</v>
      </c>
      <c r="AO331" s="92" t="str">
        <f>IFERROR(IF(INDEX(RM_M_Au,MATCH($U331,RM_KEY,0))="","",INDEX(RM_M_Au,MATCH($U331,RM_KEY,0))),"")</f>
        <v>M</v>
      </c>
      <c r="AP331" s="92" t="str">
        <f>IFERROR(IF(INDEX(RM_M_Ac,MATCH($U331,RM_KEY,0))="","",INDEX(RM_M_Ac,MATCH($U331,RM_KEY,0))),"")</f>
        <v>M</v>
      </c>
      <c r="AQ331" s="92" t="str">
        <f>IFERROR(IF(INDEX(RM_M_L,MATCH($U331,RM_KEY,0))="","",INDEX(RM_M_L,MATCH($U331,RM_KEY,0))),"")</f>
        <v>L</v>
      </c>
      <c r="AR331" s="92" t="str">
        <f>IFERROR(IF(INDEX(RM_M_BI,MATCH($U331,RM_KEY,0))="","",INDEX(RM_M_BI,MATCH($U331,RM_KEY,0))),"")</f>
        <v>L</v>
      </c>
      <c r="AS331" s="92" t="str">
        <f>IFERROR(IF(INDEX(RM_M_Exp,MATCH($U331,RM_KEY,0))="","",INDEX(RM_M_Exp,MATCH($U331,RM_KEY,0))),"")</f>
        <v>L</v>
      </c>
      <c r="AT331" s="92" t="str">
        <f>IFERROR(IF(INDEX(RM_M_Edu,MATCH($U331,RM_KEY,0))="","",INDEX(RM_M_Edu,MATCH($U331,RM_KEY,0))),"")</f>
        <v>L</v>
      </c>
      <c r="AU331" s="93" t="str">
        <f>IFERROR(IF(INDEX(RM_L_C,MATCH($U331,RM_KEY,0))="","",INDEX(RM_L_C,MATCH($U331,RM_KEY,0))),"")</f>
        <v/>
      </c>
      <c r="AV331" s="94" t="str">
        <f>IFERROR(IF(INDEX(RM_L_Au,MATCH($U331,RM_KEY,0))="","",INDEX(RM_L_Au,MATCH($U331,RM_KEY,0))),"")</f>
        <v/>
      </c>
      <c r="AW331" s="94" t="str">
        <f>IFERROR(IF(INDEX(RM_L_Ac,MATCH($U331,RM_KEY,0))="","",INDEX(RM_L_Ac,MATCH($U331,RM_KEY,0))),"")</f>
        <v/>
      </c>
      <c r="AX331" s="94" t="str">
        <f>IFERROR(IF(INDEX(RM_L_L,MATCH($U331,RM_KEY,0))="","",INDEX(RM_L_L,MATCH($U331,RM_KEY,0))),"")</f>
        <v/>
      </c>
      <c r="AY331" s="94" t="str">
        <f>IFERROR(IF(INDEX(RM_L_BI,MATCH($U331,RM_KEY,0))="","",INDEX(RM_L_BI,MATCH($U331,RM_KEY,0))),"")</f>
        <v/>
      </c>
      <c r="AZ331" s="94" t="str">
        <f>IFERROR(IF(INDEX(RM_L_Exp,MATCH($U331,RM_KEY,0))="","",INDEX(RM_L_Exp,MATCH($U331,RM_KEY,0))),"")</f>
        <v/>
      </c>
      <c r="BA331" s="94" t="str">
        <f>IFERROR(IF(INDEX(RM_L_Edu,MATCH($U331,RM_KEY,0))="","",INDEX(RM_L_Edu,MATCH($U331,RM_KEY,0))),"")</f>
        <v/>
      </c>
      <c r="BB331" s="89" t="inlineStr">
        <is>
          <t>M</t>
        </is>
      </c>
      <c r="BC331" s="90" t="inlineStr">
        <is>
          <t>M</t>
        </is>
      </c>
      <c r="BD331" s="90" t="inlineStr">
        <is>
          <t>M</t>
        </is>
      </c>
      <c r="BE331" s="90" t="inlineStr">
        <is>
          <t>L</t>
        </is>
      </c>
      <c r="BF331" s="90" t="n"/>
      <c r="BG331" s="90" t="inlineStr">
        <is>
          <t>H</t>
        </is>
      </c>
      <c r="BH331" s="90" t="inlineStr">
        <is>
          <t>L</t>
        </is>
      </c>
      <c r="BI331" s="93" t="n"/>
      <c r="BJ331" s="94" t="n"/>
      <c r="BK331" s="94" t="n"/>
      <c r="BL331" s="94" t="n"/>
      <c r="BM331" s="94" t="n"/>
      <c r="BN331" s="94" t="n"/>
      <c r="BO331" s="94" t="n"/>
      <c r="BP331" s="63" t="n"/>
      <c r="BQ331" s="95" t="str">
        <f>IF(CY331=0,"",IF(BP331&lt;&gt;"",BP331,IF(LEFT(W331,1)="X",W331,IF(OR(W331="B+",W331="C+"),INDEX(LAD_PC,MAX(1,MIN(14,MATCH(W331,LAD_PC,0)+IF((DA331-CZ331)&gt;=0.5,1,IF((DA331-CZ331)&lt;=-0.5,-1,0))))),INDEX(LAD_STD,MAX(1,MIN(12,MATCH(W331,LAD_STD,0)+IF((DA331-CZ331)&gt;=0.5,1,IF((DA331-CZ331)&lt;=-0.5,-1,0)))))))))</f>
        <v/>
      </c>
      <c r="BR331" s="86" t="str">
        <f>IF(BQ331="","",IFERROR(CHOOSE(INDEX(B_RANK,MATCH(BQ331,B_LVL,0)),"Band A · Practitioner","Band B · Specialist / Manager","B+ · Player-Coach","Band C · Principal / Head","C+ · Player-Coach","Band D · Business leadership","Band E · Enterprise leadership"),"Band X · Consultant"))</f>
        <v/>
      </c>
      <c r="BS331" s="86" t="str">
        <f>IF(BQ331="","",IF(BQ331=W331,"• Same",IF(INDEX(B_VAL,MATCH(BQ331,B_LVL,0))&gt;INDEX(B_VAL,MATCH(W331,B_LVL,0)),"▲ Up","▼ Down")))</f>
        <v/>
      </c>
      <c r="BT331" s="95" t="str">
        <f>IF(BQ331&lt;&gt;"",BQ331,W331)</f>
        <v>B3</v>
      </c>
      <c r="BU331" s="86" t="str">
        <f>IFERROR(IF($H331="","—",IF(OR(LEFT(BT331,1)="X",LEFT(INDEX($BT$7:$BT$592,MATCH($H331,$D$7:$D$592,0)),1)="X"),"—",IF(AND(LEFT(BT331,1)="E",LEFT(INDEX($BT$7:$BT$592,MATCH($H331,$D$7:$D$592,0)),1)="E"),"Exception · Band E",IF(INDEX(B_VAL,MATCH(BT331,B_LVL,0))&gt;=INDEX(B_VAL,MATCH(INDEX($BT$7:$BT$592,MATCH($H331,$D$7:$D$592,0)),B_LVL,0)),"⚠ At or above the manager",IF(INDEX(B_RANK,MATCH(BT331,B_LVL,0))=INDEX(B_RANK,MATCH(INDEX($BT$7:$BT$592,MATCH($H331,$D$7:$D$592,0)),B_LVL,0)),"⚠ Same band as the manager","OK"))))),"—")</f>
        <v>OK</v>
      </c>
      <c r="BV331" s="64" t="n"/>
      <c r="BW331" s="20">
        <f>IFERROR(INDEX(LMH_PTS,MATCH(AG331,LMH_KEY,0)),0)</f>
        <v>9</v>
      </c>
      <c r="BX331" s="21">
        <f>IFERROR(INDEX(LMH_PTS,MATCH(AH331,LMH_KEY,0)),0)</f>
        <v>3</v>
      </c>
      <c r="BY331" s="21">
        <f>IFERROR(INDEX(LMH_PTS,MATCH(AI331,LMH_KEY,0)),0)</f>
        <v>1</v>
      </c>
      <c r="BZ331" s="21">
        <f>IFERROR(INDEX(LMH_PTS,MATCH(AJ331,LMH_KEY,0)),0)</f>
        <v>1</v>
      </c>
      <c r="CA331" s="21">
        <f>IFERROR(INDEX(LMH_PTS,MATCH(AK331,LMH_KEY,0)),0)</f>
        <v>1</v>
      </c>
      <c r="CB331" s="21">
        <f>IFERROR(INDEX(LMH_PTS,MATCH(AL331,LMH_KEY,0)),0)</f>
        <v>1</v>
      </c>
      <c r="CC331" s="21">
        <f>IFERROR(INDEX(LMH_PTS,MATCH(AM331,LMH_KEY,0)),0)</f>
        <v>1</v>
      </c>
      <c r="CD331" s="21">
        <f>IFERROR(INDEX(LMH_PTS,MATCH(IF(AU331&lt;&gt;"",AU331,AG331),LMH_KEY,0)),0)</f>
        <v>9</v>
      </c>
      <c r="CE331" s="21">
        <f>IFERROR(INDEX(LMH_PTS,MATCH(IF(AV331&lt;&gt;"",AV331,AH331),LMH_KEY,0)),0)</f>
        <v>3</v>
      </c>
      <c r="CF331" s="21">
        <f>IFERROR(INDEX(LMH_PTS,MATCH(IF(AW331&lt;&gt;"",AW331,AI331),LMH_KEY,0)),0)</f>
        <v>1</v>
      </c>
      <c r="CG331" s="21">
        <f>IFERROR(INDEX(LMH_PTS,MATCH(IF(AX331&lt;&gt;"",AX331,AJ331),LMH_KEY,0)),0)</f>
        <v>1</v>
      </c>
      <c r="CH331" s="21">
        <f>IFERROR(INDEX(LMH_PTS,MATCH(IF(AY331&lt;&gt;"",AY331,AK331),LMH_KEY,0)),0)</f>
        <v>1</v>
      </c>
      <c r="CI331" s="21">
        <f>IFERROR(INDEX(LMH_PTS,MATCH(IF(AZ331&lt;&gt;"",AZ331,AL331),LMH_KEY,0)),0)</f>
        <v>1</v>
      </c>
      <c r="CJ331" s="21">
        <f>IFERROR(INDEX(LMH_PTS,MATCH(IF(BA331&lt;&gt;"",BA331,AM331),LMH_KEY,0)),0)</f>
        <v>1</v>
      </c>
      <c r="CK331" s="21">
        <f>IF(BB331="",0,IFERROR(INDEX(LMH_STEP,MATCH(BB331,LMH_KEY,0)),0))</f>
        <v>0</v>
      </c>
      <c r="CL331" s="21">
        <f>IF(BC331="",0,IFERROR(INDEX(LMH_STEP,MATCH(BC331,LMH_KEY,0)),0))</f>
        <v>0</v>
      </c>
      <c r="CM331" s="21">
        <f>IF(BD331="",0,IFERROR(INDEX(LMH_STEP,MATCH(BD331,LMH_KEY,0)),0))</f>
        <v>0</v>
      </c>
      <c r="CN331" s="21">
        <f>IF(BE331="",0,IFERROR(INDEX(LMH_STEP,MATCH(BE331,LMH_KEY,0)),0))</f>
        <v>-1</v>
      </c>
      <c r="CO331" s="21">
        <f>IF(BF331="",0,IFERROR(INDEX(LMH_STEP,MATCH(BF331,LMH_KEY,0)),0))</f>
        <v>0</v>
      </c>
      <c r="CP331" s="21">
        <f>IF(BG331="",0,IFERROR(INDEX(LMH_STEP,MATCH(BG331,LMH_KEY,0)),0))</f>
        <v>1</v>
      </c>
      <c r="CQ331" s="21">
        <f>IF(BH331="",0,IFERROR(INDEX(LMH_STEP,MATCH(BH331,LMH_KEY,0)),0))</f>
        <v>-1</v>
      </c>
      <c r="CR331" s="21">
        <f>IF(BI331&lt;&gt;"",IFERROR(INDEX(LMH_STEP,MATCH(BI331,LMH_KEY,0)),0),CK331)</f>
        <v>0</v>
      </c>
      <c r="CS331" s="21">
        <f>IF(BJ331&lt;&gt;"",IFERROR(INDEX(LMH_STEP,MATCH(BJ331,LMH_KEY,0)),0),CL331)</f>
        <v>0</v>
      </c>
      <c r="CT331" s="21">
        <f>IF(BK331&lt;&gt;"",IFERROR(INDEX(LMH_STEP,MATCH(BK331,LMH_KEY,0)),0),CM331)</f>
        <v>0</v>
      </c>
      <c r="CU331" s="21">
        <f>IF(BL331&lt;&gt;"",IFERROR(INDEX(LMH_STEP,MATCH(BL331,LMH_KEY,0)),0),CN331)</f>
        <v>-1</v>
      </c>
      <c r="CV331" s="21">
        <f>IF(BM331&lt;&gt;"",IFERROR(INDEX(LMH_STEP,MATCH(BM331,LMH_KEY,0)),0),CO331)</f>
        <v>0</v>
      </c>
      <c r="CW331" s="21">
        <f>IF(BN331&lt;&gt;"",IFERROR(INDEX(LMH_STEP,MATCH(BN331,LMH_KEY,0)),0),CP331)</f>
        <v>1</v>
      </c>
      <c r="CX331" s="21">
        <f>IF(BO331&lt;&gt;"",IFERROR(INDEX(LMH_STEP,MATCH(BO331,LMH_KEY,0)),0),CQ331)</f>
        <v>-1</v>
      </c>
      <c r="CY331" s="21">
        <f>COUNTA(BI331:BO331)+IF(BP331&lt;&gt;"",1,0)+IFERROR(INDEX(RM_LCNT,MATCH($U331,RM_KEY,0)),0)</f>
        <v>0</v>
      </c>
      <c r="CZ331" s="21">
        <f>IF((BW331+BX331+BY331+BZ331+CA331+CB331+CC331)=0,0,(BW331*CK331+BX331*CL331+BY331*CM331+BZ331*CN331+CA331*CO331+CB331*CP331+CC331*CQ331)/(BW331+BX331+BY331+BZ331+CA331+CB331+CC331))</f>
        <v>-0.0588235294117647</v>
      </c>
      <c r="DA331" s="21">
        <f>IF((CD331+CE331+CF331+CG331+CH331+CI331+CJ331)=0,0,(CD331*CR331+CE331*CS331+CF331*CT331+CG331*CU331+CH331*CV331+CI331*CW331+CJ331*CX331)/(CD331+CE331+CF331+CG331+CH331+CI331+CJ331))</f>
        <v>-0.0588235294117647</v>
      </c>
    </row>
    <row r="332" ht="70" customHeight="1">
      <c r="A332" s="59" t="inlineStr">
        <is>
          <t>iFile</t>
        </is>
      </c>
      <c r="B332" s="17" t="inlineStr">
        <is>
          <t>Quality Assurance</t>
        </is>
      </c>
      <c r="C332" s="17" t="n">
        <v>3</v>
      </c>
      <c r="D332" s="17" t="inlineStr">
        <is>
          <t>IRIS0728</t>
        </is>
      </c>
      <c r="E332" s="17" t="inlineStr">
        <is>
          <t>Davinder Pal Singh</t>
        </is>
      </c>
      <c r="F332" s="17" t="inlineStr">
        <is>
          <t>QA Manager</t>
        </is>
      </c>
      <c r="G332" s="17" t="inlineStr">
        <is>
          <t>Pradip Dey</t>
        </is>
      </c>
      <c r="H332" s="17" t="inlineStr">
        <is>
          <t>IRISC223</t>
        </is>
      </c>
      <c r="I332" s="17" t="n">
        <v>16.7</v>
      </c>
      <c r="J332" s="17" t="inlineStr">
        <is>
          <t>B.Tech</t>
        </is>
      </c>
      <c r="K332" s="17" t="inlineStr">
        <is>
          <t>L5 – Manager</t>
        </is>
      </c>
      <c r="L332" s="82" t="inlineStr">
        <is>
          <t>20 of 20</t>
        </is>
      </c>
      <c r="M332" s="83" t="n"/>
      <c r="N332" s="83" t="inlineStr">
        <is>
          <t>Annual · set by manager: 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t>
        </is>
      </c>
      <c r="O332" s="83" t="inlineStr">
        <is>
          <t>Latest rating: 4 · Potential: High · 9-box: Trusted Professional</t>
        </is>
      </c>
      <c r="P332" s="83" t="inlineStr">
        <is>
          <t>Complexity &amp; Expertise: B2: KRA: test plan for entire iFile platform, automation drive, SBC project management, RCA of critical issues → matches the start
Autonomy &amp; Decision: B1: Survey names only 'approach for task completion'; project and test management implies team-level calls → moved down 0.5
Accountability &amp; Impact: B2: SBC project delivery on time, scope and cost; QA outcomes of the iFile team → moved down 0.5
Leadership &amp; Strategy: B2: Ten direct reports; KRA covers team building and developing future leaders → moved down 0.5</t>
        </is>
      </c>
      <c r="Q332" s="84" t="inlineStr">
        <is>
          <t>Open ▸</t>
        </is>
      </c>
      <c r="R332" s="84" t="inlineStr">
        <is>
          <t>Card ▸</t>
        </is>
      </c>
      <c r="S332" s="85" t="inlineStr">
        <is>
          <t>Quality Assurance</t>
        </is>
      </c>
      <c r="T332" s="86" t="inlineStr">
        <is>
          <t>Test Management &amp; QA Leadership</t>
        </is>
      </c>
      <c r="U332" s="86" t="inlineStr">
        <is>
          <t>R074</t>
        </is>
      </c>
      <c r="V332" s="86" t="inlineStr">
        <is>
          <t>Test Management &amp; QA Leadership · Manager</t>
        </is>
      </c>
      <c r="W332" s="98" t="inlineStr">
        <is>
          <t>C1</t>
        </is>
      </c>
      <c r="X332" s="86" t="inlineStr">
        <is>
          <t>Band C · Principal / Head</t>
        </is>
      </c>
      <c r="Y332" s="86" t="inlineStr">
        <is>
          <t>Associate Head – Test Management &amp; QA Leadership</t>
        </is>
      </c>
      <c r="Z332" s="100" t="inlineStr">
        <is>
          <t>Senior QA Manager → Associate Head – Test Management &amp; QA Leadership</t>
        </is>
      </c>
      <c r="AA332" s="86" t="inlineStr">
        <is>
          <t>Evidence level B2 · moved up to C1 so that no reportee shares a band with their manager, with the fewest moves across IRIS</t>
        </is>
      </c>
      <c r="AB332" s="86" t="n"/>
      <c r="AC332" s="88" t="inlineStr">
        <is>
          <t>B2</t>
        </is>
      </c>
      <c r="AD332" s="21" t="inlineStr">
        <is>
          <t>Medium · 16.7 yrs vs market 12–17 yrs for C1</t>
        </is>
      </c>
      <c r="AE332" s="21" t="inlineStr">
        <is>
          <t>10 direct reports · norm 5–8, mostly managers</t>
        </is>
      </c>
      <c r="AF332" s="21" t="inlineStr">
        <is>
          <t>P6 / M5 · SFIA 5–6</t>
        </is>
      </c>
      <c r="AG332" s="89" t="str">
        <f>IFERROR(IF(INDEX(RM_I_C,MATCH($U332,RM_KEY,0))="","",INDEX(RM_I_C,MATCH($U332,RM_KEY,0))),"")</f>
        <v>H</v>
      </c>
      <c r="AH332" s="90" t="str">
        <f>IFERROR(IF(INDEX(RM_I_Au,MATCH($U332,RM_KEY,0))="","",INDEX(RM_I_Au,MATCH($U332,RM_KEY,0))),"")</f>
        <v>M</v>
      </c>
      <c r="AI332" s="90" t="str">
        <f>IFERROR(IF(INDEX(RM_I_Ac,MATCH($U332,RM_KEY,0))="","",INDEX(RM_I_Ac,MATCH($U332,RM_KEY,0))),"")</f>
        <v>L</v>
      </c>
      <c r="AJ332" s="90" t="str">
        <f>IFERROR(IF(INDEX(RM_I_L,MATCH($U332,RM_KEY,0))="","",INDEX(RM_I_L,MATCH($U332,RM_KEY,0))),"")</f>
        <v>M</v>
      </c>
      <c r="AK332" s="90" t="str">
        <f>IFERROR(IF(INDEX(RM_I_BI,MATCH($U332,RM_KEY,0))="","",INDEX(RM_I_BI,MATCH($U332,RM_KEY,0))),"")</f>
        <v>L</v>
      </c>
      <c r="AL332" s="90" t="str">
        <f>IFERROR(IF(INDEX(RM_I_Exp,MATCH($U332,RM_KEY,0))="","",INDEX(RM_I_Exp,MATCH($U332,RM_KEY,0))),"")</f>
        <v>L</v>
      </c>
      <c r="AM332" s="90" t="str">
        <f>IFERROR(IF(INDEX(RM_I_Edu,MATCH($U332,RM_KEY,0))="","",INDEX(RM_I_Edu,MATCH($U332,RM_KEY,0))),"")</f>
        <v>L</v>
      </c>
      <c r="AN332" s="91" t="str">
        <f>IFERROR(IF(INDEX(RM_M_C,MATCH($U332,RM_KEY,0))="","",INDEX(RM_M_C,MATCH($U332,RM_KEY,0))),"")</f>
        <v>H</v>
      </c>
      <c r="AO332" s="92" t="str">
        <f>IFERROR(IF(INDEX(RM_M_Au,MATCH($U332,RM_KEY,0))="","",INDEX(RM_M_Au,MATCH($U332,RM_KEY,0))),"")</f>
        <v>M</v>
      </c>
      <c r="AP332" s="92" t="str">
        <f>IFERROR(IF(INDEX(RM_M_Ac,MATCH($U332,RM_KEY,0))="","",INDEX(RM_M_Ac,MATCH($U332,RM_KEY,0))),"")</f>
        <v>M</v>
      </c>
      <c r="AQ332" s="92" t="str">
        <f>IFERROR(IF(INDEX(RM_M_L,MATCH($U332,RM_KEY,0))="","",INDEX(RM_M_L,MATCH($U332,RM_KEY,0))),"")</f>
        <v>M</v>
      </c>
      <c r="AR332" s="92" t="str">
        <f>IFERROR(IF(INDEX(RM_M_BI,MATCH($U332,RM_KEY,0))="","",INDEX(RM_M_BI,MATCH($U332,RM_KEY,0))),"")</f>
        <v>L</v>
      </c>
      <c r="AS332" s="92" t="str">
        <f>IFERROR(IF(INDEX(RM_M_Exp,MATCH($U332,RM_KEY,0))="","",INDEX(RM_M_Exp,MATCH($U332,RM_KEY,0))),"")</f>
        <v>L</v>
      </c>
      <c r="AT332" s="92" t="str">
        <f>IFERROR(IF(INDEX(RM_M_Edu,MATCH($U332,RM_KEY,0))="","",INDEX(RM_M_Edu,MATCH($U332,RM_KEY,0))),"")</f>
        <v>L</v>
      </c>
      <c r="AU332" s="93" t="str">
        <f>IFERROR(IF(INDEX(RM_L_C,MATCH($U332,RM_KEY,0))="","",INDEX(RM_L_C,MATCH($U332,RM_KEY,0))),"")</f>
        <v/>
      </c>
      <c r="AV332" s="94" t="str">
        <f>IFERROR(IF(INDEX(RM_L_Au,MATCH($U332,RM_KEY,0))="","",INDEX(RM_L_Au,MATCH($U332,RM_KEY,0))),"")</f>
        <v/>
      </c>
      <c r="AW332" s="94" t="str">
        <f>IFERROR(IF(INDEX(RM_L_Ac,MATCH($U332,RM_KEY,0))="","",INDEX(RM_L_Ac,MATCH($U332,RM_KEY,0))),"")</f>
        <v/>
      </c>
      <c r="AX332" s="94" t="str">
        <f>IFERROR(IF(INDEX(RM_L_L,MATCH($U332,RM_KEY,0))="","",INDEX(RM_L_L,MATCH($U332,RM_KEY,0))),"")</f>
        <v/>
      </c>
      <c r="AY332" s="94" t="str">
        <f>IFERROR(IF(INDEX(RM_L_BI,MATCH($U332,RM_KEY,0))="","",INDEX(RM_L_BI,MATCH($U332,RM_KEY,0))),"")</f>
        <v/>
      </c>
      <c r="AZ332" s="94" t="str">
        <f>IFERROR(IF(INDEX(RM_L_Exp,MATCH($U332,RM_KEY,0))="","",INDEX(RM_L_Exp,MATCH($U332,RM_KEY,0))),"")</f>
        <v/>
      </c>
      <c r="BA332" s="94" t="str">
        <f>IFERROR(IF(INDEX(RM_L_Edu,MATCH($U332,RM_KEY,0))="","",INDEX(RM_L_Edu,MATCH($U332,RM_KEY,0))),"")</f>
        <v/>
      </c>
      <c r="BB332" s="89" t="inlineStr">
        <is>
          <t>L</t>
        </is>
      </c>
      <c r="BC332" s="90" t="inlineStr">
        <is>
          <t>L</t>
        </is>
      </c>
      <c r="BD332" s="90" t="inlineStr">
        <is>
          <t>L</t>
        </is>
      </c>
      <c r="BE332" s="90" t="inlineStr">
        <is>
          <t>L</t>
        </is>
      </c>
      <c r="BF332" s="90" t="inlineStr">
        <is>
          <t>L</t>
        </is>
      </c>
      <c r="BG332" s="90" t="inlineStr">
        <is>
          <t>H</t>
        </is>
      </c>
      <c r="BH332" s="90" t="inlineStr">
        <is>
          <t>L</t>
        </is>
      </c>
      <c r="BI332" s="93" t="n"/>
      <c r="BJ332" s="94" t="n"/>
      <c r="BK332" s="94" t="n"/>
      <c r="BL332" s="94" t="n"/>
      <c r="BM332" s="94" t="n"/>
      <c r="BN332" s="94" t="n"/>
      <c r="BO332" s="94" t="n"/>
      <c r="BP332" s="63" t="n"/>
      <c r="BQ332" s="95" t="str">
        <f>IF(CY332=0,"",IF(BP332&lt;&gt;"",BP332,IF(LEFT(W332,1)="X",W332,IF(OR(W332="B+",W332="C+"),INDEX(LAD_PC,MAX(1,MIN(14,MATCH(W332,LAD_PC,0)+IF((DA332-CZ332)&gt;=0.5,1,IF((DA332-CZ332)&lt;=-0.5,-1,0))))),INDEX(LAD_STD,MAX(1,MIN(12,MATCH(W332,LAD_STD,0)+IF((DA332-CZ332)&gt;=0.5,1,IF((DA332-CZ332)&lt;=-0.5,-1,0)))))))))</f>
        <v/>
      </c>
      <c r="BR332" s="86" t="str">
        <f>IF(BQ332="","",IFERROR(CHOOSE(INDEX(B_RANK,MATCH(BQ332,B_LVL,0)),"Band A · Practitioner","Band B · Specialist / Manager","B+ · Player-Coach","Band C · Principal / Head","C+ · Player-Coach","Band D · Business leadership","Band E · Enterprise leadership"),"Band X · Consultant"))</f>
        <v/>
      </c>
      <c r="BS332" s="86" t="str">
        <f>IF(BQ332="","",IF(BQ332=W332,"• Same",IF(INDEX(B_VAL,MATCH(BQ332,B_LVL,0))&gt;INDEX(B_VAL,MATCH(W332,B_LVL,0)),"▲ Up","▼ Down")))</f>
        <v/>
      </c>
      <c r="BT332" s="95" t="str">
        <f>IF(BQ332&lt;&gt;"",BQ332,W332)</f>
        <v>C1</v>
      </c>
      <c r="BU332" s="86" t="str">
        <f>IFERROR(IF($H332="","—",IF(OR(LEFT(BT332,1)="X",LEFT(INDEX($BT$7:$BT$592,MATCH($H332,$D$7:$D$592,0)),1)="X"),"—",IF(AND(LEFT(BT332,1)="E",LEFT(INDEX($BT$7:$BT$592,MATCH($H332,$D$7:$D$592,0)),1)="E"),"Exception · Band E",IF(INDEX(B_VAL,MATCH(BT332,B_LVL,0))&gt;=INDEX(B_VAL,MATCH(INDEX($BT$7:$BT$592,MATCH($H332,$D$7:$D$592,0)),B_LVL,0)),"⚠ At or above the manager",IF(INDEX(B_RANK,MATCH(BT332,B_LVL,0))=INDEX(B_RANK,MATCH(INDEX($BT$7:$BT$592,MATCH($H332,$D$7:$D$592,0)),B_LVL,0)),"⚠ Same band as the manager","OK"))))),"—")</f>
        <v>OK</v>
      </c>
      <c r="BV332" s="64" t="n"/>
      <c r="BW332" s="20">
        <f>IFERROR(INDEX(LMH_PTS,MATCH(AG332,LMH_KEY,0)),0)</f>
        <v>9</v>
      </c>
      <c r="BX332" s="21">
        <f>IFERROR(INDEX(LMH_PTS,MATCH(AH332,LMH_KEY,0)),0)</f>
        <v>3</v>
      </c>
      <c r="BY332" s="21">
        <f>IFERROR(INDEX(LMH_PTS,MATCH(AI332,LMH_KEY,0)),0)</f>
        <v>1</v>
      </c>
      <c r="BZ332" s="21">
        <f>IFERROR(INDEX(LMH_PTS,MATCH(AJ332,LMH_KEY,0)),0)</f>
        <v>3</v>
      </c>
      <c r="CA332" s="21">
        <f>IFERROR(INDEX(LMH_PTS,MATCH(AK332,LMH_KEY,0)),0)</f>
        <v>1</v>
      </c>
      <c r="CB332" s="21">
        <f>IFERROR(INDEX(LMH_PTS,MATCH(AL332,LMH_KEY,0)),0)</f>
        <v>1</v>
      </c>
      <c r="CC332" s="21">
        <f>IFERROR(INDEX(LMH_PTS,MATCH(AM332,LMH_KEY,0)),0)</f>
        <v>1</v>
      </c>
      <c r="CD332" s="21">
        <f>IFERROR(INDEX(LMH_PTS,MATCH(IF(AU332&lt;&gt;"",AU332,AG332),LMH_KEY,0)),0)</f>
        <v>9</v>
      </c>
      <c r="CE332" s="21">
        <f>IFERROR(INDEX(LMH_PTS,MATCH(IF(AV332&lt;&gt;"",AV332,AH332),LMH_KEY,0)),0)</f>
        <v>3</v>
      </c>
      <c r="CF332" s="21">
        <f>IFERROR(INDEX(LMH_PTS,MATCH(IF(AW332&lt;&gt;"",AW332,AI332),LMH_KEY,0)),0)</f>
        <v>1</v>
      </c>
      <c r="CG332" s="21">
        <f>IFERROR(INDEX(LMH_PTS,MATCH(IF(AX332&lt;&gt;"",AX332,AJ332),LMH_KEY,0)),0)</f>
        <v>3</v>
      </c>
      <c r="CH332" s="21">
        <f>IFERROR(INDEX(LMH_PTS,MATCH(IF(AY332&lt;&gt;"",AY332,AK332),LMH_KEY,0)),0)</f>
        <v>1</v>
      </c>
      <c r="CI332" s="21">
        <f>IFERROR(INDEX(LMH_PTS,MATCH(IF(AZ332&lt;&gt;"",AZ332,AL332),LMH_KEY,0)),0)</f>
        <v>1</v>
      </c>
      <c r="CJ332" s="21">
        <f>IFERROR(INDEX(LMH_PTS,MATCH(IF(BA332&lt;&gt;"",BA332,AM332),LMH_KEY,0)),0)</f>
        <v>1</v>
      </c>
      <c r="CK332" s="21">
        <f>IF(BB332="",0,IFERROR(INDEX(LMH_STEP,MATCH(BB332,LMH_KEY,0)),0))</f>
        <v>-1</v>
      </c>
      <c r="CL332" s="21">
        <f>IF(BC332="",0,IFERROR(INDEX(LMH_STEP,MATCH(BC332,LMH_KEY,0)),0))</f>
        <v>-1</v>
      </c>
      <c r="CM332" s="21">
        <f>IF(BD332="",0,IFERROR(INDEX(LMH_STEP,MATCH(BD332,LMH_KEY,0)),0))</f>
        <v>-1</v>
      </c>
      <c r="CN332" s="21">
        <f>IF(BE332="",0,IFERROR(INDEX(LMH_STEP,MATCH(BE332,LMH_KEY,0)),0))</f>
        <v>-1</v>
      </c>
      <c r="CO332" s="21">
        <f>IF(BF332="",0,IFERROR(INDEX(LMH_STEP,MATCH(BF332,LMH_KEY,0)),0))</f>
        <v>-1</v>
      </c>
      <c r="CP332" s="21">
        <f>IF(BG332="",0,IFERROR(INDEX(LMH_STEP,MATCH(BG332,LMH_KEY,0)),0))</f>
        <v>1</v>
      </c>
      <c r="CQ332" s="21">
        <f>IF(BH332="",0,IFERROR(INDEX(LMH_STEP,MATCH(BH332,LMH_KEY,0)),0))</f>
        <v>-1</v>
      </c>
      <c r="CR332" s="21">
        <f>IF(BI332&lt;&gt;"",IFERROR(INDEX(LMH_STEP,MATCH(BI332,LMH_KEY,0)),0),CK332)</f>
        <v>-1</v>
      </c>
      <c r="CS332" s="21">
        <f>IF(BJ332&lt;&gt;"",IFERROR(INDEX(LMH_STEP,MATCH(BJ332,LMH_KEY,0)),0),CL332)</f>
        <v>-1</v>
      </c>
      <c r="CT332" s="21">
        <f>IF(BK332&lt;&gt;"",IFERROR(INDEX(LMH_STEP,MATCH(BK332,LMH_KEY,0)),0),CM332)</f>
        <v>-1</v>
      </c>
      <c r="CU332" s="21">
        <f>IF(BL332&lt;&gt;"",IFERROR(INDEX(LMH_STEP,MATCH(BL332,LMH_KEY,0)),0),CN332)</f>
        <v>-1</v>
      </c>
      <c r="CV332" s="21">
        <f>IF(BM332&lt;&gt;"",IFERROR(INDEX(LMH_STEP,MATCH(BM332,LMH_KEY,0)),0),CO332)</f>
        <v>-1</v>
      </c>
      <c r="CW332" s="21">
        <f>IF(BN332&lt;&gt;"",IFERROR(INDEX(LMH_STEP,MATCH(BN332,LMH_KEY,0)),0),CP332)</f>
        <v>1</v>
      </c>
      <c r="CX332" s="21">
        <f>IF(BO332&lt;&gt;"",IFERROR(INDEX(LMH_STEP,MATCH(BO332,LMH_KEY,0)),0),CQ332)</f>
        <v>-1</v>
      </c>
      <c r="CY332" s="21">
        <f>COUNTA(BI332:BO332)+IF(BP332&lt;&gt;"",1,0)+IFERROR(INDEX(RM_LCNT,MATCH($U332,RM_KEY,0)),0)</f>
        <v>0</v>
      </c>
      <c r="CZ332" s="21">
        <f>IF((BW332+BX332+BY332+BZ332+CA332+CB332+CC332)=0,0,(BW332*CK332+BX332*CL332+BY332*CM332+BZ332*CN332+CA332*CO332+CB332*CP332+CC332*CQ332)/(BW332+BX332+BY332+BZ332+CA332+CB332+CC332))</f>
        <v>-0.894736842105263</v>
      </c>
      <c r="DA332" s="21">
        <f>IF((CD332+CE332+CF332+CG332+CH332+CI332+CJ332)=0,0,(CD332*CR332+CE332*CS332+CF332*CT332+CG332*CU332+CH332*CV332+CI332*CW332+CJ332*CX332)/(CD332+CE332+CF332+CG332+CH332+CI332+CJ332))</f>
        <v>-0.894736842105263</v>
      </c>
    </row>
    <row r="333" ht="70" customHeight="1">
      <c r="A333" s="59" t="inlineStr">
        <is>
          <t>iFile</t>
        </is>
      </c>
      <c r="B333" s="17" t="inlineStr">
        <is>
          <t>Quality Assurance</t>
        </is>
      </c>
      <c r="C333" s="17" t="n">
        <v>4</v>
      </c>
      <c r="D333" s="17" t="inlineStr">
        <is>
          <t>IRIS2115</t>
        </is>
      </c>
      <c r="E333" s="17" t="inlineStr">
        <is>
          <t>Sameer Joshi</t>
        </is>
      </c>
      <c r="F333" s="17" t="inlineStr">
        <is>
          <t>QA-Lead</t>
        </is>
      </c>
      <c r="G333" s="17" t="inlineStr">
        <is>
          <t>Davinder Pal Singh</t>
        </is>
      </c>
      <c r="H333" s="17" t="inlineStr">
        <is>
          <t>IRIS0728</t>
        </is>
      </c>
      <c r="I333" s="17" t="n">
        <v>19.4</v>
      </c>
      <c r="J333" s="17" t="inlineStr">
        <is>
          <t>B.SC</t>
        </is>
      </c>
      <c r="K333" s="17" t="inlineStr">
        <is>
          <t>L5 – Lead · IC</t>
        </is>
      </c>
      <c r="L333" s="82" t="inlineStr">
        <is>
          <t>20 of 20</t>
        </is>
      </c>
      <c r="M333" s="83" t="n"/>
      <c r="N333" s="83" t="inlineStr">
        <is>
          <t>Annual · set by manager: 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t>
        </is>
      </c>
      <c r="O333" s="83" t="inlineStr">
        <is>
          <t>Latest rating: 4 · Potential: High · 9-box: Reliable Specialist</t>
        </is>
      </c>
      <c r="P333" s="83" t="inlineStr">
        <is>
          <t>Complexity &amp; Expertise: B1: Chooses and builds automation frameworks; test strategy; JMeter; NFR test strategy for iFile · KRA → matches the start
Autonomy &amp; Decision: B1: Decides automation frameworks independently; plans test strategy for projects → matches the start
Accountability &amp; Impact: B1: Owns automation framework, scripts and result reliability; regression automation targets for Teapot and SARB → matches the start
Leadership &amp; Strategy: B1: Leads the automation team; mentors SARB QA engineers with monthly sessions · KRA → matches the start</t>
        </is>
      </c>
      <c r="Q333" s="84" t="inlineStr">
        <is>
          <t>Open ▸</t>
        </is>
      </c>
      <c r="R333" s="84" t="inlineStr">
        <is>
          <t>Card ▸</t>
        </is>
      </c>
      <c r="S333" s="85" t="inlineStr">
        <is>
          <t>Quality Assurance</t>
        </is>
      </c>
      <c r="T333" s="86" t="inlineStr">
        <is>
          <t>Test Management &amp; QA Leadership</t>
        </is>
      </c>
      <c r="U333" s="86" t="inlineStr">
        <is>
          <t>R073</t>
        </is>
      </c>
      <c r="V333" s="86" t="inlineStr">
        <is>
          <t>Test Management &amp; QA Leadership · IC</t>
        </is>
      </c>
      <c r="W333" s="99" t="inlineStr">
        <is>
          <t>B2</t>
        </is>
      </c>
      <c r="X333" s="86" t="inlineStr">
        <is>
          <t>Band B · Specialist / Manager</t>
        </is>
      </c>
      <c r="Y333" s="86" t="inlineStr">
        <is>
          <t>Senior QA Specialist – POD Lead</t>
        </is>
      </c>
      <c r="Z333" s="86" t="n"/>
      <c r="AA333" s="86" t="inlineStr">
        <is>
          <t>Placed at B2 by the evidence: six ratings × market-derived weights and rules R1–R13 · no move needed for the reporting line</t>
        </is>
      </c>
      <c r="AB333" s="86" t="n"/>
      <c r="AC333" s="88" t="inlineStr">
        <is>
          <t>B2</t>
        </is>
      </c>
      <c r="AD333" s="21" t="inlineStr">
        <is>
          <t>High · 19.4 yrs vs market 6–10 yrs for B2</t>
        </is>
      </c>
      <c r="AE333" s="21" t="inlineStr">
        <is>
          <t>2 direct reports · norm IC: none · People: 6–8 knowledge work, 8–12 standardised delivery</t>
        </is>
      </c>
      <c r="AF333" s="21" t="inlineStr">
        <is>
          <t>P4 / M3 · SFIA 4–5</t>
        </is>
      </c>
      <c r="AG333" s="89" t="str">
        <f>IFERROR(IF(INDEX(RM_I_C,MATCH($U333,RM_KEY,0))="","",INDEX(RM_I_C,MATCH($U333,RM_KEY,0))),"")</f>
        <v>H</v>
      </c>
      <c r="AH333" s="90" t="str">
        <f>IFERROR(IF(INDEX(RM_I_Au,MATCH($U333,RM_KEY,0))="","",INDEX(RM_I_Au,MATCH($U333,RM_KEY,0))),"")</f>
        <v>M</v>
      </c>
      <c r="AI333" s="90" t="str">
        <f>IFERROR(IF(INDEX(RM_I_Ac,MATCH($U333,RM_KEY,0))="","",INDEX(RM_I_Ac,MATCH($U333,RM_KEY,0))),"")</f>
        <v>L</v>
      </c>
      <c r="AJ333" s="90" t="str">
        <f>IFERROR(IF(INDEX(RM_I_L,MATCH($U333,RM_KEY,0))="","",INDEX(RM_I_L,MATCH($U333,RM_KEY,0))),"")</f>
        <v>L</v>
      </c>
      <c r="AK333" s="90" t="str">
        <f>IFERROR(IF(INDEX(RM_I_BI,MATCH($U333,RM_KEY,0))="","",INDEX(RM_I_BI,MATCH($U333,RM_KEY,0))),"")</f>
        <v>L</v>
      </c>
      <c r="AL333" s="90" t="str">
        <f>IFERROR(IF(INDEX(RM_I_Exp,MATCH($U333,RM_KEY,0))="","",INDEX(RM_I_Exp,MATCH($U333,RM_KEY,0))),"")</f>
        <v>L</v>
      </c>
      <c r="AM333" s="90" t="str">
        <f>IFERROR(IF(INDEX(RM_I_Edu,MATCH($U333,RM_KEY,0))="","",INDEX(RM_I_Edu,MATCH($U333,RM_KEY,0))),"")</f>
        <v>L</v>
      </c>
      <c r="AN333" s="91" t="str">
        <f>IFERROR(IF(INDEX(RM_M_C,MATCH($U333,RM_KEY,0))="","",INDEX(RM_M_C,MATCH($U333,RM_KEY,0))),"")</f>
        <v>H</v>
      </c>
      <c r="AO333" s="92" t="str">
        <f>IFERROR(IF(INDEX(RM_M_Au,MATCH($U333,RM_KEY,0))="","",INDEX(RM_M_Au,MATCH($U333,RM_KEY,0))),"")</f>
        <v>M</v>
      </c>
      <c r="AP333" s="92" t="str">
        <f>IFERROR(IF(INDEX(RM_M_Ac,MATCH($U333,RM_KEY,0))="","",INDEX(RM_M_Ac,MATCH($U333,RM_KEY,0))),"")</f>
        <v>M</v>
      </c>
      <c r="AQ333" s="92" t="str">
        <f>IFERROR(IF(INDEX(RM_M_L,MATCH($U333,RM_KEY,0))="","",INDEX(RM_M_L,MATCH($U333,RM_KEY,0))),"")</f>
        <v>L</v>
      </c>
      <c r="AR333" s="92" t="str">
        <f>IFERROR(IF(INDEX(RM_M_BI,MATCH($U333,RM_KEY,0))="","",INDEX(RM_M_BI,MATCH($U333,RM_KEY,0))),"")</f>
        <v>L</v>
      </c>
      <c r="AS333" s="92" t="str">
        <f>IFERROR(IF(INDEX(RM_M_Exp,MATCH($U333,RM_KEY,0))="","",INDEX(RM_M_Exp,MATCH($U333,RM_KEY,0))),"")</f>
        <v>L</v>
      </c>
      <c r="AT333" s="92" t="str">
        <f>IFERROR(IF(INDEX(RM_M_Edu,MATCH($U333,RM_KEY,0))="","",INDEX(RM_M_Edu,MATCH($U333,RM_KEY,0))),"")</f>
        <v>L</v>
      </c>
      <c r="AU333" s="93" t="str">
        <f>IFERROR(IF(INDEX(RM_L_C,MATCH($U333,RM_KEY,0))="","",INDEX(RM_L_C,MATCH($U333,RM_KEY,0))),"")</f>
        <v/>
      </c>
      <c r="AV333" s="94" t="str">
        <f>IFERROR(IF(INDEX(RM_L_Au,MATCH($U333,RM_KEY,0))="","",INDEX(RM_L_Au,MATCH($U333,RM_KEY,0))),"")</f>
        <v/>
      </c>
      <c r="AW333" s="94" t="str">
        <f>IFERROR(IF(INDEX(RM_L_Ac,MATCH($U333,RM_KEY,0))="","",INDEX(RM_L_Ac,MATCH($U333,RM_KEY,0))),"")</f>
        <v/>
      </c>
      <c r="AX333" s="94" t="str">
        <f>IFERROR(IF(INDEX(RM_L_L,MATCH($U333,RM_KEY,0))="","",INDEX(RM_L_L,MATCH($U333,RM_KEY,0))),"")</f>
        <v/>
      </c>
      <c r="AY333" s="94" t="str">
        <f>IFERROR(IF(INDEX(RM_L_BI,MATCH($U333,RM_KEY,0))="","",INDEX(RM_L_BI,MATCH($U333,RM_KEY,0))),"")</f>
        <v/>
      </c>
      <c r="AZ333" s="94" t="str">
        <f>IFERROR(IF(INDEX(RM_L_Exp,MATCH($U333,RM_KEY,0))="","",INDEX(RM_L_Exp,MATCH($U333,RM_KEY,0))),"")</f>
        <v/>
      </c>
      <c r="BA333" s="94" t="str">
        <f>IFERROR(IF(INDEX(RM_L_Edu,MATCH($U333,RM_KEY,0))="","",INDEX(RM_L_Edu,MATCH($U333,RM_KEY,0))),"")</f>
        <v/>
      </c>
      <c r="BB333" s="89" t="inlineStr">
        <is>
          <t>L</t>
        </is>
      </c>
      <c r="BC333" s="90" t="inlineStr">
        <is>
          <t>L</t>
        </is>
      </c>
      <c r="BD333" s="90" t="inlineStr">
        <is>
          <t>L</t>
        </is>
      </c>
      <c r="BE333" s="90" t="inlineStr">
        <is>
          <t>L</t>
        </is>
      </c>
      <c r="BF333" s="90" t="n"/>
      <c r="BG333" s="90" t="inlineStr">
        <is>
          <t>H</t>
        </is>
      </c>
      <c r="BH333" s="90" t="inlineStr">
        <is>
          <t>M</t>
        </is>
      </c>
      <c r="BI333" s="93" t="n"/>
      <c r="BJ333" s="94" t="n"/>
      <c r="BK333" s="94" t="n"/>
      <c r="BL333" s="94" t="n"/>
      <c r="BM333" s="94" t="n"/>
      <c r="BN333" s="94" t="n"/>
      <c r="BO333" s="94" t="n"/>
      <c r="BP333" s="63" t="n"/>
      <c r="BQ333" s="95" t="str">
        <f>IF(CY333=0,"",IF(BP333&lt;&gt;"",BP333,IF(LEFT(W333,1)="X",W333,IF(OR(W333="B+",W333="C+"),INDEX(LAD_PC,MAX(1,MIN(14,MATCH(W333,LAD_PC,0)+IF((DA333-CZ333)&gt;=0.5,1,IF((DA333-CZ333)&lt;=-0.5,-1,0))))),INDEX(LAD_STD,MAX(1,MIN(12,MATCH(W333,LAD_STD,0)+IF((DA333-CZ333)&gt;=0.5,1,IF((DA333-CZ333)&lt;=-0.5,-1,0)))))))))</f>
        <v/>
      </c>
      <c r="BR333" s="86" t="str">
        <f>IF(BQ333="","",IFERROR(CHOOSE(INDEX(B_RANK,MATCH(BQ333,B_LVL,0)),"Band A · Practitioner","Band B · Specialist / Manager","B+ · Player-Coach","Band C · Principal / Head","C+ · Player-Coach","Band D · Business leadership","Band E · Enterprise leadership"),"Band X · Consultant"))</f>
        <v/>
      </c>
      <c r="BS333" s="86" t="str">
        <f>IF(BQ333="","",IF(BQ333=W333,"• Same",IF(INDEX(B_VAL,MATCH(BQ333,B_LVL,0))&gt;INDEX(B_VAL,MATCH(W333,B_LVL,0)),"▲ Up","▼ Down")))</f>
        <v/>
      </c>
      <c r="BT333" s="95" t="str">
        <f>IF(BQ333&lt;&gt;"",BQ333,W333)</f>
        <v>B2</v>
      </c>
      <c r="BU333" s="86" t="str">
        <f>IFERROR(IF($H333="","—",IF(OR(LEFT(BT333,1)="X",LEFT(INDEX($BT$7:$BT$592,MATCH($H333,$D$7:$D$592,0)),1)="X"),"—",IF(AND(LEFT(BT333,1)="E",LEFT(INDEX($BT$7:$BT$592,MATCH($H333,$D$7:$D$592,0)),1)="E"),"Exception · Band E",IF(INDEX(B_VAL,MATCH(BT333,B_LVL,0))&gt;=INDEX(B_VAL,MATCH(INDEX($BT$7:$BT$592,MATCH($H333,$D$7:$D$592,0)),B_LVL,0)),"⚠ At or above the manager",IF(INDEX(B_RANK,MATCH(BT333,B_LVL,0))=INDEX(B_RANK,MATCH(INDEX($BT$7:$BT$592,MATCH($H333,$D$7:$D$592,0)),B_LVL,0)),"⚠ Same band as the manager","OK"))))),"—")</f>
        <v>OK</v>
      </c>
      <c r="BV333" s="64" t="n"/>
      <c r="BW333" s="20">
        <f>IFERROR(INDEX(LMH_PTS,MATCH(AG333,LMH_KEY,0)),0)</f>
        <v>9</v>
      </c>
      <c r="BX333" s="21">
        <f>IFERROR(INDEX(LMH_PTS,MATCH(AH333,LMH_KEY,0)),0)</f>
        <v>3</v>
      </c>
      <c r="BY333" s="21">
        <f>IFERROR(INDEX(LMH_PTS,MATCH(AI333,LMH_KEY,0)),0)</f>
        <v>1</v>
      </c>
      <c r="BZ333" s="21">
        <f>IFERROR(INDEX(LMH_PTS,MATCH(AJ333,LMH_KEY,0)),0)</f>
        <v>1</v>
      </c>
      <c r="CA333" s="21">
        <f>IFERROR(INDEX(LMH_PTS,MATCH(AK333,LMH_KEY,0)),0)</f>
        <v>1</v>
      </c>
      <c r="CB333" s="21">
        <f>IFERROR(INDEX(LMH_PTS,MATCH(AL333,LMH_KEY,0)),0)</f>
        <v>1</v>
      </c>
      <c r="CC333" s="21">
        <f>IFERROR(INDEX(LMH_PTS,MATCH(AM333,LMH_KEY,0)),0)</f>
        <v>1</v>
      </c>
      <c r="CD333" s="21">
        <f>IFERROR(INDEX(LMH_PTS,MATCH(IF(AU333&lt;&gt;"",AU333,AG333),LMH_KEY,0)),0)</f>
        <v>9</v>
      </c>
      <c r="CE333" s="21">
        <f>IFERROR(INDEX(LMH_PTS,MATCH(IF(AV333&lt;&gt;"",AV333,AH333),LMH_KEY,0)),0)</f>
        <v>3</v>
      </c>
      <c r="CF333" s="21">
        <f>IFERROR(INDEX(LMH_PTS,MATCH(IF(AW333&lt;&gt;"",AW333,AI333),LMH_KEY,0)),0)</f>
        <v>1</v>
      </c>
      <c r="CG333" s="21">
        <f>IFERROR(INDEX(LMH_PTS,MATCH(IF(AX333&lt;&gt;"",AX333,AJ333),LMH_KEY,0)),0)</f>
        <v>1</v>
      </c>
      <c r="CH333" s="21">
        <f>IFERROR(INDEX(LMH_PTS,MATCH(IF(AY333&lt;&gt;"",AY333,AK333),LMH_KEY,0)),0)</f>
        <v>1</v>
      </c>
      <c r="CI333" s="21">
        <f>IFERROR(INDEX(LMH_PTS,MATCH(IF(AZ333&lt;&gt;"",AZ333,AL333),LMH_KEY,0)),0)</f>
        <v>1</v>
      </c>
      <c r="CJ333" s="21">
        <f>IFERROR(INDEX(LMH_PTS,MATCH(IF(BA333&lt;&gt;"",BA333,AM333),LMH_KEY,0)),0)</f>
        <v>1</v>
      </c>
      <c r="CK333" s="21">
        <f>IF(BB333="",0,IFERROR(INDEX(LMH_STEP,MATCH(BB333,LMH_KEY,0)),0))</f>
        <v>-1</v>
      </c>
      <c r="CL333" s="21">
        <f>IF(BC333="",0,IFERROR(INDEX(LMH_STEP,MATCH(BC333,LMH_KEY,0)),0))</f>
        <v>-1</v>
      </c>
      <c r="CM333" s="21">
        <f>IF(BD333="",0,IFERROR(INDEX(LMH_STEP,MATCH(BD333,LMH_KEY,0)),0))</f>
        <v>-1</v>
      </c>
      <c r="CN333" s="21">
        <f>IF(BE333="",0,IFERROR(INDEX(LMH_STEP,MATCH(BE333,LMH_KEY,0)),0))</f>
        <v>-1</v>
      </c>
      <c r="CO333" s="21">
        <f>IF(BF333="",0,IFERROR(INDEX(LMH_STEP,MATCH(BF333,LMH_KEY,0)),0))</f>
        <v>0</v>
      </c>
      <c r="CP333" s="21">
        <f>IF(BG333="",0,IFERROR(INDEX(LMH_STEP,MATCH(BG333,LMH_KEY,0)),0))</f>
        <v>1</v>
      </c>
      <c r="CQ333" s="21">
        <f>IF(BH333="",0,IFERROR(INDEX(LMH_STEP,MATCH(BH333,LMH_KEY,0)),0))</f>
        <v>0</v>
      </c>
      <c r="CR333" s="21">
        <f>IF(BI333&lt;&gt;"",IFERROR(INDEX(LMH_STEP,MATCH(BI333,LMH_KEY,0)),0),CK333)</f>
        <v>-1</v>
      </c>
      <c r="CS333" s="21">
        <f>IF(BJ333&lt;&gt;"",IFERROR(INDEX(LMH_STEP,MATCH(BJ333,LMH_KEY,0)),0),CL333)</f>
        <v>-1</v>
      </c>
      <c r="CT333" s="21">
        <f>IF(BK333&lt;&gt;"",IFERROR(INDEX(LMH_STEP,MATCH(BK333,LMH_KEY,0)),0),CM333)</f>
        <v>-1</v>
      </c>
      <c r="CU333" s="21">
        <f>IF(BL333&lt;&gt;"",IFERROR(INDEX(LMH_STEP,MATCH(BL333,LMH_KEY,0)),0),CN333)</f>
        <v>-1</v>
      </c>
      <c r="CV333" s="21">
        <f>IF(BM333&lt;&gt;"",IFERROR(INDEX(LMH_STEP,MATCH(BM333,LMH_KEY,0)),0),CO333)</f>
        <v>0</v>
      </c>
      <c r="CW333" s="21">
        <f>IF(BN333&lt;&gt;"",IFERROR(INDEX(LMH_STEP,MATCH(BN333,LMH_KEY,0)),0),CP333)</f>
        <v>1</v>
      </c>
      <c r="CX333" s="21">
        <f>IF(BO333&lt;&gt;"",IFERROR(INDEX(LMH_STEP,MATCH(BO333,LMH_KEY,0)),0),CQ333)</f>
        <v>0</v>
      </c>
      <c r="CY333" s="21">
        <f>COUNTA(BI333:BO333)+IF(BP333&lt;&gt;"",1,0)+IFERROR(INDEX(RM_LCNT,MATCH($U333,RM_KEY,0)),0)</f>
        <v>0</v>
      </c>
      <c r="CZ333" s="21">
        <f>IF((BW333+BX333+BY333+BZ333+CA333+CB333+CC333)=0,0,(BW333*CK333+BX333*CL333+BY333*CM333+BZ333*CN333+CA333*CO333+CB333*CP333+CC333*CQ333)/(BW333+BX333+BY333+BZ333+CA333+CB333+CC333))</f>
        <v>-0.764705882352941</v>
      </c>
      <c r="DA333" s="21">
        <f>IF((CD333+CE333+CF333+CG333+CH333+CI333+CJ333)=0,0,(CD333*CR333+CE333*CS333+CF333*CT333+CG333*CU333+CH333*CV333+CI333*CW333+CJ333*CX333)/(CD333+CE333+CF333+CG333+CH333+CI333+CJ333))</f>
        <v>-0.764705882352941</v>
      </c>
    </row>
    <row r="334" ht="70" customHeight="1">
      <c r="A334" s="59" t="inlineStr">
        <is>
          <t>iFile</t>
        </is>
      </c>
      <c r="B334" s="17" t="inlineStr">
        <is>
          <t>Quality Assurance</t>
        </is>
      </c>
      <c r="C334" s="17" t="n">
        <v>5</v>
      </c>
      <c r="D334" s="17" t="inlineStr">
        <is>
          <t>IRIS2040</t>
        </is>
      </c>
      <c r="E334" s="17" t="inlineStr">
        <is>
          <t>Sandeep Padhi</t>
        </is>
      </c>
      <c r="F334" s="17" t="inlineStr">
        <is>
          <t>QA Engineer</t>
        </is>
      </c>
      <c r="G334" s="17" t="inlineStr">
        <is>
          <t>Sameer Joshi</t>
        </is>
      </c>
      <c r="H334" s="17" t="inlineStr">
        <is>
          <t>IRIS2115</t>
        </is>
      </c>
      <c r="I334" s="17" t="n">
        <v>5</v>
      </c>
      <c r="J334" s="17" t="inlineStr">
        <is>
          <t>B.Tech</t>
        </is>
      </c>
      <c r="K334" s="17" t="inlineStr">
        <is>
          <t>L3 – Professional / Associate</t>
        </is>
      </c>
      <c r="L334" s="82" t="inlineStr">
        <is>
          <t>20 of 20</t>
        </is>
      </c>
      <c r="M334" s="83" t="n"/>
      <c r="N334" s="83" t="inlineStr">
        <is>
          <t>Annual · set by manager: 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t>
        </is>
      </c>
      <c r="O334" s="83" t="inlineStr">
        <is>
          <t>Latest rating: 4 · Potential: Medium · 9-box: High Impact / Growth Talent</t>
        </is>
      </c>
      <c r="P334" s="83" t="inlineStr">
        <is>
          <t>Complexity &amp; Expertise: A3: Defined SBC API test approach; validates business rules and taxonomy mappings; Postman scripts, MySQL, Power BI → moved up 0.5
Autonomy &amp; Decision: A3: Defined the SBC API testing approach and built own Postman automation · KRA → moved up 0.5
Accountability &amp; Impact: A3: QA of the SBC API end to end; client demonstrations; missed bugs hit production → moved up 0.5
Leadership &amp; Strategy: A2: Knowledge-sharing noted in KRA; no team led → moved up 0.5</t>
        </is>
      </c>
      <c r="Q334" s="84" t="inlineStr">
        <is>
          <t>Open ▸</t>
        </is>
      </c>
      <c r="R334" s="84" t="inlineStr">
        <is>
          <t>Card ▸</t>
        </is>
      </c>
      <c r="S334" s="85" t="inlineStr">
        <is>
          <t>Quality Assurance</t>
        </is>
      </c>
      <c r="T334" s="86" t="inlineStr">
        <is>
          <t>Functional &amp; Domain Testing</t>
        </is>
      </c>
      <c r="U334" s="86" t="inlineStr">
        <is>
          <t>R070</t>
        </is>
      </c>
      <c r="V334" s="86" t="inlineStr">
        <is>
          <t>Functional &amp; Domain Testing · IC</t>
        </is>
      </c>
      <c r="W334" s="101" t="inlineStr">
        <is>
          <t>A3</t>
        </is>
      </c>
      <c r="X334" s="86" t="inlineStr">
        <is>
          <t>Band A · Practitioner</t>
        </is>
      </c>
      <c r="Y334" s="86" t="inlineStr">
        <is>
          <t>Senior QA Engineer</t>
        </is>
      </c>
      <c r="Z334" s="86" t="n"/>
      <c r="AA334" s="86" t="inlineStr">
        <is>
          <t>Placed at A3 by the evidence: six ratings × market-derived weights and rules R1–R13 · no move needed for the reporting line</t>
        </is>
      </c>
      <c r="AB334" s="86" t="n"/>
      <c r="AC334" s="88" t="inlineStr">
        <is>
          <t>A3</t>
        </is>
      </c>
      <c r="AD334" s="21" t="inlineStr">
        <is>
          <t>Medium · 5 yrs vs market 2–5 yrs for A3</t>
        </is>
      </c>
      <c r="AE334" s="21" t="n"/>
      <c r="AF334" s="21" t="inlineStr">
        <is>
          <t>P2 · SFIA 3 Apply</t>
        </is>
      </c>
      <c r="AG334" s="89" t="str">
        <f>IFERROR(IF(INDEX(RM_I_C,MATCH($U334,RM_KEY,0))="","",INDEX(RM_I_C,MATCH($U334,RM_KEY,0))),"")</f>
        <v>H</v>
      </c>
      <c r="AH334" s="90" t="str">
        <f>IFERROR(IF(INDEX(RM_I_Au,MATCH($U334,RM_KEY,0))="","",INDEX(RM_I_Au,MATCH($U334,RM_KEY,0))),"")</f>
        <v>M</v>
      </c>
      <c r="AI334" s="90" t="str">
        <f>IFERROR(IF(INDEX(RM_I_Ac,MATCH($U334,RM_KEY,0))="","",INDEX(RM_I_Ac,MATCH($U334,RM_KEY,0))),"")</f>
        <v>L</v>
      </c>
      <c r="AJ334" s="90" t="str">
        <f>IFERROR(IF(INDEX(RM_I_L,MATCH($U334,RM_KEY,0))="","",INDEX(RM_I_L,MATCH($U334,RM_KEY,0))),"")</f>
        <v>L</v>
      </c>
      <c r="AK334" s="90" t="str">
        <f>IFERROR(IF(INDEX(RM_I_BI,MATCH($U334,RM_KEY,0))="","",INDEX(RM_I_BI,MATCH($U334,RM_KEY,0))),"")</f>
        <v>L</v>
      </c>
      <c r="AL334" s="90" t="str">
        <f>IFERROR(IF(INDEX(RM_I_Exp,MATCH($U334,RM_KEY,0))="","",INDEX(RM_I_Exp,MATCH($U334,RM_KEY,0))),"")</f>
        <v>L</v>
      </c>
      <c r="AM334" s="90" t="str">
        <f>IFERROR(IF(INDEX(RM_I_Edu,MATCH($U334,RM_KEY,0))="","",INDEX(RM_I_Edu,MATCH($U334,RM_KEY,0))),"")</f>
        <v>L</v>
      </c>
      <c r="AN334" s="91" t="str">
        <f>IFERROR(IF(INDEX(RM_M_C,MATCH($U334,RM_KEY,0))="","",INDEX(RM_M_C,MATCH($U334,RM_KEY,0))),"")</f>
        <v>H</v>
      </c>
      <c r="AO334" s="92" t="str">
        <f>IFERROR(IF(INDEX(RM_M_Au,MATCH($U334,RM_KEY,0))="","",INDEX(RM_M_Au,MATCH($U334,RM_KEY,0))),"")</f>
        <v>M</v>
      </c>
      <c r="AP334" s="92" t="str">
        <f>IFERROR(IF(INDEX(RM_M_Ac,MATCH($U334,RM_KEY,0))="","",INDEX(RM_M_Ac,MATCH($U334,RM_KEY,0))),"")</f>
        <v>M</v>
      </c>
      <c r="AQ334" s="92" t="str">
        <f>IFERROR(IF(INDEX(RM_M_L,MATCH($U334,RM_KEY,0))="","",INDEX(RM_M_L,MATCH($U334,RM_KEY,0))),"")</f>
        <v>L</v>
      </c>
      <c r="AR334" s="92" t="str">
        <f>IFERROR(IF(INDEX(RM_M_BI,MATCH($U334,RM_KEY,0))="","",INDEX(RM_M_BI,MATCH($U334,RM_KEY,0))),"")</f>
        <v>L</v>
      </c>
      <c r="AS334" s="92" t="str">
        <f>IFERROR(IF(INDEX(RM_M_Exp,MATCH($U334,RM_KEY,0))="","",INDEX(RM_M_Exp,MATCH($U334,RM_KEY,0))),"")</f>
        <v>L</v>
      </c>
      <c r="AT334" s="92" t="str">
        <f>IFERROR(IF(INDEX(RM_M_Edu,MATCH($U334,RM_KEY,0))="","",INDEX(RM_M_Edu,MATCH($U334,RM_KEY,0))),"")</f>
        <v>L</v>
      </c>
      <c r="AU334" s="93" t="str">
        <f>IFERROR(IF(INDEX(RM_L_C,MATCH($U334,RM_KEY,0))="","",INDEX(RM_L_C,MATCH($U334,RM_KEY,0))),"")</f>
        <v/>
      </c>
      <c r="AV334" s="94" t="str">
        <f>IFERROR(IF(INDEX(RM_L_Au,MATCH($U334,RM_KEY,0))="","",INDEX(RM_L_Au,MATCH($U334,RM_KEY,0))),"")</f>
        <v/>
      </c>
      <c r="AW334" s="94" t="str">
        <f>IFERROR(IF(INDEX(RM_L_Ac,MATCH($U334,RM_KEY,0))="","",INDEX(RM_L_Ac,MATCH($U334,RM_KEY,0))),"")</f>
        <v/>
      </c>
      <c r="AX334" s="94" t="str">
        <f>IFERROR(IF(INDEX(RM_L_L,MATCH($U334,RM_KEY,0))="","",INDEX(RM_L_L,MATCH($U334,RM_KEY,0))),"")</f>
        <v/>
      </c>
      <c r="AY334" s="94" t="str">
        <f>IFERROR(IF(INDEX(RM_L_BI,MATCH($U334,RM_KEY,0))="","",INDEX(RM_L_BI,MATCH($U334,RM_KEY,0))),"")</f>
        <v/>
      </c>
      <c r="AZ334" s="94" t="str">
        <f>IFERROR(IF(INDEX(RM_L_Exp,MATCH($U334,RM_KEY,0))="","",INDEX(RM_L_Exp,MATCH($U334,RM_KEY,0))),"")</f>
        <v/>
      </c>
      <c r="BA334" s="94" t="str">
        <f>IFERROR(IF(INDEX(RM_L_Edu,MATCH($U334,RM_KEY,0))="","",INDEX(RM_L_Edu,MATCH($U334,RM_KEY,0))),"")</f>
        <v/>
      </c>
      <c r="BB334" s="89" t="inlineStr">
        <is>
          <t>M</t>
        </is>
      </c>
      <c r="BC334" s="90" t="inlineStr">
        <is>
          <t>M</t>
        </is>
      </c>
      <c r="BD334" s="90" t="inlineStr">
        <is>
          <t>M</t>
        </is>
      </c>
      <c r="BE334" s="90" t="inlineStr">
        <is>
          <t>L</t>
        </is>
      </c>
      <c r="BF334" s="90" t="n"/>
      <c r="BG334" s="90" t="inlineStr">
        <is>
          <t>H</t>
        </is>
      </c>
      <c r="BH334" s="90" t="inlineStr">
        <is>
          <t>M</t>
        </is>
      </c>
      <c r="BI334" s="93" t="n"/>
      <c r="BJ334" s="94" t="n"/>
      <c r="BK334" s="94" t="n"/>
      <c r="BL334" s="94" t="n"/>
      <c r="BM334" s="94" t="n"/>
      <c r="BN334" s="94" t="n"/>
      <c r="BO334" s="94" t="n"/>
      <c r="BP334" s="63" t="n"/>
      <c r="BQ334" s="95" t="str">
        <f>IF(CY334=0,"",IF(BP334&lt;&gt;"",BP334,IF(LEFT(W334,1)="X",W334,IF(OR(W334="B+",W334="C+"),INDEX(LAD_PC,MAX(1,MIN(14,MATCH(W334,LAD_PC,0)+IF((DA334-CZ334)&gt;=0.5,1,IF((DA334-CZ334)&lt;=-0.5,-1,0))))),INDEX(LAD_STD,MAX(1,MIN(12,MATCH(W334,LAD_STD,0)+IF((DA334-CZ334)&gt;=0.5,1,IF((DA334-CZ334)&lt;=-0.5,-1,0)))))))))</f>
        <v/>
      </c>
      <c r="BR334" s="86" t="str">
        <f>IF(BQ334="","",IFERROR(CHOOSE(INDEX(B_RANK,MATCH(BQ334,B_LVL,0)),"Band A · Practitioner","Band B · Specialist / Manager","B+ · Player-Coach","Band C · Principal / Head","C+ · Player-Coach","Band D · Business leadership","Band E · Enterprise leadership"),"Band X · Consultant"))</f>
        <v/>
      </c>
      <c r="BS334" s="86" t="str">
        <f>IF(BQ334="","",IF(BQ334=W334,"• Same",IF(INDEX(B_VAL,MATCH(BQ334,B_LVL,0))&gt;INDEX(B_VAL,MATCH(W334,B_LVL,0)),"▲ Up","▼ Down")))</f>
        <v/>
      </c>
      <c r="BT334" s="95" t="str">
        <f>IF(BQ334&lt;&gt;"",BQ334,W334)</f>
        <v>A3</v>
      </c>
      <c r="BU334" s="86" t="str">
        <f>IFERROR(IF($H334="","—",IF(OR(LEFT(BT334,1)="X",LEFT(INDEX($BT$7:$BT$592,MATCH($H334,$D$7:$D$592,0)),1)="X"),"—",IF(AND(LEFT(BT334,1)="E",LEFT(INDEX($BT$7:$BT$592,MATCH($H334,$D$7:$D$592,0)),1)="E"),"Exception · Band E",IF(INDEX(B_VAL,MATCH(BT334,B_LVL,0))&gt;=INDEX(B_VAL,MATCH(INDEX($BT$7:$BT$592,MATCH($H334,$D$7:$D$592,0)),B_LVL,0)),"⚠ At or above the manager",IF(INDEX(B_RANK,MATCH(BT334,B_LVL,0))=INDEX(B_RANK,MATCH(INDEX($BT$7:$BT$592,MATCH($H334,$D$7:$D$592,0)),B_LVL,0)),"⚠ Same band as the manager","OK"))))),"—")</f>
        <v>OK</v>
      </c>
      <c r="BV334" s="64" t="n"/>
      <c r="BW334" s="20">
        <f>IFERROR(INDEX(LMH_PTS,MATCH(AG334,LMH_KEY,0)),0)</f>
        <v>9</v>
      </c>
      <c r="BX334" s="21">
        <f>IFERROR(INDEX(LMH_PTS,MATCH(AH334,LMH_KEY,0)),0)</f>
        <v>3</v>
      </c>
      <c r="BY334" s="21">
        <f>IFERROR(INDEX(LMH_PTS,MATCH(AI334,LMH_KEY,0)),0)</f>
        <v>1</v>
      </c>
      <c r="BZ334" s="21">
        <f>IFERROR(INDEX(LMH_PTS,MATCH(AJ334,LMH_KEY,0)),0)</f>
        <v>1</v>
      </c>
      <c r="CA334" s="21">
        <f>IFERROR(INDEX(LMH_PTS,MATCH(AK334,LMH_KEY,0)),0)</f>
        <v>1</v>
      </c>
      <c r="CB334" s="21">
        <f>IFERROR(INDEX(LMH_PTS,MATCH(AL334,LMH_KEY,0)),0)</f>
        <v>1</v>
      </c>
      <c r="CC334" s="21">
        <f>IFERROR(INDEX(LMH_PTS,MATCH(AM334,LMH_KEY,0)),0)</f>
        <v>1</v>
      </c>
      <c r="CD334" s="21">
        <f>IFERROR(INDEX(LMH_PTS,MATCH(IF(AU334&lt;&gt;"",AU334,AG334),LMH_KEY,0)),0)</f>
        <v>9</v>
      </c>
      <c r="CE334" s="21">
        <f>IFERROR(INDEX(LMH_PTS,MATCH(IF(AV334&lt;&gt;"",AV334,AH334),LMH_KEY,0)),0)</f>
        <v>3</v>
      </c>
      <c r="CF334" s="21">
        <f>IFERROR(INDEX(LMH_PTS,MATCH(IF(AW334&lt;&gt;"",AW334,AI334),LMH_KEY,0)),0)</f>
        <v>1</v>
      </c>
      <c r="CG334" s="21">
        <f>IFERROR(INDEX(LMH_PTS,MATCH(IF(AX334&lt;&gt;"",AX334,AJ334),LMH_KEY,0)),0)</f>
        <v>1</v>
      </c>
      <c r="CH334" s="21">
        <f>IFERROR(INDEX(LMH_PTS,MATCH(IF(AY334&lt;&gt;"",AY334,AK334),LMH_KEY,0)),0)</f>
        <v>1</v>
      </c>
      <c r="CI334" s="21">
        <f>IFERROR(INDEX(LMH_PTS,MATCH(IF(AZ334&lt;&gt;"",AZ334,AL334),LMH_KEY,0)),0)</f>
        <v>1</v>
      </c>
      <c r="CJ334" s="21">
        <f>IFERROR(INDEX(LMH_PTS,MATCH(IF(BA334&lt;&gt;"",BA334,AM334),LMH_KEY,0)),0)</f>
        <v>1</v>
      </c>
      <c r="CK334" s="21">
        <f>IF(BB334="",0,IFERROR(INDEX(LMH_STEP,MATCH(BB334,LMH_KEY,0)),0))</f>
        <v>0</v>
      </c>
      <c r="CL334" s="21">
        <f>IF(BC334="",0,IFERROR(INDEX(LMH_STEP,MATCH(BC334,LMH_KEY,0)),0))</f>
        <v>0</v>
      </c>
      <c r="CM334" s="21">
        <f>IF(BD334="",0,IFERROR(INDEX(LMH_STEP,MATCH(BD334,LMH_KEY,0)),0))</f>
        <v>0</v>
      </c>
      <c r="CN334" s="21">
        <f>IF(BE334="",0,IFERROR(INDEX(LMH_STEP,MATCH(BE334,LMH_KEY,0)),0))</f>
        <v>-1</v>
      </c>
      <c r="CO334" s="21">
        <f>IF(BF334="",0,IFERROR(INDEX(LMH_STEP,MATCH(BF334,LMH_KEY,0)),0))</f>
        <v>0</v>
      </c>
      <c r="CP334" s="21">
        <f>IF(BG334="",0,IFERROR(INDEX(LMH_STEP,MATCH(BG334,LMH_KEY,0)),0))</f>
        <v>1</v>
      </c>
      <c r="CQ334" s="21">
        <f>IF(BH334="",0,IFERROR(INDEX(LMH_STEP,MATCH(BH334,LMH_KEY,0)),0))</f>
        <v>0</v>
      </c>
      <c r="CR334" s="21">
        <f>IF(BI334&lt;&gt;"",IFERROR(INDEX(LMH_STEP,MATCH(BI334,LMH_KEY,0)),0),CK334)</f>
        <v>0</v>
      </c>
      <c r="CS334" s="21">
        <f>IF(BJ334&lt;&gt;"",IFERROR(INDEX(LMH_STEP,MATCH(BJ334,LMH_KEY,0)),0),CL334)</f>
        <v>0</v>
      </c>
      <c r="CT334" s="21">
        <f>IF(BK334&lt;&gt;"",IFERROR(INDEX(LMH_STEP,MATCH(BK334,LMH_KEY,0)),0),CM334)</f>
        <v>0</v>
      </c>
      <c r="CU334" s="21">
        <f>IF(BL334&lt;&gt;"",IFERROR(INDEX(LMH_STEP,MATCH(BL334,LMH_KEY,0)),0),CN334)</f>
        <v>-1</v>
      </c>
      <c r="CV334" s="21">
        <f>IF(BM334&lt;&gt;"",IFERROR(INDEX(LMH_STEP,MATCH(BM334,LMH_KEY,0)),0),CO334)</f>
        <v>0</v>
      </c>
      <c r="CW334" s="21">
        <f>IF(BN334&lt;&gt;"",IFERROR(INDEX(LMH_STEP,MATCH(BN334,LMH_KEY,0)),0),CP334)</f>
        <v>1</v>
      </c>
      <c r="CX334" s="21">
        <f>IF(BO334&lt;&gt;"",IFERROR(INDEX(LMH_STEP,MATCH(BO334,LMH_KEY,0)),0),CQ334)</f>
        <v>0</v>
      </c>
      <c r="CY334" s="21">
        <f>COUNTA(BI334:BO334)+IF(BP334&lt;&gt;"",1,0)+IFERROR(INDEX(RM_LCNT,MATCH($U334,RM_KEY,0)),0)</f>
        <v>0</v>
      </c>
      <c r="CZ334" s="21">
        <f>IF((BW334+BX334+BY334+BZ334+CA334+CB334+CC334)=0,0,(BW334*CK334+BX334*CL334+BY334*CM334+BZ334*CN334+CA334*CO334+CB334*CP334+CC334*CQ334)/(BW334+BX334+BY334+BZ334+CA334+CB334+CC334))</f>
        <v>0</v>
      </c>
      <c r="DA334" s="21">
        <f>IF((CD334+CE334+CF334+CG334+CH334+CI334+CJ334)=0,0,(CD334*CR334+CE334*CS334+CF334*CT334+CG334*CU334+CH334*CV334+CI334*CW334+CJ334*CX334)/(CD334+CE334+CF334+CG334+CH334+CI334+CJ334))</f>
        <v>0</v>
      </c>
    </row>
    <row r="335" ht="70" customHeight="1">
      <c r="A335" s="59" t="inlineStr">
        <is>
          <t>iFile</t>
        </is>
      </c>
      <c r="B335" s="17" t="inlineStr">
        <is>
          <t>Quality Assurance</t>
        </is>
      </c>
      <c r="C335" s="17" t="n">
        <v>5</v>
      </c>
      <c r="D335" s="17" t="inlineStr">
        <is>
          <t>IRIS2227</t>
        </is>
      </c>
      <c r="E335" s="17" t="inlineStr">
        <is>
          <t>Suraj Govind Walhekar</t>
        </is>
      </c>
      <c r="F335" s="17" t="inlineStr">
        <is>
          <t>QA Engineer</t>
        </is>
      </c>
      <c r="G335" s="17" t="inlineStr">
        <is>
          <t>Sameer Joshi</t>
        </is>
      </c>
      <c r="H335" s="17" t="inlineStr">
        <is>
          <t>IRIS2115</t>
        </is>
      </c>
      <c r="I335" s="17" t="n">
        <v>5.4</v>
      </c>
      <c r="J335" s="17" t="inlineStr">
        <is>
          <t>B.E</t>
        </is>
      </c>
      <c r="K335" s="17" t="inlineStr">
        <is>
          <t>L3 – Professional / Associate</t>
        </is>
      </c>
      <c r="L335" s="82" t="inlineStr">
        <is>
          <t>20 of 20</t>
        </is>
      </c>
      <c r="M335" s="83" t="n"/>
      <c r="N335" s="83" t="inlineStr">
        <is>
          <t>Annual · set by manager: 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t>
        </is>
      </c>
      <c r="O335" s="83" t="inlineStr">
        <is>
          <t>Latest rating: 4 · Potential: Medium · 9-box: High Impact / Growth Talent</t>
        </is>
      </c>
      <c r="P335" s="83" t="inlineStr">
        <is>
          <t>Complexity &amp; Expertise: A2: Writes test cases, verifies fixes, regression and exploratory testing on SARB Phase 4 and MSME modules → matches the start
Autonomy &amp; Decision: A2: Names only managing daily schedule and routine emails → matches the start
Accountability &amp; Impact: A3: Verifies releases meet acceptance criteria; KRA expects QA sign-off on SARB Phase 4 → moved up 0.5
Leadership &amp; Strategy: A1: No guiding or leading of others described → matches the start</t>
        </is>
      </c>
      <c r="Q335" s="84" t="inlineStr">
        <is>
          <t>Open ▸</t>
        </is>
      </c>
      <c r="R335" s="84" t="inlineStr">
        <is>
          <t>Card ▸</t>
        </is>
      </c>
      <c r="S335" s="85" t="inlineStr">
        <is>
          <t>Quality Assurance</t>
        </is>
      </c>
      <c r="T335" s="86" t="inlineStr">
        <is>
          <t>Functional &amp; Domain Testing</t>
        </is>
      </c>
      <c r="U335" s="86" t="inlineStr">
        <is>
          <t>R070</t>
        </is>
      </c>
      <c r="V335" s="86" t="inlineStr">
        <is>
          <t>Functional &amp; Domain Testing · IC</t>
        </is>
      </c>
      <c r="W335" s="101" t="inlineStr">
        <is>
          <t>A3</t>
        </is>
      </c>
      <c r="X335" s="86" t="inlineStr">
        <is>
          <t>Band A · Practitioner</t>
        </is>
      </c>
      <c r="Y335" s="86" t="inlineStr">
        <is>
          <t>Senior QA Engineer</t>
        </is>
      </c>
      <c r="Z335" s="86" t="n"/>
      <c r="AA335" s="86" t="inlineStr">
        <is>
          <t>Placed at A3 by the evidence: six ratings × market-derived weights and rules R1–R13 · no move needed for the reporting line</t>
        </is>
      </c>
      <c r="AB335" s="86" t="n"/>
      <c r="AC335" s="88" t="inlineStr">
        <is>
          <t>A2</t>
        </is>
      </c>
      <c r="AD335" s="21" t="inlineStr">
        <is>
          <t>High · 5.4 yrs vs market 2–5 yrs for A3</t>
        </is>
      </c>
      <c r="AE335" s="21" t="n"/>
      <c r="AF335" s="21" t="inlineStr">
        <is>
          <t>P2 · SFIA 3 Apply</t>
        </is>
      </c>
      <c r="AG335" s="89" t="str">
        <f>IFERROR(IF(INDEX(RM_I_C,MATCH($U335,RM_KEY,0))="","",INDEX(RM_I_C,MATCH($U335,RM_KEY,0))),"")</f>
        <v>H</v>
      </c>
      <c r="AH335" s="90" t="str">
        <f>IFERROR(IF(INDEX(RM_I_Au,MATCH($U335,RM_KEY,0))="","",INDEX(RM_I_Au,MATCH($U335,RM_KEY,0))),"")</f>
        <v>M</v>
      </c>
      <c r="AI335" s="90" t="str">
        <f>IFERROR(IF(INDEX(RM_I_Ac,MATCH($U335,RM_KEY,0))="","",INDEX(RM_I_Ac,MATCH($U335,RM_KEY,0))),"")</f>
        <v>L</v>
      </c>
      <c r="AJ335" s="90" t="str">
        <f>IFERROR(IF(INDEX(RM_I_L,MATCH($U335,RM_KEY,0))="","",INDEX(RM_I_L,MATCH($U335,RM_KEY,0))),"")</f>
        <v>L</v>
      </c>
      <c r="AK335" s="90" t="str">
        <f>IFERROR(IF(INDEX(RM_I_BI,MATCH($U335,RM_KEY,0))="","",INDEX(RM_I_BI,MATCH($U335,RM_KEY,0))),"")</f>
        <v>L</v>
      </c>
      <c r="AL335" s="90" t="str">
        <f>IFERROR(IF(INDEX(RM_I_Exp,MATCH($U335,RM_KEY,0))="","",INDEX(RM_I_Exp,MATCH($U335,RM_KEY,0))),"")</f>
        <v>L</v>
      </c>
      <c r="AM335" s="90" t="str">
        <f>IFERROR(IF(INDEX(RM_I_Edu,MATCH($U335,RM_KEY,0))="","",INDEX(RM_I_Edu,MATCH($U335,RM_KEY,0))),"")</f>
        <v>L</v>
      </c>
      <c r="AN335" s="91" t="str">
        <f>IFERROR(IF(INDEX(RM_M_C,MATCH($U335,RM_KEY,0))="","",INDEX(RM_M_C,MATCH($U335,RM_KEY,0))),"")</f>
        <v>H</v>
      </c>
      <c r="AO335" s="92" t="str">
        <f>IFERROR(IF(INDEX(RM_M_Au,MATCH($U335,RM_KEY,0))="","",INDEX(RM_M_Au,MATCH($U335,RM_KEY,0))),"")</f>
        <v>M</v>
      </c>
      <c r="AP335" s="92" t="str">
        <f>IFERROR(IF(INDEX(RM_M_Ac,MATCH($U335,RM_KEY,0))="","",INDEX(RM_M_Ac,MATCH($U335,RM_KEY,0))),"")</f>
        <v>M</v>
      </c>
      <c r="AQ335" s="92" t="str">
        <f>IFERROR(IF(INDEX(RM_M_L,MATCH($U335,RM_KEY,0))="","",INDEX(RM_M_L,MATCH($U335,RM_KEY,0))),"")</f>
        <v>L</v>
      </c>
      <c r="AR335" s="92" t="str">
        <f>IFERROR(IF(INDEX(RM_M_BI,MATCH($U335,RM_KEY,0))="","",INDEX(RM_M_BI,MATCH($U335,RM_KEY,0))),"")</f>
        <v>L</v>
      </c>
      <c r="AS335" s="92" t="str">
        <f>IFERROR(IF(INDEX(RM_M_Exp,MATCH($U335,RM_KEY,0))="","",INDEX(RM_M_Exp,MATCH($U335,RM_KEY,0))),"")</f>
        <v>L</v>
      </c>
      <c r="AT335" s="92" t="str">
        <f>IFERROR(IF(INDEX(RM_M_Edu,MATCH($U335,RM_KEY,0))="","",INDEX(RM_M_Edu,MATCH($U335,RM_KEY,0))),"")</f>
        <v>L</v>
      </c>
      <c r="AU335" s="93" t="str">
        <f>IFERROR(IF(INDEX(RM_L_C,MATCH($U335,RM_KEY,0))="","",INDEX(RM_L_C,MATCH($U335,RM_KEY,0))),"")</f>
        <v/>
      </c>
      <c r="AV335" s="94" t="str">
        <f>IFERROR(IF(INDEX(RM_L_Au,MATCH($U335,RM_KEY,0))="","",INDEX(RM_L_Au,MATCH($U335,RM_KEY,0))),"")</f>
        <v/>
      </c>
      <c r="AW335" s="94" t="str">
        <f>IFERROR(IF(INDEX(RM_L_Ac,MATCH($U335,RM_KEY,0))="","",INDEX(RM_L_Ac,MATCH($U335,RM_KEY,0))),"")</f>
        <v/>
      </c>
      <c r="AX335" s="94" t="str">
        <f>IFERROR(IF(INDEX(RM_L_L,MATCH($U335,RM_KEY,0))="","",INDEX(RM_L_L,MATCH($U335,RM_KEY,0))),"")</f>
        <v/>
      </c>
      <c r="AY335" s="94" t="str">
        <f>IFERROR(IF(INDEX(RM_L_BI,MATCH($U335,RM_KEY,0))="","",INDEX(RM_L_BI,MATCH($U335,RM_KEY,0))),"")</f>
        <v/>
      </c>
      <c r="AZ335" s="94" t="str">
        <f>IFERROR(IF(INDEX(RM_L_Exp,MATCH($U335,RM_KEY,0))="","",INDEX(RM_L_Exp,MATCH($U335,RM_KEY,0))),"")</f>
        <v/>
      </c>
      <c r="BA335" s="94" t="str">
        <f>IFERROR(IF(INDEX(RM_L_Edu,MATCH($U335,RM_KEY,0))="","",INDEX(RM_L_Edu,MATCH($U335,RM_KEY,0))),"")</f>
        <v/>
      </c>
      <c r="BB335" s="89" t="inlineStr">
        <is>
          <t>L</t>
        </is>
      </c>
      <c r="BC335" s="90" t="inlineStr">
        <is>
          <t>L</t>
        </is>
      </c>
      <c r="BD335" s="90" t="inlineStr">
        <is>
          <t>M</t>
        </is>
      </c>
      <c r="BE335" s="90" t="inlineStr">
        <is>
          <t>L</t>
        </is>
      </c>
      <c r="BF335" s="90" t="n"/>
      <c r="BG335" s="90" t="inlineStr">
        <is>
          <t>H</t>
        </is>
      </c>
      <c r="BH335" s="90" t="inlineStr">
        <is>
          <t>M</t>
        </is>
      </c>
      <c r="BI335" s="93" t="n"/>
      <c r="BJ335" s="94" t="n"/>
      <c r="BK335" s="94" t="n"/>
      <c r="BL335" s="94" t="n"/>
      <c r="BM335" s="94" t="n"/>
      <c r="BN335" s="94" t="n"/>
      <c r="BO335" s="94" t="n"/>
      <c r="BP335" s="63" t="n"/>
      <c r="BQ335" s="95" t="str">
        <f>IF(CY335=0,"",IF(BP335&lt;&gt;"",BP335,IF(LEFT(W335,1)="X",W335,IF(OR(W335="B+",W335="C+"),INDEX(LAD_PC,MAX(1,MIN(14,MATCH(W335,LAD_PC,0)+IF((DA335-CZ335)&gt;=0.5,1,IF((DA335-CZ335)&lt;=-0.5,-1,0))))),INDEX(LAD_STD,MAX(1,MIN(12,MATCH(W335,LAD_STD,0)+IF((DA335-CZ335)&gt;=0.5,1,IF((DA335-CZ335)&lt;=-0.5,-1,0)))))))))</f>
        <v/>
      </c>
      <c r="BR335" s="86" t="str">
        <f>IF(BQ335="","",IFERROR(CHOOSE(INDEX(B_RANK,MATCH(BQ335,B_LVL,0)),"Band A · Practitioner","Band B · Specialist / Manager","B+ · Player-Coach","Band C · Principal / Head","C+ · Player-Coach","Band D · Business leadership","Band E · Enterprise leadership"),"Band X · Consultant"))</f>
        <v/>
      </c>
      <c r="BS335" s="86" t="str">
        <f>IF(BQ335="","",IF(BQ335=W335,"• Same",IF(INDEX(B_VAL,MATCH(BQ335,B_LVL,0))&gt;INDEX(B_VAL,MATCH(W335,B_LVL,0)),"▲ Up","▼ Down")))</f>
        <v/>
      </c>
      <c r="BT335" s="95" t="str">
        <f>IF(BQ335&lt;&gt;"",BQ335,W335)</f>
        <v>A3</v>
      </c>
      <c r="BU335" s="86" t="str">
        <f>IFERROR(IF($H335="","—",IF(OR(LEFT(BT335,1)="X",LEFT(INDEX($BT$7:$BT$592,MATCH($H335,$D$7:$D$592,0)),1)="X"),"—",IF(AND(LEFT(BT335,1)="E",LEFT(INDEX($BT$7:$BT$592,MATCH($H335,$D$7:$D$592,0)),1)="E"),"Exception · Band E",IF(INDEX(B_VAL,MATCH(BT335,B_LVL,0))&gt;=INDEX(B_VAL,MATCH(INDEX($BT$7:$BT$592,MATCH($H335,$D$7:$D$592,0)),B_LVL,0)),"⚠ At or above the manager",IF(INDEX(B_RANK,MATCH(BT335,B_LVL,0))=INDEX(B_RANK,MATCH(INDEX($BT$7:$BT$592,MATCH($H335,$D$7:$D$592,0)),B_LVL,0)),"⚠ Same band as the manager","OK"))))),"—")</f>
        <v>OK</v>
      </c>
      <c r="BV335" s="64" t="n"/>
      <c r="BW335" s="20">
        <f>IFERROR(INDEX(LMH_PTS,MATCH(AG335,LMH_KEY,0)),0)</f>
        <v>9</v>
      </c>
      <c r="BX335" s="21">
        <f>IFERROR(INDEX(LMH_PTS,MATCH(AH335,LMH_KEY,0)),0)</f>
        <v>3</v>
      </c>
      <c r="BY335" s="21">
        <f>IFERROR(INDEX(LMH_PTS,MATCH(AI335,LMH_KEY,0)),0)</f>
        <v>1</v>
      </c>
      <c r="BZ335" s="21">
        <f>IFERROR(INDEX(LMH_PTS,MATCH(AJ335,LMH_KEY,0)),0)</f>
        <v>1</v>
      </c>
      <c r="CA335" s="21">
        <f>IFERROR(INDEX(LMH_PTS,MATCH(AK335,LMH_KEY,0)),0)</f>
        <v>1</v>
      </c>
      <c r="CB335" s="21">
        <f>IFERROR(INDEX(LMH_PTS,MATCH(AL335,LMH_KEY,0)),0)</f>
        <v>1</v>
      </c>
      <c r="CC335" s="21">
        <f>IFERROR(INDEX(LMH_PTS,MATCH(AM335,LMH_KEY,0)),0)</f>
        <v>1</v>
      </c>
      <c r="CD335" s="21">
        <f>IFERROR(INDEX(LMH_PTS,MATCH(IF(AU335&lt;&gt;"",AU335,AG335),LMH_KEY,0)),0)</f>
        <v>9</v>
      </c>
      <c r="CE335" s="21">
        <f>IFERROR(INDEX(LMH_PTS,MATCH(IF(AV335&lt;&gt;"",AV335,AH335),LMH_KEY,0)),0)</f>
        <v>3</v>
      </c>
      <c r="CF335" s="21">
        <f>IFERROR(INDEX(LMH_PTS,MATCH(IF(AW335&lt;&gt;"",AW335,AI335),LMH_KEY,0)),0)</f>
        <v>1</v>
      </c>
      <c r="CG335" s="21">
        <f>IFERROR(INDEX(LMH_PTS,MATCH(IF(AX335&lt;&gt;"",AX335,AJ335),LMH_KEY,0)),0)</f>
        <v>1</v>
      </c>
      <c r="CH335" s="21">
        <f>IFERROR(INDEX(LMH_PTS,MATCH(IF(AY335&lt;&gt;"",AY335,AK335),LMH_KEY,0)),0)</f>
        <v>1</v>
      </c>
      <c r="CI335" s="21">
        <f>IFERROR(INDEX(LMH_PTS,MATCH(IF(AZ335&lt;&gt;"",AZ335,AL335),LMH_KEY,0)),0)</f>
        <v>1</v>
      </c>
      <c r="CJ335" s="21">
        <f>IFERROR(INDEX(LMH_PTS,MATCH(IF(BA335&lt;&gt;"",BA335,AM335),LMH_KEY,0)),0)</f>
        <v>1</v>
      </c>
      <c r="CK335" s="21">
        <f>IF(BB335="",0,IFERROR(INDEX(LMH_STEP,MATCH(BB335,LMH_KEY,0)),0))</f>
        <v>-1</v>
      </c>
      <c r="CL335" s="21">
        <f>IF(BC335="",0,IFERROR(INDEX(LMH_STEP,MATCH(BC335,LMH_KEY,0)),0))</f>
        <v>-1</v>
      </c>
      <c r="CM335" s="21">
        <f>IF(BD335="",0,IFERROR(INDEX(LMH_STEP,MATCH(BD335,LMH_KEY,0)),0))</f>
        <v>0</v>
      </c>
      <c r="CN335" s="21">
        <f>IF(BE335="",0,IFERROR(INDEX(LMH_STEP,MATCH(BE335,LMH_KEY,0)),0))</f>
        <v>-1</v>
      </c>
      <c r="CO335" s="21">
        <f>IF(BF335="",0,IFERROR(INDEX(LMH_STEP,MATCH(BF335,LMH_KEY,0)),0))</f>
        <v>0</v>
      </c>
      <c r="CP335" s="21">
        <f>IF(BG335="",0,IFERROR(INDEX(LMH_STEP,MATCH(BG335,LMH_KEY,0)),0))</f>
        <v>1</v>
      </c>
      <c r="CQ335" s="21">
        <f>IF(BH335="",0,IFERROR(INDEX(LMH_STEP,MATCH(BH335,LMH_KEY,0)),0))</f>
        <v>0</v>
      </c>
      <c r="CR335" s="21">
        <f>IF(BI335&lt;&gt;"",IFERROR(INDEX(LMH_STEP,MATCH(BI335,LMH_KEY,0)),0),CK335)</f>
        <v>-1</v>
      </c>
      <c r="CS335" s="21">
        <f>IF(BJ335&lt;&gt;"",IFERROR(INDEX(LMH_STEP,MATCH(BJ335,LMH_KEY,0)),0),CL335)</f>
        <v>-1</v>
      </c>
      <c r="CT335" s="21">
        <f>IF(BK335&lt;&gt;"",IFERROR(INDEX(LMH_STEP,MATCH(BK335,LMH_KEY,0)),0),CM335)</f>
        <v>0</v>
      </c>
      <c r="CU335" s="21">
        <f>IF(BL335&lt;&gt;"",IFERROR(INDEX(LMH_STEP,MATCH(BL335,LMH_KEY,0)),0),CN335)</f>
        <v>-1</v>
      </c>
      <c r="CV335" s="21">
        <f>IF(BM335&lt;&gt;"",IFERROR(INDEX(LMH_STEP,MATCH(BM335,LMH_KEY,0)),0),CO335)</f>
        <v>0</v>
      </c>
      <c r="CW335" s="21">
        <f>IF(BN335&lt;&gt;"",IFERROR(INDEX(LMH_STEP,MATCH(BN335,LMH_KEY,0)),0),CP335)</f>
        <v>1</v>
      </c>
      <c r="CX335" s="21">
        <f>IF(BO335&lt;&gt;"",IFERROR(INDEX(LMH_STEP,MATCH(BO335,LMH_KEY,0)),0),CQ335)</f>
        <v>0</v>
      </c>
      <c r="CY335" s="21">
        <f>COUNTA(BI335:BO335)+IF(BP335&lt;&gt;"",1,0)+IFERROR(INDEX(RM_LCNT,MATCH($U335,RM_KEY,0)),0)</f>
        <v>0</v>
      </c>
      <c r="CZ335" s="21">
        <f>IF((BW335+BX335+BY335+BZ335+CA335+CB335+CC335)=0,0,(BW335*CK335+BX335*CL335+BY335*CM335+BZ335*CN335+CA335*CO335+CB335*CP335+CC335*CQ335)/(BW335+BX335+BY335+BZ335+CA335+CB335+CC335))</f>
        <v>-0.705882352941177</v>
      </c>
      <c r="DA335" s="21">
        <f>IF((CD335+CE335+CF335+CG335+CH335+CI335+CJ335)=0,0,(CD335*CR335+CE335*CS335+CF335*CT335+CG335*CU335+CH335*CV335+CI335*CW335+CJ335*CX335)/(CD335+CE335+CF335+CG335+CH335+CI335+CJ335))</f>
        <v>-0.705882352941177</v>
      </c>
    </row>
    <row r="336" ht="70" customHeight="1">
      <c r="A336" s="59" t="inlineStr">
        <is>
          <t>iFile</t>
        </is>
      </c>
      <c r="B336" s="17" t="inlineStr">
        <is>
          <t>Quality Assurance</t>
        </is>
      </c>
      <c r="C336" s="17" t="n">
        <v>4</v>
      </c>
      <c r="D336" s="17" t="inlineStr">
        <is>
          <t>IRIS1654</t>
        </is>
      </c>
      <c r="E336" s="17" t="inlineStr">
        <is>
          <t>Pallavi Suryavanshi</t>
        </is>
      </c>
      <c r="F336" s="17" t="inlineStr">
        <is>
          <t>Senior QA - Engineer</t>
        </is>
      </c>
      <c r="G336" s="17" t="inlineStr">
        <is>
          <t>Davinder Pal Singh</t>
        </is>
      </c>
      <c r="H336" s="17" t="inlineStr">
        <is>
          <t>IRIS0728</t>
        </is>
      </c>
      <c r="I336" s="17" t="n">
        <v>11.2</v>
      </c>
      <c r="J336" s="17" t="inlineStr">
        <is>
          <t>MCA</t>
        </is>
      </c>
      <c r="K336" s="17" t="inlineStr">
        <is>
          <t>L4 – Senior</t>
        </is>
      </c>
      <c r="L336" s="82" t="inlineStr">
        <is>
          <t>20 of 20</t>
        </is>
      </c>
      <c r="M336" s="83" t="n"/>
      <c r="N336" s="83" t="inlineStr">
        <is>
          <t>Annual · set by manager: 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
        </is>
      </c>
      <c r="O336" s="83" t="inlineStr">
        <is>
          <t>Latest rating: 4 · Potential: Medium · 9-box: Trusted Professional</t>
        </is>
      </c>
      <c r="P336" s="83" t="inlineStr">
        <is>
          <t>Complexity &amp; Expertise: B1: FlaUI automation of Excel-based iFile app; test scenarios across QFCRA modules; manages CBJ/QFCRA testing → moved up 0.5
Autonomy &amp; Decision: A3: Decides test scenario and case approach; coordinates directly with the client on issues → matches the start
Accountability &amp; Impact: B1: own survey / KRA answers · summarised by the rater; not quoted → matches the start
Leadership &amp; Strategy: A3: Runs regular knowledge-sharing sessions; two reports; no team direction described → moved down 0.5</t>
        </is>
      </c>
      <c r="Q336" s="84" t="inlineStr">
        <is>
          <t>Open ▸</t>
        </is>
      </c>
      <c r="R336" s="84" t="inlineStr">
        <is>
          <t>Card ▸</t>
        </is>
      </c>
      <c r="S336" s="85" t="inlineStr">
        <is>
          <t>Quality Assurance</t>
        </is>
      </c>
      <c r="T336" s="86" t="inlineStr">
        <is>
          <t>Functional &amp; Domain Testing</t>
        </is>
      </c>
      <c r="U336" s="86" t="inlineStr">
        <is>
          <t>R070</t>
        </is>
      </c>
      <c r="V336" s="86" t="inlineStr">
        <is>
          <t>Functional &amp; Domain Testing · IC</t>
        </is>
      </c>
      <c r="W336" s="99" t="inlineStr">
        <is>
          <t>B1</t>
        </is>
      </c>
      <c r="X336" s="86" t="inlineStr">
        <is>
          <t>Band B · Specialist / Manager</t>
        </is>
      </c>
      <c r="Y336" s="86" t="inlineStr">
        <is>
          <t>QA Specialist – POD Lead</t>
        </is>
      </c>
      <c r="Z336" s="86" t="n"/>
      <c r="AA336" s="86" t="inlineStr">
        <is>
          <t>Placed at B1 by the evidence: six ratings × market-derived weights and rules R1–R13 · no move needed for the reporting line</t>
        </is>
      </c>
      <c r="AB336" s="86" t="n"/>
      <c r="AC336" s="88" t="inlineStr">
        <is>
          <t>B1</t>
        </is>
      </c>
      <c r="AD336" s="21" t="inlineStr">
        <is>
          <t>High · 11.2 yrs vs market 4–8 yrs for B1</t>
        </is>
      </c>
      <c r="AE336" s="21" t="inlineStr">
        <is>
          <t>2 direct reports · norm IC: none · Team Lead: 3–5</t>
        </is>
      </c>
      <c r="AF336" s="21" t="inlineStr">
        <is>
          <t>P3 / M2 · SFIA 4 Enable</t>
        </is>
      </c>
      <c r="AG336" s="89" t="str">
        <f>IFERROR(IF(INDEX(RM_I_C,MATCH($U336,RM_KEY,0))="","",INDEX(RM_I_C,MATCH($U336,RM_KEY,0))),"")</f>
        <v>H</v>
      </c>
      <c r="AH336" s="90" t="str">
        <f>IFERROR(IF(INDEX(RM_I_Au,MATCH($U336,RM_KEY,0))="","",INDEX(RM_I_Au,MATCH($U336,RM_KEY,0))),"")</f>
        <v>M</v>
      </c>
      <c r="AI336" s="90" t="str">
        <f>IFERROR(IF(INDEX(RM_I_Ac,MATCH($U336,RM_KEY,0))="","",INDEX(RM_I_Ac,MATCH($U336,RM_KEY,0))),"")</f>
        <v>L</v>
      </c>
      <c r="AJ336" s="90" t="str">
        <f>IFERROR(IF(INDEX(RM_I_L,MATCH($U336,RM_KEY,0))="","",INDEX(RM_I_L,MATCH($U336,RM_KEY,0))),"")</f>
        <v>L</v>
      </c>
      <c r="AK336" s="90" t="str">
        <f>IFERROR(IF(INDEX(RM_I_BI,MATCH($U336,RM_KEY,0))="","",INDEX(RM_I_BI,MATCH($U336,RM_KEY,0))),"")</f>
        <v>L</v>
      </c>
      <c r="AL336" s="90" t="str">
        <f>IFERROR(IF(INDEX(RM_I_Exp,MATCH($U336,RM_KEY,0))="","",INDEX(RM_I_Exp,MATCH($U336,RM_KEY,0))),"")</f>
        <v>L</v>
      </c>
      <c r="AM336" s="90" t="str">
        <f>IFERROR(IF(INDEX(RM_I_Edu,MATCH($U336,RM_KEY,0))="","",INDEX(RM_I_Edu,MATCH($U336,RM_KEY,0))),"")</f>
        <v>L</v>
      </c>
      <c r="AN336" s="91" t="str">
        <f>IFERROR(IF(INDEX(RM_M_C,MATCH($U336,RM_KEY,0))="","",INDEX(RM_M_C,MATCH($U336,RM_KEY,0))),"")</f>
        <v>H</v>
      </c>
      <c r="AO336" s="92" t="str">
        <f>IFERROR(IF(INDEX(RM_M_Au,MATCH($U336,RM_KEY,0))="","",INDEX(RM_M_Au,MATCH($U336,RM_KEY,0))),"")</f>
        <v>M</v>
      </c>
      <c r="AP336" s="92" t="str">
        <f>IFERROR(IF(INDEX(RM_M_Ac,MATCH($U336,RM_KEY,0))="","",INDEX(RM_M_Ac,MATCH($U336,RM_KEY,0))),"")</f>
        <v>M</v>
      </c>
      <c r="AQ336" s="92" t="str">
        <f>IFERROR(IF(INDEX(RM_M_L,MATCH($U336,RM_KEY,0))="","",INDEX(RM_M_L,MATCH($U336,RM_KEY,0))),"")</f>
        <v>L</v>
      </c>
      <c r="AR336" s="92" t="str">
        <f>IFERROR(IF(INDEX(RM_M_BI,MATCH($U336,RM_KEY,0))="","",INDEX(RM_M_BI,MATCH($U336,RM_KEY,0))),"")</f>
        <v>L</v>
      </c>
      <c r="AS336" s="92" t="str">
        <f>IFERROR(IF(INDEX(RM_M_Exp,MATCH($U336,RM_KEY,0))="","",INDEX(RM_M_Exp,MATCH($U336,RM_KEY,0))),"")</f>
        <v>L</v>
      </c>
      <c r="AT336" s="92" t="str">
        <f>IFERROR(IF(INDEX(RM_M_Edu,MATCH($U336,RM_KEY,0))="","",INDEX(RM_M_Edu,MATCH($U336,RM_KEY,0))),"")</f>
        <v>L</v>
      </c>
      <c r="AU336" s="93" t="str">
        <f>IFERROR(IF(INDEX(RM_L_C,MATCH($U336,RM_KEY,0))="","",INDEX(RM_L_C,MATCH($U336,RM_KEY,0))),"")</f>
        <v/>
      </c>
      <c r="AV336" s="94" t="str">
        <f>IFERROR(IF(INDEX(RM_L_Au,MATCH($U336,RM_KEY,0))="","",INDEX(RM_L_Au,MATCH($U336,RM_KEY,0))),"")</f>
        <v/>
      </c>
      <c r="AW336" s="94" t="str">
        <f>IFERROR(IF(INDEX(RM_L_Ac,MATCH($U336,RM_KEY,0))="","",INDEX(RM_L_Ac,MATCH($U336,RM_KEY,0))),"")</f>
        <v/>
      </c>
      <c r="AX336" s="94" t="str">
        <f>IFERROR(IF(INDEX(RM_L_L,MATCH($U336,RM_KEY,0))="","",INDEX(RM_L_L,MATCH($U336,RM_KEY,0))),"")</f>
        <v/>
      </c>
      <c r="AY336" s="94" t="str">
        <f>IFERROR(IF(INDEX(RM_L_BI,MATCH($U336,RM_KEY,0))="","",INDEX(RM_L_BI,MATCH($U336,RM_KEY,0))),"")</f>
        <v/>
      </c>
      <c r="AZ336" s="94" t="str">
        <f>IFERROR(IF(INDEX(RM_L_Exp,MATCH($U336,RM_KEY,0))="","",INDEX(RM_L_Exp,MATCH($U336,RM_KEY,0))),"")</f>
        <v/>
      </c>
      <c r="BA336" s="94" t="str">
        <f>IFERROR(IF(INDEX(RM_L_Edu,MATCH($U336,RM_KEY,0))="","",INDEX(RM_L_Edu,MATCH($U336,RM_KEY,0))),"")</f>
        <v/>
      </c>
      <c r="BB336" s="89" t="inlineStr">
        <is>
          <t>M</t>
        </is>
      </c>
      <c r="BC336" s="90" t="inlineStr">
        <is>
          <t>L</t>
        </is>
      </c>
      <c r="BD336" s="90" t="inlineStr">
        <is>
          <t>M</t>
        </is>
      </c>
      <c r="BE336" s="90" t="inlineStr">
        <is>
          <t>M</t>
        </is>
      </c>
      <c r="BF336" s="90" t="n"/>
      <c r="BG336" s="90" t="inlineStr">
        <is>
          <t>H</t>
        </is>
      </c>
      <c r="BH336" s="90" t="inlineStr">
        <is>
          <t>H</t>
        </is>
      </c>
      <c r="BI336" s="93" t="n"/>
      <c r="BJ336" s="94" t="n"/>
      <c r="BK336" s="94" t="n"/>
      <c r="BL336" s="94" t="n"/>
      <c r="BM336" s="94" t="n"/>
      <c r="BN336" s="94" t="n"/>
      <c r="BO336" s="94" t="n"/>
      <c r="BP336" s="63" t="n"/>
      <c r="BQ336" s="95" t="str">
        <f>IF(CY336=0,"",IF(BP336&lt;&gt;"",BP336,IF(LEFT(W336,1)="X",W336,IF(OR(W336="B+",W336="C+"),INDEX(LAD_PC,MAX(1,MIN(14,MATCH(W336,LAD_PC,0)+IF((DA336-CZ336)&gt;=0.5,1,IF((DA336-CZ336)&lt;=-0.5,-1,0))))),INDEX(LAD_STD,MAX(1,MIN(12,MATCH(W336,LAD_STD,0)+IF((DA336-CZ336)&gt;=0.5,1,IF((DA336-CZ336)&lt;=-0.5,-1,0)))))))))</f>
        <v/>
      </c>
      <c r="BR336" s="86" t="str">
        <f>IF(BQ336="","",IFERROR(CHOOSE(INDEX(B_RANK,MATCH(BQ336,B_LVL,0)),"Band A · Practitioner","Band B · Specialist / Manager","B+ · Player-Coach","Band C · Principal / Head","C+ · Player-Coach","Band D · Business leadership","Band E · Enterprise leadership"),"Band X · Consultant"))</f>
        <v/>
      </c>
      <c r="BS336" s="86" t="str">
        <f>IF(BQ336="","",IF(BQ336=W336,"• Same",IF(INDEX(B_VAL,MATCH(BQ336,B_LVL,0))&gt;INDEX(B_VAL,MATCH(W336,B_LVL,0)),"▲ Up","▼ Down")))</f>
        <v/>
      </c>
      <c r="BT336" s="95" t="str">
        <f>IF(BQ336&lt;&gt;"",BQ336,W336)</f>
        <v>B1</v>
      </c>
      <c r="BU336" s="86" t="str">
        <f>IFERROR(IF($H336="","—",IF(OR(LEFT(BT336,1)="X",LEFT(INDEX($BT$7:$BT$592,MATCH($H336,$D$7:$D$592,0)),1)="X"),"—",IF(AND(LEFT(BT336,1)="E",LEFT(INDEX($BT$7:$BT$592,MATCH($H336,$D$7:$D$592,0)),1)="E"),"Exception · Band E",IF(INDEX(B_VAL,MATCH(BT336,B_LVL,0))&gt;=INDEX(B_VAL,MATCH(INDEX($BT$7:$BT$592,MATCH($H336,$D$7:$D$592,0)),B_LVL,0)),"⚠ At or above the manager",IF(INDEX(B_RANK,MATCH(BT336,B_LVL,0))=INDEX(B_RANK,MATCH(INDEX($BT$7:$BT$592,MATCH($H336,$D$7:$D$592,0)),B_LVL,0)),"⚠ Same band as the manager","OK"))))),"—")</f>
        <v>OK</v>
      </c>
      <c r="BV336" s="64" t="n"/>
      <c r="BW336" s="20">
        <f>IFERROR(INDEX(LMH_PTS,MATCH(AG336,LMH_KEY,0)),0)</f>
        <v>9</v>
      </c>
      <c r="BX336" s="21">
        <f>IFERROR(INDEX(LMH_PTS,MATCH(AH336,LMH_KEY,0)),0)</f>
        <v>3</v>
      </c>
      <c r="BY336" s="21">
        <f>IFERROR(INDEX(LMH_PTS,MATCH(AI336,LMH_KEY,0)),0)</f>
        <v>1</v>
      </c>
      <c r="BZ336" s="21">
        <f>IFERROR(INDEX(LMH_PTS,MATCH(AJ336,LMH_KEY,0)),0)</f>
        <v>1</v>
      </c>
      <c r="CA336" s="21">
        <f>IFERROR(INDEX(LMH_PTS,MATCH(AK336,LMH_KEY,0)),0)</f>
        <v>1</v>
      </c>
      <c r="CB336" s="21">
        <f>IFERROR(INDEX(LMH_PTS,MATCH(AL336,LMH_KEY,0)),0)</f>
        <v>1</v>
      </c>
      <c r="CC336" s="21">
        <f>IFERROR(INDEX(LMH_PTS,MATCH(AM336,LMH_KEY,0)),0)</f>
        <v>1</v>
      </c>
      <c r="CD336" s="21">
        <f>IFERROR(INDEX(LMH_PTS,MATCH(IF(AU336&lt;&gt;"",AU336,AG336),LMH_KEY,0)),0)</f>
        <v>9</v>
      </c>
      <c r="CE336" s="21">
        <f>IFERROR(INDEX(LMH_PTS,MATCH(IF(AV336&lt;&gt;"",AV336,AH336),LMH_KEY,0)),0)</f>
        <v>3</v>
      </c>
      <c r="CF336" s="21">
        <f>IFERROR(INDEX(LMH_PTS,MATCH(IF(AW336&lt;&gt;"",AW336,AI336),LMH_KEY,0)),0)</f>
        <v>1</v>
      </c>
      <c r="CG336" s="21">
        <f>IFERROR(INDEX(LMH_PTS,MATCH(IF(AX336&lt;&gt;"",AX336,AJ336),LMH_KEY,0)),0)</f>
        <v>1</v>
      </c>
      <c r="CH336" s="21">
        <f>IFERROR(INDEX(LMH_PTS,MATCH(IF(AY336&lt;&gt;"",AY336,AK336),LMH_KEY,0)),0)</f>
        <v>1</v>
      </c>
      <c r="CI336" s="21">
        <f>IFERROR(INDEX(LMH_PTS,MATCH(IF(AZ336&lt;&gt;"",AZ336,AL336),LMH_KEY,0)),0)</f>
        <v>1</v>
      </c>
      <c r="CJ336" s="21">
        <f>IFERROR(INDEX(LMH_PTS,MATCH(IF(BA336&lt;&gt;"",BA336,AM336),LMH_KEY,0)),0)</f>
        <v>1</v>
      </c>
      <c r="CK336" s="21">
        <f>IF(BB336="",0,IFERROR(INDEX(LMH_STEP,MATCH(BB336,LMH_KEY,0)),0))</f>
        <v>0</v>
      </c>
      <c r="CL336" s="21">
        <f>IF(BC336="",0,IFERROR(INDEX(LMH_STEP,MATCH(BC336,LMH_KEY,0)),0))</f>
        <v>-1</v>
      </c>
      <c r="CM336" s="21">
        <f>IF(BD336="",0,IFERROR(INDEX(LMH_STEP,MATCH(BD336,LMH_KEY,0)),0))</f>
        <v>0</v>
      </c>
      <c r="CN336" s="21">
        <f>IF(BE336="",0,IFERROR(INDEX(LMH_STEP,MATCH(BE336,LMH_KEY,0)),0))</f>
        <v>0</v>
      </c>
      <c r="CO336" s="21">
        <f>IF(BF336="",0,IFERROR(INDEX(LMH_STEP,MATCH(BF336,LMH_KEY,0)),0))</f>
        <v>0</v>
      </c>
      <c r="CP336" s="21">
        <f>IF(BG336="",0,IFERROR(INDEX(LMH_STEP,MATCH(BG336,LMH_KEY,0)),0))</f>
        <v>1</v>
      </c>
      <c r="CQ336" s="21">
        <f>IF(BH336="",0,IFERROR(INDEX(LMH_STEP,MATCH(BH336,LMH_KEY,0)),0))</f>
        <v>1</v>
      </c>
      <c r="CR336" s="21">
        <f>IF(BI336&lt;&gt;"",IFERROR(INDEX(LMH_STEP,MATCH(BI336,LMH_KEY,0)),0),CK336)</f>
        <v>0</v>
      </c>
      <c r="CS336" s="21">
        <f>IF(BJ336&lt;&gt;"",IFERROR(INDEX(LMH_STEP,MATCH(BJ336,LMH_KEY,0)),0),CL336)</f>
        <v>-1</v>
      </c>
      <c r="CT336" s="21">
        <f>IF(BK336&lt;&gt;"",IFERROR(INDEX(LMH_STEP,MATCH(BK336,LMH_KEY,0)),0),CM336)</f>
        <v>0</v>
      </c>
      <c r="CU336" s="21">
        <f>IF(BL336&lt;&gt;"",IFERROR(INDEX(LMH_STEP,MATCH(BL336,LMH_KEY,0)),0),CN336)</f>
        <v>0</v>
      </c>
      <c r="CV336" s="21">
        <f>IF(BM336&lt;&gt;"",IFERROR(INDEX(LMH_STEP,MATCH(BM336,LMH_KEY,0)),0),CO336)</f>
        <v>0</v>
      </c>
      <c r="CW336" s="21">
        <f>IF(BN336&lt;&gt;"",IFERROR(INDEX(LMH_STEP,MATCH(BN336,LMH_KEY,0)),0),CP336)</f>
        <v>1</v>
      </c>
      <c r="CX336" s="21">
        <f>IF(BO336&lt;&gt;"",IFERROR(INDEX(LMH_STEP,MATCH(BO336,LMH_KEY,0)),0),CQ336)</f>
        <v>1</v>
      </c>
      <c r="CY336" s="21">
        <f>COUNTA(BI336:BO336)+IF(BP336&lt;&gt;"",1,0)+IFERROR(INDEX(RM_LCNT,MATCH($U336,RM_KEY,0)),0)</f>
        <v>0</v>
      </c>
      <c r="CZ336" s="21">
        <f>IF((BW336+BX336+BY336+BZ336+CA336+CB336+CC336)=0,0,(BW336*CK336+BX336*CL336+BY336*CM336+BZ336*CN336+CA336*CO336+CB336*CP336+CC336*CQ336)/(BW336+BX336+BY336+BZ336+CA336+CB336+CC336))</f>
        <v>-0.0588235294117647</v>
      </c>
      <c r="DA336" s="21">
        <f>IF((CD336+CE336+CF336+CG336+CH336+CI336+CJ336)=0,0,(CD336*CR336+CE336*CS336+CF336*CT336+CG336*CU336+CH336*CV336+CI336*CW336+CJ336*CX336)/(CD336+CE336+CF336+CG336+CH336+CI336+CJ336))</f>
        <v>-0.0588235294117647</v>
      </c>
    </row>
    <row r="337" ht="70" customHeight="1">
      <c r="A337" s="59" t="inlineStr">
        <is>
          <t>iFile</t>
        </is>
      </c>
      <c r="B337" s="17" t="inlineStr">
        <is>
          <t>Quality Assurance</t>
        </is>
      </c>
      <c r="C337" s="17" t="n">
        <v>5</v>
      </c>
      <c r="D337" s="17" t="inlineStr">
        <is>
          <t>IRIS2075</t>
        </is>
      </c>
      <c r="E337" s="17" t="inlineStr">
        <is>
          <t>Deepika Bartwal</t>
        </is>
      </c>
      <c r="F337" s="17" t="inlineStr">
        <is>
          <t>QA Engineer</t>
        </is>
      </c>
      <c r="G337" s="17" t="inlineStr">
        <is>
          <t>Pallavi Suryavanshi</t>
        </is>
      </c>
      <c r="H337" s="17" t="inlineStr">
        <is>
          <t>IRIS1654</t>
        </is>
      </c>
      <c r="I337" s="17" t="n">
        <v>3.9</v>
      </c>
      <c r="J337" s="17" t="inlineStr">
        <is>
          <t>B.Com</t>
        </is>
      </c>
      <c r="K337" s="17" t="inlineStr">
        <is>
          <t>L3 – Professional / Associate</t>
        </is>
      </c>
      <c r="L337" s="82" t="inlineStr">
        <is>
          <t>20 of 20</t>
        </is>
      </c>
      <c r="M337" s="83" t="n"/>
      <c r="N337" s="83" t="inlineStr">
        <is>
          <t>Annual · set by manager: 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
        </is>
      </c>
      <c r="O337" s="83" t="inlineStr">
        <is>
          <t>Latest rating: 3 · Potential: Medium · 9-box: Trusted Professional</t>
        </is>
      </c>
      <c r="P337" s="83" t="inlineStr">
        <is>
          <t>Complexity &amp; Expertise: A2: Test case execution; installer and portal testing on QFCRA modules and RBI CIMS · KRA → matches the start
Autonomy &amp; Decision: A1: Names only 'checking mail' as an independent decision → moved down 0.5
Accountability &amp; Impact: A2: Own testing; not missing major bugs before go-live → matches the start
Leadership &amp; Strategy: A1: No guiding or leading of others described → matches the start</t>
        </is>
      </c>
      <c r="Q337" s="84" t="inlineStr">
        <is>
          <t>Open ▸</t>
        </is>
      </c>
      <c r="R337" s="84" t="inlineStr">
        <is>
          <t>Card ▸</t>
        </is>
      </c>
      <c r="S337" s="85" t="inlineStr">
        <is>
          <t>Quality Assurance</t>
        </is>
      </c>
      <c r="T337" s="86" t="inlineStr">
        <is>
          <t>Functional &amp; Domain Testing</t>
        </is>
      </c>
      <c r="U337" s="86" t="inlineStr">
        <is>
          <t>R070</t>
        </is>
      </c>
      <c r="V337" s="86" t="inlineStr">
        <is>
          <t>Functional &amp; Domain Testing · IC</t>
        </is>
      </c>
      <c r="W337" s="101" t="inlineStr">
        <is>
          <t>A3</t>
        </is>
      </c>
      <c r="X337" s="86" t="inlineStr">
        <is>
          <t>Band A · Practitioner</t>
        </is>
      </c>
      <c r="Y337" s="86" t="inlineStr">
        <is>
          <t>Senior QA Engineer</t>
        </is>
      </c>
      <c r="Z337" s="86" t="n"/>
      <c r="AA337" s="86" t="inlineStr">
        <is>
          <t>Placed at A3 by the evidence: six ratings × market-derived weights and rules R1–R13 · no move needed for the reporting line</t>
        </is>
      </c>
      <c r="AB337" s="86" t="n"/>
      <c r="AC337" s="88" t="inlineStr">
        <is>
          <t>A2</t>
        </is>
      </c>
      <c r="AD337" s="21" t="inlineStr">
        <is>
          <t>Medium · 3.9 yrs vs market 2–5 yrs for A3</t>
        </is>
      </c>
      <c r="AE337" s="21" t="n"/>
      <c r="AF337" s="21" t="inlineStr">
        <is>
          <t>P2 · SFIA 3 Apply</t>
        </is>
      </c>
      <c r="AG337" s="89" t="str">
        <f>IFERROR(IF(INDEX(RM_I_C,MATCH($U337,RM_KEY,0))="","",INDEX(RM_I_C,MATCH($U337,RM_KEY,0))),"")</f>
        <v>H</v>
      </c>
      <c r="AH337" s="90" t="str">
        <f>IFERROR(IF(INDEX(RM_I_Au,MATCH($U337,RM_KEY,0))="","",INDEX(RM_I_Au,MATCH($U337,RM_KEY,0))),"")</f>
        <v>M</v>
      </c>
      <c r="AI337" s="90" t="str">
        <f>IFERROR(IF(INDEX(RM_I_Ac,MATCH($U337,RM_KEY,0))="","",INDEX(RM_I_Ac,MATCH($U337,RM_KEY,0))),"")</f>
        <v>L</v>
      </c>
      <c r="AJ337" s="90" t="str">
        <f>IFERROR(IF(INDEX(RM_I_L,MATCH($U337,RM_KEY,0))="","",INDEX(RM_I_L,MATCH($U337,RM_KEY,0))),"")</f>
        <v>L</v>
      </c>
      <c r="AK337" s="90" t="str">
        <f>IFERROR(IF(INDEX(RM_I_BI,MATCH($U337,RM_KEY,0))="","",INDEX(RM_I_BI,MATCH($U337,RM_KEY,0))),"")</f>
        <v>L</v>
      </c>
      <c r="AL337" s="90" t="str">
        <f>IFERROR(IF(INDEX(RM_I_Exp,MATCH($U337,RM_KEY,0))="","",INDEX(RM_I_Exp,MATCH($U337,RM_KEY,0))),"")</f>
        <v>L</v>
      </c>
      <c r="AM337" s="90" t="str">
        <f>IFERROR(IF(INDEX(RM_I_Edu,MATCH($U337,RM_KEY,0))="","",INDEX(RM_I_Edu,MATCH($U337,RM_KEY,0))),"")</f>
        <v>L</v>
      </c>
      <c r="AN337" s="91" t="str">
        <f>IFERROR(IF(INDEX(RM_M_C,MATCH($U337,RM_KEY,0))="","",INDEX(RM_M_C,MATCH($U337,RM_KEY,0))),"")</f>
        <v>H</v>
      </c>
      <c r="AO337" s="92" t="str">
        <f>IFERROR(IF(INDEX(RM_M_Au,MATCH($U337,RM_KEY,0))="","",INDEX(RM_M_Au,MATCH($U337,RM_KEY,0))),"")</f>
        <v>M</v>
      </c>
      <c r="AP337" s="92" t="str">
        <f>IFERROR(IF(INDEX(RM_M_Ac,MATCH($U337,RM_KEY,0))="","",INDEX(RM_M_Ac,MATCH($U337,RM_KEY,0))),"")</f>
        <v>M</v>
      </c>
      <c r="AQ337" s="92" t="str">
        <f>IFERROR(IF(INDEX(RM_M_L,MATCH($U337,RM_KEY,0))="","",INDEX(RM_M_L,MATCH($U337,RM_KEY,0))),"")</f>
        <v>L</v>
      </c>
      <c r="AR337" s="92" t="str">
        <f>IFERROR(IF(INDEX(RM_M_BI,MATCH($U337,RM_KEY,0))="","",INDEX(RM_M_BI,MATCH($U337,RM_KEY,0))),"")</f>
        <v>L</v>
      </c>
      <c r="AS337" s="92" t="str">
        <f>IFERROR(IF(INDEX(RM_M_Exp,MATCH($U337,RM_KEY,0))="","",INDEX(RM_M_Exp,MATCH($U337,RM_KEY,0))),"")</f>
        <v>L</v>
      </c>
      <c r="AT337" s="92" t="str">
        <f>IFERROR(IF(INDEX(RM_M_Edu,MATCH($U337,RM_KEY,0))="","",INDEX(RM_M_Edu,MATCH($U337,RM_KEY,0))),"")</f>
        <v>L</v>
      </c>
      <c r="AU337" s="93" t="str">
        <f>IFERROR(IF(INDEX(RM_L_C,MATCH($U337,RM_KEY,0))="","",INDEX(RM_L_C,MATCH($U337,RM_KEY,0))),"")</f>
        <v/>
      </c>
      <c r="AV337" s="94" t="str">
        <f>IFERROR(IF(INDEX(RM_L_Au,MATCH($U337,RM_KEY,0))="","",INDEX(RM_L_Au,MATCH($U337,RM_KEY,0))),"")</f>
        <v/>
      </c>
      <c r="AW337" s="94" t="str">
        <f>IFERROR(IF(INDEX(RM_L_Ac,MATCH($U337,RM_KEY,0))="","",INDEX(RM_L_Ac,MATCH($U337,RM_KEY,0))),"")</f>
        <v/>
      </c>
      <c r="AX337" s="94" t="str">
        <f>IFERROR(IF(INDEX(RM_L_L,MATCH($U337,RM_KEY,0))="","",INDEX(RM_L_L,MATCH($U337,RM_KEY,0))),"")</f>
        <v/>
      </c>
      <c r="AY337" s="94" t="str">
        <f>IFERROR(IF(INDEX(RM_L_BI,MATCH($U337,RM_KEY,0))="","",INDEX(RM_L_BI,MATCH($U337,RM_KEY,0))),"")</f>
        <v/>
      </c>
      <c r="AZ337" s="94" t="str">
        <f>IFERROR(IF(INDEX(RM_L_Exp,MATCH($U337,RM_KEY,0))="","",INDEX(RM_L_Exp,MATCH($U337,RM_KEY,0))),"")</f>
        <v/>
      </c>
      <c r="BA337" s="94" t="str">
        <f>IFERROR(IF(INDEX(RM_L_Edu,MATCH($U337,RM_KEY,0))="","",INDEX(RM_L_Edu,MATCH($U337,RM_KEY,0))),"")</f>
        <v/>
      </c>
      <c r="BB337" s="89" t="inlineStr">
        <is>
          <t>L</t>
        </is>
      </c>
      <c r="BC337" s="90" t="inlineStr">
        <is>
          <t>L</t>
        </is>
      </c>
      <c r="BD337" s="90" t="inlineStr">
        <is>
          <t>L</t>
        </is>
      </c>
      <c r="BE337" s="90" t="inlineStr">
        <is>
          <t>L</t>
        </is>
      </c>
      <c r="BF337" s="90" t="n"/>
      <c r="BG337" s="90" t="inlineStr">
        <is>
          <t>M</t>
        </is>
      </c>
      <c r="BH337" s="90" t="inlineStr">
        <is>
          <t>M</t>
        </is>
      </c>
      <c r="BI337" s="93" t="n"/>
      <c r="BJ337" s="94" t="n"/>
      <c r="BK337" s="94" t="n"/>
      <c r="BL337" s="94" t="n"/>
      <c r="BM337" s="94" t="n"/>
      <c r="BN337" s="94" t="n"/>
      <c r="BO337" s="94" t="n"/>
      <c r="BP337" s="63" t="n"/>
      <c r="BQ337" s="95" t="str">
        <f>IF(CY337=0,"",IF(BP337&lt;&gt;"",BP337,IF(LEFT(W337,1)="X",W337,IF(OR(W337="B+",W337="C+"),INDEX(LAD_PC,MAX(1,MIN(14,MATCH(W337,LAD_PC,0)+IF((DA337-CZ337)&gt;=0.5,1,IF((DA337-CZ337)&lt;=-0.5,-1,0))))),INDEX(LAD_STD,MAX(1,MIN(12,MATCH(W337,LAD_STD,0)+IF((DA337-CZ337)&gt;=0.5,1,IF((DA337-CZ337)&lt;=-0.5,-1,0)))))))))</f>
        <v/>
      </c>
      <c r="BR337" s="86" t="str">
        <f>IF(BQ337="","",IFERROR(CHOOSE(INDEX(B_RANK,MATCH(BQ337,B_LVL,0)),"Band A · Practitioner","Band B · Specialist / Manager","B+ · Player-Coach","Band C · Principal / Head","C+ · Player-Coach","Band D · Business leadership","Band E · Enterprise leadership"),"Band X · Consultant"))</f>
        <v/>
      </c>
      <c r="BS337" s="86" t="str">
        <f>IF(BQ337="","",IF(BQ337=W337,"• Same",IF(INDEX(B_VAL,MATCH(BQ337,B_LVL,0))&gt;INDEX(B_VAL,MATCH(W337,B_LVL,0)),"▲ Up","▼ Down")))</f>
        <v/>
      </c>
      <c r="BT337" s="95" t="str">
        <f>IF(BQ337&lt;&gt;"",BQ337,W337)</f>
        <v>A3</v>
      </c>
      <c r="BU337" s="86" t="str">
        <f>IFERROR(IF($H337="","—",IF(OR(LEFT(BT337,1)="X",LEFT(INDEX($BT$7:$BT$592,MATCH($H337,$D$7:$D$592,0)),1)="X"),"—",IF(AND(LEFT(BT337,1)="E",LEFT(INDEX($BT$7:$BT$592,MATCH($H337,$D$7:$D$592,0)),1)="E"),"Exception · Band E",IF(INDEX(B_VAL,MATCH(BT337,B_LVL,0))&gt;=INDEX(B_VAL,MATCH(INDEX($BT$7:$BT$592,MATCH($H337,$D$7:$D$592,0)),B_LVL,0)),"⚠ At or above the manager",IF(INDEX(B_RANK,MATCH(BT337,B_LVL,0))=INDEX(B_RANK,MATCH(INDEX($BT$7:$BT$592,MATCH($H337,$D$7:$D$592,0)),B_LVL,0)),"⚠ Same band as the manager","OK"))))),"—")</f>
        <v>OK</v>
      </c>
      <c r="BV337" s="64" t="n"/>
      <c r="BW337" s="20">
        <f>IFERROR(INDEX(LMH_PTS,MATCH(AG337,LMH_KEY,0)),0)</f>
        <v>9</v>
      </c>
      <c r="BX337" s="21">
        <f>IFERROR(INDEX(LMH_PTS,MATCH(AH337,LMH_KEY,0)),0)</f>
        <v>3</v>
      </c>
      <c r="BY337" s="21">
        <f>IFERROR(INDEX(LMH_PTS,MATCH(AI337,LMH_KEY,0)),0)</f>
        <v>1</v>
      </c>
      <c r="BZ337" s="21">
        <f>IFERROR(INDEX(LMH_PTS,MATCH(AJ337,LMH_KEY,0)),0)</f>
        <v>1</v>
      </c>
      <c r="CA337" s="21">
        <f>IFERROR(INDEX(LMH_PTS,MATCH(AK337,LMH_KEY,0)),0)</f>
        <v>1</v>
      </c>
      <c r="CB337" s="21">
        <f>IFERROR(INDEX(LMH_PTS,MATCH(AL337,LMH_KEY,0)),0)</f>
        <v>1</v>
      </c>
      <c r="CC337" s="21">
        <f>IFERROR(INDEX(LMH_PTS,MATCH(AM337,LMH_KEY,0)),0)</f>
        <v>1</v>
      </c>
      <c r="CD337" s="21">
        <f>IFERROR(INDEX(LMH_PTS,MATCH(IF(AU337&lt;&gt;"",AU337,AG337),LMH_KEY,0)),0)</f>
        <v>9</v>
      </c>
      <c r="CE337" s="21">
        <f>IFERROR(INDEX(LMH_PTS,MATCH(IF(AV337&lt;&gt;"",AV337,AH337),LMH_KEY,0)),0)</f>
        <v>3</v>
      </c>
      <c r="CF337" s="21">
        <f>IFERROR(INDEX(LMH_PTS,MATCH(IF(AW337&lt;&gt;"",AW337,AI337),LMH_KEY,0)),0)</f>
        <v>1</v>
      </c>
      <c r="CG337" s="21">
        <f>IFERROR(INDEX(LMH_PTS,MATCH(IF(AX337&lt;&gt;"",AX337,AJ337),LMH_KEY,0)),0)</f>
        <v>1</v>
      </c>
      <c r="CH337" s="21">
        <f>IFERROR(INDEX(LMH_PTS,MATCH(IF(AY337&lt;&gt;"",AY337,AK337),LMH_KEY,0)),0)</f>
        <v>1</v>
      </c>
      <c r="CI337" s="21">
        <f>IFERROR(INDEX(LMH_PTS,MATCH(IF(AZ337&lt;&gt;"",AZ337,AL337),LMH_KEY,0)),0)</f>
        <v>1</v>
      </c>
      <c r="CJ337" s="21">
        <f>IFERROR(INDEX(LMH_PTS,MATCH(IF(BA337&lt;&gt;"",BA337,AM337),LMH_KEY,0)),0)</f>
        <v>1</v>
      </c>
      <c r="CK337" s="21">
        <f>IF(BB337="",0,IFERROR(INDEX(LMH_STEP,MATCH(BB337,LMH_KEY,0)),0))</f>
        <v>-1</v>
      </c>
      <c r="CL337" s="21">
        <f>IF(BC337="",0,IFERROR(INDEX(LMH_STEP,MATCH(BC337,LMH_KEY,0)),0))</f>
        <v>-1</v>
      </c>
      <c r="CM337" s="21">
        <f>IF(BD337="",0,IFERROR(INDEX(LMH_STEP,MATCH(BD337,LMH_KEY,0)),0))</f>
        <v>-1</v>
      </c>
      <c r="CN337" s="21">
        <f>IF(BE337="",0,IFERROR(INDEX(LMH_STEP,MATCH(BE337,LMH_KEY,0)),0))</f>
        <v>-1</v>
      </c>
      <c r="CO337" s="21">
        <f>IF(BF337="",0,IFERROR(INDEX(LMH_STEP,MATCH(BF337,LMH_KEY,0)),0))</f>
        <v>0</v>
      </c>
      <c r="CP337" s="21">
        <f>IF(BG337="",0,IFERROR(INDEX(LMH_STEP,MATCH(BG337,LMH_KEY,0)),0))</f>
        <v>0</v>
      </c>
      <c r="CQ337" s="21">
        <f>IF(BH337="",0,IFERROR(INDEX(LMH_STEP,MATCH(BH337,LMH_KEY,0)),0))</f>
        <v>0</v>
      </c>
      <c r="CR337" s="21">
        <f>IF(BI337&lt;&gt;"",IFERROR(INDEX(LMH_STEP,MATCH(BI337,LMH_KEY,0)),0),CK337)</f>
        <v>-1</v>
      </c>
      <c r="CS337" s="21">
        <f>IF(BJ337&lt;&gt;"",IFERROR(INDEX(LMH_STEP,MATCH(BJ337,LMH_KEY,0)),0),CL337)</f>
        <v>-1</v>
      </c>
      <c r="CT337" s="21">
        <f>IF(BK337&lt;&gt;"",IFERROR(INDEX(LMH_STEP,MATCH(BK337,LMH_KEY,0)),0),CM337)</f>
        <v>-1</v>
      </c>
      <c r="CU337" s="21">
        <f>IF(BL337&lt;&gt;"",IFERROR(INDEX(LMH_STEP,MATCH(BL337,LMH_KEY,0)),0),CN337)</f>
        <v>-1</v>
      </c>
      <c r="CV337" s="21">
        <f>IF(BM337&lt;&gt;"",IFERROR(INDEX(LMH_STEP,MATCH(BM337,LMH_KEY,0)),0),CO337)</f>
        <v>0</v>
      </c>
      <c r="CW337" s="21">
        <f>IF(BN337&lt;&gt;"",IFERROR(INDEX(LMH_STEP,MATCH(BN337,LMH_KEY,0)),0),CP337)</f>
        <v>0</v>
      </c>
      <c r="CX337" s="21">
        <f>IF(BO337&lt;&gt;"",IFERROR(INDEX(LMH_STEP,MATCH(BO337,LMH_KEY,0)),0),CQ337)</f>
        <v>0</v>
      </c>
      <c r="CY337" s="21">
        <f>COUNTA(BI337:BO337)+IF(BP337&lt;&gt;"",1,0)+IFERROR(INDEX(RM_LCNT,MATCH($U337,RM_KEY,0)),0)</f>
        <v>0</v>
      </c>
      <c r="CZ337" s="21">
        <f>IF((BW337+BX337+BY337+BZ337+CA337+CB337+CC337)=0,0,(BW337*CK337+BX337*CL337+BY337*CM337+BZ337*CN337+CA337*CO337+CB337*CP337+CC337*CQ337)/(BW337+BX337+BY337+BZ337+CA337+CB337+CC337))</f>
        <v>-0.823529411764706</v>
      </c>
      <c r="DA337" s="21">
        <f>IF((CD337+CE337+CF337+CG337+CH337+CI337+CJ337)=0,0,(CD337*CR337+CE337*CS337+CF337*CT337+CG337*CU337+CH337*CV337+CI337*CW337+CJ337*CX337)/(CD337+CE337+CF337+CG337+CH337+CI337+CJ337))</f>
        <v>-0.823529411764706</v>
      </c>
    </row>
    <row r="338" ht="70" customHeight="1">
      <c r="A338" s="59" t="inlineStr">
        <is>
          <t>iFile</t>
        </is>
      </c>
      <c r="B338" s="17" t="inlineStr">
        <is>
          <t>Quality Assurance</t>
        </is>
      </c>
      <c r="C338" s="17" t="n">
        <v>5</v>
      </c>
      <c r="D338" s="17" t="inlineStr">
        <is>
          <t>IRIS2041</t>
        </is>
      </c>
      <c r="E338" s="17" t="inlineStr">
        <is>
          <t>Sandip Potkule</t>
        </is>
      </c>
      <c r="F338" s="17" t="inlineStr">
        <is>
          <t>QA Engineer</t>
        </is>
      </c>
      <c r="G338" s="17" t="inlineStr">
        <is>
          <t>Pallavi Suryavanshi</t>
        </is>
      </c>
      <c r="H338" s="17" t="inlineStr">
        <is>
          <t>IRIS1654</t>
        </is>
      </c>
      <c r="I338" s="17" t="n">
        <v>4.2</v>
      </c>
      <c r="J338" s="17" t="inlineStr">
        <is>
          <t>B.E</t>
        </is>
      </c>
      <c r="K338" s="17" t="inlineStr">
        <is>
          <t>L3 – Professional / Associate</t>
        </is>
      </c>
      <c r="L338" s="82" t="n"/>
      <c r="M338" s="83" t="n"/>
      <c r="N338" s="83" t="inlineStr">
        <is>
          <t>Annual · set by manager: 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t>
        </is>
      </c>
      <c r="O338" s="83" t="inlineStr">
        <is>
          <t>Latest rating: 4 · Potential: Medium · 9-box: Trusted Professional</t>
        </is>
      </c>
      <c r="P338" s="83" t="inlineStr">
        <is>
          <t>Complexity &amp; Expertise: A2: KRA only: test case writing, execution, API testing and production-issue retesting for SBC → matches the start
Autonomy &amp; Decision: A2: No survey; KRA implies planning own testing and giving QA sign-off → matches the start
Accountability &amp; Impact: A3: KRA: formal QA sign-off to the client for production deployment on SBC → moved up 0.5
Leadership &amp; Strategy: A1: No survey text; KRA describes no people leadership → matches the start</t>
        </is>
      </c>
      <c r="Q338" s="84" t="inlineStr">
        <is>
          <t>Open ▸</t>
        </is>
      </c>
      <c r="R338" s="84" t="inlineStr">
        <is>
          <t>Card ▸</t>
        </is>
      </c>
      <c r="S338" s="85" t="inlineStr">
        <is>
          <t>Quality Assurance</t>
        </is>
      </c>
      <c r="T338" s="86" t="inlineStr">
        <is>
          <t>Functional &amp; Domain Testing</t>
        </is>
      </c>
      <c r="U338" s="86" t="inlineStr">
        <is>
          <t>R070</t>
        </is>
      </c>
      <c r="V338" s="86" t="inlineStr">
        <is>
          <t>Functional &amp; Domain Testing · IC</t>
        </is>
      </c>
      <c r="W338" s="101" t="inlineStr">
        <is>
          <t>A3</t>
        </is>
      </c>
      <c r="X338" s="86" t="inlineStr">
        <is>
          <t>Band A · Practitioner</t>
        </is>
      </c>
      <c r="Y338" s="86" t="inlineStr">
        <is>
          <t>Senior QA Engineer</t>
        </is>
      </c>
      <c r="Z338" s="86" t="n"/>
      <c r="AA338" s="86" t="inlineStr">
        <is>
          <t>Placed at A3 by the evidence: six ratings × market-derived weights and rules R1–R13 · no move needed for the reporting line</t>
        </is>
      </c>
      <c r="AB338" s="86" t="n"/>
      <c r="AC338" s="88" t="inlineStr">
        <is>
          <t>A2</t>
        </is>
      </c>
      <c r="AD338" s="21" t="inlineStr">
        <is>
          <t>Medium · 4.2 yrs vs market 2–5 yrs for A3</t>
        </is>
      </c>
      <c r="AE338" s="21" t="n"/>
      <c r="AF338" s="21" t="inlineStr">
        <is>
          <t>P2 · SFIA 3 Apply</t>
        </is>
      </c>
      <c r="AG338" s="89" t="str">
        <f>IFERROR(IF(INDEX(RM_I_C,MATCH($U338,RM_KEY,0))="","",INDEX(RM_I_C,MATCH($U338,RM_KEY,0))),"")</f>
        <v>H</v>
      </c>
      <c r="AH338" s="90" t="str">
        <f>IFERROR(IF(INDEX(RM_I_Au,MATCH($U338,RM_KEY,0))="","",INDEX(RM_I_Au,MATCH($U338,RM_KEY,0))),"")</f>
        <v>M</v>
      </c>
      <c r="AI338" s="90" t="str">
        <f>IFERROR(IF(INDEX(RM_I_Ac,MATCH($U338,RM_KEY,0))="","",INDEX(RM_I_Ac,MATCH($U338,RM_KEY,0))),"")</f>
        <v>L</v>
      </c>
      <c r="AJ338" s="90" t="str">
        <f>IFERROR(IF(INDEX(RM_I_L,MATCH($U338,RM_KEY,0))="","",INDEX(RM_I_L,MATCH($U338,RM_KEY,0))),"")</f>
        <v>L</v>
      </c>
      <c r="AK338" s="90" t="str">
        <f>IFERROR(IF(INDEX(RM_I_BI,MATCH($U338,RM_KEY,0))="","",INDEX(RM_I_BI,MATCH($U338,RM_KEY,0))),"")</f>
        <v>L</v>
      </c>
      <c r="AL338" s="90" t="str">
        <f>IFERROR(IF(INDEX(RM_I_Exp,MATCH($U338,RM_KEY,0))="","",INDEX(RM_I_Exp,MATCH($U338,RM_KEY,0))),"")</f>
        <v>L</v>
      </c>
      <c r="AM338" s="90" t="str">
        <f>IFERROR(IF(INDEX(RM_I_Edu,MATCH($U338,RM_KEY,0))="","",INDEX(RM_I_Edu,MATCH($U338,RM_KEY,0))),"")</f>
        <v>L</v>
      </c>
      <c r="AN338" s="91" t="str">
        <f>IFERROR(IF(INDEX(RM_M_C,MATCH($U338,RM_KEY,0))="","",INDEX(RM_M_C,MATCH($U338,RM_KEY,0))),"")</f>
        <v>H</v>
      </c>
      <c r="AO338" s="92" t="str">
        <f>IFERROR(IF(INDEX(RM_M_Au,MATCH($U338,RM_KEY,0))="","",INDEX(RM_M_Au,MATCH($U338,RM_KEY,0))),"")</f>
        <v>M</v>
      </c>
      <c r="AP338" s="92" t="str">
        <f>IFERROR(IF(INDEX(RM_M_Ac,MATCH($U338,RM_KEY,0))="","",INDEX(RM_M_Ac,MATCH($U338,RM_KEY,0))),"")</f>
        <v>M</v>
      </c>
      <c r="AQ338" s="92" t="str">
        <f>IFERROR(IF(INDEX(RM_M_L,MATCH($U338,RM_KEY,0))="","",INDEX(RM_M_L,MATCH($U338,RM_KEY,0))),"")</f>
        <v>L</v>
      </c>
      <c r="AR338" s="92" t="str">
        <f>IFERROR(IF(INDEX(RM_M_BI,MATCH($U338,RM_KEY,0))="","",INDEX(RM_M_BI,MATCH($U338,RM_KEY,0))),"")</f>
        <v>L</v>
      </c>
      <c r="AS338" s="92" t="str">
        <f>IFERROR(IF(INDEX(RM_M_Exp,MATCH($U338,RM_KEY,0))="","",INDEX(RM_M_Exp,MATCH($U338,RM_KEY,0))),"")</f>
        <v>L</v>
      </c>
      <c r="AT338" s="92" t="str">
        <f>IFERROR(IF(INDEX(RM_M_Edu,MATCH($U338,RM_KEY,0))="","",INDEX(RM_M_Edu,MATCH($U338,RM_KEY,0))),"")</f>
        <v>L</v>
      </c>
      <c r="AU338" s="93" t="str">
        <f>IFERROR(IF(INDEX(RM_L_C,MATCH($U338,RM_KEY,0))="","",INDEX(RM_L_C,MATCH($U338,RM_KEY,0))),"")</f>
        <v/>
      </c>
      <c r="AV338" s="94" t="str">
        <f>IFERROR(IF(INDEX(RM_L_Au,MATCH($U338,RM_KEY,0))="","",INDEX(RM_L_Au,MATCH($U338,RM_KEY,0))),"")</f>
        <v/>
      </c>
      <c r="AW338" s="94" t="str">
        <f>IFERROR(IF(INDEX(RM_L_Ac,MATCH($U338,RM_KEY,0))="","",INDEX(RM_L_Ac,MATCH($U338,RM_KEY,0))),"")</f>
        <v/>
      </c>
      <c r="AX338" s="94" t="str">
        <f>IFERROR(IF(INDEX(RM_L_L,MATCH($U338,RM_KEY,0))="","",INDEX(RM_L_L,MATCH($U338,RM_KEY,0))),"")</f>
        <v/>
      </c>
      <c r="AY338" s="94" t="str">
        <f>IFERROR(IF(INDEX(RM_L_BI,MATCH($U338,RM_KEY,0))="","",INDEX(RM_L_BI,MATCH($U338,RM_KEY,0))),"")</f>
        <v/>
      </c>
      <c r="AZ338" s="94" t="str">
        <f>IFERROR(IF(INDEX(RM_L_Exp,MATCH($U338,RM_KEY,0))="","",INDEX(RM_L_Exp,MATCH($U338,RM_KEY,0))),"")</f>
        <v/>
      </c>
      <c r="BA338" s="94" t="str">
        <f>IFERROR(IF(INDEX(RM_L_Edu,MATCH($U338,RM_KEY,0))="","",INDEX(RM_L_Edu,MATCH($U338,RM_KEY,0))),"")</f>
        <v/>
      </c>
      <c r="BB338" s="89" t="inlineStr">
        <is>
          <t>L</t>
        </is>
      </c>
      <c r="BC338" s="90" t="inlineStr">
        <is>
          <t>L</t>
        </is>
      </c>
      <c r="BD338" s="90" t="inlineStr">
        <is>
          <t>M</t>
        </is>
      </c>
      <c r="BE338" s="90" t="inlineStr">
        <is>
          <t>L</t>
        </is>
      </c>
      <c r="BF338" s="90" t="n"/>
      <c r="BG338" s="90" t="inlineStr">
        <is>
          <t>H</t>
        </is>
      </c>
      <c r="BH338" s="90" t="inlineStr">
        <is>
          <t>M</t>
        </is>
      </c>
      <c r="BI338" s="93" t="n"/>
      <c r="BJ338" s="94" t="n"/>
      <c r="BK338" s="94" t="n"/>
      <c r="BL338" s="94" t="n"/>
      <c r="BM338" s="94" t="n"/>
      <c r="BN338" s="94" t="n"/>
      <c r="BO338" s="94" t="n"/>
      <c r="BP338" s="63" t="n"/>
      <c r="BQ338" s="95" t="str">
        <f>IF(CY338=0,"",IF(BP338&lt;&gt;"",BP338,IF(LEFT(W338,1)="X",W338,IF(OR(W338="B+",W338="C+"),INDEX(LAD_PC,MAX(1,MIN(14,MATCH(W338,LAD_PC,0)+IF((DA338-CZ338)&gt;=0.5,1,IF((DA338-CZ338)&lt;=-0.5,-1,0))))),INDEX(LAD_STD,MAX(1,MIN(12,MATCH(W338,LAD_STD,0)+IF((DA338-CZ338)&gt;=0.5,1,IF((DA338-CZ338)&lt;=-0.5,-1,0)))))))))</f>
        <v/>
      </c>
      <c r="BR338" s="86" t="str">
        <f>IF(BQ338="","",IFERROR(CHOOSE(INDEX(B_RANK,MATCH(BQ338,B_LVL,0)),"Band A · Practitioner","Band B · Specialist / Manager","B+ · Player-Coach","Band C · Principal / Head","C+ · Player-Coach","Band D · Business leadership","Band E · Enterprise leadership"),"Band X · Consultant"))</f>
        <v/>
      </c>
      <c r="BS338" s="86" t="str">
        <f>IF(BQ338="","",IF(BQ338=W338,"• Same",IF(INDEX(B_VAL,MATCH(BQ338,B_LVL,0))&gt;INDEX(B_VAL,MATCH(W338,B_LVL,0)),"▲ Up","▼ Down")))</f>
        <v/>
      </c>
      <c r="BT338" s="95" t="str">
        <f>IF(BQ338&lt;&gt;"",BQ338,W338)</f>
        <v>A3</v>
      </c>
      <c r="BU338" s="86" t="str">
        <f>IFERROR(IF($H338="","—",IF(OR(LEFT(BT338,1)="X",LEFT(INDEX($BT$7:$BT$592,MATCH($H338,$D$7:$D$592,0)),1)="X"),"—",IF(AND(LEFT(BT338,1)="E",LEFT(INDEX($BT$7:$BT$592,MATCH($H338,$D$7:$D$592,0)),1)="E"),"Exception · Band E",IF(INDEX(B_VAL,MATCH(BT338,B_LVL,0))&gt;=INDEX(B_VAL,MATCH(INDEX($BT$7:$BT$592,MATCH($H338,$D$7:$D$592,0)),B_LVL,0)),"⚠ At or above the manager",IF(INDEX(B_RANK,MATCH(BT338,B_LVL,0))=INDEX(B_RANK,MATCH(INDEX($BT$7:$BT$592,MATCH($H338,$D$7:$D$592,0)),B_LVL,0)),"⚠ Same band as the manager","OK"))))),"—")</f>
        <v>OK</v>
      </c>
      <c r="BV338" s="64" t="n"/>
      <c r="BW338" s="20">
        <f>IFERROR(INDEX(LMH_PTS,MATCH(AG338,LMH_KEY,0)),0)</f>
        <v>9</v>
      </c>
      <c r="BX338" s="21">
        <f>IFERROR(INDEX(LMH_PTS,MATCH(AH338,LMH_KEY,0)),0)</f>
        <v>3</v>
      </c>
      <c r="BY338" s="21">
        <f>IFERROR(INDEX(LMH_PTS,MATCH(AI338,LMH_KEY,0)),0)</f>
        <v>1</v>
      </c>
      <c r="BZ338" s="21">
        <f>IFERROR(INDEX(LMH_PTS,MATCH(AJ338,LMH_KEY,0)),0)</f>
        <v>1</v>
      </c>
      <c r="CA338" s="21">
        <f>IFERROR(INDEX(LMH_PTS,MATCH(AK338,LMH_KEY,0)),0)</f>
        <v>1</v>
      </c>
      <c r="CB338" s="21">
        <f>IFERROR(INDEX(LMH_PTS,MATCH(AL338,LMH_KEY,0)),0)</f>
        <v>1</v>
      </c>
      <c r="CC338" s="21">
        <f>IFERROR(INDEX(LMH_PTS,MATCH(AM338,LMH_KEY,0)),0)</f>
        <v>1</v>
      </c>
      <c r="CD338" s="21">
        <f>IFERROR(INDEX(LMH_PTS,MATCH(IF(AU338&lt;&gt;"",AU338,AG338),LMH_KEY,0)),0)</f>
        <v>9</v>
      </c>
      <c r="CE338" s="21">
        <f>IFERROR(INDEX(LMH_PTS,MATCH(IF(AV338&lt;&gt;"",AV338,AH338),LMH_KEY,0)),0)</f>
        <v>3</v>
      </c>
      <c r="CF338" s="21">
        <f>IFERROR(INDEX(LMH_PTS,MATCH(IF(AW338&lt;&gt;"",AW338,AI338),LMH_KEY,0)),0)</f>
        <v>1</v>
      </c>
      <c r="CG338" s="21">
        <f>IFERROR(INDEX(LMH_PTS,MATCH(IF(AX338&lt;&gt;"",AX338,AJ338),LMH_KEY,0)),0)</f>
        <v>1</v>
      </c>
      <c r="CH338" s="21">
        <f>IFERROR(INDEX(LMH_PTS,MATCH(IF(AY338&lt;&gt;"",AY338,AK338),LMH_KEY,0)),0)</f>
        <v>1</v>
      </c>
      <c r="CI338" s="21">
        <f>IFERROR(INDEX(LMH_PTS,MATCH(IF(AZ338&lt;&gt;"",AZ338,AL338),LMH_KEY,0)),0)</f>
        <v>1</v>
      </c>
      <c r="CJ338" s="21">
        <f>IFERROR(INDEX(LMH_PTS,MATCH(IF(BA338&lt;&gt;"",BA338,AM338),LMH_KEY,0)),0)</f>
        <v>1</v>
      </c>
      <c r="CK338" s="21">
        <f>IF(BB338="",0,IFERROR(INDEX(LMH_STEP,MATCH(BB338,LMH_KEY,0)),0))</f>
        <v>-1</v>
      </c>
      <c r="CL338" s="21">
        <f>IF(BC338="",0,IFERROR(INDEX(LMH_STEP,MATCH(BC338,LMH_KEY,0)),0))</f>
        <v>-1</v>
      </c>
      <c r="CM338" s="21">
        <f>IF(BD338="",0,IFERROR(INDEX(LMH_STEP,MATCH(BD338,LMH_KEY,0)),0))</f>
        <v>0</v>
      </c>
      <c r="CN338" s="21">
        <f>IF(BE338="",0,IFERROR(INDEX(LMH_STEP,MATCH(BE338,LMH_KEY,0)),0))</f>
        <v>-1</v>
      </c>
      <c r="CO338" s="21">
        <f>IF(BF338="",0,IFERROR(INDEX(LMH_STEP,MATCH(BF338,LMH_KEY,0)),0))</f>
        <v>0</v>
      </c>
      <c r="CP338" s="21">
        <f>IF(BG338="",0,IFERROR(INDEX(LMH_STEP,MATCH(BG338,LMH_KEY,0)),0))</f>
        <v>1</v>
      </c>
      <c r="CQ338" s="21">
        <f>IF(BH338="",0,IFERROR(INDEX(LMH_STEP,MATCH(BH338,LMH_KEY,0)),0))</f>
        <v>0</v>
      </c>
      <c r="CR338" s="21">
        <f>IF(BI338&lt;&gt;"",IFERROR(INDEX(LMH_STEP,MATCH(BI338,LMH_KEY,0)),0),CK338)</f>
        <v>-1</v>
      </c>
      <c r="CS338" s="21">
        <f>IF(BJ338&lt;&gt;"",IFERROR(INDEX(LMH_STEP,MATCH(BJ338,LMH_KEY,0)),0),CL338)</f>
        <v>-1</v>
      </c>
      <c r="CT338" s="21">
        <f>IF(BK338&lt;&gt;"",IFERROR(INDEX(LMH_STEP,MATCH(BK338,LMH_KEY,0)),0),CM338)</f>
        <v>0</v>
      </c>
      <c r="CU338" s="21">
        <f>IF(BL338&lt;&gt;"",IFERROR(INDEX(LMH_STEP,MATCH(BL338,LMH_KEY,0)),0),CN338)</f>
        <v>-1</v>
      </c>
      <c r="CV338" s="21">
        <f>IF(BM338&lt;&gt;"",IFERROR(INDEX(LMH_STEP,MATCH(BM338,LMH_KEY,0)),0),CO338)</f>
        <v>0</v>
      </c>
      <c r="CW338" s="21">
        <f>IF(BN338&lt;&gt;"",IFERROR(INDEX(LMH_STEP,MATCH(BN338,LMH_KEY,0)),0),CP338)</f>
        <v>1</v>
      </c>
      <c r="CX338" s="21">
        <f>IF(BO338&lt;&gt;"",IFERROR(INDEX(LMH_STEP,MATCH(BO338,LMH_KEY,0)),0),CQ338)</f>
        <v>0</v>
      </c>
      <c r="CY338" s="21">
        <f>COUNTA(BI338:BO338)+IF(BP338&lt;&gt;"",1,0)+IFERROR(INDEX(RM_LCNT,MATCH($U338,RM_KEY,0)),0)</f>
        <v>0</v>
      </c>
      <c r="CZ338" s="21">
        <f>IF((BW338+BX338+BY338+BZ338+CA338+CB338+CC338)=0,0,(BW338*CK338+BX338*CL338+BY338*CM338+BZ338*CN338+CA338*CO338+CB338*CP338+CC338*CQ338)/(BW338+BX338+BY338+BZ338+CA338+CB338+CC338))</f>
        <v>-0.705882352941177</v>
      </c>
      <c r="DA338" s="21">
        <f>IF((CD338+CE338+CF338+CG338+CH338+CI338+CJ338)=0,0,(CD338*CR338+CE338*CS338+CF338*CT338+CG338*CU338+CH338*CV338+CI338*CW338+CJ338*CX338)/(CD338+CE338+CF338+CG338+CH338+CI338+CJ338))</f>
        <v>-0.705882352941177</v>
      </c>
    </row>
    <row r="339" ht="70" customHeight="1">
      <c r="A339" s="59" t="inlineStr">
        <is>
          <t>iFile</t>
        </is>
      </c>
      <c r="B339" s="17" t="inlineStr">
        <is>
          <t>Quality Assurance</t>
        </is>
      </c>
      <c r="C339" s="17" t="n">
        <v>4</v>
      </c>
      <c r="D339" s="17" t="inlineStr">
        <is>
          <t>IRIS1923</t>
        </is>
      </c>
      <c r="E339" s="17" t="inlineStr">
        <is>
          <t>Ruturaj Kadam</t>
        </is>
      </c>
      <c r="F339" s="17" t="inlineStr">
        <is>
          <t>Senior QA - Engineer</t>
        </is>
      </c>
      <c r="G339" s="17" t="inlineStr">
        <is>
          <t>Davinder Pal Singh</t>
        </is>
      </c>
      <c r="H339" s="17" t="inlineStr">
        <is>
          <t>IRIS0728</t>
        </is>
      </c>
      <c r="I339" s="17" t="n">
        <v>8.4</v>
      </c>
      <c r="J339" s="17" t="inlineStr">
        <is>
          <t>B.E</t>
        </is>
      </c>
      <c r="K339" s="17" t="inlineStr">
        <is>
          <t>L4 – Senior</t>
        </is>
      </c>
      <c r="L339" s="82" t="inlineStr">
        <is>
          <t>20 of 20</t>
        </is>
      </c>
      <c r="M339" s="83" t="n"/>
      <c r="N339" s="83" t="inlineStr">
        <is>
          <t>Annual · set by manager: 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t>
        </is>
      </c>
      <c r="O339" s="83" t="inlineStr">
        <is>
          <t>Latest rating: 4 · Potential: Medium · 9-box: Emerging Talent</t>
        </is>
      </c>
      <c r="P339" s="83" t="inlineStr">
        <is>
          <t>Complexity &amp; Expertise: A3: Test strategy and planning for QCB UAT release; resolves client queries end to end across teams → matches the start
Autonomy &amp; Decision: A3: Decides test execution coverage; handles client queries through to resolution → matches the start
Accountability &amp; Impact: B1: Led QA for QCB UAT Release 1 with one team member; release quality ownership → moved up 0.5
Leadership &amp; Strategy: A3: Mentors and leads one QA team member; explains impact areas to the team → moved down 0.5</t>
        </is>
      </c>
      <c r="Q339" s="84" t="inlineStr">
        <is>
          <t>Open ▸</t>
        </is>
      </c>
      <c r="R339" s="84" t="inlineStr">
        <is>
          <t>Card ▸</t>
        </is>
      </c>
      <c r="S339" s="85" t="inlineStr">
        <is>
          <t>Quality Assurance</t>
        </is>
      </c>
      <c r="T339" s="86" t="inlineStr">
        <is>
          <t>Functional &amp; Domain Testing</t>
        </is>
      </c>
      <c r="U339" s="86" t="inlineStr">
        <is>
          <t>R070</t>
        </is>
      </c>
      <c r="V339" s="86" t="inlineStr">
        <is>
          <t>Functional &amp; Domain Testing · IC</t>
        </is>
      </c>
      <c r="W339" s="99" t="inlineStr">
        <is>
          <t>B1</t>
        </is>
      </c>
      <c r="X339" s="86" t="inlineStr">
        <is>
          <t>Band B · Specialist / Manager</t>
        </is>
      </c>
      <c r="Y339" s="86" t="inlineStr">
        <is>
          <t>QA Specialist – POD Lead</t>
        </is>
      </c>
      <c r="Z339" s="86" t="n"/>
      <c r="AA339" s="86" t="inlineStr">
        <is>
          <t>Placed at B1 by the evidence: six ratings × market-derived weights and rules R1–R13 · no move needed for the reporting line</t>
        </is>
      </c>
      <c r="AB339" s="86" t="n"/>
      <c r="AC339" s="88" t="inlineStr">
        <is>
          <t>A3</t>
        </is>
      </c>
      <c r="AD339" s="21" t="inlineStr">
        <is>
          <t>High · 8.4 yrs vs market 4–8 yrs for B1</t>
        </is>
      </c>
      <c r="AE339" s="21" t="inlineStr">
        <is>
          <t>1 direct reports · norm IC: none · Team Lead: 3–5</t>
        </is>
      </c>
      <c r="AF339" s="21" t="inlineStr">
        <is>
          <t>P3 / M2 · SFIA 4 Enable</t>
        </is>
      </c>
      <c r="AG339" s="89" t="str">
        <f>IFERROR(IF(INDEX(RM_I_C,MATCH($U339,RM_KEY,0))="","",INDEX(RM_I_C,MATCH($U339,RM_KEY,0))),"")</f>
        <v>H</v>
      </c>
      <c r="AH339" s="90" t="str">
        <f>IFERROR(IF(INDEX(RM_I_Au,MATCH($U339,RM_KEY,0))="","",INDEX(RM_I_Au,MATCH($U339,RM_KEY,0))),"")</f>
        <v>M</v>
      </c>
      <c r="AI339" s="90" t="str">
        <f>IFERROR(IF(INDEX(RM_I_Ac,MATCH($U339,RM_KEY,0))="","",INDEX(RM_I_Ac,MATCH($U339,RM_KEY,0))),"")</f>
        <v>L</v>
      </c>
      <c r="AJ339" s="90" t="str">
        <f>IFERROR(IF(INDEX(RM_I_L,MATCH($U339,RM_KEY,0))="","",INDEX(RM_I_L,MATCH($U339,RM_KEY,0))),"")</f>
        <v>L</v>
      </c>
      <c r="AK339" s="90" t="str">
        <f>IFERROR(IF(INDEX(RM_I_BI,MATCH($U339,RM_KEY,0))="","",INDEX(RM_I_BI,MATCH($U339,RM_KEY,0))),"")</f>
        <v>L</v>
      </c>
      <c r="AL339" s="90" t="str">
        <f>IFERROR(IF(INDEX(RM_I_Exp,MATCH($U339,RM_KEY,0))="","",INDEX(RM_I_Exp,MATCH($U339,RM_KEY,0))),"")</f>
        <v>L</v>
      </c>
      <c r="AM339" s="90" t="str">
        <f>IFERROR(IF(INDEX(RM_I_Edu,MATCH($U339,RM_KEY,0))="","",INDEX(RM_I_Edu,MATCH($U339,RM_KEY,0))),"")</f>
        <v>L</v>
      </c>
      <c r="AN339" s="91" t="str">
        <f>IFERROR(IF(INDEX(RM_M_C,MATCH($U339,RM_KEY,0))="","",INDEX(RM_M_C,MATCH($U339,RM_KEY,0))),"")</f>
        <v>H</v>
      </c>
      <c r="AO339" s="92" t="str">
        <f>IFERROR(IF(INDEX(RM_M_Au,MATCH($U339,RM_KEY,0))="","",INDEX(RM_M_Au,MATCH($U339,RM_KEY,0))),"")</f>
        <v>M</v>
      </c>
      <c r="AP339" s="92" t="str">
        <f>IFERROR(IF(INDEX(RM_M_Ac,MATCH($U339,RM_KEY,0))="","",INDEX(RM_M_Ac,MATCH($U339,RM_KEY,0))),"")</f>
        <v>M</v>
      </c>
      <c r="AQ339" s="92" t="str">
        <f>IFERROR(IF(INDEX(RM_M_L,MATCH($U339,RM_KEY,0))="","",INDEX(RM_M_L,MATCH($U339,RM_KEY,0))),"")</f>
        <v>L</v>
      </c>
      <c r="AR339" s="92" t="str">
        <f>IFERROR(IF(INDEX(RM_M_BI,MATCH($U339,RM_KEY,0))="","",INDEX(RM_M_BI,MATCH($U339,RM_KEY,0))),"")</f>
        <v>L</v>
      </c>
      <c r="AS339" s="92" t="str">
        <f>IFERROR(IF(INDEX(RM_M_Exp,MATCH($U339,RM_KEY,0))="","",INDEX(RM_M_Exp,MATCH($U339,RM_KEY,0))),"")</f>
        <v>L</v>
      </c>
      <c r="AT339" s="92" t="str">
        <f>IFERROR(IF(INDEX(RM_M_Edu,MATCH($U339,RM_KEY,0))="","",INDEX(RM_M_Edu,MATCH($U339,RM_KEY,0))),"")</f>
        <v>L</v>
      </c>
      <c r="AU339" s="93" t="str">
        <f>IFERROR(IF(INDEX(RM_L_C,MATCH($U339,RM_KEY,0))="","",INDEX(RM_L_C,MATCH($U339,RM_KEY,0))),"")</f>
        <v/>
      </c>
      <c r="AV339" s="94" t="str">
        <f>IFERROR(IF(INDEX(RM_L_Au,MATCH($U339,RM_KEY,0))="","",INDEX(RM_L_Au,MATCH($U339,RM_KEY,0))),"")</f>
        <v/>
      </c>
      <c r="AW339" s="94" t="str">
        <f>IFERROR(IF(INDEX(RM_L_Ac,MATCH($U339,RM_KEY,0))="","",INDEX(RM_L_Ac,MATCH($U339,RM_KEY,0))),"")</f>
        <v/>
      </c>
      <c r="AX339" s="94" t="str">
        <f>IFERROR(IF(INDEX(RM_L_L,MATCH($U339,RM_KEY,0))="","",INDEX(RM_L_L,MATCH($U339,RM_KEY,0))),"")</f>
        <v/>
      </c>
      <c r="AY339" s="94" t="str">
        <f>IFERROR(IF(INDEX(RM_L_BI,MATCH($U339,RM_KEY,0))="","",INDEX(RM_L_BI,MATCH($U339,RM_KEY,0))),"")</f>
        <v/>
      </c>
      <c r="AZ339" s="94" t="str">
        <f>IFERROR(IF(INDEX(RM_L_Exp,MATCH($U339,RM_KEY,0))="","",INDEX(RM_L_Exp,MATCH($U339,RM_KEY,0))),"")</f>
        <v/>
      </c>
      <c r="BA339" s="94" t="str">
        <f>IFERROR(IF(INDEX(RM_L_Edu,MATCH($U339,RM_KEY,0))="","",INDEX(RM_L_Edu,MATCH($U339,RM_KEY,0))),"")</f>
        <v/>
      </c>
      <c r="BB339" s="89" t="inlineStr">
        <is>
          <t>L</t>
        </is>
      </c>
      <c r="BC339" s="90" t="inlineStr">
        <is>
          <t>L</t>
        </is>
      </c>
      <c r="BD339" s="90" t="inlineStr">
        <is>
          <t>M</t>
        </is>
      </c>
      <c r="BE339" s="90" t="inlineStr">
        <is>
          <t>L</t>
        </is>
      </c>
      <c r="BF339" s="90" t="n"/>
      <c r="BG339" s="90" t="inlineStr">
        <is>
          <t>H</t>
        </is>
      </c>
      <c r="BH339" s="90" t="inlineStr">
        <is>
          <t>M</t>
        </is>
      </c>
      <c r="BI339" s="93" t="n"/>
      <c r="BJ339" s="94" t="n"/>
      <c r="BK339" s="94" t="n"/>
      <c r="BL339" s="94" t="n"/>
      <c r="BM339" s="94" t="n"/>
      <c r="BN339" s="94" t="n"/>
      <c r="BO339" s="94" t="n"/>
      <c r="BP339" s="63" t="n"/>
      <c r="BQ339" s="95" t="str">
        <f>IF(CY339=0,"",IF(BP339&lt;&gt;"",BP339,IF(LEFT(W339,1)="X",W339,IF(OR(W339="B+",W339="C+"),INDEX(LAD_PC,MAX(1,MIN(14,MATCH(W339,LAD_PC,0)+IF((DA339-CZ339)&gt;=0.5,1,IF((DA339-CZ339)&lt;=-0.5,-1,0))))),INDEX(LAD_STD,MAX(1,MIN(12,MATCH(W339,LAD_STD,0)+IF((DA339-CZ339)&gt;=0.5,1,IF((DA339-CZ339)&lt;=-0.5,-1,0)))))))))</f>
        <v/>
      </c>
      <c r="BR339" s="86" t="str">
        <f>IF(BQ339="","",IFERROR(CHOOSE(INDEX(B_RANK,MATCH(BQ339,B_LVL,0)),"Band A · Practitioner","Band B · Specialist / Manager","B+ · Player-Coach","Band C · Principal / Head","C+ · Player-Coach","Band D · Business leadership","Band E · Enterprise leadership"),"Band X · Consultant"))</f>
        <v/>
      </c>
      <c r="BS339" s="86" t="str">
        <f>IF(BQ339="","",IF(BQ339=W339,"• Same",IF(INDEX(B_VAL,MATCH(BQ339,B_LVL,0))&gt;INDEX(B_VAL,MATCH(W339,B_LVL,0)),"▲ Up","▼ Down")))</f>
        <v/>
      </c>
      <c r="BT339" s="95" t="str">
        <f>IF(BQ339&lt;&gt;"",BQ339,W339)</f>
        <v>B1</v>
      </c>
      <c r="BU339" s="86" t="str">
        <f>IFERROR(IF($H339="","—",IF(OR(LEFT(BT339,1)="X",LEFT(INDEX($BT$7:$BT$592,MATCH($H339,$D$7:$D$592,0)),1)="X"),"—",IF(AND(LEFT(BT339,1)="E",LEFT(INDEX($BT$7:$BT$592,MATCH($H339,$D$7:$D$592,0)),1)="E"),"Exception · Band E",IF(INDEX(B_VAL,MATCH(BT339,B_LVL,0))&gt;=INDEX(B_VAL,MATCH(INDEX($BT$7:$BT$592,MATCH($H339,$D$7:$D$592,0)),B_LVL,0)),"⚠ At or above the manager",IF(INDEX(B_RANK,MATCH(BT339,B_LVL,0))=INDEX(B_RANK,MATCH(INDEX($BT$7:$BT$592,MATCH($H339,$D$7:$D$592,0)),B_LVL,0)),"⚠ Same band as the manager","OK"))))),"—")</f>
        <v>OK</v>
      </c>
      <c r="BV339" s="64" t="n"/>
      <c r="BW339" s="20">
        <f>IFERROR(INDEX(LMH_PTS,MATCH(AG339,LMH_KEY,0)),0)</f>
        <v>9</v>
      </c>
      <c r="BX339" s="21">
        <f>IFERROR(INDEX(LMH_PTS,MATCH(AH339,LMH_KEY,0)),0)</f>
        <v>3</v>
      </c>
      <c r="BY339" s="21">
        <f>IFERROR(INDEX(LMH_PTS,MATCH(AI339,LMH_KEY,0)),0)</f>
        <v>1</v>
      </c>
      <c r="BZ339" s="21">
        <f>IFERROR(INDEX(LMH_PTS,MATCH(AJ339,LMH_KEY,0)),0)</f>
        <v>1</v>
      </c>
      <c r="CA339" s="21">
        <f>IFERROR(INDEX(LMH_PTS,MATCH(AK339,LMH_KEY,0)),0)</f>
        <v>1</v>
      </c>
      <c r="CB339" s="21">
        <f>IFERROR(INDEX(LMH_PTS,MATCH(AL339,LMH_KEY,0)),0)</f>
        <v>1</v>
      </c>
      <c r="CC339" s="21">
        <f>IFERROR(INDEX(LMH_PTS,MATCH(AM339,LMH_KEY,0)),0)</f>
        <v>1</v>
      </c>
      <c r="CD339" s="21">
        <f>IFERROR(INDEX(LMH_PTS,MATCH(IF(AU339&lt;&gt;"",AU339,AG339),LMH_KEY,0)),0)</f>
        <v>9</v>
      </c>
      <c r="CE339" s="21">
        <f>IFERROR(INDEX(LMH_PTS,MATCH(IF(AV339&lt;&gt;"",AV339,AH339),LMH_KEY,0)),0)</f>
        <v>3</v>
      </c>
      <c r="CF339" s="21">
        <f>IFERROR(INDEX(LMH_PTS,MATCH(IF(AW339&lt;&gt;"",AW339,AI339),LMH_KEY,0)),0)</f>
        <v>1</v>
      </c>
      <c r="CG339" s="21">
        <f>IFERROR(INDEX(LMH_PTS,MATCH(IF(AX339&lt;&gt;"",AX339,AJ339),LMH_KEY,0)),0)</f>
        <v>1</v>
      </c>
      <c r="CH339" s="21">
        <f>IFERROR(INDEX(LMH_PTS,MATCH(IF(AY339&lt;&gt;"",AY339,AK339),LMH_KEY,0)),0)</f>
        <v>1</v>
      </c>
      <c r="CI339" s="21">
        <f>IFERROR(INDEX(LMH_PTS,MATCH(IF(AZ339&lt;&gt;"",AZ339,AL339),LMH_KEY,0)),0)</f>
        <v>1</v>
      </c>
      <c r="CJ339" s="21">
        <f>IFERROR(INDEX(LMH_PTS,MATCH(IF(BA339&lt;&gt;"",BA339,AM339),LMH_KEY,0)),0)</f>
        <v>1</v>
      </c>
      <c r="CK339" s="21">
        <f>IF(BB339="",0,IFERROR(INDEX(LMH_STEP,MATCH(BB339,LMH_KEY,0)),0))</f>
        <v>-1</v>
      </c>
      <c r="CL339" s="21">
        <f>IF(BC339="",0,IFERROR(INDEX(LMH_STEP,MATCH(BC339,LMH_KEY,0)),0))</f>
        <v>-1</v>
      </c>
      <c r="CM339" s="21">
        <f>IF(BD339="",0,IFERROR(INDEX(LMH_STEP,MATCH(BD339,LMH_KEY,0)),0))</f>
        <v>0</v>
      </c>
      <c r="CN339" s="21">
        <f>IF(BE339="",0,IFERROR(INDEX(LMH_STEP,MATCH(BE339,LMH_KEY,0)),0))</f>
        <v>-1</v>
      </c>
      <c r="CO339" s="21">
        <f>IF(BF339="",0,IFERROR(INDEX(LMH_STEP,MATCH(BF339,LMH_KEY,0)),0))</f>
        <v>0</v>
      </c>
      <c r="CP339" s="21">
        <f>IF(BG339="",0,IFERROR(INDEX(LMH_STEP,MATCH(BG339,LMH_KEY,0)),0))</f>
        <v>1</v>
      </c>
      <c r="CQ339" s="21">
        <f>IF(BH339="",0,IFERROR(INDEX(LMH_STEP,MATCH(BH339,LMH_KEY,0)),0))</f>
        <v>0</v>
      </c>
      <c r="CR339" s="21">
        <f>IF(BI339&lt;&gt;"",IFERROR(INDEX(LMH_STEP,MATCH(BI339,LMH_KEY,0)),0),CK339)</f>
        <v>-1</v>
      </c>
      <c r="CS339" s="21">
        <f>IF(BJ339&lt;&gt;"",IFERROR(INDEX(LMH_STEP,MATCH(BJ339,LMH_KEY,0)),0),CL339)</f>
        <v>-1</v>
      </c>
      <c r="CT339" s="21">
        <f>IF(BK339&lt;&gt;"",IFERROR(INDEX(LMH_STEP,MATCH(BK339,LMH_KEY,0)),0),CM339)</f>
        <v>0</v>
      </c>
      <c r="CU339" s="21">
        <f>IF(BL339&lt;&gt;"",IFERROR(INDEX(LMH_STEP,MATCH(BL339,LMH_KEY,0)),0),CN339)</f>
        <v>-1</v>
      </c>
      <c r="CV339" s="21">
        <f>IF(BM339&lt;&gt;"",IFERROR(INDEX(LMH_STEP,MATCH(BM339,LMH_KEY,0)),0),CO339)</f>
        <v>0</v>
      </c>
      <c r="CW339" s="21">
        <f>IF(BN339&lt;&gt;"",IFERROR(INDEX(LMH_STEP,MATCH(BN339,LMH_KEY,0)),0),CP339)</f>
        <v>1</v>
      </c>
      <c r="CX339" s="21">
        <f>IF(BO339&lt;&gt;"",IFERROR(INDEX(LMH_STEP,MATCH(BO339,LMH_KEY,0)),0),CQ339)</f>
        <v>0</v>
      </c>
      <c r="CY339" s="21">
        <f>COUNTA(BI339:BO339)+IF(BP339&lt;&gt;"",1,0)+IFERROR(INDEX(RM_LCNT,MATCH($U339,RM_KEY,0)),0)</f>
        <v>0</v>
      </c>
      <c r="CZ339" s="21">
        <f>IF((BW339+BX339+BY339+BZ339+CA339+CB339+CC339)=0,0,(BW339*CK339+BX339*CL339+BY339*CM339+BZ339*CN339+CA339*CO339+CB339*CP339+CC339*CQ339)/(BW339+BX339+BY339+BZ339+CA339+CB339+CC339))</f>
        <v>-0.705882352941177</v>
      </c>
      <c r="DA339" s="21">
        <f>IF((CD339+CE339+CF339+CG339+CH339+CI339+CJ339)=0,0,(CD339*CR339+CE339*CS339+CF339*CT339+CG339*CU339+CH339*CV339+CI339*CW339+CJ339*CX339)/(CD339+CE339+CF339+CG339+CH339+CI339+CJ339))</f>
        <v>-0.705882352941177</v>
      </c>
    </row>
    <row r="340" ht="70" customHeight="1">
      <c r="A340" s="59" t="inlineStr">
        <is>
          <t>iFile</t>
        </is>
      </c>
      <c r="B340" s="17" t="inlineStr">
        <is>
          <t>Quality Assurance</t>
        </is>
      </c>
      <c r="C340" s="17" t="n">
        <v>5</v>
      </c>
      <c r="D340" s="17" t="inlineStr">
        <is>
          <t>IRIS2452</t>
        </is>
      </c>
      <c r="E340" s="17" t="inlineStr">
        <is>
          <t>Chinmay Dambe</t>
        </is>
      </c>
      <c r="F340" s="17" t="inlineStr">
        <is>
          <t>Trainee QA Engineer</t>
        </is>
      </c>
      <c r="G340" s="17" t="inlineStr">
        <is>
          <t>Ruturaj Kadam</t>
        </is>
      </c>
      <c r="H340" s="17" t="inlineStr">
        <is>
          <t>IRIS1923</t>
        </is>
      </c>
      <c r="I340" s="17" t="n">
        <v>0.8</v>
      </c>
      <c r="J340" s="17" t="inlineStr">
        <is>
          <t>B.E</t>
        </is>
      </c>
      <c r="K340" s="17" t="inlineStr">
        <is>
          <t>L2 – Trainee</t>
        </is>
      </c>
      <c r="L340" s="82" t="inlineStr">
        <is>
          <t>19 of 20</t>
        </is>
      </c>
      <c r="M340" s="83" t="n"/>
      <c r="N340" s="83" t="inlineStr">
        <is>
          <t>Annual · set by manager: 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t>
        </is>
      </c>
      <c r="O340" s="83" t="inlineStr">
        <is>
          <t>Latest rating: 3 · Potential: Medium · 9-box: High Impact / Growth Talent</t>
        </is>
      </c>
      <c r="P340" s="83" t="n"/>
      <c r="Q340" s="84" t="inlineStr">
        <is>
          <t>Open ▸</t>
        </is>
      </c>
      <c r="R340" s="84" t="inlineStr">
        <is>
          <t>Card ▸</t>
        </is>
      </c>
      <c r="S340" s="85" t="inlineStr">
        <is>
          <t>Quality Assurance</t>
        </is>
      </c>
      <c r="T340" s="86" t="inlineStr">
        <is>
          <t>Test Automation</t>
        </is>
      </c>
      <c r="U340" s="86" t="inlineStr">
        <is>
          <t>R072</t>
        </is>
      </c>
      <c r="V340" s="86" t="inlineStr">
        <is>
          <t>Test Automation · IC</t>
        </is>
      </c>
      <c r="W340" s="101" t="inlineStr">
        <is>
          <t>A1</t>
        </is>
      </c>
      <c r="X340" s="86" t="inlineStr">
        <is>
          <t>Band A · Practitioner</t>
        </is>
      </c>
      <c r="Y340" s="86" t="inlineStr">
        <is>
          <t>Trainee QA Automation Engineer</t>
        </is>
      </c>
      <c r="Z340" s="86" t="n"/>
      <c r="AA340" s="86" t="inlineStr">
        <is>
          <t>Placed at A1 by the evidence: six ratings × market-derived weights and rules R1–R13 · no move needed for the reporting line</t>
        </is>
      </c>
      <c r="AB340" s="86" t="n"/>
      <c r="AC340" s="88" t="n"/>
      <c r="AD340" s="21" t="n"/>
      <c r="AE340" s="21" t="n"/>
      <c r="AF340" s="21" t="inlineStr">
        <is>
          <t>Entry / P1 · intern · SFIA 1 Follow</t>
        </is>
      </c>
      <c r="AG340" s="89" t="str">
        <f>IFERROR(IF(INDEX(RM_I_C,MATCH($U340,RM_KEY,0))="","",INDEX(RM_I_C,MATCH($U340,RM_KEY,0))),"")</f>
        <v>H</v>
      </c>
      <c r="AH340" s="90" t="str">
        <f>IFERROR(IF(INDEX(RM_I_Au,MATCH($U340,RM_KEY,0))="","",INDEX(RM_I_Au,MATCH($U340,RM_KEY,0))),"")</f>
        <v>M</v>
      </c>
      <c r="AI340" s="90" t="str">
        <f>IFERROR(IF(INDEX(RM_I_Ac,MATCH($U340,RM_KEY,0))="","",INDEX(RM_I_Ac,MATCH($U340,RM_KEY,0))),"")</f>
        <v>L</v>
      </c>
      <c r="AJ340" s="90" t="str">
        <f>IFERROR(IF(INDEX(RM_I_L,MATCH($U340,RM_KEY,0))="","",INDEX(RM_I_L,MATCH($U340,RM_KEY,0))),"")</f>
        <v>L</v>
      </c>
      <c r="AK340" s="90" t="str">
        <f>IFERROR(IF(INDEX(RM_I_BI,MATCH($U340,RM_KEY,0))="","",INDEX(RM_I_BI,MATCH($U340,RM_KEY,0))),"")</f>
        <v>L</v>
      </c>
      <c r="AL340" s="90" t="str">
        <f>IFERROR(IF(INDEX(RM_I_Exp,MATCH($U340,RM_KEY,0))="","",INDEX(RM_I_Exp,MATCH($U340,RM_KEY,0))),"")</f>
        <v>L</v>
      </c>
      <c r="AM340" s="90" t="str">
        <f>IFERROR(IF(INDEX(RM_I_Edu,MATCH($U340,RM_KEY,0))="","",INDEX(RM_I_Edu,MATCH($U340,RM_KEY,0))),"")</f>
        <v>L</v>
      </c>
      <c r="AN340" s="91" t="str">
        <f>IFERROR(IF(INDEX(RM_M_C,MATCH($U340,RM_KEY,0))="","",INDEX(RM_M_C,MATCH($U340,RM_KEY,0))),"")</f>
        <v>H</v>
      </c>
      <c r="AO340" s="92" t="str">
        <f>IFERROR(IF(INDEX(RM_M_Au,MATCH($U340,RM_KEY,0))="","",INDEX(RM_M_Au,MATCH($U340,RM_KEY,0))),"")</f>
        <v>M</v>
      </c>
      <c r="AP340" s="92" t="str">
        <f>IFERROR(IF(INDEX(RM_M_Ac,MATCH($U340,RM_KEY,0))="","",INDEX(RM_M_Ac,MATCH($U340,RM_KEY,0))),"")</f>
        <v>M</v>
      </c>
      <c r="AQ340" s="92" t="str">
        <f>IFERROR(IF(INDEX(RM_M_L,MATCH($U340,RM_KEY,0))="","",INDEX(RM_M_L,MATCH($U340,RM_KEY,0))),"")</f>
        <v>L</v>
      </c>
      <c r="AR340" s="92" t="str">
        <f>IFERROR(IF(INDEX(RM_M_BI,MATCH($U340,RM_KEY,0))="","",INDEX(RM_M_BI,MATCH($U340,RM_KEY,0))),"")</f>
        <v>L</v>
      </c>
      <c r="AS340" s="92" t="str">
        <f>IFERROR(IF(INDEX(RM_M_Exp,MATCH($U340,RM_KEY,0))="","",INDEX(RM_M_Exp,MATCH($U340,RM_KEY,0))),"")</f>
        <v>L</v>
      </c>
      <c r="AT340" s="92" t="str">
        <f>IFERROR(IF(INDEX(RM_M_Edu,MATCH($U340,RM_KEY,0))="","",INDEX(RM_M_Edu,MATCH($U340,RM_KEY,0))),"")</f>
        <v>L</v>
      </c>
      <c r="AU340" s="93" t="str">
        <f>IFERROR(IF(INDEX(RM_L_C,MATCH($U340,RM_KEY,0))="","",INDEX(RM_L_C,MATCH($U340,RM_KEY,0))),"")</f>
        <v/>
      </c>
      <c r="AV340" s="94" t="str">
        <f>IFERROR(IF(INDEX(RM_L_Au,MATCH($U340,RM_KEY,0))="","",INDEX(RM_L_Au,MATCH($U340,RM_KEY,0))),"")</f>
        <v/>
      </c>
      <c r="AW340" s="94" t="str">
        <f>IFERROR(IF(INDEX(RM_L_Ac,MATCH($U340,RM_KEY,0))="","",INDEX(RM_L_Ac,MATCH($U340,RM_KEY,0))),"")</f>
        <v/>
      </c>
      <c r="AX340" s="94" t="str">
        <f>IFERROR(IF(INDEX(RM_L_L,MATCH($U340,RM_KEY,0))="","",INDEX(RM_L_L,MATCH($U340,RM_KEY,0))),"")</f>
        <v/>
      </c>
      <c r="AY340" s="94" t="str">
        <f>IFERROR(IF(INDEX(RM_L_BI,MATCH($U340,RM_KEY,0))="","",INDEX(RM_L_BI,MATCH($U340,RM_KEY,0))),"")</f>
        <v/>
      </c>
      <c r="AZ340" s="94" t="str">
        <f>IFERROR(IF(INDEX(RM_L_Exp,MATCH($U340,RM_KEY,0))="","",INDEX(RM_L_Exp,MATCH($U340,RM_KEY,0))),"")</f>
        <v/>
      </c>
      <c r="BA340" s="94" t="str">
        <f>IFERROR(IF(INDEX(RM_L_Edu,MATCH($U340,RM_KEY,0))="","",INDEX(RM_L_Edu,MATCH($U340,RM_KEY,0))),"")</f>
        <v/>
      </c>
      <c r="BB340" s="89" t="n"/>
      <c r="BC340" s="90" t="n"/>
      <c r="BD340" s="90" t="n"/>
      <c r="BE340" s="90" t="n"/>
      <c r="BF340" s="90" t="n"/>
      <c r="BG340" s="90" t="inlineStr">
        <is>
          <t>M</t>
        </is>
      </c>
      <c r="BH340" s="90" t="inlineStr">
        <is>
          <t>M</t>
        </is>
      </c>
      <c r="BI340" s="93" t="n"/>
      <c r="BJ340" s="94" t="n"/>
      <c r="BK340" s="94" t="n"/>
      <c r="BL340" s="94" t="n"/>
      <c r="BM340" s="94" t="n"/>
      <c r="BN340" s="94" t="n"/>
      <c r="BO340" s="94" t="n"/>
      <c r="BP340" s="63" t="n"/>
      <c r="BQ340" s="95" t="str">
        <f>IF(CY340=0,"",IF(BP340&lt;&gt;"",BP340,IF(LEFT(W340,1)="X",W340,IF(OR(W340="B+",W340="C+"),INDEX(LAD_PC,MAX(1,MIN(14,MATCH(W340,LAD_PC,0)+IF((DA340-CZ340)&gt;=0.5,1,IF((DA340-CZ340)&lt;=-0.5,-1,0))))),INDEX(LAD_STD,MAX(1,MIN(12,MATCH(W340,LAD_STD,0)+IF((DA340-CZ340)&gt;=0.5,1,IF((DA340-CZ340)&lt;=-0.5,-1,0)))))))))</f>
        <v/>
      </c>
      <c r="BR340" s="86" t="str">
        <f>IF(BQ340="","",IFERROR(CHOOSE(INDEX(B_RANK,MATCH(BQ340,B_LVL,0)),"Band A · Practitioner","Band B · Specialist / Manager","B+ · Player-Coach","Band C · Principal / Head","C+ · Player-Coach","Band D · Business leadership","Band E · Enterprise leadership"),"Band X · Consultant"))</f>
        <v/>
      </c>
      <c r="BS340" s="86" t="str">
        <f>IF(BQ340="","",IF(BQ340=W340,"• Same",IF(INDEX(B_VAL,MATCH(BQ340,B_LVL,0))&gt;INDEX(B_VAL,MATCH(W340,B_LVL,0)),"▲ Up","▼ Down")))</f>
        <v/>
      </c>
      <c r="BT340" s="95" t="str">
        <f>IF(BQ340&lt;&gt;"",BQ340,W340)</f>
        <v>A1</v>
      </c>
      <c r="BU340" s="86" t="str">
        <f>IFERROR(IF($H340="","—",IF(OR(LEFT(BT340,1)="X",LEFT(INDEX($BT$7:$BT$592,MATCH($H340,$D$7:$D$592,0)),1)="X"),"—",IF(AND(LEFT(BT340,1)="E",LEFT(INDEX($BT$7:$BT$592,MATCH($H340,$D$7:$D$592,0)),1)="E"),"Exception · Band E",IF(INDEX(B_VAL,MATCH(BT340,B_LVL,0))&gt;=INDEX(B_VAL,MATCH(INDEX($BT$7:$BT$592,MATCH($H340,$D$7:$D$592,0)),B_LVL,0)),"⚠ At or above the manager",IF(INDEX(B_RANK,MATCH(BT340,B_LVL,0))=INDEX(B_RANK,MATCH(INDEX($BT$7:$BT$592,MATCH($H340,$D$7:$D$592,0)),B_LVL,0)),"⚠ Same band as the manager","OK"))))),"—")</f>
        <v>OK</v>
      </c>
      <c r="BV340" s="64" t="n"/>
      <c r="BW340" s="20">
        <f>IFERROR(INDEX(LMH_PTS,MATCH(AG340,LMH_KEY,0)),0)</f>
        <v>9</v>
      </c>
      <c r="BX340" s="21">
        <f>IFERROR(INDEX(LMH_PTS,MATCH(AH340,LMH_KEY,0)),0)</f>
        <v>3</v>
      </c>
      <c r="BY340" s="21">
        <f>IFERROR(INDEX(LMH_PTS,MATCH(AI340,LMH_KEY,0)),0)</f>
        <v>1</v>
      </c>
      <c r="BZ340" s="21">
        <f>IFERROR(INDEX(LMH_PTS,MATCH(AJ340,LMH_KEY,0)),0)</f>
        <v>1</v>
      </c>
      <c r="CA340" s="21">
        <f>IFERROR(INDEX(LMH_PTS,MATCH(AK340,LMH_KEY,0)),0)</f>
        <v>1</v>
      </c>
      <c r="CB340" s="21">
        <f>IFERROR(INDEX(LMH_PTS,MATCH(AL340,LMH_KEY,0)),0)</f>
        <v>1</v>
      </c>
      <c r="CC340" s="21">
        <f>IFERROR(INDEX(LMH_PTS,MATCH(AM340,LMH_KEY,0)),0)</f>
        <v>1</v>
      </c>
      <c r="CD340" s="21">
        <f>IFERROR(INDEX(LMH_PTS,MATCH(IF(AU340&lt;&gt;"",AU340,AG340),LMH_KEY,0)),0)</f>
        <v>9</v>
      </c>
      <c r="CE340" s="21">
        <f>IFERROR(INDEX(LMH_PTS,MATCH(IF(AV340&lt;&gt;"",AV340,AH340),LMH_KEY,0)),0)</f>
        <v>3</v>
      </c>
      <c r="CF340" s="21">
        <f>IFERROR(INDEX(LMH_PTS,MATCH(IF(AW340&lt;&gt;"",AW340,AI340),LMH_KEY,0)),0)</f>
        <v>1</v>
      </c>
      <c r="CG340" s="21">
        <f>IFERROR(INDEX(LMH_PTS,MATCH(IF(AX340&lt;&gt;"",AX340,AJ340),LMH_KEY,0)),0)</f>
        <v>1</v>
      </c>
      <c r="CH340" s="21">
        <f>IFERROR(INDEX(LMH_PTS,MATCH(IF(AY340&lt;&gt;"",AY340,AK340),LMH_KEY,0)),0)</f>
        <v>1</v>
      </c>
      <c r="CI340" s="21">
        <f>IFERROR(INDEX(LMH_PTS,MATCH(IF(AZ340&lt;&gt;"",AZ340,AL340),LMH_KEY,0)),0)</f>
        <v>1</v>
      </c>
      <c r="CJ340" s="21">
        <f>IFERROR(INDEX(LMH_PTS,MATCH(IF(BA340&lt;&gt;"",BA340,AM340),LMH_KEY,0)),0)</f>
        <v>1</v>
      </c>
      <c r="CK340" s="21">
        <f>IF(BB340="",0,IFERROR(INDEX(LMH_STEP,MATCH(BB340,LMH_KEY,0)),0))</f>
        <v>0</v>
      </c>
      <c r="CL340" s="21">
        <f>IF(BC340="",0,IFERROR(INDEX(LMH_STEP,MATCH(BC340,LMH_KEY,0)),0))</f>
        <v>0</v>
      </c>
      <c r="CM340" s="21">
        <f>IF(BD340="",0,IFERROR(INDEX(LMH_STEP,MATCH(BD340,LMH_KEY,0)),0))</f>
        <v>0</v>
      </c>
      <c r="CN340" s="21">
        <f>IF(BE340="",0,IFERROR(INDEX(LMH_STEP,MATCH(BE340,LMH_KEY,0)),0))</f>
        <v>0</v>
      </c>
      <c r="CO340" s="21">
        <f>IF(BF340="",0,IFERROR(INDEX(LMH_STEP,MATCH(BF340,LMH_KEY,0)),0))</f>
        <v>0</v>
      </c>
      <c r="CP340" s="21">
        <f>IF(BG340="",0,IFERROR(INDEX(LMH_STEP,MATCH(BG340,LMH_KEY,0)),0))</f>
        <v>0</v>
      </c>
      <c r="CQ340" s="21">
        <f>IF(BH340="",0,IFERROR(INDEX(LMH_STEP,MATCH(BH340,LMH_KEY,0)),0))</f>
        <v>0</v>
      </c>
      <c r="CR340" s="21">
        <f>IF(BI340&lt;&gt;"",IFERROR(INDEX(LMH_STEP,MATCH(BI340,LMH_KEY,0)),0),CK340)</f>
        <v>0</v>
      </c>
      <c r="CS340" s="21">
        <f>IF(BJ340&lt;&gt;"",IFERROR(INDEX(LMH_STEP,MATCH(BJ340,LMH_KEY,0)),0),CL340)</f>
        <v>0</v>
      </c>
      <c r="CT340" s="21">
        <f>IF(BK340&lt;&gt;"",IFERROR(INDEX(LMH_STEP,MATCH(BK340,LMH_KEY,0)),0),CM340)</f>
        <v>0</v>
      </c>
      <c r="CU340" s="21">
        <f>IF(BL340&lt;&gt;"",IFERROR(INDEX(LMH_STEP,MATCH(BL340,LMH_KEY,0)),0),CN340)</f>
        <v>0</v>
      </c>
      <c r="CV340" s="21">
        <f>IF(BM340&lt;&gt;"",IFERROR(INDEX(LMH_STEP,MATCH(BM340,LMH_KEY,0)),0),CO340)</f>
        <v>0</v>
      </c>
      <c r="CW340" s="21">
        <f>IF(BN340&lt;&gt;"",IFERROR(INDEX(LMH_STEP,MATCH(BN340,LMH_KEY,0)),0),CP340)</f>
        <v>0</v>
      </c>
      <c r="CX340" s="21">
        <f>IF(BO340&lt;&gt;"",IFERROR(INDEX(LMH_STEP,MATCH(BO340,LMH_KEY,0)),0),CQ340)</f>
        <v>0</v>
      </c>
      <c r="CY340" s="21">
        <f>COUNTA(BI340:BO340)+IF(BP340&lt;&gt;"",1,0)+IFERROR(INDEX(RM_LCNT,MATCH($U340,RM_KEY,0)),0)</f>
        <v>0</v>
      </c>
      <c r="CZ340" s="21">
        <f>IF((BW340+BX340+BY340+BZ340+CA340+CB340+CC340)=0,0,(BW340*CK340+BX340*CL340+BY340*CM340+BZ340*CN340+CA340*CO340+CB340*CP340+CC340*CQ340)/(BW340+BX340+BY340+BZ340+CA340+CB340+CC340))</f>
        <v>0</v>
      </c>
      <c r="DA340" s="21">
        <f>IF((CD340+CE340+CF340+CG340+CH340+CI340+CJ340)=0,0,(CD340*CR340+CE340*CS340+CF340*CT340+CG340*CU340+CH340*CV340+CI340*CW340+CJ340*CX340)/(CD340+CE340+CF340+CG340+CH340+CI340+CJ340))</f>
        <v>0</v>
      </c>
    </row>
    <row r="341" ht="70" customHeight="1">
      <c r="A341" s="59" t="inlineStr">
        <is>
          <t>iFile</t>
        </is>
      </c>
      <c r="B341" s="17" t="inlineStr">
        <is>
          <t>Quality Assurance</t>
        </is>
      </c>
      <c r="C341" s="17" t="n">
        <v>4</v>
      </c>
      <c r="D341" s="17" t="inlineStr">
        <is>
          <t>IRIS1827</t>
        </is>
      </c>
      <c r="E341" s="17" t="inlineStr">
        <is>
          <t>Susan Peter</t>
        </is>
      </c>
      <c r="F341" s="17" t="inlineStr">
        <is>
          <t>Senior QA - Engineer</t>
        </is>
      </c>
      <c r="G341" s="17" t="inlineStr">
        <is>
          <t>Davinder Pal Singh</t>
        </is>
      </c>
      <c r="H341" s="17" t="inlineStr">
        <is>
          <t>IRIS0728</t>
        </is>
      </c>
      <c r="I341" s="17" t="n">
        <v>12.1</v>
      </c>
      <c r="J341" s="17" t="inlineStr">
        <is>
          <t>B.E</t>
        </is>
      </c>
      <c r="K341" s="17" t="inlineStr">
        <is>
          <t>L4 – Senior</t>
        </is>
      </c>
      <c r="L341" s="82" t="inlineStr">
        <is>
          <t>20 of 20</t>
        </is>
      </c>
      <c r="M341" s="83" t="n"/>
      <c r="N341" s="83" t="inlineStr">
        <is>
          <t>Annual · set by manager: 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
        </is>
      </c>
      <c r="O341" s="83" t="inlineStr">
        <is>
          <t>Latest rating: 4 · 9-box: Not placed · manager</t>
        </is>
      </c>
      <c r="P341" s="83" t="inlineStr">
        <is>
          <t>Complexity &amp; Expertise: A3: Reviews test case docs, UAT preparation, production configuration, automation, demos and client queries across environments → matches the start
Autonomy &amp; Decision: B1: Handles team task assignment; decides task ownership, readiness and demo effort estimates → moved up 0.5
Accountability &amp; Impact: B1: Test deliverables and sign-off, client query answers, demos, bugs found at UAT → matches the start
Leadership &amp; Strategy: B1: Team handling and assignment for two reports; runs KT sessions; reviews test documents → matches the start</t>
        </is>
      </c>
      <c r="Q341" s="84" t="inlineStr">
        <is>
          <t>Open ▸</t>
        </is>
      </c>
      <c r="R341" s="84" t="inlineStr">
        <is>
          <t>Card ▸</t>
        </is>
      </c>
      <c r="S341" s="85" t="inlineStr">
        <is>
          <t>Quality Assurance</t>
        </is>
      </c>
      <c r="T341" s="86" t="inlineStr">
        <is>
          <t>Functional &amp; Domain Testing</t>
        </is>
      </c>
      <c r="U341" s="86" t="inlineStr">
        <is>
          <t>R070</t>
        </is>
      </c>
      <c r="V341" s="86" t="inlineStr">
        <is>
          <t>Functional &amp; Domain Testing · IC</t>
        </is>
      </c>
      <c r="W341" s="99" t="inlineStr">
        <is>
          <t>B1</t>
        </is>
      </c>
      <c r="X341" s="86" t="inlineStr">
        <is>
          <t>Band B · Specialist / Manager</t>
        </is>
      </c>
      <c r="Y341" s="86" t="inlineStr">
        <is>
          <t>QA Specialist – POD Lead</t>
        </is>
      </c>
      <c r="Z341" s="86" t="n"/>
      <c r="AA341" s="86" t="inlineStr">
        <is>
          <t>Placed at B1 by the evidence: six ratings × market-derived weights and rules R1–R13 · no move needed for the reporting line</t>
        </is>
      </c>
      <c r="AB341" s="86" t="n"/>
      <c r="AC341" s="88" t="inlineStr">
        <is>
          <t>B1</t>
        </is>
      </c>
      <c r="AD341" s="21" t="inlineStr">
        <is>
          <t>High · 12.1 yrs vs market 4–8 yrs for B1</t>
        </is>
      </c>
      <c r="AE341" s="21" t="inlineStr">
        <is>
          <t>2 direct reports · norm IC: none · Team Lead: 3–5</t>
        </is>
      </c>
      <c r="AF341" s="21" t="inlineStr">
        <is>
          <t>P3 / M2 · SFIA 4 Enable</t>
        </is>
      </c>
      <c r="AG341" s="89" t="str">
        <f>IFERROR(IF(INDEX(RM_I_C,MATCH($U341,RM_KEY,0))="","",INDEX(RM_I_C,MATCH($U341,RM_KEY,0))),"")</f>
        <v>H</v>
      </c>
      <c r="AH341" s="90" t="str">
        <f>IFERROR(IF(INDEX(RM_I_Au,MATCH($U341,RM_KEY,0))="","",INDEX(RM_I_Au,MATCH($U341,RM_KEY,0))),"")</f>
        <v>M</v>
      </c>
      <c r="AI341" s="90" t="str">
        <f>IFERROR(IF(INDEX(RM_I_Ac,MATCH($U341,RM_KEY,0))="","",INDEX(RM_I_Ac,MATCH($U341,RM_KEY,0))),"")</f>
        <v>L</v>
      </c>
      <c r="AJ341" s="90" t="str">
        <f>IFERROR(IF(INDEX(RM_I_L,MATCH($U341,RM_KEY,0))="","",INDEX(RM_I_L,MATCH($U341,RM_KEY,0))),"")</f>
        <v>L</v>
      </c>
      <c r="AK341" s="90" t="str">
        <f>IFERROR(IF(INDEX(RM_I_BI,MATCH($U341,RM_KEY,0))="","",INDEX(RM_I_BI,MATCH($U341,RM_KEY,0))),"")</f>
        <v>L</v>
      </c>
      <c r="AL341" s="90" t="str">
        <f>IFERROR(IF(INDEX(RM_I_Exp,MATCH($U341,RM_KEY,0))="","",INDEX(RM_I_Exp,MATCH($U341,RM_KEY,0))),"")</f>
        <v>L</v>
      </c>
      <c r="AM341" s="90" t="str">
        <f>IFERROR(IF(INDEX(RM_I_Edu,MATCH($U341,RM_KEY,0))="","",INDEX(RM_I_Edu,MATCH($U341,RM_KEY,0))),"")</f>
        <v>L</v>
      </c>
      <c r="AN341" s="91" t="str">
        <f>IFERROR(IF(INDEX(RM_M_C,MATCH($U341,RM_KEY,0))="","",INDEX(RM_M_C,MATCH($U341,RM_KEY,0))),"")</f>
        <v>H</v>
      </c>
      <c r="AO341" s="92" t="str">
        <f>IFERROR(IF(INDEX(RM_M_Au,MATCH($U341,RM_KEY,0))="","",INDEX(RM_M_Au,MATCH($U341,RM_KEY,0))),"")</f>
        <v>M</v>
      </c>
      <c r="AP341" s="92" t="str">
        <f>IFERROR(IF(INDEX(RM_M_Ac,MATCH($U341,RM_KEY,0))="","",INDEX(RM_M_Ac,MATCH($U341,RM_KEY,0))),"")</f>
        <v>M</v>
      </c>
      <c r="AQ341" s="92" t="str">
        <f>IFERROR(IF(INDEX(RM_M_L,MATCH($U341,RM_KEY,0))="","",INDEX(RM_M_L,MATCH($U341,RM_KEY,0))),"")</f>
        <v>L</v>
      </c>
      <c r="AR341" s="92" t="str">
        <f>IFERROR(IF(INDEX(RM_M_BI,MATCH($U341,RM_KEY,0))="","",INDEX(RM_M_BI,MATCH($U341,RM_KEY,0))),"")</f>
        <v>L</v>
      </c>
      <c r="AS341" s="92" t="str">
        <f>IFERROR(IF(INDEX(RM_M_Exp,MATCH($U341,RM_KEY,0))="","",INDEX(RM_M_Exp,MATCH($U341,RM_KEY,0))),"")</f>
        <v>L</v>
      </c>
      <c r="AT341" s="92" t="str">
        <f>IFERROR(IF(INDEX(RM_M_Edu,MATCH($U341,RM_KEY,0))="","",INDEX(RM_M_Edu,MATCH($U341,RM_KEY,0))),"")</f>
        <v>L</v>
      </c>
      <c r="AU341" s="93" t="str">
        <f>IFERROR(IF(INDEX(RM_L_C,MATCH($U341,RM_KEY,0))="","",INDEX(RM_L_C,MATCH($U341,RM_KEY,0))),"")</f>
        <v/>
      </c>
      <c r="AV341" s="94" t="str">
        <f>IFERROR(IF(INDEX(RM_L_Au,MATCH($U341,RM_KEY,0))="","",INDEX(RM_L_Au,MATCH($U341,RM_KEY,0))),"")</f>
        <v/>
      </c>
      <c r="AW341" s="94" t="str">
        <f>IFERROR(IF(INDEX(RM_L_Ac,MATCH($U341,RM_KEY,0))="","",INDEX(RM_L_Ac,MATCH($U341,RM_KEY,0))),"")</f>
        <v/>
      </c>
      <c r="AX341" s="94" t="str">
        <f>IFERROR(IF(INDEX(RM_L_L,MATCH($U341,RM_KEY,0))="","",INDEX(RM_L_L,MATCH($U341,RM_KEY,0))),"")</f>
        <v/>
      </c>
      <c r="AY341" s="94" t="str">
        <f>IFERROR(IF(INDEX(RM_L_BI,MATCH($U341,RM_KEY,0))="","",INDEX(RM_L_BI,MATCH($U341,RM_KEY,0))),"")</f>
        <v/>
      </c>
      <c r="AZ341" s="94" t="str">
        <f>IFERROR(IF(INDEX(RM_L_Exp,MATCH($U341,RM_KEY,0))="","",INDEX(RM_L_Exp,MATCH($U341,RM_KEY,0))),"")</f>
        <v/>
      </c>
      <c r="BA341" s="94" t="str">
        <f>IFERROR(IF(INDEX(RM_L_Edu,MATCH($U341,RM_KEY,0))="","",INDEX(RM_L_Edu,MATCH($U341,RM_KEY,0))),"")</f>
        <v/>
      </c>
      <c r="BB341" s="89" t="inlineStr">
        <is>
          <t>L</t>
        </is>
      </c>
      <c r="BC341" s="90" t="inlineStr">
        <is>
          <t>M</t>
        </is>
      </c>
      <c r="BD341" s="90" t="inlineStr">
        <is>
          <t>M</t>
        </is>
      </c>
      <c r="BE341" s="90" t="inlineStr">
        <is>
          <t>M</t>
        </is>
      </c>
      <c r="BF341" s="90" t="n"/>
      <c r="BG341" s="90" t="inlineStr">
        <is>
          <t>H</t>
        </is>
      </c>
      <c r="BH341" s="90" t="inlineStr">
        <is>
          <t>M</t>
        </is>
      </c>
      <c r="BI341" s="93" t="n"/>
      <c r="BJ341" s="94" t="n"/>
      <c r="BK341" s="94" t="n"/>
      <c r="BL341" s="94" t="n"/>
      <c r="BM341" s="94" t="n"/>
      <c r="BN341" s="94" t="n"/>
      <c r="BO341" s="94" t="n"/>
      <c r="BP341" s="63" t="n"/>
      <c r="BQ341" s="95" t="str">
        <f>IF(CY341=0,"",IF(BP341&lt;&gt;"",BP341,IF(LEFT(W341,1)="X",W341,IF(OR(W341="B+",W341="C+"),INDEX(LAD_PC,MAX(1,MIN(14,MATCH(W341,LAD_PC,0)+IF((DA341-CZ341)&gt;=0.5,1,IF((DA341-CZ341)&lt;=-0.5,-1,0))))),INDEX(LAD_STD,MAX(1,MIN(12,MATCH(W341,LAD_STD,0)+IF((DA341-CZ341)&gt;=0.5,1,IF((DA341-CZ341)&lt;=-0.5,-1,0)))))))))</f>
        <v/>
      </c>
      <c r="BR341" s="86" t="str">
        <f>IF(BQ341="","",IFERROR(CHOOSE(INDEX(B_RANK,MATCH(BQ341,B_LVL,0)),"Band A · Practitioner","Band B · Specialist / Manager","B+ · Player-Coach","Band C · Principal / Head","C+ · Player-Coach","Band D · Business leadership","Band E · Enterprise leadership"),"Band X · Consultant"))</f>
        <v/>
      </c>
      <c r="BS341" s="86" t="str">
        <f>IF(BQ341="","",IF(BQ341=W341,"• Same",IF(INDEX(B_VAL,MATCH(BQ341,B_LVL,0))&gt;INDEX(B_VAL,MATCH(W341,B_LVL,0)),"▲ Up","▼ Down")))</f>
        <v/>
      </c>
      <c r="BT341" s="95" t="str">
        <f>IF(BQ341&lt;&gt;"",BQ341,W341)</f>
        <v>B1</v>
      </c>
      <c r="BU341" s="86" t="str">
        <f>IFERROR(IF($H341="","—",IF(OR(LEFT(BT341,1)="X",LEFT(INDEX($BT$7:$BT$592,MATCH($H341,$D$7:$D$592,0)),1)="X"),"—",IF(AND(LEFT(BT341,1)="E",LEFT(INDEX($BT$7:$BT$592,MATCH($H341,$D$7:$D$592,0)),1)="E"),"Exception · Band E",IF(INDEX(B_VAL,MATCH(BT341,B_LVL,0))&gt;=INDEX(B_VAL,MATCH(INDEX($BT$7:$BT$592,MATCH($H341,$D$7:$D$592,0)),B_LVL,0)),"⚠ At or above the manager",IF(INDEX(B_RANK,MATCH(BT341,B_LVL,0))=INDEX(B_RANK,MATCH(INDEX($BT$7:$BT$592,MATCH($H341,$D$7:$D$592,0)),B_LVL,0)),"⚠ Same band as the manager","OK"))))),"—")</f>
        <v>OK</v>
      </c>
      <c r="BV341" s="64" t="n"/>
      <c r="BW341" s="20">
        <f>IFERROR(INDEX(LMH_PTS,MATCH(AG341,LMH_KEY,0)),0)</f>
        <v>9</v>
      </c>
      <c r="BX341" s="21">
        <f>IFERROR(INDEX(LMH_PTS,MATCH(AH341,LMH_KEY,0)),0)</f>
        <v>3</v>
      </c>
      <c r="BY341" s="21">
        <f>IFERROR(INDEX(LMH_PTS,MATCH(AI341,LMH_KEY,0)),0)</f>
        <v>1</v>
      </c>
      <c r="BZ341" s="21">
        <f>IFERROR(INDEX(LMH_PTS,MATCH(AJ341,LMH_KEY,0)),0)</f>
        <v>1</v>
      </c>
      <c r="CA341" s="21">
        <f>IFERROR(INDEX(LMH_PTS,MATCH(AK341,LMH_KEY,0)),0)</f>
        <v>1</v>
      </c>
      <c r="CB341" s="21">
        <f>IFERROR(INDEX(LMH_PTS,MATCH(AL341,LMH_KEY,0)),0)</f>
        <v>1</v>
      </c>
      <c r="CC341" s="21">
        <f>IFERROR(INDEX(LMH_PTS,MATCH(AM341,LMH_KEY,0)),0)</f>
        <v>1</v>
      </c>
      <c r="CD341" s="21">
        <f>IFERROR(INDEX(LMH_PTS,MATCH(IF(AU341&lt;&gt;"",AU341,AG341),LMH_KEY,0)),0)</f>
        <v>9</v>
      </c>
      <c r="CE341" s="21">
        <f>IFERROR(INDEX(LMH_PTS,MATCH(IF(AV341&lt;&gt;"",AV341,AH341),LMH_KEY,0)),0)</f>
        <v>3</v>
      </c>
      <c r="CF341" s="21">
        <f>IFERROR(INDEX(LMH_PTS,MATCH(IF(AW341&lt;&gt;"",AW341,AI341),LMH_KEY,0)),0)</f>
        <v>1</v>
      </c>
      <c r="CG341" s="21">
        <f>IFERROR(INDEX(LMH_PTS,MATCH(IF(AX341&lt;&gt;"",AX341,AJ341),LMH_KEY,0)),0)</f>
        <v>1</v>
      </c>
      <c r="CH341" s="21">
        <f>IFERROR(INDEX(LMH_PTS,MATCH(IF(AY341&lt;&gt;"",AY341,AK341),LMH_KEY,0)),0)</f>
        <v>1</v>
      </c>
      <c r="CI341" s="21">
        <f>IFERROR(INDEX(LMH_PTS,MATCH(IF(AZ341&lt;&gt;"",AZ341,AL341),LMH_KEY,0)),0)</f>
        <v>1</v>
      </c>
      <c r="CJ341" s="21">
        <f>IFERROR(INDEX(LMH_PTS,MATCH(IF(BA341&lt;&gt;"",BA341,AM341),LMH_KEY,0)),0)</f>
        <v>1</v>
      </c>
      <c r="CK341" s="21">
        <f>IF(BB341="",0,IFERROR(INDEX(LMH_STEP,MATCH(BB341,LMH_KEY,0)),0))</f>
        <v>-1</v>
      </c>
      <c r="CL341" s="21">
        <f>IF(BC341="",0,IFERROR(INDEX(LMH_STEP,MATCH(BC341,LMH_KEY,0)),0))</f>
        <v>0</v>
      </c>
      <c r="CM341" s="21">
        <f>IF(BD341="",0,IFERROR(INDEX(LMH_STEP,MATCH(BD341,LMH_KEY,0)),0))</f>
        <v>0</v>
      </c>
      <c r="CN341" s="21">
        <f>IF(BE341="",0,IFERROR(INDEX(LMH_STEP,MATCH(BE341,LMH_KEY,0)),0))</f>
        <v>0</v>
      </c>
      <c r="CO341" s="21">
        <f>IF(BF341="",0,IFERROR(INDEX(LMH_STEP,MATCH(BF341,LMH_KEY,0)),0))</f>
        <v>0</v>
      </c>
      <c r="CP341" s="21">
        <f>IF(BG341="",0,IFERROR(INDEX(LMH_STEP,MATCH(BG341,LMH_KEY,0)),0))</f>
        <v>1</v>
      </c>
      <c r="CQ341" s="21">
        <f>IF(BH341="",0,IFERROR(INDEX(LMH_STEP,MATCH(BH341,LMH_KEY,0)),0))</f>
        <v>0</v>
      </c>
      <c r="CR341" s="21">
        <f>IF(BI341&lt;&gt;"",IFERROR(INDEX(LMH_STEP,MATCH(BI341,LMH_KEY,0)),0),CK341)</f>
        <v>-1</v>
      </c>
      <c r="CS341" s="21">
        <f>IF(BJ341&lt;&gt;"",IFERROR(INDEX(LMH_STEP,MATCH(BJ341,LMH_KEY,0)),0),CL341)</f>
        <v>0</v>
      </c>
      <c r="CT341" s="21">
        <f>IF(BK341&lt;&gt;"",IFERROR(INDEX(LMH_STEP,MATCH(BK341,LMH_KEY,0)),0),CM341)</f>
        <v>0</v>
      </c>
      <c r="CU341" s="21">
        <f>IF(BL341&lt;&gt;"",IFERROR(INDEX(LMH_STEP,MATCH(BL341,LMH_KEY,0)),0),CN341)</f>
        <v>0</v>
      </c>
      <c r="CV341" s="21">
        <f>IF(BM341&lt;&gt;"",IFERROR(INDEX(LMH_STEP,MATCH(BM341,LMH_KEY,0)),0),CO341)</f>
        <v>0</v>
      </c>
      <c r="CW341" s="21">
        <f>IF(BN341&lt;&gt;"",IFERROR(INDEX(LMH_STEP,MATCH(BN341,LMH_KEY,0)),0),CP341)</f>
        <v>1</v>
      </c>
      <c r="CX341" s="21">
        <f>IF(BO341&lt;&gt;"",IFERROR(INDEX(LMH_STEP,MATCH(BO341,LMH_KEY,0)),0),CQ341)</f>
        <v>0</v>
      </c>
      <c r="CY341" s="21">
        <f>COUNTA(BI341:BO341)+IF(BP341&lt;&gt;"",1,0)+IFERROR(INDEX(RM_LCNT,MATCH($U341,RM_KEY,0)),0)</f>
        <v>0</v>
      </c>
      <c r="CZ341" s="21">
        <f>IF((BW341+BX341+BY341+BZ341+CA341+CB341+CC341)=0,0,(BW341*CK341+BX341*CL341+BY341*CM341+BZ341*CN341+CA341*CO341+CB341*CP341+CC341*CQ341)/(BW341+BX341+BY341+BZ341+CA341+CB341+CC341))</f>
        <v>-0.470588235294118</v>
      </c>
      <c r="DA341" s="21">
        <f>IF((CD341+CE341+CF341+CG341+CH341+CI341+CJ341)=0,0,(CD341*CR341+CE341*CS341+CF341*CT341+CG341*CU341+CH341*CV341+CI341*CW341+CJ341*CX341)/(CD341+CE341+CF341+CG341+CH341+CI341+CJ341))</f>
        <v>-0.470588235294118</v>
      </c>
    </row>
    <row r="342" ht="70" customHeight="1">
      <c r="A342" s="59" t="inlineStr">
        <is>
          <t>iFile</t>
        </is>
      </c>
      <c r="B342" s="17" t="inlineStr">
        <is>
          <t>Quality Assurance</t>
        </is>
      </c>
      <c r="C342" s="17" t="n">
        <v>5</v>
      </c>
      <c r="D342" s="17" t="inlineStr">
        <is>
          <t>IRIS2304</t>
        </is>
      </c>
      <c r="E342" s="17" t="inlineStr">
        <is>
          <t>Adnan Yakub Majgaonkar</t>
        </is>
      </c>
      <c r="F342" s="17" t="inlineStr">
        <is>
          <t>QA Engineer</t>
        </is>
      </c>
      <c r="G342" s="17" t="inlineStr">
        <is>
          <t>Susan Peter</t>
        </is>
      </c>
      <c r="H342" s="17" t="inlineStr">
        <is>
          <t>IRIS1827</t>
        </is>
      </c>
      <c r="I342" s="17" t="n">
        <v>4</v>
      </c>
      <c r="J342" s="17" t="inlineStr">
        <is>
          <t>B.Tech</t>
        </is>
      </c>
      <c r="K342" s="17" t="inlineStr">
        <is>
          <t>L3 – Professional / Associate</t>
        </is>
      </c>
      <c r="L342" s="82" t="inlineStr">
        <is>
          <t>20 of 20</t>
        </is>
      </c>
      <c r="M342" s="83" t="n"/>
      <c r="N342" s="83" t="inlineStr">
        <is>
          <t>Annual · set by manager: 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t>
        </is>
      </c>
      <c r="O342" s="83" t="inlineStr">
        <is>
          <t>Latest rating: 4 · Potential: Medium · 9-box: Trusted Professional</t>
        </is>
      </c>
      <c r="P342" s="83" t="inlineStr">
        <is>
          <t>Complexity &amp; Expertise: A2: Test case execution, regression, defect identification; KRA cites about 1,600 test cases on SBC portal → matches the start
Autonomy &amp; Decision: A2: Prioritises and executes own testing; no further calls described → matches the start
Accountability &amp; Impact: A2: Own test quality, defect identification and validation on assigned SBC portal modules → matches the start
Leadership &amp; Strategy: A1: No guiding or leading of others described → matches the start</t>
        </is>
      </c>
      <c r="Q342" s="84" t="inlineStr">
        <is>
          <t>Open ▸</t>
        </is>
      </c>
      <c r="R342" s="84" t="inlineStr">
        <is>
          <t>Card ▸</t>
        </is>
      </c>
      <c r="S342" s="85" t="inlineStr">
        <is>
          <t>Quality Assurance</t>
        </is>
      </c>
      <c r="T342" s="86" t="inlineStr">
        <is>
          <t>Test Automation</t>
        </is>
      </c>
      <c r="U342" s="86" t="inlineStr">
        <is>
          <t>R072</t>
        </is>
      </c>
      <c r="V342" s="86" t="inlineStr">
        <is>
          <t>Test Automation · IC</t>
        </is>
      </c>
      <c r="W342" s="101" t="inlineStr">
        <is>
          <t>A3</t>
        </is>
      </c>
      <c r="X342" s="86" t="inlineStr">
        <is>
          <t>Band A · Practitioner</t>
        </is>
      </c>
      <c r="Y342" s="86" t="inlineStr">
        <is>
          <t>Senior QA Automation Engineer</t>
        </is>
      </c>
      <c r="Z342" s="86" t="n"/>
      <c r="AA342" s="86" t="inlineStr">
        <is>
          <t>Placed at A3 by the evidence: six ratings × market-derived weights and rules R1–R13 · no move needed for the reporting line</t>
        </is>
      </c>
      <c r="AB342" s="86" t="n"/>
      <c r="AC342" s="88" t="inlineStr">
        <is>
          <t>A2</t>
        </is>
      </c>
      <c r="AD342" s="21" t="inlineStr">
        <is>
          <t>Medium · 4 yrs vs market 2–5 yrs for A3</t>
        </is>
      </c>
      <c r="AE342" s="21" t="n"/>
      <c r="AF342" s="21" t="inlineStr">
        <is>
          <t>P2 · SFIA 3 Apply</t>
        </is>
      </c>
      <c r="AG342" s="89" t="str">
        <f>IFERROR(IF(INDEX(RM_I_C,MATCH($U342,RM_KEY,0))="","",INDEX(RM_I_C,MATCH($U342,RM_KEY,0))),"")</f>
        <v>H</v>
      </c>
      <c r="AH342" s="90" t="str">
        <f>IFERROR(IF(INDEX(RM_I_Au,MATCH($U342,RM_KEY,0))="","",INDEX(RM_I_Au,MATCH($U342,RM_KEY,0))),"")</f>
        <v>M</v>
      </c>
      <c r="AI342" s="90" t="str">
        <f>IFERROR(IF(INDEX(RM_I_Ac,MATCH($U342,RM_KEY,0))="","",INDEX(RM_I_Ac,MATCH($U342,RM_KEY,0))),"")</f>
        <v>L</v>
      </c>
      <c r="AJ342" s="90" t="str">
        <f>IFERROR(IF(INDEX(RM_I_L,MATCH($U342,RM_KEY,0))="","",INDEX(RM_I_L,MATCH($U342,RM_KEY,0))),"")</f>
        <v>L</v>
      </c>
      <c r="AK342" s="90" t="str">
        <f>IFERROR(IF(INDEX(RM_I_BI,MATCH($U342,RM_KEY,0))="","",INDEX(RM_I_BI,MATCH($U342,RM_KEY,0))),"")</f>
        <v>L</v>
      </c>
      <c r="AL342" s="90" t="str">
        <f>IFERROR(IF(INDEX(RM_I_Exp,MATCH($U342,RM_KEY,0))="","",INDEX(RM_I_Exp,MATCH($U342,RM_KEY,0))),"")</f>
        <v>L</v>
      </c>
      <c r="AM342" s="90" t="str">
        <f>IFERROR(IF(INDEX(RM_I_Edu,MATCH($U342,RM_KEY,0))="","",INDEX(RM_I_Edu,MATCH($U342,RM_KEY,0))),"")</f>
        <v>L</v>
      </c>
      <c r="AN342" s="91" t="str">
        <f>IFERROR(IF(INDEX(RM_M_C,MATCH($U342,RM_KEY,0))="","",INDEX(RM_M_C,MATCH($U342,RM_KEY,0))),"")</f>
        <v>H</v>
      </c>
      <c r="AO342" s="92" t="str">
        <f>IFERROR(IF(INDEX(RM_M_Au,MATCH($U342,RM_KEY,0))="","",INDEX(RM_M_Au,MATCH($U342,RM_KEY,0))),"")</f>
        <v>M</v>
      </c>
      <c r="AP342" s="92" t="str">
        <f>IFERROR(IF(INDEX(RM_M_Ac,MATCH($U342,RM_KEY,0))="","",INDEX(RM_M_Ac,MATCH($U342,RM_KEY,0))),"")</f>
        <v>M</v>
      </c>
      <c r="AQ342" s="92" t="str">
        <f>IFERROR(IF(INDEX(RM_M_L,MATCH($U342,RM_KEY,0))="","",INDEX(RM_M_L,MATCH($U342,RM_KEY,0))),"")</f>
        <v>L</v>
      </c>
      <c r="AR342" s="92" t="str">
        <f>IFERROR(IF(INDEX(RM_M_BI,MATCH($U342,RM_KEY,0))="","",INDEX(RM_M_BI,MATCH($U342,RM_KEY,0))),"")</f>
        <v>L</v>
      </c>
      <c r="AS342" s="92" t="str">
        <f>IFERROR(IF(INDEX(RM_M_Exp,MATCH($U342,RM_KEY,0))="","",INDEX(RM_M_Exp,MATCH($U342,RM_KEY,0))),"")</f>
        <v>L</v>
      </c>
      <c r="AT342" s="92" t="str">
        <f>IFERROR(IF(INDEX(RM_M_Edu,MATCH($U342,RM_KEY,0))="","",INDEX(RM_M_Edu,MATCH($U342,RM_KEY,0))),"")</f>
        <v>L</v>
      </c>
      <c r="AU342" s="93" t="str">
        <f>IFERROR(IF(INDEX(RM_L_C,MATCH($U342,RM_KEY,0))="","",INDEX(RM_L_C,MATCH($U342,RM_KEY,0))),"")</f>
        <v/>
      </c>
      <c r="AV342" s="94" t="str">
        <f>IFERROR(IF(INDEX(RM_L_Au,MATCH($U342,RM_KEY,0))="","",INDEX(RM_L_Au,MATCH($U342,RM_KEY,0))),"")</f>
        <v/>
      </c>
      <c r="AW342" s="94" t="str">
        <f>IFERROR(IF(INDEX(RM_L_Ac,MATCH($U342,RM_KEY,0))="","",INDEX(RM_L_Ac,MATCH($U342,RM_KEY,0))),"")</f>
        <v/>
      </c>
      <c r="AX342" s="94" t="str">
        <f>IFERROR(IF(INDEX(RM_L_L,MATCH($U342,RM_KEY,0))="","",INDEX(RM_L_L,MATCH($U342,RM_KEY,0))),"")</f>
        <v/>
      </c>
      <c r="AY342" s="94" t="str">
        <f>IFERROR(IF(INDEX(RM_L_BI,MATCH($U342,RM_KEY,0))="","",INDEX(RM_L_BI,MATCH($U342,RM_KEY,0))),"")</f>
        <v/>
      </c>
      <c r="AZ342" s="94" t="str">
        <f>IFERROR(IF(INDEX(RM_L_Exp,MATCH($U342,RM_KEY,0))="","",INDEX(RM_L_Exp,MATCH($U342,RM_KEY,0))),"")</f>
        <v/>
      </c>
      <c r="BA342" s="94" t="str">
        <f>IFERROR(IF(INDEX(RM_L_Edu,MATCH($U342,RM_KEY,0))="","",INDEX(RM_L_Edu,MATCH($U342,RM_KEY,0))),"")</f>
        <v/>
      </c>
      <c r="BB342" s="89" t="inlineStr">
        <is>
          <t>L</t>
        </is>
      </c>
      <c r="BC342" s="90" t="inlineStr">
        <is>
          <t>L</t>
        </is>
      </c>
      <c r="BD342" s="90" t="inlineStr">
        <is>
          <t>L</t>
        </is>
      </c>
      <c r="BE342" s="90" t="inlineStr">
        <is>
          <t>L</t>
        </is>
      </c>
      <c r="BF342" s="90" t="n"/>
      <c r="BG342" s="90" t="inlineStr">
        <is>
          <t>H</t>
        </is>
      </c>
      <c r="BH342" s="90" t="inlineStr">
        <is>
          <t>M</t>
        </is>
      </c>
      <c r="BI342" s="93" t="n"/>
      <c r="BJ342" s="94" t="n"/>
      <c r="BK342" s="94" t="n"/>
      <c r="BL342" s="94" t="n"/>
      <c r="BM342" s="94" t="n"/>
      <c r="BN342" s="94" t="n"/>
      <c r="BO342" s="94" t="n"/>
      <c r="BP342" s="63" t="n"/>
      <c r="BQ342" s="95" t="str">
        <f>IF(CY342=0,"",IF(BP342&lt;&gt;"",BP342,IF(LEFT(W342,1)="X",W342,IF(OR(W342="B+",W342="C+"),INDEX(LAD_PC,MAX(1,MIN(14,MATCH(W342,LAD_PC,0)+IF((DA342-CZ342)&gt;=0.5,1,IF((DA342-CZ342)&lt;=-0.5,-1,0))))),INDEX(LAD_STD,MAX(1,MIN(12,MATCH(W342,LAD_STD,0)+IF((DA342-CZ342)&gt;=0.5,1,IF((DA342-CZ342)&lt;=-0.5,-1,0)))))))))</f>
        <v/>
      </c>
      <c r="BR342" s="86" t="str">
        <f>IF(BQ342="","",IFERROR(CHOOSE(INDEX(B_RANK,MATCH(BQ342,B_LVL,0)),"Band A · Practitioner","Band B · Specialist / Manager","B+ · Player-Coach","Band C · Principal / Head","C+ · Player-Coach","Band D · Business leadership","Band E · Enterprise leadership"),"Band X · Consultant"))</f>
        <v/>
      </c>
      <c r="BS342" s="86" t="str">
        <f>IF(BQ342="","",IF(BQ342=W342,"• Same",IF(INDEX(B_VAL,MATCH(BQ342,B_LVL,0))&gt;INDEX(B_VAL,MATCH(W342,B_LVL,0)),"▲ Up","▼ Down")))</f>
        <v/>
      </c>
      <c r="BT342" s="95" t="str">
        <f>IF(BQ342&lt;&gt;"",BQ342,W342)</f>
        <v>A3</v>
      </c>
      <c r="BU342" s="86" t="str">
        <f>IFERROR(IF($H342="","—",IF(OR(LEFT(BT342,1)="X",LEFT(INDEX($BT$7:$BT$592,MATCH($H342,$D$7:$D$592,0)),1)="X"),"—",IF(AND(LEFT(BT342,1)="E",LEFT(INDEX($BT$7:$BT$592,MATCH($H342,$D$7:$D$592,0)),1)="E"),"Exception · Band E",IF(INDEX(B_VAL,MATCH(BT342,B_LVL,0))&gt;=INDEX(B_VAL,MATCH(INDEX($BT$7:$BT$592,MATCH($H342,$D$7:$D$592,0)),B_LVL,0)),"⚠ At or above the manager",IF(INDEX(B_RANK,MATCH(BT342,B_LVL,0))=INDEX(B_RANK,MATCH(INDEX($BT$7:$BT$592,MATCH($H342,$D$7:$D$592,0)),B_LVL,0)),"⚠ Same band as the manager","OK"))))),"—")</f>
        <v>OK</v>
      </c>
      <c r="BV342" s="64" t="n"/>
      <c r="BW342" s="20">
        <f>IFERROR(INDEX(LMH_PTS,MATCH(AG342,LMH_KEY,0)),0)</f>
        <v>9</v>
      </c>
      <c r="BX342" s="21">
        <f>IFERROR(INDEX(LMH_PTS,MATCH(AH342,LMH_KEY,0)),0)</f>
        <v>3</v>
      </c>
      <c r="BY342" s="21">
        <f>IFERROR(INDEX(LMH_PTS,MATCH(AI342,LMH_KEY,0)),0)</f>
        <v>1</v>
      </c>
      <c r="BZ342" s="21">
        <f>IFERROR(INDEX(LMH_PTS,MATCH(AJ342,LMH_KEY,0)),0)</f>
        <v>1</v>
      </c>
      <c r="CA342" s="21">
        <f>IFERROR(INDEX(LMH_PTS,MATCH(AK342,LMH_KEY,0)),0)</f>
        <v>1</v>
      </c>
      <c r="CB342" s="21">
        <f>IFERROR(INDEX(LMH_PTS,MATCH(AL342,LMH_KEY,0)),0)</f>
        <v>1</v>
      </c>
      <c r="CC342" s="21">
        <f>IFERROR(INDEX(LMH_PTS,MATCH(AM342,LMH_KEY,0)),0)</f>
        <v>1</v>
      </c>
      <c r="CD342" s="21">
        <f>IFERROR(INDEX(LMH_PTS,MATCH(IF(AU342&lt;&gt;"",AU342,AG342),LMH_KEY,0)),0)</f>
        <v>9</v>
      </c>
      <c r="CE342" s="21">
        <f>IFERROR(INDEX(LMH_PTS,MATCH(IF(AV342&lt;&gt;"",AV342,AH342),LMH_KEY,0)),0)</f>
        <v>3</v>
      </c>
      <c r="CF342" s="21">
        <f>IFERROR(INDEX(LMH_PTS,MATCH(IF(AW342&lt;&gt;"",AW342,AI342),LMH_KEY,0)),0)</f>
        <v>1</v>
      </c>
      <c r="CG342" s="21">
        <f>IFERROR(INDEX(LMH_PTS,MATCH(IF(AX342&lt;&gt;"",AX342,AJ342),LMH_KEY,0)),0)</f>
        <v>1</v>
      </c>
      <c r="CH342" s="21">
        <f>IFERROR(INDEX(LMH_PTS,MATCH(IF(AY342&lt;&gt;"",AY342,AK342),LMH_KEY,0)),0)</f>
        <v>1</v>
      </c>
      <c r="CI342" s="21">
        <f>IFERROR(INDEX(LMH_PTS,MATCH(IF(AZ342&lt;&gt;"",AZ342,AL342),LMH_KEY,0)),0)</f>
        <v>1</v>
      </c>
      <c r="CJ342" s="21">
        <f>IFERROR(INDEX(LMH_PTS,MATCH(IF(BA342&lt;&gt;"",BA342,AM342),LMH_KEY,0)),0)</f>
        <v>1</v>
      </c>
      <c r="CK342" s="21">
        <f>IF(BB342="",0,IFERROR(INDEX(LMH_STEP,MATCH(BB342,LMH_KEY,0)),0))</f>
        <v>-1</v>
      </c>
      <c r="CL342" s="21">
        <f>IF(BC342="",0,IFERROR(INDEX(LMH_STEP,MATCH(BC342,LMH_KEY,0)),0))</f>
        <v>-1</v>
      </c>
      <c r="CM342" s="21">
        <f>IF(BD342="",0,IFERROR(INDEX(LMH_STEP,MATCH(BD342,LMH_KEY,0)),0))</f>
        <v>-1</v>
      </c>
      <c r="CN342" s="21">
        <f>IF(BE342="",0,IFERROR(INDEX(LMH_STEP,MATCH(BE342,LMH_KEY,0)),0))</f>
        <v>-1</v>
      </c>
      <c r="CO342" s="21">
        <f>IF(BF342="",0,IFERROR(INDEX(LMH_STEP,MATCH(BF342,LMH_KEY,0)),0))</f>
        <v>0</v>
      </c>
      <c r="CP342" s="21">
        <f>IF(BG342="",0,IFERROR(INDEX(LMH_STEP,MATCH(BG342,LMH_KEY,0)),0))</f>
        <v>1</v>
      </c>
      <c r="CQ342" s="21">
        <f>IF(BH342="",0,IFERROR(INDEX(LMH_STEP,MATCH(BH342,LMH_KEY,0)),0))</f>
        <v>0</v>
      </c>
      <c r="CR342" s="21">
        <f>IF(BI342&lt;&gt;"",IFERROR(INDEX(LMH_STEP,MATCH(BI342,LMH_KEY,0)),0),CK342)</f>
        <v>-1</v>
      </c>
      <c r="CS342" s="21">
        <f>IF(BJ342&lt;&gt;"",IFERROR(INDEX(LMH_STEP,MATCH(BJ342,LMH_KEY,0)),0),CL342)</f>
        <v>-1</v>
      </c>
      <c r="CT342" s="21">
        <f>IF(BK342&lt;&gt;"",IFERROR(INDEX(LMH_STEP,MATCH(BK342,LMH_KEY,0)),0),CM342)</f>
        <v>-1</v>
      </c>
      <c r="CU342" s="21">
        <f>IF(BL342&lt;&gt;"",IFERROR(INDEX(LMH_STEP,MATCH(BL342,LMH_KEY,0)),0),CN342)</f>
        <v>-1</v>
      </c>
      <c r="CV342" s="21">
        <f>IF(BM342&lt;&gt;"",IFERROR(INDEX(LMH_STEP,MATCH(BM342,LMH_KEY,0)),0),CO342)</f>
        <v>0</v>
      </c>
      <c r="CW342" s="21">
        <f>IF(BN342&lt;&gt;"",IFERROR(INDEX(LMH_STEP,MATCH(BN342,LMH_KEY,0)),0),CP342)</f>
        <v>1</v>
      </c>
      <c r="CX342" s="21">
        <f>IF(BO342&lt;&gt;"",IFERROR(INDEX(LMH_STEP,MATCH(BO342,LMH_KEY,0)),0),CQ342)</f>
        <v>0</v>
      </c>
      <c r="CY342" s="21">
        <f>COUNTA(BI342:BO342)+IF(BP342&lt;&gt;"",1,0)+IFERROR(INDEX(RM_LCNT,MATCH($U342,RM_KEY,0)),0)</f>
        <v>0</v>
      </c>
      <c r="CZ342" s="21">
        <f>IF((BW342+BX342+BY342+BZ342+CA342+CB342+CC342)=0,0,(BW342*CK342+BX342*CL342+BY342*CM342+BZ342*CN342+CA342*CO342+CB342*CP342+CC342*CQ342)/(BW342+BX342+BY342+BZ342+CA342+CB342+CC342))</f>
        <v>-0.764705882352941</v>
      </c>
      <c r="DA342" s="21">
        <f>IF((CD342+CE342+CF342+CG342+CH342+CI342+CJ342)=0,0,(CD342*CR342+CE342*CS342+CF342*CT342+CG342*CU342+CH342*CV342+CI342*CW342+CJ342*CX342)/(CD342+CE342+CF342+CG342+CH342+CI342+CJ342))</f>
        <v>-0.764705882352941</v>
      </c>
    </row>
    <row r="343" ht="70" customHeight="1">
      <c r="A343" s="59" t="inlineStr">
        <is>
          <t>iFile</t>
        </is>
      </c>
      <c r="B343" s="17" t="inlineStr">
        <is>
          <t>Quality Assurance</t>
        </is>
      </c>
      <c r="C343" s="17" t="n">
        <v>5</v>
      </c>
      <c r="D343" s="17" t="inlineStr">
        <is>
          <t>INTN0288</t>
        </is>
      </c>
      <c r="E343" s="17" t="inlineStr">
        <is>
          <t>Yugal Kishore Singh</t>
        </is>
      </c>
      <c r="F343" s="17" t="inlineStr">
        <is>
          <t>Intern</t>
        </is>
      </c>
      <c r="G343" s="17" t="inlineStr">
        <is>
          <t>Susan Peter</t>
        </is>
      </c>
      <c r="H343" s="17" t="inlineStr">
        <is>
          <t>IRIS1827</t>
        </is>
      </c>
      <c r="I343" s="17" t="n">
        <v>4.3</v>
      </c>
      <c r="J343" s="17" t="inlineStr">
        <is>
          <t>B.Sc</t>
        </is>
      </c>
      <c r="K343" s="17" t="inlineStr">
        <is>
          <t>L1 – Intern</t>
        </is>
      </c>
      <c r="L343" s="82" t="inlineStr">
        <is>
          <t>20 of 20</t>
        </is>
      </c>
      <c r="M343" s="83" t="n"/>
      <c r="N343" s="83" t="inlineStr">
        <is>
          <t>Annual · set by manager: 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t>
        </is>
      </c>
      <c r="O343" s="83" t="inlineStr">
        <is>
          <t>Latest rating: 3 · Potential: Medium · 9-box: High Impact / Growth Talent</t>
        </is>
      </c>
      <c r="P343" s="83" t="n"/>
      <c r="Q343" s="84" t="inlineStr">
        <is>
          <t>Open ▸</t>
        </is>
      </c>
      <c r="R343" s="84" t="inlineStr">
        <is>
          <t>Card ▸</t>
        </is>
      </c>
      <c r="S343" s="85" t="inlineStr">
        <is>
          <t>Quality Assurance</t>
        </is>
      </c>
      <c r="T343" s="86" t="inlineStr">
        <is>
          <t>Functional &amp; Domain Testing</t>
        </is>
      </c>
      <c r="U343" s="86" t="inlineStr">
        <is>
          <t>R070</t>
        </is>
      </c>
      <c r="V343" s="86" t="inlineStr">
        <is>
          <t>Functional &amp; Domain Testing · IC</t>
        </is>
      </c>
      <c r="W343" s="101" t="inlineStr">
        <is>
          <t>A1</t>
        </is>
      </c>
      <c r="X343" s="86" t="inlineStr">
        <is>
          <t>Band A · Practitioner</t>
        </is>
      </c>
      <c r="Y343" s="86" t="inlineStr">
        <is>
          <t>Intern – Functional &amp; Domain Testing</t>
        </is>
      </c>
      <c r="Z343" s="86" t="n"/>
      <c r="AA343" s="86" t="inlineStr">
        <is>
          <t>Placed at A1 by the evidence: six ratings × market-derived weights and rules R1–R13 · no move needed for the reporting line</t>
        </is>
      </c>
      <c r="AB343" s="86" t="n"/>
      <c r="AC343" s="88" t="n"/>
      <c r="AD343" s="21" t="n"/>
      <c r="AE343" s="21" t="n"/>
      <c r="AF343" s="21" t="inlineStr">
        <is>
          <t>Entry / P1 · intern · SFIA 1 Follow</t>
        </is>
      </c>
      <c r="AG343" s="89" t="str">
        <f>IFERROR(IF(INDEX(RM_I_C,MATCH($U343,RM_KEY,0))="","",INDEX(RM_I_C,MATCH($U343,RM_KEY,0))),"")</f>
        <v>H</v>
      </c>
      <c r="AH343" s="90" t="str">
        <f>IFERROR(IF(INDEX(RM_I_Au,MATCH($U343,RM_KEY,0))="","",INDEX(RM_I_Au,MATCH($U343,RM_KEY,0))),"")</f>
        <v>M</v>
      </c>
      <c r="AI343" s="90" t="str">
        <f>IFERROR(IF(INDEX(RM_I_Ac,MATCH($U343,RM_KEY,0))="","",INDEX(RM_I_Ac,MATCH($U343,RM_KEY,0))),"")</f>
        <v>L</v>
      </c>
      <c r="AJ343" s="90" t="str">
        <f>IFERROR(IF(INDEX(RM_I_L,MATCH($U343,RM_KEY,0))="","",INDEX(RM_I_L,MATCH($U343,RM_KEY,0))),"")</f>
        <v>L</v>
      </c>
      <c r="AK343" s="90" t="str">
        <f>IFERROR(IF(INDEX(RM_I_BI,MATCH($U343,RM_KEY,0))="","",INDEX(RM_I_BI,MATCH($U343,RM_KEY,0))),"")</f>
        <v>L</v>
      </c>
      <c r="AL343" s="90" t="str">
        <f>IFERROR(IF(INDEX(RM_I_Exp,MATCH($U343,RM_KEY,0))="","",INDEX(RM_I_Exp,MATCH($U343,RM_KEY,0))),"")</f>
        <v>L</v>
      </c>
      <c r="AM343" s="90" t="str">
        <f>IFERROR(IF(INDEX(RM_I_Edu,MATCH($U343,RM_KEY,0))="","",INDEX(RM_I_Edu,MATCH($U343,RM_KEY,0))),"")</f>
        <v>L</v>
      </c>
      <c r="AN343" s="91" t="str">
        <f>IFERROR(IF(INDEX(RM_M_C,MATCH($U343,RM_KEY,0))="","",INDEX(RM_M_C,MATCH($U343,RM_KEY,0))),"")</f>
        <v>H</v>
      </c>
      <c r="AO343" s="92" t="str">
        <f>IFERROR(IF(INDEX(RM_M_Au,MATCH($U343,RM_KEY,0))="","",INDEX(RM_M_Au,MATCH($U343,RM_KEY,0))),"")</f>
        <v>M</v>
      </c>
      <c r="AP343" s="92" t="str">
        <f>IFERROR(IF(INDEX(RM_M_Ac,MATCH($U343,RM_KEY,0))="","",INDEX(RM_M_Ac,MATCH($U343,RM_KEY,0))),"")</f>
        <v>M</v>
      </c>
      <c r="AQ343" s="92" t="str">
        <f>IFERROR(IF(INDEX(RM_M_L,MATCH($U343,RM_KEY,0))="","",INDEX(RM_M_L,MATCH($U343,RM_KEY,0))),"")</f>
        <v>L</v>
      </c>
      <c r="AR343" s="92" t="str">
        <f>IFERROR(IF(INDEX(RM_M_BI,MATCH($U343,RM_KEY,0))="","",INDEX(RM_M_BI,MATCH($U343,RM_KEY,0))),"")</f>
        <v>L</v>
      </c>
      <c r="AS343" s="92" t="str">
        <f>IFERROR(IF(INDEX(RM_M_Exp,MATCH($U343,RM_KEY,0))="","",INDEX(RM_M_Exp,MATCH($U343,RM_KEY,0))),"")</f>
        <v>L</v>
      </c>
      <c r="AT343" s="92" t="str">
        <f>IFERROR(IF(INDEX(RM_M_Edu,MATCH($U343,RM_KEY,0))="","",INDEX(RM_M_Edu,MATCH($U343,RM_KEY,0))),"")</f>
        <v>L</v>
      </c>
      <c r="AU343" s="93" t="str">
        <f>IFERROR(IF(INDEX(RM_L_C,MATCH($U343,RM_KEY,0))="","",INDEX(RM_L_C,MATCH($U343,RM_KEY,0))),"")</f>
        <v/>
      </c>
      <c r="AV343" s="94" t="str">
        <f>IFERROR(IF(INDEX(RM_L_Au,MATCH($U343,RM_KEY,0))="","",INDEX(RM_L_Au,MATCH($U343,RM_KEY,0))),"")</f>
        <v/>
      </c>
      <c r="AW343" s="94" t="str">
        <f>IFERROR(IF(INDEX(RM_L_Ac,MATCH($U343,RM_KEY,0))="","",INDEX(RM_L_Ac,MATCH($U343,RM_KEY,0))),"")</f>
        <v/>
      </c>
      <c r="AX343" s="94" t="str">
        <f>IFERROR(IF(INDEX(RM_L_L,MATCH($U343,RM_KEY,0))="","",INDEX(RM_L_L,MATCH($U343,RM_KEY,0))),"")</f>
        <v/>
      </c>
      <c r="AY343" s="94" t="str">
        <f>IFERROR(IF(INDEX(RM_L_BI,MATCH($U343,RM_KEY,0))="","",INDEX(RM_L_BI,MATCH($U343,RM_KEY,0))),"")</f>
        <v/>
      </c>
      <c r="AZ343" s="94" t="str">
        <f>IFERROR(IF(INDEX(RM_L_Exp,MATCH($U343,RM_KEY,0))="","",INDEX(RM_L_Exp,MATCH($U343,RM_KEY,0))),"")</f>
        <v/>
      </c>
      <c r="BA343" s="94" t="str">
        <f>IFERROR(IF(INDEX(RM_L_Edu,MATCH($U343,RM_KEY,0))="","",INDEX(RM_L_Edu,MATCH($U343,RM_KEY,0))),"")</f>
        <v/>
      </c>
      <c r="BB343" s="89" t="n"/>
      <c r="BC343" s="90" t="n"/>
      <c r="BD343" s="90" t="n"/>
      <c r="BE343" s="90" t="n"/>
      <c r="BF343" s="90" t="n"/>
      <c r="BG343" s="90" t="inlineStr">
        <is>
          <t>H</t>
        </is>
      </c>
      <c r="BH343" s="90" t="inlineStr">
        <is>
          <t>M</t>
        </is>
      </c>
      <c r="BI343" s="93" t="n"/>
      <c r="BJ343" s="94" t="n"/>
      <c r="BK343" s="94" t="n"/>
      <c r="BL343" s="94" t="n"/>
      <c r="BM343" s="94" t="n"/>
      <c r="BN343" s="94" t="n"/>
      <c r="BO343" s="94" t="n"/>
      <c r="BP343" s="63" t="n"/>
      <c r="BQ343" s="95" t="str">
        <f>IF(CY343=0,"",IF(BP343&lt;&gt;"",BP343,IF(LEFT(W343,1)="X",W343,IF(OR(W343="B+",W343="C+"),INDEX(LAD_PC,MAX(1,MIN(14,MATCH(W343,LAD_PC,0)+IF((DA343-CZ343)&gt;=0.5,1,IF((DA343-CZ343)&lt;=-0.5,-1,0))))),INDEX(LAD_STD,MAX(1,MIN(12,MATCH(W343,LAD_STD,0)+IF((DA343-CZ343)&gt;=0.5,1,IF((DA343-CZ343)&lt;=-0.5,-1,0)))))))))</f>
        <v/>
      </c>
      <c r="BR343" s="86" t="str">
        <f>IF(BQ343="","",IFERROR(CHOOSE(INDEX(B_RANK,MATCH(BQ343,B_LVL,0)),"Band A · Practitioner","Band B · Specialist / Manager","B+ · Player-Coach","Band C · Principal / Head","C+ · Player-Coach","Band D · Business leadership","Band E · Enterprise leadership"),"Band X · Consultant"))</f>
        <v/>
      </c>
      <c r="BS343" s="86" t="str">
        <f>IF(BQ343="","",IF(BQ343=W343,"• Same",IF(INDEX(B_VAL,MATCH(BQ343,B_LVL,0))&gt;INDEX(B_VAL,MATCH(W343,B_LVL,0)),"▲ Up","▼ Down")))</f>
        <v/>
      </c>
      <c r="BT343" s="95" t="str">
        <f>IF(BQ343&lt;&gt;"",BQ343,W343)</f>
        <v>A1</v>
      </c>
      <c r="BU343" s="86" t="str">
        <f>IFERROR(IF($H343="","—",IF(OR(LEFT(BT343,1)="X",LEFT(INDEX($BT$7:$BT$592,MATCH($H343,$D$7:$D$592,0)),1)="X"),"—",IF(AND(LEFT(BT343,1)="E",LEFT(INDEX($BT$7:$BT$592,MATCH($H343,$D$7:$D$592,0)),1)="E"),"Exception · Band E",IF(INDEX(B_VAL,MATCH(BT343,B_LVL,0))&gt;=INDEX(B_VAL,MATCH(INDEX($BT$7:$BT$592,MATCH($H343,$D$7:$D$592,0)),B_LVL,0)),"⚠ At or above the manager",IF(INDEX(B_RANK,MATCH(BT343,B_LVL,0))=INDEX(B_RANK,MATCH(INDEX($BT$7:$BT$592,MATCH($H343,$D$7:$D$592,0)),B_LVL,0)),"⚠ Same band as the manager","OK"))))),"—")</f>
        <v>OK</v>
      </c>
      <c r="BV343" s="64" t="n"/>
      <c r="BW343" s="20">
        <f>IFERROR(INDEX(LMH_PTS,MATCH(AG343,LMH_KEY,0)),0)</f>
        <v>9</v>
      </c>
      <c r="BX343" s="21">
        <f>IFERROR(INDEX(LMH_PTS,MATCH(AH343,LMH_KEY,0)),0)</f>
        <v>3</v>
      </c>
      <c r="BY343" s="21">
        <f>IFERROR(INDEX(LMH_PTS,MATCH(AI343,LMH_KEY,0)),0)</f>
        <v>1</v>
      </c>
      <c r="BZ343" s="21">
        <f>IFERROR(INDEX(LMH_PTS,MATCH(AJ343,LMH_KEY,0)),0)</f>
        <v>1</v>
      </c>
      <c r="CA343" s="21">
        <f>IFERROR(INDEX(LMH_PTS,MATCH(AK343,LMH_KEY,0)),0)</f>
        <v>1</v>
      </c>
      <c r="CB343" s="21">
        <f>IFERROR(INDEX(LMH_PTS,MATCH(AL343,LMH_KEY,0)),0)</f>
        <v>1</v>
      </c>
      <c r="CC343" s="21">
        <f>IFERROR(INDEX(LMH_PTS,MATCH(AM343,LMH_KEY,0)),0)</f>
        <v>1</v>
      </c>
      <c r="CD343" s="21">
        <f>IFERROR(INDEX(LMH_PTS,MATCH(IF(AU343&lt;&gt;"",AU343,AG343),LMH_KEY,0)),0)</f>
        <v>9</v>
      </c>
      <c r="CE343" s="21">
        <f>IFERROR(INDEX(LMH_PTS,MATCH(IF(AV343&lt;&gt;"",AV343,AH343),LMH_KEY,0)),0)</f>
        <v>3</v>
      </c>
      <c r="CF343" s="21">
        <f>IFERROR(INDEX(LMH_PTS,MATCH(IF(AW343&lt;&gt;"",AW343,AI343),LMH_KEY,0)),0)</f>
        <v>1</v>
      </c>
      <c r="CG343" s="21">
        <f>IFERROR(INDEX(LMH_PTS,MATCH(IF(AX343&lt;&gt;"",AX343,AJ343),LMH_KEY,0)),0)</f>
        <v>1</v>
      </c>
      <c r="CH343" s="21">
        <f>IFERROR(INDEX(LMH_PTS,MATCH(IF(AY343&lt;&gt;"",AY343,AK343),LMH_KEY,0)),0)</f>
        <v>1</v>
      </c>
      <c r="CI343" s="21">
        <f>IFERROR(INDEX(LMH_PTS,MATCH(IF(AZ343&lt;&gt;"",AZ343,AL343),LMH_KEY,0)),0)</f>
        <v>1</v>
      </c>
      <c r="CJ343" s="21">
        <f>IFERROR(INDEX(LMH_PTS,MATCH(IF(BA343&lt;&gt;"",BA343,AM343),LMH_KEY,0)),0)</f>
        <v>1</v>
      </c>
      <c r="CK343" s="21">
        <f>IF(BB343="",0,IFERROR(INDEX(LMH_STEP,MATCH(BB343,LMH_KEY,0)),0))</f>
        <v>0</v>
      </c>
      <c r="CL343" s="21">
        <f>IF(BC343="",0,IFERROR(INDEX(LMH_STEP,MATCH(BC343,LMH_KEY,0)),0))</f>
        <v>0</v>
      </c>
      <c r="CM343" s="21">
        <f>IF(BD343="",0,IFERROR(INDEX(LMH_STEP,MATCH(BD343,LMH_KEY,0)),0))</f>
        <v>0</v>
      </c>
      <c r="CN343" s="21">
        <f>IF(BE343="",0,IFERROR(INDEX(LMH_STEP,MATCH(BE343,LMH_KEY,0)),0))</f>
        <v>0</v>
      </c>
      <c r="CO343" s="21">
        <f>IF(BF343="",0,IFERROR(INDEX(LMH_STEP,MATCH(BF343,LMH_KEY,0)),0))</f>
        <v>0</v>
      </c>
      <c r="CP343" s="21">
        <f>IF(BG343="",0,IFERROR(INDEX(LMH_STEP,MATCH(BG343,LMH_KEY,0)),0))</f>
        <v>1</v>
      </c>
      <c r="CQ343" s="21">
        <f>IF(BH343="",0,IFERROR(INDEX(LMH_STEP,MATCH(BH343,LMH_KEY,0)),0))</f>
        <v>0</v>
      </c>
      <c r="CR343" s="21">
        <f>IF(BI343&lt;&gt;"",IFERROR(INDEX(LMH_STEP,MATCH(BI343,LMH_KEY,0)),0),CK343)</f>
        <v>0</v>
      </c>
      <c r="CS343" s="21">
        <f>IF(BJ343&lt;&gt;"",IFERROR(INDEX(LMH_STEP,MATCH(BJ343,LMH_KEY,0)),0),CL343)</f>
        <v>0</v>
      </c>
      <c r="CT343" s="21">
        <f>IF(BK343&lt;&gt;"",IFERROR(INDEX(LMH_STEP,MATCH(BK343,LMH_KEY,0)),0),CM343)</f>
        <v>0</v>
      </c>
      <c r="CU343" s="21">
        <f>IF(BL343&lt;&gt;"",IFERROR(INDEX(LMH_STEP,MATCH(BL343,LMH_KEY,0)),0),CN343)</f>
        <v>0</v>
      </c>
      <c r="CV343" s="21">
        <f>IF(BM343&lt;&gt;"",IFERROR(INDEX(LMH_STEP,MATCH(BM343,LMH_KEY,0)),0),CO343)</f>
        <v>0</v>
      </c>
      <c r="CW343" s="21">
        <f>IF(BN343&lt;&gt;"",IFERROR(INDEX(LMH_STEP,MATCH(BN343,LMH_KEY,0)),0),CP343)</f>
        <v>1</v>
      </c>
      <c r="CX343" s="21">
        <f>IF(BO343&lt;&gt;"",IFERROR(INDEX(LMH_STEP,MATCH(BO343,LMH_KEY,0)),0),CQ343)</f>
        <v>0</v>
      </c>
      <c r="CY343" s="21">
        <f>COUNTA(BI343:BO343)+IF(BP343&lt;&gt;"",1,0)+IFERROR(INDEX(RM_LCNT,MATCH($U343,RM_KEY,0)),0)</f>
        <v>0</v>
      </c>
      <c r="CZ343" s="21">
        <f>IF((BW343+BX343+BY343+BZ343+CA343+CB343+CC343)=0,0,(BW343*CK343+BX343*CL343+BY343*CM343+BZ343*CN343+CA343*CO343+CB343*CP343+CC343*CQ343)/(BW343+BX343+BY343+BZ343+CA343+CB343+CC343))</f>
        <v>0.0588235294117647</v>
      </c>
      <c r="DA343" s="21">
        <f>IF((CD343+CE343+CF343+CG343+CH343+CI343+CJ343)=0,0,(CD343*CR343+CE343*CS343+CF343*CT343+CG343*CU343+CH343*CV343+CI343*CW343+CJ343*CX343)/(CD343+CE343+CF343+CG343+CH343+CI343+CJ343))</f>
        <v>0.0588235294117647</v>
      </c>
    </row>
    <row r="344" ht="70" customHeight="1">
      <c r="A344" s="59" t="inlineStr">
        <is>
          <t>iFile</t>
        </is>
      </c>
      <c r="B344" s="17" t="inlineStr">
        <is>
          <t>Quality Assurance</t>
        </is>
      </c>
      <c r="C344" s="17" t="n">
        <v>4</v>
      </c>
      <c r="D344" s="17" t="inlineStr">
        <is>
          <t>IRIS1984</t>
        </is>
      </c>
      <c r="E344" s="17" t="inlineStr">
        <is>
          <t>Bhagyshree Khedkar</t>
        </is>
      </c>
      <c r="F344" s="17" t="inlineStr">
        <is>
          <t>QA Engineer</t>
        </is>
      </c>
      <c r="G344" s="17" t="inlineStr">
        <is>
          <t>Davinder Pal Singh</t>
        </is>
      </c>
      <c r="H344" s="17" t="inlineStr">
        <is>
          <t>IRIS0728</t>
        </is>
      </c>
      <c r="I344" s="17" t="n">
        <v>7.1</v>
      </c>
      <c r="J344" s="17" t="inlineStr">
        <is>
          <t>B.E</t>
        </is>
      </c>
      <c r="K344" s="17" t="inlineStr">
        <is>
          <t>L3 – Professional / Associate</t>
        </is>
      </c>
      <c r="L344" s="82" t="inlineStr">
        <is>
          <t>20 of 20</t>
        </is>
      </c>
      <c r="M344" s="83" t="n"/>
      <c r="N344" s="83" t="inlineStr">
        <is>
          <t>Annual · set by manager: 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t>
        </is>
      </c>
      <c r="O344" s="83" t="inlineStr">
        <is>
          <t>Latest rating: 5 · Potential: Medium · 9-box: High Impact / Growth Talent</t>
        </is>
      </c>
      <c r="P344" s="83" t="inlineStr">
        <is>
          <t>Complexity &amp; Expertise: A3: Functional and regression testing plus Kuwait client calls, CIP Portal client demos, go-live support · KRA → moved up 0.5
Autonomy &amp; Decision: A2: Only prioritises own testing → matches the start
Accountability &amp; Impact: A3: Testing quality with direct client contact: client calls, demonstrations and go-live support → moved up 0.5
Leadership &amp; Strategy: A1: No guiding or leading of others described → matches the start</t>
        </is>
      </c>
      <c r="Q344" s="84" t="inlineStr">
        <is>
          <t>Open ▸</t>
        </is>
      </c>
      <c r="R344" s="84" t="inlineStr">
        <is>
          <t>Card ▸</t>
        </is>
      </c>
      <c r="S344" s="85" t="inlineStr">
        <is>
          <t>Quality Assurance</t>
        </is>
      </c>
      <c r="T344" s="86" t="inlineStr">
        <is>
          <t>Functional &amp; Domain Testing</t>
        </is>
      </c>
      <c r="U344" s="86" t="inlineStr">
        <is>
          <t>R070</t>
        </is>
      </c>
      <c r="V344" s="86" t="inlineStr">
        <is>
          <t>Functional &amp; Domain Testing · IC</t>
        </is>
      </c>
      <c r="W344" s="101" t="inlineStr">
        <is>
          <t>A3</t>
        </is>
      </c>
      <c r="X344" s="86" t="inlineStr">
        <is>
          <t>Band A · Practitioner</t>
        </is>
      </c>
      <c r="Y344" s="86" t="inlineStr">
        <is>
          <t>Senior QA Engineer</t>
        </is>
      </c>
      <c r="Z344" s="86" t="n"/>
      <c r="AA344" s="86" t="inlineStr">
        <is>
          <t>Placed at A3 by the evidence: six ratings × market-derived weights and rules R1–R13 · no move needed for the reporting line</t>
        </is>
      </c>
      <c r="AB344" s="86" t="n"/>
      <c r="AC344" s="88" t="inlineStr">
        <is>
          <t>A3</t>
        </is>
      </c>
      <c r="AD344" s="21" t="inlineStr">
        <is>
          <t>High · 7.1 yrs vs market 2–5 yrs for A3</t>
        </is>
      </c>
      <c r="AE344" s="21" t="n"/>
      <c r="AF344" s="21" t="inlineStr">
        <is>
          <t>P2 · SFIA 3 Apply</t>
        </is>
      </c>
      <c r="AG344" s="89" t="str">
        <f>IFERROR(IF(INDEX(RM_I_C,MATCH($U344,RM_KEY,0))="","",INDEX(RM_I_C,MATCH($U344,RM_KEY,0))),"")</f>
        <v>H</v>
      </c>
      <c r="AH344" s="90" t="str">
        <f>IFERROR(IF(INDEX(RM_I_Au,MATCH($U344,RM_KEY,0))="","",INDEX(RM_I_Au,MATCH($U344,RM_KEY,0))),"")</f>
        <v>M</v>
      </c>
      <c r="AI344" s="90" t="str">
        <f>IFERROR(IF(INDEX(RM_I_Ac,MATCH($U344,RM_KEY,0))="","",INDEX(RM_I_Ac,MATCH($U344,RM_KEY,0))),"")</f>
        <v>L</v>
      </c>
      <c r="AJ344" s="90" t="str">
        <f>IFERROR(IF(INDEX(RM_I_L,MATCH($U344,RM_KEY,0))="","",INDEX(RM_I_L,MATCH($U344,RM_KEY,0))),"")</f>
        <v>L</v>
      </c>
      <c r="AK344" s="90" t="str">
        <f>IFERROR(IF(INDEX(RM_I_BI,MATCH($U344,RM_KEY,0))="","",INDEX(RM_I_BI,MATCH($U344,RM_KEY,0))),"")</f>
        <v>L</v>
      </c>
      <c r="AL344" s="90" t="str">
        <f>IFERROR(IF(INDEX(RM_I_Exp,MATCH($U344,RM_KEY,0))="","",INDEX(RM_I_Exp,MATCH($U344,RM_KEY,0))),"")</f>
        <v>L</v>
      </c>
      <c r="AM344" s="90" t="str">
        <f>IFERROR(IF(INDEX(RM_I_Edu,MATCH($U344,RM_KEY,0))="","",INDEX(RM_I_Edu,MATCH($U344,RM_KEY,0))),"")</f>
        <v>L</v>
      </c>
      <c r="AN344" s="91" t="str">
        <f>IFERROR(IF(INDEX(RM_M_C,MATCH($U344,RM_KEY,0))="","",INDEX(RM_M_C,MATCH($U344,RM_KEY,0))),"")</f>
        <v>H</v>
      </c>
      <c r="AO344" s="92" t="str">
        <f>IFERROR(IF(INDEX(RM_M_Au,MATCH($U344,RM_KEY,0))="","",INDEX(RM_M_Au,MATCH($U344,RM_KEY,0))),"")</f>
        <v>M</v>
      </c>
      <c r="AP344" s="92" t="str">
        <f>IFERROR(IF(INDEX(RM_M_Ac,MATCH($U344,RM_KEY,0))="","",INDEX(RM_M_Ac,MATCH($U344,RM_KEY,0))),"")</f>
        <v>M</v>
      </c>
      <c r="AQ344" s="92" t="str">
        <f>IFERROR(IF(INDEX(RM_M_L,MATCH($U344,RM_KEY,0))="","",INDEX(RM_M_L,MATCH($U344,RM_KEY,0))),"")</f>
        <v>L</v>
      </c>
      <c r="AR344" s="92" t="str">
        <f>IFERROR(IF(INDEX(RM_M_BI,MATCH($U344,RM_KEY,0))="","",INDEX(RM_M_BI,MATCH($U344,RM_KEY,0))),"")</f>
        <v>L</v>
      </c>
      <c r="AS344" s="92" t="str">
        <f>IFERROR(IF(INDEX(RM_M_Exp,MATCH($U344,RM_KEY,0))="","",INDEX(RM_M_Exp,MATCH($U344,RM_KEY,0))),"")</f>
        <v>L</v>
      </c>
      <c r="AT344" s="92" t="str">
        <f>IFERROR(IF(INDEX(RM_M_Edu,MATCH($U344,RM_KEY,0))="","",INDEX(RM_M_Edu,MATCH($U344,RM_KEY,0))),"")</f>
        <v>L</v>
      </c>
      <c r="AU344" s="93" t="str">
        <f>IFERROR(IF(INDEX(RM_L_C,MATCH($U344,RM_KEY,0))="","",INDEX(RM_L_C,MATCH($U344,RM_KEY,0))),"")</f>
        <v/>
      </c>
      <c r="AV344" s="94" t="str">
        <f>IFERROR(IF(INDEX(RM_L_Au,MATCH($U344,RM_KEY,0))="","",INDEX(RM_L_Au,MATCH($U344,RM_KEY,0))),"")</f>
        <v/>
      </c>
      <c r="AW344" s="94" t="str">
        <f>IFERROR(IF(INDEX(RM_L_Ac,MATCH($U344,RM_KEY,0))="","",INDEX(RM_L_Ac,MATCH($U344,RM_KEY,0))),"")</f>
        <v/>
      </c>
      <c r="AX344" s="94" t="str">
        <f>IFERROR(IF(INDEX(RM_L_L,MATCH($U344,RM_KEY,0))="","",INDEX(RM_L_L,MATCH($U344,RM_KEY,0))),"")</f>
        <v/>
      </c>
      <c r="AY344" s="94" t="str">
        <f>IFERROR(IF(INDEX(RM_L_BI,MATCH($U344,RM_KEY,0))="","",INDEX(RM_L_BI,MATCH($U344,RM_KEY,0))),"")</f>
        <v/>
      </c>
      <c r="AZ344" s="94" t="str">
        <f>IFERROR(IF(INDEX(RM_L_Exp,MATCH($U344,RM_KEY,0))="","",INDEX(RM_L_Exp,MATCH($U344,RM_KEY,0))),"")</f>
        <v/>
      </c>
      <c r="BA344" s="94" t="str">
        <f>IFERROR(IF(INDEX(RM_L_Edu,MATCH($U344,RM_KEY,0))="","",INDEX(RM_L_Edu,MATCH($U344,RM_KEY,0))),"")</f>
        <v/>
      </c>
      <c r="BB344" s="89" t="inlineStr">
        <is>
          <t>M</t>
        </is>
      </c>
      <c r="BC344" s="90" t="inlineStr">
        <is>
          <t>L</t>
        </is>
      </c>
      <c r="BD344" s="90" t="inlineStr">
        <is>
          <t>M</t>
        </is>
      </c>
      <c r="BE344" s="90" t="inlineStr">
        <is>
          <t>L</t>
        </is>
      </c>
      <c r="BF344" s="90" t="n"/>
      <c r="BG344" s="90" t="inlineStr">
        <is>
          <t>H</t>
        </is>
      </c>
      <c r="BH344" s="90" t="inlineStr">
        <is>
          <t>M</t>
        </is>
      </c>
      <c r="BI344" s="93" t="n"/>
      <c r="BJ344" s="94" t="n"/>
      <c r="BK344" s="94" t="n"/>
      <c r="BL344" s="94" t="n"/>
      <c r="BM344" s="94" t="n"/>
      <c r="BN344" s="94" t="n"/>
      <c r="BO344" s="94" t="n"/>
      <c r="BP344" s="63" t="n"/>
      <c r="BQ344" s="95" t="str">
        <f>IF(CY344=0,"",IF(BP344&lt;&gt;"",BP344,IF(LEFT(W344,1)="X",W344,IF(OR(W344="B+",W344="C+"),INDEX(LAD_PC,MAX(1,MIN(14,MATCH(W344,LAD_PC,0)+IF((DA344-CZ344)&gt;=0.5,1,IF((DA344-CZ344)&lt;=-0.5,-1,0))))),INDEX(LAD_STD,MAX(1,MIN(12,MATCH(W344,LAD_STD,0)+IF((DA344-CZ344)&gt;=0.5,1,IF((DA344-CZ344)&lt;=-0.5,-1,0)))))))))</f>
        <v/>
      </c>
      <c r="BR344" s="86" t="str">
        <f>IF(BQ344="","",IFERROR(CHOOSE(INDEX(B_RANK,MATCH(BQ344,B_LVL,0)),"Band A · Practitioner","Band B · Specialist / Manager","B+ · Player-Coach","Band C · Principal / Head","C+ · Player-Coach","Band D · Business leadership","Band E · Enterprise leadership"),"Band X · Consultant"))</f>
        <v/>
      </c>
      <c r="BS344" s="86" t="str">
        <f>IF(BQ344="","",IF(BQ344=W344,"• Same",IF(INDEX(B_VAL,MATCH(BQ344,B_LVL,0))&gt;INDEX(B_VAL,MATCH(W344,B_LVL,0)),"▲ Up","▼ Down")))</f>
        <v/>
      </c>
      <c r="BT344" s="95" t="str">
        <f>IF(BQ344&lt;&gt;"",BQ344,W344)</f>
        <v>A3</v>
      </c>
      <c r="BU344" s="86" t="str">
        <f>IFERROR(IF($H344="","—",IF(OR(LEFT(BT344,1)="X",LEFT(INDEX($BT$7:$BT$592,MATCH($H344,$D$7:$D$592,0)),1)="X"),"—",IF(AND(LEFT(BT344,1)="E",LEFT(INDEX($BT$7:$BT$592,MATCH($H344,$D$7:$D$592,0)),1)="E"),"Exception · Band E",IF(INDEX(B_VAL,MATCH(BT344,B_LVL,0))&gt;=INDEX(B_VAL,MATCH(INDEX($BT$7:$BT$592,MATCH($H344,$D$7:$D$592,0)),B_LVL,0)),"⚠ At or above the manager",IF(INDEX(B_RANK,MATCH(BT344,B_LVL,0))=INDEX(B_RANK,MATCH(INDEX($BT$7:$BT$592,MATCH($H344,$D$7:$D$592,0)),B_LVL,0)),"⚠ Same band as the manager","OK"))))),"—")</f>
        <v>OK</v>
      </c>
      <c r="BV344" s="64" t="n"/>
      <c r="BW344" s="20">
        <f>IFERROR(INDEX(LMH_PTS,MATCH(AG344,LMH_KEY,0)),0)</f>
        <v>9</v>
      </c>
      <c r="BX344" s="21">
        <f>IFERROR(INDEX(LMH_PTS,MATCH(AH344,LMH_KEY,0)),0)</f>
        <v>3</v>
      </c>
      <c r="BY344" s="21">
        <f>IFERROR(INDEX(LMH_PTS,MATCH(AI344,LMH_KEY,0)),0)</f>
        <v>1</v>
      </c>
      <c r="BZ344" s="21">
        <f>IFERROR(INDEX(LMH_PTS,MATCH(AJ344,LMH_KEY,0)),0)</f>
        <v>1</v>
      </c>
      <c r="CA344" s="21">
        <f>IFERROR(INDEX(LMH_PTS,MATCH(AK344,LMH_KEY,0)),0)</f>
        <v>1</v>
      </c>
      <c r="CB344" s="21">
        <f>IFERROR(INDEX(LMH_PTS,MATCH(AL344,LMH_KEY,0)),0)</f>
        <v>1</v>
      </c>
      <c r="CC344" s="21">
        <f>IFERROR(INDEX(LMH_PTS,MATCH(AM344,LMH_KEY,0)),0)</f>
        <v>1</v>
      </c>
      <c r="CD344" s="21">
        <f>IFERROR(INDEX(LMH_PTS,MATCH(IF(AU344&lt;&gt;"",AU344,AG344),LMH_KEY,0)),0)</f>
        <v>9</v>
      </c>
      <c r="CE344" s="21">
        <f>IFERROR(INDEX(LMH_PTS,MATCH(IF(AV344&lt;&gt;"",AV344,AH344),LMH_KEY,0)),0)</f>
        <v>3</v>
      </c>
      <c r="CF344" s="21">
        <f>IFERROR(INDEX(LMH_PTS,MATCH(IF(AW344&lt;&gt;"",AW344,AI344),LMH_KEY,0)),0)</f>
        <v>1</v>
      </c>
      <c r="CG344" s="21">
        <f>IFERROR(INDEX(LMH_PTS,MATCH(IF(AX344&lt;&gt;"",AX344,AJ344),LMH_KEY,0)),0)</f>
        <v>1</v>
      </c>
      <c r="CH344" s="21">
        <f>IFERROR(INDEX(LMH_PTS,MATCH(IF(AY344&lt;&gt;"",AY344,AK344),LMH_KEY,0)),0)</f>
        <v>1</v>
      </c>
      <c r="CI344" s="21">
        <f>IFERROR(INDEX(LMH_PTS,MATCH(IF(AZ344&lt;&gt;"",AZ344,AL344),LMH_KEY,0)),0)</f>
        <v>1</v>
      </c>
      <c r="CJ344" s="21">
        <f>IFERROR(INDEX(LMH_PTS,MATCH(IF(BA344&lt;&gt;"",BA344,AM344),LMH_KEY,0)),0)</f>
        <v>1</v>
      </c>
      <c r="CK344" s="21">
        <f>IF(BB344="",0,IFERROR(INDEX(LMH_STEP,MATCH(BB344,LMH_KEY,0)),0))</f>
        <v>0</v>
      </c>
      <c r="CL344" s="21">
        <f>IF(BC344="",0,IFERROR(INDEX(LMH_STEP,MATCH(BC344,LMH_KEY,0)),0))</f>
        <v>-1</v>
      </c>
      <c r="CM344" s="21">
        <f>IF(BD344="",0,IFERROR(INDEX(LMH_STEP,MATCH(BD344,LMH_KEY,0)),0))</f>
        <v>0</v>
      </c>
      <c r="CN344" s="21">
        <f>IF(BE344="",0,IFERROR(INDEX(LMH_STEP,MATCH(BE344,LMH_KEY,0)),0))</f>
        <v>-1</v>
      </c>
      <c r="CO344" s="21">
        <f>IF(BF344="",0,IFERROR(INDEX(LMH_STEP,MATCH(BF344,LMH_KEY,0)),0))</f>
        <v>0</v>
      </c>
      <c r="CP344" s="21">
        <f>IF(BG344="",0,IFERROR(INDEX(LMH_STEP,MATCH(BG344,LMH_KEY,0)),0))</f>
        <v>1</v>
      </c>
      <c r="CQ344" s="21">
        <f>IF(BH344="",0,IFERROR(INDEX(LMH_STEP,MATCH(BH344,LMH_KEY,0)),0))</f>
        <v>0</v>
      </c>
      <c r="CR344" s="21">
        <f>IF(BI344&lt;&gt;"",IFERROR(INDEX(LMH_STEP,MATCH(BI344,LMH_KEY,0)),0),CK344)</f>
        <v>0</v>
      </c>
      <c r="CS344" s="21">
        <f>IF(BJ344&lt;&gt;"",IFERROR(INDEX(LMH_STEP,MATCH(BJ344,LMH_KEY,0)),0),CL344)</f>
        <v>-1</v>
      </c>
      <c r="CT344" s="21">
        <f>IF(BK344&lt;&gt;"",IFERROR(INDEX(LMH_STEP,MATCH(BK344,LMH_KEY,0)),0),CM344)</f>
        <v>0</v>
      </c>
      <c r="CU344" s="21">
        <f>IF(BL344&lt;&gt;"",IFERROR(INDEX(LMH_STEP,MATCH(BL344,LMH_KEY,0)),0),CN344)</f>
        <v>-1</v>
      </c>
      <c r="CV344" s="21">
        <f>IF(BM344&lt;&gt;"",IFERROR(INDEX(LMH_STEP,MATCH(BM344,LMH_KEY,0)),0),CO344)</f>
        <v>0</v>
      </c>
      <c r="CW344" s="21">
        <f>IF(BN344&lt;&gt;"",IFERROR(INDEX(LMH_STEP,MATCH(BN344,LMH_KEY,0)),0),CP344)</f>
        <v>1</v>
      </c>
      <c r="CX344" s="21">
        <f>IF(BO344&lt;&gt;"",IFERROR(INDEX(LMH_STEP,MATCH(BO344,LMH_KEY,0)),0),CQ344)</f>
        <v>0</v>
      </c>
      <c r="CY344" s="21">
        <f>COUNTA(BI344:BO344)+IF(BP344&lt;&gt;"",1,0)+IFERROR(INDEX(RM_LCNT,MATCH($U344,RM_KEY,0)),0)</f>
        <v>0</v>
      </c>
      <c r="CZ344" s="21">
        <f>IF((BW344+BX344+BY344+BZ344+CA344+CB344+CC344)=0,0,(BW344*CK344+BX344*CL344+BY344*CM344+BZ344*CN344+CA344*CO344+CB344*CP344+CC344*CQ344)/(BW344+BX344+BY344+BZ344+CA344+CB344+CC344))</f>
        <v>-0.176470588235294</v>
      </c>
      <c r="DA344" s="21">
        <f>IF((CD344+CE344+CF344+CG344+CH344+CI344+CJ344)=0,0,(CD344*CR344+CE344*CS344+CF344*CT344+CG344*CU344+CH344*CV344+CI344*CW344+CJ344*CX344)/(CD344+CE344+CF344+CG344+CH344+CI344+CJ344))</f>
        <v>-0.176470588235294</v>
      </c>
    </row>
    <row r="345" ht="70" customHeight="1">
      <c r="A345" s="59" t="inlineStr">
        <is>
          <t>iFile</t>
        </is>
      </c>
      <c r="B345" s="17" t="inlineStr">
        <is>
          <t>Quality Assurance</t>
        </is>
      </c>
      <c r="C345" s="17" t="n">
        <v>4</v>
      </c>
      <c r="D345" s="17" t="inlineStr">
        <is>
          <t>IRIS1975</t>
        </is>
      </c>
      <c r="E345" s="17" t="inlineStr">
        <is>
          <t>Rahul Devarkonda</t>
        </is>
      </c>
      <c r="F345" s="17" t="inlineStr">
        <is>
          <t>QA Engineer</t>
        </is>
      </c>
      <c r="G345" s="17" t="inlineStr">
        <is>
          <t>Davinder Pal Singh</t>
        </is>
      </c>
      <c r="H345" s="17" t="inlineStr">
        <is>
          <t>IRIS0728</t>
        </is>
      </c>
      <c r="I345" s="17" t="n">
        <v>6.9</v>
      </c>
      <c r="J345" s="17" t="inlineStr">
        <is>
          <t>B.SC</t>
        </is>
      </c>
      <c r="K345" s="17" t="inlineStr">
        <is>
          <t>L3 – Professional / Associate</t>
        </is>
      </c>
      <c r="L345" s="82" t="inlineStr">
        <is>
          <t>20 of 20</t>
        </is>
      </c>
      <c r="M345" s="83" t="n"/>
      <c r="N345" s="83" t="inlineStr">
        <is>
          <t>Annual · set by manager: 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t>
        </is>
      </c>
      <c r="O345" s="83" t="inlineStr">
        <is>
          <t>Latest rating: 5 · Potential: High · 9-box: High Impact / Growth Talent</t>
        </is>
      </c>
      <c r="P345" s="83" t="inlineStr">
        <is>
          <t>Complexity &amp; Expertise: A3: Test planning, UAT, API and security/VAPT testing on SDMX Manager; knows the project's MySQL tables → moved up 0.5
Autonomy &amp; Decision: A2: Names only reading the BRD/FSD; estimates own effort; no wider calls → matches the start
Accountability &amp; Impact: A3: Valid test cases not missed before release; gives stakeholder demos; clients escalate misses → moved up 0.5
Leadership &amp; Strategy: A1: No guiding or leading of others described → matches the start</t>
        </is>
      </c>
      <c r="Q345" s="84" t="inlineStr">
        <is>
          <t>Open ▸</t>
        </is>
      </c>
      <c r="R345" s="84" t="inlineStr">
        <is>
          <t>Card ▸</t>
        </is>
      </c>
      <c r="S345" s="85" t="inlineStr">
        <is>
          <t>Quality Assurance</t>
        </is>
      </c>
      <c r="T345" s="86" t="inlineStr">
        <is>
          <t>Functional &amp; Domain Testing</t>
        </is>
      </c>
      <c r="U345" s="86" t="inlineStr">
        <is>
          <t>R070</t>
        </is>
      </c>
      <c r="V345" s="86" t="inlineStr">
        <is>
          <t>Functional &amp; Domain Testing · IC</t>
        </is>
      </c>
      <c r="W345" s="101" t="inlineStr">
        <is>
          <t>A3</t>
        </is>
      </c>
      <c r="X345" s="86" t="inlineStr">
        <is>
          <t>Band A · Practitioner</t>
        </is>
      </c>
      <c r="Y345" s="86" t="inlineStr">
        <is>
          <t>Senior QA Engineer</t>
        </is>
      </c>
      <c r="Z345" s="86" t="n"/>
      <c r="AA345" s="86" t="inlineStr">
        <is>
          <t>Placed at A3 by the evidence: six ratings × market-derived weights and rules R1–R13 · no move needed for the reporting line</t>
        </is>
      </c>
      <c r="AB345" s="86" t="n"/>
      <c r="AC345" s="88" t="inlineStr">
        <is>
          <t>A3</t>
        </is>
      </c>
      <c r="AD345" s="21" t="inlineStr">
        <is>
          <t>High · 6.9 yrs vs market 2–5 yrs for A3</t>
        </is>
      </c>
      <c r="AE345" s="21" t="n"/>
      <c r="AF345" s="21" t="inlineStr">
        <is>
          <t>P2 · SFIA 3 Apply</t>
        </is>
      </c>
      <c r="AG345" s="89" t="str">
        <f>IFERROR(IF(INDEX(RM_I_C,MATCH($U345,RM_KEY,0))="","",INDEX(RM_I_C,MATCH($U345,RM_KEY,0))),"")</f>
        <v>H</v>
      </c>
      <c r="AH345" s="90" t="str">
        <f>IFERROR(IF(INDEX(RM_I_Au,MATCH($U345,RM_KEY,0))="","",INDEX(RM_I_Au,MATCH($U345,RM_KEY,0))),"")</f>
        <v>M</v>
      </c>
      <c r="AI345" s="90" t="str">
        <f>IFERROR(IF(INDEX(RM_I_Ac,MATCH($U345,RM_KEY,0))="","",INDEX(RM_I_Ac,MATCH($U345,RM_KEY,0))),"")</f>
        <v>L</v>
      </c>
      <c r="AJ345" s="90" t="str">
        <f>IFERROR(IF(INDEX(RM_I_L,MATCH($U345,RM_KEY,0))="","",INDEX(RM_I_L,MATCH($U345,RM_KEY,0))),"")</f>
        <v>L</v>
      </c>
      <c r="AK345" s="90" t="str">
        <f>IFERROR(IF(INDEX(RM_I_BI,MATCH($U345,RM_KEY,0))="","",INDEX(RM_I_BI,MATCH($U345,RM_KEY,0))),"")</f>
        <v>L</v>
      </c>
      <c r="AL345" s="90" t="str">
        <f>IFERROR(IF(INDEX(RM_I_Exp,MATCH($U345,RM_KEY,0))="","",INDEX(RM_I_Exp,MATCH($U345,RM_KEY,0))),"")</f>
        <v>L</v>
      </c>
      <c r="AM345" s="90" t="str">
        <f>IFERROR(IF(INDEX(RM_I_Edu,MATCH($U345,RM_KEY,0))="","",INDEX(RM_I_Edu,MATCH($U345,RM_KEY,0))),"")</f>
        <v>L</v>
      </c>
      <c r="AN345" s="91" t="str">
        <f>IFERROR(IF(INDEX(RM_M_C,MATCH($U345,RM_KEY,0))="","",INDEX(RM_M_C,MATCH($U345,RM_KEY,0))),"")</f>
        <v>H</v>
      </c>
      <c r="AO345" s="92" t="str">
        <f>IFERROR(IF(INDEX(RM_M_Au,MATCH($U345,RM_KEY,0))="","",INDEX(RM_M_Au,MATCH($U345,RM_KEY,0))),"")</f>
        <v>M</v>
      </c>
      <c r="AP345" s="92" t="str">
        <f>IFERROR(IF(INDEX(RM_M_Ac,MATCH($U345,RM_KEY,0))="","",INDEX(RM_M_Ac,MATCH($U345,RM_KEY,0))),"")</f>
        <v>M</v>
      </c>
      <c r="AQ345" s="92" t="str">
        <f>IFERROR(IF(INDEX(RM_M_L,MATCH($U345,RM_KEY,0))="","",INDEX(RM_M_L,MATCH($U345,RM_KEY,0))),"")</f>
        <v>L</v>
      </c>
      <c r="AR345" s="92" t="str">
        <f>IFERROR(IF(INDEX(RM_M_BI,MATCH($U345,RM_KEY,0))="","",INDEX(RM_M_BI,MATCH($U345,RM_KEY,0))),"")</f>
        <v>L</v>
      </c>
      <c r="AS345" s="92" t="str">
        <f>IFERROR(IF(INDEX(RM_M_Exp,MATCH($U345,RM_KEY,0))="","",INDEX(RM_M_Exp,MATCH($U345,RM_KEY,0))),"")</f>
        <v>L</v>
      </c>
      <c r="AT345" s="92" t="str">
        <f>IFERROR(IF(INDEX(RM_M_Edu,MATCH($U345,RM_KEY,0))="","",INDEX(RM_M_Edu,MATCH($U345,RM_KEY,0))),"")</f>
        <v>L</v>
      </c>
      <c r="AU345" s="93" t="str">
        <f>IFERROR(IF(INDEX(RM_L_C,MATCH($U345,RM_KEY,0))="","",INDEX(RM_L_C,MATCH($U345,RM_KEY,0))),"")</f>
        <v/>
      </c>
      <c r="AV345" s="94" t="str">
        <f>IFERROR(IF(INDEX(RM_L_Au,MATCH($U345,RM_KEY,0))="","",INDEX(RM_L_Au,MATCH($U345,RM_KEY,0))),"")</f>
        <v/>
      </c>
      <c r="AW345" s="94" t="str">
        <f>IFERROR(IF(INDEX(RM_L_Ac,MATCH($U345,RM_KEY,0))="","",INDEX(RM_L_Ac,MATCH($U345,RM_KEY,0))),"")</f>
        <v/>
      </c>
      <c r="AX345" s="94" t="str">
        <f>IFERROR(IF(INDEX(RM_L_L,MATCH($U345,RM_KEY,0))="","",INDEX(RM_L_L,MATCH($U345,RM_KEY,0))),"")</f>
        <v/>
      </c>
      <c r="AY345" s="94" t="str">
        <f>IFERROR(IF(INDEX(RM_L_BI,MATCH($U345,RM_KEY,0))="","",INDEX(RM_L_BI,MATCH($U345,RM_KEY,0))),"")</f>
        <v/>
      </c>
      <c r="AZ345" s="94" t="str">
        <f>IFERROR(IF(INDEX(RM_L_Exp,MATCH($U345,RM_KEY,0))="","",INDEX(RM_L_Exp,MATCH($U345,RM_KEY,0))),"")</f>
        <v/>
      </c>
      <c r="BA345" s="94" t="str">
        <f>IFERROR(IF(INDEX(RM_L_Edu,MATCH($U345,RM_KEY,0))="","",INDEX(RM_L_Edu,MATCH($U345,RM_KEY,0))),"")</f>
        <v/>
      </c>
      <c r="BB345" s="89" t="inlineStr">
        <is>
          <t>M</t>
        </is>
      </c>
      <c r="BC345" s="90" t="inlineStr">
        <is>
          <t>L</t>
        </is>
      </c>
      <c r="BD345" s="90" t="inlineStr">
        <is>
          <t>M</t>
        </is>
      </c>
      <c r="BE345" s="90" t="inlineStr">
        <is>
          <t>L</t>
        </is>
      </c>
      <c r="BF345" s="90" t="n"/>
      <c r="BG345" s="90" t="inlineStr">
        <is>
          <t>H</t>
        </is>
      </c>
      <c r="BH345" s="90" t="inlineStr">
        <is>
          <t>M</t>
        </is>
      </c>
      <c r="BI345" s="93" t="n"/>
      <c r="BJ345" s="94" t="n"/>
      <c r="BK345" s="94" t="n"/>
      <c r="BL345" s="94" t="n"/>
      <c r="BM345" s="94" t="n"/>
      <c r="BN345" s="94" t="n"/>
      <c r="BO345" s="94" t="n"/>
      <c r="BP345" s="63" t="n"/>
      <c r="BQ345" s="95" t="str">
        <f>IF(CY345=0,"",IF(BP345&lt;&gt;"",BP345,IF(LEFT(W345,1)="X",W345,IF(OR(W345="B+",W345="C+"),INDEX(LAD_PC,MAX(1,MIN(14,MATCH(W345,LAD_PC,0)+IF((DA345-CZ345)&gt;=0.5,1,IF((DA345-CZ345)&lt;=-0.5,-1,0))))),INDEX(LAD_STD,MAX(1,MIN(12,MATCH(W345,LAD_STD,0)+IF((DA345-CZ345)&gt;=0.5,1,IF((DA345-CZ345)&lt;=-0.5,-1,0)))))))))</f>
        <v/>
      </c>
      <c r="BR345" s="86" t="str">
        <f>IF(BQ345="","",IFERROR(CHOOSE(INDEX(B_RANK,MATCH(BQ345,B_LVL,0)),"Band A · Practitioner","Band B · Specialist / Manager","B+ · Player-Coach","Band C · Principal / Head","C+ · Player-Coach","Band D · Business leadership","Band E · Enterprise leadership"),"Band X · Consultant"))</f>
        <v/>
      </c>
      <c r="BS345" s="86" t="str">
        <f>IF(BQ345="","",IF(BQ345=W345,"• Same",IF(INDEX(B_VAL,MATCH(BQ345,B_LVL,0))&gt;INDEX(B_VAL,MATCH(W345,B_LVL,0)),"▲ Up","▼ Down")))</f>
        <v/>
      </c>
      <c r="BT345" s="95" t="str">
        <f>IF(BQ345&lt;&gt;"",BQ345,W345)</f>
        <v>A3</v>
      </c>
      <c r="BU345" s="86" t="str">
        <f>IFERROR(IF($H345="","—",IF(OR(LEFT(BT345,1)="X",LEFT(INDEX($BT$7:$BT$592,MATCH($H345,$D$7:$D$592,0)),1)="X"),"—",IF(AND(LEFT(BT345,1)="E",LEFT(INDEX($BT$7:$BT$592,MATCH($H345,$D$7:$D$592,0)),1)="E"),"Exception · Band E",IF(INDEX(B_VAL,MATCH(BT345,B_LVL,0))&gt;=INDEX(B_VAL,MATCH(INDEX($BT$7:$BT$592,MATCH($H345,$D$7:$D$592,0)),B_LVL,0)),"⚠ At or above the manager",IF(INDEX(B_RANK,MATCH(BT345,B_LVL,0))=INDEX(B_RANK,MATCH(INDEX($BT$7:$BT$592,MATCH($H345,$D$7:$D$592,0)),B_LVL,0)),"⚠ Same band as the manager","OK"))))),"—")</f>
        <v>OK</v>
      </c>
      <c r="BV345" s="64" t="n"/>
      <c r="BW345" s="20">
        <f>IFERROR(INDEX(LMH_PTS,MATCH(AG345,LMH_KEY,0)),0)</f>
        <v>9</v>
      </c>
      <c r="BX345" s="21">
        <f>IFERROR(INDEX(LMH_PTS,MATCH(AH345,LMH_KEY,0)),0)</f>
        <v>3</v>
      </c>
      <c r="BY345" s="21">
        <f>IFERROR(INDEX(LMH_PTS,MATCH(AI345,LMH_KEY,0)),0)</f>
        <v>1</v>
      </c>
      <c r="BZ345" s="21">
        <f>IFERROR(INDEX(LMH_PTS,MATCH(AJ345,LMH_KEY,0)),0)</f>
        <v>1</v>
      </c>
      <c r="CA345" s="21">
        <f>IFERROR(INDEX(LMH_PTS,MATCH(AK345,LMH_KEY,0)),0)</f>
        <v>1</v>
      </c>
      <c r="CB345" s="21">
        <f>IFERROR(INDEX(LMH_PTS,MATCH(AL345,LMH_KEY,0)),0)</f>
        <v>1</v>
      </c>
      <c r="CC345" s="21">
        <f>IFERROR(INDEX(LMH_PTS,MATCH(AM345,LMH_KEY,0)),0)</f>
        <v>1</v>
      </c>
      <c r="CD345" s="21">
        <f>IFERROR(INDEX(LMH_PTS,MATCH(IF(AU345&lt;&gt;"",AU345,AG345),LMH_KEY,0)),0)</f>
        <v>9</v>
      </c>
      <c r="CE345" s="21">
        <f>IFERROR(INDEX(LMH_PTS,MATCH(IF(AV345&lt;&gt;"",AV345,AH345),LMH_KEY,0)),0)</f>
        <v>3</v>
      </c>
      <c r="CF345" s="21">
        <f>IFERROR(INDEX(LMH_PTS,MATCH(IF(AW345&lt;&gt;"",AW345,AI345),LMH_KEY,0)),0)</f>
        <v>1</v>
      </c>
      <c r="CG345" s="21">
        <f>IFERROR(INDEX(LMH_PTS,MATCH(IF(AX345&lt;&gt;"",AX345,AJ345),LMH_KEY,0)),0)</f>
        <v>1</v>
      </c>
      <c r="CH345" s="21">
        <f>IFERROR(INDEX(LMH_PTS,MATCH(IF(AY345&lt;&gt;"",AY345,AK345),LMH_KEY,0)),0)</f>
        <v>1</v>
      </c>
      <c r="CI345" s="21">
        <f>IFERROR(INDEX(LMH_PTS,MATCH(IF(AZ345&lt;&gt;"",AZ345,AL345),LMH_KEY,0)),0)</f>
        <v>1</v>
      </c>
      <c r="CJ345" s="21">
        <f>IFERROR(INDEX(LMH_PTS,MATCH(IF(BA345&lt;&gt;"",BA345,AM345),LMH_KEY,0)),0)</f>
        <v>1</v>
      </c>
      <c r="CK345" s="21">
        <f>IF(BB345="",0,IFERROR(INDEX(LMH_STEP,MATCH(BB345,LMH_KEY,0)),0))</f>
        <v>0</v>
      </c>
      <c r="CL345" s="21">
        <f>IF(BC345="",0,IFERROR(INDEX(LMH_STEP,MATCH(BC345,LMH_KEY,0)),0))</f>
        <v>-1</v>
      </c>
      <c r="CM345" s="21">
        <f>IF(BD345="",0,IFERROR(INDEX(LMH_STEP,MATCH(BD345,LMH_KEY,0)),0))</f>
        <v>0</v>
      </c>
      <c r="CN345" s="21">
        <f>IF(BE345="",0,IFERROR(INDEX(LMH_STEP,MATCH(BE345,LMH_KEY,0)),0))</f>
        <v>-1</v>
      </c>
      <c r="CO345" s="21">
        <f>IF(BF345="",0,IFERROR(INDEX(LMH_STEP,MATCH(BF345,LMH_KEY,0)),0))</f>
        <v>0</v>
      </c>
      <c r="CP345" s="21">
        <f>IF(BG345="",0,IFERROR(INDEX(LMH_STEP,MATCH(BG345,LMH_KEY,0)),0))</f>
        <v>1</v>
      </c>
      <c r="CQ345" s="21">
        <f>IF(BH345="",0,IFERROR(INDEX(LMH_STEP,MATCH(BH345,LMH_KEY,0)),0))</f>
        <v>0</v>
      </c>
      <c r="CR345" s="21">
        <f>IF(BI345&lt;&gt;"",IFERROR(INDEX(LMH_STEP,MATCH(BI345,LMH_KEY,0)),0),CK345)</f>
        <v>0</v>
      </c>
      <c r="CS345" s="21">
        <f>IF(BJ345&lt;&gt;"",IFERROR(INDEX(LMH_STEP,MATCH(BJ345,LMH_KEY,0)),0),CL345)</f>
        <v>-1</v>
      </c>
      <c r="CT345" s="21">
        <f>IF(BK345&lt;&gt;"",IFERROR(INDEX(LMH_STEP,MATCH(BK345,LMH_KEY,0)),0),CM345)</f>
        <v>0</v>
      </c>
      <c r="CU345" s="21">
        <f>IF(BL345&lt;&gt;"",IFERROR(INDEX(LMH_STEP,MATCH(BL345,LMH_KEY,0)),0),CN345)</f>
        <v>-1</v>
      </c>
      <c r="CV345" s="21">
        <f>IF(BM345&lt;&gt;"",IFERROR(INDEX(LMH_STEP,MATCH(BM345,LMH_KEY,0)),0),CO345)</f>
        <v>0</v>
      </c>
      <c r="CW345" s="21">
        <f>IF(BN345&lt;&gt;"",IFERROR(INDEX(LMH_STEP,MATCH(BN345,LMH_KEY,0)),0),CP345)</f>
        <v>1</v>
      </c>
      <c r="CX345" s="21">
        <f>IF(BO345&lt;&gt;"",IFERROR(INDEX(LMH_STEP,MATCH(BO345,LMH_KEY,0)),0),CQ345)</f>
        <v>0</v>
      </c>
      <c r="CY345" s="21">
        <f>COUNTA(BI345:BO345)+IF(BP345&lt;&gt;"",1,0)+IFERROR(INDEX(RM_LCNT,MATCH($U345,RM_KEY,0)),0)</f>
        <v>0</v>
      </c>
      <c r="CZ345" s="21">
        <f>IF((BW345+BX345+BY345+BZ345+CA345+CB345+CC345)=0,0,(BW345*CK345+BX345*CL345+BY345*CM345+BZ345*CN345+CA345*CO345+CB345*CP345+CC345*CQ345)/(BW345+BX345+BY345+BZ345+CA345+CB345+CC345))</f>
        <v>-0.176470588235294</v>
      </c>
      <c r="DA345" s="21">
        <f>IF((CD345+CE345+CF345+CG345+CH345+CI345+CJ345)=0,0,(CD345*CR345+CE345*CS345+CF345*CT345+CG345*CU345+CH345*CV345+CI345*CW345+CJ345*CX345)/(CD345+CE345+CF345+CG345+CH345+CI345+CJ345))</f>
        <v>-0.176470588235294</v>
      </c>
    </row>
    <row r="346" ht="70" customHeight="1">
      <c r="A346" s="59" t="inlineStr">
        <is>
          <t>iFile</t>
        </is>
      </c>
      <c r="B346" s="17" t="inlineStr">
        <is>
          <t>Quality Assurance</t>
        </is>
      </c>
      <c r="C346" s="17" t="n">
        <v>4</v>
      </c>
      <c r="D346" s="17" t="inlineStr">
        <is>
          <t>IRIS0651</t>
        </is>
      </c>
      <c r="E346" s="17" t="inlineStr">
        <is>
          <t>Sakina Rampurawala</t>
        </is>
      </c>
      <c r="F346" s="17" t="inlineStr">
        <is>
          <t>Senior QA - Engineer</t>
        </is>
      </c>
      <c r="G346" s="17" t="inlineStr">
        <is>
          <t>Davinder Pal Singh</t>
        </is>
      </c>
      <c r="H346" s="17" t="inlineStr">
        <is>
          <t>IRIS0728</t>
        </is>
      </c>
      <c r="I346" s="17" t="n">
        <v>15.3</v>
      </c>
      <c r="J346" s="17" t="inlineStr">
        <is>
          <t>M.Com</t>
        </is>
      </c>
      <c r="K346" s="17" t="inlineStr">
        <is>
          <t>L4 – Senior</t>
        </is>
      </c>
      <c r="L346" s="82" t="inlineStr">
        <is>
          <t>20 of 20</t>
        </is>
      </c>
      <c r="M346" s="83" t="n"/>
      <c r="N346" s="83" t="inlineStr">
        <is>
          <t>Annual · set by manager: 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t>
        </is>
      </c>
      <c r="O346" s="83" t="inlineStr">
        <is>
          <t>Latest rating: 4 · Potential: Medium · 9-box: Trusted Professional</t>
        </is>
      </c>
      <c r="P346" s="83" t="inlineStr">
        <is>
          <t>Complexity &amp; Expertise: A3: Webform and portal regression and UAT testing; analyses client production/UAT issues; wrote Webform user manual → matches the start
Autonomy &amp; Decision: A3: Prioritises test scenarios; works directly with SBC clients to resolve issues · KRA → matches the start
Accountability &amp; Impact: A3: own survey / KRA answers · summarised by the rater; not quoted → matches the start
Leadership &amp; Strategy: A1: No guiding of others described; user manual only aids onboarding → moved down 0.5</t>
        </is>
      </c>
      <c r="Q346" s="84" t="inlineStr">
        <is>
          <t>Open ▸</t>
        </is>
      </c>
      <c r="R346" s="84" t="inlineStr">
        <is>
          <t>Card ▸</t>
        </is>
      </c>
      <c r="S346" s="85" t="inlineStr">
        <is>
          <t>Quality Assurance</t>
        </is>
      </c>
      <c r="T346" s="86" t="inlineStr">
        <is>
          <t>Functional &amp; Domain Testing</t>
        </is>
      </c>
      <c r="U346" s="86" t="inlineStr">
        <is>
          <t>R070</t>
        </is>
      </c>
      <c r="V346" s="86" t="inlineStr">
        <is>
          <t>Functional &amp; Domain Testing · IC</t>
        </is>
      </c>
      <c r="W346" s="101" t="inlineStr">
        <is>
          <t>A3</t>
        </is>
      </c>
      <c r="X346" s="86" t="inlineStr">
        <is>
          <t>Band A · Practitioner</t>
        </is>
      </c>
      <c r="Y346" s="86" t="inlineStr">
        <is>
          <t>Senior QA Engineer</t>
        </is>
      </c>
      <c r="Z346" s="100" t="inlineStr">
        <is>
          <t>QA Specialist → Senior QA Engineer</t>
        </is>
      </c>
      <c r="AA346" s="86" t="inlineStr">
        <is>
          <t>Placed at A3 by the evidence: six ratings × market-derived weights and rules R1–R13 · no move needed for the reporting line</t>
        </is>
      </c>
      <c r="AB346" s="86" t="n"/>
      <c r="AC346" s="88" t="inlineStr">
        <is>
          <t>B1</t>
        </is>
      </c>
      <c r="AD346" s="21" t="inlineStr">
        <is>
          <t>High · 15.3 yrs vs market 2–5 yrs for A3</t>
        </is>
      </c>
      <c r="AE346" s="21" t="n"/>
      <c r="AF346" s="21" t="inlineStr">
        <is>
          <t>P2 · SFIA 3 Apply</t>
        </is>
      </c>
      <c r="AG346" s="89" t="str">
        <f>IFERROR(IF(INDEX(RM_I_C,MATCH($U346,RM_KEY,0))="","",INDEX(RM_I_C,MATCH($U346,RM_KEY,0))),"")</f>
        <v>H</v>
      </c>
      <c r="AH346" s="90" t="str">
        <f>IFERROR(IF(INDEX(RM_I_Au,MATCH($U346,RM_KEY,0))="","",INDEX(RM_I_Au,MATCH($U346,RM_KEY,0))),"")</f>
        <v>M</v>
      </c>
      <c r="AI346" s="90" t="str">
        <f>IFERROR(IF(INDEX(RM_I_Ac,MATCH($U346,RM_KEY,0))="","",INDEX(RM_I_Ac,MATCH($U346,RM_KEY,0))),"")</f>
        <v>L</v>
      </c>
      <c r="AJ346" s="90" t="str">
        <f>IFERROR(IF(INDEX(RM_I_L,MATCH($U346,RM_KEY,0))="","",INDEX(RM_I_L,MATCH($U346,RM_KEY,0))),"")</f>
        <v>L</v>
      </c>
      <c r="AK346" s="90" t="str">
        <f>IFERROR(IF(INDEX(RM_I_BI,MATCH($U346,RM_KEY,0))="","",INDEX(RM_I_BI,MATCH($U346,RM_KEY,0))),"")</f>
        <v>L</v>
      </c>
      <c r="AL346" s="90" t="str">
        <f>IFERROR(IF(INDEX(RM_I_Exp,MATCH($U346,RM_KEY,0))="","",INDEX(RM_I_Exp,MATCH($U346,RM_KEY,0))),"")</f>
        <v>L</v>
      </c>
      <c r="AM346" s="90" t="str">
        <f>IFERROR(IF(INDEX(RM_I_Edu,MATCH($U346,RM_KEY,0))="","",INDEX(RM_I_Edu,MATCH($U346,RM_KEY,0))),"")</f>
        <v>L</v>
      </c>
      <c r="AN346" s="91" t="str">
        <f>IFERROR(IF(INDEX(RM_M_C,MATCH($U346,RM_KEY,0))="","",INDEX(RM_M_C,MATCH($U346,RM_KEY,0))),"")</f>
        <v>H</v>
      </c>
      <c r="AO346" s="92" t="str">
        <f>IFERROR(IF(INDEX(RM_M_Au,MATCH($U346,RM_KEY,0))="","",INDEX(RM_M_Au,MATCH($U346,RM_KEY,0))),"")</f>
        <v>M</v>
      </c>
      <c r="AP346" s="92" t="str">
        <f>IFERROR(IF(INDEX(RM_M_Ac,MATCH($U346,RM_KEY,0))="","",INDEX(RM_M_Ac,MATCH($U346,RM_KEY,0))),"")</f>
        <v>M</v>
      </c>
      <c r="AQ346" s="92" t="str">
        <f>IFERROR(IF(INDEX(RM_M_L,MATCH($U346,RM_KEY,0))="","",INDEX(RM_M_L,MATCH($U346,RM_KEY,0))),"")</f>
        <v>L</v>
      </c>
      <c r="AR346" s="92" t="str">
        <f>IFERROR(IF(INDEX(RM_M_BI,MATCH($U346,RM_KEY,0))="","",INDEX(RM_M_BI,MATCH($U346,RM_KEY,0))),"")</f>
        <v>L</v>
      </c>
      <c r="AS346" s="92" t="str">
        <f>IFERROR(IF(INDEX(RM_M_Exp,MATCH($U346,RM_KEY,0))="","",INDEX(RM_M_Exp,MATCH($U346,RM_KEY,0))),"")</f>
        <v>L</v>
      </c>
      <c r="AT346" s="92" t="str">
        <f>IFERROR(IF(INDEX(RM_M_Edu,MATCH($U346,RM_KEY,0))="","",INDEX(RM_M_Edu,MATCH($U346,RM_KEY,0))),"")</f>
        <v>L</v>
      </c>
      <c r="AU346" s="93" t="str">
        <f>IFERROR(IF(INDEX(RM_L_C,MATCH($U346,RM_KEY,0))="","",INDEX(RM_L_C,MATCH($U346,RM_KEY,0))),"")</f>
        <v/>
      </c>
      <c r="AV346" s="94" t="str">
        <f>IFERROR(IF(INDEX(RM_L_Au,MATCH($U346,RM_KEY,0))="","",INDEX(RM_L_Au,MATCH($U346,RM_KEY,0))),"")</f>
        <v/>
      </c>
      <c r="AW346" s="94" t="str">
        <f>IFERROR(IF(INDEX(RM_L_Ac,MATCH($U346,RM_KEY,0))="","",INDEX(RM_L_Ac,MATCH($U346,RM_KEY,0))),"")</f>
        <v/>
      </c>
      <c r="AX346" s="94" t="str">
        <f>IFERROR(IF(INDEX(RM_L_L,MATCH($U346,RM_KEY,0))="","",INDEX(RM_L_L,MATCH($U346,RM_KEY,0))),"")</f>
        <v/>
      </c>
      <c r="AY346" s="94" t="str">
        <f>IFERROR(IF(INDEX(RM_L_BI,MATCH($U346,RM_KEY,0))="","",INDEX(RM_L_BI,MATCH($U346,RM_KEY,0))),"")</f>
        <v/>
      </c>
      <c r="AZ346" s="94" t="str">
        <f>IFERROR(IF(INDEX(RM_L_Exp,MATCH($U346,RM_KEY,0))="","",INDEX(RM_L_Exp,MATCH($U346,RM_KEY,0))),"")</f>
        <v/>
      </c>
      <c r="BA346" s="94" t="str">
        <f>IFERROR(IF(INDEX(RM_L_Edu,MATCH($U346,RM_KEY,0))="","",INDEX(RM_L_Edu,MATCH($U346,RM_KEY,0))),"")</f>
        <v/>
      </c>
      <c r="BB346" s="89" t="inlineStr">
        <is>
          <t>M</t>
        </is>
      </c>
      <c r="BC346" s="90" t="inlineStr">
        <is>
          <t>M</t>
        </is>
      </c>
      <c r="BD346" s="90" t="inlineStr">
        <is>
          <t>M</t>
        </is>
      </c>
      <c r="BE346" s="90" t="inlineStr">
        <is>
          <t>L</t>
        </is>
      </c>
      <c r="BF346" s="90" t="n"/>
      <c r="BG346" s="90" t="inlineStr">
        <is>
          <t>H</t>
        </is>
      </c>
      <c r="BH346" s="90" t="inlineStr">
        <is>
          <t>H</t>
        </is>
      </c>
      <c r="BI346" s="93" t="n"/>
      <c r="BJ346" s="94" t="n"/>
      <c r="BK346" s="94" t="n"/>
      <c r="BL346" s="94" t="n"/>
      <c r="BM346" s="94" t="n"/>
      <c r="BN346" s="94" t="n"/>
      <c r="BO346" s="94" t="n"/>
      <c r="BP346" s="63" t="n"/>
      <c r="BQ346" s="95" t="str">
        <f>IF(CY346=0,"",IF(BP346&lt;&gt;"",BP346,IF(LEFT(W346,1)="X",W346,IF(OR(W346="B+",W346="C+"),INDEX(LAD_PC,MAX(1,MIN(14,MATCH(W346,LAD_PC,0)+IF((DA346-CZ346)&gt;=0.5,1,IF((DA346-CZ346)&lt;=-0.5,-1,0))))),INDEX(LAD_STD,MAX(1,MIN(12,MATCH(W346,LAD_STD,0)+IF((DA346-CZ346)&gt;=0.5,1,IF((DA346-CZ346)&lt;=-0.5,-1,0)))))))))</f>
        <v/>
      </c>
      <c r="BR346" s="86" t="str">
        <f>IF(BQ346="","",IFERROR(CHOOSE(INDEX(B_RANK,MATCH(BQ346,B_LVL,0)),"Band A · Practitioner","Band B · Specialist / Manager","B+ · Player-Coach","Band C · Principal / Head","C+ · Player-Coach","Band D · Business leadership","Band E · Enterprise leadership"),"Band X · Consultant"))</f>
        <v/>
      </c>
      <c r="BS346" s="86" t="str">
        <f>IF(BQ346="","",IF(BQ346=W346,"• Same",IF(INDEX(B_VAL,MATCH(BQ346,B_LVL,0))&gt;INDEX(B_VAL,MATCH(W346,B_LVL,0)),"▲ Up","▼ Down")))</f>
        <v/>
      </c>
      <c r="BT346" s="95" t="str">
        <f>IF(BQ346&lt;&gt;"",BQ346,W346)</f>
        <v>A3</v>
      </c>
      <c r="BU346" s="86" t="str">
        <f>IFERROR(IF($H346="","—",IF(OR(LEFT(BT346,1)="X",LEFT(INDEX($BT$7:$BT$592,MATCH($H346,$D$7:$D$592,0)),1)="X"),"—",IF(AND(LEFT(BT346,1)="E",LEFT(INDEX($BT$7:$BT$592,MATCH($H346,$D$7:$D$592,0)),1)="E"),"Exception · Band E",IF(INDEX(B_VAL,MATCH(BT346,B_LVL,0))&gt;=INDEX(B_VAL,MATCH(INDEX($BT$7:$BT$592,MATCH($H346,$D$7:$D$592,0)),B_LVL,0)),"⚠ At or above the manager",IF(INDEX(B_RANK,MATCH(BT346,B_LVL,0))=INDEX(B_RANK,MATCH(INDEX($BT$7:$BT$592,MATCH($H346,$D$7:$D$592,0)),B_LVL,0)),"⚠ Same band as the manager","OK"))))),"—")</f>
        <v>OK</v>
      </c>
      <c r="BV346" s="64" t="n"/>
      <c r="BW346" s="20">
        <f>IFERROR(INDEX(LMH_PTS,MATCH(AG346,LMH_KEY,0)),0)</f>
        <v>9</v>
      </c>
      <c r="BX346" s="21">
        <f>IFERROR(INDEX(LMH_PTS,MATCH(AH346,LMH_KEY,0)),0)</f>
        <v>3</v>
      </c>
      <c r="BY346" s="21">
        <f>IFERROR(INDEX(LMH_PTS,MATCH(AI346,LMH_KEY,0)),0)</f>
        <v>1</v>
      </c>
      <c r="BZ346" s="21">
        <f>IFERROR(INDEX(LMH_PTS,MATCH(AJ346,LMH_KEY,0)),0)</f>
        <v>1</v>
      </c>
      <c r="CA346" s="21">
        <f>IFERROR(INDEX(LMH_PTS,MATCH(AK346,LMH_KEY,0)),0)</f>
        <v>1</v>
      </c>
      <c r="CB346" s="21">
        <f>IFERROR(INDEX(LMH_PTS,MATCH(AL346,LMH_KEY,0)),0)</f>
        <v>1</v>
      </c>
      <c r="CC346" s="21">
        <f>IFERROR(INDEX(LMH_PTS,MATCH(AM346,LMH_KEY,0)),0)</f>
        <v>1</v>
      </c>
      <c r="CD346" s="21">
        <f>IFERROR(INDEX(LMH_PTS,MATCH(IF(AU346&lt;&gt;"",AU346,AG346),LMH_KEY,0)),0)</f>
        <v>9</v>
      </c>
      <c r="CE346" s="21">
        <f>IFERROR(INDEX(LMH_PTS,MATCH(IF(AV346&lt;&gt;"",AV346,AH346),LMH_KEY,0)),0)</f>
        <v>3</v>
      </c>
      <c r="CF346" s="21">
        <f>IFERROR(INDEX(LMH_PTS,MATCH(IF(AW346&lt;&gt;"",AW346,AI346),LMH_KEY,0)),0)</f>
        <v>1</v>
      </c>
      <c r="CG346" s="21">
        <f>IFERROR(INDEX(LMH_PTS,MATCH(IF(AX346&lt;&gt;"",AX346,AJ346),LMH_KEY,0)),0)</f>
        <v>1</v>
      </c>
      <c r="CH346" s="21">
        <f>IFERROR(INDEX(LMH_PTS,MATCH(IF(AY346&lt;&gt;"",AY346,AK346),LMH_KEY,0)),0)</f>
        <v>1</v>
      </c>
      <c r="CI346" s="21">
        <f>IFERROR(INDEX(LMH_PTS,MATCH(IF(AZ346&lt;&gt;"",AZ346,AL346),LMH_KEY,0)),0)</f>
        <v>1</v>
      </c>
      <c r="CJ346" s="21">
        <f>IFERROR(INDEX(LMH_PTS,MATCH(IF(BA346&lt;&gt;"",BA346,AM346),LMH_KEY,0)),0)</f>
        <v>1</v>
      </c>
      <c r="CK346" s="21">
        <f>IF(BB346="",0,IFERROR(INDEX(LMH_STEP,MATCH(BB346,LMH_KEY,0)),0))</f>
        <v>0</v>
      </c>
      <c r="CL346" s="21">
        <f>IF(BC346="",0,IFERROR(INDEX(LMH_STEP,MATCH(BC346,LMH_KEY,0)),0))</f>
        <v>0</v>
      </c>
      <c r="CM346" s="21">
        <f>IF(BD346="",0,IFERROR(INDEX(LMH_STEP,MATCH(BD346,LMH_KEY,0)),0))</f>
        <v>0</v>
      </c>
      <c r="CN346" s="21">
        <f>IF(BE346="",0,IFERROR(INDEX(LMH_STEP,MATCH(BE346,LMH_KEY,0)),0))</f>
        <v>-1</v>
      </c>
      <c r="CO346" s="21">
        <f>IF(BF346="",0,IFERROR(INDEX(LMH_STEP,MATCH(BF346,LMH_KEY,0)),0))</f>
        <v>0</v>
      </c>
      <c r="CP346" s="21">
        <f>IF(BG346="",0,IFERROR(INDEX(LMH_STEP,MATCH(BG346,LMH_KEY,0)),0))</f>
        <v>1</v>
      </c>
      <c r="CQ346" s="21">
        <f>IF(BH346="",0,IFERROR(INDEX(LMH_STEP,MATCH(BH346,LMH_KEY,0)),0))</f>
        <v>1</v>
      </c>
      <c r="CR346" s="21">
        <f>IF(BI346&lt;&gt;"",IFERROR(INDEX(LMH_STEP,MATCH(BI346,LMH_KEY,0)),0),CK346)</f>
        <v>0</v>
      </c>
      <c r="CS346" s="21">
        <f>IF(BJ346&lt;&gt;"",IFERROR(INDEX(LMH_STEP,MATCH(BJ346,LMH_KEY,0)),0),CL346)</f>
        <v>0</v>
      </c>
      <c r="CT346" s="21">
        <f>IF(BK346&lt;&gt;"",IFERROR(INDEX(LMH_STEP,MATCH(BK346,LMH_KEY,0)),0),CM346)</f>
        <v>0</v>
      </c>
      <c r="CU346" s="21">
        <f>IF(BL346&lt;&gt;"",IFERROR(INDEX(LMH_STEP,MATCH(BL346,LMH_KEY,0)),0),CN346)</f>
        <v>-1</v>
      </c>
      <c r="CV346" s="21">
        <f>IF(BM346&lt;&gt;"",IFERROR(INDEX(LMH_STEP,MATCH(BM346,LMH_KEY,0)),0),CO346)</f>
        <v>0</v>
      </c>
      <c r="CW346" s="21">
        <f>IF(BN346&lt;&gt;"",IFERROR(INDEX(LMH_STEP,MATCH(BN346,LMH_KEY,0)),0),CP346)</f>
        <v>1</v>
      </c>
      <c r="CX346" s="21">
        <f>IF(BO346&lt;&gt;"",IFERROR(INDEX(LMH_STEP,MATCH(BO346,LMH_KEY,0)),0),CQ346)</f>
        <v>1</v>
      </c>
      <c r="CY346" s="21">
        <f>COUNTA(BI346:BO346)+IF(BP346&lt;&gt;"",1,0)+IFERROR(INDEX(RM_LCNT,MATCH($U346,RM_KEY,0)),0)</f>
        <v>0</v>
      </c>
      <c r="CZ346" s="21">
        <f>IF((BW346+BX346+BY346+BZ346+CA346+CB346+CC346)=0,0,(BW346*CK346+BX346*CL346+BY346*CM346+BZ346*CN346+CA346*CO346+CB346*CP346+CC346*CQ346)/(BW346+BX346+BY346+BZ346+CA346+CB346+CC346))</f>
        <v>0.0588235294117647</v>
      </c>
      <c r="DA346" s="21">
        <f>IF((CD346+CE346+CF346+CG346+CH346+CI346+CJ346)=0,0,(CD346*CR346+CE346*CS346+CF346*CT346+CG346*CU346+CH346*CV346+CI346*CW346+CJ346*CX346)/(CD346+CE346+CF346+CG346+CH346+CI346+CJ346))</f>
        <v>0.0588235294117647</v>
      </c>
    </row>
    <row r="347" ht="70" customHeight="1">
      <c r="A347" s="59" t="inlineStr">
        <is>
          <t>iFile</t>
        </is>
      </c>
      <c r="B347" s="17" t="inlineStr">
        <is>
          <t>Quality Assurance</t>
        </is>
      </c>
      <c r="C347" s="17" t="n">
        <v>4</v>
      </c>
      <c r="D347" s="17" t="inlineStr">
        <is>
          <t>IRIS1762</t>
        </is>
      </c>
      <c r="E347" s="17" t="inlineStr">
        <is>
          <t>Sanchi Pawaskar</t>
        </is>
      </c>
      <c r="F347" s="17" t="inlineStr">
        <is>
          <t>QA Engineer</t>
        </is>
      </c>
      <c r="G347" s="17" t="inlineStr">
        <is>
          <t>Davinder Pal Singh</t>
        </is>
      </c>
      <c r="H347" s="17" t="inlineStr">
        <is>
          <t>IRIS0728</t>
        </is>
      </c>
      <c r="I347" s="17" t="n">
        <v>8.199999999999999</v>
      </c>
      <c r="J347" s="17" t="inlineStr">
        <is>
          <t>B.SC</t>
        </is>
      </c>
      <c r="K347" s="17" t="inlineStr">
        <is>
          <t>L3 – Professional / Associate</t>
        </is>
      </c>
      <c r="L347" s="82" t="inlineStr">
        <is>
          <t>20 of 20</t>
        </is>
      </c>
      <c r="M347" s="83" t="n"/>
      <c r="N347" s="83" t="inlineStr">
        <is>
          <t>Annual · set by manager: 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t>
        </is>
      </c>
      <c r="O347" s="83" t="inlineStr">
        <is>
          <t>Latest rating: 3 · 9-box: Trusted Professional</t>
        </is>
      </c>
      <c r="P347" s="83" t="n"/>
      <c r="Q347" s="84" t="inlineStr">
        <is>
          <t>Open ▸</t>
        </is>
      </c>
      <c r="R347" s="84" t="inlineStr">
        <is>
          <t>Card ▸</t>
        </is>
      </c>
      <c r="S347" s="85" t="inlineStr">
        <is>
          <t>Quality Assurance</t>
        </is>
      </c>
      <c r="T347" s="86" t="inlineStr">
        <is>
          <t>Functional &amp; Domain Testing</t>
        </is>
      </c>
      <c r="U347" s="86" t="inlineStr">
        <is>
          <t>R070</t>
        </is>
      </c>
      <c r="V347" s="86" t="inlineStr">
        <is>
          <t>Functional &amp; Domain Testing · IC</t>
        </is>
      </c>
      <c r="W347" s="101" t="inlineStr">
        <is>
          <t>A3</t>
        </is>
      </c>
      <c r="X347" s="86" t="inlineStr">
        <is>
          <t>Band A · Practitioner</t>
        </is>
      </c>
      <c r="Y347" s="86" t="inlineStr">
        <is>
          <t>Senior QA Engineer</t>
        </is>
      </c>
      <c r="Z347" s="86" t="n"/>
      <c r="AA347" s="86" t="inlineStr">
        <is>
          <t>Placed at A3 by the evidence: six ratings × market-derived weights and rules R1–R13 · no move needed for the reporting line</t>
        </is>
      </c>
      <c r="AB347" s="86" t="n"/>
      <c r="AC347" s="88" t="inlineStr">
        <is>
          <t>A2</t>
        </is>
      </c>
      <c r="AD347" s="21" t="inlineStr">
        <is>
          <t>High · 8.2 yrs vs market 2–5 yrs for A3</t>
        </is>
      </c>
      <c r="AE347" s="21" t="n"/>
      <c r="AF347" s="21" t="inlineStr">
        <is>
          <t>P2 · SFIA 3 Apply</t>
        </is>
      </c>
      <c r="AG347" s="89" t="str">
        <f>IFERROR(IF(INDEX(RM_I_C,MATCH($U347,RM_KEY,0))="","",INDEX(RM_I_C,MATCH($U347,RM_KEY,0))),"")</f>
        <v>H</v>
      </c>
      <c r="AH347" s="90" t="str">
        <f>IFERROR(IF(INDEX(RM_I_Au,MATCH($U347,RM_KEY,0))="","",INDEX(RM_I_Au,MATCH($U347,RM_KEY,0))),"")</f>
        <v>M</v>
      </c>
      <c r="AI347" s="90" t="str">
        <f>IFERROR(IF(INDEX(RM_I_Ac,MATCH($U347,RM_KEY,0))="","",INDEX(RM_I_Ac,MATCH($U347,RM_KEY,0))),"")</f>
        <v>L</v>
      </c>
      <c r="AJ347" s="90" t="str">
        <f>IFERROR(IF(INDEX(RM_I_L,MATCH($U347,RM_KEY,0))="","",INDEX(RM_I_L,MATCH($U347,RM_KEY,0))),"")</f>
        <v>L</v>
      </c>
      <c r="AK347" s="90" t="str">
        <f>IFERROR(IF(INDEX(RM_I_BI,MATCH($U347,RM_KEY,0))="","",INDEX(RM_I_BI,MATCH($U347,RM_KEY,0))),"")</f>
        <v>L</v>
      </c>
      <c r="AL347" s="90" t="str">
        <f>IFERROR(IF(INDEX(RM_I_Exp,MATCH($U347,RM_KEY,0))="","",INDEX(RM_I_Exp,MATCH($U347,RM_KEY,0))),"")</f>
        <v>L</v>
      </c>
      <c r="AM347" s="90" t="str">
        <f>IFERROR(IF(INDEX(RM_I_Edu,MATCH($U347,RM_KEY,0))="","",INDEX(RM_I_Edu,MATCH($U347,RM_KEY,0))),"")</f>
        <v>L</v>
      </c>
      <c r="AN347" s="91" t="str">
        <f>IFERROR(IF(INDEX(RM_M_C,MATCH($U347,RM_KEY,0))="","",INDEX(RM_M_C,MATCH($U347,RM_KEY,0))),"")</f>
        <v>H</v>
      </c>
      <c r="AO347" s="92" t="str">
        <f>IFERROR(IF(INDEX(RM_M_Au,MATCH($U347,RM_KEY,0))="","",INDEX(RM_M_Au,MATCH($U347,RM_KEY,0))),"")</f>
        <v>M</v>
      </c>
      <c r="AP347" s="92" t="str">
        <f>IFERROR(IF(INDEX(RM_M_Ac,MATCH($U347,RM_KEY,0))="","",INDEX(RM_M_Ac,MATCH($U347,RM_KEY,0))),"")</f>
        <v>M</v>
      </c>
      <c r="AQ347" s="92" t="str">
        <f>IFERROR(IF(INDEX(RM_M_L,MATCH($U347,RM_KEY,0))="","",INDEX(RM_M_L,MATCH($U347,RM_KEY,0))),"")</f>
        <v>L</v>
      </c>
      <c r="AR347" s="92" t="str">
        <f>IFERROR(IF(INDEX(RM_M_BI,MATCH($U347,RM_KEY,0))="","",INDEX(RM_M_BI,MATCH($U347,RM_KEY,0))),"")</f>
        <v>L</v>
      </c>
      <c r="AS347" s="92" t="str">
        <f>IFERROR(IF(INDEX(RM_M_Exp,MATCH($U347,RM_KEY,0))="","",INDEX(RM_M_Exp,MATCH($U347,RM_KEY,0))),"")</f>
        <v>L</v>
      </c>
      <c r="AT347" s="92" t="str">
        <f>IFERROR(IF(INDEX(RM_M_Edu,MATCH($U347,RM_KEY,0))="","",INDEX(RM_M_Edu,MATCH($U347,RM_KEY,0))),"")</f>
        <v>L</v>
      </c>
      <c r="AU347" s="93" t="str">
        <f>IFERROR(IF(INDEX(RM_L_C,MATCH($U347,RM_KEY,0))="","",INDEX(RM_L_C,MATCH($U347,RM_KEY,0))),"")</f>
        <v/>
      </c>
      <c r="AV347" s="94" t="str">
        <f>IFERROR(IF(INDEX(RM_L_Au,MATCH($U347,RM_KEY,0))="","",INDEX(RM_L_Au,MATCH($U347,RM_KEY,0))),"")</f>
        <v/>
      </c>
      <c r="AW347" s="94" t="str">
        <f>IFERROR(IF(INDEX(RM_L_Ac,MATCH($U347,RM_KEY,0))="","",INDEX(RM_L_Ac,MATCH($U347,RM_KEY,0))),"")</f>
        <v/>
      </c>
      <c r="AX347" s="94" t="str">
        <f>IFERROR(IF(INDEX(RM_L_L,MATCH($U347,RM_KEY,0))="","",INDEX(RM_L_L,MATCH($U347,RM_KEY,0))),"")</f>
        <v/>
      </c>
      <c r="AY347" s="94" t="str">
        <f>IFERROR(IF(INDEX(RM_L_BI,MATCH($U347,RM_KEY,0))="","",INDEX(RM_L_BI,MATCH($U347,RM_KEY,0))),"")</f>
        <v/>
      </c>
      <c r="AZ347" s="94" t="str">
        <f>IFERROR(IF(INDEX(RM_L_Exp,MATCH($U347,RM_KEY,0))="","",INDEX(RM_L_Exp,MATCH($U347,RM_KEY,0))),"")</f>
        <v/>
      </c>
      <c r="BA347" s="94" t="str">
        <f>IFERROR(IF(INDEX(RM_L_Edu,MATCH($U347,RM_KEY,0))="","",INDEX(RM_L_Edu,MATCH($U347,RM_KEY,0))),"")</f>
        <v/>
      </c>
      <c r="BB347" s="89" t="n"/>
      <c r="BC347" s="90" t="n"/>
      <c r="BD347" s="90" t="n"/>
      <c r="BE347" s="90" t="n"/>
      <c r="BF347" s="90" t="n"/>
      <c r="BG347" s="90" t="inlineStr">
        <is>
          <t>H</t>
        </is>
      </c>
      <c r="BH347" s="90" t="inlineStr">
        <is>
          <t>M</t>
        </is>
      </c>
      <c r="BI347" s="93" t="n"/>
      <c r="BJ347" s="94" t="n"/>
      <c r="BK347" s="94" t="n"/>
      <c r="BL347" s="94" t="n"/>
      <c r="BM347" s="94" t="n"/>
      <c r="BN347" s="94" t="n"/>
      <c r="BO347" s="94" t="n"/>
      <c r="BP347" s="63" t="n"/>
      <c r="BQ347" s="95" t="str">
        <f>IF(CY347=0,"",IF(BP347&lt;&gt;"",BP347,IF(LEFT(W347,1)="X",W347,IF(OR(W347="B+",W347="C+"),INDEX(LAD_PC,MAX(1,MIN(14,MATCH(W347,LAD_PC,0)+IF((DA347-CZ347)&gt;=0.5,1,IF((DA347-CZ347)&lt;=-0.5,-1,0))))),INDEX(LAD_STD,MAX(1,MIN(12,MATCH(W347,LAD_STD,0)+IF((DA347-CZ347)&gt;=0.5,1,IF((DA347-CZ347)&lt;=-0.5,-1,0)))))))))</f>
        <v/>
      </c>
      <c r="BR347" s="86" t="str">
        <f>IF(BQ347="","",IFERROR(CHOOSE(INDEX(B_RANK,MATCH(BQ347,B_LVL,0)),"Band A · Practitioner","Band B · Specialist / Manager","B+ · Player-Coach","Band C · Principal / Head","C+ · Player-Coach","Band D · Business leadership","Band E · Enterprise leadership"),"Band X · Consultant"))</f>
        <v/>
      </c>
      <c r="BS347" s="86" t="str">
        <f>IF(BQ347="","",IF(BQ347=W347,"• Same",IF(INDEX(B_VAL,MATCH(BQ347,B_LVL,0))&gt;INDEX(B_VAL,MATCH(W347,B_LVL,0)),"▲ Up","▼ Down")))</f>
        <v/>
      </c>
      <c r="BT347" s="95" t="str">
        <f>IF(BQ347&lt;&gt;"",BQ347,W347)</f>
        <v>A3</v>
      </c>
      <c r="BU347" s="86" t="str">
        <f>IFERROR(IF($H347="","—",IF(OR(LEFT(BT347,1)="X",LEFT(INDEX($BT$7:$BT$592,MATCH($H347,$D$7:$D$592,0)),1)="X"),"—",IF(AND(LEFT(BT347,1)="E",LEFT(INDEX($BT$7:$BT$592,MATCH($H347,$D$7:$D$592,0)),1)="E"),"Exception · Band E",IF(INDEX(B_VAL,MATCH(BT347,B_LVL,0))&gt;=INDEX(B_VAL,MATCH(INDEX($BT$7:$BT$592,MATCH($H347,$D$7:$D$592,0)),B_LVL,0)),"⚠ At or above the manager",IF(INDEX(B_RANK,MATCH(BT347,B_LVL,0))=INDEX(B_RANK,MATCH(INDEX($BT$7:$BT$592,MATCH($H347,$D$7:$D$592,0)),B_LVL,0)),"⚠ Same band as the manager","OK"))))),"—")</f>
        <v>OK</v>
      </c>
      <c r="BV347" s="64" t="n"/>
      <c r="BW347" s="20">
        <f>IFERROR(INDEX(LMH_PTS,MATCH(AG347,LMH_KEY,0)),0)</f>
        <v>9</v>
      </c>
      <c r="BX347" s="21">
        <f>IFERROR(INDEX(LMH_PTS,MATCH(AH347,LMH_KEY,0)),0)</f>
        <v>3</v>
      </c>
      <c r="BY347" s="21">
        <f>IFERROR(INDEX(LMH_PTS,MATCH(AI347,LMH_KEY,0)),0)</f>
        <v>1</v>
      </c>
      <c r="BZ347" s="21">
        <f>IFERROR(INDEX(LMH_PTS,MATCH(AJ347,LMH_KEY,0)),0)</f>
        <v>1</v>
      </c>
      <c r="CA347" s="21">
        <f>IFERROR(INDEX(LMH_PTS,MATCH(AK347,LMH_KEY,0)),0)</f>
        <v>1</v>
      </c>
      <c r="CB347" s="21">
        <f>IFERROR(INDEX(LMH_PTS,MATCH(AL347,LMH_KEY,0)),0)</f>
        <v>1</v>
      </c>
      <c r="CC347" s="21">
        <f>IFERROR(INDEX(LMH_PTS,MATCH(AM347,LMH_KEY,0)),0)</f>
        <v>1</v>
      </c>
      <c r="CD347" s="21">
        <f>IFERROR(INDEX(LMH_PTS,MATCH(IF(AU347&lt;&gt;"",AU347,AG347),LMH_KEY,0)),0)</f>
        <v>9</v>
      </c>
      <c r="CE347" s="21">
        <f>IFERROR(INDEX(LMH_PTS,MATCH(IF(AV347&lt;&gt;"",AV347,AH347),LMH_KEY,0)),0)</f>
        <v>3</v>
      </c>
      <c r="CF347" s="21">
        <f>IFERROR(INDEX(LMH_PTS,MATCH(IF(AW347&lt;&gt;"",AW347,AI347),LMH_KEY,0)),0)</f>
        <v>1</v>
      </c>
      <c r="CG347" s="21">
        <f>IFERROR(INDEX(LMH_PTS,MATCH(IF(AX347&lt;&gt;"",AX347,AJ347),LMH_KEY,0)),0)</f>
        <v>1</v>
      </c>
      <c r="CH347" s="21">
        <f>IFERROR(INDEX(LMH_PTS,MATCH(IF(AY347&lt;&gt;"",AY347,AK347),LMH_KEY,0)),0)</f>
        <v>1</v>
      </c>
      <c r="CI347" s="21">
        <f>IFERROR(INDEX(LMH_PTS,MATCH(IF(AZ347&lt;&gt;"",AZ347,AL347),LMH_KEY,0)),0)</f>
        <v>1</v>
      </c>
      <c r="CJ347" s="21">
        <f>IFERROR(INDEX(LMH_PTS,MATCH(IF(BA347&lt;&gt;"",BA347,AM347),LMH_KEY,0)),0)</f>
        <v>1</v>
      </c>
      <c r="CK347" s="21">
        <f>IF(BB347="",0,IFERROR(INDEX(LMH_STEP,MATCH(BB347,LMH_KEY,0)),0))</f>
        <v>0</v>
      </c>
      <c r="CL347" s="21">
        <f>IF(BC347="",0,IFERROR(INDEX(LMH_STEP,MATCH(BC347,LMH_KEY,0)),0))</f>
        <v>0</v>
      </c>
      <c r="CM347" s="21">
        <f>IF(BD347="",0,IFERROR(INDEX(LMH_STEP,MATCH(BD347,LMH_KEY,0)),0))</f>
        <v>0</v>
      </c>
      <c r="CN347" s="21">
        <f>IF(BE347="",0,IFERROR(INDEX(LMH_STEP,MATCH(BE347,LMH_KEY,0)),0))</f>
        <v>0</v>
      </c>
      <c r="CO347" s="21">
        <f>IF(BF347="",0,IFERROR(INDEX(LMH_STEP,MATCH(BF347,LMH_KEY,0)),0))</f>
        <v>0</v>
      </c>
      <c r="CP347" s="21">
        <f>IF(BG347="",0,IFERROR(INDEX(LMH_STEP,MATCH(BG347,LMH_KEY,0)),0))</f>
        <v>1</v>
      </c>
      <c r="CQ347" s="21">
        <f>IF(BH347="",0,IFERROR(INDEX(LMH_STEP,MATCH(BH347,LMH_KEY,0)),0))</f>
        <v>0</v>
      </c>
      <c r="CR347" s="21">
        <f>IF(BI347&lt;&gt;"",IFERROR(INDEX(LMH_STEP,MATCH(BI347,LMH_KEY,0)),0),CK347)</f>
        <v>0</v>
      </c>
      <c r="CS347" s="21">
        <f>IF(BJ347&lt;&gt;"",IFERROR(INDEX(LMH_STEP,MATCH(BJ347,LMH_KEY,0)),0),CL347)</f>
        <v>0</v>
      </c>
      <c r="CT347" s="21">
        <f>IF(BK347&lt;&gt;"",IFERROR(INDEX(LMH_STEP,MATCH(BK347,LMH_KEY,0)),0),CM347)</f>
        <v>0</v>
      </c>
      <c r="CU347" s="21">
        <f>IF(BL347&lt;&gt;"",IFERROR(INDEX(LMH_STEP,MATCH(BL347,LMH_KEY,0)),0),CN347)</f>
        <v>0</v>
      </c>
      <c r="CV347" s="21">
        <f>IF(BM347&lt;&gt;"",IFERROR(INDEX(LMH_STEP,MATCH(BM347,LMH_KEY,0)),0),CO347)</f>
        <v>0</v>
      </c>
      <c r="CW347" s="21">
        <f>IF(BN347&lt;&gt;"",IFERROR(INDEX(LMH_STEP,MATCH(BN347,LMH_KEY,0)),0),CP347)</f>
        <v>1</v>
      </c>
      <c r="CX347" s="21">
        <f>IF(BO347&lt;&gt;"",IFERROR(INDEX(LMH_STEP,MATCH(BO347,LMH_KEY,0)),0),CQ347)</f>
        <v>0</v>
      </c>
      <c r="CY347" s="21">
        <f>COUNTA(BI347:BO347)+IF(BP347&lt;&gt;"",1,0)+IFERROR(INDEX(RM_LCNT,MATCH($U347,RM_KEY,0)),0)</f>
        <v>0</v>
      </c>
      <c r="CZ347" s="21">
        <f>IF((BW347+BX347+BY347+BZ347+CA347+CB347+CC347)=0,0,(BW347*CK347+BX347*CL347+BY347*CM347+BZ347*CN347+CA347*CO347+CB347*CP347+CC347*CQ347)/(BW347+BX347+BY347+BZ347+CA347+CB347+CC347))</f>
        <v>0.0588235294117647</v>
      </c>
      <c r="DA347" s="21">
        <f>IF((CD347+CE347+CF347+CG347+CH347+CI347+CJ347)=0,0,(CD347*CR347+CE347*CS347+CF347*CT347+CG347*CU347+CH347*CV347+CI347*CW347+CJ347*CX347)/(CD347+CE347+CF347+CG347+CH347+CI347+CJ347))</f>
        <v>0.0588235294117647</v>
      </c>
    </row>
    <row r="348" ht="70" customHeight="1">
      <c r="A348" s="59" t="inlineStr">
        <is>
          <t>iFile</t>
        </is>
      </c>
      <c r="B348" s="17" t="inlineStr">
        <is>
          <t>Quality Assurance</t>
        </is>
      </c>
      <c r="C348" s="17" t="n">
        <v>4</v>
      </c>
      <c r="D348" s="17" t="inlineStr">
        <is>
          <t>IRIS2496</t>
        </is>
      </c>
      <c r="E348" s="17" t="inlineStr">
        <is>
          <t>Tejas Rane</t>
        </is>
      </c>
      <c r="F348" s="17" t="inlineStr">
        <is>
          <t>QA Engineer</t>
        </is>
      </c>
      <c r="G348" s="17" t="inlineStr">
        <is>
          <t>Davinder Pal Singh</t>
        </is>
      </c>
      <c r="H348" s="17" t="inlineStr">
        <is>
          <t>IRIS0728</t>
        </is>
      </c>
      <c r="I348" s="17" t="n">
        <v>4.9</v>
      </c>
      <c r="J348" s="17" t="inlineStr">
        <is>
          <t>PG-DAC</t>
        </is>
      </c>
      <c r="K348" s="17" t="inlineStr">
        <is>
          <t>L3 – Professional / Associate</t>
        </is>
      </c>
      <c r="L348" s="82" t="inlineStr">
        <is>
          <t>20 of 20</t>
        </is>
      </c>
      <c r="M348" s="83" t="n"/>
      <c r="N348" s="83" t="inlineStr">
        <is>
          <t>Annual · set by manager: 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t>
        </is>
      </c>
      <c r="O348" s="83" t="inlineStr">
        <is>
          <t>Latest rating: 3 · Potential: Medium · 9-box: Trusted Professional</t>
        </is>
      </c>
      <c r="P348" s="83" t="inlineStr">
        <is>
          <t>Complexity &amp; Expertise: A2: Test case design, manual execution, regression and requirement review on Teapot/DynaForm against documented rules → matches the start
Autonomy &amp; Decision: A2: Decides test 'scope' and flags spec gaps; no further authority shown → matches the start
Accountability &amp; Impact: A2: Own coverage, execution and defect reporting → matches the start
Leadership &amp; Strategy: A1: No guiding or leading of others described → matches the start</t>
        </is>
      </c>
      <c r="Q348" s="84" t="inlineStr">
        <is>
          <t>Open ▸</t>
        </is>
      </c>
      <c r="R348" s="84" t="inlineStr">
        <is>
          <t>Card ▸</t>
        </is>
      </c>
      <c r="S348" s="85" t="inlineStr">
        <is>
          <t>Quality Assurance</t>
        </is>
      </c>
      <c r="T348" s="86" t="inlineStr">
        <is>
          <t>Functional &amp; Domain Testing</t>
        </is>
      </c>
      <c r="U348" s="86" t="inlineStr">
        <is>
          <t>R070</t>
        </is>
      </c>
      <c r="V348" s="86" t="inlineStr">
        <is>
          <t>Functional &amp; Domain Testing · IC</t>
        </is>
      </c>
      <c r="W348" s="101" t="inlineStr">
        <is>
          <t>A3</t>
        </is>
      </c>
      <c r="X348" s="86" t="inlineStr">
        <is>
          <t>Band A · Practitioner</t>
        </is>
      </c>
      <c r="Y348" s="86" t="inlineStr">
        <is>
          <t>Senior QA Engineer</t>
        </is>
      </c>
      <c r="Z348" s="86" t="n"/>
      <c r="AA348" s="86" t="inlineStr">
        <is>
          <t>Placed at A3 by the evidence: six ratings × market-derived weights and rules R1–R13 · no move needed for the reporting line</t>
        </is>
      </c>
      <c r="AB348" s="86" t="n"/>
      <c r="AC348" s="88" t="inlineStr">
        <is>
          <t>A2</t>
        </is>
      </c>
      <c r="AD348" s="21" t="inlineStr">
        <is>
          <t>Medium · 4.9 yrs vs market 2–5 yrs for A3</t>
        </is>
      </c>
      <c r="AE348" s="21" t="n"/>
      <c r="AF348" s="21" t="inlineStr">
        <is>
          <t>P2 · SFIA 3 Apply</t>
        </is>
      </c>
      <c r="AG348" s="89" t="str">
        <f>IFERROR(IF(INDEX(RM_I_C,MATCH($U348,RM_KEY,0))="","",INDEX(RM_I_C,MATCH($U348,RM_KEY,0))),"")</f>
        <v>H</v>
      </c>
      <c r="AH348" s="90" t="str">
        <f>IFERROR(IF(INDEX(RM_I_Au,MATCH($U348,RM_KEY,0))="","",INDEX(RM_I_Au,MATCH($U348,RM_KEY,0))),"")</f>
        <v>M</v>
      </c>
      <c r="AI348" s="90" t="str">
        <f>IFERROR(IF(INDEX(RM_I_Ac,MATCH($U348,RM_KEY,0))="","",INDEX(RM_I_Ac,MATCH($U348,RM_KEY,0))),"")</f>
        <v>L</v>
      </c>
      <c r="AJ348" s="90" t="str">
        <f>IFERROR(IF(INDEX(RM_I_L,MATCH($U348,RM_KEY,0))="","",INDEX(RM_I_L,MATCH($U348,RM_KEY,0))),"")</f>
        <v>L</v>
      </c>
      <c r="AK348" s="90" t="str">
        <f>IFERROR(IF(INDEX(RM_I_BI,MATCH($U348,RM_KEY,0))="","",INDEX(RM_I_BI,MATCH($U348,RM_KEY,0))),"")</f>
        <v>L</v>
      </c>
      <c r="AL348" s="90" t="str">
        <f>IFERROR(IF(INDEX(RM_I_Exp,MATCH($U348,RM_KEY,0))="","",INDEX(RM_I_Exp,MATCH($U348,RM_KEY,0))),"")</f>
        <v>L</v>
      </c>
      <c r="AM348" s="90" t="str">
        <f>IFERROR(IF(INDEX(RM_I_Edu,MATCH($U348,RM_KEY,0))="","",INDEX(RM_I_Edu,MATCH($U348,RM_KEY,0))),"")</f>
        <v>L</v>
      </c>
      <c r="AN348" s="91" t="str">
        <f>IFERROR(IF(INDEX(RM_M_C,MATCH($U348,RM_KEY,0))="","",INDEX(RM_M_C,MATCH($U348,RM_KEY,0))),"")</f>
        <v>H</v>
      </c>
      <c r="AO348" s="92" t="str">
        <f>IFERROR(IF(INDEX(RM_M_Au,MATCH($U348,RM_KEY,0))="","",INDEX(RM_M_Au,MATCH($U348,RM_KEY,0))),"")</f>
        <v>M</v>
      </c>
      <c r="AP348" s="92" t="str">
        <f>IFERROR(IF(INDEX(RM_M_Ac,MATCH($U348,RM_KEY,0))="","",INDEX(RM_M_Ac,MATCH($U348,RM_KEY,0))),"")</f>
        <v>M</v>
      </c>
      <c r="AQ348" s="92" t="str">
        <f>IFERROR(IF(INDEX(RM_M_L,MATCH($U348,RM_KEY,0))="","",INDEX(RM_M_L,MATCH($U348,RM_KEY,0))),"")</f>
        <v>L</v>
      </c>
      <c r="AR348" s="92" t="str">
        <f>IFERROR(IF(INDEX(RM_M_BI,MATCH($U348,RM_KEY,0))="","",INDEX(RM_M_BI,MATCH($U348,RM_KEY,0))),"")</f>
        <v>L</v>
      </c>
      <c r="AS348" s="92" t="str">
        <f>IFERROR(IF(INDEX(RM_M_Exp,MATCH($U348,RM_KEY,0))="","",INDEX(RM_M_Exp,MATCH($U348,RM_KEY,0))),"")</f>
        <v>L</v>
      </c>
      <c r="AT348" s="92" t="str">
        <f>IFERROR(IF(INDEX(RM_M_Edu,MATCH($U348,RM_KEY,0))="","",INDEX(RM_M_Edu,MATCH($U348,RM_KEY,0))),"")</f>
        <v>L</v>
      </c>
      <c r="AU348" s="93" t="str">
        <f>IFERROR(IF(INDEX(RM_L_C,MATCH($U348,RM_KEY,0))="","",INDEX(RM_L_C,MATCH($U348,RM_KEY,0))),"")</f>
        <v/>
      </c>
      <c r="AV348" s="94" t="str">
        <f>IFERROR(IF(INDEX(RM_L_Au,MATCH($U348,RM_KEY,0))="","",INDEX(RM_L_Au,MATCH($U348,RM_KEY,0))),"")</f>
        <v/>
      </c>
      <c r="AW348" s="94" t="str">
        <f>IFERROR(IF(INDEX(RM_L_Ac,MATCH($U348,RM_KEY,0))="","",INDEX(RM_L_Ac,MATCH($U348,RM_KEY,0))),"")</f>
        <v/>
      </c>
      <c r="AX348" s="94" t="str">
        <f>IFERROR(IF(INDEX(RM_L_L,MATCH($U348,RM_KEY,0))="","",INDEX(RM_L_L,MATCH($U348,RM_KEY,0))),"")</f>
        <v/>
      </c>
      <c r="AY348" s="94" t="str">
        <f>IFERROR(IF(INDEX(RM_L_BI,MATCH($U348,RM_KEY,0))="","",INDEX(RM_L_BI,MATCH($U348,RM_KEY,0))),"")</f>
        <v/>
      </c>
      <c r="AZ348" s="94" t="str">
        <f>IFERROR(IF(INDEX(RM_L_Exp,MATCH($U348,RM_KEY,0))="","",INDEX(RM_L_Exp,MATCH($U348,RM_KEY,0))),"")</f>
        <v/>
      </c>
      <c r="BA348" s="94" t="str">
        <f>IFERROR(IF(INDEX(RM_L_Edu,MATCH($U348,RM_KEY,0))="","",INDEX(RM_L_Edu,MATCH($U348,RM_KEY,0))),"")</f>
        <v/>
      </c>
      <c r="BB348" s="89" t="inlineStr">
        <is>
          <t>L</t>
        </is>
      </c>
      <c r="BC348" s="90" t="inlineStr">
        <is>
          <t>L</t>
        </is>
      </c>
      <c r="BD348" s="90" t="inlineStr">
        <is>
          <t>L</t>
        </is>
      </c>
      <c r="BE348" s="90" t="inlineStr">
        <is>
          <t>L</t>
        </is>
      </c>
      <c r="BF348" s="90" t="n"/>
      <c r="BG348" s="90" t="inlineStr">
        <is>
          <t>H</t>
        </is>
      </c>
      <c r="BH348" s="90" t="inlineStr">
        <is>
          <t>H</t>
        </is>
      </c>
      <c r="BI348" s="93" t="n"/>
      <c r="BJ348" s="94" t="n"/>
      <c r="BK348" s="94" t="n"/>
      <c r="BL348" s="94" t="n"/>
      <c r="BM348" s="94" t="n"/>
      <c r="BN348" s="94" t="n"/>
      <c r="BO348" s="94" t="n"/>
      <c r="BP348" s="63" t="n"/>
      <c r="BQ348" s="95" t="str">
        <f>IF(CY348=0,"",IF(BP348&lt;&gt;"",BP348,IF(LEFT(W348,1)="X",W348,IF(OR(W348="B+",W348="C+"),INDEX(LAD_PC,MAX(1,MIN(14,MATCH(W348,LAD_PC,0)+IF((DA348-CZ348)&gt;=0.5,1,IF((DA348-CZ348)&lt;=-0.5,-1,0))))),INDEX(LAD_STD,MAX(1,MIN(12,MATCH(W348,LAD_STD,0)+IF((DA348-CZ348)&gt;=0.5,1,IF((DA348-CZ348)&lt;=-0.5,-1,0)))))))))</f>
        <v/>
      </c>
      <c r="BR348" s="86" t="str">
        <f>IF(BQ348="","",IFERROR(CHOOSE(INDEX(B_RANK,MATCH(BQ348,B_LVL,0)),"Band A · Practitioner","Band B · Specialist / Manager","B+ · Player-Coach","Band C · Principal / Head","C+ · Player-Coach","Band D · Business leadership","Band E · Enterprise leadership"),"Band X · Consultant"))</f>
        <v/>
      </c>
      <c r="BS348" s="86" t="str">
        <f>IF(BQ348="","",IF(BQ348=W348,"• Same",IF(INDEX(B_VAL,MATCH(BQ348,B_LVL,0))&gt;INDEX(B_VAL,MATCH(W348,B_LVL,0)),"▲ Up","▼ Down")))</f>
        <v/>
      </c>
      <c r="BT348" s="95" t="str">
        <f>IF(BQ348&lt;&gt;"",BQ348,W348)</f>
        <v>A3</v>
      </c>
      <c r="BU348" s="86" t="str">
        <f>IFERROR(IF($H348="","—",IF(OR(LEFT(BT348,1)="X",LEFT(INDEX($BT$7:$BT$592,MATCH($H348,$D$7:$D$592,0)),1)="X"),"—",IF(AND(LEFT(BT348,1)="E",LEFT(INDEX($BT$7:$BT$592,MATCH($H348,$D$7:$D$592,0)),1)="E"),"Exception · Band E",IF(INDEX(B_VAL,MATCH(BT348,B_LVL,0))&gt;=INDEX(B_VAL,MATCH(INDEX($BT$7:$BT$592,MATCH($H348,$D$7:$D$592,0)),B_LVL,0)),"⚠ At or above the manager",IF(INDEX(B_RANK,MATCH(BT348,B_LVL,0))=INDEX(B_RANK,MATCH(INDEX($BT$7:$BT$592,MATCH($H348,$D$7:$D$592,0)),B_LVL,0)),"⚠ Same band as the manager","OK"))))),"—")</f>
        <v>OK</v>
      </c>
      <c r="BV348" s="64" t="n"/>
      <c r="BW348" s="20">
        <f>IFERROR(INDEX(LMH_PTS,MATCH(AG348,LMH_KEY,0)),0)</f>
        <v>9</v>
      </c>
      <c r="BX348" s="21">
        <f>IFERROR(INDEX(LMH_PTS,MATCH(AH348,LMH_KEY,0)),0)</f>
        <v>3</v>
      </c>
      <c r="BY348" s="21">
        <f>IFERROR(INDEX(LMH_PTS,MATCH(AI348,LMH_KEY,0)),0)</f>
        <v>1</v>
      </c>
      <c r="BZ348" s="21">
        <f>IFERROR(INDEX(LMH_PTS,MATCH(AJ348,LMH_KEY,0)),0)</f>
        <v>1</v>
      </c>
      <c r="CA348" s="21">
        <f>IFERROR(INDEX(LMH_PTS,MATCH(AK348,LMH_KEY,0)),0)</f>
        <v>1</v>
      </c>
      <c r="CB348" s="21">
        <f>IFERROR(INDEX(LMH_PTS,MATCH(AL348,LMH_KEY,0)),0)</f>
        <v>1</v>
      </c>
      <c r="CC348" s="21">
        <f>IFERROR(INDEX(LMH_PTS,MATCH(AM348,LMH_KEY,0)),0)</f>
        <v>1</v>
      </c>
      <c r="CD348" s="21">
        <f>IFERROR(INDEX(LMH_PTS,MATCH(IF(AU348&lt;&gt;"",AU348,AG348),LMH_KEY,0)),0)</f>
        <v>9</v>
      </c>
      <c r="CE348" s="21">
        <f>IFERROR(INDEX(LMH_PTS,MATCH(IF(AV348&lt;&gt;"",AV348,AH348),LMH_KEY,0)),0)</f>
        <v>3</v>
      </c>
      <c r="CF348" s="21">
        <f>IFERROR(INDEX(LMH_PTS,MATCH(IF(AW348&lt;&gt;"",AW348,AI348),LMH_KEY,0)),0)</f>
        <v>1</v>
      </c>
      <c r="CG348" s="21">
        <f>IFERROR(INDEX(LMH_PTS,MATCH(IF(AX348&lt;&gt;"",AX348,AJ348),LMH_KEY,0)),0)</f>
        <v>1</v>
      </c>
      <c r="CH348" s="21">
        <f>IFERROR(INDEX(LMH_PTS,MATCH(IF(AY348&lt;&gt;"",AY348,AK348),LMH_KEY,0)),0)</f>
        <v>1</v>
      </c>
      <c r="CI348" s="21">
        <f>IFERROR(INDEX(LMH_PTS,MATCH(IF(AZ348&lt;&gt;"",AZ348,AL348),LMH_KEY,0)),0)</f>
        <v>1</v>
      </c>
      <c r="CJ348" s="21">
        <f>IFERROR(INDEX(LMH_PTS,MATCH(IF(BA348&lt;&gt;"",BA348,AM348),LMH_KEY,0)),0)</f>
        <v>1</v>
      </c>
      <c r="CK348" s="21">
        <f>IF(BB348="",0,IFERROR(INDEX(LMH_STEP,MATCH(BB348,LMH_KEY,0)),0))</f>
        <v>-1</v>
      </c>
      <c r="CL348" s="21">
        <f>IF(BC348="",0,IFERROR(INDEX(LMH_STEP,MATCH(BC348,LMH_KEY,0)),0))</f>
        <v>-1</v>
      </c>
      <c r="CM348" s="21">
        <f>IF(BD348="",0,IFERROR(INDEX(LMH_STEP,MATCH(BD348,LMH_KEY,0)),0))</f>
        <v>-1</v>
      </c>
      <c r="CN348" s="21">
        <f>IF(BE348="",0,IFERROR(INDEX(LMH_STEP,MATCH(BE348,LMH_KEY,0)),0))</f>
        <v>-1</v>
      </c>
      <c r="CO348" s="21">
        <f>IF(BF348="",0,IFERROR(INDEX(LMH_STEP,MATCH(BF348,LMH_KEY,0)),0))</f>
        <v>0</v>
      </c>
      <c r="CP348" s="21">
        <f>IF(BG348="",0,IFERROR(INDEX(LMH_STEP,MATCH(BG348,LMH_KEY,0)),0))</f>
        <v>1</v>
      </c>
      <c r="CQ348" s="21">
        <f>IF(BH348="",0,IFERROR(INDEX(LMH_STEP,MATCH(BH348,LMH_KEY,0)),0))</f>
        <v>1</v>
      </c>
      <c r="CR348" s="21">
        <f>IF(BI348&lt;&gt;"",IFERROR(INDEX(LMH_STEP,MATCH(BI348,LMH_KEY,0)),0),CK348)</f>
        <v>-1</v>
      </c>
      <c r="CS348" s="21">
        <f>IF(BJ348&lt;&gt;"",IFERROR(INDEX(LMH_STEP,MATCH(BJ348,LMH_KEY,0)),0),CL348)</f>
        <v>-1</v>
      </c>
      <c r="CT348" s="21">
        <f>IF(BK348&lt;&gt;"",IFERROR(INDEX(LMH_STEP,MATCH(BK348,LMH_KEY,0)),0),CM348)</f>
        <v>-1</v>
      </c>
      <c r="CU348" s="21">
        <f>IF(BL348&lt;&gt;"",IFERROR(INDEX(LMH_STEP,MATCH(BL348,LMH_KEY,0)),0),CN348)</f>
        <v>-1</v>
      </c>
      <c r="CV348" s="21">
        <f>IF(BM348&lt;&gt;"",IFERROR(INDEX(LMH_STEP,MATCH(BM348,LMH_KEY,0)),0),CO348)</f>
        <v>0</v>
      </c>
      <c r="CW348" s="21">
        <f>IF(BN348&lt;&gt;"",IFERROR(INDEX(LMH_STEP,MATCH(BN348,LMH_KEY,0)),0),CP348)</f>
        <v>1</v>
      </c>
      <c r="CX348" s="21">
        <f>IF(BO348&lt;&gt;"",IFERROR(INDEX(LMH_STEP,MATCH(BO348,LMH_KEY,0)),0),CQ348)</f>
        <v>1</v>
      </c>
      <c r="CY348" s="21">
        <f>COUNTA(BI348:BO348)+IF(BP348&lt;&gt;"",1,0)+IFERROR(INDEX(RM_LCNT,MATCH($U348,RM_KEY,0)),0)</f>
        <v>0</v>
      </c>
      <c r="CZ348" s="21">
        <f>IF((BW348+BX348+BY348+BZ348+CA348+CB348+CC348)=0,0,(BW348*CK348+BX348*CL348+BY348*CM348+BZ348*CN348+CA348*CO348+CB348*CP348+CC348*CQ348)/(BW348+BX348+BY348+BZ348+CA348+CB348+CC348))</f>
        <v>-0.705882352941177</v>
      </c>
      <c r="DA348" s="21">
        <f>IF((CD348+CE348+CF348+CG348+CH348+CI348+CJ348)=0,0,(CD348*CR348+CE348*CS348+CF348*CT348+CG348*CU348+CH348*CV348+CI348*CW348+CJ348*CX348)/(CD348+CE348+CF348+CG348+CH348+CI348+CJ348))</f>
        <v>-0.705882352941177</v>
      </c>
    </row>
    <row r="349" ht="70" customHeight="1">
      <c r="A349" s="59" t="inlineStr">
        <is>
          <t>iFile</t>
        </is>
      </c>
      <c r="B349" s="17" t="inlineStr">
        <is>
          <t>Quality Assurance</t>
        </is>
      </c>
      <c r="C349" s="17" t="n">
        <v>4</v>
      </c>
      <c r="D349" s="17" t="inlineStr">
        <is>
          <t>IRIS2456</t>
        </is>
      </c>
      <c r="E349" s="17" t="inlineStr">
        <is>
          <t>Vishal Khare</t>
        </is>
      </c>
      <c r="F349" s="17" t="inlineStr">
        <is>
          <t>QA Engineer</t>
        </is>
      </c>
      <c r="G349" s="17" t="inlineStr">
        <is>
          <t>Davinder Pal Singh</t>
        </is>
      </c>
      <c r="H349" s="17" t="inlineStr">
        <is>
          <t>IRIS0728</t>
        </is>
      </c>
      <c r="I349" s="17" t="n">
        <v>4.1</v>
      </c>
      <c r="J349" s="17" t="inlineStr">
        <is>
          <t>B.E</t>
        </is>
      </c>
      <c r="K349" s="17" t="inlineStr">
        <is>
          <t>L3 – Professional / Associate</t>
        </is>
      </c>
      <c r="L349" s="82" t="inlineStr">
        <is>
          <t>20 of 20</t>
        </is>
      </c>
      <c r="M349" s="83" t="n"/>
      <c r="N349" s="83" t="inlineStr">
        <is>
          <t>Annual · set by manager: 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t>
        </is>
      </c>
      <c r="O349" s="83" t="inlineStr">
        <is>
          <t>Latest rating: 3 · Potential: Medium · 9-box: Emerging Talent</t>
        </is>
      </c>
      <c r="P349" s="83" t="inlineStr">
        <is>
          <t>Complexity &amp; Expertise: A3: Functional/regression testing plus UAT at client site, installer and XBRL return testing, client issue reproduction → moved up 0.5
Autonomy &amp; Decision: A2: Names only test case writing as own decision → matches the start
Accountability &amp; Impact: A3: Performs UAT on the client's own environment; product demonstrations; client support → moved up 0.5
Leadership &amp; Strategy: A1: No guiding or leading of others described → matches the start</t>
        </is>
      </c>
      <c r="Q349" s="84" t="inlineStr">
        <is>
          <t>Open ▸</t>
        </is>
      </c>
      <c r="R349" s="84" t="inlineStr">
        <is>
          <t>Card ▸</t>
        </is>
      </c>
      <c r="S349" s="85" t="inlineStr">
        <is>
          <t>Quality Assurance</t>
        </is>
      </c>
      <c r="T349" s="86" t="inlineStr">
        <is>
          <t>Functional &amp; Domain Testing</t>
        </is>
      </c>
      <c r="U349" s="86" t="inlineStr">
        <is>
          <t>R070</t>
        </is>
      </c>
      <c r="V349" s="86" t="inlineStr">
        <is>
          <t>Functional &amp; Domain Testing · IC</t>
        </is>
      </c>
      <c r="W349" s="101" t="inlineStr">
        <is>
          <t>A3</t>
        </is>
      </c>
      <c r="X349" s="86" t="inlineStr">
        <is>
          <t>Band A · Practitioner</t>
        </is>
      </c>
      <c r="Y349" s="86" t="inlineStr">
        <is>
          <t>Senior QA Engineer</t>
        </is>
      </c>
      <c r="Z349" s="86" t="n"/>
      <c r="AA349" s="86" t="inlineStr">
        <is>
          <t>Placed at A3 by the evidence: six ratings × market-derived weights and rules R1–R13 · no move needed for the reporting line</t>
        </is>
      </c>
      <c r="AB349" s="86" t="n"/>
      <c r="AC349" s="88" t="inlineStr">
        <is>
          <t>A3</t>
        </is>
      </c>
      <c r="AD349" s="21" t="inlineStr">
        <is>
          <t>Medium · 4.1 yrs vs market 2–5 yrs for A3</t>
        </is>
      </c>
      <c r="AE349" s="21" t="n"/>
      <c r="AF349" s="21" t="inlineStr">
        <is>
          <t>P2 · SFIA 3 Apply</t>
        </is>
      </c>
      <c r="AG349" s="89" t="str">
        <f>IFERROR(IF(INDEX(RM_I_C,MATCH($U349,RM_KEY,0))="","",INDEX(RM_I_C,MATCH($U349,RM_KEY,0))),"")</f>
        <v>H</v>
      </c>
      <c r="AH349" s="90" t="str">
        <f>IFERROR(IF(INDEX(RM_I_Au,MATCH($U349,RM_KEY,0))="","",INDEX(RM_I_Au,MATCH($U349,RM_KEY,0))),"")</f>
        <v>M</v>
      </c>
      <c r="AI349" s="90" t="str">
        <f>IFERROR(IF(INDEX(RM_I_Ac,MATCH($U349,RM_KEY,0))="","",INDEX(RM_I_Ac,MATCH($U349,RM_KEY,0))),"")</f>
        <v>L</v>
      </c>
      <c r="AJ349" s="90" t="str">
        <f>IFERROR(IF(INDEX(RM_I_L,MATCH($U349,RM_KEY,0))="","",INDEX(RM_I_L,MATCH($U349,RM_KEY,0))),"")</f>
        <v>L</v>
      </c>
      <c r="AK349" s="90" t="str">
        <f>IFERROR(IF(INDEX(RM_I_BI,MATCH($U349,RM_KEY,0))="","",INDEX(RM_I_BI,MATCH($U349,RM_KEY,0))),"")</f>
        <v>L</v>
      </c>
      <c r="AL349" s="90" t="str">
        <f>IFERROR(IF(INDEX(RM_I_Exp,MATCH($U349,RM_KEY,0))="","",INDEX(RM_I_Exp,MATCH($U349,RM_KEY,0))),"")</f>
        <v>L</v>
      </c>
      <c r="AM349" s="90" t="str">
        <f>IFERROR(IF(INDEX(RM_I_Edu,MATCH($U349,RM_KEY,0))="","",INDEX(RM_I_Edu,MATCH($U349,RM_KEY,0))),"")</f>
        <v>L</v>
      </c>
      <c r="AN349" s="91" t="str">
        <f>IFERROR(IF(INDEX(RM_M_C,MATCH($U349,RM_KEY,0))="","",INDEX(RM_M_C,MATCH($U349,RM_KEY,0))),"")</f>
        <v>H</v>
      </c>
      <c r="AO349" s="92" t="str">
        <f>IFERROR(IF(INDEX(RM_M_Au,MATCH($U349,RM_KEY,0))="","",INDEX(RM_M_Au,MATCH($U349,RM_KEY,0))),"")</f>
        <v>M</v>
      </c>
      <c r="AP349" s="92" t="str">
        <f>IFERROR(IF(INDEX(RM_M_Ac,MATCH($U349,RM_KEY,0))="","",INDEX(RM_M_Ac,MATCH($U349,RM_KEY,0))),"")</f>
        <v>M</v>
      </c>
      <c r="AQ349" s="92" t="str">
        <f>IFERROR(IF(INDEX(RM_M_L,MATCH($U349,RM_KEY,0))="","",INDEX(RM_M_L,MATCH($U349,RM_KEY,0))),"")</f>
        <v>L</v>
      </c>
      <c r="AR349" s="92" t="str">
        <f>IFERROR(IF(INDEX(RM_M_BI,MATCH($U349,RM_KEY,0))="","",INDEX(RM_M_BI,MATCH($U349,RM_KEY,0))),"")</f>
        <v>L</v>
      </c>
      <c r="AS349" s="92" t="str">
        <f>IFERROR(IF(INDEX(RM_M_Exp,MATCH($U349,RM_KEY,0))="","",INDEX(RM_M_Exp,MATCH($U349,RM_KEY,0))),"")</f>
        <v>L</v>
      </c>
      <c r="AT349" s="92" t="str">
        <f>IFERROR(IF(INDEX(RM_M_Edu,MATCH($U349,RM_KEY,0))="","",INDEX(RM_M_Edu,MATCH($U349,RM_KEY,0))),"")</f>
        <v>L</v>
      </c>
      <c r="AU349" s="93" t="str">
        <f>IFERROR(IF(INDEX(RM_L_C,MATCH($U349,RM_KEY,0))="","",INDEX(RM_L_C,MATCH($U349,RM_KEY,0))),"")</f>
        <v/>
      </c>
      <c r="AV349" s="94" t="str">
        <f>IFERROR(IF(INDEX(RM_L_Au,MATCH($U349,RM_KEY,0))="","",INDEX(RM_L_Au,MATCH($U349,RM_KEY,0))),"")</f>
        <v/>
      </c>
      <c r="AW349" s="94" t="str">
        <f>IFERROR(IF(INDEX(RM_L_Ac,MATCH($U349,RM_KEY,0))="","",INDEX(RM_L_Ac,MATCH($U349,RM_KEY,0))),"")</f>
        <v/>
      </c>
      <c r="AX349" s="94" t="str">
        <f>IFERROR(IF(INDEX(RM_L_L,MATCH($U349,RM_KEY,0))="","",INDEX(RM_L_L,MATCH($U349,RM_KEY,0))),"")</f>
        <v/>
      </c>
      <c r="AY349" s="94" t="str">
        <f>IFERROR(IF(INDEX(RM_L_BI,MATCH($U349,RM_KEY,0))="","",INDEX(RM_L_BI,MATCH($U349,RM_KEY,0))),"")</f>
        <v/>
      </c>
      <c r="AZ349" s="94" t="str">
        <f>IFERROR(IF(INDEX(RM_L_Exp,MATCH($U349,RM_KEY,0))="","",INDEX(RM_L_Exp,MATCH($U349,RM_KEY,0))),"")</f>
        <v/>
      </c>
      <c r="BA349" s="94" t="str">
        <f>IFERROR(IF(INDEX(RM_L_Edu,MATCH($U349,RM_KEY,0))="","",INDEX(RM_L_Edu,MATCH($U349,RM_KEY,0))),"")</f>
        <v/>
      </c>
      <c r="BB349" s="89" t="inlineStr">
        <is>
          <t>M</t>
        </is>
      </c>
      <c r="BC349" s="90" t="inlineStr">
        <is>
          <t>L</t>
        </is>
      </c>
      <c r="BD349" s="90" t="inlineStr">
        <is>
          <t>M</t>
        </is>
      </c>
      <c r="BE349" s="90" t="inlineStr">
        <is>
          <t>L</t>
        </is>
      </c>
      <c r="BF349" s="90" t="n"/>
      <c r="BG349" s="90" t="inlineStr">
        <is>
          <t>H</t>
        </is>
      </c>
      <c r="BH349" s="90" t="inlineStr">
        <is>
          <t>M</t>
        </is>
      </c>
      <c r="BI349" s="93" t="n"/>
      <c r="BJ349" s="94" t="n"/>
      <c r="BK349" s="94" t="n"/>
      <c r="BL349" s="94" t="n"/>
      <c r="BM349" s="94" t="n"/>
      <c r="BN349" s="94" t="n"/>
      <c r="BO349" s="94" t="n"/>
      <c r="BP349" s="63" t="n"/>
      <c r="BQ349" s="95" t="str">
        <f>IF(CY349=0,"",IF(BP349&lt;&gt;"",BP349,IF(LEFT(W349,1)="X",W349,IF(OR(W349="B+",W349="C+"),INDEX(LAD_PC,MAX(1,MIN(14,MATCH(W349,LAD_PC,0)+IF((DA349-CZ349)&gt;=0.5,1,IF((DA349-CZ349)&lt;=-0.5,-1,0))))),INDEX(LAD_STD,MAX(1,MIN(12,MATCH(W349,LAD_STD,0)+IF((DA349-CZ349)&gt;=0.5,1,IF((DA349-CZ349)&lt;=-0.5,-1,0)))))))))</f>
        <v/>
      </c>
      <c r="BR349" s="86" t="str">
        <f>IF(BQ349="","",IFERROR(CHOOSE(INDEX(B_RANK,MATCH(BQ349,B_LVL,0)),"Band A · Practitioner","Band B · Specialist / Manager","B+ · Player-Coach","Band C · Principal / Head","C+ · Player-Coach","Band D · Business leadership","Band E · Enterprise leadership"),"Band X · Consultant"))</f>
        <v/>
      </c>
      <c r="BS349" s="86" t="str">
        <f>IF(BQ349="","",IF(BQ349=W349,"• Same",IF(INDEX(B_VAL,MATCH(BQ349,B_LVL,0))&gt;INDEX(B_VAL,MATCH(W349,B_LVL,0)),"▲ Up","▼ Down")))</f>
        <v/>
      </c>
      <c r="BT349" s="95" t="str">
        <f>IF(BQ349&lt;&gt;"",BQ349,W349)</f>
        <v>A3</v>
      </c>
      <c r="BU349" s="86" t="str">
        <f>IFERROR(IF($H349="","—",IF(OR(LEFT(BT349,1)="X",LEFT(INDEX($BT$7:$BT$592,MATCH($H349,$D$7:$D$592,0)),1)="X"),"—",IF(AND(LEFT(BT349,1)="E",LEFT(INDEX($BT$7:$BT$592,MATCH($H349,$D$7:$D$592,0)),1)="E"),"Exception · Band E",IF(INDEX(B_VAL,MATCH(BT349,B_LVL,0))&gt;=INDEX(B_VAL,MATCH(INDEX($BT$7:$BT$592,MATCH($H349,$D$7:$D$592,0)),B_LVL,0)),"⚠ At or above the manager",IF(INDEX(B_RANK,MATCH(BT349,B_LVL,0))=INDEX(B_RANK,MATCH(INDEX($BT$7:$BT$592,MATCH($H349,$D$7:$D$592,0)),B_LVL,0)),"⚠ Same band as the manager","OK"))))),"—")</f>
        <v>OK</v>
      </c>
      <c r="BV349" s="64" t="n"/>
      <c r="BW349" s="20">
        <f>IFERROR(INDEX(LMH_PTS,MATCH(AG349,LMH_KEY,0)),0)</f>
        <v>9</v>
      </c>
      <c r="BX349" s="21">
        <f>IFERROR(INDEX(LMH_PTS,MATCH(AH349,LMH_KEY,0)),0)</f>
        <v>3</v>
      </c>
      <c r="BY349" s="21">
        <f>IFERROR(INDEX(LMH_PTS,MATCH(AI349,LMH_KEY,0)),0)</f>
        <v>1</v>
      </c>
      <c r="BZ349" s="21">
        <f>IFERROR(INDEX(LMH_PTS,MATCH(AJ349,LMH_KEY,0)),0)</f>
        <v>1</v>
      </c>
      <c r="CA349" s="21">
        <f>IFERROR(INDEX(LMH_PTS,MATCH(AK349,LMH_KEY,0)),0)</f>
        <v>1</v>
      </c>
      <c r="CB349" s="21">
        <f>IFERROR(INDEX(LMH_PTS,MATCH(AL349,LMH_KEY,0)),0)</f>
        <v>1</v>
      </c>
      <c r="CC349" s="21">
        <f>IFERROR(INDEX(LMH_PTS,MATCH(AM349,LMH_KEY,0)),0)</f>
        <v>1</v>
      </c>
      <c r="CD349" s="21">
        <f>IFERROR(INDEX(LMH_PTS,MATCH(IF(AU349&lt;&gt;"",AU349,AG349),LMH_KEY,0)),0)</f>
        <v>9</v>
      </c>
      <c r="CE349" s="21">
        <f>IFERROR(INDEX(LMH_PTS,MATCH(IF(AV349&lt;&gt;"",AV349,AH349),LMH_KEY,0)),0)</f>
        <v>3</v>
      </c>
      <c r="CF349" s="21">
        <f>IFERROR(INDEX(LMH_PTS,MATCH(IF(AW349&lt;&gt;"",AW349,AI349),LMH_KEY,0)),0)</f>
        <v>1</v>
      </c>
      <c r="CG349" s="21">
        <f>IFERROR(INDEX(LMH_PTS,MATCH(IF(AX349&lt;&gt;"",AX349,AJ349),LMH_KEY,0)),0)</f>
        <v>1</v>
      </c>
      <c r="CH349" s="21">
        <f>IFERROR(INDEX(LMH_PTS,MATCH(IF(AY349&lt;&gt;"",AY349,AK349),LMH_KEY,0)),0)</f>
        <v>1</v>
      </c>
      <c r="CI349" s="21">
        <f>IFERROR(INDEX(LMH_PTS,MATCH(IF(AZ349&lt;&gt;"",AZ349,AL349),LMH_KEY,0)),0)</f>
        <v>1</v>
      </c>
      <c r="CJ349" s="21">
        <f>IFERROR(INDEX(LMH_PTS,MATCH(IF(BA349&lt;&gt;"",BA349,AM349),LMH_KEY,0)),0)</f>
        <v>1</v>
      </c>
      <c r="CK349" s="21">
        <f>IF(BB349="",0,IFERROR(INDEX(LMH_STEP,MATCH(BB349,LMH_KEY,0)),0))</f>
        <v>0</v>
      </c>
      <c r="CL349" s="21">
        <f>IF(BC349="",0,IFERROR(INDEX(LMH_STEP,MATCH(BC349,LMH_KEY,0)),0))</f>
        <v>-1</v>
      </c>
      <c r="CM349" s="21">
        <f>IF(BD349="",0,IFERROR(INDEX(LMH_STEP,MATCH(BD349,LMH_KEY,0)),0))</f>
        <v>0</v>
      </c>
      <c r="CN349" s="21">
        <f>IF(BE349="",0,IFERROR(INDEX(LMH_STEP,MATCH(BE349,LMH_KEY,0)),0))</f>
        <v>-1</v>
      </c>
      <c r="CO349" s="21">
        <f>IF(BF349="",0,IFERROR(INDEX(LMH_STEP,MATCH(BF349,LMH_KEY,0)),0))</f>
        <v>0</v>
      </c>
      <c r="CP349" s="21">
        <f>IF(BG349="",0,IFERROR(INDEX(LMH_STEP,MATCH(BG349,LMH_KEY,0)),0))</f>
        <v>1</v>
      </c>
      <c r="CQ349" s="21">
        <f>IF(BH349="",0,IFERROR(INDEX(LMH_STEP,MATCH(BH349,LMH_KEY,0)),0))</f>
        <v>0</v>
      </c>
      <c r="CR349" s="21">
        <f>IF(BI349&lt;&gt;"",IFERROR(INDEX(LMH_STEP,MATCH(BI349,LMH_KEY,0)),0),CK349)</f>
        <v>0</v>
      </c>
      <c r="CS349" s="21">
        <f>IF(BJ349&lt;&gt;"",IFERROR(INDEX(LMH_STEP,MATCH(BJ349,LMH_KEY,0)),0),CL349)</f>
        <v>-1</v>
      </c>
      <c r="CT349" s="21">
        <f>IF(BK349&lt;&gt;"",IFERROR(INDEX(LMH_STEP,MATCH(BK349,LMH_KEY,0)),0),CM349)</f>
        <v>0</v>
      </c>
      <c r="CU349" s="21">
        <f>IF(BL349&lt;&gt;"",IFERROR(INDEX(LMH_STEP,MATCH(BL349,LMH_KEY,0)),0),CN349)</f>
        <v>-1</v>
      </c>
      <c r="CV349" s="21">
        <f>IF(BM349&lt;&gt;"",IFERROR(INDEX(LMH_STEP,MATCH(BM349,LMH_KEY,0)),0),CO349)</f>
        <v>0</v>
      </c>
      <c r="CW349" s="21">
        <f>IF(BN349&lt;&gt;"",IFERROR(INDEX(LMH_STEP,MATCH(BN349,LMH_KEY,0)),0),CP349)</f>
        <v>1</v>
      </c>
      <c r="CX349" s="21">
        <f>IF(BO349&lt;&gt;"",IFERROR(INDEX(LMH_STEP,MATCH(BO349,LMH_KEY,0)),0),CQ349)</f>
        <v>0</v>
      </c>
      <c r="CY349" s="21">
        <f>COUNTA(BI349:BO349)+IF(BP349&lt;&gt;"",1,0)+IFERROR(INDEX(RM_LCNT,MATCH($U349,RM_KEY,0)),0)</f>
        <v>0</v>
      </c>
      <c r="CZ349" s="21">
        <f>IF((BW349+BX349+BY349+BZ349+CA349+CB349+CC349)=0,0,(BW349*CK349+BX349*CL349+BY349*CM349+BZ349*CN349+CA349*CO349+CB349*CP349+CC349*CQ349)/(BW349+BX349+BY349+BZ349+CA349+CB349+CC349))</f>
        <v>-0.176470588235294</v>
      </c>
      <c r="DA349" s="21">
        <f>IF((CD349+CE349+CF349+CG349+CH349+CI349+CJ349)=0,0,(CD349*CR349+CE349*CS349+CF349*CT349+CG349*CU349+CH349*CV349+CI349*CW349+CJ349*CX349)/(CD349+CE349+CF349+CG349+CH349+CI349+CJ349))</f>
        <v>-0.176470588235294</v>
      </c>
    </row>
    <row r="350" ht="70" customHeight="1">
      <c r="A350" s="59" t="inlineStr">
        <is>
          <t>iFile</t>
        </is>
      </c>
      <c r="B350" s="17" t="inlineStr">
        <is>
          <t>Technology</t>
        </is>
      </c>
      <c r="C350" s="17" t="n">
        <v>3</v>
      </c>
      <c r="D350" s="17" t="inlineStr">
        <is>
          <t>IRIS2296</t>
        </is>
      </c>
      <c r="E350" s="17" t="inlineStr">
        <is>
          <t>Deepa Vaman Shinde</t>
        </is>
      </c>
      <c r="F350" s="17" t="inlineStr">
        <is>
          <t>Project Manager</t>
        </is>
      </c>
      <c r="G350" s="17" t="inlineStr">
        <is>
          <t>Pradip Dey</t>
        </is>
      </c>
      <c r="H350" s="17" t="inlineStr">
        <is>
          <t>IRISC223</t>
        </is>
      </c>
      <c r="I350" s="17" t="n">
        <v>14.7</v>
      </c>
      <c r="J350" s="17" t="inlineStr">
        <is>
          <t>B.E</t>
        </is>
      </c>
      <c r="K350" s="17" t="inlineStr">
        <is>
          <t>L5 – Manager</t>
        </is>
      </c>
      <c r="L350" s="82" t="inlineStr">
        <is>
          <t>20 of 20</t>
        </is>
      </c>
      <c r="M350" s="83" t="n"/>
      <c r="N350" s="83" t="inlineStr">
        <is>
          <t>Annual · set by manager: 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t>
        </is>
      </c>
      <c r="O350" s="83" t="inlineStr">
        <is>
          <t>Latest rating: 3 · Potential: Medium · 9-box: Reliable Specialist</t>
        </is>
      </c>
      <c r="P350" s="83" t="inlineStr">
        <is>
          <t>Complexity &amp; Expertise: A3: Project planning with evolving requirements; almost no detail → moved down 0.5
Autonomy &amp; Decision: B1: Decides on tasks, risks and delivery; nothing more specific → moved down 0.5
Accountability &amp; Impact: B2: On-time delivery, budget, scope and quality of the project → matches the start
Leadership &amp; Strategy: A2: No people leadership described; stakeholder management only; 0 reports → moved down 0.5</t>
        </is>
      </c>
      <c r="Q350" s="84" t="inlineStr">
        <is>
          <t>Open ▸</t>
        </is>
      </c>
      <c r="R350" s="84" t="inlineStr">
        <is>
          <t>Card ▸</t>
        </is>
      </c>
      <c r="S350" s="85" t="inlineStr">
        <is>
          <t>Project &amp; Program Management</t>
        </is>
      </c>
      <c r="T350" s="86" t="inlineStr">
        <is>
          <t>Project &amp; Program Delivery</t>
        </is>
      </c>
      <c r="U350" s="86" t="inlineStr">
        <is>
          <t>R068</t>
        </is>
      </c>
      <c r="V350" s="86" t="inlineStr">
        <is>
          <t>Project &amp; Program Delivery · IC</t>
        </is>
      </c>
      <c r="W350" s="99" t="inlineStr">
        <is>
          <t>B2</t>
        </is>
      </c>
      <c r="X350" s="86" t="inlineStr">
        <is>
          <t>Band B · Specialist / Manager</t>
        </is>
      </c>
      <c r="Y350" s="86" t="inlineStr">
        <is>
          <t>Project Manager</t>
        </is>
      </c>
      <c r="Z350" s="86" t="n"/>
      <c r="AA350" s="86" t="inlineStr">
        <is>
          <t>Placed at B2 by the evidence: six ratings × market-derived weights and rules R1–R13 · no move needed for the reporting line</t>
        </is>
      </c>
      <c r="AB350" s="86" t="n"/>
      <c r="AC350" s="88" t="inlineStr">
        <is>
          <t>B2</t>
        </is>
      </c>
      <c r="AD350" s="21" t="inlineStr">
        <is>
          <t>High · 14.7 yrs vs market 6–10 yrs for B2</t>
        </is>
      </c>
      <c r="AE350" s="21" t="n"/>
      <c r="AF350" s="21" t="inlineStr">
        <is>
          <t>P4 / M3 · SFIA 4–5</t>
        </is>
      </c>
      <c r="AG350" s="89" t="str">
        <f>IFERROR(IF(INDEX(RM_I_C,MATCH($U350,RM_KEY,0))="","",INDEX(RM_I_C,MATCH($U350,RM_KEY,0))),"")</f>
        <v>H</v>
      </c>
      <c r="AH350" s="90" t="str">
        <f>IFERROR(IF(INDEX(RM_I_Au,MATCH($U350,RM_KEY,0))="","",INDEX(RM_I_Au,MATCH($U350,RM_KEY,0))),"")</f>
        <v>M</v>
      </c>
      <c r="AI350" s="90" t="str">
        <f>IFERROR(IF(INDEX(RM_I_Ac,MATCH($U350,RM_KEY,0))="","",INDEX(RM_I_Ac,MATCH($U350,RM_KEY,0))),"")</f>
        <v>L</v>
      </c>
      <c r="AJ350" s="90" t="str">
        <f>IFERROR(IF(INDEX(RM_I_L,MATCH($U350,RM_KEY,0))="","",INDEX(RM_I_L,MATCH($U350,RM_KEY,0))),"")</f>
        <v>L</v>
      </c>
      <c r="AK350" s="90" t="str">
        <f>IFERROR(IF(INDEX(RM_I_BI,MATCH($U350,RM_KEY,0))="","",INDEX(RM_I_BI,MATCH($U350,RM_KEY,0))),"")</f>
        <v>L</v>
      </c>
      <c r="AL350" s="90" t="str">
        <f>IFERROR(IF(INDEX(RM_I_Exp,MATCH($U350,RM_KEY,0))="","",INDEX(RM_I_Exp,MATCH($U350,RM_KEY,0))),"")</f>
        <v>L</v>
      </c>
      <c r="AM350" s="90" t="str">
        <f>IFERROR(IF(INDEX(RM_I_Edu,MATCH($U350,RM_KEY,0))="","",INDEX(RM_I_Edu,MATCH($U350,RM_KEY,0))),"")</f>
        <v>L</v>
      </c>
      <c r="AN350" s="91" t="str">
        <f>IFERROR(IF(INDEX(RM_M_C,MATCH($U350,RM_KEY,0))="","",INDEX(RM_M_C,MATCH($U350,RM_KEY,0))),"")</f>
        <v>H</v>
      </c>
      <c r="AO350" s="92" t="str">
        <f>IFERROR(IF(INDEX(RM_M_Au,MATCH($U350,RM_KEY,0))="","",INDEX(RM_M_Au,MATCH($U350,RM_KEY,0))),"")</f>
        <v>M</v>
      </c>
      <c r="AP350" s="92" t="str">
        <f>IFERROR(IF(INDEX(RM_M_Ac,MATCH($U350,RM_KEY,0))="","",INDEX(RM_M_Ac,MATCH($U350,RM_KEY,0))),"")</f>
        <v>M</v>
      </c>
      <c r="AQ350" s="92" t="str">
        <f>IFERROR(IF(INDEX(RM_M_L,MATCH($U350,RM_KEY,0))="","",INDEX(RM_M_L,MATCH($U350,RM_KEY,0))),"")</f>
        <v>L</v>
      </c>
      <c r="AR350" s="92" t="str">
        <f>IFERROR(IF(INDEX(RM_M_BI,MATCH($U350,RM_KEY,0))="","",INDEX(RM_M_BI,MATCH($U350,RM_KEY,0))),"")</f>
        <v>L</v>
      </c>
      <c r="AS350" s="92" t="str">
        <f>IFERROR(IF(INDEX(RM_M_Exp,MATCH($U350,RM_KEY,0))="","",INDEX(RM_M_Exp,MATCH($U350,RM_KEY,0))),"")</f>
        <v>L</v>
      </c>
      <c r="AT350" s="92" t="str">
        <f>IFERROR(IF(INDEX(RM_M_Edu,MATCH($U350,RM_KEY,0))="","",INDEX(RM_M_Edu,MATCH($U350,RM_KEY,0))),"")</f>
        <v>L</v>
      </c>
      <c r="AU350" s="93" t="str">
        <f>IFERROR(IF(INDEX(RM_L_C,MATCH($U350,RM_KEY,0))="","",INDEX(RM_L_C,MATCH($U350,RM_KEY,0))),"")</f>
        <v/>
      </c>
      <c r="AV350" s="94" t="str">
        <f>IFERROR(IF(INDEX(RM_L_Au,MATCH($U350,RM_KEY,0))="","",INDEX(RM_L_Au,MATCH($U350,RM_KEY,0))),"")</f>
        <v/>
      </c>
      <c r="AW350" s="94" t="str">
        <f>IFERROR(IF(INDEX(RM_L_Ac,MATCH($U350,RM_KEY,0))="","",INDEX(RM_L_Ac,MATCH($U350,RM_KEY,0))),"")</f>
        <v/>
      </c>
      <c r="AX350" s="94" t="str">
        <f>IFERROR(IF(INDEX(RM_L_L,MATCH($U350,RM_KEY,0))="","",INDEX(RM_L_L,MATCH($U350,RM_KEY,0))),"")</f>
        <v/>
      </c>
      <c r="AY350" s="94" t="str">
        <f>IFERROR(IF(INDEX(RM_L_BI,MATCH($U350,RM_KEY,0))="","",INDEX(RM_L_BI,MATCH($U350,RM_KEY,0))),"")</f>
        <v/>
      </c>
      <c r="AZ350" s="94" t="str">
        <f>IFERROR(IF(INDEX(RM_L_Exp,MATCH($U350,RM_KEY,0))="","",INDEX(RM_L_Exp,MATCH($U350,RM_KEY,0))),"")</f>
        <v/>
      </c>
      <c r="BA350" s="94" t="str">
        <f>IFERROR(IF(INDEX(RM_L_Edu,MATCH($U350,RM_KEY,0))="","",INDEX(RM_L_Edu,MATCH($U350,RM_KEY,0))),"")</f>
        <v/>
      </c>
      <c r="BB350" s="89" t="inlineStr">
        <is>
          <t>M</t>
        </is>
      </c>
      <c r="BC350" s="90" t="inlineStr">
        <is>
          <t>M</t>
        </is>
      </c>
      <c r="BD350" s="90" t="inlineStr">
        <is>
          <t>M</t>
        </is>
      </c>
      <c r="BE350" s="90" t="inlineStr">
        <is>
          <t>L</t>
        </is>
      </c>
      <c r="BF350" s="90" t="inlineStr">
        <is>
          <t>M</t>
        </is>
      </c>
      <c r="BG350" s="90" t="inlineStr">
        <is>
          <t>H</t>
        </is>
      </c>
      <c r="BH350" s="90" t="inlineStr">
        <is>
          <t>M</t>
        </is>
      </c>
      <c r="BI350" s="93" t="n"/>
      <c r="BJ350" s="94" t="n"/>
      <c r="BK350" s="94" t="n"/>
      <c r="BL350" s="94" t="n"/>
      <c r="BM350" s="94" t="n"/>
      <c r="BN350" s="94" t="n"/>
      <c r="BO350" s="94" t="n"/>
      <c r="BP350" s="63" t="n"/>
      <c r="BQ350" s="95" t="str">
        <f>IF(CY350=0,"",IF(BP350&lt;&gt;"",BP350,IF(LEFT(W350,1)="X",W350,IF(OR(W350="B+",W350="C+"),INDEX(LAD_PC,MAX(1,MIN(14,MATCH(W350,LAD_PC,0)+IF((DA350-CZ350)&gt;=0.5,1,IF((DA350-CZ350)&lt;=-0.5,-1,0))))),INDEX(LAD_STD,MAX(1,MIN(12,MATCH(W350,LAD_STD,0)+IF((DA350-CZ350)&gt;=0.5,1,IF((DA350-CZ350)&lt;=-0.5,-1,0)))))))))</f>
        <v/>
      </c>
      <c r="BR350" s="86" t="str">
        <f>IF(BQ350="","",IFERROR(CHOOSE(INDEX(B_RANK,MATCH(BQ350,B_LVL,0)),"Band A · Practitioner","Band B · Specialist / Manager","B+ · Player-Coach","Band C · Principal / Head","C+ · Player-Coach","Band D · Business leadership","Band E · Enterprise leadership"),"Band X · Consultant"))</f>
        <v/>
      </c>
      <c r="BS350" s="86" t="str">
        <f>IF(BQ350="","",IF(BQ350=W350,"• Same",IF(INDEX(B_VAL,MATCH(BQ350,B_LVL,0))&gt;INDEX(B_VAL,MATCH(W350,B_LVL,0)),"▲ Up","▼ Down")))</f>
        <v/>
      </c>
      <c r="BT350" s="95" t="str">
        <f>IF(BQ350&lt;&gt;"",BQ350,W350)</f>
        <v>B2</v>
      </c>
      <c r="BU350" s="86" t="str">
        <f>IFERROR(IF($H350="","—",IF(OR(LEFT(BT350,1)="X",LEFT(INDEX($BT$7:$BT$592,MATCH($H350,$D$7:$D$592,0)),1)="X"),"—",IF(AND(LEFT(BT350,1)="E",LEFT(INDEX($BT$7:$BT$592,MATCH($H350,$D$7:$D$592,0)),1)="E"),"Exception · Band E",IF(INDEX(B_VAL,MATCH(BT350,B_LVL,0))&gt;=INDEX(B_VAL,MATCH(INDEX($BT$7:$BT$592,MATCH($H350,$D$7:$D$592,0)),B_LVL,0)),"⚠ At or above the manager",IF(INDEX(B_RANK,MATCH(BT350,B_LVL,0))=INDEX(B_RANK,MATCH(INDEX($BT$7:$BT$592,MATCH($H350,$D$7:$D$592,0)),B_LVL,0)),"⚠ Same band as the manager","OK"))))),"—")</f>
        <v>OK</v>
      </c>
      <c r="BV350" s="64" t="n"/>
      <c r="BW350" s="20">
        <f>IFERROR(INDEX(LMH_PTS,MATCH(AG350,LMH_KEY,0)),0)</f>
        <v>9</v>
      </c>
      <c r="BX350" s="21">
        <f>IFERROR(INDEX(LMH_PTS,MATCH(AH350,LMH_KEY,0)),0)</f>
        <v>3</v>
      </c>
      <c r="BY350" s="21">
        <f>IFERROR(INDEX(LMH_PTS,MATCH(AI350,LMH_KEY,0)),0)</f>
        <v>1</v>
      </c>
      <c r="BZ350" s="21">
        <f>IFERROR(INDEX(LMH_PTS,MATCH(AJ350,LMH_KEY,0)),0)</f>
        <v>1</v>
      </c>
      <c r="CA350" s="21">
        <f>IFERROR(INDEX(LMH_PTS,MATCH(AK350,LMH_KEY,0)),0)</f>
        <v>1</v>
      </c>
      <c r="CB350" s="21">
        <f>IFERROR(INDEX(LMH_PTS,MATCH(AL350,LMH_KEY,0)),0)</f>
        <v>1</v>
      </c>
      <c r="CC350" s="21">
        <f>IFERROR(INDEX(LMH_PTS,MATCH(AM350,LMH_KEY,0)),0)</f>
        <v>1</v>
      </c>
      <c r="CD350" s="21">
        <f>IFERROR(INDEX(LMH_PTS,MATCH(IF(AU350&lt;&gt;"",AU350,AG350),LMH_KEY,0)),0)</f>
        <v>9</v>
      </c>
      <c r="CE350" s="21">
        <f>IFERROR(INDEX(LMH_PTS,MATCH(IF(AV350&lt;&gt;"",AV350,AH350),LMH_KEY,0)),0)</f>
        <v>3</v>
      </c>
      <c r="CF350" s="21">
        <f>IFERROR(INDEX(LMH_PTS,MATCH(IF(AW350&lt;&gt;"",AW350,AI350),LMH_KEY,0)),0)</f>
        <v>1</v>
      </c>
      <c r="CG350" s="21">
        <f>IFERROR(INDEX(LMH_PTS,MATCH(IF(AX350&lt;&gt;"",AX350,AJ350),LMH_KEY,0)),0)</f>
        <v>1</v>
      </c>
      <c r="CH350" s="21">
        <f>IFERROR(INDEX(LMH_PTS,MATCH(IF(AY350&lt;&gt;"",AY350,AK350),LMH_KEY,0)),0)</f>
        <v>1</v>
      </c>
      <c r="CI350" s="21">
        <f>IFERROR(INDEX(LMH_PTS,MATCH(IF(AZ350&lt;&gt;"",AZ350,AL350),LMH_KEY,0)),0)</f>
        <v>1</v>
      </c>
      <c r="CJ350" s="21">
        <f>IFERROR(INDEX(LMH_PTS,MATCH(IF(BA350&lt;&gt;"",BA350,AM350),LMH_KEY,0)),0)</f>
        <v>1</v>
      </c>
      <c r="CK350" s="21">
        <f>IF(BB350="",0,IFERROR(INDEX(LMH_STEP,MATCH(BB350,LMH_KEY,0)),0))</f>
        <v>0</v>
      </c>
      <c r="CL350" s="21">
        <f>IF(BC350="",0,IFERROR(INDEX(LMH_STEP,MATCH(BC350,LMH_KEY,0)),0))</f>
        <v>0</v>
      </c>
      <c r="CM350" s="21">
        <f>IF(BD350="",0,IFERROR(INDEX(LMH_STEP,MATCH(BD350,LMH_KEY,0)),0))</f>
        <v>0</v>
      </c>
      <c r="CN350" s="21">
        <f>IF(BE350="",0,IFERROR(INDEX(LMH_STEP,MATCH(BE350,LMH_KEY,0)),0))</f>
        <v>-1</v>
      </c>
      <c r="CO350" s="21">
        <f>IF(BF350="",0,IFERROR(INDEX(LMH_STEP,MATCH(BF350,LMH_KEY,0)),0))</f>
        <v>0</v>
      </c>
      <c r="CP350" s="21">
        <f>IF(BG350="",0,IFERROR(INDEX(LMH_STEP,MATCH(BG350,LMH_KEY,0)),0))</f>
        <v>1</v>
      </c>
      <c r="CQ350" s="21">
        <f>IF(BH350="",0,IFERROR(INDEX(LMH_STEP,MATCH(BH350,LMH_KEY,0)),0))</f>
        <v>0</v>
      </c>
      <c r="CR350" s="21">
        <f>IF(BI350&lt;&gt;"",IFERROR(INDEX(LMH_STEP,MATCH(BI350,LMH_KEY,0)),0),CK350)</f>
        <v>0</v>
      </c>
      <c r="CS350" s="21">
        <f>IF(BJ350&lt;&gt;"",IFERROR(INDEX(LMH_STEP,MATCH(BJ350,LMH_KEY,0)),0),CL350)</f>
        <v>0</v>
      </c>
      <c r="CT350" s="21">
        <f>IF(BK350&lt;&gt;"",IFERROR(INDEX(LMH_STEP,MATCH(BK350,LMH_KEY,0)),0),CM350)</f>
        <v>0</v>
      </c>
      <c r="CU350" s="21">
        <f>IF(BL350&lt;&gt;"",IFERROR(INDEX(LMH_STEP,MATCH(BL350,LMH_KEY,0)),0),CN350)</f>
        <v>-1</v>
      </c>
      <c r="CV350" s="21">
        <f>IF(BM350&lt;&gt;"",IFERROR(INDEX(LMH_STEP,MATCH(BM350,LMH_KEY,0)),0),CO350)</f>
        <v>0</v>
      </c>
      <c r="CW350" s="21">
        <f>IF(BN350&lt;&gt;"",IFERROR(INDEX(LMH_STEP,MATCH(BN350,LMH_KEY,0)),0),CP350)</f>
        <v>1</v>
      </c>
      <c r="CX350" s="21">
        <f>IF(BO350&lt;&gt;"",IFERROR(INDEX(LMH_STEP,MATCH(BO350,LMH_KEY,0)),0),CQ350)</f>
        <v>0</v>
      </c>
      <c r="CY350" s="21">
        <f>COUNTA(BI350:BO350)+IF(BP350&lt;&gt;"",1,0)+IFERROR(INDEX(RM_LCNT,MATCH($U350,RM_KEY,0)),0)</f>
        <v>0</v>
      </c>
      <c r="CZ350" s="21">
        <f>IF((BW350+BX350+BY350+BZ350+CA350+CB350+CC350)=0,0,(BW350*CK350+BX350*CL350+BY350*CM350+BZ350*CN350+CA350*CO350+CB350*CP350+CC350*CQ350)/(BW350+BX350+BY350+BZ350+CA350+CB350+CC350))</f>
        <v>0</v>
      </c>
      <c r="DA350" s="21">
        <f>IF((CD350+CE350+CF350+CG350+CH350+CI350+CJ350)=0,0,(CD350*CR350+CE350*CS350+CF350*CT350+CG350*CU350+CH350*CV350+CI350*CW350+CJ350*CX350)/(CD350+CE350+CF350+CG350+CH350+CI350+CJ350))</f>
        <v>0</v>
      </c>
    </row>
    <row r="351" ht="70" customHeight="1">
      <c r="A351" s="59" t="inlineStr">
        <is>
          <t>iFile</t>
        </is>
      </c>
      <c r="B351" s="17" t="inlineStr">
        <is>
          <t>Technology</t>
        </is>
      </c>
      <c r="C351" s="17" t="n">
        <v>3</v>
      </c>
      <c r="D351" s="17" t="inlineStr">
        <is>
          <t>IRIS2366</t>
        </is>
      </c>
      <c r="E351" s="17" t="inlineStr">
        <is>
          <t>Jailesh Bhadra</t>
        </is>
      </c>
      <c r="F351" s="17" t="inlineStr">
        <is>
          <t>Project Manager</t>
        </is>
      </c>
      <c r="G351" s="17" t="inlineStr">
        <is>
          <t>Pradip Dey</t>
        </is>
      </c>
      <c r="H351" s="17" t="inlineStr">
        <is>
          <t>IRISC223</t>
        </is>
      </c>
      <c r="I351" s="17" t="n">
        <v>11.5</v>
      </c>
      <c r="J351" s="17" t="inlineStr">
        <is>
          <t>B.E</t>
        </is>
      </c>
      <c r="K351" s="17" t="inlineStr">
        <is>
          <t>L5 – Manager</t>
        </is>
      </c>
      <c r="L351" s="82" t="inlineStr">
        <is>
          <t>20 of 20</t>
        </is>
      </c>
      <c r="M351" s="83" t="n"/>
      <c r="N351" s="83" t="inlineStr">
        <is>
          <t>Annual · set by manager: 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t>
        </is>
      </c>
      <c r="O351" s="83" t="inlineStr">
        <is>
          <t>Latest rating: 4 · Potential: High · 9-box: High Impact / Growth Talent</t>
        </is>
      </c>
      <c r="P351" s="83" t="inlineStr">
        <is>
          <t>Complexity &amp; Expertise: A3: Client onboarding on the application, documentation, status reporting, sprint ceremonies → moved down 0.5
Autonomy &amp; Decision: A3: Handles team's tasks; independently decides only status reports → moved down 0.5
Accountability &amp; Impact: B1: UAT closures; team's tasks; documentation and status outputs → moved down 0.5
Leadership &amp; Strategy: B2: Team management listed; 7 direct reports → moved down 0.5</t>
        </is>
      </c>
      <c r="Q351" s="84" t="inlineStr">
        <is>
          <t>Open ▸</t>
        </is>
      </c>
      <c r="R351" s="84" t="inlineStr">
        <is>
          <t>Card ▸</t>
        </is>
      </c>
      <c r="S351" s="85" t="inlineStr">
        <is>
          <t>Project &amp; Program Management</t>
        </is>
      </c>
      <c r="T351" s="86" t="inlineStr">
        <is>
          <t>Project &amp; Program Delivery</t>
        </is>
      </c>
      <c r="U351" s="86" t="inlineStr">
        <is>
          <t>R069</t>
        </is>
      </c>
      <c r="V351" s="86" t="inlineStr">
        <is>
          <t>Project &amp; Program Delivery · Manager</t>
        </is>
      </c>
      <c r="W351" s="98" t="inlineStr">
        <is>
          <t>C1</t>
        </is>
      </c>
      <c r="X351" s="86" t="inlineStr">
        <is>
          <t>Band C · Principal / Head</t>
        </is>
      </c>
      <c r="Y351" s="86" t="inlineStr">
        <is>
          <t>Associate Head – Project &amp; Program Delivery</t>
        </is>
      </c>
      <c r="Z351" s="100" t="inlineStr">
        <is>
          <t>Project Manager → Associate Head – Project &amp; Program Delivery</t>
        </is>
      </c>
      <c r="AA351" s="86" t="inlineStr">
        <is>
          <t>Evidence level B2 · moved up to C1 so that no reportee shares a band with their manager, with the fewest moves across IRIS</t>
        </is>
      </c>
      <c r="AB351" s="86" t="n"/>
      <c r="AC351" s="88" t="inlineStr">
        <is>
          <t>B2</t>
        </is>
      </c>
      <c r="AD351" s="21" t="inlineStr">
        <is>
          <t>Low · 11.5 yrs vs market 12–17 yrs for C1</t>
        </is>
      </c>
      <c r="AE351" s="21" t="inlineStr">
        <is>
          <t>7 direct reports · norm 5–8, mostly managers</t>
        </is>
      </c>
      <c r="AF351" s="21" t="inlineStr">
        <is>
          <t>P6 / M5 · SFIA 5–6</t>
        </is>
      </c>
      <c r="AG351" s="89" t="str">
        <f>IFERROR(IF(INDEX(RM_I_C,MATCH($U351,RM_KEY,0))="","",INDEX(RM_I_C,MATCH($U351,RM_KEY,0))),"")</f>
        <v>H</v>
      </c>
      <c r="AH351" s="90" t="str">
        <f>IFERROR(IF(INDEX(RM_I_Au,MATCH($U351,RM_KEY,0))="","",INDEX(RM_I_Au,MATCH($U351,RM_KEY,0))),"")</f>
        <v>M</v>
      </c>
      <c r="AI351" s="90" t="str">
        <f>IFERROR(IF(INDEX(RM_I_Ac,MATCH($U351,RM_KEY,0))="","",INDEX(RM_I_Ac,MATCH($U351,RM_KEY,0))),"")</f>
        <v>L</v>
      </c>
      <c r="AJ351" s="90" t="str">
        <f>IFERROR(IF(INDEX(RM_I_L,MATCH($U351,RM_KEY,0))="","",INDEX(RM_I_L,MATCH($U351,RM_KEY,0))),"")</f>
        <v>M</v>
      </c>
      <c r="AK351" s="90" t="str">
        <f>IFERROR(IF(INDEX(RM_I_BI,MATCH($U351,RM_KEY,0))="","",INDEX(RM_I_BI,MATCH($U351,RM_KEY,0))),"")</f>
        <v>L</v>
      </c>
      <c r="AL351" s="90" t="str">
        <f>IFERROR(IF(INDEX(RM_I_Exp,MATCH($U351,RM_KEY,0))="","",INDEX(RM_I_Exp,MATCH($U351,RM_KEY,0))),"")</f>
        <v>L</v>
      </c>
      <c r="AM351" s="90" t="str">
        <f>IFERROR(IF(INDEX(RM_I_Edu,MATCH($U351,RM_KEY,0))="","",INDEX(RM_I_Edu,MATCH($U351,RM_KEY,0))),"")</f>
        <v>L</v>
      </c>
      <c r="AN351" s="91" t="str">
        <f>IFERROR(IF(INDEX(RM_M_C,MATCH($U351,RM_KEY,0))="","",INDEX(RM_M_C,MATCH($U351,RM_KEY,0))),"")</f>
        <v>H</v>
      </c>
      <c r="AO351" s="92" t="str">
        <f>IFERROR(IF(INDEX(RM_M_Au,MATCH($U351,RM_KEY,0))="","",INDEX(RM_M_Au,MATCH($U351,RM_KEY,0))),"")</f>
        <v>M</v>
      </c>
      <c r="AP351" s="92" t="str">
        <f>IFERROR(IF(INDEX(RM_M_Ac,MATCH($U351,RM_KEY,0))="","",INDEX(RM_M_Ac,MATCH($U351,RM_KEY,0))),"")</f>
        <v>M</v>
      </c>
      <c r="AQ351" s="92" t="str">
        <f>IFERROR(IF(INDEX(RM_M_L,MATCH($U351,RM_KEY,0))="","",INDEX(RM_M_L,MATCH($U351,RM_KEY,0))),"")</f>
        <v>M</v>
      </c>
      <c r="AR351" s="92" t="str">
        <f>IFERROR(IF(INDEX(RM_M_BI,MATCH($U351,RM_KEY,0))="","",INDEX(RM_M_BI,MATCH($U351,RM_KEY,0))),"")</f>
        <v>L</v>
      </c>
      <c r="AS351" s="92" t="str">
        <f>IFERROR(IF(INDEX(RM_M_Exp,MATCH($U351,RM_KEY,0))="","",INDEX(RM_M_Exp,MATCH($U351,RM_KEY,0))),"")</f>
        <v>L</v>
      </c>
      <c r="AT351" s="92" t="str">
        <f>IFERROR(IF(INDEX(RM_M_Edu,MATCH($U351,RM_KEY,0))="","",INDEX(RM_M_Edu,MATCH($U351,RM_KEY,0))),"")</f>
        <v>L</v>
      </c>
      <c r="AU351" s="93" t="str">
        <f>IFERROR(IF(INDEX(RM_L_C,MATCH($U351,RM_KEY,0))="","",INDEX(RM_L_C,MATCH($U351,RM_KEY,0))),"")</f>
        <v/>
      </c>
      <c r="AV351" s="94" t="str">
        <f>IFERROR(IF(INDEX(RM_L_Au,MATCH($U351,RM_KEY,0))="","",INDEX(RM_L_Au,MATCH($U351,RM_KEY,0))),"")</f>
        <v/>
      </c>
      <c r="AW351" s="94" t="str">
        <f>IFERROR(IF(INDEX(RM_L_Ac,MATCH($U351,RM_KEY,0))="","",INDEX(RM_L_Ac,MATCH($U351,RM_KEY,0))),"")</f>
        <v/>
      </c>
      <c r="AX351" s="94" t="str">
        <f>IFERROR(IF(INDEX(RM_L_L,MATCH($U351,RM_KEY,0))="","",INDEX(RM_L_L,MATCH($U351,RM_KEY,0))),"")</f>
        <v/>
      </c>
      <c r="AY351" s="94" t="str">
        <f>IFERROR(IF(INDEX(RM_L_BI,MATCH($U351,RM_KEY,0))="","",INDEX(RM_L_BI,MATCH($U351,RM_KEY,0))),"")</f>
        <v/>
      </c>
      <c r="AZ351" s="94" t="str">
        <f>IFERROR(IF(INDEX(RM_L_Exp,MATCH($U351,RM_KEY,0))="","",INDEX(RM_L_Exp,MATCH($U351,RM_KEY,0))),"")</f>
        <v/>
      </c>
      <c r="BA351" s="94" t="str">
        <f>IFERROR(IF(INDEX(RM_L_Edu,MATCH($U351,RM_KEY,0))="","",INDEX(RM_L_Edu,MATCH($U351,RM_KEY,0))),"")</f>
        <v/>
      </c>
      <c r="BB351" s="89" t="inlineStr">
        <is>
          <t>L</t>
        </is>
      </c>
      <c r="BC351" s="90" t="inlineStr">
        <is>
          <t>L</t>
        </is>
      </c>
      <c r="BD351" s="90" t="inlineStr">
        <is>
          <t>L</t>
        </is>
      </c>
      <c r="BE351" s="90" t="inlineStr">
        <is>
          <t>L</t>
        </is>
      </c>
      <c r="BF351" s="90" t="inlineStr">
        <is>
          <t>L</t>
        </is>
      </c>
      <c r="BG351" s="90" t="inlineStr">
        <is>
          <t>M</t>
        </is>
      </c>
      <c r="BH351" s="90" t="inlineStr">
        <is>
          <t>L</t>
        </is>
      </c>
      <c r="BI351" s="93" t="n"/>
      <c r="BJ351" s="94" t="n"/>
      <c r="BK351" s="94" t="n"/>
      <c r="BL351" s="94" t="n"/>
      <c r="BM351" s="94" t="n"/>
      <c r="BN351" s="94" t="n"/>
      <c r="BO351" s="94" t="n"/>
      <c r="BP351" s="63" t="n"/>
      <c r="BQ351" s="95" t="str">
        <f>IF(CY351=0,"",IF(BP351&lt;&gt;"",BP351,IF(LEFT(W351,1)="X",W351,IF(OR(W351="B+",W351="C+"),INDEX(LAD_PC,MAX(1,MIN(14,MATCH(W351,LAD_PC,0)+IF((DA351-CZ351)&gt;=0.5,1,IF((DA351-CZ351)&lt;=-0.5,-1,0))))),INDEX(LAD_STD,MAX(1,MIN(12,MATCH(W351,LAD_STD,0)+IF((DA351-CZ351)&gt;=0.5,1,IF((DA351-CZ351)&lt;=-0.5,-1,0)))))))))</f>
        <v/>
      </c>
      <c r="BR351" s="86" t="str">
        <f>IF(BQ351="","",IFERROR(CHOOSE(INDEX(B_RANK,MATCH(BQ351,B_LVL,0)),"Band A · Practitioner","Band B · Specialist / Manager","B+ · Player-Coach","Band C · Principal / Head","C+ · Player-Coach","Band D · Business leadership","Band E · Enterprise leadership"),"Band X · Consultant"))</f>
        <v/>
      </c>
      <c r="BS351" s="86" t="str">
        <f>IF(BQ351="","",IF(BQ351=W351,"• Same",IF(INDEX(B_VAL,MATCH(BQ351,B_LVL,0))&gt;INDEX(B_VAL,MATCH(W351,B_LVL,0)),"▲ Up","▼ Down")))</f>
        <v/>
      </c>
      <c r="BT351" s="95" t="str">
        <f>IF(BQ351&lt;&gt;"",BQ351,W351)</f>
        <v>C1</v>
      </c>
      <c r="BU351" s="86" t="str">
        <f>IFERROR(IF($H351="","—",IF(OR(LEFT(BT351,1)="X",LEFT(INDEX($BT$7:$BT$592,MATCH($H351,$D$7:$D$592,0)),1)="X"),"—",IF(AND(LEFT(BT351,1)="E",LEFT(INDEX($BT$7:$BT$592,MATCH($H351,$D$7:$D$592,0)),1)="E"),"Exception · Band E",IF(INDEX(B_VAL,MATCH(BT351,B_LVL,0))&gt;=INDEX(B_VAL,MATCH(INDEX($BT$7:$BT$592,MATCH($H351,$D$7:$D$592,0)),B_LVL,0)),"⚠ At or above the manager",IF(INDEX(B_RANK,MATCH(BT351,B_LVL,0))=INDEX(B_RANK,MATCH(INDEX($BT$7:$BT$592,MATCH($H351,$D$7:$D$592,0)),B_LVL,0)),"⚠ Same band as the manager","OK"))))),"—")</f>
        <v>OK</v>
      </c>
      <c r="BV351" s="64" t="n"/>
      <c r="BW351" s="20">
        <f>IFERROR(INDEX(LMH_PTS,MATCH(AG351,LMH_KEY,0)),0)</f>
        <v>9</v>
      </c>
      <c r="BX351" s="21">
        <f>IFERROR(INDEX(LMH_PTS,MATCH(AH351,LMH_KEY,0)),0)</f>
        <v>3</v>
      </c>
      <c r="BY351" s="21">
        <f>IFERROR(INDEX(LMH_PTS,MATCH(AI351,LMH_KEY,0)),0)</f>
        <v>1</v>
      </c>
      <c r="BZ351" s="21">
        <f>IFERROR(INDEX(LMH_PTS,MATCH(AJ351,LMH_KEY,0)),0)</f>
        <v>3</v>
      </c>
      <c r="CA351" s="21">
        <f>IFERROR(INDEX(LMH_PTS,MATCH(AK351,LMH_KEY,0)),0)</f>
        <v>1</v>
      </c>
      <c r="CB351" s="21">
        <f>IFERROR(INDEX(LMH_PTS,MATCH(AL351,LMH_KEY,0)),0)</f>
        <v>1</v>
      </c>
      <c r="CC351" s="21">
        <f>IFERROR(INDEX(LMH_PTS,MATCH(AM351,LMH_KEY,0)),0)</f>
        <v>1</v>
      </c>
      <c r="CD351" s="21">
        <f>IFERROR(INDEX(LMH_PTS,MATCH(IF(AU351&lt;&gt;"",AU351,AG351),LMH_KEY,0)),0)</f>
        <v>9</v>
      </c>
      <c r="CE351" s="21">
        <f>IFERROR(INDEX(LMH_PTS,MATCH(IF(AV351&lt;&gt;"",AV351,AH351),LMH_KEY,0)),0)</f>
        <v>3</v>
      </c>
      <c r="CF351" s="21">
        <f>IFERROR(INDEX(LMH_PTS,MATCH(IF(AW351&lt;&gt;"",AW351,AI351),LMH_KEY,0)),0)</f>
        <v>1</v>
      </c>
      <c r="CG351" s="21">
        <f>IFERROR(INDEX(LMH_PTS,MATCH(IF(AX351&lt;&gt;"",AX351,AJ351),LMH_KEY,0)),0)</f>
        <v>3</v>
      </c>
      <c r="CH351" s="21">
        <f>IFERROR(INDEX(LMH_PTS,MATCH(IF(AY351&lt;&gt;"",AY351,AK351),LMH_KEY,0)),0)</f>
        <v>1</v>
      </c>
      <c r="CI351" s="21">
        <f>IFERROR(INDEX(LMH_PTS,MATCH(IF(AZ351&lt;&gt;"",AZ351,AL351),LMH_KEY,0)),0)</f>
        <v>1</v>
      </c>
      <c r="CJ351" s="21">
        <f>IFERROR(INDEX(LMH_PTS,MATCH(IF(BA351&lt;&gt;"",BA351,AM351),LMH_KEY,0)),0)</f>
        <v>1</v>
      </c>
      <c r="CK351" s="21">
        <f>IF(BB351="",0,IFERROR(INDEX(LMH_STEP,MATCH(BB351,LMH_KEY,0)),0))</f>
        <v>-1</v>
      </c>
      <c r="CL351" s="21">
        <f>IF(BC351="",0,IFERROR(INDEX(LMH_STEP,MATCH(BC351,LMH_KEY,0)),0))</f>
        <v>-1</v>
      </c>
      <c r="CM351" s="21">
        <f>IF(BD351="",0,IFERROR(INDEX(LMH_STEP,MATCH(BD351,LMH_KEY,0)),0))</f>
        <v>-1</v>
      </c>
      <c r="CN351" s="21">
        <f>IF(BE351="",0,IFERROR(INDEX(LMH_STEP,MATCH(BE351,LMH_KEY,0)),0))</f>
        <v>-1</v>
      </c>
      <c r="CO351" s="21">
        <f>IF(BF351="",0,IFERROR(INDEX(LMH_STEP,MATCH(BF351,LMH_KEY,0)),0))</f>
        <v>-1</v>
      </c>
      <c r="CP351" s="21">
        <f>IF(BG351="",0,IFERROR(INDEX(LMH_STEP,MATCH(BG351,LMH_KEY,0)),0))</f>
        <v>0</v>
      </c>
      <c r="CQ351" s="21">
        <f>IF(BH351="",0,IFERROR(INDEX(LMH_STEP,MATCH(BH351,LMH_KEY,0)),0))</f>
        <v>-1</v>
      </c>
      <c r="CR351" s="21">
        <f>IF(BI351&lt;&gt;"",IFERROR(INDEX(LMH_STEP,MATCH(BI351,LMH_KEY,0)),0),CK351)</f>
        <v>-1</v>
      </c>
      <c r="CS351" s="21">
        <f>IF(BJ351&lt;&gt;"",IFERROR(INDEX(LMH_STEP,MATCH(BJ351,LMH_KEY,0)),0),CL351)</f>
        <v>-1</v>
      </c>
      <c r="CT351" s="21">
        <f>IF(BK351&lt;&gt;"",IFERROR(INDEX(LMH_STEP,MATCH(BK351,LMH_KEY,0)),0),CM351)</f>
        <v>-1</v>
      </c>
      <c r="CU351" s="21">
        <f>IF(BL351&lt;&gt;"",IFERROR(INDEX(LMH_STEP,MATCH(BL351,LMH_KEY,0)),0),CN351)</f>
        <v>-1</v>
      </c>
      <c r="CV351" s="21">
        <f>IF(BM351&lt;&gt;"",IFERROR(INDEX(LMH_STEP,MATCH(BM351,LMH_KEY,0)),0),CO351)</f>
        <v>-1</v>
      </c>
      <c r="CW351" s="21">
        <f>IF(BN351&lt;&gt;"",IFERROR(INDEX(LMH_STEP,MATCH(BN351,LMH_KEY,0)),0),CP351)</f>
        <v>0</v>
      </c>
      <c r="CX351" s="21">
        <f>IF(BO351&lt;&gt;"",IFERROR(INDEX(LMH_STEP,MATCH(BO351,LMH_KEY,0)),0),CQ351)</f>
        <v>-1</v>
      </c>
      <c r="CY351" s="21">
        <f>COUNTA(BI351:BO351)+IF(BP351&lt;&gt;"",1,0)+IFERROR(INDEX(RM_LCNT,MATCH($U351,RM_KEY,0)),0)</f>
        <v>0</v>
      </c>
      <c r="CZ351" s="21">
        <f>IF((BW351+BX351+BY351+BZ351+CA351+CB351+CC351)=0,0,(BW351*CK351+BX351*CL351+BY351*CM351+BZ351*CN351+CA351*CO351+CB351*CP351+CC351*CQ351)/(BW351+BX351+BY351+BZ351+CA351+CB351+CC351))</f>
        <v>-0.947368421052632</v>
      </c>
      <c r="DA351" s="21">
        <f>IF((CD351+CE351+CF351+CG351+CH351+CI351+CJ351)=0,0,(CD351*CR351+CE351*CS351+CF351*CT351+CG351*CU351+CH351*CV351+CI351*CW351+CJ351*CX351)/(CD351+CE351+CF351+CG351+CH351+CI351+CJ351))</f>
        <v>-0.947368421052632</v>
      </c>
    </row>
    <row r="352" ht="70" customHeight="1">
      <c r="A352" s="59" t="inlineStr">
        <is>
          <t>iFile</t>
        </is>
      </c>
      <c r="B352" s="17" t="inlineStr">
        <is>
          <t>Technology</t>
        </is>
      </c>
      <c r="C352" s="17" t="n">
        <v>4</v>
      </c>
      <c r="D352" s="17" t="inlineStr">
        <is>
          <t>IRIS0484</t>
        </is>
      </c>
      <c r="E352" s="17" t="inlineStr">
        <is>
          <t>Deepa Karmarkar</t>
        </is>
      </c>
      <c r="F352" s="17" t="inlineStr">
        <is>
          <t>Lead Software Engineer</t>
        </is>
      </c>
      <c r="G352" s="17" t="inlineStr">
        <is>
          <t>Jailesh Bhadra</t>
        </is>
      </c>
      <c r="H352" s="17" t="inlineStr">
        <is>
          <t>IRIS2366</t>
        </is>
      </c>
      <c r="I352" s="17" t="n">
        <v>19.9</v>
      </c>
      <c r="J352" s="17" t="inlineStr">
        <is>
          <t>B.E</t>
        </is>
      </c>
      <c r="K352" s="17" t="inlineStr">
        <is>
          <t>L5 – Lead · IC</t>
        </is>
      </c>
      <c r="L352" s="82" t="inlineStr">
        <is>
          <t>20 of 20</t>
        </is>
      </c>
      <c r="M352" s="83" t="n"/>
      <c r="N352" s="83" t="inlineStr">
        <is>
          <t>Annual · set by manager: 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
        </is>
      </c>
      <c r="O352" s="83" t="inlineStr">
        <is>
          <t>Latest rating: 4 · Potential: Medium · 9-box: High Impact / Growth Talent</t>
        </is>
      </c>
      <c r="P352" s="83" t="inlineStr">
        <is>
          <t>Complexity &amp; Expertise: B1: Technical impact analysis of each client change before developers; BRDs, user manuals, requirement gap-filling → moved down 1
Autonomy &amp; Decision: A3: Decides content of user stories and BRDs on own work → moved down 1
Accountability &amp; Impact: A3: Scope maintenance and client acceptance criteria; errors cause wrong implementation and rework → moved down 1
Leadership &amp; Strategy: A2: Explains requirements to development and testing teams; no people leadership → moved down 1</t>
        </is>
      </c>
      <c r="Q352" s="84" t="inlineStr">
        <is>
          <t>Open ▸</t>
        </is>
      </c>
      <c r="R352" s="84" t="inlineStr">
        <is>
          <t>Card ▸</t>
        </is>
      </c>
      <c r="S352" s="85" t="inlineStr">
        <is>
          <t>Engineering &amp; Development</t>
        </is>
      </c>
      <c r="T352" s="86" t="inlineStr">
        <is>
          <t>Backend Development</t>
        </is>
      </c>
      <c r="U352" s="86" t="inlineStr">
        <is>
          <t>R032</t>
        </is>
      </c>
      <c r="V352" s="86" t="inlineStr">
        <is>
          <t>Backend Development · IC</t>
        </is>
      </c>
      <c r="W352" s="99" t="inlineStr">
        <is>
          <t>B2</t>
        </is>
      </c>
      <c r="X352" s="86" t="inlineStr">
        <is>
          <t>Band B · Specialist / Manager</t>
        </is>
      </c>
      <c r="Y352" s="86" t="inlineStr">
        <is>
          <t>Senior Technical Specialist</t>
        </is>
      </c>
      <c r="Z352" s="100" t="inlineStr">
        <is>
          <t>Lead Software Engineer → Senior Technical Specialist</t>
        </is>
      </c>
      <c r="AA352" s="86" t="inlineStr">
        <is>
          <t>Placed at B2 by the evidence: six ratings × market-derived weights and rules R1–R13 · no move needed for the reporting line</t>
        </is>
      </c>
      <c r="AB352" s="86" t="n"/>
      <c r="AC352" s="88" t="inlineStr">
        <is>
          <t>B2</t>
        </is>
      </c>
      <c r="AD352" s="21" t="inlineStr">
        <is>
          <t>High · 19.9 yrs vs market 6–10 yrs for B2</t>
        </is>
      </c>
      <c r="AE352" s="21" t="n"/>
      <c r="AF352" s="21" t="inlineStr">
        <is>
          <t>P4 / M3 · SFIA 4–5</t>
        </is>
      </c>
      <c r="AG352" s="89" t="str">
        <f>IFERROR(IF(INDEX(RM_I_C,MATCH($U352,RM_KEY,0))="","",INDEX(RM_I_C,MATCH($U352,RM_KEY,0))),"")</f>
        <v>H</v>
      </c>
      <c r="AH352" s="90" t="str">
        <f>IFERROR(IF(INDEX(RM_I_Au,MATCH($U352,RM_KEY,0))="","",INDEX(RM_I_Au,MATCH($U352,RM_KEY,0))),"")</f>
        <v>M</v>
      </c>
      <c r="AI352" s="90" t="str">
        <f>IFERROR(IF(INDEX(RM_I_Ac,MATCH($U352,RM_KEY,0))="","",INDEX(RM_I_Ac,MATCH($U352,RM_KEY,0))),"")</f>
        <v>L</v>
      </c>
      <c r="AJ352" s="90" t="str">
        <f>IFERROR(IF(INDEX(RM_I_L,MATCH($U352,RM_KEY,0))="","",INDEX(RM_I_L,MATCH($U352,RM_KEY,0))),"")</f>
        <v>L</v>
      </c>
      <c r="AK352" s="90" t="str">
        <f>IFERROR(IF(INDEX(RM_I_BI,MATCH($U352,RM_KEY,0))="","",INDEX(RM_I_BI,MATCH($U352,RM_KEY,0))),"")</f>
        <v>L</v>
      </c>
      <c r="AL352" s="90" t="str">
        <f>IFERROR(IF(INDEX(RM_I_Exp,MATCH($U352,RM_KEY,0))="","",INDEX(RM_I_Exp,MATCH($U352,RM_KEY,0))),"")</f>
        <v>L</v>
      </c>
      <c r="AM352" s="90" t="str">
        <f>IFERROR(IF(INDEX(RM_I_Edu,MATCH($U352,RM_KEY,0))="","",INDEX(RM_I_Edu,MATCH($U352,RM_KEY,0))),"")</f>
        <v>L</v>
      </c>
      <c r="AN352" s="91" t="str">
        <f>IFERROR(IF(INDEX(RM_M_C,MATCH($U352,RM_KEY,0))="","",INDEX(RM_M_C,MATCH($U352,RM_KEY,0))),"")</f>
        <v>H</v>
      </c>
      <c r="AO352" s="92" t="str">
        <f>IFERROR(IF(INDEX(RM_M_Au,MATCH($U352,RM_KEY,0))="","",INDEX(RM_M_Au,MATCH($U352,RM_KEY,0))),"")</f>
        <v>M</v>
      </c>
      <c r="AP352" s="92" t="str">
        <f>IFERROR(IF(INDEX(RM_M_Ac,MATCH($U352,RM_KEY,0))="","",INDEX(RM_M_Ac,MATCH($U352,RM_KEY,0))),"")</f>
        <v>M</v>
      </c>
      <c r="AQ352" s="92" t="str">
        <f>IFERROR(IF(INDEX(RM_M_L,MATCH($U352,RM_KEY,0))="","",INDEX(RM_M_L,MATCH($U352,RM_KEY,0))),"")</f>
        <v>L</v>
      </c>
      <c r="AR352" s="92" t="str">
        <f>IFERROR(IF(INDEX(RM_M_BI,MATCH($U352,RM_KEY,0))="","",INDEX(RM_M_BI,MATCH($U352,RM_KEY,0))),"")</f>
        <v>L</v>
      </c>
      <c r="AS352" s="92" t="str">
        <f>IFERROR(IF(INDEX(RM_M_Exp,MATCH($U352,RM_KEY,0))="","",INDEX(RM_M_Exp,MATCH($U352,RM_KEY,0))),"")</f>
        <v>L</v>
      </c>
      <c r="AT352" s="92" t="str">
        <f>IFERROR(IF(INDEX(RM_M_Edu,MATCH($U352,RM_KEY,0))="","",INDEX(RM_M_Edu,MATCH($U352,RM_KEY,0))),"")</f>
        <v>L</v>
      </c>
      <c r="AU352" s="93" t="str">
        <f>IFERROR(IF(INDEX(RM_L_C,MATCH($U352,RM_KEY,0))="","",INDEX(RM_L_C,MATCH($U352,RM_KEY,0))),"")</f>
        <v/>
      </c>
      <c r="AV352" s="94" t="str">
        <f>IFERROR(IF(INDEX(RM_L_Au,MATCH($U352,RM_KEY,0))="","",INDEX(RM_L_Au,MATCH($U352,RM_KEY,0))),"")</f>
        <v/>
      </c>
      <c r="AW352" s="94" t="str">
        <f>IFERROR(IF(INDEX(RM_L_Ac,MATCH($U352,RM_KEY,0))="","",INDEX(RM_L_Ac,MATCH($U352,RM_KEY,0))),"")</f>
        <v/>
      </c>
      <c r="AX352" s="94" t="str">
        <f>IFERROR(IF(INDEX(RM_L_L,MATCH($U352,RM_KEY,0))="","",INDEX(RM_L_L,MATCH($U352,RM_KEY,0))),"")</f>
        <v/>
      </c>
      <c r="AY352" s="94" t="str">
        <f>IFERROR(IF(INDEX(RM_L_BI,MATCH($U352,RM_KEY,0))="","",INDEX(RM_L_BI,MATCH($U352,RM_KEY,0))),"")</f>
        <v/>
      </c>
      <c r="AZ352" s="94" t="str">
        <f>IFERROR(IF(INDEX(RM_L_Exp,MATCH($U352,RM_KEY,0))="","",INDEX(RM_L_Exp,MATCH($U352,RM_KEY,0))),"")</f>
        <v/>
      </c>
      <c r="BA352" s="94" t="str">
        <f>IFERROR(IF(INDEX(RM_L_Edu,MATCH($U352,RM_KEY,0))="","",INDEX(RM_L_Edu,MATCH($U352,RM_KEY,0))),"")</f>
        <v/>
      </c>
      <c r="BB352" s="89" t="inlineStr">
        <is>
          <t>M</t>
        </is>
      </c>
      <c r="BC352" s="90" t="inlineStr">
        <is>
          <t>M</t>
        </is>
      </c>
      <c r="BD352" s="90" t="inlineStr">
        <is>
          <t>M</t>
        </is>
      </c>
      <c r="BE352" s="90" t="inlineStr">
        <is>
          <t>L</t>
        </is>
      </c>
      <c r="BF352" s="90" t="inlineStr">
        <is>
          <t>M</t>
        </is>
      </c>
      <c r="BG352" s="90" t="inlineStr">
        <is>
          <t>H</t>
        </is>
      </c>
      <c r="BH352" s="90" t="inlineStr">
        <is>
          <t>M</t>
        </is>
      </c>
      <c r="BI352" s="93" t="n"/>
      <c r="BJ352" s="94" t="n"/>
      <c r="BK352" s="94" t="n"/>
      <c r="BL352" s="94" t="n"/>
      <c r="BM352" s="94" t="n"/>
      <c r="BN352" s="94" t="n"/>
      <c r="BO352" s="94" t="n"/>
      <c r="BP352" s="63" t="n"/>
      <c r="BQ352" s="95" t="str">
        <f>IF(CY352=0,"",IF(BP352&lt;&gt;"",BP352,IF(LEFT(W352,1)="X",W352,IF(OR(W352="B+",W352="C+"),INDEX(LAD_PC,MAX(1,MIN(14,MATCH(W352,LAD_PC,0)+IF((DA352-CZ352)&gt;=0.5,1,IF((DA352-CZ352)&lt;=-0.5,-1,0))))),INDEX(LAD_STD,MAX(1,MIN(12,MATCH(W352,LAD_STD,0)+IF((DA352-CZ352)&gt;=0.5,1,IF((DA352-CZ352)&lt;=-0.5,-1,0)))))))))</f>
        <v/>
      </c>
      <c r="BR352" s="86" t="str">
        <f>IF(BQ352="","",IFERROR(CHOOSE(INDEX(B_RANK,MATCH(BQ352,B_LVL,0)),"Band A · Practitioner","Band B · Specialist / Manager","B+ · Player-Coach","Band C · Principal / Head","C+ · Player-Coach","Band D · Business leadership","Band E · Enterprise leadership"),"Band X · Consultant"))</f>
        <v/>
      </c>
      <c r="BS352" s="86" t="str">
        <f>IF(BQ352="","",IF(BQ352=W352,"• Same",IF(INDEX(B_VAL,MATCH(BQ352,B_LVL,0))&gt;INDEX(B_VAL,MATCH(W352,B_LVL,0)),"▲ Up","▼ Down")))</f>
        <v/>
      </c>
      <c r="BT352" s="95" t="str">
        <f>IF(BQ352&lt;&gt;"",BQ352,W352)</f>
        <v>B2</v>
      </c>
      <c r="BU352" s="86" t="str">
        <f>IFERROR(IF($H352="","—",IF(OR(LEFT(BT352,1)="X",LEFT(INDEX($BT$7:$BT$592,MATCH($H352,$D$7:$D$592,0)),1)="X"),"—",IF(AND(LEFT(BT352,1)="E",LEFT(INDEX($BT$7:$BT$592,MATCH($H352,$D$7:$D$592,0)),1)="E"),"Exception · Band E",IF(INDEX(B_VAL,MATCH(BT352,B_LVL,0))&gt;=INDEX(B_VAL,MATCH(INDEX($BT$7:$BT$592,MATCH($H352,$D$7:$D$592,0)),B_LVL,0)),"⚠ At or above the manager",IF(INDEX(B_RANK,MATCH(BT352,B_LVL,0))=INDEX(B_RANK,MATCH(INDEX($BT$7:$BT$592,MATCH($H352,$D$7:$D$592,0)),B_LVL,0)),"⚠ Same band as the manager","OK"))))),"—")</f>
        <v>OK</v>
      </c>
      <c r="BV352" s="64" t="n"/>
      <c r="BW352" s="20">
        <f>IFERROR(INDEX(LMH_PTS,MATCH(AG352,LMH_KEY,0)),0)</f>
        <v>9</v>
      </c>
      <c r="BX352" s="21">
        <f>IFERROR(INDEX(LMH_PTS,MATCH(AH352,LMH_KEY,0)),0)</f>
        <v>3</v>
      </c>
      <c r="BY352" s="21">
        <f>IFERROR(INDEX(LMH_PTS,MATCH(AI352,LMH_KEY,0)),0)</f>
        <v>1</v>
      </c>
      <c r="BZ352" s="21">
        <f>IFERROR(INDEX(LMH_PTS,MATCH(AJ352,LMH_KEY,0)),0)</f>
        <v>1</v>
      </c>
      <c r="CA352" s="21">
        <f>IFERROR(INDEX(LMH_PTS,MATCH(AK352,LMH_KEY,0)),0)</f>
        <v>1</v>
      </c>
      <c r="CB352" s="21">
        <f>IFERROR(INDEX(LMH_PTS,MATCH(AL352,LMH_KEY,0)),0)</f>
        <v>1</v>
      </c>
      <c r="CC352" s="21">
        <f>IFERROR(INDEX(LMH_PTS,MATCH(AM352,LMH_KEY,0)),0)</f>
        <v>1</v>
      </c>
      <c r="CD352" s="21">
        <f>IFERROR(INDEX(LMH_PTS,MATCH(IF(AU352&lt;&gt;"",AU352,AG352),LMH_KEY,0)),0)</f>
        <v>9</v>
      </c>
      <c r="CE352" s="21">
        <f>IFERROR(INDEX(LMH_PTS,MATCH(IF(AV352&lt;&gt;"",AV352,AH352),LMH_KEY,0)),0)</f>
        <v>3</v>
      </c>
      <c r="CF352" s="21">
        <f>IFERROR(INDEX(LMH_PTS,MATCH(IF(AW352&lt;&gt;"",AW352,AI352),LMH_KEY,0)),0)</f>
        <v>1</v>
      </c>
      <c r="CG352" s="21">
        <f>IFERROR(INDEX(LMH_PTS,MATCH(IF(AX352&lt;&gt;"",AX352,AJ352),LMH_KEY,0)),0)</f>
        <v>1</v>
      </c>
      <c r="CH352" s="21">
        <f>IFERROR(INDEX(LMH_PTS,MATCH(IF(AY352&lt;&gt;"",AY352,AK352),LMH_KEY,0)),0)</f>
        <v>1</v>
      </c>
      <c r="CI352" s="21">
        <f>IFERROR(INDEX(LMH_PTS,MATCH(IF(AZ352&lt;&gt;"",AZ352,AL352),LMH_KEY,0)),0)</f>
        <v>1</v>
      </c>
      <c r="CJ352" s="21">
        <f>IFERROR(INDEX(LMH_PTS,MATCH(IF(BA352&lt;&gt;"",BA352,AM352),LMH_KEY,0)),0)</f>
        <v>1</v>
      </c>
      <c r="CK352" s="21">
        <f>IF(BB352="",0,IFERROR(INDEX(LMH_STEP,MATCH(BB352,LMH_KEY,0)),0))</f>
        <v>0</v>
      </c>
      <c r="CL352" s="21">
        <f>IF(BC352="",0,IFERROR(INDEX(LMH_STEP,MATCH(BC352,LMH_KEY,0)),0))</f>
        <v>0</v>
      </c>
      <c r="CM352" s="21">
        <f>IF(BD352="",0,IFERROR(INDEX(LMH_STEP,MATCH(BD352,LMH_KEY,0)),0))</f>
        <v>0</v>
      </c>
      <c r="CN352" s="21">
        <f>IF(BE352="",0,IFERROR(INDEX(LMH_STEP,MATCH(BE352,LMH_KEY,0)),0))</f>
        <v>-1</v>
      </c>
      <c r="CO352" s="21">
        <f>IF(BF352="",0,IFERROR(INDEX(LMH_STEP,MATCH(BF352,LMH_KEY,0)),0))</f>
        <v>0</v>
      </c>
      <c r="CP352" s="21">
        <f>IF(BG352="",0,IFERROR(INDEX(LMH_STEP,MATCH(BG352,LMH_KEY,0)),0))</f>
        <v>1</v>
      </c>
      <c r="CQ352" s="21">
        <f>IF(BH352="",0,IFERROR(INDEX(LMH_STEP,MATCH(BH352,LMH_KEY,0)),0))</f>
        <v>0</v>
      </c>
      <c r="CR352" s="21">
        <f>IF(BI352&lt;&gt;"",IFERROR(INDEX(LMH_STEP,MATCH(BI352,LMH_KEY,0)),0),CK352)</f>
        <v>0</v>
      </c>
      <c r="CS352" s="21">
        <f>IF(BJ352&lt;&gt;"",IFERROR(INDEX(LMH_STEP,MATCH(BJ352,LMH_KEY,0)),0),CL352)</f>
        <v>0</v>
      </c>
      <c r="CT352" s="21">
        <f>IF(BK352&lt;&gt;"",IFERROR(INDEX(LMH_STEP,MATCH(BK352,LMH_KEY,0)),0),CM352)</f>
        <v>0</v>
      </c>
      <c r="CU352" s="21">
        <f>IF(BL352&lt;&gt;"",IFERROR(INDEX(LMH_STEP,MATCH(BL352,LMH_KEY,0)),0),CN352)</f>
        <v>-1</v>
      </c>
      <c r="CV352" s="21">
        <f>IF(BM352&lt;&gt;"",IFERROR(INDEX(LMH_STEP,MATCH(BM352,LMH_KEY,0)),0),CO352)</f>
        <v>0</v>
      </c>
      <c r="CW352" s="21">
        <f>IF(BN352&lt;&gt;"",IFERROR(INDEX(LMH_STEP,MATCH(BN352,LMH_KEY,0)),0),CP352)</f>
        <v>1</v>
      </c>
      <c r="CX352" s="21">
        <f>IF(BO352&lt;&gt;"",IFERROR(INDEX(LMH_STEP,MATCH(BO352,LMH_KEY,0)),0),CQ352)</f>
        <v>0</v>
      </c>
      <c r="CY352" s="21">
        <f>COUNTA(BI352:BO352)+IF(BP352&lt;&gt;"",1,0)+IFERROR(INDEX(RM_LCNT,MATCH($U352,RM_KEY,0)),0)</f>
        <v>0</v>
      </c>
      <c r="CZ352" s="21">
        <f>IF((BW352+BX352+BY352+BZ352+CA352+CB352+CC352)=0,0,(BW352*CK352+BX352*CL352+BY352*CM352+BZ352*CN352+CA352*CO352+CB352*CP352+CC352*CQ352)/(BW352+BX352+BY352+BZ352+CA352+CB352+CC352))</f>
        <v>0</v>
      </c>
      <c r="DA352" s="21">
        <f>IF((CD352+CE352+CF352+CG352+CH352+CI352+CJ352)=0,0,(CD352*CR352+CE352*CS352+CF352*CT352+CG352*CU352+CH352*CV352+CI352*CW352+CJ352*CX352)/(CD352+CE352+CF352+CG352+CH352+CI352+CJ352))</f>
        <v>0</v>
      </c>
    </row>
    <row r="353" ht="70" customHeight="1">
      <c r="A353" s="59" t="inlineStr">
        <is>
          <t>iFile</t>
        </is>
      </c>
      <c r="B353" s="17" t="inlineStr">
        <is>
          <t>Technology</t>
        </is>
      </c>
      <c r="C353" s="17" t="n">
        <v>4</v>
      </c>
      <c r="D353" s="17" t="inlineStr">
        <is>
          <t>IRIS2492</t>
        </is>
      </c>
      <c r="E353" s="17" t="inlineStr">
        <is>
          <t>Abhishek Hegde</t>
        </is>
      </c>
      <c r="F353" s="17" t="inlineStr">
        <is>
          <t>Senior Business Analyst</t>
        </is>
      </c>
      <c r="G353" s="17" t="inlineStr">
        <is>
          <t>Jailesh Bhadra</t>
        </is>
      </c>
      <c r="H353" s="17" t="inlineStr">
        <is>
          <t>IRIS2366</t>
        </is>
      </c>
      <c r="I353" s="17" t="n">
        <v>9.199999999999999</v>
      </c>
      <c r="J353" s="17" t="inlineStr">
        <is>
          <t>MBA</t>
        </is>
      </c>
      <c r="K353" s="17" t="inlineStr">
        <is>
          <t>L4 – Senior</t>
        </is>
      </c>
      <c r="L353" s="82" t="inlineStr">
        <is>
          <t>20 of 20</t>
        </is>
      </c>
      <c r="M353" s="83" t="n"/>
      <c r="N353" s="83" t="inlineStr">
        <is>
          <t>Annual · set by manager: 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t>
        </is>
      </c>
      <c r="O353" s="83" t="inlineStr">
        <is>
          <t>Latest rating: 3 · Potential: Medium · 9-box: Core Contributor</t>
        </is>
      </c>
      <c r="P353" s="83" t="inlineStr">
        <is>
          <t>Complexity &amp; Expertise: A3: Requirement gathering, BRD/FRS/SRS, user stories, backlog and sprint planning, defect tracking → moved down 0.5
Autonomy &amp; Decision: A3: Decides documentation structure and task prioritisation → moved down 0.5
Accountability &amp; Impact: A3: Completeness and traceability of client requirements; backlog readiness → moved down 0.5
Leadership &amp; Strategy: A3: Team coordination; manager KRA requires guiding at least two team members → matches the start</t>
        </is>
      </c>
      <c r="Q353" s="84" t="inlineStr">
        <is>
          <t>Open ▸</t>
        </is>
      </c>
      <c r="R353" s="84" t="inlineStr">
        <is>
          <t>Card ▸</t>
        </is>
      </c>
      <c r="S353" s="85" t="inlineStr">
        <is>
          <t>Business Analysis</t>
        </is>
      </c>
      <c r="T353" s="86" t="inlineStr">
        <is>
          <t>Business Analysis</t>
        </is>
      </c>
      <c r="U353" s="86" t="inlineStr">
        <is>
          <t>R005</t>
        </is>
      </c>
      <c r="V353" s="86" t="inlineStr">
        <is>
          <t>Business Analysis · IC</t>
        </is>
      </c>
      <c r="W353" s="99" t="inlineStr">
        <is>
          <t>B1</t>
        </is>
      </c>
      <c r="X353" s="86" t="inlineStr">
        <is>
          <t>Band B · Specialist / Manager</t>
        </is>
      </c>
      <c r="Y353" s="86" t="inlineStr">
        <is>
          <t>Business Analysis Specialist</t>
        </is>
      </c>
      <c r="Z353" s="86" t="n"/>
      <c r="AA353" s="86" t="inlineStr">
        <is>
          <t>Placed at B1 by the evidence: six ratings × market-derived weights and rules R1–R13 · no move needed for the reporting line</t>
        </is>
      </c>
      <c r="AB353" s="86" t="n"/>
      <c r="AC353" s="88" t="inlineStr">
        <is>
          <t>B1</t>
        </is>
      </c>
      <c r="AD353" s="21" t="inlineStr">
        <is>
          <t>High · 9.2 yrs vs market 4–8 yrs for B1</t>
        </is>
      </c>
      <c r="AE353" s="21" t="n"/>
      <c r="AF353" s="21" t="inlineStr">
        <is>
          <t>P3 / M2 · SFIA 4 Enable</t>
        </is>
      </c>
      <c r="AG353" s="89" t="str">
        <f>IFERROR(IF(INDEX(RM_I_C,MATCH($U353,RM_KEY,0))="","",INDEX(RM_I_C,MATCH($U353,RM_KEY,0))),"")</f>
        <v>H</v>
      </c>
      <c r="AH353" s="90" t="str">
        <f>IFERROR(IF(INDEX(RM_I_Au,MATCH($U353,RM_KEY,0))="","",INDEX(RM_I_Au,MATCH($U353,RM_KEY,0))),"")</f>
        <v>M</v>
      </c>
      <c r="AI353" s="90" t="str">
        <f>IFERROR(IF(INDEX(RM_I_Ac,MATCH($U353,RM_KEY,0))="","",INDEX(RM_I_Ac,MATCH($U353,RM_KEY,0))),"")</f>
        <v>L</v>
      </c>
      <c r="AJ353" s="90" t="str">
        <f>IFERROR(IF(INDEX(RM_I_L,MATCH($U353,RM_KEY,0))="","",INDEX(RM_I_L,MATCH($U353,RM_KEY,0))),"")</f>
        <v>L</v>
      </c>
      <c r="AK353" s="90" t="str">
        <f>IFERROR(IF(INDEX(RM_I_BI,MATCH($U353,RM_KEY,0))="","",INDEX(RM_I_BI,MATCH($U353,RM_KEY,0))),"")</f>
        <v>L</v>
      </c>
      <c r="AL353" s="90" t="str">
        <f>IFERROR(IF(INDEX(RM_I_Exp,MATCH($U353,RM_KEY,0))="","",INDEX(RM_I_Exp,MATCH($U353,RM_KEY,0))),"")</f>
        <v>L</v>
      </c>
      <c r="AM353" s="90" t="str">
        <f>IFERROR(IF(INDEX(RM_I_Edu,MATCH($U353,RM_KEY,0))="","",INDEX(RM_I_Edu,MATCH($U353,RM_KEY,0))),"")</f>
        <v>L</v>
      </c>
      <c r="AN353" s="91" t="str">
        <f>IFERROR(IF(INDEX(RM_M_C,MATCH($U353,RM_KEY,0))="","",INDEX(RM_M_C,MATCH($U353,RM_KEY,0))),"")</f>
        <v>H</v>
      </c>
      <c r="AO353" s="92" t="str">
        <f>IFERROR(IF(INDEX(RM_M_Au,MATCH($U353,RM_KEY,0))="","",INDEX(RM_M_Au,MATCH($U353,RM_KEY,0))),"")</f>
        <v>M</v>
      </c>
      <c r="AP353" s="92" t="str">
        <f>IFERROR(IF(INDEX(RM_M_Ac,MATCH($U353,RM_KEY,0))="","",INDEX(RM_M_Ac,MATCH($U353,RM_KEY,0))),"")</f>
        <v>M</v>
      </c>
      <c r="AQ353" s="92" t="str">
        <f>IFERROR(IF(INDEX(RM_M_L,MATCH($U353,RM_KEY,0))="","",INDEX(RM_M_L,MATCH($U353,RM_KEY,0))),"")</f>
        <v>L</v>
      </c>
      <c r="AR353" s="92" t="str">
        <f>IFERROR(IF(INDEX(RM_M_BI,MATCH($U353,RM_KEY,0))="","",INDEX(RM_M_BI,MATCH($U353,RM_KEY,0))),"")</f>
        <v>L</v>
      </c>
      <c r="AS353" s="92" t="str">
        <f>IFERROR(IF(INDEX(RM_M_Exp,MATCH($U353,RM_KEY,0))="","",INDEX(RM_M_Exp,MATCH($U353,RM_KEY,0))),"")</f>
        <v>L</v>
      </c>
      <c r="AT353" s="92" t="str">
        <f>IFERROR(IF(INDEX(RM_M_Edu,MATCH($U353,RM_KEY,0))="","",INDEX(RM_M_Edu,MATCH($U353,RM_KEY,0))),"")</f>
        <v>L</v>
      </c>
      <c r="AU353" s="93" t="str">
        <f>IFERROR(IF(INDEX(RM_L_C,MATCH($U353,RM_KEY,0))="","",INDEX(RM_L_C,MATCH($U353,RM_KEY,0))),"")</f>
        <v/>
      </c>
      <c r="AV353" s="94" t="str">
        <f>IFERROR(IF(INDEX(RM_L_Au,MATCH($U353,RM_KEY,0))="","",INDEX(RM_L_Au,MATCH($U353,RM_KEY,0))),"")</f>
        <v/>
      </c>
      <c r="AW353" s="94" t="str">
        <f>IFERROR(IF(INDEX(RM_L_Ac,MATCH($U353,RM_KEY,0))="","",INDEX(RM_L_Ac,MATCH($U353,RM_KEY,0))),"")</f>
        <v/>
      </c>
      <c r="AX353" s="94" t="str">
        <f>IFERROR(IF(INDEX(RM_L_L,MATCH($U353,RM_KEY,0))="","",INDEX(RM_L_L,MATCH($U353,RM_KEY,0))),"")</f>
        <v/>
      </c>
      <c r="AY353" s="94" t="str">
        <f>IFERROR(IF(INDEX(RM_L_BI,MATCH($U353,RM_KEY,0))="","",INDEX(RM_L_BI,MATCH($U353,RM_KEY,0))),"")</f>
        <v/>
      </c>
      <c r="AZ353" s="94" t="str">
        <f>IFERROR(IF(INDEX(RM_L_Exp,MATCH($U353,RM_KEY,0))="","",INDEX(RM_L_Exp,MATCH($U353,RM_KEY,0))),"")</f>
        <v/>
      </c>
      <c r="BA353" s="94" t="str">
        <f>IFERROR(IF(INDEX(RM_L_Edu,MATCH($U353,RM_KEY,0))="","",INDEX(RM_L_Edu,MATCH($U353,RM_KEY,0))),"")</f>
        <v/>
      </c>
      <c r="BB353" s="89" t="inlineStr">
        <is>
          <t>M</t>
        </is>
      </c>
      <c r="BC353" s="90" t="inlineStr">
        <is>
          <t>M</t>
        </is>
      </c>
      <c r="BD353" s="90" t="inlineStr">
        <is>
          <t>M</t>
        </is>
      </c>
      <c r="BE353" s="90" t="inlineStr">
        <is>
          <t>L</t>
        </is>
      </c>
      <c r="BF353" s="90" t="inlineStr">
        <is>
          <t>M</t>
        </is>
      </c>
      <c r="BG353" s="90" t="inlineStr">
        <is>
          <t>H</t>
        </is>
      </c>
      <c r="BH353" s="90" t="inlineStr">
        <is>
          <t>H</t>
        </is>
      </c>
      <c r="BI353" s="93" t="n"/>
      <c r="BJ353" s="94" t="n"/>
      <c r="BK353" s="94" t="n"/>
      <c r="BL353" s="94" t="n"/>
      <c r="BM353" s="94" t="n"/>
      <c r="BN353" s="94" t="n"/>
      <c r="BO353" s="94" t="n"/>
      <c r="BP353" s="63" t="n"/>
      <c r="BQ353" s="95" t="str">
        <f>IF(CY353=0,"",IF(BP353&lt;&gt;"",BP353,IF(LEFT(W353,1)="X",W353,IF(OR(W353="B+",W353="C+"),INDEX(LAD_PC,MAX(1,MIN(14,MATCH(W353,LAD_PC,0)+IF((DA353-CZ353)&gt;=0.5,1,IF((DA353-CZ353)&lt;=-0.5,-1,0))))),INDEX(LAD_STD,MAX(1,MIN(12,MATCH(W353,LAD_STD,0)+IF((DA353-CZ353)&gt;=0.5,1,IF((DA353-CZ353)&lt;=-0.5,-1,0)))))))))</f>
        <v/>
      </c>
      <c r="BR353" s="86" t="str">
        <f>IF(BQ353="","",IFERROR(CHOOSE(INDEX(B_RANK,MATCH(BQ353,B_LVL,0)),"Band A · Practitioner","Band B · Specialist / Manager","B+ · Player-Coach","Band C · Principal / Head","C+ · Player-Coach","Band D · Business leadership","Band E · Enterprise leadership"),"Band X · Consultant"))</f>
        <v/>
      </c>
      <c r="BS353" s="86" t="str">
        <f>IF(BQ353="","",IF(BQ353=W353,"• Same",IF(INDEX(B_VAL,MATCH(BQ353,B_LVL,0))&gt;INDEX(B_VAL,MATCH(W353,B_LVL,0)),"▲ Up","▼ Down")))</f>
        <v/>
      </c>
      <c r="BT353" s="95" t="str">
        <f>IF(BQ353&lt;&gt;"",BQ353,W353)</f>
        <v>B1</v>
      </c>
      <c r="BU353" s="86" t="str">
        <f>IFERROR(IF($H353="","—",IF(OR(LEFT(BT353,1)="X",LEFT(INDEX($BT$7:$BT$592,MATCH($H353,$D$7:$D$592,0)),1)="X"),"—",IF(AND(LEFT(BT353,1)="E",LEFT(INDEX($BT$7:$BT$592,MATCH($H353,$D$7:$D$592,0)),1)="E"),"Exception · Band E",IF(INDEX(B_VAL,MATCH(BT353,B_LVL,0))&gt;=INDEX(B_VAL,MATCH(INDEX($BT$7:$BT$592,MATCH($H353,$D$7:$D$592,0)),B_LVL,0)),"⚠ At or above the manager",IF(INDEX(B_RANK,MATCH(BT353,B_LVL,0))=INDEX(B_RANK,MATCH(INDEX($BT$7:$BT$592,MATCH($H353,$D$7:$D$592,0)),B_LVL,0)),"⚠ Same band as the manager","OK"))))),"—")</f>
        <v>OK</v>
      </c>
      <c r="BV353" s="64" t="n"/>
      <c r="BW353" s="20">
        <f>IFERROR(INDEX(LMH_PTS,MATCH(AG353,LMH_KEY,0)),0)</f>
        <v>9</v>
      </c>
      <c r="BX353" s="21">
        <f>IFERROR(INDEX(LMH_PTS,MATCH(AH353,LMH_KEY,0)),0)</f>
        <v>3</v>
      </c>
      <c r="BY353" s="21">
        <f>IFERROR(INDEX(LMH_PTS,MATCH(AI353,LMH_KEY,0)),0)</f>
        <v>1</v>
      </c>
      <c r="BZ353" s="21">
        <f>IFERROR(INDEX(LMH_PTS,MATCH(AJ353,LMH_KEY,0)),0)</f>
        <v>1</v>
      </c>
      <c r="CA353" s="21">
        <f>IFERROR(INDEX(LMH_PTS,MATCH(AK353,LMH_KEY,0)),0)</f>
        <v>1</v>
      </c>
      <c r="CB353" s="21">
        <f>IFERROR(INDEX(LMH_PTS,MATCH(AL353,LMH_KEY,0)),0)</f>
        <v>1</v>
      </c>
      <c r="CC353" s="21">
        <f>IFERROR(INDEX(LMH_PTS,MATCH(AM353,LMH_KEY,0)),0)</f>
        <v>1</v>
      </c>
      <c r="CD353" s="21">
        <f>IFERROR(INDEX(LMH_PTS,MATCH(IF(AU353&lt;&gt;"",AU353,AG353),LMH_KEY,0)),0)</f>
        <v>9</v>
      </c>
      <c r="CE353" s="21">
        <f>IFERROR(INDEX(LMH_PTS,MATCH(IF(AV353&lt;&gt;"",AV353,AH353),LMH_KEY,0)),0)</f>
        <v>3</v>
      </c>
      <c r="CF353" s="21">
        <f>IFERROR(INDEX(LMH_PTS,MATCH(IF(AW353&lt;&gt;"",AW353,AI353),LMH_KEY,0)),0)</f>
        <v>1</v>
      </c>
      <c r="CG353" s="21">
        <f>IFERROR(INDEX(LMH_PTS,MATCH(IF(AX353&lt;&gt;"",AX353,AJ353),LMH_KEY,0)),0)</f>
        <v>1</v>
      </c>
      <c r="CH353" s="21">
        <f>IFERROR(INDEX(LMH_PTS,MATCH(IF(AY353&lt;&gt;"",AY353,AK353),LMH_KEY,0)),0)</f>
        <v>1</v>
      </c>
      <c r="CI353" s="21">
        <f>IFERROR(INDEX(LMH_PTS,MATCH(IF(AZ353&lt;&gt;"",AZ353,AL353),LMH_KEY,0)),0)</f>
        <v>1</v>
      </c>
      <c r="CJ353" s="21">
        <f>IFERROR(INDEX(LMH_PTS,MATCH(IF(BA353&lt;&gt;"",BA353,AM353),LMH_KEY,0)),0)</f>
        <v>1</v>
      </c>
      <c r="CK353" s="21">
        <f>IF(BB353="",0,IFERROR(INDEX(LMH_STEP,MATCH(BB353,LMH_KEY,0)),0))</f>
        <v>0</v>
      </c>
      <c r="CL353" s="21">
        <f>IF(BC353="",0,IFERROR(INDEX(LMH_STEP,MATCH(BC353,LMH_KEY,0)),0))</f>
        <v>0</v>
      </c>
      <c r="CM353" s="21">
        <f>IF(BD353="",0,IFERROR(INDEX(LMH_STEP,MATCH(BD353,LMH_KEY,0)),0))</f>
        <v>0</v>
      </c>
      <c r="CN353" s="21">
        <f>IF(BE353="",0,IFERROR(INDEX(LMH_STEP,MATCH(BE353,LMH_KEY,0)),0))</f>
        <v>-1</v>
      </c>
      <c r="CO353" s="21">
        <f>IF(BF353="",0,IFERROR(INDEX(LMH_STEP,MATCH(BF353,LMH_KEY,0)),0))</f>
        <v>0</v>
      </c>
      <c r="CP353" s="21">
        <f>IF(BG353="",0,IFERROR(INDEX(LMH_STEP,MATCH(BG353,LMH_KEY,0)),0))</f>
        <v>1</v>
      </c>
      <c r="CQ353" s="21">
        <f>IF(BH353="",0,IFERROR(INDEX(LMH_STEP,MATCH(BH353,LMH_KEY,0)),0))</f>
        <v>1</v>
      </c>
      <c r="CR353" s="21">
        <f>IF(BI353&lt;&gt;"",IFERROR(INDEX(LMH_STEP,MATCH(BI353,LMH_KEY,0)),0),CK353)</f>
        <v>0</v>
      </c>
      <c r="CS353" s="21">
        <f>IF(BJ353&lt;&gt;"",IFERROR(INDEX(LMH_STEP,MATCH(BJ353,LMH_KEY,0)),0),CL353)</f>
        <v>0</v>
      </c>
      <c r="CT353" s="21">
        <f>IF(BK353&lt;&gt;"",IFERROR(INDEX(LMH_STEP,MATCH(BK353,LMH_KEY,0)),0),CM353)</f>
        <v>0</v>
      </c>
      <c r="CU353" s="21">
        <f>IF(BL353&lt;&gt;"",IFERROR(INDEX(LMH_STEP,MATCH(BL353,LMH_KEY,0)),0),CN353)</f>
        <v>-1</v>
      </c>
      <c r="CV353" s="21">
        <f>IF(BM353&lt;&gt;"",IFERROR(INDEX(LMH_STEP,MATCH(BM353,LMH_KEY,0)),0),CO353)</f>
        <v>0</v>
      </c>
      <c r="CW353" s="21">
        <f>IF(BN353&lt;&gt;"",IFERROR(INDEX(LMH_STEP,MATCH(BN353,LMH_KEY,0)),0),CP353)</f>
        <v>1</v>
      </c>
      <c r="CX353" s="21">
        <f>IF(BO353&lt;&gt;"",IFERROR(INDEX(LMH_STEP,MATCH(BO353,LMH_KEY,0)),0),CQ353)</f>
        <v>1</v>
      </c>
      <c r="CY353" s="21">
        <f>COUNTA(BI353:BO353)+IF(BP353&lt;&gt;"",1,0)+IFERROR(INDEX(RM_LCNT,MATCH($U353,RM_KEY,0)),0)</f>
        <v>0</v>
      </c>
      <c r="CZ353" s="21">
        <f>IF((BW353+BX353+BY353+BZ353+CA353+CB353+CC353)=0,0,(BW353*CK353+BX353*CL353+BY353*CM353+BZ353*CN353+CA353*CO353+CB353*CP353+CC353*CQ353)/(BW353+BX353+BY353+BZ353+CA353+CB353+CC353))</f>
        <v>0.0588235294117647</v>
      </c>
      <c r="DA353" s="21">
        <f>IF((CD353+CE353+CF353+CG353+CH353+CI353+CJ353)=0,0,(CD353*CR353+CE353*CS353+CF353*CT353+CG353*CU353+CH353*CV353+CI353*CW353+CJ353*CX353)/(CD353+CE353+CF353+CG353+CH353+CI353+CJ353))</f>
        <v>0.0588235294117647</v>
      </c>
    </row>
    <row r="354" ht="70" customHeight="1">
      <c r="A354" s="59" t="inlineStr">
        <is>
          <t>iFile</t>
        </is>
      </c>
      <c r="B354" s="17" t="inlineStr">
        <is>
          <t>Technology</t>
        </is>
      </c>
      <c r="C354" s="17" t="n">
        <v>4</v>
      </c>
      <c r="D354" s="17" t="inlineStr">
        <is>
          <t>IRIS2289</t>
        </is>
      </c>
      <c r="E354" s="17" t="inlineStr">
        <is>
          <t>Shruti Patil</t>
        </is>
      </c>
      <c r="F354" s="17" t="inlineStr">
        <is>
          <t>Business Analyst</t>
        </is>
      </c>
      <c r="G354" s="17" t="inlineStr">
        <is>
          <t>Jailesh Bhadra</t>
        </is>
      </c>
      <c r="H354" s="17" t="inlineStr">
        <is>
          <t>IRIS2366</t>
        </is>
      </c>
      <c r="I354" s="17" t="n">
        <v>4.4</v>
      </c>
      <c r="J354" s="17" t="inlineStr">
        <is>
          <t>M.E</t>
        </is>
      </c>
      <c r="K354" s="17" t="inlineStr">
        <is>
          <t>L3 – Professional / Associate</t>
        </is>
      </c>
      <c r="L354" s="82" t="inlineStr">
        <is>
          <t>20 of 20</t>
        </is>
      </c>
      <c r="M354" s="83" t="n"/>
      <c r="N354" s="83" t="inlineStr">
        <is>
          <t>Annual · set by manager: 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
Quarterly: Q1: Deliver own BA workstreams to …</t>
        </is>
      </c>
      <c r="O354" s="83" t="inlineStr">
        <is>
          <t>Latest rating: 4 · Potential: High · 9-box: Future Leader</t>
        </is>
      </c>
      <c r="P354" s="83" t="inlineStr">
        <is>
          <t>Complexity &amp; Expertise: A3: Writes BRS/SRS/SDD, maintains MPP project plan, risk register, weekly status report, CR forms → matches the start
Autonomy &amp; Decision: B1: Assigns scrum tasks to the team; revises plan dates with client; seniors still guide → moved up 0.5
Accountability &amp; Impact: B1: Tracks project timeline, deliverables and invoice claims for a 4-person team; client status reporting → matches the start
Leadership &amp; Strategy: B1: Coordinates and assigns scrum tasks to team; 4 direct reports → matches the start</t>
        </is>
      </c>
      <c r="Q354" s="84" t="inlineStr">
        <is>
          <t>Open ▸</t>
        </is>
      </c>
      <c r="R354" s="84" t="inlineStr">
        <is>
          <t>Card ▸</t>
        </is>
      </c>
      <c r="S354" s="85" t="inlineStr">
        <is>
          <t>Business Analysis</t>
        </is>
      </c>
      <c r="T354" s="86" t="inlineStr">
        <is>
          <t>Business Analysis</t>
        </is>
      </c>
      <c r="U354" s="86" t="inlineStr">
        <is>
          <t>R006</t>
        </is>
      </c>
      <c r="V354" s="86" t="inlineStr">
        <is>
          <t>Business Analysis · Manager</t>
        </is>
      </c>
      <c r="W354" s="99" t="inlineStr">
        <is>
          <t>B1</t>
        </is>
      </c>
      <c r="X354" s="86" t="inlineStr">
        <is>
          <t>Band B · Specialist / Manager</t>
        </is>
      </c>
      <c r="Y354" s="86" t="inlineStr">
        <is>
          <t>Team Lead – Business Analysis</t>
        </is>
      </c>
      <c r="Z354" s="86" t="n"/>
      <c r="AA354" s="86" t="inlineStr">
        <is>
          <t>Placed at B1 by the evidence: six ratings × market-derived weights and rules R1–R13 · no move needed for the reporting line</t>
        </is>
      </c>
      <c r="AB354" s="86" t="n"/>
      <c r="AC354" s="88" t="inlineStr">
        <is>
          <t>B1</t>
        </is>
      </c>
      <c r="AD354" s="21" t="inlineStr">
        <is>
          <t>Medium · 4.4 yrs vs market 4–8 yrs for B1</t>
        </is>
      </c>
      <c r="AE354" s="21" t="inlineStr">
        <is>
          <t>4 direct reports · norm IC: none · Team Lead: 3–5</t>
        </is>
      </c>
      <c r="AF354" s="21" t="inlineStr">
        <is>
          <t>P3 / M2 · SFIA 4 Enable</t>
        </is>
      </c>
      <c r="AG354" s="89" t="str">
        <f>IFERROR(IF(INDEX(RM_I_C,MATCH($U354,RM_KEY,0))="","",INDEX(RM_I_C,MATCH($U354,RM_KEY,0))),"")</f>
        <v>H</v>
      </c>
      <c r="AH354" s="90" t="str">
        <f>IFERROR(IF(INDEX(RM_I_Au,MATCH($U354,RM_KEY,0))="","",INDEX(RM_I_Au,MATCH($U354,RM_KEY,0))),"")</f>
        <v>M</v>
      </c>
      <c r="AI354" s="90" t="str">
        <f>IFERROR(IF(INDEX(RM_I_Ac,MATCH($U354,RM_KEY,0))="","",INDEX(RM_I_Ac,MATCH($U354,RM_KEY,0))),"")</f>
        <v>L</v>
      </c>
      <c r="AJ354" s="90" t="str">
        <f>IFERROR(IF(INDEX(RM_I_L,MATCH($U354,RM_KEY,0))="","",INDEX(RM_I_L,MATCH($U354,RM_KEY,0))),"")</f>
        <v>M</v>
      </c>
      <c r="AK354" s="90" t="str">
        <f>IFERROR(IF(INDEX(RM_I_BI,MATCH($U354,RM_KEY,0))="","",INDEX(RM_I_BI,MATCH($U354,RM_KEY,0))),"")</f>
        <v>L</v>
      </c>
      <c r="AL354" s="90" t="str">
        <f>IFERROR(IF(INDEX(RM_I_Exp,MATCH($U354,RM_KEY,0))="","",INDEX(RM_I_Exp,MATCH($U354,RM_KEY,0))),"")</f>
        <v>L</v>
      </c>
      <c r="AM354" s="90" t="str">
        <f>IFERROR(IF(INDEX(RM_I_Edu,MATCH($U354,RM_KEY,0))="","",INDEX(RM_I_Edu,MATCH($U354,RM_KEY,0))),"")</f>
        <v>L</v>
      </c>
      <c r="AN354" s="91" t="str">
        <f>IFERROR(IF(INDEX(RM_M_C,MATCH($U354,RM_KEY,0))="","",INDEX(RM_M_C,MATCH($U354,RM_KEY,0))),"")</f>
        <v>H</v>
      </c>
      <c r="AO354" s="92" t="str">
        <f>IFERROR(IF(INDEX(RM_M_Au,MATCH($U354,RM_KEY,0))="","",INDEX(RM_M_Au,MATCH($U354,RM_KEY,0))),"")</f>
        <v>M</v>
      </c>
      <c r="AP354" s="92" t="str">
        <f>IFERROR(IF(INDEX(RM_M_Ac,MATCH($U354,RM_KEY,0))="","",INDEX(RM_M_Ac,MATCH($U354,RM_KEY,0))),"")</f>
        <v>M</v>
      </c>
      <c r="AQ354" s="92" t="str">
        <f>IFERROR(IF(INDEX(RM_M_L,MATCH($U354,RM_KEY,0))="","",INDEX(RM_M_L,MATCH($U354,RM_KEY,0))),"")</f>
        <v>M</v>
      </c>
      <c r="AR354" s="92" t="str">
        <f>IFERROR(IF(INDEX(RM_M_BI,MATCH($U354,RM_KEY,0))="","",INDEX(RM_M_BI,MATCH($U354,RM_KEY,0))),"")</f>
        <v>L</v>
      </c>
      <c r="AS354" s="92" t="str">
        <f>IFERROR(IF(INDEX(RM_M_Exp,MATCH($U354,RM_KEY,0))="","",INDEX(RM_M_Exp,MATCH($U354,RM_KEY,0))),"")</f>
        <v>L</v>
      </c>
      <c r="AT354" s="92" t="str">
        <f>IFERROR(IF(INDEX(RM_M_Edu,MATCH($U354,RM_KEY,0))="","",INDEX(RM_M_Edu,MATCH($U354,RM_KEY,0))),"")</f>
        <v>L</v>
      </c>
      <c r="AU354" s="93" t="str">
        <f>IFERROR(IF(INDEX(RM_L_C,MATCH($U354,RM_KEY,0))="","",INDEX(RM_L_C,MATCH($U354,RM_KEY,0))),"")</f>
        <v/>
      </c>
      <c r="AV354" s="94" t="str">
        <f>IFERROR(IF(INDEX(RM_L_Au,MATCH($U354,RM_KEY,0))="","",INDEX(RM_L_Au,MATCH($U354,RM_KEY,0))),"")</f>
        <v/>
      </c>
      <c r="AW354" s="94" t="str">
        <f>IFERROR(IF(INDEX(RM_L_Ac,MATCH($U354,RM_KEY,0))="","",INDEX(RM_L_Ac,MATCH($U354,RM_KEY,0))),"")</f>
        <v/>
      </c>
      <c r="AX354" s="94" t="str">
        <f>IFERROR(IF(INDEX(RM_L_L,MATCH($U354,RM_KEY,0))="","",INDEX(RM_L_L,MATCH($U354,RM_KEY,0))),"")</f>
        <v/>
      </c>
      <c r="AY354" s="94" t="str">
        <f>IFERROR(IF(INDEX(RM_L_BI,MATCH($U354,RM_KEY,0))="","",INDEX(RM_L_BI,MATCH($U354,RM_KEY,0))),"")</f>
        <v/>
      </c>
      <c r="AZ354" s="94" t="str">
        <f>IFERROR(IF(INDEX(RM_L_Exp,MATCH($U354,RM_KEY,0))="","",INDEX(RM_L_Exp,MATCH($U354,RM_KEY,0))),"")</f>
        <v/>
      </c>
      <c r="BA354" s="94" t="str">
        <f>IFERROR(IF(INDEX(RM_L_Edu,MATCH($U354,RM_KEY,0))="","",INDEX(RM_L_Edu,MATCH($U354,RM_KEY,0))),"")</f>
        <v/>
      </c>
      <c r="BB354" s="89" t="inlineStr">
        <is>
          <t>L</t>
        </is>
      </c>
      <c r="BC354" s="90" t="inlineStr">
        <is>
          <t>M</t>
        </is>
      </c>
      <c r="BD354" s="90" t="inlineStr">
        <is>
          <t>M</t>
        </is>
      </c>
      <c r="BE354" s="90" t="inlineStr">
        <is>
          <t>M</t>
        </is>
      </c>
      <c r="BF354" s="90" t="inlineStr">
        <is>
          <t>M</t>
        </is>
      </c>
      <c r="BG354" s="90" t="inlineStr">
        <is>
          <t>M</t>
        </is>
      </c>
      <c r="BH354" s="90" t="inlineStr">
        <is>
          <t>H</t>
        </is>
      </c>
      <c r="BI354" s="93" t="n"/>
      <c r="BJ354" s="94" t="n"/>
      <c r="BK354" s="94" t="n"/>
      <c r="BL354" s="94" t="n"/>
      <c r="BM354" s="94" t="n"/>
      <c r="BN354" s="94" t="n"/>
      <c r="BO354" s="94" t="n"/>
      <c r="BP354" s="63" t="n"/>
      <c r="BQ354" s="95" t="str">
        <f>IF(CY354=0,"",IF(BP354&lt;&gt;"",BP354,IF(LEFT(W354,1)="X",W354,IF(OR(W354="B+",W354="C+"),INDEX(LAD_PC,MAX(1,MIN(14,MATCH(W354,LAD_PC,0)+IF((DA354-CZ354)&gt;=0.5,1,IF((DA354-CZ354)&lt;=-0.5,-1,0))))),INDEX(LAD_STD,MAX(1,MIN(12,MATCH(W354,LAD_STD,0)+IF((DA354-CZ354)&gt;=0.5,1,IF((DA354-CZ354)&lt;=-0.5,-1,0)))))))))</f>
        <v/>
      </c>
      <c r="BR354" s="86" t="str">
        <f>IF(BQ354="","",IFERROR(CHOOSE(INDEX(B_RANK,MATCH(BQ354,B_LVL,0)),"Band A · Practitioner","Band B · Specialist / Manager","B+ · Player-Coach","Band C · Principal / Head","C+ · Player-Coach","Band D · Business leadership","Band E · Enterprise leadership"),"Band X · Consultant"))</f>
        <v/>
      </c>
      <c r="BS354" s="86" t="str">
        <f>IF(BQ354="","",IF(BQ354=W354,"• Same",IF(INDEX(B_VAL,MATCH(BQ354,B_LVL,0))&gt;INDEX(B_VAL,MATCH(W354,B_LVL,0)),"▲ Up","▼ Down")))</f>
        <v/>
      </c>
      <c r="BT354" s="95" t="str">
        <f>IF(BQ354&lt;&gt;"",BQ354,W354)</f>
        <v>B1</v>
      </c>
      <c r="BU354" s="86" t="str">
        <f>IFERROR(IF($H354="","—",IF(OR(LEFT(BT354,1)="X",LEFT(INDEX($BT$7:$BT$592,MATCH($H354,$D$7:$D$592,0)),1)="X"),"—",IF(AND(LEFT(BT354,1)="E",LEFT(INDEX($BT$7:$BT$592,MATCH($H354,$D$7:$D$592,0)),1)="E"),"Exception · Band E",IF(INDEX(B_VAL,MATCH(BT354,B_LVL,0))&gt;=INDEX(B_VAL,MATCH(INDEX($BT$7:$BT$592,MATCH($H354,$D$7:$D$592,0)),B_LVL,0)),"⚠ At or above the manager",IF(INDEX(B_RANK,MATCH(BT354,B_LVL,0))=INDEX(B_RANK,MATCH(INDEX($BT$7:$BT$592,MATCH($H354,$D$7:$D$592,0)),B_LVL,0)),"⚠ Same band as the manager","OK"))))),"—")</f>
        <v>OK</v>
      </c>
      <c r="BV354" s="64" t="n"/>
      <c r="BW354" s="20">
        <f>IFERROR(INDEX(LMH_PTS,MATCH(AG354,LMH_KEY,0)),0)</f>
        <v>9</v>
      </c>
      <c r="BX354" s="21">
        <f>IFERROR(INDEX(LMH_PTS,MATCH(AH354,LMH_KEY,0)),0)</f>
        <v>3</v>
      </c>
      <c r="BY354" s="21">
        <f>IFERROR(INDEX(LMH_PTS,MATCH(AI354,LMH_KEY,0)),0)</f>
        <v>1</v>
      </c>
      <c r="BZ354" s="21">
        <f>IFERROR(INDEX(LMH_PTS,MATCH(AJ354,LMH_KEY,0)),0)</f>
        <v>3</v>
      </c>
      <c r="CA354" s="21">
        <f>IFERROR(INDEX(LMH_PTS,MATCH(AK354,LMH_KEY,0)),0)</f>
        <v>1</v>
      </c>
      <c r="CB354" s="21">
        <f>IFERROR(INDEX(LMH_PTS,MATCH(AL354,LMH_KEY,0)),0)</f>
        <v>1</v>
      </c>
      <c r="CC354" s="21">
        <f>IFERROR(INDEX(LMH_PTS,MATCH(AM354,LMH_KEY,0)),0)</f>
        <v>1</v>
      </c>
      <c r="CD354" s="21">
        <f>IFERROR(INDEX(LMH_PTS,MATCH(IF(AU354&lt;&gt;"",AU354,AG354),LMH_KEY,0)),0)</f>
        <v>9</v>
      </c>
      <c r="CE354" s="21">
        <f>IFERROR(INDEX(LMH_PTS,MATCH(IF(AV354&lt;&gt;"",AV354,AH354),LMH_KEY,0)),0)</f>
        <v>3</v>
      </c>
      <c r="CF354" s="21">
        <f>IFERROR(INDEX(LMH_PTS,MATCH(IF(AW354&lt;&gt;"",AW354,AI354),LMH_KEY,0)),0)</f>
        <v>1</v>
      </c>
      <c r="CG354" s="21">
        <f>IFERROR(INDEX(LMH_PTS,MATCH(IF(AX354&lt;&gt;"",AX354,AJ354),LMH_KEY,0)),0)</f>
        <v>3</v>
      </c>
      <c r="CH354" s="21">
        <f>IFERROR(INDEX(LMH_PTS,MATCH(IF(AY354&lt;&gt;"",AY354,AK354),LMH_KEY,0)),0)</f>
        <v>1</v>
      </c>
      <c r="CI354" s="21">
        <f>IFERROR(INDEX(LMH_PTS,MATCH(IF(AZ354&lt;&gt;"",AZ354,AL354),LMH_KEY,0)),0)</f>
        <v>1</v>
      </c>
      <c r="CJ354" s="21">
        <f>IFERROR(INDEX(LMH_PTS,MATCH(IF(BA354&lt;&gt;"",BA354,AM354),LMH_KEY,0)),0)</f>
        <v>1</v>
      </c>
      <c r="CK354" s="21">
        <f>IF(BB354="",0,IFERROR(INDEX(LMH_STEP,MATCH(BB354,LMH_KEY,0)),0))</f>
        <v>-1</v>
      </c>
      <c r="CL354" s="21">
        <f>IF(BC354="",0,IFERROR(INDEX(LMH_STEP,MATCH(BC354,LMH_KEY,0)),0))</f>
        <v>0</v>
      </c>
      <c r="CM354" s="21">
        <f>IF(BD354="",0,IFERROR(INDEX(LMH_STEP,MATCH(BD354,LMH_KEY,0)),0))</f>
        <v>0</v>
      </c>
      <c r="CN354" s="21">
        <f>IF(BE354="",0,IFERROR(INDEX(LMH_STEP,MATCH(BE354,LMH_KEY,0)),0))</f>
        <v>0</v>
      </c>
      <c r="CO354" s="21">
        <f>IF(BF354="",0,IFERROR(INDEX(LMH_STEP,MATCH(BF354,LMH_KEY,0)),0))</f>
        <v>0</v>
      </c>
      <c r="CP354" s="21">
        <f>IF(BG354="",0,IFERROR(INDEX(LMH_STEP,MATCH(BG354,LMH_KEY,0)),0))</f>
        <v>0</v>
      </c>
      <c r="CQ354" s="21">
        <f>IF(BH354="",0,IFERROR(INDEX(LMH_STEP,MATCH(BH354,LMH_KEY,0)),0))</f>
        <v>1</v>
      </c>
      <c r="CR354" s="21">
        <f>IF(BI354&lt;&gt;"",IFERROR(INDEX(LMH_STEP,MATCH(BI354,LMH_KEY,0)),0),CK354)</f>
        <v>-1</v>
      </c>
      <c r="CS354" s="21">
        <f>IF(BJ354&lt;&gt;"",IFERROR(INDEX(LMH_STEP,MATCH(BJ354,LMH_KEY,0)),0),CL354)</f>
        <v>0</v>
      </c>
      <c r="CT354" s="21">
        <f>IF(BK354&lt;&gt;"",IFERROR(INDEX(LMH_STEP,MATCH(BK354,LMH_KEY,0)),0),CM354)</f>
        <v>0</v>
      </c>
      <c r="CU354" s="21">
        <f>IF(BL354&lt;&gt;"",IFERROR(INDEX(LMH_STEP,MATCH(BL354,LMH_KEY,0)),0),CN354)</f>
        <v>0</v>
      </c>
      <c r="CV354" s="21">
        <f>IF(BM354&lt;&gt;"",IFERROR(INDEX(LMH_STEP,MATCH(BM354,LMH_KEY,0)),0),CO354)</f>
        <v>0</v>
      </c>
      <c r="CW354" s="21">
        <f>IF(BN354&lt;&gt;"",IFERROR(INDEX(LMH_STEP,MATCH(BN354,LMH_KEY,0)),0),CP354)</f>
        <v>0</v>
      </c>
      <c r="CX354" s="21">
        <f>IF(BO354&lt;&gt;"",IFERROR(INDEX(LMH_STEP,MATCH(BO354,LMH_KEY,0)),0),CQ354)</f>
        <v>1</v>
      </c>
      <c r="CY354" s="21">
        <f>COUNTA(BI354:BO354)+IF(BP354&lt;&gt;"",1,0)+IFERROR(INDEX(RM_LCNT,MATCH($U354,RM_KEY,0)),0)</f>
        <v>0</v>
      </c>
      <c r="CZ354" s="21">
        <f>IF((BW354+BX354+BY354+BZ354+CA354+CB354+CC354)=0,0,(BW354*CK354+BX354*CL354+BY354*CM354+BZ354*CN354+CA354*CO354+CB354*CP354+CC354*CQ354)/(BW354+BX354+BY354+BZ354+CA354+CB354+CC354))</f>
        <v>-0.421052631578947</v>
      </c>
      <c r="DA354" s="21">
        <f>IF((CD354+CE354+CF354+CG354+CH354+CI354+CJ354)=0,0,(CD354*CR354+CE354*CS354+CF354*CT354+CG354*CU354+CH354*CV354+CI354*CW354+CJ354*CX354)/(CD354+CE354+CF354+CG354+CH354+CI354+CJ354))</f>
        <v>-0.421052631578947</v>
      </c>
    </row>
    <row r="355" ht="70" customHeight="1">
      <c r="A355" s="59" t="inlineStr">
        <is>
          <t>iFile</t>
        </is>
      </c>
      <c r="B355" s="17" t="inlineStr">
        <is>
          <t>Support</t>
        </is>
      </c>
      <c r="C355" s="17" t="n">
        <v>5</v>
      </c>
      <c r="D355" s="17" t="inlineStr">
        <is>
          <t>IRIS2202</t>
        </is>
      </c>
      <c r="E355" s="17" t="inlineStr">
        <is>
          <t>Shreya Shinde</t>
        </is>
      </c>
      <c r="F355" s="17" t="inlineStr">
        <is>
          <t>Client Solutions Executive</t>
        </is>
      </c>
      <c r="G355" s="17" t="inlineStr">
        <is>
          <t>Shruti Patil</t>
        </is>
      </c>
      <c r="H355" s="17" t="inlineStr">
        <is>
          <t>IRIS2289</t>
        </is>
      </c>
      <c r="I355" s="17" t="n">
        <v>12.8</v>
      </c>
      <c r="J355" s="17" t="inlineStr">
        <is>
          <t>B.Com</t>
        </is>
      </c>
      <c r="K355" s="17" t="inlineStr">
        <is>
          <t>L3 – Professional / Associate</t>
        </is>
      </c>
      <c r="L355" s="82" t="inlineStr">
        <is>
          <t>20 of 20</t>
        </is>
      </c>
      <c r="M355" s="83" t="n"/>
      <c r="N355"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55" s="83" t="inlineStr">
        <is>
          <t>Latest rating: 3 · Potential: Medium · 9-box: Core Contributor</t>
        </is>
      </c>
      <c r="P355" s="83" t="inlineStr">
        <is>
          <t>Complexity &amp; Expertise: A2: Resolves support tickets, prepares test cases, runs functional and API testing → matches the start
Autonomy &amp; Decision: A2: Resolves tickets, prepares test cases and fixes validation errors independently → matches the start
Accountability &amp; Impact: A2: Follow-up of issues to closure and accuracy of test cases and results → matches the start
Leadership &amp; Strategy: A2: Provides KT sessions and team knowledge sharing → moved up 0.5</t>
        </is>
      </c>
      <c r="Q355" s="84" t="inlineStr">
        <is>
          <t>Open ▸</t>
        </is>
      </c>
      <c r="R355" s="84" t="inlineStr">
        <is>
          <t>Card ▸</t>
        </is>
      </c>
      <c r="S355" s="85" t="inlineStr">
        <is>
          <t>Customer Success &amp; Support</t>
        </is>
      </c>
      <c r="T355" s="86" t="inlineStr">
        <is>
          <t>Application &amp; Product Support</t>
        </is>
      </c>
      <c r="U355" s="86" t="inlineStr">
        <is>
          <t>R015</t>
        </is>
      </c>
      <c r="V355" s="86" t="inlineStr">
        <is>
          <t>Application &amp; Product Support · IC</t>
        </is>
      </c>
      <c r="W355" s="101" t="inlineStr">
        <is>
          <t>A3</t>
        </is>
      </c>
      <c r="X355" s="86" t="inlineStr">
        <is>
          <t>Band A · Practitioner</t>
        </is>
      </c>
      <c r="Y355" s="86" t="inlineStr">
        <is>
          <t>Senior Support Executive</t>
        </is>
      </c>
      <c r="Z355" s="86" t="n"/>
      <c r="AA355" s="86" t="inlineStr">
        <is>
          <t>Placed at A3 by the evidence: six ratings × market-derived weights and rules R1–R13 · no move needed for the reporting line</t>
        </is>
      </c>
      <c r="AB355" s="86" t="n"/>
      <c r="AC355" s="88" t="inlineStr">
        <is>
          <t>A3</t>
        </is>
      </c>
      <c r="AD355" s="21" t="inlineStr">
        <is>
          <t>High · 12.8 yrs vs market 2–5 yrs for A3</t>
        </is>
      </c>
      <c r="AE355" s="21" t="n"/>
      <c r="AF355" s="21" t="inlineStr">
        <is>
          <t>P2 · SFIA 3 Apply</t>
        </is>
      </c>
      <c r="AG355" s="89" t="str">
        <f>IFERROR(IF(INDEX(RM_I_C,MATCH($U355,RM_KEY,0))="","",INDEX(RM_I_C,MATCH($U355,RM_KEY,0))),"")</f>
        <v>H</v>
      </c>
      <c r="AH355" s="90" t="str">
        <f>IFERROR(IF(INDEX(RM_I_Au,MATCH($U355,RM_KEY,0))="","",INDEX(RM_I_Au,MATCH($U355,RM_KEY,0))),"")</f>
        <v>M</v>
      </c>
      <c r="AI355" s="90" t="str">
        <f>IFERROR(IF(INDEX(RM_I_Ac,MATCH($U355,RM_KEY,0))="","",INDEX(RM_I_Ac,MATCH($U355,RM_KEY,0))),"")</f>
        <v>M</v>
      </c>
      <c r="AJ355" s="90" t="str">
        <f>IFERROR(IF(INDEX(RM_I_L,MATCH($U355,RM_KEY,0))="","",INDEX(RM_I_L,MATCH($U355,RM_KEY,0))),"")</f>
        <v>L</v>
      </c>
      <c r="AK355" s="90" t="str">
        <f>IFERROR(IF(INDEX(RM_I_BI,MATCH($U355,RM_KEY,0))="","",INDEX(RM_I_BI,MATCH($U355,RM_KEY,0))),"")</f>
        <v>M</v>
      </c>
      <c r="AL355" s="90" t="str">
        <f>IFERROR(IF(INDEX(RM_I_Exp,MATCH($U355,RM_KEY,0))="","",INDEX(RM_I_Exp,MATCH($U355,RM_KEY,0))),"")</f>
        <v>L</v>
      </c>
      <c r="AM355" s="90" t="str">
        <f>IFERROR(IF(INDEX(RM_I_Edu,MATCH($U355,RM_KEY,0))="","",INDEX(RM_I_Edu,MATCH($U355,RM_KEY,0))),"")</f>
        <v>L</v>
      </c>
      <c r="AN355" s="91" t="str">
        <f>IFERROR(IF(INDEX(RM_M_C,MATCH($U355,RM_KEY,0))="","",INDEX(RM_M_C,MATCH($U355,RM_KEY,0))),"")</f>
        <v>H</v>
      </c>
      <c r="AO355" s="92" t="str">
        <f>IFERROR(IF(INDEX(RM_M_Au,MATCH($U355,RM_KEY,0))="","",INDEX(RM_M_Au,MATCH($U355,RM_KEY,0))),"")</f>
        <v>M</v>
      </c>
      <c r="AP355" s="92" t="str">
        <f>IFERROR(IF(INDEX(RM_M_Ac,MATCH($U355,RM_KEY,0))="","",INDEX(RM_M_Ac,MATCH($U355,RM_KEY,0))),"")</f>
        <v>M</v>
      </c>
      <c r="AQ355" s="92" t="str">
        <f>IFERROR(IF(INDEX(RM_M_L,MATCH($U355,RM_KEY,0))="","",INDEX(RM_M_L,MATCH($U355,RM_KEY,0))),"")</f>
        <v>L</v>
      </c>
      <c r="AR355" s="92" t="str">
        <f>IFERROR(IF(INDEX(RM_M_BI,MATCH($U355,RM_KEY,0))="","",INDEX(RM_M_BI,MATCH($U355,RM_KEY,0))),"")</f>
        <v>L</v>
      </c>
      <c r="AS355" s="92" t="str">
        <f>IFERROR(IF(INDEX(RM_M_Exp,MATCH($U355,RM_KEY,0))="","",INDEX(RM_M_Exp,MATCH($U355,RM_KEY,0))),"")</f>
        <v>L</v>
      </c>
      <c r="AT355" s="92" t="str">
        <f>IFERROR(IF(INDEX(RM_M_Edu,MATCH($U355,RM_KEY,0))="","",INDEX(RM_M_Edu,MATCH($U355,RM_KEY,0))),"")</f>
        <v>L</v>
      </c>
      <c r="AU355" s="93" t="str">
        <f>IFERROR(IF(INDEX(RM_L_C,MATCH($U355,RM_KEY,0))="","",INDEX(RM_L_C,MATCH($U355,RM_KEY,0))),"")</f>
        <v/>
      </c>
      <c r="AV355" s="94" t="str">
        <f>IFERROR(IF(INDEX(RM_L_Au,MATCH($U355,RM_KEY,0))="","",INDEX(RM_L_Au,MATCH($U355,RM_KEY,0))),"")</f>
        <v/>
      </c>
      <c r="AW355" s="94" t="str">
        <f>IFERROR(IF(INDEX(RM_L_Ac,MATCH($U355,RM_KEY,0))="","",INDEX(RM_L_Ac,MATCH($U355,RM_KEY,0))),"")</f>
        <v/>
      </c>
      <c r="AX355" s="94" t="str">
        <f>IFERROR(IF(INDEX(RM_L_L,MATCH($U355,RM_KEY,0))="","",INDEX(RM_L_L,MATCH($U355,RM_KEY,0))),"")</f>
        <v/>
      </c>
      <c r="AY355" s="94" t="str">
        <f>IFERROR(IF(INDEX(RM_L_BI,MATCH($U355,RM_KEY,0))="","",INDEX(RM_L_BI,MATCH($U355,RM_KEY,0))),"")</f>
        <v/>
      </c>
      <c r="AZ355" s="94" t="str">
        <f>IFERROR(IF(INDEX(RM_L_Exp,MATCH($U355,RM_KEY,0))="","",INDEX(RM_L_Exp,MATCH($U355,RM_KEY,0))),"")</f>
        <v/>
      </c>
      <c r="BA355" s="94" t="str">
        <f>IFERROR(IF(INDEX(RM_L_Edu,MATCH($U355,RM_KEY,0))="","",INDEX(RM_L_Edu,MATCH($U355,RM_KEY,0))),"")</f>
        <v/>
      </c>
      <c r="BB355" s="89" t="inlineStr">
        <is>
          <t>L</t>
        </is>
      </c>
      <c r="BC355" s="90" t="inlineStr">
        <is>
          <t>L</t>
        </is>
      </c>
      <c r="BD355" s="90" t="inlineStr">
        <is>
          <t>L</t>
        </is>
      </c>
      <c r="BE355" s="90" t="inlineStr">
        <is>
          <t>L</t>
        </is>
      </c>
      <c r="BF355" s="90" t="inlineStr">
        <is>
          <t>L</t>
        </is>
      </c>
      <c r="BG355" s="90" t="inlineStr">
        <is>
          <t>H</t>
        </is>
      </c>
      <c r="BH355" s="90" t="inlineStr">
        <is>
          <t>M</t>
        </is>
      </c>
      <c r="BI355" s="93" t="n"/>
      <c r="BJ355" s="94" t="n"/>
      <c r="BK355" s="94" t="n"/>
      <c r="BL355" s="94" t="n"/>
      <c r="BM355" s="94" t="n"/>
      <c r="BN355" s="94" t="n"/>
      <c r="BO355" s="94" t="n"/>
      <c r="BP355" s="63" t="n"/>
      <c r="BQ355" s="95" t="str">
        <f>IF(CY355=0,"",IF(BP355&lt;&gt;"",BP355,IF(LEFT(W355,1)="X",W355,IF(OR(W355="B+",W355="C+"),INDEX(LAD_PC,MAX(1,MIN(14,MATCH(W355,LAD_PC,0)+IF((DA355-CZ355)&gt;=0.5,1,IF((DA355-CZ355)&lt;=-0.5,-1,0))))),INDEX(LAD_STD,MAX(1,MIN(12,MATCH(W355,LAD_STD,0)+IF((DA355-CZ355)&gt;=0.5,1,IF((DA355-CZ355)&lt;=-0.5,-1,0)))))))))</f>
        <v/>
      </c>
      <c r="BR355" s="86" t="str">
        <f>IF(BQ355="","",IFERROR(CHOOSE(INDEX(B_RANK,MATCH(BQ355,B_LVL,0)),"Band A · Practitioner","Band B · Specialist / Manager","B+ · Player-Coach","Band C · Principal / Head","C+ · Player-Coach","Band D · Business leadership","Band E · Enterprise leadership"),"Band X · Consultant"))</f>
        <v/>
      </c>
      <c r="BS355" s="86" t="str">
        <f>IF(BQ355="","",IF(BQ355=W355,"• Same",IF(INDEX(B_VAL,MATCH(BQ355,B_LVL,0))&gt;INDEX(B_VAL,MATCH(W355,B_LVL,0)),"▲ Up","▼ Down")))</f>
        <v/>
      </c>
      <c r="BT355" s="95" t="str">
        <f>IF(BQ355&lt;&gt;"",BQ355,W355)</f>
        <v>A3</v>
      </c>
      <c r="BU355" s="86" t="str">
        <f>IFERROR(IF($H355="","—",IF(OR(LEFT(BT355,1)="X",LEFT(INDEX($BT$7:$BT$592,MATCH($H355,$D$7:$D$592,0)),1)="X"),"—",IF(AND(LEFT(BT355,1)="E",LEFT(INDEX($BT$7:$BT$592,MATCH($H355,$D$7:$D$592,0)),1)="E"),"Exception · Band E",IF(INDEX(B_VAL,MATCH(BT355,B_LVL,0))&gt;=INDEX(B_VAL,MATCH(INDEX($BT$7:$BT$592,MATCH($H355,$D$7:$D$592,0)),B_LVL,0)),"⚠ At or above the manager",IF(INDEX(B_RANK,MATCH(BT355,B_LVL,0))=INDEX(B_RANK,MATCH(INDEX($BT$7:$BT$592,MATCH($H355,$D$7:$D$592,0)),B_LVL,0)),"⚠ Same band as the manager","OK"))))),"—")</f>
        <v>OK</v>
      </c>
      <c r="BV355" s="64" t="n"/>
      <c r="BW355" s="20">
        <f>IFERROR(INDEX(LMH_PTS,MATCH(AG355,LMH_KEY,0)),0)</f>
        <v>9</v>
      </c>
      <c r="BX355" s="21">
        <f>IFERROR(INDEX(LMH_PTS,MATCH(AH355,LMH_KEY,0)),0)</f>
        <v>3</v>
      </c>
      <c r="BY355" s="21">
        <f>IFERROR(INDEX(LMH_PTS,MATCH(AI355,LMH_KEY,0)),0)</f>
        <v>3</v>
      </c>
      <c r="BZ355" s="21">
        <f>IFERROR(INDEX(LMH_PTS,MATCH(AJ355,LMH_KEY,0)),0)</f>
        <v>1</v>
      </c>
      <c r="CA355" s="21">
        <f>IFERROR(INDEX(LMH_PTS,MATCH(AK355,LMH_KEY,0)),0)</f>
        <v>3</v>
      </c>
      <c r="CB355" s="21">
        <f>IFERROR(INDEX(LMH_PTS,MATCH(AL355,LMH_KEY,0)),0)</f>
        <v>1</v>
      </c>
      <c r="CC355" s="21">
        <f>IFERROR(INDEX(LMH_PTS,MATCH(AM355,LMH_KEY,0)),0)</f>
        <v>1</v>
      </c>
      <c r="CD355" s="21">
        <f>IFERROR(INDEX(LMH_PTS,MATCH(IF(AU355&lt;&gt;"",AU355,AG355),LMH_KEY,0)),0)</f>
        <v>9</v>
      </c>
      <c r="CE355" s="21">
        <f>IFERROR(INDEX(LMH_PTS,MATCH(IF(AV355&lt;&gt;"",AV355,AH355),LMH_KEY,0)),0)</f>
        <v>3</v>
      </c>
      <c r="CF355" s="21">
        <f>IFERROR(INDEX(LMH_PTS,MATCH(IF(AW355&lt;&gt;"",AW355,AI355),LMH_KEY,0)),0)</f>
        <v>3</v>
      </c>
      <c r="CG355" s="21">
        <f>IFERROR(INDEX(LMH_PTS,MATCH(IF(AX355&lt;&gt;"",AX355,AJ355),LMH_KEY,0)),0)</f>
        <v>1</v>
      </c>
      <c r="CH355" s="21">
        <f>IFERROR(INDEX(LMH_PTS,MATCH(IF(AY355&lt;&gt;"",AY355,AK355),LMH_KEY,0)),0)</f>
        <v>3</v>
      </c>
      <c r="CI355" s="21">
        <f>IFERROR(INDEX(LMH_PTS,MATCH(IF(AZ355&lt;&gt;"",AZ355,AL355),LMH_KEY,0)),0)</f>
        <v>1</v>
      </c>
      <c r="CJ355" s="21">
        <f>IFERROR(INDEX(LMH_PTS,MATCH(IF(BA355&lt;&gt;"",BA355,AM355),LMH_KEY,0)),0)</f>
        <v>1</v>
      </c>
      <c r="CK355" s="21">
        <f>IF(BB355="",0,IFERROR(INDEX(LMH_STEP,MATCH(BB355,LMH_KEY,0)),0))</f>
        <v>-1</v>
      </c>
      <c r="CL355" s="21">
        <f>IF(BC355="",0,IFERROR(INDEX(LMH_STEP,MATCH(BC355,LMH_KEY,0)),0))</f>
        <v>-1</v>
      </c>
      <c r="CM355" s="21">
        <f>IF(BD355="",0,IFERROR(INDEX(LMH_STEP,MATCH(BD355,LMH_KEY,0)),0))</f>
        <v>-1</v>
      </c>
      <c r="CN355" s="21">
        <f>IF(BE355="",0,IFERROR(INDEX(LMH_STEP,MATCH(BE355,LMH_KEY,0)),0))</f>
        <v>-1</v>
      </c>
      <c r="CO355" s="21">
        <f>IF(BF355="",0,IFERROR(INDEX(LMH_STEP,MATCH(BF355,LMH_KEY,0)),0))</f>
        <v>-1</v>
      </c>
      <c r="CP355" s="21">
        <f>IF(BG355="",0,IFERROR(INDEX(LMH_STEP,MATCH(BG355,LMH_KEY,0)),0))</f>
        <v>1</v>
      </c>
      <c r="CQ355" s="21">
        <f>IF(BH355="",0,IFERROR(INDEX(LMH_STEP,MATCH(BH355,LMH_KEY,0)),0))</f>
        <v>0</v>
      </c>
      <c r="CR355" s="21">
        <f>IF(BI355&lt;&gt;"",IFERROR(INDEX(LMH_STEP,MATCH(BI355,LMH_KEY,0)),0),CK355)</f>
        <v>-1</v>
      </c>
      <c r="CS355" s="21">
        <f>IF(BJ355&lt;&gt;"",IFERROR(INDEX(LMH_STEP,MATCH(BJ355,LMH_KEY,0)),0),CL355)</f>
        <v>-1</v>
      </c>
      <c r="CT355" s="21">
        <f>IF(BK355&lt;&gt;"",IFERROR(INDEX(LMH_STEP,MATCH(BK355,LMH_KEY,0)),0),CM355)</f>
        <v>-1</v>
      </c>
      <c r="CU355" s="21">
        <f>IF(BL355&lt;&gt;"",IFERROR(INDEX(LMH_STEP,MATCH(BL355,LMH_KEY,0)),0),CN355)</f>
        <v>-1</v>
      </c>
      <c r="CV355" s="21">
        <f>IF(BM355&lt;&gt;"",IFERROR(INDEX(LMH_STEP,MATCH(BM355,LMH_KEY,0)),0),CO355)</f>
        <v>-1</v>
      </c>
      <c r="CW355" s="21">
        <f>IF(BN355&lt;&gt;"",IFERROR(INDEX(LMH_STEP,MATCH(BN355,LMH_KEY,0)),0),CP355)</f>
        <v>1</v>
      </c>
      <c r="CX355" s="21">
        <f>IF(BO355&lt;&gt;"",IFERROR(INDEX(LMH_STEP,MATCH(BO355,LMH_KEY,0)),0),CQ355)</f>
        <v>0</v>
      </c>
      <c r="CY355" s="21">
        <f>COUNTA(BI355:BO355)+IF(BP355&lt;&gt;"",1,0)+IFERROR(INDEX(RM_LCNT,MATCH($U355,RM_KEY,0)),0)</f>
        <v>0</v>
      </c>
      <c r="CZ355" s="21">
        <f>IF((BW355+BX355+BY355+BZ355+CA355+CB355+CC355)=0,0,(BW355*CK355+BX355*CL355+BY355*CM355+BZ355*CN355+CA355*CO355+CB355*CP355+CC355*CQ355)/(BW355+BX355+BY355+BZ355+CA355+CB355+CC355))</f>
        <v>-0.857142857142857</v>
      </c>
      <c r="DA355" s="21">
        <f>IF((CD355+CE355+CF355+CG355+CH355+CI355+CJ355)=0,0,(CD355*CR355+CE355*CS355+CF355*CT355+CG355*CU355+CH355*CV355+CI355*CW355+CJ355*CX355)/(CD355+CE355+CF355+CG355+CH355+CI355+CJ355))</f>
        <v>-0.857142857142857</v>
      </c>
    </row>
    <row r="356" ht="70" customHeight="1">
      <c r="A356" s="59" t="inlineStr">
        <is>
          <t>iFile</t>
        </is>
      </c>
      <c r="B356" s="17" t="inlineStr">
        <is>
          <t>Support</t>
        </is>
      </c>
      <c r="C356" s="17" t="n">
        <v>5</v>
      </c>
      <c r="D356" s="17" t="inlineStr">
        <is>
          <t>IRIS1907</t>
        </is>
      </c>
      <c r="E356" s="17" t="inlineStr">
        <is>
          <t>Varsha Kambale</t>
        </is>
      </c>
      <c r="F356" s="17" t="inlineStr">
        <is>
          <t>Client Solutions Executive</t>
        </is>
      </c>
      <c r="G356" s="17" t="inlineStr">
        <is>
          <t>Shruti Patil</t>
        </is>
      </c>
      <c r="H356" s="17" t="inlineStr">
        <is>
          <t>IRIS2289</t>
        </is>
      </c>
      <c r="I356" s="17" t="n">
        <v>10.4</v>
      </c>
      <c r="J356" s="17" t="inlineStr">
        <is>
          <t>B.E</t>
        </is>
      </c>
      <c r="K356" s="17" t="inlineStr">
        <is>
          <t>L3 – Professional / Associate</t>
        </is>
      </c>
      <c r="L356" s="82" t="inlineStr">
        <is>
          <t>20 of 20</t>
        </is>
      </c>
      <c r="M356" s="83" t="n"/>
      <c r="N356"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56" s="83" t="inlineStr">
        <is>
          <t>Latest rating: 3 · Potential: Medium · 9-box: Reliable Specialist</t>
        </is>
      </c>
      <c r="P356" s="83" t="inlineStr">
        <is>
          <t>Complexity &amp; Expertise: A3: Functional and regression testing, UAT release validation, root cause analysis, production issue support → moved up 0.5
Autonomy &amp; Decision: A2: Decides daily QA support, initial troubleshooting, reproducing issues and documenting results → matches the start
Accountability &amp; Impact: A3: UAT and release validation, production issue resolution, support SLAs and SLA reporting → moved up 0.5
Leadership &amp; Strategy: A1: No guidance of others described → matches the start</t>
        </is>
      </c>
      <c r="Q356" s="84" t="inlineStr">
        <is>
          <t>Open ▸</t>
        </is>
      </c>
      <c r="R356" s="84" t="inlineStr">
        <is>
          <t>Card ▸</t>
        </is>
      </c>
      <c r="S356" s="85" t="inlineStr">
        <is>
          <t>Customer Success &amp; Support</t>
        </is>
      </c>
      <c r="T356" s="86" t="inlineStr">
        <is>
          <t>Application &amp; Product Support</t>
        </is>
      </c>
      <c r="U356" s="86" t="inlineStr">
        <is>
          <t>R015</t>
        </is>
      </c>
      <c r="V356" s="86" t="inlineStr">
        <is>
          <t>Application &amp; Product Support · IC</t>
        </is>
      </c>
      <c r="W356" s="101" t="inlineStr">
        <is>
          <t>A3</t>
        </is>
      </c>
      <c r="X356" s="86" t="inlineStr">
        <is>
          <t>Band A · Practitioner</t>
        </is>
      </c>
      <c r="Y356" s="86" t="inlineStr">
        <is>
          <t>Senior Support Executive</t>
        </is>
      </c>
      <c r="Z356" s="86" t="n"/>
      <c r="AA356" s="86" t="inlineStr">
        <is>
          <t>Placed at A3 by the evidence: six ratings × market-derived weights and rules R1–R13 · no move needed for the reporting line</t>
        </is>
      </c>
      <c r="AB356" s="86" t="n"/>
      <c r="AC356" s="88" t="inlineStr">
        <is>
          <t>A3</t>
        </is>
      </c>
      <c r="AD356" s="21" t="inlineStr">
        <is>
          <t>High · 10.4 yrs vs market 2–5 yrs for A3</t>
        </is>
      </c>
      <c r="AE356" s="21" t="n"/>
      <c r="AF356" s="21" t="inlineStr">
        <is>
          <t>P2 · SFIA 3 Apply</t>
        </is>
      </c>
      <c r="AG356" s="89" t="str">
        <f>IFERROR(IF(INDEX(RM_I_C,MATCH($U356,RM_KEY,0))="","",INDEX(RM_I_C,MATCH($U356,RM_KEY,0))),"")</f>
        <v>H</v>
      </c>
      <c r="AH356" s="90" t="str">
        <f>IFERROR(IF(INDEX(RM_I_Au,MATCH($U356,RM_KEY,0))="","",INDEX(RM_I_Au,MATCH($U356,RM_KEY,0))),"")</f>
        <v>M</v>
      </c>
      <c r="AI356" s="90" t="str">
        <f>IFERROR(IF(INDEX(RM_I_Ac,MATCH($U356,RM_KEY,0))="","",INDEX(RM_I_Ac,MATCH($U356,RM_KEY,0))),"")</f>
        <v>M</v>
      </c>
      <c r="AJ356" s="90" t="str">
        <f>IFERROR(IF(INDEX(RM_I_L,MATCH($U356,RM_KEY,0))="","",INDEX(RM_I_L,MATCH($U356,RM_KEY,0))),"")</f>
        <v>L</v>
      </c>
      <c r="AK356" s="90" t="str">
        <f>IFERROR(IF(INDEX(RM_I_BI,MATCH($U356,RM_KEY,0))="","",INDEX(RM_I_BI,MATCH($U356,RM_KEY,0))),"")</f>
        <v>M</v>
      </c>
      <c r="AL356" s="90" t="str">
        <f>IFERROR(IF(INDEX(RM_I_Exp,MATCH($U356,RM_KEY,0))="","",INDEX(RM_I_Exp,MATCH($U356,RM_KEY,0))),"")</f>
        <v>L</v>
      </c>
      <c r="AM356" s="90" t="str">
        <f>IFERROR(IF(INDEX(RM_I_Edu,MATCH($U356,RM_KEY,0))="","",INDEX(RM_I_Edu,MATCH($U356,RM_KEY,0))),"")</f>
        <v>L</v>
      </c>
      <c r="AN356" s="91" t="str">
        <f>IFERROR(IF(INDEX(RM_M_C,MATCH($U356,RM_KEY,0))="","",INDEX(RM_M_C,MATCH($U356,RM_KEY,0))),"")</f>
        <v>H</v>
      </c>
      <c r="AO356" s="92" t="str">
        <f>IFERROR(IF(INDEX(RM_M_Au,MATCH($U356,RM_KEY,0))="","",INDEX(RM_M_Au,MATCH($U356,RM_KEY,0))),"")</f>
        <v>M</v>
      </c>
      <c r="AP356" s="92" t="str">
        <f>IFERROR(IF(INDEX(RM_M_Ac,MATCH($U356,RM_KEY,0))="","",INDEX(RM_M_Ac,MATCH($U356,RM_KEY,0))),"")</f>
        <v>M</v>
      </c>
      <c r="AQ356" s="92" t="str">
        <f>IFERROR(IF(INDEX(RM_M_L,MATCH($U356,RM_KEY,0))="","",INDEX(RM_M_L,MATCH($U356,RM_KEY,0))),"")</f>
        <v>L</v>
      </c>
      <c r="AR356" s="92" t="str">
        <f>IFERROR(IF(INDEX(RM_M_BI,MATCH($U356,RM_KEY,0))="","",INDEX(RM_M_BI,MATCH($U356,RM_KEY,0))),"")</f>
        <v>L</v>
      </c>
      <c r="AS356" s="92" t="str">
        <f>IFERROR(IF(INDEX(RM_M_Exp,MATCH($U356,RM_KEY,0))="","",INDEX(RM_M_Exp,MATCH($U356,RM_KEY,0))),"")</f>
        <v>L</v>
      </c>
      <c r="AT356" s="92" t="str">
        <f>IFERROR(IF(INDEX(RM_M_Edu,MATCH($U356,RM_KEY,0))="","",INDEX(RM_M_Edu,MATCH($U356,RM_KEY,0))),"")</f>
        <v>L</v>
      </c>
      <c r="AU356" s="93" t="str">
        <f>IFERROR(IF(INDEX(RM_L_C,MATCH($U356,RM_KEY,0))="","",INDEX(RM_L_C,MATCH($U356,RM_KEY,0))),"")</f>
        <v/>
      </c>
      <c r="AV356" s="94" t="str">
        <f>IFERROR(IF(INDEX(RM_L_Au,MATCH($U356,RM_KEY,0))="","",INDEX(RM_L_Au,MATCH($U356,RM_KEY,0))),"")</f>
        <v/>
      </c>
      <c r="AW356" s="94" t="str">
        <f>IFERROR(IF(INDEX(RM_L_Ac,MATCH($U356,RM_KEY,0))="","",INDEX(RM_L_Ac,MATCH($U356,RM_KEY,0))),"")</f>
        <v/>
      </c>
      <c r="AX356" s="94" t="str">
        <f>IFERROR(IF(INDEX(RM_L_L,MATCH($U356,RM_KEY,0))="","",INDEX(RM_L_L,MATCH($U356,RM_KEY,0))),"")</f>
        <v/>
      </c>
      <c r="AY356" s="94" t="str">
        <f>IFERROR(IF(INDEX(RM_L_BI,MATCH($U356,RM_KEY,0))="","",INDEX(RM_L_BI,MATCH($U356,RM_KEY,0))),"")</f>
        <v/>
      </c>
      <c r="AZ356" s="94" t="str">
        <f>IFERROR(IF(INDEX(RM_L_Exp,MATCH($U356,RM_KEY,0))="","",INDEX(RM_L_Exp,MATCH($U356,RM_KEY,0))),"")</f>
        <v/>
      </c>
      <c r="BA356" s="94" t="str">
        <f>IFERROR(IF(INDEX(RM_L_Edu,MATCH($U356,RM_KEY,0))="","",INDEX(RM_L_Edu,MATCH($U356,RM_KEY,0))),"")</f>
        <v/>
      </c>
      <c r="BB356" s="89" t="inlineStr">
        <is>
          <t>M</t>
        </is>
      </c>
      <c r="BC356" s="90" t="inlineStr">
        <is>
          <t>L</t>
        </is>
      </c>
      <c r="BD356" s="90" t="inlineStr">
        <is>
          <t>M</t>
        </is>
      </c>
      <c r="BE356" s="90" t="inlineStr">
        <is>
          <t>L</t>
        </is>
      </c>
      <c r="BF356" s="90" t="inlineStr">
        <is>
          <t>M</t>
        </is>
      </c>
      <c r="BG356" s="90" t="inlineStr">
        <is>
          <t>H</t>
        </is>
      </c>
      <c r="BH356" s="90" t="inlineStr">
        <is>
          <t>M</t>
        </is>
      </c>
      <c r="BI356" s="93" t="n"/>
      <c r="BJ356" s="94" t="n"/>
      <c r="BK356" s="94" t="n"/>
      <c r="BL356" s="94" t="n"/>
      <c r="BM356" s="94" t="n"/>
      <c r="BN356" s="94" t="n"/>
      <c r="BO356" s="94" t="n"/>
      <c r="BP356" s="63" t="n"/>
      <c r="BQ356" s="95" t="str">
        <f>IF(CY356=0,"",IF(BP356&lt;&gt;"",BP356,IF(LEFT(W356,1)="X",W356,IF(OR(W356="B+",W356="C+"),INDEX(LAD_PC,MAX(1,MIN(14,MATCH(W356,LAD_PC,0)+IF((DA356-CZ356)&gt;=0.5,1,IF((DA356-CZ356)&lt;=-0.5,-1,0))))),INDEX(LAD_STD,MAX(1,MIN(12,MATCH(W356,LAD_STD,0)+IF((DA356-CZ356)&gt;=0.5,1,IF((DA356-CZ356)&lt;=-0.5,-1,0)))))))))</f>
        <v/>
      </c>
      <c r="BR356" s="86" t="str">
        <f>IF(BQ356="","",IFERROR(CHOOSE(INDEX(B_RANK,MATCH(BQ356,B_LVL,0)),"Band A · Practitioner","Band B · Specialist / Manager","B+ · Player-Coach","Band C · Principal / Head","C+ · Player-Coach","Band D · Business leadership","Band E · Enterprise leadership"),"Band X · Consultant"))</f>
        <v/>
      </c>
      <c r="BS356" s="86" t="str">
        <f>IF(BQ356="","",IF(BQ356=W356,"• Same",IF(INDEX(B_VAL,MATCH(BQ356,B_LVL,0))&gt;INDEX(B_VAL,MATCH(W356,B_LVL,0)),"▲ Up","▼ Down")))</f>
        <v/>
      </c>
      <c r="BT356" s="95" t="str">
        <f>IF(BQ356&lt;&gt;"",BQ356,W356)</f>
        <v>A3</v>
      </c>
      <c r="BU356" s="86" t="str">
        <f>IFERROR(IF($H356="","—",IF(OR(LEFT(BT356,1)="X",LEFT(INDEX($BT$7:$BT$592,MATCH($H356,$D$7:$D$592,0)),1)="X"),"—",IF(AND(LEFT(BT356,1)="E",LEFT(INDEX($BT$7:$BT$592,MATCH($H356,$D$7:$D$592,0)),1)="E"),"Exception · Band E",IF(INDEX(B_VAL,MATCH(BT356,B_LVL,0))&gt;=INDEX(B_VAL,MATCH(INDEX($BT$7:$BT$592,MATCH($H356,$D$7:$D$592,0)),B_LVL,0)),"⚠ At or above the manager",IF(INDEX(B_RANK,MATCH(BT356,B_LVL,0))=INDEX(B_RANK,MATCH(INDEX($BT$7:$BT$592,MATCH($H356,$D$7:$D$592,0)),B_LVL,0)),"⚠ Same band as the manager","OK"))))),"—")</f>
        <v>OK</v>
      </c>
      <c r="BV356" s="64" t="n"/>
      <c r="BW356" s="20">
        <f>IFERROR(INDEX(LMH_PTS,MATCH(AG356,LMH_KEY,0)),0)</f>
        <v>9</v>
      </c>
      <c r="BX356" s="21">
        <f>IFERROR(INDEX(LMH_PTS,MATCH(AH356,LMH_KEY,0)),0)</f>
        <v>3</v>
      </c>
      <c r="BY356" s="21">
        <f>IFERROR(INDEX(LMH_PTS,MATCH(AI356,LMH_KEY,0)),0)</f>
        <v>3</v>
      </c>
      <c r="BZ356" s="21">
        <f>IFERROR(INDEX(LMH_PTS,MATCH(AJ356,LMH_KEY,0)),0)</f>
        <v>1</v>
      </c>
      <c r="CA356" s="21">
        <f>IFERROR(INDEX(LMH_PTS,MATCH(AK356,LMH_KEY,0)),0)</f>
        <v>3</v>
      </c>
      <c r="CB356" s="21">
        <f>IFERROR(INDEX(LMH_PTS,MATCH(AL356,LMH_KEY,0)),0)</f>
        <v>1</v>
      </c>
      <c r="CC356" s="21">
        <f>IFERROR(INDEX(LMH_PTS,MATCH(AM356,LMH_KEY,0)),0)</f>
        <v>1</v>
      </c>
      <c r="CD356" s="21">
        <f>IFERROR(INDEX(LMH_PTS,MATCH(IF(AU356&lt;&gt;"",AU356,AG356),LMH_KEY,0)),0)</f>
        <v>9</v>
      </c>
      <c r="CE356" s="21">
        <f>IFERROR(INDEX(LMH_PTS,MATCH(IF(AV356&lt;&gt;"",AV356,AH356),LMH_KEY,0)),0)</f>
        <v>3</v>
      </c>
      <c r="CF356" s="21">
        <f>IFERROR(INDEX(LMH_PTS,MATCH(IF(AW356&lt;&gt;"",AW356,AI356),LMH_KEY,0)),0)</f>
        <v>3</v>
      </c>
      <c r="CG356" s="21">
        <f>IFERROR(INDEX(LMH_PTS,MATCH(IF(AX356&lt;&gt;"",AX356,AJ356),LMH_KEY,0)),0)</f>
        <v>1</v>
      </c>
      <c r="CH356" s="21">
        <f>IFERROR(INDEX(LMH_PTS,MATCH(IF(AY356&lt;&gt;"",AY356,AK356),LMH_KEY,0)),0)</f>
        <v>3</v>
      </c>
      <c r="CI356" s="21">
        <f>IFERROR(INDEX(LMH_PTS,MATCH(IF(AZ356&lt;&gt;"",AZ356,AL356),LMH_KEY,0)),0)</f>
        <v>1</v>
      </c>
      <c r="CJ356" s="21">
        <f>IFERROR(INDEX(LMH_PTS,MATCH(IF(BA356&lt;&gt;"",BA356,AM356),LMH_KEY,0)),0)</f>
        <v>1</v>
      </c>
      <c r="CK356" s="21">
        <f>IF(BB356="",0,IFERROR(INDEX(LMH_STEP,MATCH(BB356,LMH_KEY,0)),0))</f>
        <v>0</v>
      </c>
      <c r="CL356" s="21">
        <f>IF(BC356="",0,IFERROR(INDEX(LMH_STEP,MATCH(BC356,LMH_KEY,0)),0))</f>
        <v>-1</v>
      </c>
      <c r="CM356" s="21">
        <f>IF(BD356="",0,IFERROR(INDEX(LMH_STEP,MATCH(BD356,LMH_KEY,0)),0))</f>
        <v>0</v>
      </c>
      <c r="CN356" s="21">
        <f>IF(BE356="",0,IFERROR(INDEX(LMH_STEP,MATCH(BE356,LMH_KEY,0)),0))</f>
        <v>-1</v>
      </c>
      <c r="CO356" s="21">
        <f>IF(BF356="",0,IFERROR(INDEX(LMH_STEP,MATCH(BF356,LMH_KEY,0)),0))</f>
        <v>0</v>
      </c>
      <c r="CP356" s="21">
        <f>IF(BG356="",0,IFERROR(INDEX(LMH_STEP,MATCH(BG356,LMH_KEY,0)),0))</f>
        <v>1</v>
      </c>
      <c r="CQ356" s="21">
        <f>IF(BH356="",0,IFERROR(INDEX(LMH_STEP,MATCH(BH356,LMH_KEY,0)),0))</f>
        <v>0</v>
      </c>
      <c r="CR356" s="21">
        <f>IF(BI356&lt;&gt;"",IFERROR(INDEX(LMH_STEP,MATCH(BI356,LMH_KEY,0)),0),CK356)</f>
        <v>0</v>
      </c>
      <c r="CS356" s="21">
        <f>IF(BJ356&lt;&gt;"",IFERROR(INDEX(LMH_STEP,MATCH(BJ356,LMH_KEY,0)),0),CL356)</f>
        <v>-1</v>
      </c>
      <c r="CT356" s="21">
        <f>IF(BK356&lt;&gt;"",IFERROR(INDEX(LMH_STEP,MATCH(BK356,LMH_KEY,0)),0),CM356)</f>
        <v>0</v>
      </c>
      <c r="CU356" s="21">
        <f>IF(BL356&lt;&gt;"",IFERROR(INDEX(LMH_STEP,MATCH(BL356,LMH_KEY,0)),0),CN356)</f>
        <v>-1</v>
      </c>
      <c r="CV356" s="21">
        <f>IF(BM356&lt;&gt;"",IFERROR(INDEX(LMH_STEP,MATCH(BM356,LMH_KEY,0)),0),CO356)</f>
        <v>0</v>
      </c>
      <c r="CW356" s="21">
        <f>IF(BN356&lt;&gt;"",IFERROR(INDEX(LMH_STEP,MATCH(BN356,LMH_KEY,0)),0),CP356)</f>
        <v>1</v>
      </c>
      <c r="CX356" s="21">
        <f>IF(BO356&lt;&gt;"",IFERROR(INDEX(LMH_STEP,MATCH(BO356,LMH_KEY,0)),0),CQ356)</f>
        <v>0</v>
      </c>
      <c r="CY356" s="21">
        <f>COUNTA(BI356:BO356)+IF(BP356&lt;&gt;"",1,0)+IFERROR(INDEX(RM_LCNT,MATCH($U356,RM_KEY,0)),0)</f>
        <v>0</v>
      </c>
      <c r="CZ356" s="21">
        <f>IF((BW356+BX356+BY356+BZ356+CA356+CB356+CC356)=0,0,(BW356*CK356+BX356*CL356+BY356*CM356+BZ356*CN356+CA356*CO356+CB356*CP356+CC356*CQ356)/(BW356+BX356+BY356+BZ356+CA356+CB356+CC356))</f>
        <v>-0.142857142857143</v>
      </c>
      <c r="DA356" s="21">
        <f>IF((CD356+CE356+CF356+CG356+CH356+CI356+CJ356)=0,0,(CD356*CR356+CE356*CS356+CF356*CT356+CG356*CU356+CH356*CV356+CI356*CW356+CJ356*CX356)/(CD356+CE356+CF356+CG356+CH356+CI356+CJ356))</f>
        <v>-0.142857142857143</v>
      </c>
    </row>
    <row r="357" ht="70" customHeight="1">
      <c r="A357" s="59" t="inlineStr">
        <is>
          <t>iFile</t>
        </is>
      </c>
      <c r="B357" s="17" t="inlineStr">
        <is>
          <t>Support</t>
        </is>
      </c>
      <c r="C357" s="17" t="n">
        <v>5</v>
      </c>
      <c r="D357" s="17" t="inlineStr">
        <is>
          <t>IRISC348</t>
        </is>
      </c>
      <c r="E357" s="17" t="inlineStr">
        <is>
          <t>Uzma Shaikh</t>
        </is>
      </c>
      <c r="F357" s="17" t="inlineStr">
        <is>
          <t>Consultant</t>
        </is>
      </c>
      <c r="G357" s="17" t="inlineStr">
        <is>
          <t>Shruti Patil</t>
        </is>
      </c>
      <c r="H357" s="17" t="inlineStr">
        <is>
          <t>IRIS2289</t>
        </is>
      </c>
      <c r="I357" s="17" t="n">
        <v>0.3</v>
      </c>
      <c r="J357" s="17" t="inlineStr">
        <is>
          <t>B.Tech</t>
        </is>
      </c>
      <c r="K357" s="17" t="n"/>
      <c r="L357" s="82" t="inlineStr">
        <is>
          <t>20 of 20</t>
        </is>
      </c>
      <c r="M357" s="83" t="n"/>
      <c r="N357" s="83" t="n"/>
      <c r="O357" s="83" t="inlineStr">
        <is>
          <t>Latest rating: Not rated · manager · 9-box: Not placed · manager</t>
        </is>
      </c>
      <c r="P357" s="83" t="inlineStr">
        <is>
          <t>Complexity &amp; Expertise: A2: Checks tickets, tests scenarios and produces test cases and results → matches the start
Autonomy &amp; Decision: A2: Decides only on handling the portal → matches the start
Accountability &amp; Impact: A2: Test results and timely client responses; errors delay deployment → matches the start
Leadership &amp; Strategy: A2: Assists team members and developers with portal work → moved up 0.5</t>
        </is>
      </c>
      <c r="Q357" s="84" t="inlineStr">
        <is>
          <t>Open ▸</t>
        </is>
      </c>
      <c r="R357" s="84" t="inlineStr">
        <is>
          <t>Card ▸</t>
        </is>
      </c>
      <c r="S357" s="85" t="inlineStr">
        <is>
          <t>Customer Success &amp; Support</t>
        </is>
      </c>
      <c r="T357" s="86" t="inlineStr">
        <is>
          <t>Application &amp; Product Support</t>
        </is>
      </c>
      <c r="U357" s="86" t="inlineStr">
        <is>
          <t>R015</t>
        </is>
      </c>
      <c r="V357" s="86" t="inlineStr">
        <is>
          <t>Application &amp; Product Support · IC</t>
        </is>
      </c>
      <c r="W357" s="101" t="inlineStr">
        <is>
          <t>A2</t>
        </is>
      </c>
      <c r="X357" s="86" t="inlineStr">
        <is>
          <t>Band A · Practitioner</t>
        </is>
      </c>
      <c r="Y357" s="86" t="inlineStr">
        <is>
          <t>Support Executive</t>
        </is>
      </c>
      <c r="Z357" s="86" t="n"/>
      <c r="AA357" s="86" t="inlineStr">
        <is>
          <t>Placed at A2 by the evidence: six ratings × market-derived weights and rules R1–R13 · no move needed for the reporting line</t>
        </is>
      </c>
      <c r="AB357" s="86" t="n"/>
      <c r="AC357" s="88" t="inlineStr">
        <is>
          <t>A2</t>
        </is>
      </c>
      <c r="AD357" s="21" t="inlineStr">
        <is>
          <t>Medium · 0.3 yrs vs market 0–3 yrs for A2</t>
        </is>
      </c>
      <c r="AE357" s="21" t="n"/>
      <c r="AF357" s="21" t="inlineStr">
        <is>
          <t>P1–P2 · SFIA 2 Assist</t>
        </is>
      </c>
      <c r="AG357" s="89" t="str">
        <f>IFERROR(IF(INDEX(RM_I_C,MATCH($U357,RM_KEY,0))="","",INDEX(RM_I_C,MATCH($U357,RM_KEY,0))),"")</f>
        <v>H</v>
      </c>
      <c r="AH357" s="90" t="str">
        <f>IFERROR(IF(INDEX(RM_I_Au,MATCH($U357,RM_KEY,0))="","",INDEX(RM_I_Au,MATCH($U357,RM_KEY,0))),"")</f>
        <v>M</v>
      </c>
      <c r="AI357" s="90" t="str">
        <f>IFERROR(IF(INDEX(RM_I_Ac,MATCH($U357,RM_KEY,0))="","",INDEX(RM_I_Ac,MATCH($U357,RM_KEY,0))),"")</f>
        <v>M</v>
      </c>
      <c r="AJ357" s="90" t="str">
        <f>IFERROR(IF(INDEX(RM_I_L,MATCH($U357,RM_KEY,0))="","",INDEX(RM_I_L,MATCH($U357,RM_KEY,0))),"")</f>
        <v>L</v>
      </c>
      <c r="AK357" s="90" t="str">
        <f>IFERROR(IF(INDEX(RM_I_BI,MATCH($U357,RM_KEY,0))="","",INDEX(RM_I_BI,MATCH($U357,RM_KEY,0))),"")</f>
        <v>M</v>
      </c>
      <c r="AL357" s="90" t="str">
        <f>IFERROR(IF(INDEX(RM_I_Exp,MATCH($U357,RM_KEY,0))="","",INDEX(RM_I_Exp,MATCH($U357,RM_KEY,0))),"")</f>
        <v>L</v>
      </c>
      <c r="AM357" s="90" t="str">
        <f>IFERROR(IF(INDEX(RM_I_Edu,MATCH($U357,RM_KEY,0))="","",INDEX(RM_I_Edu,MATCH($U357,RM_KEY,0))),"")</f>
        <v>L</v>
      </c>
      <c r="AN357" s="91" t="str">
        <f>IFERROR(IF(INDEX(RM_M_C,MATCH($U357,RM_KEY,0))="","",INDEX(RM_M_C,MATCH($U357,RM_KEY,0))),"")</f>
        <v>H</v>
      </c>
      <c r="AO357" s="92" t="str">
        <f>IFERROR(IF(INDEX(RM_M_Au,MATCH($U357,RM_KEY,0))="","",INDEX(RM_M_Au,MATCH($U357,RM_KEY,0))),"")</f>
        <v>M</v>
      </c>
      <c r="AP357" s="92" t="str">
        <f>IFERROR(IF(INDEX(RM_M_Ac,MATCH($U357,RM_KEY,0))="","",INDEX(RM_M_Ac,MATCH($U357,RM_KEY,0))),"")</f>
        <v>M</v>
      </c>
      <c r="AQ357" s="92" t="str">
        <f>IFERROR(IF(INDEX(RM_M_L,MATCH($U357,RM_KEY,0))="","",INDEX(RM_M_L,MATCH($U357,RM_KEY,0))),"")</f>
        <v>L</v>
      </c>
      <c r="AR357" s="92" t="str">
        <f>IFERROR(IF(INDEX(RM_M_BI,MATCH($U357,RM_KEY,0))="","",INDEX(RM_M_BI,MATCH($U357,RM_KEY,0))),"")</f>
        <v>L</v>
      </c>
      <c r="AS357" s="92" t="str">
        <f>IFERROR(IF(INDEX(RM_M_Exp,MATCH($U357,RM_KEY,0))="","",INDEX(RM_M_Exp,MATCH($U357,RM_KEY,0))),"")</f>
        <v>L</v>
      </c>
      <c r="AT357" s="92" t="str">
        <f>IFERROR(IF(INDEX(RM_M_Edu,MATCH($U357,RM_KEY,0))="","",INDEX(RM_M_Edu,MATCH($U357,RM_KEY,0))),"")</f>
        <v>L</v>
      </c>
      <c r="AU357" s="93" t="str">
        <f>IFERROR(IF(INDEX(RM_L_C,MATCH($U357,RM_KEY,0))="","",INDEX(RM_L_C,MATCH($U357,RM_KEY,0))),"")</f>
        <v/>
      </c>
      <c r="AV357" s="94" t="str">
        <f>IFERROR(IF(INDEX(RM_L_Au,MATCH($U357,RM_KEY,0))="","",INDEX(RM_L_Au,MATCH($U357,RM_KEY,0))),"")</f>
        <v/>
      </c>
      <c r="AW357" s="94" t="str">
        <f>IFERROR(IF(INDEX(RM_L_Ac,MATCH($U357,RM_KEY,0))="","",INDEX(RM_L_Ac,MATCH($U357,RM_KEY,0))),"")</f>
        <v/>
      </c>
      <c r="AX357" s="94" t="str">
        <f>IFERROR(IF(INDEX(RM_L_L,MATCH($U357,RM_KEY,0))="","",INDEX(RM_L_L,MATCH($U357,RM_KEY,0))),"")</f>
        <v/>
      </c>
      <c r="AY357" s="94" t="str">
        <f>IFERROR(IF(INDEX(RM_L_BI,MATCH($U357,RM_KEY,0))="","",INDEX(RM_L_BI,MATCH($U357,RM_KEY,0))),"")</f>
        <v/>
      </c>
      <c r="AZ357" s="94" t="str">
        <f>IFERROR(IF(INDEX(RM_L_Exp,MATCH($U357,RM_KEY,0))="","",INDEX(RM_L_Exp,MATCH($U357,RM_KEY,0))),"")</f>
        <v/>
      </c>
      <c r="BA357" s="94" t="str">
        <f>IFERROR(IF(INDEX(RM_L_Edu,MATCH($U357,RM_KEY,0))="","",INDEX(RM_L_Edu,MATCH($U357,RM_KEY,0))),"")</f>
        <v/>
      </c>
      <c r="BB357" s="89" t="inlineStr">
        <is>
          <t>M</t>
        </is>
      </c>
      <c r="BC357" s="90" t="inlineStr">
        <is>
          <t>M</t>
        </is>
      </c>
      <c r="BD357" s="90" t="inlineStr">
        <is>
          <t>M</t>
        </is>
      </c>
      <c r="BE357" s="90" t="inlineStr">
        <is>
          <t>M</t>
        </is>
      </c>
      <c r="BF357" s="90" t="n"/>
      <c r="BG357" s="90" t="inlineStr">
        <is>
          <t>M</t>
        </is>
      </c>
      <c r="BH357" s="90" t="inlineStr">
        <is>
          <t>M</t>
        </is>
      </c>
      <c r="BI357" s="93" t="n"/>
      <c r="BJ357" s="94" t="n"/>
      <c r="BK357" s="94" t="n"/>
      <c r="BL357" s="94" t="n"/>
      <c r="BM357" s="94" t="n"/>
      <c r="BN357" s="94" t="n"/>
      <c r="BO357" s="94" t="n"/>
      <c r="BP357" s="63" t="n"/>
      <c r="BQ357" s="95" t="str">
        <f>IF(CY357=0,"",IF(BP357&lt;&gt;"",BP357,IF(LEFT(W357,1)="X",W357,IF(OR(W357="B+",W357="C+"),INDEX(LAD_PC,MAX(1,MIN(14,MATCH(W357,LAD_PC,0)+IF((DA357-CZ357)&gt;=0.5,1,IF((DA357-CZ357)&lt;=-0.5,-1,0))))),INDEX(LAD_STD,MAX(1,MIN(12,MATCH(W357,LAD_STD,0)+IF((DA357-CZ357)&gt;=0.5,1,IF((DA357-CZ357)&lt;=-0.5,-1,0)))))))))</f>
        <v/>
      </c>
      <c r="BR357" s="86" t="str">
        <f>IF(BQ357="","",IFERROR(CHOOSE(INDEX(B_RANK,MATCH(BQ357,B_LVL,0)),"Band A · Practitioner","Band B · Specialist / Manager","B+ · Player-Coach","Band C · Principal / Head","C+ · Player-Coach","Band D · Business leadership","Band E · Enterprise leadership"),"Band X · Consultant"))</f>
        <v/>
      </c>
      <c r="BS357" s="86" t="str">
        <f>IF(BQ357="","",IF(BQ357=W357,"• Same",IF(INDEX(B_VAL,MATCH(BQ357,B_LVL,0))&gt;INDEX(B_VAL,MATCH(W357,B_LVL,0)),"▲ Up","▼ Down")))</f>
        <v/>
      </c>
      <c r="BT357" s="95" t="str">
        <f>IF(BQ357&lt;&gt;"",BQ357,W357)</f>
        <v>A2</v>
      </c>
      <c r="BU357" s="86" t="str">
        <f>IFERROR(IF($H357="","—",IF(OR(LEFT(BT357,1)="X",LEFT(INDEX($BT$7:$BT$592,MATCH($H357,$D$7:$D$592,0)),1)="X"),"—",IF(AND(LEFT(BT357,1)="E",LEFT(INDEX($BT$7:$BT$592,MATCH($H357,$D$7:$D$592,0)),1)="E"),"Exception · Band E",IF(INDEX(B_VAL,MATCH(BT357,B_LVL,0))&gt;=INDEX(B_VAL,MATCH(INDEX($BT$7:$BT$592,MATCH($H357,$D$7:$D$592,0)),B_LVL,0)),"⚠ At or above the manager",IF(INDEX(B_RANK,MATCH(BT357,B_LVL,0))=INDEX(B_RANK,MATCH(INDEX($BT$7:$BT$592,MATCH($H357,$D$7:$D$592,0)),B_LVL,0)),"⚠ Same band as the manager","OK"))))),"—")</f>
        <v>OK</v>
      </c>
      <c r="BV357" s="64" t="n"/>
      <c r="BW357" s="20">
        <f>IFERROR(INDEX(LMH_PTS,MATCH(AG357,LMH_KEY,0)),0)</f>
        <v>9</v>
      </c>
      <c r="BX357" s="21">
        <f>IFERROR(INDEX(LMH_PTS,MATCH(AH357,LMH_KEY,0)),0)</f>
        <v>3</v>
      </c>
      <c r="BY357" s="21">
        <f>IFERROR(INDEX(LMH_PTS,MATCH(AI357,LMH_KEY,0)),0)</f>
        <v>3</v>
      </c>
      <c r="BZ357" s="21">
        <f>IFERROR(INDEX(LMH_PTS,MATCH(AJ357,LMH_KEY,0)),0)</f>
        <v>1</v>
      </c>
      <c r="CA357" s="21">
        <f>IFERROR(INDEX(LMH_PTS,MATCH(AK357,LMH_KEY,0)),0)</f>
        <v>3</v>
      </c>
      <c r="CB357" s="21">
        <f>IFERROR(INDEX(LMH_PTS,MATCH(AL357,LMH_KEY,0)),0)</f>
        <v>1</v>
      </c>
      <c r="CC357" s="21">
        <f>IFERROR(INDEX(LMH_PTS,MATCH(AM357,LMH_KEY,0)),0)</f>
        <v>1</v>
      </c>
      <c r="CD357" s="21">
        <f>IFERROR(INDEX(LMH_PTS,MATCH(IF(AU357&lt;&gt;"",AU357,AG357),LMH_KEY,0)),0)</f>
        <v>9</v>
      </c>
      <c r="CE357" s="21">
        <f>IFERROR(INDEX(LMH_PTS,MATCH(IF(AV357&lt;&gt;"",AV357,AH357),LMH_KEY,0)),0)</f>
        <v>3</v>
      </c>
      <c r="CF357" s="21">
        <f>IFERROR(INDEX(LMH_PTS,MATCH(IF(AW357&lt;&gt;"",AW357,AI357),LMH_KEY,0)),0)</f>
        <v>3</v>
      </c>
      <c r="CG357" s="21">
        <f>IFERROR(INDEX(LMH_PTS,MATCH(IF(AX357&lt;&gt;"",AX357,AJ357),LMH_KEY,0)),0)</f>
        <v>1</v>
      </c>
      <c r="CH357" s="21">
        <f>IFERROR(INDEX(LMH_PTS,MATCH(IF(AY357&lt;&gt;"",AY357,AK357),LMH_KEY,0)),0)</f>
        <v>3</v>
      </c>
      <c r="CI357" s="21">
        <f>IFERROR(INDEX(LMH_PTS,MATCH(IF(AZ357&lt;&gt;"",AZ357,AL357),LMH_KEY,0)),0)</f>
        <v>1</v>
      </c>
      <c r="CJ357" s="21">
        <f>IFERROR(INDEX(LMH_PTS,MATCH(IF(BA357&lt;&gt;"",BA357,AM357),LMH_KEY,0)),0)</f>
        <v>1</v>
      </c>
      <c r="CK357" s="21">
        <f>IF(BB357="",0,IFERROR(INDEX(LMH_STEP,MATCH(BB357,LMH_KEY,0)),0))</f>
        <v>0</v>
      </c>
      <c r="CL357" s="21">
        <f>IF(BC357="",0,IFERROR(INDEX(LMH_STEP,MATCH(BC357,LMH_KEY,0)),0))</f>
        <v>0</v>
      </c>
      <c r="CM357" s="21">
        <f>IF(BD357="",0,IFERROR(INDEX(LMH_STEP,MATCH(BD357,LMH_KEY,0)),0))</f>
        <v>0</v>
      </c>
      <c r="CN357" s="21">
        <f>IF(BE357="",0,IFERROR(INDEX(LMH_STEP,MATCH(BE357,LMH_KEY,0)),0))</f>
        <v>0</v>
      </c>
      <c r="CO357" s="21">
        <f>IF(BF357="",0,IFERROR(INDEX(LMH_STEP,MATCH(BF357,LMH_KEY,0)),0))</f>
        <v>0</v>
      </c>
      <c r="CP357" s="21">
        <f>IF(BG357="",0,IFERROR(INDEX(LMH_STEP,MATCH(BG357,LMH_KEY,0)),0))</f>
        <v>0</v>
      </c>
      <c r="CQ357" s="21">
        <f>IF(BH357="",0,IFERROR(INDEX(LMH_STEP,MATCH(BH357,LMH_KEY,0)),0))</f>
        <v>0</v>
      </c>
      <c r="CR357" s="21">
        <f>IF(BI357&lt;&gt;"",IFERROR(INDEX(LMH_STEP,MATCH(BI357,LMH_KEY,0)),0),CK357)</f>
        <v>0</v>
      </c>
      <c r="CS357" s="21">
        <f>IF(BJ357&lt;&gt;"",IFERROR(INDEX(LMH_STEP,MATCH(BJ357,LMH_KEY,0)),0),CL357)</f>
        <v>0</v>
      </c>
      <c r="CT357" s="21">
        <f>IF(BK357&lt;&gt;"",IFERROR(INDEX(LMH_STEP,MATCH(BK357,LMH_KEY,0)),0),CM357)</f>
        <v>0</v>
      </c>
      <c r="CU357" s="21">
        <f>IF(BL357&lt;&gt;"",IFERROR(INDEX(LMH_STEP,MATCH(BL357,LMH_KEY,0)),0),CN357)</f>
        <v>0</v>
      </c>
      <c r="CV357" s="21">
        <f>IF(BM357&lt;&gt;"",IFERROR(INDEX(LMH_STEP,MATCH(BM357,LMH_KEY,0)),0),CO357)</f>
        <v>0</v>
      </c>
      <c r="CW357" s="21">
        <f>IF(BN357&lt;&gt;"",IFERROR(INDEX(LMH_STEP,MATCH(BN357,LMH_KEY,0)),0),CP357)</f>
        <v>0</v>
      </c>
      <c r="CX357" s="21">
        <f>IF(BO357&lt;&gt;"",IFERROR(INDEX(LMH_STEP,MATCH(BO357,LMH_KEY,0)),0),CQ357)</f>
        <v>0</v>
      </c>
      <c r="CY357" s="21">
        <f>COUNTA(BI357:BO357)+IF(BP357&lt;&gt;"",1,0)+IFERROR(INDEX(RM_LCNT,MATCH($U357,RM_KEY,0)),0)</f>
        <v>0</v>
      </c>
      <c r="CZ357" s="21">
        <f>IF((BW357+BX357+BY357+BZ357+CA357+CB357+CC357)=0,0,(BW357*CK357+BX357*CL357+BY357*CM357+BZ357*CN357+CA357*CO357+CB357*CP357+CC357*CQ357)/(BW357+BX357+BY357+BZ357+CA357+CB357+CC357))</f>
        <v>0</v>
      </c>
      <c r="DA357" s="21">
        <f>IF((CD357+CE357+CF357+CG357+CH357+CI357+CJ357)=0,0,(CD357*CR357+CE357*CS357+CF357*CT357+CG357*CU357+CH357*CV357+CI357*CW357+CJ357*CX357)/(CD357+CE357+CF357+CG357+CH357+CI357+CJ357))</f>
        <v>0</v>
      </c>
    </row>
    <row r="358" ht="70" customHeight="1">
      <c r="A358" s="59" t="inlineStr">
        <is>
          <t>iFile</t>
        </is>
      </c>
      <c r="B358" s="17" t="inlineStr">
        <is>
          <t>Technology</t>
        </is>
      </c>
      <c r="C358" s="17" t="n">
        <v>5</v>
      </c>
      <c r="D358" s="17" t="inlineStr">
        <is>
          <t>INTN0305</t>
        </is>
      </c>
      <c r="E358" s="17" t="inlineStr">
        <is>
          <t>Samiksha Sawant</t>
        </is>
      </c>
      <c r="F358" s="17" t="inlineStr">
        <is>
          <t>Intern</t>
        </is>
      </c>
      <c r="G358" s="17" t="inlineStr">
        <is>
          <t>Shruti Patil</t>
        </is>
      </c>
      <c r="H358" s="17" t="inlineStr">
        <is>
          <t>IRIS2289</t>
        </is>
      </c>
      <c r="I358" s="17" t="n">
        <v>0.2</v>
      </c>
      <c r="J358" s="17" t="inlineStr">
        <is>
          <t>B.E</t>
        </is>
      </c>
      <c r="K358" s="17" t="n"/>
      <c r="L358" s="82" t="inlineStr">
        <is>
          <t>20 of 20</t>
        </is>
      </c>
      <c r="M358" s="83" t="n"/>
      <c r="N358" s="83" t="n"/>
      <c r="O358" s="83" t="inlineStr">
        <is>
          <t>Latest rating: Not rated · manager · 9-box: Not placed · manager</t>
        </is>
      </c>
      <c r="P358" s="83" t="n"/>
      <c r="Q358" s="84" t="inlineStr">
        <is>
          <t>Open ▸</t>
        </is>
      </c>
      <c r="R358" s="84" t="inlineStr">
        <is>
          <t>Card ▸</t>
        </is>
      </c>
      <c r="S358" s="85" t="inlineStr">
        <is>
          <t>Engineering &amp; Development</t>
        </is>
      </c>
      <c r="T358" s="86" t="inlineStr">
        <is>
          <t>Backend Development</t>
        </is>
      </c>
      <c r="U358" s="86" t="inlineStr">
        <is>
          <t>R032</t>
        </is>
      </c>
      <c r="V358" s="86" t="inlineStr">
        <is>
          <t>Backend Development · IC</t>
        </is>
      </c>
      <c r="W358" s="101" t="inlineStr">
        <is>
          <t>A1</t>
        </is>
      </c>
      <c r="X358" s="86" t="inlineStr">
        <is>
          <t>Band A · Practitioner</t>
        </is>
      </c>
      <c r="Y358" s="86" t="inlineStr">
        <is>
          <t>Trainee Software Engineer – Software Development</t>
        </is>
      </c>
      <c r="Z358" s="100" t="inlineStr">
        <is>
          <t>Intern – Software Development → Trainee Software Engineer – Software Development</t>
        </is>
      </c>
      <c r="AA358" s="86" t="inlineStr">
        <is>
          <t>Placed at A1 by the evidence: six ratings × market-derived weights and rules R1–R13 · no move needed for the reporting line</t>
        </is>
      </c>
      <c r="AB358" s="86" t="n"/>
      <c r="AC358" s="88" t="n"/>
      <c r="AD358" s="21" t="n"/>
      <c r="AE358" s="21" t="n"/>
      <c r="AF358" s="21" t="inlineStr">
        <is>
          <t>Entry / P1 · intern · SFIA 1 Follow</t>
        </is>
      </c>
      <c r="AG358" s="89" t="str">
        <f>IFERROR(IF(INDEX(RM_I_C,MATCH($U358,RM_KEY,0))="","",INDEX(RM_I_C,MATCH($U358,RM_KEY,0))),"")</f>
        <v>H</v>
      </c>
      <c r="AH358" s="90" t="str">
        <f>IFERROR(IF(INDEX(RM_I_Au,MATCH($U358,RM_KEY,0))="","",INDEX(RM_I_Au,MATCH($U358,RM_KEY,0))),"")</f>
        <v>M</v>
      </c>
      <c r="AI358" s="90" t="str">
        <f>IFERROR(IF(INDEX(RM_I_Ac,MATCH($U358,RM_KEY,0))="","",INDEX(RM_I_Ac,MATCH($U358,RM_KEY,0))),"")</f>
        <v>L</v>
      </c>
      <c r="AJ358" s="90" t="str">
        <f>IFERROR(IF(INDEX(RM_I_L,MATCH($U358,RM_KEY,0))="","",INDEX(RM_I_L,MATCH($U358,RM_KEY,0))),"")</f>
        <v>L</v>
      </c>
      <c r="AK358" s="90" t="str">
        <f>IFERROR(IF(INDEX(RM_I_BI,MATCH($U358,RM_KEY,0))="","",INDEX(RM_I_BI,MATCH($U358,RM_KEY,0))),"")</f>
        <v>L</v>
      </c>
      <c r="AL358" s="90" t="str">
        <f>IFERROR(IF(INDEX(RM_I_Exp,MATCH($U358,RM_KEY,0))="","",INDEX(RM_I_Exp,MATCH($U358,RM_KEY,0))),"")</f>
        <v>L</v>
      </c>
      <c r="AM358" s="90" t="str">
        <f>IFERROR(IF(INDEX(RM_I_Edu,MATCH($U358,RM_KEY,0))="","",INDEX(RM_I_Edu,MATCH($U358,RM_KEY,0))),"")</f>
        <v>L</v>
      </c>
      <c r="AN358" s="91" t="str">
        <f>IFERROR(IF(INDEX(RM_M_C,MATCH($U358,RM_KEY,0))="","",INDEX(RM_M_C,MATCH($U358,RM_KEY,0))),"")</f>
        <v>H</v>
      </c>
      <c r="AO358" s="92" t="str">
        <f>IFERROR(IF(INDEX(RM_M_Au,MATCH($U358,RM_KEY,0))="","",INDEX(RM_M_Au,MATCH($U358,RM_KEY,0))),"")</f>
        <v>M</v>
      </c>
      <c r="AP358" s="92" t="str">
        <f>IFERROR(IF(INDEX(RM_M_Ac,MATCH($U358,RM_KEY,0))="","",INDEX(RM_M_Ac,MATCH($U358,RM_KEY,0))),"")</f>
        <v>M</v>
      </c>
      <c r="AQ358" s="92" t="str">
        <f>IFERROR(IF(INDEX(RM_M_L,MATCH($U358,RM_KEY,0))="","",INDEX(RM_M_L,MATCH($U358,RM_KEY,0))),"")</f>
        <v>L</v>
      </c>
      <c r="AR358" s="92" t="str">
        <f>IFERROR(IF(INDEX(RM_M_BI,MATCH($U358,RM_KEY,0))="","",INDEX(RM_M_BI,MATCH($U358,RM_KEY,0))),"")</f>
        <v>L</v>
      </c>
      <c r="AS358" s="92" t="str">
        <f>IFERROR(IF(INDEX(RM_M_Exp,MATCH($U358,RM_KEY,0))="","",INDEX(RM_M_Exp,MATCH($U358,RM_KEY,0))),"")</f>
        <v>L</v>
      </c>
      <c r="AT358" s="92" t="str">
        <f>IFERROR(IF(INDEX(RM_M_Edu,MATCH($U358,RM_KEY,0))="","",INDEX(RM_M_Edu,MATCH($U358,RM_KEY,0))),"")</f>
        <v>L</v>
      </c>
      <c r="AU358" s="93" t="str">
        <f>IFERROR(IF(INDEX(RM_L_C,MATCH($U358,RM_KEY,0))="","",INDEX(RM_L_C,MATCH($U358,RM_KEY,0))),"")</f>
        <v/>
      </c>
      <c r="AV358" s="94" t="str">
        <f>IFERROR(IF(INDEX(RM_L_Au,MATCH($U358,RM_KEY,0))="","",INDEX(RM_L_Au,MATCH($U358,RM_KEY,0))),"")</f>
        <v/>
      </c>
      <c r="AW358" s="94" t="str">
        <f>IFERROR(IF(INDEX(RM_L_Ac,MATCH($U358,RM_KEY,0))="","",INDEX(RM_L_Ac,MATCH($U358,RM_KEY,0))),"")</f>
        <v/>
      </c>
      <c r="AX358" s="94" t="str">
        <f>IFERROR(IF(INDEX(RM_L_L,MATCH($U358,RM_KEY,0))="","",INDEX(RM_L_L,MATCH($U358,RM_KEY,0))),"")</f>
        <v/>
      </c>
      <c r="AY358" s="94" t="str">
        <f>IFERROR(IF(INDEX(RM_L_BI,MATCH($U358,RM_KEY,0))="","",INDEX(RM_L_BI,MATCH($U358,RM_KEY,0))),"")</f>
        <v/>
      </c>
      <c r="AZ358" s="94" t="str">
        <f>IFERROR(IF(INDEX(RM_L_Exp,MATCH($U358,RM_KEY,0))="","",INDEX(RM_L_Exp,MATCH($U358,RM_KEY,0))),"")</f>
        <v/>
      </c>
      <c r="BA358" s="94" t="str">
        <f>IFERROR(IF(INDEX(RM_L_Edu,MATCH($U358,RM_KEY,0))="","",INDEX(RM_L_Edu,MATCH($U358,RM_KEY,0))),"")</f>
        <v/>
      </c>
      <c r="BB358" s="89" t="n"/>
      <c r="BC358" s="90" t="n"/>
      <c r="BD358" s="90" t="n"/>
      <c r="BE358" s="90" t="n"/>
      <c r="BF358" s="90" t="n"/>
      <c r="BG358" s="90" t="inlineStr">
        <is>
          <t>M</t>
        </is>
      </c>
      <c r="BH358" s="90" t="inlineStr">
        <is>
          <t>M</t>
        </is>
      </c>
      <c r="BI358" s="93" t="n"/>
      <c r="BJ358" s="94" t="n"/>
      <c r="BK358" s="94" t="n"/>
      <c r="BL358" s="94" t="n"/>
      <c r="BM358" s="94" t="n"/>
      <c r="BN358" s="94" t="n"/>
      <c r="BO358" s="94" t="n"/>
      <c r="BP358" s="63" t="n"/>
      <c r="BQ358" s="95" t="str">
        <f>IF(CY358=0,"",IF(BP358&lt;&gt;"",BP358,IF(LEFT(W358,1)="X",W358,IF(OR(W358="B+",W358="C+"),INDEX(LAD_PC,MAX(1,MIN(14,MATCH(W358,LAD_PC,0)+IF((DA358-CZ358)&gt;=0.5,1,IF((DA358-CZ358)&lt;=-0.5,-1,0))))),INDEX(LAD_STD,MAX(1,MIN(12,MATCH(W358,LAD_STD,0)+IF((DA358-CZ358)&gt;=0.5,1,IF((DA358-CZ358)&lt;=-0.5,-1,0)))))))))</f>
        <v/>
      </c>
      <c r="BR358" s="86" t="str">
        <f>IF(BQ358="","",IFERROR(CHOOSE(INDEX(B_RANK,MATCH(BQ358,B_LVL,0)),"Band A · Practitioner","Band B · Specialist / Manager","B+ · Player-Coach","Band C · Principal / Head","C+ · Player-Coach","Band D · Business leadership","Band E · Enterprise leadership"),"Band X · Consultant"))</f>
        <v/>
      </c>
      <c r="BS358" s="86" t="str">
        <f>IF(BQ358="","",IF(BQ358=W358,"• Same",IF(INDEX(B_VAL,MATCH(BQ358,B_LVL,0))&gt;INDEX(B_VAL,MATCH(W358,B_LVL,0)),"▲ Up","▼ Down")))</f>
        <v/>
      </c>
      <c r="BT358" s="95" t="str">
        <f>IF(BQ358&lt;&gt;"",BQ358,W358)</f>
        <v>A1</v>
      </c>
      <c r="BU358" s="86" t="str">
        <f>IFERROR(IF($H358="","—",IF(OR(LEFT(BT358,1)="X",LEFT(INDEX($BT$7:$BT$592,MATCH($H358,$D$7:$D$592,0)),1)="X"),"—",IF(AND(LEFT(BT358,1)="E",LEFT(INDEX($BT$7:$BT$592,MATCH($H358,$D$7:$D$592,0)),1)="E"),"Exception · Band E",IF(INDEX(B_VAL,MATCH(BT358,B_LVL,0))&gt;=INDEX(B_VAL,MATCH(INDEX($BT$7:$BT$592,MATCH($H358,$D$7:$D$592,0)),B_LVL,0)),"⚠ At or above the manager",IF(INDEX(B_RANK,MATCH(BT358,B_LVL,0))=INDEX(B_RANK,MATCH(INDEX($BT$7:$BT$592,MATCH($H358,$D$7:$D$592,0)),B_LVL,0)),"⚠ Same band as the manager","OK"))))),"—")</f>
        <v>OK</v>
      </c>
      <c r="BV358" s="64" t="n"/>
      <c r="BW358" s="20">
        <f>IFERROR(INDEX(LMH_PTS,MATCH(AG358,LMH_KEY,0)),0)</f>
        <v>9</v>
      </c>
      <c r="BX358" s="21">
        <f>IFERROR(INDEX(LMH_PTS,MATCH(AH358,LMH_KEY,0)),0)</f>
        <v>3</v>
      </c>
      <c r="BY358" s="21">
        <f>IFERROR(INDEX(LMH_PTS,MATCH(AI358,LMH_KEY,0)),0)</f>
        <v>1</v>
      </c>
      <c r="BZ358" s="21">
        <f>IFERROR(INDEX(LMH_PTS,MATCH(AJ358,LMH_KEY,0)),0)</f>
        <v>1</v>
      </c>
      <c r="CA358" s="21">
        <f>IFERROR(INDEX(LMH_PTS,MATCH(AK358,LMH_KEY,0)),0)</f>
        <v>1</v>
      </c>
      <c r="CB358" s="21">
        <f>IFERROR(INDEX(LMH_PTS,MATCH(AL358,LMH_KEY,0)),0)</f>
        <v>1</v>
      </c>
      <c r="CC358" s="21">
        <f>IFERROR(INDEX(LMH_PTS,MATCH(AM358,LMH_KEY,0)),0)</f>
        <v>1</v>
      </c>
      <c r="CD358" s="21">
        <f>IFERROR(INDEX(LMH_PTS,MATCH(IF(AU358&lt;&gt;"",AU358,AG358),LMH_KEY,0)),0)</f>
        <v>9</v>
      </c>
      <c r="CE358" s="21">
        <f>IFERROR(INDEX(LMH_PTS,MATCH(IF(AV358&lt;&gt;"",AV358,AH358),LMH_KEY,0)),0)</f>
        <v>3</v>
      </c>
      <c r="CF358" s="21">
        <f>IFERROR(INDEX(LMH_PTS,MATCH(IF(AW358&lt;&gt;"",AW358,AI358),LMH_KEY,0)),0)</f>
        <v>1</v>
      </c>
      <c r="CG358" s="21">
        <f>IFERROR(INDEX(LMH_PTS,MATCH(IF(AX358&lt;&gt;"",AX358,AJ358),LMH_KEY,0)),0)</f>
        <v>1</v>
      </c>
      <c r="CH358" s="21">
        <f>IFERROR(INDEX(LMH_PTS,MATCH(IF(AY358&lt;&gt;"",AY358,AK358),LMH_KEY,0)),0)</f>
        <v>1</v>
      </c>
      <c r="CI358" s="21">
        <f>IFERROR(INDEX(LMH_PTS,MATCH(IF(AZ358&lt;&gt;"",AZ358,AL358),LMH_KEY,0)),0)</f>
        <v>1</v>
      </c>
      <c r="CJ358" s="21">
        <f>IFERROR(INDEX(LMH_PTS,MATCH(IF(BA358&lt;&gt;"",BA358,AM358),LMH_KEY,0)),0)</f>
        <v>1</v>
      </c>
      <c r="CK358" s="21">
        <f>IF(BB358="",0,IFERROR(INDEX(LMH_STEP,MATCH(BB358,LMH_KEY,0)),0))</f>
        <v>0</v>
      </c>
      <c r="CL358" s="21">
        <f>IF(BC358="",0,IFERROR(INDEX(LMH_STEP,MATCH(BC358,LMH_KEY,0)),0))</f>
        <v>0</v>
      </c>
      <c r="CM358" s="21">
        <f>IF(BD358="",0,IFERROR(INDEX(LMH_STEP,MATCH(BD358,LMH_KEY,0)),0))</f>
        <v>0</v>
      </c>
      <c r="CN358" s="21">
        <f>IF(BE358="",0,IFERROR(INDEX(LMH_STEP,MATCH(BE358,LMH_KEY,0)),0))</f>
        <v>0</v>
      </c>
      <c r="CO358" s="21">
        <f>IF(BF358="",0,IFERROR(INDEX(LMH_STEP,MATCH(BF358,LMH_KEY,0)),0))</f>
        <v>0</v>
      </c>
      <c r="CP358" s="21">
        <f>IF(BG358="",0,IFERROR(INDEX(LMH_STEP,MATCH(BG358,LMH_KEY,0)),0))</f>
        <v>0</v>
      </c>
      <c r="CQ358" s="21">
        <f>IF(BH358="",0,IFERROR(INDEX(LMH_STEP,MATCH(BH358,LMH_KEY,0)),0))</f>
        <v>0</v>
      </c>
      <c r="CR358" s="21">
        <f>IF(BI358&lt;&gt;"",IFERROR(INDEX(LMH_STEP,MATCH(BI358,LMH_KEY,0)),0),CK358)</f>
        <v>0</v>
      </c>
      <c r="CS358" s="21">
        <f>IF(BJ358&lt;&gt;"",IFERROR(INDEX(LMH_STEP,MATCH(BJ358,LMH_KEY,0)),0),CL358)</f>
        <v>0</v>
      </c>
      <c r="CT358" s="21">
        <f>IF(BK358&lt;&gt;"",IFERROR(INDEX(LMH_STEP,MATCH(BK358,LMH_KEY,0)),0),CM358)</f>
        <v>0</v>
      </c>
      <c r="CU358" s="21">
        <f>IF(BL358&lt;&gt;"",IFERROR(INDEX(LMH_STEP,MATCH(BL358,LMH_KEY,0)),0),CN358)</f>
        <v>0</v>
      </c>
      <c r="CV358" s="21">
        <f>IF(BM358&lt;&gt;"",IFERROR(INDEX(LMH_STEP,MATCH(BM358,LMH_KEY,0)),0),CO358)</f>
        <v>0</v>
      </c>
      <c r="CW358" s="21">
        <f>IF(BN358&lt;&gt;"",IFERROR(INDEX(LMH_STEP,MATCH(BN358,LMH_KEY,0)),0),CP358)</f>
        <v>0</v>
      </c>
      <c r="CX358" s="21">
        <f>IF(BO358&lt;&gt;"",IFERROR(INDEX(LMH_STEP,MATCH(BO358,LMH_KEY,0)),0),CQ358)</f>
        <v>0</v>
      </c>
      <c r="CY358" s="21">
        <f>COUNTA(BI358:BO358)+IF(BP358&lt;&gt;"",1,0)+IFERROR(INDEX(RM_LCNT,MATCH($U358,RM_KEY,0)),0)</f>
        <v>0</v>
      </c>
      <c r="CZ358" s="21">
        <f>IF((BW358+BX358+BY358+BZ358+CA358+CB358+CC358)=0,0,(BW358*CK358+BX358*CL358+BY358*CM358+BZ358*CN358+CA358*CO358+CB358*CP358+CC358*CQ358)/(BW358+BX358+BY358+BZ358+CA358+CB358+CC358))</f>
        <v>0</v>
      </c>
      <c r="DA358" s="21">
        <f>IF((CD358+CE358+CF358+CG358+CH358+CI358+CJ358)=0,0,(CD358*CR358+CE358*CS358+CF358*CT358+CG358*CU358+CH358*CV358+CI358*CW358+CJ358*CX358)/(CD358+CE358+CF358+CG358+CH358+CI358+CJ358))</f>
        <v>0</v>
      </c>
    </row>
    <row r="359" ht="70" customHeight="1">
      <c r="A359" s="59" t="inlineStr">
        <is>
          <t>iFile</t>
        </is>
      </c>
      <c r="B359" s="17" t="inlineStr">
        <is>
          <t>Technology</t>
        </is>
      </c>
      <c r="C359" s="17" t="n">
        <v>4</v>
      </c>
      <c r="D359" s="17" t="inlineStr">
        <is>
          <t>IRIS2076</t>
        </is>
      </c>
      <c r="E359" s="17" t="inlineStr">
        <is>
          <t>Tumpa Deb</t>
        </is>
      </c>
      <c r="F359" s="17" t="inlineStr">
        <is>
          <t>Senior Business Analyst</t>
        </is>
      </c>
      <c r="G359" s="17" t="inlineStr">
        <is>
          <t>Jailesh Bhadra</t>
        </is>
      </c>
      <c r="H359" s="17" t="inlineStr">
        <is>
          <t>IRIS2366</t>
        </is>
      </c>
      <c r="I359" s="17" t="n">
        <v>7.8</v>
      </c>
      <c r="J359" s="17" t="inlineStr">
        <is>
          <t>MBA</t>
        </is>
      </c>
      <c r="K359" s="17" t="inlineStr">
        <is>
          <t>L4 – Senior</t>
        </is>
      </c>
      <c r="L359" s="82" t="inlineStr">
        <is>
          <t>19 of 20</t>
        </is>
      </c>
      <c r="M359" s="83" t="n"/>
      <c r="N359" s="83" t="inlineStr">
        <is>
          <t>Annual · set by manager: 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t>
        </is>
      </c>
      <c r="O359" s="83" t="inlineStr">
        <is>
          <t>Latest rating: 3 · Potential: Medium · 9-box: Reliable Specialist</t>
        </is>
      </c>
      <c r="P359" s="83" t="inlineStr">
        <is>
          <t>Complexity &amp; Expertise: A3: Gathers and documents requirements; runs client workshops, UAT and pilot runs → moved down 0.5
Autonomy &amp; Decision: A2: Names only requirement analysis as an independent decision → moved down 0.5
Accountability &amp; Impact: A2: own survey / KRA answers · summarised by the rater; not quoted → moved down 0.5
Leadership &amp; Strategy: A1: None described → moved down 0.5</t>
        </is>
      </c>
      <c r="Q359" s="84" t="inlineStr">
        <is>
          <t>Open ▸</t>
        </is>
      </c>
      <c r="R359" s="84" t="inlineStr">
        <is>
          <t>Card ▸</t>
        </is>
      </c>
      <c r="S359" s="85" t="inlineStr">
        <is>
          <t>Business Analysis</t>
        </is>
      </c>
      <c r="T359" s="86" t="inlineStr">
        <is>
          <t>Business Analysis</t>
        </is>
      </c>
      <c r="U359" s="86" t="inlineStr">
        <is>
          <t>R005</t>
        </is>
      </c>
      <c r="V359" s="86" t="inlineStr">
        <is>
          <t>Business Analysis · IC</t>
        </is>
      </c>
      <c r="W359" s="99" t="inlineStr">
        <is>
          <t>B1</t>
        </is>
      </c>
      <c r="X359" s="86" t="inlineStr">
        <is>
          <t>Band B · Specialist / Manager</t>
        </is>
      </c>
      <c r="Y359" s="86" t="inlineStr">
        <is>
          <t>Business Analysis Specialist</t>
        </is>
      </c>
      <c r="Z359" s="86" t="n"/>
      <c r="AA359" s="86" t="inlineStr">
        <is>
          <t>Placed at B1 by the evidence: six ratings × market-derived weights and rules R1–R13 · no move needed for the reporting line</t>
        </is>
      </c>
      <c r="AB359" s="86" t="n"/>
      <c r="AC359" s="88" t="inlineStr">
        <is>
          <t>B1</t>
        </is>
      </c>
      <c r="AD359" s="21" t="inlineStr">
        <is>
          <t>Medium · 7.8 yrs vs market 4–8 yrs for B1</t>
        </is>
      </c>
      <c r="AE359" s="21" t="n"/>
      <c r="AF359" s="21" t="inlineStr">
        <is>
          <t>P3 / M2 · SFIA 4 Enable</t>
        </is>
      </c>
      <c r="AG359" s="89" t="str">
        <f>IFERROR(IF(INDEX(RM_I_C,MATCH($U359,RM_KEY,0))="","",INDEX(RM_I_C,MATCH($U359,RM_KEY,0))),"")</f>
        <v>H</v>
      </c>
      <c r="AH359" s="90" t="str">
        <f>IFERROR(IF(INDEX(RM_I_Au,MATCH($U359,RM_KEY,0))="","",INDEX(RM_I_Au,MATCH($U359,RM_KEY,0))),"")</f>
        <v>M</v>
      </c>
      <c r="AI359" s="90" t="str">
        <f>IFERROR(IF(INDEX(RM_I_Ac,MATCH($U359,RM_KEY,0))="","",INDEX(RM_I_Ac,MATCH($U359,RM_KEY,0))),"")</f>
        <v>L</v>
      </c>
      <c r="AJ359" s="90" t="str">
        <f>IFERROR(IF(INDEX(RM_I_L,MATCH($U359,RM_KEY,0))="","",INDEX(RM_I_L,MATCH($U359,RM_KEY,0))),"")</f>
        <v>L</v>
      </c>
      <c r="AK359" s="90" t="str">
        <f>IFERROR(IF(INDEX(RM_I_BI,MATCH($U359,RM_KEY,0))="","",INDEX(RM_I_BI,MATCH($U359,RM_KEY,0))),"")</f>
        <v>L</v>
      </c>
      <c r="AL359" s="90" t="str">
        <f>IFERROR(IF(INDEX(RM_I_Exp,MATCH($U359,RM_KEY,0))="","",INDEX(RM_I_Exp,MATCH($U359,RM_KEY,0))),"")</f>
        <v>L</v>
      </c>
      <c r="AM359" s="90" t="str">
        <f>IFERROR(IF(INDEX(RM_I_Edu,MATCH($U359,RM_KEY,0))="","",INDEX(RM_I_Edu,MATCH($U359,RM_KEY,0))),"")</f>
        <v>L</v>
      </c>
      <c r="AN359" s="91" t="str">
        <f>IFERROR(IF(INDEX(RM_M_C,MATCH($U359,RM_KEY,0))="","",INDEX(RM_M_C,MATCH($U359,RM_KEY,0))),"")</f>
        <v>H</v>
      </c>
      <c r="AO359" s="92" t="str">
        <f>IFERROR(IF(INDEX(RM_M_Au,MATCH($U359,RM_KEY,0))="","",INDEX(RM_M_Au,MATCH($U359,RM_KEY,0))),"")</f>
        <v>M</v>
      </c>
      <c r="AP359" s="92" t="str">
        <f>IFERROR(IF(INDEX(RM_M_Ac,MATCH($U359,RM_KEY,0))="","",INDEX(RM_M_Ac,MATCH($U359,RM_KEY,0))),"")</f>
        <v>M</v>
      </c>
      <c r="AQ359" s="92" t="str">
        <f>IFERROR(IF(INDEX(RM_M_L,MATCH($U359,RM_KEY,0))="","",INDEX(RM_M_L,MATCH($U359,RM_KEY,0))),"")</f>
        <v>L</v>
      </c>
      <c r="AR359" s="92" t="str">
        <f>IFERROR(IF(INDEX(RM_M_BI,MATCH($U359,RM_KEY,0))="","",INDEX(RM_M_BI,MATCH($U359,RM_KEY,0))),"")</f>
        <v>L</v>
      </c>
      <c r="AS359" s="92" t="str">
        <f>IFERROR(IF(INDEX(RM_M_Exp,MATCH($U359,RM_KEY,0))="","",INDEX(RM_M_Exp,MATCH($U359,RM_KEY,0))),"")</f>
        <v>L</v>
      </c>
      <c r="AT359" s="92" t="str">
        <f>IFERROR(IF(INDEX(RM_M_Edu,MATCH($U359,RM_KEY,0))="","",INDEX(RM_M_Edu,MATCH($U359,RM_KEY,0))),"")</f>
        <v>L</v>
      </c>
      <c r="AU359" s="93" t="str">
        <f>IFERROR(IF(INDEX(RM_L_C,MATCH($U359,RM_KEY,0))="","",INDEX(RM_L_C,MATCH($U359,RM_KEY,0))),"")</f>
        <v/>
      </c>
      <c r="AV359" s="94" t="str">
        <f>IFERROR(IF(INDEX(RM_L_Au,MATCH($U359,RM_KEY,0))="","",INDEX(RM_L_Au,MATCH($U359,RM_KEY,0))),"")</f>
        <v/>
      </c>
      <c r="AW359" s="94" t="str">
        <f>IFERROR(IF(INDEX(RM_L_Ac,MATCH($U359,RM_KEY,0))="","",INDEX(RM_L_Ac,MATCH($U359,RM_KEY,0))),"")</f>
        <v/>
      </c>
      <c r="AX359" s="94" t="str">
        <f>IFERROR(IF(INDEX(RM_L_L,MATCH($U359,RM_KEY,0))="","",INDEX(RM_L_L,MATCH($U359,RM_KEY,0))),"")</f>
        <v/>
      </c>
      <c r="AY359" s="94" t="str">
        <f>IFERROR(IF(INDEX(RM_L_BI,MATCH($U359,RM_KEY,0))="","",INDEX(RM_L_BI,MATCH($U359,RM_KEY,0))),"")</f>
        <v/>
      </c>
      <c r="AZ359" s="94" t="str">
        <f>IFERROR(IF(INDEX(RM_L_Exp,MATCH($U359,RM_KEY,0))="","",INDEX(RM_L_Exp,MATCH($U359,RM_KEY,0))),"")</f>
        <v/>
      </c>
      <c r="BA359" s="94" t="str">
        <f>IFERROR(IF(INDEX(RM_L_Edu,MATCH($U359,RM_KEY,0))="","",INDEX(RM_L_Edu,MATCH($U359,RM_KEY,0))),"")</f>
        <v/>
      </c>
      <c r="BB359" s="89" t="inlineStr">
        <is>
          <t>M</t>
        </is>
      </c>
      <c r="BC359" s="90" t="inlineStr">
        <is>
          <t>M</t>
        </is>
      </c>
      <c r="BD359" s="90" t="inlineStr">
        <is>
          <t>M</t>
        </is>
      </c>
      <c r="BE359" s="90" t="inlineStr">
        <is>
          <t>L</t>
        </is>
      </c>
      <c r="BF359" s="90" t="inlineStr">
        <is>
          <t>M</t>
        </is>
      </c>
      <c r="BG359" s="90" t="inlineStr">
        <is>
          <t>H</t>
        </is>
      </c>
      <c r="BH359" s="90" t="inlineStr">
        <is>
          <t>H</t>
        </is>
      </c>
      <c r="BI359" s="93" t="n"/>
      <c r="BJ359" s="94" t="n"/>
      <c r="BK359" s="94" t="n"/>
      <c r="BL359" s="94" t="n"/>
      <c r="BM359" s="94" t="n"/>
      <c r="BN359" s="94" t="n"/>
      <c r="BO359" s="94" t="n"/>
      <c r="BP359" s="63" t="n"/>
      <c r="BQ359" s="95" t="str">
        <f>IF(CY359=0,"",IF(BP359&lt;&gt;"",BP359,IF(LEFT(W359,1)="X",W359,IF(OR(W359="B+",W359="C+"),INDEX(LAD_PC,MAX(1,MIN(14,MATCH(W359,LAD_PC,0)+IF((DA359-CZ359)&gt;=0.5,1,IF((DA359-CZ359)&lt;=-0.5,-1,0))))),INDEX(LAD_STD,MAX(1,MIN(12,MATCH(W359,LAD_STD,0)+IF((DA359-CZ359)&gt;=0.5,1,IF((DA359-CZ359)&lt;=-0.5,-1,0)))))))))</f>
        <v/>
      </c>
      <c r="BR359" s="86" t="str">
        <f>IF(BQ359="","",IFERROR(CHOOSE(INDEX(B_RANK,MATCH(BQ359,B_LVL,0)),"Band A · Practitioner","Band B · Specialist / Manager","B+ · Player-Coach","Band C · Principal / Head","C+ · Player-Coach","Band D · Business leadership","Band E · Enterprise leadership"),"Band X · Consultant"))</f>
        <v/>
      </c>
      <c r="BS359" s="86" t="str">
        <f>IF(BQ359="","",IF(BQ359=W359,"• Same",IF(INDEX(B_VAL,MATCH(BQ359,B_LVL,0))&gt;INDEX(B_VAL,MATCH(W359,B_LVL,0)),"▲ Up","▼ Down")))</f>
        <v/>
      </c>
      <c r="BT359" s="95" t="str">
        <f>IF(BQ359&lt;&gt;"",BQ359,W359)</f>
        <v>B1</v>
      </c>
      <c r="BU359" s="86" t="str">
        <f>IFERROR(IF($H359="","—",IF(OR(LEFT(BT359,1)="X",LEFT(INDEX($BT$7:$BT$592,MATCH($H359,$D$7:$D$592,0)),1)="X"),"—",IF(AND(LEFT(BT359,1)="E",LEFT(INDEX($BT$7:$BT$592,MATCH($H359,$D$7:$D$592,0)),1)="E"),"Exception · Band E",IF(INDEX(B_VAL,MATCH(BT359,B_LVL,0))&gt;=INDEX(B_VAL,MATCH(INDEX($BT$7:$BT$592,MATCH($H359,$D$7:$D$592,0)),B_LVL,0)),"⚠ At or above the manager",IF(INDEX(B_RANK,MATCH(BT359,B_LVL,0))=INDEX(B_RANK,MATCH(INDEX($BT$7:$BT$592,MATCH($H359,$D$7:$D$592,0)),B_LVL,0)),"⚠ Same band as the manager","OK"))))),"—")</f>
        <v>OK</v>
      </c>
      <c r="BV359" s="64" t="n"/>
      <c r="BW359" s="20">
        <f>IFERROR(INDEX(LMH_PTS,MATCH(AG359,LMH_KEY,0)),0)</f>
        <v>9</v>
      </c>
      <c r="BX359" s="21">
        <f>IFERROR(INDEX(LMH_PTS,MATCH(AH359,LMH_KEY,0)),0)</f>
        <v>3</v>
      </c>
      <c r="BY359" s="21">
        <f>IFERROR(INDEX(LMH_PTS,MATCH(AI359,LMH_KEY,0)),0)</f>
        <v>1</v>
      </c>
      <c r="BZ359" s="21">
        <f>IFERROR(INDEX(LMH_PTS,MATCH(AJ359,LMH_KEY,0)),0)</f>
        <v>1</v>
      </c>
      <c r="CA359" s="21">
        <f>IFERROR(INDEX(LMH_PTS,MATCH(AK359,LMH_KEY,0)),0)</f>
        <v>1</v>
      </c>
      <c r="CB359" s="21">
        <f>IFERROR(INDEX(LMH_PTS,MATCH(AL359,LMH_KEY,0)),0)</f>
        <v>1</v>
      </c>
      <c r="CC359" s="21">
        <f>IFERROR(INDEX(LMH_PTS,MATCH(AM359,LMH_KEY,0)),0)</f>
        <v>1</v>
      </c>
      <c r="CD359" s="21">
        <f>IFERROR(INDEX(LMH_PTS,MATCH(IF(AU359&lt;&gt;"",AU359,AG359),LMH_KEY,0)),0)</f>
        <v>9</v>
      </c>
      <c r="CE359" s="21">
        <f>IFERROR(INDEX(LMH_PTS,MATCH(IF(AV359&lt;&gt;"",AV359,AH359),LMH_KEY,0)),0)</f>
        <v>3</v>
      </c>
      <c r="CF359" s="21">
        <f>IFERROR(INDEX(LMH_PTS,MATCH(IF(AW359&lt;&gt;"",AW359,AI359),LMH_KEY,0)),0)</f>
        <v>1</v>
      </c>
      <c r="CG359" s="21">
        <f>IFERROR(INDEX(LMH_PTS,MATCH(IF(AX359&lt;&gt;"",AX359,AJ359),LMH_KEY,0)),0)</f>
        <v>1</v>
      </c>
      <c r="CH359" s="21">
        <f>IFERROR(INDEX(LMH_PTS,MATCH(IF(AY359&lt;&gt;"",AY359,AK359),LMH_KEY,0)),0)</f>
        <v>1</v>
      </c>
      <c r="CI359" s="21">
        <f>IFERROR(INDEX(LMH_PTS,MATCH(IF(AZ359&lt;&gt;"",AZ359,AL359),LMH_KEY,0)),0)</f>
        <v>1</v>
      </c>
      <c r="CJ359" s="21">
        <f>IFERROR(INDEX(LMH_PTS,MATCH(IF(BA359&lt;&gt;"",BA359,AM359),LMH_KEY,0)),0)</f>
        <v>1</v>
      </c>
      <c r="CK359" s="21">
        <f>IF(BB359="",0,IFERROR(INDEX(LMH_STEP,MATCH(BB359,LMH_KEY,0)),0))</f>
        <v>0</v>
      </c>
      <c r="CL359" s="21">
        <f>IF(BC359="",0,IFERROR(INDEX(LMH_STEP,MATCH(BC359,LMH_KEY,0)),0))</f>
        <v>0</v>
      </c>
      <c r="CM359" s="21">
        <f>IF(BD359="",0,IFERROR(INDEX(LMH_STEP,MATCH(BD359,LMH_KEY,0)),0))</f>
        <v>0</v>
      </c>
      <c r="CN359" s="21">
        <f>IF(BE359="",0,IFERROR(INDEX(LMH_STEP,MATCH(BE359,LMH_KEY,0)),0))</f>
        <v>-1</v>
      </c>
      <c r="CO359" s="21">
        <f>IF(BF359="",0,IFERROR(INDEX(LMH_STEP,MATCH(BF359,LMH_KEY,0)),0))</f>
        <v>0</v>
      </c>
      <c r="CP359" s="21">
        <f>IF(BG359="",0,IFERROR(INDEX(LMH_STEP,MATCH(BG359,LMH_KEY,0)),0))</f>
        <v>1</v>
      </c>
      <c r="CQ359" s="21">
        <f>IF(BH359="",0,IFERROR(INDEX(LMH_STEP,MATCH(BH359,LMH_KEY,0)),0))</f>
        <v>1</v>
      </c>
      <c r="CR359" s="21">
        <f>IF(BI359&lt;&gt;"",IFERROR(INDEX(LMH_STEP,MATCH(BI359,LMH_KEY,0)),0),CK359)</f>
        <v>0</v>
      </c>
      <c r="CS359" s="21">
        <f>IF(BJ359&lt;&gt;"",IFERROR(INDEX(LMH_STEP,MATCH(BJ359,LMH_KEY,0)),0),CL359)</f>
        <v>0</v>
      </c>
      <c r="CT359" s="21">
        <f>IF(BK359&lt;&gt;"",IFERROR(INDEX(LMH_STEP,MATCH(BK359,LMH_KEY,0)),0),CM359)</f>
        <v>0</v>
      </c>
      <c r="CU359" s="21">
        <f>IF(BL359&lt;&gt;"",IFERROR(INDEX(LMH_STEP,MATCH(BL359,LMH_KEY,0)),0),CN359)</f>
        <v>-1</v>
      </c>
      <c r="CV359" s="21">
        <f>IF(BM359&lt;&gt;"",IFERROR(INDEX(LMH_STEP,MATCH(BM359,LMH_KEY,0)),0),CO359)</f>
        <v>0</v>
      </c>
      <c r="CW359" s="21">
        <f>IF(BN359&lt;&gt;"",IFERROR(INDEX(LMH_STEP,MATCH(BN359,LMH_KEY,0)),0),CP359)</f>
        <v>1</v>
      </c>
      <c r="CX359" s="21">
        <f>IF(BO359&lt;&gt;"",IFERROR(INDEX(LMH_STEP,MATCH(BO359,LMH_KEY,0)),0),CQ359)</f>
        <v>1</v>
      </c>
      <c r="CY359" s="21">
        <f>COUNTA(BI359:BO359)+IF(BP359&lt;&gt;"",1,0)+IFERROR(INDEX(RM_LCNT,MATCH($U359,RM_KEY,0)),0)</f>
        <v>0</v>
      </c>
      <c r="CZ359" s="21">
        <f>IF((BW359+BX359+BY359+BZ359+CA359+CB359+CC359)=0,0,(BW359*CK359+BX359*CL359+BY359*CM359+BZ359*CN359+CA359*CO359+CB359*CP359+CC359*CQ359)/(BW359+BX359+BY359+BZ359+CA359+CB359+CC359))</f>
        <v>0.0588235294117647</v>
      </c>
      <c r="DA359" s="21">
        <f>IF((CD359+CE359+CF359+CG359+CH359+CI359+CJ359)=0,0,(CD359*CR359+CE359*CS359+CF359*CT359+CG359*CU359+CH359*CV359+CI359*CW359+CJ359*CX359)/(CD359+CE359+CF359+CG359+CH359+CI359+CJ359))</f>
        <v>0.0588235294117647</v>
      </c>
    </row>
    <row r="360" ht="70" customHeight="1">
      <c r="A360" s="59" t="inlineStr">
        <is>
          <t>iFile</t>
        </is>
      </c>
      <c r="B360" s="17" t="inlineStr">
        <is>
          <t>Technology</t>
        </is>
      </c>
      <c r="C360" s="17" t="n">
        <v>4</v>
      </c>
      <c r="D360" s="17" t="inlineStr">
        <is>
          <t>IRIS2506</t>
        </is>
      </c>
      <c r="E360" s="17" t="inlineStr">
        <is>
          <t>Neha Singh</t>
        </is>
      </c>
      <c r="F360" s="17" t="inlineStr">
        <is>
          <t>Business Analyst</t>
        </is>
      </c>
      <c r="G360" s="17" t="inlineStr">
        <is>
          <t>Jailesh Bhadra</t>
        </is>
      </c>
      <c r="H360" s="17" t="inlineStr">
        <is>
          <t>IRIS2366</t>
        </is>
      </c>
      <c r="I360" s="17" t="n">
        <v>3.6</v>
      </c>
      <c r="J360" s="17" t="inlineStr">
        <is>
          <t>MBA</t>
        </is>
      </c>
      <c r="K360" s="17" t="inlineStr">
        <is>
          <t>L3 – Professional / Associate</t>
        </is>
      </c>
      <c r="L360" s="82" t="inlineStr">
        <is>
          <t>20 of 20</t>
        </is>
      </c>
      <c r="M360" s="83" t="n"/>
      <c r="N360" s="83" t="inlineStr">
        <is>
          <t>Annual · set by manager: 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
Quarterly: Q1: Complete structured onboarding &amp; …</t>
        </is>
      </c>
      <c r="O360" s="83" t="inlineStr">
        <is>
          <t>Latest rating: 3 · Potential: Medium · 9-box: Core Contributor</t>
        </is>
      </c>
      <c r="P360" s="83" t="n"/>
      <c r="Q360" s="84" t="inlineStr">
        <is>
          <t>Open ▸</t>
        </is>
      </c>
      <c r="R360" s="84" t="inlineStr">
        <is>
          <t>Card ▸</t>
        </is>
      </c>
      <c r="S360" s="85" t="inlineStr">
        <is>
          <t>Business Analysis</t>
        </is>
      </c>
      <c r="T360" s="86" t="inlineStr">
        <is>
          <t>Business Analysis</t>
        </is>
      </c>
      <c r="U360" s="86" t="inlineStr">
        <is>
          <t>R005</t>
        </is>
      </c>
      <c r="V360" s="86" t="inlineStr">
        <is>
          <t>Business Analysis · IC</t>
        </is>
      </c>
      <c r="W360" s="101" t="inlineStr">
        <is>
          <t>A3</t>
        </is>
      </c>
      <c r="X360" s="86" t="inlineStr">
        <is>
          <t>Band A · Practitioner</t>
        </is>
      </c>
      <c r="Y360" s="86" t="inlineStr">
        <is>
          <t>Senior Business Analyst</t>
        </is>
      </c>
      <c r="Z360" s="86" t="n"/>
      <c r="AA360" s="86" t="inlineStr">
        <is>
          <t>Placed at A3 by the evidence: six ratings × market-derived weights and rules R1–R13 · no move needed for the reporting line</t>
        </is>
      </c>
      <c r="AB360" s="86" t="n"/>
      <c r="AC360" s="88" t="inlineStr">
        <is>
          <t>A3</t>
        </is>
      </c>
      <c r="AD360" s="21" t="inlineStr">
        <is>
          <t>Medium · 3.6 yrs vs market 2–5 yrs for A3</t>
        </is>
      </c>
      <c r="AE360" s="21" t="n"/>
      <c r="AF360" s="21" t="inlineStr">
        <is>
          <t>P2 · SFIA 3 Apply</t>
        </is>
      </c>
      <c r="AG360" s="89" t="str">
        <f>IFERROR(IF(INDEX(RM_I_C,MATCH($U360,RM_KEY,0))="","",INDEX(RM_I_C,MATCH($U360,RM_KEY,0))),"")</f>
        <v>H</v>
      </c>
      <c r="AH360" s="90" t="str">
        <f>IFERROR(IF(INDEX(RM_I_Au,MATCH($U360,RM_KEY,0))="","",INDEX(RM_I_Au,MATCH($U360,RM_KEY,0))),"")</f>
        <v>M</v>
      </c>
      <c r="AI360" s="90" t="str">
        <f>IFERROR(IF(INDEX(RM_I_Ac,MATCH($U360,RM_KEY,0))="","",INDEX(RM_I_Ac,MATCH($U360,RM_KEY,0))),"")</f>
        <v>L</v>
      </c>
      <c r="AJ360" s="90" t="str">
        <f>IFERROR(IF(INDEX(RM_I_L,MATCH($U360,RM_KEY,0))="","",INDEX(RM_I_L,MATCH($U360,RM_KEY,0))),"")</f>
        <v>L</v>
      </c>
      <c r="AK360" s="90" t="str">
        <f>IFERROR(IF(INDEX(RM_I_BI,MATCH($U360,RM_KEY,0))="","",INDEX(RM_I_BI,MATCH($U360,RM_KEY,0))),"")</f>
        <v>L</v>
      </c>
      <c r="AL360" s="90" t="str">
        <f>IFERROR(IF(INDEX(RM_I_Exp,MATCH($U360,RM_KEY,0))="","",INDEX(RM_I_Exp,MATCH($U360,RM_KEY,0))),"")</f>
        <v>L</v>
      </c>
      <c r="AM360" s="90" t="str">
        <f>IFERROR(IF(INDEX(RM_I_Edu,MATCH($U360,RM_KEY,0))="","",INDEX(RM_I_Edu,MATCH($U360,RM_KEY,0))),"")</f>
        <v>L</v>
      </c>
      <c r="AN360" s="91" t="str">
        <f>IFERROR(IF(INDEX(RM_M_C,MATCH($U360,RM_KEY,0))="","",INDEX(RM_M_C,MATCH($U360,RM_KEY,0))),"")</f>
        <v>H</v>
      </c>
      <c r="AO360" s="92" t="str">
        <f>IFERROR(IF(INDEX(RM_M_Au,MATCH($U360,RM_KEY,0))="","",INDEX(RM_M_Au,MATCH($U360,RM_KEY,0))),"")</f>
        <v>M</v>
      </c>
      <c r="AP360" s="92" t="str">
        <f>IFERROR(IF(INDEX(RM_M_Ac,MATCH($U360,RM_KEY,0))="","",INDEX(RM_M_Ac,MATCH($U360,RM_KEY,0))),"")</f>
        <v>M</v>
      </c>
      <c r="AQ360" s="92" t="str">
        <f>IFERROR(IF(INDEX(RM_M_L,MATCH($U360,RM_KEY,0))="","",INDEX(RM_M_L,MATCH($U360,RM_KEY,0))),"")</f>
        <v>L</v>
      </c>
      <c r="AR360" s="92" t="str">
        <f>IFERROR(IF(INDEX(RM_M_BI,MATCH($U360,RM_KEY,0))="","",INDEX(RM_M_BI,MATCH($U360,RM_KEY,0))),"")</f>
        <v>L</v>
      </c>
      <c r="AS360" s="92" t="str">
        <f>IFERROR(IF(INDEX(RM_M_Exp,MATCH($U360,RM_KEY,0))="","",INDEX(RM_M_Exp,MATCH($U360,RM_KEY,0))),"")</f>
        <v>L</v>
      </c>
      <c r="AT360" s="92" t="str">
        <f>IFERROR(IF(INDEX(RM_M_Edu,MATCH($U360,RM_KEY,0))="","",INDEX(RM_M_Edu,MATCH($U360,RM_KEY,0))),"")</f>
        <v>L</v>
      </c>
      <c r="AU360" s="93" t="str">
        <f>IFERROR(IF(INDEX(RM_L_C,MATCH($U360,RM_KEY,0))="","",INDEX(RM_L_C,MATCH($U360,RM_KEY,0))),"")</f>
        <v/>
      </c>
      <c r="AV360" s="94" t="str">
        <f>IFERROR(IF(INDEX(RM_L_Au,MATCH($U360,RM_KEY,0))="","",INDEX(RM_L_Au,MATCH($U360,RM_KEY,0))),"")</f>
        <v/>
      </c>
      <c r="AW360" s="94" t="str">
        <f>IFERROR(IF(INDEX(RM_L_Ac,MATCH($U360,RM_KEY,0))="","",INDEX(RM_L_Ac,MATCH($U360,RM_KEY,0))),"")</f>
        <v/>
      </c>
      <c r="AX360" s="94" t="str">
        <f>IFERROR(IF(INDEX(RM_L_L,MATCH($U360,RM_KEY,0))="","",INDEX(RM_L_L,MATCH($U360,RM_KEY,0))),"")</f>
        <v/>
      </c>
      <c r="AY360" s="94" t="str">
        <f>IFERROR(IF(INDEX(RM_L_BI,MATCH($U360,RM_KEY,0))="","",INDEX(RM_L_BI,MATCH($U360,RM_KEY,0))),"")</f>
        <v/>
      </c>
      <c r="AZ360" s="94" t="str">
        <f>IFERROR(IF(INDEX(RM_L_Exp,MATCH($U360,RM_KEY,0))="","",INDEX(RM_L_Exp,MATCH($U360,RM_KEY,0))),"")</f>
        <v/>
      </c>
      <c r="BA360" s="94" t="str">
        <f>IFERROR(IF(INDEX(RM_L_Edu,MATCH($U360,RM_KEY,0))="","",INDEX(RM_L_Edu,MATCH($U360,RM_KEY,0))),"")</f>
        <v/>
      </c>
      <c r="BB360" s="89" t="n"/>
      <c r="BC360" s="90" t="n"/>
      <c r="BD360" s="90" t="n"/>
      <c r="BE360" s="90" t="n"/>
      <c r="BF360" s="90" t="inlineStr">
        <is>
          <t>M</t>
        </is>
      </c>
      <c r="BG360" s="90" t="inlineStr">
        <is>
          <t>M</t>
        </is>
      </c>
      <c r="BH360" s="90" t="inlineStr">
        <is>
          <t>H</t>
        </is>
      </c>
      <c r="BI360" s="93" t="n"/>
      <c r="BJ360" s="94" t="n"/>
      <c r="BK360" s="94" t="n"/>
      <c r="BL360" s="94" t="n"/>
      <c r="BM360" s="94" t="n"/>
      <c r="BN360" s="94" t="n"/>
      <c r="BO360" s="94" t="n"/>
      <c r="BP360" s="63" t="n"/>
      <c r="BQ360" s="95" t="str">
        <f>IF(CY360=0,"",IF(BP360&lt;&gt;"",BP360,IF(LEFT(W360,1)="X",W360,IF(OR(W360="B+",W360="C+"),INDEX(LAD_PC,MAX(1,MIN(14,MATCH(W360,LAD_PC,0)+IF((DA360-CZ360)&gt;=0.5,1,IF((DA360-CZ360)&lt;=-0.5,-1,0))))),INDEX(LAD_STD,MAX(1,MIN(12,MATCH(W360,LAD_STD,0)+IF((DA360-CZ360)&gt;=0.5,1,IF((DA360-CZ360)&lt;=-0.5,-1,0)))))))))</f>
        <v/>
      </c>
      <c r="BR360" s="86" t="str">
        <f>IF(BQ360="","",IFERROR(CHOOSE(INDEX(B_RANK,MATCH(BQ360,B_LVL,0)),"Band A · Practitioner","Band B · Specialist / Manager","B+ · Player-Coach","Band C · Principal / Head","C+ · Player-Coach","Band D · Business leadership","Band E · Enterprise leadership"),"Band X · Consultant"))</f>
        <v/>
      </c>
      <c r="BS360" s="86" t="str">
        <f>IF(BQ360="","",IF(BQ360=W360,"• Same",IF(INDEX(B_VAL,MATCH(BQ360,B_LVL,0))&gt;INDEX(B_VAL,MATCH(W360,B_LVL,0)),"▲ Up","▼ Down")))</f>
        <v/>
      </c>
      <c r="BT360" s="95" t="str">
        <f>IF(BQ360&lt;&gt;"",BQ360,W360)</f>
        <v>A3</v>
      </c>
      <c r="BU360" s="86" t="str">
        <f>IFERROR(IF($H360="","—",IF(OR(LEFT(BT360,1)="X",LEFT(INDEX($BT$7:$BT$592,MATCH($H360,$D$7:$D$592,0)),1)="X"),"—",IF(AND(LEFT(BT360,1)="E",LEFT(INDEX($BT$7:$BT$592,MATCH($H360,$D$7:$D$592,0)),1)="E"),"Exception · Band E",IF(INDEX(B_VAL,MATCH(BT360,B_LVL,0))&gt;=INDEX(B_VAL,MATCH(INDEX($BT$7:$BT$592,MATCH($H360,$D$7:$D$592,0)),B_LVL,0)),"⚠ At or above the manager",IF(INDEX(B_RANK,MATCH(BT360,B_LVL,0))=INDEX(B_RANK,MATCH(INDEX($BT$7:$BT$592,MATCH($H360,$D$7:$D$592,0)),B_LVL,0)),"⚠ Same band as the manager","OK"))))),"—")</f>
        <v>OK</v>
      </c>
      <c r="BV360" s="64" t="n"/>
      <c r="BW360" s="20">
        <f>IFERROR(INDEX(LMH_PTS,MATCH(AG360,LMH_KEY,0)),0)</f>
        <v>9</v>
      </c>
      <c r="BX360" s="21">
        <f>IFERROR(INDEX(LMH_PTS,MATCH(AH360,LMH_KEY,0)),0)</f>
        <v>3</v>
      </c>
      <c r="BY360" s="21">
        <f>IFERROR(INDEX(LMH_PTS,MATCH(AI360,LMH_KEY,0)),0)</f>
        <v>1</v>
      </c>
      <c r="BZ360" s="21">
        <f>IFERROR(INDEX(LMH_PTS,MATCH(AJ360,LMH_KEY,0)),0)</f>
        <v>1</v>
      </c>
      <c r="CA360" s="21">
        <f>IFERROR(INDEX(LMH_PTS,MATCH(AK360,LMH_KEY,0)),0)</f>
        <v>1</v>
      </c>
      <c r="CB360" s="21">
        <f>IFERROR(INDEX(LMH_PTS,MATCH(AL360,LMH_KEY,0)),0)</f>
        <v>1</v>
      </c>
      <c r="CC360" s="21">
        <f>IFERROR(INDEX(LMH_PTS,MATCH(AM360,LMH_KEY,0)),0)</f>
        <v>1</v>
      </c>
      <c r="CD360" s="21">
        <f>IFERROR(INDEX(LMH_PTS,MATCH(IF(AU360&lt;&gt;"",AU360,AG360),LMH_KEY,0)),0)</f>
        <v>9</v>
      </c>
      <c r="CE360" s="21">
        <f>IFERROR(INDEX(LMH_PTS,MATCH(IF(AV360&lt;&gt;"",AV360,AH360),LMH_KEY,0)),0)</f>
        <v>3</v>
      </c>
      <c r="CF360" s="21">
        <f>IFERROR(INDEX(LMH_PTS,MATCH(IF(AW360&lt;&gt;"",AW360,AI360),LMH_KEY,0)),0)</f>
        <v>1</v>
      </c>
      <c r="CG360" s="21">
        <f>IFERROR(INDEX(LMH_PTS,MATCH(IF(AX360&lt;&gt;"",AX360,AJ360),LMH_KEY,0)),0)</f>
        <v>1</v>
      </c>
      <c r="CH360" s="21">
        <f>IFERROR(INDEX(LMH_PTS,MATCH(IF(AY360&lt;&gt;"",AY360,AK360),LMH_KEY,0)),0)</f>
        <v>1</v>
      </c>
      <c r="CI360" s="21">
        <f>IFERROR(INDEX(LMH_PTS,MATCH(IF(AZ360&lt;&gt;"",AZ360,AL360),LMH_KEY,0)),0)</f>
        <v>1</v>
      </c>
      <c r="CJ360" s="21">
        <f>IFERROR(INDEX(LMH_PTS,MATCH(IF(BA360&lt;&gt;"",BA360,AM360),LMH_KEY,0)),0)</f>
        <v>1</v>
      </c>
      <c r="CK360" s="21">
        <f>IF(BB360="",0,IFERROR(INDEX(LMH_STEP,MATCH(BB360,LMH_KEY,0)),0))</f>
        <v>0</v>
      </c>
      <c r="CL360" s="21">
        <f>IF(BC360="",0,IFERROR(INDEX(LMH_STEP,MATCH(BC360,LMH_KEY,0)),0))</f>
        <v>0</v>
      </c>
      <c r="CM360" s="21">
        <f>IF(BD360="",0,IFERROR(INDEX(LMH_STEP,MATCH(BD360,LMH_KEY,0)),0))</f>
        <v>0</v>
      </c>
      <c r="CN360" s="21">
        <f>IF(BE360="",0,IFERROR(INDEX(LMH_STEP,MATCH(BE360,LMH_KEY,0)),0))</f>
        <v>0</v>
      </c>
      <c r="CO360" s="21">
        <f>IF(BF360="",0,IFERROR(INDEX(LMH_STEP,MATCH(BF360,LMH_KEY,0)),0))</f>
        <v>0</v>
      </c>
      <c r="CP360" s="21">
        <f>IF(BG360="",0,IFERROR(INDEX(LMH_STEP,MATCH(BG360,LMH_KEY,0)),0))</f>
        <v>0</v>
      </c>
      <c r="CQ360" s="21">
        <f>IF(BH360="",0,IFERROR(INDEX(LMH_STEP,MATCH(BH360,LMH_KEY,0)),0))</f>
        <v>1</v>
      </c>
      <c r="CR360" s="21">
        <f>IF(BI360&lt;&gt;"",IFERROR(INDEX(LMH_STEP,MATCH(BI360,LMH_KEY,0)),0),CK360)</f>
        <v>0</v>
      </c>
      <c r="CS360" s="21">
        <f>IF(BJ360&lt;&gt;"",IFERROR(INDEX(LMH_STEP,MATCH(BJ360,LMH_KEY,0)),0),CL360)</f>
        <v>0</v>
      </c>
      <c r="CT360" s="21">
        <f>IF(BK360&lt;&gt;"",IFERROR(INDEX(LMH_STEP,MATCH(BK360,LMH_KEY,0)),0),CM360)</f>
        <v>0</v>
      </c>
      <c r="CU360" s="21">
        <f>IF(BL360&lt;&gt;"",IFERROR(INDEX(LMH_STEP,MATCH(BL360,LMH_KEY,0)),0),CN360)</f>
        <v>0</v>
      </c>
      <c r="CV360" s="21">
        <f>IF(BM360&lt;&gt;"",IFERROR(INDEX(LMH_STEP,MATCH(BM360,LMH_KEY,0)),0),CO360)</f>
        <v>0</v>
      </c>
      <c r="CW360" s="21">
        <f>IF(BN360&lt;&gt;"",IFERROR(INDEX(LMH_STEP,MATCH(BN360,LMH_KEY,0)),0),CP360)</f>
        <v>0</v>
      </c>
      <c r="CX360" s="21">
        <f>IF(BO360&lt;&gt;"",IFERROR(INDEX(LMH_STEP,MATCH(BO360,LMH_KEY,0)),0),CQ360)</f>
        <v>1</v>
      </c>
      <c r="CY360" s="21">
        <f>COUNTA(BI360:BO360)+IF(BP360&lt;&gt;"",1,0)+IFERROR(INDEX(RM_LCNT,MATCH($U360,RM_KEY,0)),0)</f>
        <v>0</v>
      </c>
      <c r="CZ360" s="21">
        <f>IF((BW360+BX360+BY360+BZ360+CA360+CB360+CC360)=0,0,(BW360*CK360+BX360*CL360+BY360*CM360+BZ360*CN360+CA360*CO360+CB360*CP360+CC360*CQ360)/(BW360+BX360+BY360+BZ360+CA360+CB360+CC360))</f>
        <v>0.0588235294117647</v>
      </c>
      <c r="DA360" s="21">
        <f>IF((CD360+CE360+CF360+CG360+CH360+CI360+CJ360)=0,0,(CD360*CR360+CE360*CS360+CF360*CT360+CG360*CU360+CH360*CV360+CI360*CW360+CJ360*CX360)/(CD360+CE360+CF360+CG360+CH360+CI360+CJ360))</f>
        <v>0.0588235294117647</v>
      </c>
    </row>
    <row r="361" ht="70" customHeight="1">
      <c r="A361" s="59" t="inlineStr">
        <is>
          <t>iFile</t>
        </is>
      </c>
      <c r="B361" s="17" t="inlineStr">
        <is>
          <t>Technology</t>
        </is>
      </c>
      <c r="C361" s="17" t="n">
        <v>4</v>
      </c>
      <c r="D361" s="17" t="inlineStr">
        <is>
          <t>IRIS1852</t>
        </is>
      </c>
      <c r="E361" s="17" t="inlineStr">
        <is>
          <t>Prajakta Chavan</t>
        </is>
      </c>
      <c r="F361" s="17" t="inlineStr">
        <is>
          <t>Business Analyst</t>
        </is>
      </c>
      <c r="G361" s="17" t="inlineStr">
        <is>
          <t>Jailesh Bhadra</t>
        </is>
      </c>
      <c r="H361" s="17" t="inlineStr">
        <is>
          <t>IRIS2366</t>
        </is>
      </c>
      <c r="I361" s="17" t="n">
        <v>6.9</v>
      </c>
      <c r="J361" s="17" t="inlineStr">
        <is>
          <t>B.E</t>
        </is>
      </c>
      <c r="K361" s="17" t="inlineStr">
        <is>
          <t>L3 – Professional / Associate</t>
        </is>
      </c>
      <c r="L361" s="82" t="inlineStr">
        <is>
          <t>19 of 20</t>
        </is>
      </c>
      <c r="M361" s="83" t="n"/>
      <c r="N361" s="83" t="inlineStr">
        <is>
          <t>Annual · set by manager: 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
Quarterly: Q1: Deliver &gt;=95% of assigned …</t>
        </is>
      </c>
      <c r="O361" s="83" t="inlineStr">
        <is>
          <t>Latest rating: 3 · Potential: High · 9-box: Reliable Specialist</t>
        </is>
      </c>
      <c r="P361" s="83" t="inlineStr">
        <is>
          <t>Complexity &amp; Expertise: A3: Takes client requirements to delivery; sprint tracking, sign-offs; note: test case review, XBRL error guidance → matches the start
Autonomy &amp; Decision: B1: Prioritises the work, assigns tasks to the team and monitors them → moved up 0.5
Accountability &amp; Impact: A3: Answers for requirement correctness through development to client delivery and sign-off → matches the start
Leadership &amp; Strategy: A3: Assigns and monitors team tasks; gives KT to testers and other BAs → moved up 0.5</t>
        </is>
      </c>
      <c r="Q361" s="84" t="inlineStr">
        <is>
          <t>Open ▸</t>
        </is>
      </c>
      <c r="R361" s="84" t="inlineStr">
        <is>
          <t>Card ▸</t>
        </is>
      </c>
      <c r="S361" s="85" t="inlineStr">
        <is>
          <t>Business Analysis</t>
        </is>
      </c>
      <c r="T361" s="86" t="inlineStr">
        <is>
          <t>Business Analysis</t>
        </is>
      </c>
      <c r="U361" s="86" t="inlineStr">
        <is>
          <t>R005</t>
        </is>
      </c>
      <c r="V361" s="86" t="inlineStr">
        <is>
          <t>Business Analysis · IC</t>
        </is>
      </c>
      <c r="W361" s="101" t="inlineStr">
        <is>
          <t>A3</t>
        </is>
      </c>
      <c r="X361" s="86" t="inlineStr">
        <is>
          <t>Band A · Practitioner</t>
        </is>
      </c>
      <c r="Y361" s="86" t="inlineStr">
        <is>
          <t>Senior Business Analyst</t>
        </is>
      </c>
      <c r="Z361" s="86" t="n"/>
      <c r="AA361" s="86" t="inlineStr">
        <is>
          <t>Placed at A3 by the evidence: six ratings × market-derived weights and rules R1–R13 · no move needed for the reporting line</t>
        </is>
      </c>
      <c r="AB361" s="86" t="n"/>
      <c r="AC361" s="88" t="inlineStr">
        <is>
          <t>A3</t>
        </is>
      </c>
      <c r="AD361" s="21" t="inlineStr">
        <is>
          <t>High · 6.9 yrs vs market 2–5 yrs for A3</t>
        </is>
      </c>
      <c r="AE361" s="21" t="n"/>
      <c r="AF361" s="21" t="inlineStr">
        <is>
          <t>P2 · SFIA 3 Apply</t>
        </is>
      </c>
      <c r="AG361" s="89" t="str">
        <f>IFERROR(IF(INDEX(RM_I_C,MATCH($U361,RM_KEY,0))="","",INDEX(RM_I_C,MATCH($U361,RM_KEY,0))),"")</f>
        <v>H</v>
      </c>
      <c r="AH361" s="90" t="str">
        <f>IFERROR(IF(INDEX(RM_I_Au,MATCH($U361,RM_KEY,0))="","",INDEX(RM_I_Au,MATCH($U361,RM_KEY,0))),"")</f>
        <v>M</v>
      </c>
      <c r="AI361" s="90" t="str">
        <f>IFERROR(IF(INDEX(RM_I_Ac,MATCH($U361,RM_KEY,0))="","",INDEX(RM_I_Ac,MATCH($U361,RM_KEY,0))),"")</f>
        <v>L</v>
      </c>
      <c r="AJ361" s="90" t="str">
        <f>IFERROR(IF(INDEX(RM_I_L,MATCH($U361,RM_KEY,0))="","",INDEX(RM_I_L,MATCH($U361,RM_KEY,0))),"")</f>
        <v>L</v>
      </c>
      <c r="AK361" s="90" t="str">
        <f>IFERROR(IF(INDEX(RM_I_BI,MATCH($U361,RM_KEY,0))="","",INDEX(RM_I_BI,MATCH($U361,RM_KEY,0))),"")</f>
        <v>L</v>
      </c>
      <c r="AL361" s="90" t="str">
        <f>IFERROR(IF(INDEX(RM_I_Exp,MATCH($U361,RM_KEY,0))="","",INDEX(RM_I_Exp,MATCH($U361,RM_KEY,0))),"")</f>
        <v>L</v>
      </c>
      <c r="AM361" s="90" t="str">
        <f>IFERROR(IF(INDEX(RM_I_Edu,MATCH($U361,RM_KEY,0))="","",INDEX(RM_I_Edu,MATCH($U361,RM_KEY,0))),"")</f>
        <v>L</v>
      </c>
      <c r="AN361" s="91" t="str">
        <f>IFERROR(IF(INDEX(RM_M_C,MATCH($U361,RM_KEY,0))="","",INDEX(RM_M_C,MATCH($U361,RM_KEY,0))),"")</f>
        <v>H</v>
      </c>
      <c r="AO361" s="92" t="str">
        <f>IFERROR(IF(INDEX(RM_M_Au,MATCH($U361,RM_KEY,0))="","",INDEX(RM_M_Au,MATCH($U361,RM_KEY,0))),"")</f>
        <v>M</v>
      </c>
      <c r="AP361" s="92" t="str">
        <f>IFERROR(IF(INDEX(RM_M_Ac,MATCH($U361,RM_KEY,0))="","",INDEX(RM_M_Ac,MATCH($U361,RM_KEY,0))),"")</f>
        <v>M</v>
      </c>
      <c r="AQ361" s="92" t="str">
        <f>IFERROR(IF(INDEX(RM_M_L,MATCH($U361,RM_KEY,0))="","",INDEX(RM_M_L,MATCH($U361,RM_KEY,0))),"")</f>
        <v>L</v>
      </c>
      <c r="AR361" s="92" t="str">
        <f>IFERROR(IF(INDEX(RM_M_BI,MATCH($U361,RM_KEY,0))="","",INDEX(RM_M_BI,MATCH($U361,RM_KEY,0))),"")</f>
        <v>L</v>
      </c>
      <c r="AS361" s="92" t="str">
        <f>IFERROR(IF(INDEX(RM_M_Exp,MATCH($U361,RM_KEY,0))="","",INDEX(RM_M_Exp,MATCH($U361,RM_KEY,0))),"")</f>
        <v>L</v>
      </c>
      <c r="AT361" s="92" t="str">
        <f>IFERROR(IF(INDEX(RM_M_Edu,MATCH($U361,RM_KEY,0))="","",INDEX(RM_M_Edu,MATCH($U361,RM_KEY,0))),"")</f>
        <v>L</v>
      </c>
      <c r="AU361" s="93" t="str">
        <f>IFERROR(IF(INDEX(RM_L_C,MATCH($U361,RM_KEY,0))="","",INDEX(RM_L_C,MATCH($U361,RM_KEY,0))),"")</f>
        <v/>
      </c>
      <c r="AV361" s="94" t="str">
        <f>IFERROR(IF(INDEX(RM_L_Au,MATCH($U361,RM_KEY,0))="","",INDEX(RM_L_Au,MATCH($U361,RM_KEY,0))),"")</f>
        <v/>
      </c>
      <c r="AW361" s="94" t="str">
        <f>IFERROR(IF(INDEX(RM_L_Ac,MATCH($U361,RM_KEY,0))="","",INDEX(RM_L_Ac,MATCH($U361,RM_KEY,0))),"")</f>
        <v/>
      </c>
      <c r="AX361" s="94" t="str">
        <f>IFERROR(IF(INDEX(RM_L_L,MATCH($U361,RM_KEY,0))="","",INDEX(RM_L_L,MATCH($U361,RM_KEY,0))),"")</f>
        <v/>
      </c>
      <c r="AY361" s="94" t="str">
        <f>IFERROR(IF(INDEX(RM_L_BI,MATCH($U361,RM_KEY,0))="","",INDEX(RM_L_BI,MATCH($U361,RM_KEY,0))),"")</f>
        <v/>
      </c>
      <c r="AZ361" s="94" t="str">
        <f>IFERROR(IF(INDEX(RM_L_Exp,MATCH($U361,RM_KEY,0))="","",INDEX(RM_L_Exp,MATCH($U361,RM_KEY,0))),"")</f>
        <v/>
      </c>
      <c r="BA361" s="94" t="str">
        <f>IFERROR(IF(INDEX(RM_L_Edu,MATCH($U361,RM_KEY,0))="","",INDEX(RM_L_Edu,MATCH($U361,RM_KEY,0))),"")</f>
        <v/>
      </c>
      <c r="BB361" s="89" t="inlineStr">
        <is>
          <t>M</t>
        </is>
      </c>
      <c r="BC361" s="90" t="inlineStr">
        <is>
          <t>M</t>
        </is>
      </c>
      <c r="BD361" s="90" t="inlineStr">
        <is>
          <t>M</t>
        </is>
      </c>
      <c r="BE361" s="90" t="inlineStr">
        <is>
          <t>M</t>
        </is>
      </c>
      <c r="BF361" s="90" t="inlineStr">
        <is>
          <t>M</t>
        </is>
      </c>
      <c r="BG361" s="90" t="inlineStr">
        <is>
          <t>H</t>
        </is>
      </c>
      <c r="BH361" s="90" t="inlineStr">
        <is>
          <t>M</t>
        </is>
      </c>
      <c r="BI361" s="93" t="n"/>
      <c r="BJ361" s="94" t="n"/>
      <c r="BK361" s="94" t="n"/>
      <c r="BL361" s="94" t="n"/>
      <c r="BM361" s="94" t="n"/>
      <c r="BN361" s="94" t="n"/>
      <c r="BO361" s="94" t="n"/>
      <c r="BP361" s="63" t="n"/>
      <c r="BQ361" s="95" t="str">
        <f>IF(CY361=0,"",IF(BP361&lt;&gt;"",BP361,IF(LEFT(W361,1)="X",W361,IF(OR(W361="B+",W361="C+"),INDEX(LAD_PC,MAX(1,MIN(14,MATCH(W361,LAD_PC,0)+IF((DA361-CZ361)&gt;=0.5,1,IF((DA361-CZ361)&lt;=-0.5,-1,0))))),INDEX(LAD_STD,MAX(1,MIN(12,MATCH(W361,LAD_STD,0)+IF((DA361-CZ361)&gt;=0.5,1,IF((DA361-CZ361)&lt;=-0.5,-1,0)))))))))</f>
        <v/>
      </c>
      <c r="BR361" s="86" t="str">
        <f>IF(BQ361="","",IFERROR(CHOOSE(INDEX(B_RANK,MATCH(BQ361,B_LVL,0)),"Band A · Practitioner","Band B · Specialist / Manager","B+ · Player-Coach","Band C · Principal / Head","C+ · Player-Coach","Band D · Business leadership","Band E · Enterprise leadership"),"Band X · Consultant"))</f>
        <v/>
      </c>
      <c r="BS361" s="86" t="str">
        <f>IF(BQ361="","",IF(BQ361=W361,"• Same",IF(INDEX(B_VAL,MATCH(BQ361,B_LVL,0))&gt;INDEX(B_VAL,MATCH(W361,B_LVL,0)),"▲ Up","▼ Down")))</f>
        <v/>
      </c>
      <c r="BT361" s="95" t="str">
        <f>IF(BQ361&lt;&gt;"",BQ361,W361)</f>
        <v>A3</v>
      </c>
      <c r="BU361" s="86" t="str">
        <f>IFERROR(IF($H361="","—",IF(OR(LEFT(BT361,1)="X",LEFT(INDEX($BT$7:$BT$592,MATCH($H361,$D$7:$D$592,0)),1)="X"),"—",IF(AND(LEFT(BT361,1)="E",LEFT(INDEX($BT$7:$BT$592,MATCH($H361,$D$7:$D$592,0)),1)="E"),"Exception · Band E",IF(INDEX(B_VAL,MATCH(BT361,B_LVL,0))&gt;=INDEX(B_VAL,MATCH(INDEX($BT$7:$BT$592,MATCH($H361,$D$7:$D$592,0)),B_LVL,0)),"⚠ At or above the manager",IF(INDEX(B_RANK,MATCH(BT361,B_LVL,0))=INDEX(B_RANK,MATCH(INDEX($BT$7:$BT$592,MATCH($H361,$D$7:$D$592,0)),B_LVL,0)),"⚠ Same band as the manager","OK"))))),"—")</f>
        <v>OK</v>
      </c>
      <c r="BV361" s="64" t="n"/>
      <c r="BW361" s="20">
        <f>IFERROR(INDEX(LMH_PTS,MATCH(AG361,LMH_KEY,0)),0)</f>
        <v>9</v>
      </c>
      <c r="BX361" s="21">
        <f>IFERROR(INDEX(LMH_PTS,MATCH(AH361,LMH_KEY,0)),0)</f>
        <v>3</v>
      </c>
      <c r="BY361" s="21">
        <f>IFERROR(INDEX(LMH_PTS,MATCH(AI361,LMH_KEY,0)),0)</f>
        <v>1</v>
      </c>
      <c r="BZ361" s="21">
        <f>IFERROR(INDEX(LMH_PTS,MATCH(AJ361,LMH_KEY,0)),0)</f>
        <v>1</v>
      </c>
      <c r="CA361" s="21">
        <f>IFERROR(INDEX(LMH_PTS,MATCH(AK361,LMH_KEY,0)),0)</f>
        <v>1</v>
      </c>
      <c r="CB361" s="21">
        <f>IFERROR(INDEX(LMH_PTS,MATCH(AL361,LMH_KEY,0)),0)</f>
        <v>1</v>
      </c>
      <c r="CC361" s="21">
        <f>IFERROR(INDEX(LMH_PTS,MATCH(AM361,LMH_KEY,0)),0)</f>
        <v>1</v>
      </c>
      <c r="CD361" s="21">
        <f>IFERROR(INDEX(LMH_PTS,MATCH(IF(AU361&lt;&gt;"",AU361,AG361),LMH_KEY,0)),0)</f>
        <v>9</v>
      </c>
      <c r="CE361" s="21">
        <f>IFERROR(INDEX(LMH_PTS,MATCH(IF(AV361&lt;&gt;"",AV361,AH361),LMH_KEY,0)),0)</f>
        <v>3</v>
      </c>
      <c r="CF361" s="21">
        <f>IFERROR(INDEX(LMH_PTS,MATCH(IF(AW361&lt;&gt;"",AW361,AI361),LMH_KEY,0)),0)</f>
        <v>1</v>
      </c>
      <c r="CG361" s="21">
        <f>IFERROR(INDEX(LMH_PTS,MATCH(IF(AX361&lt;&gt;"",AX361,AJ361),LMH_KEY,0)),0)</f>
        <v>1</v>
      </c>
      <c r="CH361" s="21">
        <f>IFERROR(INDEX(LMH_PTS,MATCH(IF(AY361&lt;&gt;"",AY361,AK361),LMH_KEY,0)),0)</f>
        <v>1</v>
      </c>
      <c r="CI361" s="21">
        <f>IFERROR(INDEX(LMH_PTS,MATCH(IF(AZ361&lt;&gt;"",AZ361,AL361),LMH_KEY,0)),0)</f>
        <v>1</v>
      </c>
      <c r="CJ361" s="21">
        <f>IFERROR(INDEX(LMH_PTS,MATCH(IF(BA361&lt;&gt;"",BA361,AM361),LMH_KEY,0)),0)</f>
        <v>1</v>
      </c>
      <c r="CK361" s="21">
        <f>IF(BB361="",0,IFERROR(INDEX(LMH_STEP,MATCH(BB361,LMH_KEY,0)),0))</f>
        <v>0</v>
      </c>
      <c r="CL361" s="21">
        <f>IF(BC361="",0,IFERROR(INDEX(LMH_STEP,MATCH(BC361,LMH_KEY,0)),0))</f>
        <v>0</v>
      </c>
      <c r="CM361" s="21">
        <f>IF(BD361="",0,IFERROR(INDEX(LMH_STEP,MATCH(BD361,LMH_KEY,0)),0))</f>
        <v>0</v>
      </c>
      <c r="CN361" s="21">
        <f>IF(BE361="",0,IFERROR(INDEX(LMH_STEP,MATCH(BE361,LMH_KEY,0)),0))</f>
        <v>0</v>
      </c>
      <c r="CO361" s="21">
        <f>IF(BF361="",0,IFERROR(INDEX(LMH_STEP,MATCH(BF361,LMH_KEY,0)),0))</f>
        <v>0</v>
      </c>
      <c r="CP361" s="21">
        <f>IF(BG361="",0,IFERROR(INDEX(LMH_STEP,MATCH(BG361,LMH_KEY,0)),0))</f>
        <v>1</v>
      </c>
      <c r="CQ361" s="21">
        <f>IF(BH361="",0,IFERROR(INDEX(LMH_STEP,MATCH(BH361,LMH_KEY,0)),0))</f>
        <v>0</v>
      </c>
      <c r="CR361" s="21">
        <f>IF(BI361&lt;&gt;"",IFERROR(INDEX(LMH_STEP,MATCH(BI361,LMH_KEY,0)),0),CK361)</f>
        <v>0</v>
      </c>
      <c r="CS361" s="21">
        <f>IF(BJ361&lt;&gt;"",IFERROR(INDEX(LMH_STEP,MATCH(BJ361,LMH_KEY,0)),0),CL361)</f>
        <v>0</v>
      </c>
      <c r="CT361" s="21">
        <f>IF(BK361&lt;&gt;"",IFERROR(INDEX(LMH_STEP,MATCH(BK361,LMH_KEY,0)),0),CM361)</f>
        <v>0</v>
      </c>
      <c r="CU361" s="21">
        <f>IF(BL361&lt;&gt;"",IFERROR(INDEX(LMH_STEP,MATCH(BL361,LMH_KEY,0)),0),CN361)</f>
        <v>0</v>
      </c>
      <c r="CV361" s="21">
        <f>IF(BM361&lt;&gt;"",IFERROR(INDEX(LMH_STEP,MATCH(BM361,LMH_KEY,0)),0),CO361)</f>
        <v>0</v>
      </c>
      <c r="CW361" s="21">
        <f>IF(BN361&lt;&gt;"",IFERROR(INDEX(LMH_STEP,MATCH(BN361,LMH_KEY,0)),0),CP361)</f>
        <v>1</v>
      </c>
      <c r="CX361" s="21">
        <f>IF(BO361&lt;&gt;"",IFERROR(INDEX(LMH_STEP,MATCH(BO361,LMH_KEY,0)),0),CQ361)</f>
        <v>0</v>
      </c>
      <c r="CY361" s="21">
        <f>COUNTA(BI361:BO361)+IF(BP361&lt;&gt;"",1,0)+IFERROR(INDEX(RM_LCNT,MATCH($U361,RM_KEY,0)),0)</f>
        <v>0</v>
      </c>
      <c r="CZ361" s="21">
        <f>IF((BW361+BX361+BY361+BZ361+CA361+CB361+CC361)=0,0,(BW361*CK361+BX361*CL361+BY361*CM361+BZ361*CN361+CA361*CO361+CB361*CP361+CC361*CQ361)/(BW361+BX361+BY361+BZ361+CA361+CB361+CC361))</f>
        <v>0.0588235294117647</v>
      </c>
      <c r="DA361" s="21">
        <f>IF((CD361+CE361+CF361+CG361+CH361+CI361+CJ361)=0,0,(CD361*CR361+CE361*CS361+CF361*CT361+CG361*CU361+CH361*CV361+CI361*CW361+CJ361*CX361)/(CD361+CE361+CF361+CG361+CH361+CI361+CJ361))</f>
        <v>0.0588235294117647</v>
      </c>
    </row>
    <row r="362" ht="70" customHeight="1">
      <c r="A362" s="59" t="inlineStr">
        <is>
          <t>iFile</t>
        </is>
      </c>
      <c r="B362" s="17" t="inlineStr">
        <is>
          <t>Technology</t>
        </is>
      </c>
      <c r="C362" s="17" t="n">
        <v>4</v>
      </c>
      <c r="D362" s="17" t="inlineStr">
        <is>
          <t>IRIS2507</t>
        </is>
      </c>
      <c r="E362" s="17" t="inlineStr">
        <is>
          <t>Tanishq Gupta</t>
        </is>
      </c>
      <c r="F362" s="17" t="inlineStr">
        <is>
          <t>Business Analyst</t>
        </is>
      </c>
      <c r="G362" s="17" t="inlineStr">
        <is>
          <t>Jailesh Bhadra</t>
        </is>
      </c>
      <c r="H362" s="17" t="inlineStr">
        <is>
          <t>IRIS2366</t>
        </is>
      </c>
      <c r="I362" s="17" t="n">
        <v>0.5</v>
      </c>
      <c r="J362" s="17" t="inlineStr">
        <is>
          <t>MBA</t>
        </is>
      </c>
      <c r="K362" s="17" t="inlineStr">
        <is>
          <t>L3 – Professional / Associate</t>
        </is>
      </c>
      <c r="L362" s="82" t="inlineStr">
        <is>
          <t>20 of 20</t>
        </is>
      </c>
      <c r="M362" s="83" t="n"/>
      <c r="N362" s="83" t="inlineStr">
        <is>
          <t>Annual · set by manager: 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
Quarterly: Q1: Complete structured onboarding &amp; …</t>
        </is>
      </c>
      <c r="O362" s="83" t="inlineStr">
        <is>
          <t>Latest rating: 3 · Potential: Medium · 9-box: Core Contributor</t>
        </is>
      </c>
      <c r="P362" s="83" t="inlineStr">
        <is>
          <t>Complexity &amp; Expertise: A3: Gap analysis and discovery for a new product; BRDs, FRDs, user stories, process flows, traceability → matches the start
Autonomy &amp; Decision: A3: Decides requirement structure, story breakdown, gap recommendations; scope and priority sit with product owner → matches the start
Accountability &amp; Impact: A2: Accuracy and completeness of gap analysis, BRDs, FRDs and user stories → moved down 0.5
Leadership &amp; Strategy: A2: Clarifies with developers and QA; guidance to team members only in manager note → matches the start</t>
        </is>
      </c>
      <c r="Q362" s="84" t="inlineStr">
        <is>
          <t>Open ▸</t>
        </is>
      </c>
      <c r="R362" s="84" t="inlineStr">
        <is>
          <t>Card ▸</t>
        </is>
      </c>
      <c r="S362" s="85" t="inlineStr">
        <is>
          <t>Business Analysis</t>
        </is>
      </c>
      <c r="T362" s="86" t="inlineStr">
        <is>
          <t>Business Analysis</t>
        </is>
      </c>
      <c r="U362" s="86" t="inlineStr">
        <is>
          <t>R005</t>
        </is>
      </c>
      <c r="V362" s="86" t="inlineStr">
        <is>
          <t>Business Analysis · IC</t>
        </is>
      </c>
      <c r="W362" s="101" t="inlineStr">
        <is>
          <t>A2</t>
        </is>
      </c>
      <c r="X362" s="86" t="inlineStr">
        <is>
          <t>Band A · Practitioner</t>
        </is>
      </c>
      <c r="Y362" s="86" t="inlineStr">
        <is>
          <t>Business Analyst</t>
        </is>
      </c>
      <c r="Z362" s="86" t="n"/>
      <c r="AA362" s="86" t="inlineStr">
        <is>
          <t>Placed at A2 by the evidence: six ratings × market-derived weights and rules R1–R13 · no move needed for the reporting line</t>
        </is>
      </c>
      <c r="AB362" s="86" t="n"/>
      <c r="AC362" s="88" t="inlineStr">
        <is>
          <t>A3</t>
        </is>
      </c>
      <c r="AD362" s="21" t="inlineStr">
        <is>
          <t>Medium · 0.5 yrs vs market 0–3 yrs for A2</t>
        </is>
      </c>
      <c r="AE362" s="21" t="n"/>
      <c r="AF362" s="21" t="inlineStr">
        <is>
          <t>P1–P2 · SFIA 2 Assist</t>
        </is>
      </c>
      <c r="AG362" s="89" t="str">
        <f>IFERROR(IF(INDEX(RM_I_C,MATCH($U362,RM_KEY,0))="","",INDEX(RM_I_C,MATCH($U362,RM_KEY,0))),"")</f>
        <v>H</v>
      </c>
      <c r="AH362" s="90" t="str">
        <f>IFERROR(IF(INDEX(RM_I_Au,MATCH($U362,RM_KEY,0))="","",INDEX(RM_I_Au,MATCH($U362,RM_KEY,0))),"")</f>
        <v>M</v>
      </c>
      <c r="AI362" s="90" t="str">
        <f>IFERROR(IF(INDEX(RM_I_Ac,MATCH($U362,RM_KEY,0))="","",INDEX(RM_I_Ac,MATCH($U362,RM_KEY,0))),"")</f>
        <v>L</v>
      </c>
      <c r="AJ362" s="90" t="str">
        <f>IFERROR(IF(INDEX(RM_I_L,MATCH($U362,RM_KEY,0))="","",INDEX(RM_I_L,MATCH($U362,RM_KEY,0))),"")</f>
        <v>L</v>
      </c>
      <c r="AK362" s="90" t="str">
        <f>IFERROR(IF(INDEX(RM_I_BI,MATCH($U362,RM_KEY,0))="","",INDEX(RM_I_BI,MATCH($U362,RM_KEY,0))),"")</f>
        <v>L</v>
      </c>
      <c r="AL362" s="90" t="str">
        <f>IFERROR(IF(INDEX(RM_I_Exp,MATCH($U362,RM_KEY,0))="","",INDEX(RM_I_Exp,MATCH($U362,RM_KEY,0))),"")</f>
        <v>L</v>
      </c>
      <c r="AM362" s="90" t="str">
        <f>IFERROR(IF(INDEX(RM_I_Edu,MATCH($U362,RM_KEY,0))="","",INDEX(RM_I_Edu,MATCH($U362,RM_KEY,0))),"")</f>
        <v>L</v>
      </c>
      <c r="AN362" s="91" t="str">
        <f>IFERROR(IF(INDEX(RM_M_C,MATCH($U362,RM_KEY,0))="","",INDEX(RM_M_C,MATCH($U362,RM_KEY,0))),"")</f>
        <v>H</v>
      </c>
      <c r="AO362" s="92" t="str">
        <f>IFERROR(IF(INDEX(RM_M_Au,MATCH($U362,RM_KEY,0))="","",INDEX(RM_M_Au,MATCH($U362,RM_KEY,0))),"")</f>
        <v>M</v>
      </c>
      <c r="AP362" s="92" t="str">
        <f>IFERROR(IF(INDEX(RM_M_Ac,MATCH($U362,RM_KEY,0))="","",INDEX(RM_M_Ac,MATCH($U362,RM_KEY,0))),"")</f>
        <v>M</v>
      </c>
      <c r="AQ362" s="92" t="str">
        <f>IFERROR(IF(INDEX(RM_M_L,MATCH($U362,RM_KEY,0))="","",INDEX(RM_M_L,MATCH($U362,RM_KEY,0))),"")</f>
        <v>L</v>
      </c>
      <c r="AR362" s="92" t="str">
        <f>IFERROR(IF(INDEX(RM_M_BI,MATCH($U362,RM_KEY,0))="","",INDEX(RM_M_BI,MATCH($U362,RM_KEY,0))),"")</f>
        <v>L</v>
      </c>
      <c r="AS362" s="92" t="str">
        <f>IFERROR(IF(INDEX(RM_M_Exp,MATCH($U362,RM_KEY,0))="","",INDEX(RM_M_Exp,MATCH($U362,RM_KEY,0))),"")</f>
        <v>L</v>
      </c>
      <c r="AT362" s="92" t="str">
        <f>IFERROR(IF(INDEX(RM_M_Edu,MATCH($U362,RM_KEY,0))="","",INDEX(RM_M_Edu,MATCH($U362,RM_KEY,0))),"")</f>
        <v>L</v>
      </c>
      <c r="AU362" s="93" t="str">
        <f>IFERROR(IF(INDEX(RM_L_C,MATCH($U362,RM_KEY,0))="","",INDEX(RM_L_C,MATCH($U362,RM_KEY,0))),"")</f>
        <v/>
      </c>
      <c r="AV362" s="94" t="str">
        <f>IFERROR(IF(INDEX(RM_L_Au,MATCH($U362,RM_KEY,0))="","",INDEX(RM_L_Au,MATCH($U362,RM_KEY,0))),"")</f>
        <v/>
      </c>
      <c r="AW362" s="94" t="str">
        <f>IFERROR(IF(INDEX(RM_L_Ac,MATCH($U362,RM_KEY,0))="","",INDEX(RM_L_Ac,MATCH($U362,RM_KEY,0))),"")</f>
        <v/>
      </c>
      <c r="AX362" s="94" t="str">
        <f>IFERROR(IF(INDEX(RM_L_L,MATCH($U362,RM_KEY,0))="","",INDEX(RM_L_L,MATCH($U362,RM_KEY,0))),"")</f>
        <v/>
      </c>
      <c r="AY362" s="94" t="str">
        <f>IFERROR(IF(INDEX(RM_L_BI,MATCH($U362,RM_KEY,0))="","",INDEX(RM_L_BI,MATCH($U362,RM_KEY,0))),"")</f>
        <v/>
      </c>
      <c r="AZ362" s="94" t="str">
        <f>IFERROR(IF(INDEX(RM_L_Exp,MATCH($U362,RM_KEY,0))="","",INDEX(RM_L_Exp,MATCH($U362,RM_KEY,0))),"")</f>
        <v/>
      </c>
      <c r="BA362" s="94" t="str">
        <f>IFERROR(IF(INDEX(RM_L_Edu,MATCH($U362,RM_KEY,0))="","",INDEX(RM_L_Edu,MATCH($U362,RM_KEY,0))),"")</f>
        <v/>
      </c>
      <c r="BB362" s="89" t="inlineStr">
        <is>
          <t>H</t>
        </is>
      </c>
      <c r="BC362" s="90" t="inlineStr">
        <is>
          <t>H</t>
        </is>
      </c>
      <c r="BD362" s="90" t="inlineStr">
        <is>
          <t>M</t>
        </is>
      </c>
      <c r="BE362" s="90" t="inlineStr">
        <is>
          <t>M</t>
        </is>
      </c>
      <c r="BF362" s="90" t="inlineStr">
        <is>
          <t>M</t>
        </is>
      </c>
      <c r="BG362" s="90" t="inlineStr">
        <is>
          <t>M</t>
        </is>
      </c>
      <c r="BH362" s="90" t="inlineStr">
        <is>
          <t>H</t>
        </is>
      </c>
      <c r="BI362" s="93" t="n"/>
      <c r="BJ362" s="94" t="n"/>
      <c r="BK362" s="94" t="n"/>
      <c r="BL362" s="94" t="n"/>
      <c r="BM362" s="94" t="n"/>
      <c r="BN362" s="94" t="n"/>
      <c r="BO362" s="94" t="n"/>
      <c r="BP362" s="63" t="n"/>
      <c r="BQ362" s="95" t="str">
        <f>IF(CY362=0,"",IF(BP362&lt;&gt;"",BP362,IF(LEFT(W362,1)="X",W362,IF(OR(W362="B+",W362="C+"),INDEX(LAD_PC,MAX(1,MIN(14,MATCH(W362,LAD_PC,0)+IF((DA362-CZ362)&gt;=0.5,1,IF((DA362-CZ362)&lt;=-0.5,-1,0))))),INDEX(LAD_STD,MAX(1,MIN(12,MATCH(W362,LAD_STD,0)+IF((DA362-CZ362)&gt;=0.5,1,IF((DA362-CZ362)&lt;=-0.5,-1,0)))))))))</f>
        <v/>
      </c>
      <c r="BR362" s="86" t="str">
        <f>IF(BQ362="","",IFERROR(CHOOSE(INDEX(B_RANK,MATCH(BQ362,B_LVL,0)),"Band A · Practitioner","Band B · Specialist / Manager","B+ · Player-Coach","Band C · Principal / Head","C+ · Player-Coach","Band D · Business leadership","Band E · Enterprise leadership"),"Band X · Consultant"))</f>
        <v/>
      </c>
      <c r="BS362" s="86" t="str">
        <f>IF(BQ362="","",IF(BQ362=W362,"• Same",IF(INDEX(B_VAL,MATCH(BQ362,B_LVL,0))&gt;INDEX(B_VAL,MATCH(W362,B_LVL,0)),"▲ Up","▼ Down")))</f>
        <v/>
      </c>
      <c r="BT362" s="95" t="str">
        <f>IF(BQ362&lt;&gt;"",BQ362,W362)</f>
        <v>A2</v>
      </c>
      <c r="BU362" s="86" t="str">
        <f>IFERROR(IF($H362="","—",IF(OR(LEFT(BT362,1)="X",LEFT(INDEX($BT$7:$BT$592,MATCH($H362,$D$7:$D$592,0)),1)="X"),"—",IF(AND(LEFT(BT362,1)="E",LEFT(INDEX($BT$7:$BT$592,MATCH($H362,$D$7:$D$592,0)),1)="E"),"Exception · Band E",IF(INDEX(B_VAL,MATCH(BT362,B_LVL,0))&gt;=INDEX(B_VAL,MATCH(INDEX($BT$7:$BT$592,MATCH($H362,$D$7:$D$592,0)),B_LVL,0)),"⚠ At or above the manager",IF(INDEX(B_RANK,MATCH(BT362,B_LVL,0))=INDEX(B_RANK,MATCH(INDEX($BT$7:$BT$592,MATCH($H362,$D$7:$D$592,0)),B_LVL,0)),"⚠ Same band as the manager","OK"))))),"—")</f>
        <v>OK</v>
      </c>
      <c r="BV362" s="64" t="n"/>
      <c r="BW362" s="20">
        <f>IFERROR(INDEX(LMH_PTS,MATCH(AG362,LMH_KEY,0)),0)</f>
        <v>9</v>
      </c>
      <c r="BX362" s="21">
        <f>IFERROR(INDEX(LMH_PTS,MATCH(AH362,LMH_KEY,0)),0)</f>
        <v>3</v>
      </c>
      <c r="BY362" s="21">
        <f>IFERROR(INDEX(LMH_PTS,MATCH(AI362,LMH_KEY,0)),0)</f>
        <v>1</v>
      </c>
      <c r="BZ362" s="21">
        <f>IFERROR(INDEX(LMH_PTS,MATCH(AJ362,LMH_KEY,0)),0)</f>
        <v>1</v>
      </c>
      <c r="CA362" s="21">
        <f>IFERROR(INDEX(LMH_PTS,MATCH(AK362,LMH_KEY,0)),0)</f>
        <v>1</v>
      </c>
      <c r="CB362" s="21">
        <f>IFERROR(INDEX(LMH_PTS,MATCH(AL362,LMH_KEY,0)),0)</f>
        <v>1</v>
      </c>
      <c r="CC362" s="21">
        <f>IFERROR(INDEX(LMH_PTS,MATCH(AM362,LMH_KEY,0)),0)</f>
        <v>1</v>
      </c>
      <c r="CD362" s="21">
        <f>IFERROR(INDEX(LMH_PTS,MATCH(IF(AU362&lt;&gt;"",AU362,AG362),LMH_KEY,0)),0)</f>
        <v>9</v>
      </c>
      <c r="CE362" s="21">
        <f>IFERROR(INDEX(LMH_PTS,MATCH(IF(AV362&lt;&gt;"",AV362,AH362),LMH_KEY,0)),0)</f>
        <v>3</v>
      </c>
      <c r="CF362" s="21">
        <f>IFERROR(INDEX(LMH_PTS,MATCH(IF(AW362&lt;&gt;"",AW362,AI362),LMH_KEY,0)),0)</f>
        <v>1</v>
      </c>
      <c r="CG362" s="21">
        <f>IFERROR(INDEX(LMH_PTS,MATCH(IF(AX362&lt;&gt;"",AX362,AJ362),LMH_KEY,0)),0)</f>
        <v>1</v>
      </c>
      <c r="CH362" s="21">
        <f>IFERROR(INDEX(LMH_PTS,MATCH(IF(AY362&lt;&gt;"",AY362,AK362),LMH_KEY,0)),0)</f>
        <v>1</v>
      </c>
      <c r="CI362" s="21">
        <f>IFERROR(INDEX(LMH_PTS,MATCH(IF(AZ362&lt;&gt;"",AZ362,AL362),LMH_KEY,0)),0)</f>
        <v>1</v>
      </c>
      <c r="CJ362" s="21">
        <f>IFERROR(INDEX(LMH_PTS,MATCH(IF(BA362&lt;&gt;"",BA362,AM362),LMH_KEY,0)),0)</f>
        <v>1</v>
      </c>
      <c r="CK362" s="21">
        <f>IF(BB362="",0,IFERROR(INDEX(LMH_STEP,MATCH(BB362,LMH_KEY,0)),0))</f>
        <v>1</v>
      </c>
      <c r="CL362" s="21">
        <f>IF(BC362="",0,IFERROR(INDEX(LMH_STEP,MATCH(BC362,LMH_KEY,0)),0))</f>
        <v>1</v>
      </c>
      <c r="CM362" s="21">
        <f>IF(BD362="",0,IFERROR(INDEX(LMH_STEP,MATCH(BD362,LMH_KEY,0)),0))</f>
        <v>0</v>
      </c>
      <c r="CN362" s="21">
        <f>IF(BE362="",0,IFERROR(INDEX(LMH_STEP,MATCH(BE362,LMH_KEY,0)),0))</f>
        <v>0</v>
      </c>
      <c r="CO362" s="21">
        <f>IF(BF362="",0,IFERROR(INDEX(LMH_STEP,MATCH(BF362,LMH_KEY,0)),0))</f>
        <v>0</v>
      </c>
      <c r="CP362" s="21">
        <f>IF(BG362="",0,IFERROR(INDEX(LMH_STEP,MATCH(BG362,LMH_KEY,0)),0))</f>
        <v>0</v>
      </c>
      <c r="CQ362" s="21">
        <f>IF(BH362="",0,IFERROR(INDEX(LMH_STEP,MATCH(BH362,LMH_KEY,0)),0))</f>
        <v>1</v>
      </c>
      <c r="CR362" s="21">
        <f>IF(BI362&lt;&gt;"",IFERROR(INDEX(LMH_STEP,MATCH(BI362,LMH_KEY,0)),0),CK362)</f>
        <v>1</v>
      </c>
      <c r="CS362" s="21">
        <f>IF(BJ362&lt;&gt;"",IFERROR(INDEX(LMH_STEP,MATCH(BJ362,LMH_KEY,0)),0),CL362)</f>
        <v>1</v>
      </c>
      <c r="CT362" s="21">
        <f>IF(BK362&lt;&gt;"",IFERROR(INDEX(LMH_STEP,MATCH(BK362,LMH_KEY,0)),0),CM362)</f>
        <v>0</v>
      </c>
      <c r="CU362" s="21">
        <f>IF(BL362&lt;&gt;"",IFERROR(INDEX(LMH_STEP,MATCH(BL362,LMH_KEY,0)),0),CN362)</f>
        <v>0</v>
      </c>
      <c r="CV362" s="21">
        <f>IF(BM362&lt;&gt;"",IFERROR(INDEX(LMH_STEP,MATCH(BM362,LMH_KEY,0)),0),CO362)</f>
        <v>0</v>
      </c>
      <c r="CW362" s="21">
        <f>IF(BN362&lt;&gt;"",IFERROR(INDEX(LMH_STEP,MATCH(BN362,LMH_KEY,0)),0),CP362)</f>
        <v>0</v>
      </c>
      <c r="CX362" s="21">
        <f>IF(BO362&lt;&gt;"",IFERROR(INDEX(LMH_STEP,MATCH(BO362,LMH_KEY,0)),0),CQ362)</f>
        <v>1</v>
      </c>
      <c r="CY362" s="21">
        <f>COUNTA(BI362:BO362)+IF(BP362&lt;&gt;"",1,0)+IFERROR(INDEX(RM_LCNT,MATCH($U362,RM_KEY,0)),0)</f>
        <v>0</v>
      </c>
      <c r="CZ362" s="21">
        <f>IF((BW362+BX362+BY362+BZ362+CA362+CB362+CC362)=0,0,(BW362*CK362+BX362*CL362+BY362*CM362+BZ362*CN362+CA362*CO362+CB362*CP362+CC362*CQ362)/(BW362+BX362+BY362+BZ362+CA362+CB362+CC362))</f>
        <v>0.764705882352941</v>
      </c>
      <c r="DA362" s="21">
        <f>IF((CD362+CE362+CF362+CG362+CH362+CI362+CJ362)=0,0,(CD362*CR362+CE362*CS362+CF362*CT362+CG362*CU362+CH362*CV362+CI362*CW362+CJ362*CX362)/(CD362+CE362+CF362+CG362+CH362+CI362+CJ362))</f>
        <v>0.764705882352941</v>
      </c>
    </row>
    <row r="363" ht="70" customHeight="1">
      <c r="A363" s="59" t="inlineStr">
        <is>
          <t>iFile</t>
        </is>
      </c>
      <c r="B363" s="17" t="inlineStr">
        <is>
          <t>Technology</t>
        </is>
      </c>
      <c r="C363" s="17" t="n">
        <v>3</v>
      </c>
      <c r="D363" s="17" t="inlineStr">
        <is>
          <t>IRIS0846</t>
        </is>
      </c>
      <c r="E363" s="17" t="inlineStr">
        <is>
          <t>Nikhil Nalawade</t>
        </is>
      </c>
      <c r="F363" s="17" t="inlineStr">
        <is>
          <t>Project Manager</t>
        </is>
      </c>
      <c r="G363" s="17" t="inlineStr">
        <is>
          <t>Pradip Dey</t>
        </is>
      </c>
      <c r="H363" s="17" t="inlineStr">
        <is>
          <t>IRISC223</t>
        </is>
      </c>
      <c r="I363" s="17" t="n">
        <v>15.1</v>
      </c>
      <c r="J363" s="17" t="inlineStr">
        <is>
          <t>B.E</t>
        </is>
      </c>
      <c r="K363" s="17" t="inlineStr">
        <is>
          <t>L5 – Manager</t>
        </is>
      </c>
      <c r="L363" s="82" t="inlineStr">
        <is>
          <t>20 of 20</t>
        </is>
      </c>
      <c r="M363" s="83" t="n"/>
      <c r="N363" s="83" t="inlineStr">
        <is>
          <t>Annual · set by manager: 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t>
        </is>
      </c>
      <c r="O363" s="83" t="inlineStr">
        <is>
          <t>Latest rating: 5 · Potential: High · 9-box: Future Leader</t>
        </is>
      </c>
      <c r="P363" s="83" t="inlineStr">
        <is>
          <t>Complexity &amp; Expertise: B2: Manages project functionally and technically; application solutioning; drafts RFI/RFP responses with pre-sales → matches the start
Autonomy &amp; Decision: B2: Decides the project plan; nothing else named → matches the start
Accountability &amp; Impact: B2: All project charter deliverables, milestone completion and payment; budget and P&amp;L impact → matches the start
Leadership &amp; Strategy: B2: 15 direct reports; delivers training; stakeholder management → matches the start</t>
        </is>
      </c>
      <c r="Q363" s="84" t="inlineStr">
        <is>
          <t>Open ▸</t>
        </is>
      </c>
      <c r="R363" s="84" t="inlineStr">
        <is>
          <t>Card ▸</t>
        </is>
      </c>
      <c r="S363" s="85" t="inlineStr">
        <is>
          <t>Project &amp; Program Management</t>
        </is>
      </c>
      <c r="T363" s="86" t="inlineStr">
        <is>
          <t>Project &amp; Program Delivery</t>
        </is>
      </c>
      <c r="U363" s="86" t="inlineStr">
        <is>
          <t>R069</t>
        </is>
      </c>
      <c r="V363" s="86" t="inlineStr">
        <is>
          <t>Project &amp; Program Delivery · Manager</t>
        </is>
      </c>
      <c r="W363" s="98" t="inlineStr">
        <is>
          <t>C1</t>
        </is>
      </c>
      <c r="X363" s="86" t="inlineStr">
        <is>
          <t>Band C · Principal / Head</t>
        </is>
      </c>
      <c r="Y363" s="86" t="inlineStr">
        <is>
          <t>Associate Head – Project &amp; Program Delivery</t>
        </is>
      </c>
      <c r="Z363" s="100" t="inlineStr">
        <is>
          <t>Delivery Manager → Associate Head – Project &amp; Program Delivery</t>
        </is>
      </c>
      <c r="AA363" s="86" t="inlineStr">
        <is>
          <t>Evidence level B2 · moved up to C1 so that no reportee shares a band with their manager, with the fewest moves across IRIS</t>
        </is>
      </c>
      <c r="AB363" s="86" t="n"/>
      <c r="AC363" s="88" t="inlineStr">
        <is>
          <t>B2</t>
        </is>
      </c>
      <c r="AD363" s="21" t="inlineStr">
        <is>
          <t>Medium · 15.1 yrs vs market 12–17 yrs for C1</t>
        </is>
      </c>
      <c r="AE363" s="21" t="inlineStr">
        <is>
          <t>15 direct reports · norm 5–8, mostly managers</t>
        </is>
      </c>
      <c r="AF363" s="21" t="inlineStr">
        <is>
          <t>P6 / M5 · SFIA 5–6</t>
        </is>
      </c>
      <c r="AG363" s="89" t="str">
        <f>IFERROR(IF(INDEX(RM_I_C,MATCH($U363,RM_KEY,0))="","",INDEX(RM_I_C,MATCH($U363,RM_KEY,0))),"")</f>
        <v>H</v>
      </c>
      <c r="AH363" s="90" t="str">
        <f>IFERROR(IF(INDEX(RM_I_Au,MATCH($U363,RM_KEY,0))="","",INDEX(RM_I_Au,MATCH($U363,RM_KEY,0))),"")</f>
        <v>M</v>
      </c>
      <c r="AI363" s="90" t="str">
        <f>IFERROR(IF(INDEX(RM_I_Ac,MATCH($U363,RM_KEY,0))="","",INDEX(RM_I_Ac,MATCH($U363,RM_KEY,0))),"")</f>
        <v>L</v>
      </c>
      <c r="AJ363" s="90" t="str">
        <f>IFERROR(IF(INDEX(RM_I_L,MATCH($U363,RM_KEY,0))="","",INDEX(RM_I_L,MATCH($U363,RM_KEY,0))),"")</f>
        <v>M</v>
      </c>
      <c r="AK363" s="90" t="str">
        <f>IFERROR(IF(INDEX(RM_I_BI,MATCH($U363,RM_KEY,0))="","",INDEX(RM_I_BI,MATCH($U363,RM_KEY,0))),"")</f>
        <v>L</v>
      </c>
      <c r="AL363" s="90" t="str">
        <f>IFERROR(IF(INDEX(RM_I_Exp,MATCH($U363,RM_KEY,0))="","",INDEX(RM_I_Exp,MATCH($U363,RM_KEY,0))),"")</f>
        <v>L</v>
      </c>
      <c r="AM363" s="90" t="str">
        <f>IFERROR(IF(INDEX(RM_I_Edu,MATCH($U363,RM_KEY,0))="","",INDEX(RM_I_Edu,MATCH($U363,RM_KEY,0))),"")</f>
        <v>L</v>
      </c>
      <c r="AN363" s="91" t="str">
        <f>IFERROR(IF(INDEX(RM_M_C,MATCH($U363,RM_KEY,0))="","",INDEX(RM_M_C,MATCH($U363,RM_KEY,0))),"")</f>
        <v>H</v>
      </c>
      <c r="AO363" s="92" t="str">
        <f>IFERROR(IF(INDEX(RM_M_Au,MATCH($U363,RM_KEY,0))="","",INDEX(RM_M_Au,MATCH($U363,RM_KEY,0))),"")</f>
        <v>M</v>
      </c>
      <c r="AP363" s="92" t="str">
        <f>IFERROR(IF(INDEX(RM_M_Ac,MATCH($U363,RM_KEY,0))="","",INDEX(RM_M_Ac,MATCH($U363,RM_KEY,0))),"")</f>
        <v>M</v>
      </c>
      <c r="AQ363" s="92" t="str">
        <f>IFERROR(IF(INDEX(RM_M_L,MATCH($U363,RM_KEY,0))="","",INDEX(RM_M_L,MATCH($U363,RM_KEY,0))),"")</f>
        <v>M</v>
      </c>
      <c r="AR363" s="92" t="str">
        <f>IFERROR(IF(INDEX(RM_M_BI,MATCH($U363,RM_KEY,0))="","",INDEX(RM_M_BI,MATCH($U363,RM_KEY,0))),"")</f>
        <v>L</v>
      </c>
      <c r="AS363" s="92" t="str">
        <f>IFERROR(IF(INDEX(RM_M_Exp,MATCH($U363,RM_KEY,0))="","",INDEX(RM_M_Exp,MATCH($U363,RM_KEY,0))),"")</f>
        <v>L</v>
      </c>
      <c r="AT363" s="92" t="str">
        <f>IFERROR(IF(INDEX(RM_M_Edu,MATCH($U363,RM_KEY,0))="","",INDEX(RM_M_Edu,MATCH($U363,RM_KEY,0))),"")</f>
        <v>L</v>
      </c>
      <c r="AU363" s="93" t="str">
        <f>IFERROR(IF(INDEX(RM_L_C,MATCH($U363,RM_KEY,0))="","",INDEX(RM_L_C,MATCH($U363,RM_KEY,0))),"")</f>
        <v/>
      </c>
      <c r="AV363" s="94" t="str">
        <f>IFERROR(IF(INDEX(RM_L_Au,MATCH($U363,RM_KEY,0))="","",INDEX(RM_L_Au,MATCH($U363,RM_KEY,0))),"")</f>
        <v/>
      </c>
      <c r="AW363" s="94" t="str">
        <f>IFERROR(IF(INDEX(RM_L_Ac,MATCH($U363,RM_KEY,0))="","",INDEX(RM_L_Ac,MATCH($U363,RM_KEY,0))),"")</f>
        <v/>
      </c>
      <c r="AX363" s="94" t="str">
        <f>IFERROR(IF(INDEX(RM_L_L,MATCH($U363,RM_KEY,0))="","",INDEX(RM_L_L,MATCH($U363,RM_KEY,0))),"")</f>
        <v/>
      </c>
      <c r="AY363" s="94" t="str">
        <f>IFERROR(IF(INDEX(RM_L_BI,MATCH($U363,RM_KEY,0))="","",INDEX(RM_L_BI,MATCH($U363,RM_KEY,0))),"")</f>
        <v/>
      </c>
      <c r="AZ363" s="94" t="str">
        <f>IFERROR(IF(INDEX(RM_L_Exp,MATCH($U363,RM_KEY,0))="","",INDEX(RM_L_Exp,MATCH($U363,RM_KEY,0))),"")</f>
        <v/>
      </c>
      <c r="BA363" s="94" t="str">
        <f>IFERROR(IF(INDEX(RM_L_Edu,MATCH($U363,RM_KEY,0))="","",INDEX(RM_L_Edu,MATCH($U363,RM_KEY,0))),"")</f>
        <v/>
      </c>
      <c r="BB363" s="89" t="inlineStr">
        <is>
          <t>L</t>
        </is>
      </c>
      <c r="BC363" s="90" t="inlineStr">
        <is>
          <t>L</t>
        </is>
      </c>
      <c r="BD363" s="90" t="inlineStr">
        <is>
          <t>L</t>
        </is>
      </c>
      <c r="BE363" s="90" t="inlineStr">
        <is>
          <t>L</t>
        </is>
      </c>
      <c r="BF363" s="90" t="inlineStr">
        <is>
          <t>L</t>
        </is>
      </c>
      <c r="BG363" s="90" t="inlineStr">
        <is>
          <t>H</t>
        </is>
      </c>
      <c r="BH363" s="90" t="inlineStr">
        <is>
          <t>L</t>
        </is>
      </c>
      <c r="BI363" s="93" t="n"/>
      <c r="BJ363" s="94" t="n"/>
      <c r="BK363" s="94" t="n"/>
      <c r="BL363" s="94" t="n"/>
      <c r="BM363" s="94" t="n"/>
      <c r="BN363" s="94" t="n"/>
      <c r="BO363" s="94" t="n"/>
      <c r="BP363" s="63" t="n"/>
      <c r="BQ363" s="95" t="str">
        <f>IF(CY363=0,"",IF(BP363&lt;&gt;"",BP363,IF(LEFT(W363,1)="X",W363,IF(OR(W363="B+",W363="C+"),INDEX(LAD_PC,MAX(1,MIN(14,MATCH(W363,LAD_PC,0)+IF((DA363-CZ363)&gt;=0.5,1,IF((DA363-CZ363)&lt;=-0.5,-1,0))))),INDEX(LAD_STD,MAX(1,MIN(12,MATCH(W363,LAD_STD,0)+IF((DA363-CZ363)&gt;=0.5,1,IF((DA363-CZ363)&lt;=-0.5,-1,0)))))))))</f>
        <v/>
      </c>
      <c r="BR363" s="86" t="str">
        <f>IF(BQ363="","",IFERROR(CHOOSE(INDEX(B_RANK,MATCH(BQ363,B_LVL,0)),"Band A · Practitioner","Band B · Specialist / Manager","B+ · Player-Coach","Band C · Principal / Head","C+ · Player-Coach","Band D · Business leadership","Band E · Enterprise leadership"),"Band X · Consultant"))</f>
        <v/>
      </c>
      <c r="BS363" s="86" t="str">
        <f>IF(BQ363="","",IF(BQ363=W363,"• Same",IF(INDEX(B_VAL,MATCH(BQ363,B_LVL,0))&gt;INDEX(B_VAL,MATCH(W363,B_LVL,0)),"▲ Up","▼ Down")))</f>
        <v/>
      </c>
      <c r="BT363" s="95" t="str">
        <f>IF(BQ363&lt;&gt;"",BQ363,W363)</f>
        <v>C1</v>
      </c>
      <c r="BU363" s="86" t="str">
        <f>IFERROR(IF($H363="","—",IF(OR(LEFT(BT363,1)="X",LEFT(INDEX($BT$7:$BT$592,MATCH($H363,$D$7:$D$592,0)),1)="X"),"—",IF(AND(LEFT(BT363,1)="E",LEFT(INDEX($BT$7:$BT$592,MATCH($H363,$D$7:$D$592,0)),1)="E"),"Exception · Band E",IF(INDEX(B_VAL,MATCH(BT363,B_LVL,0))&gt;=INDEX(B_VAL,MATCH(INDEX($BT$7:$BT$592,MATCH($H363,$D$7:$D$592,0)),B_LVL,0)),"⚠ At or above the manager",IF(INDEX(B_RANK,MATCH(BT363,B_LVL,0))=INDEX(B_RANK,MATCH(INDEX($BT$7:$BT$592,MATCH($H363,$D$7:$D$592,0)),B_LVL,0)),"⚠ Same band as the manager","OK"))))),"—")</f>
        <v>OK</v>
      </c>
      <c r="BV363" s="64" t="n"/>
      <c r="BW363" s="20">
        <f>IFERROR(INDEX(LMH_PTS,MATCH(AG363,LMH_KEY,0)),0)</f>
        <v>9</v>
      </c>
      <c r="BX363" s="21">
        <f>IFERROR(INDEX(LMH_PTS,MATCH(AH363,LMH_KEY,0)),0)</f>
        <v>3</v>
      </c>
      <c r="BY363" s="21">
        <f>IFERROR(INDEX(LMH_PTS,MATCH(AI363,LMH_KEY,0)),0)</f>
        <v>1</v>
      </c>
      <c r="BZ363" s="21">
        <f>IFERROR(INDEX(LMH_PTS,MATCH(AJ363,LMH_KEY,0)),0)</f>
        <v>3</v>
      </c>
      <c r="CA363" s="21">
        <f>IFERROR(INDEX(LMH_PTS,MATCH(AK363,LMH_KEY,0)),0)</f>
        <v>1</v>
      </c>
      <c r="CB363" s="21">
        <f>IFERROR(INDEX(LMH_PTS,MATCH(AL363,LMH_KEY,0)),0)</f>
        <v>1</v>
      </c>
      <c r="CC363" s="21">
        <f>IFERROR(INDEX(LMH_PTS,MATCH(AM363,LMH_KEY,0)),0)</f>
        <v>1</v>
      </c>
      <c r="CD363" s="21">
        <f>IFERROR(INDEX(LMH_PTS,MATCH(IF(AU363&lt;&gt;"",AU363,AG363),LMH_KEY,0)),0)</f>
        <v>9</v>
      </c>
      <c r="CE363" s="21">
        <f>IFERROR(INDEX(LMH_PTS,MATCH(IF(AV363&lt;&gt;"",AV363,AH363),LMH_KEY,0)),0)</f>
        <v>3</v>
      </c>
      <c r="CF363" s="21">
        <f>IFERROR(INDEX(LMH_PTS,MATCH(IF(AW363&lt;&gt;"",AW363,AI363),LMH_KEY,0)),0)</f>
        <v>1</v>
      </c>
      <c r="CG363" s="21">
        <f>IFERROR(INDEX(LMH_PTS,MATCH(IF(AX363&lt;&gt;"",AX363,AJ363),LMH_KEY,0)),0)</f>
        <v>3</v>
      </c>
      <c r="CH363" s="21">
        <f>IFERROR(INDEX(LMH_PTS,MATCH(IF(AY363&lt;&gt;"",AY363,AK363),LMH_KEY,0)),0)</f>
        <v>1</v>
      </c>
      <c r="CI363" s="21">
        <f>IFERROR(INDEX(LMH_PTS,MATCH(IF(AZ363&lt;&gt;"",AZ363,AL363),LMH_KEY,0)),0)</f>
        <v>1</v>
      </c>
      <c r="CJ363" s="21">
        <f>IFERROR(INDEX(LMH_PTS,MATCH(IF(BA363&lt;&gt;"",BA363,AM363),LMH_KEY,0)),0)</f>
        <v>1</v>
      </c>
      <c r="CK363" s="21">
        <f>IF(BB363="",0,IFERROR(INDEX(LMH_STEP,MATCH(BB363,LMH_KEY,0)),0))</f>
        <v>-1</v>
      </c>
      <c r="CL363" s="21">
        <f>IF(BC363="",0,IFERROR(INDEX(LMH_STEP,MATCH(BC363,LMH_KEY,0)),0))</f>
        <v>-1</v>
      </c>
      <c r="CM363" s="21">
        <f>IF(BD363="",0,IFERROR(INDEX(LMH_STEP,MATCH(BD363,LMH_KEY,0)),0))</f>
        <v>-1</v>
      </c>
      <c r="CN363" s="21">
        <f>IF(BE363="",0,IFERROR(INDEX(LMH_STEP,MATCH(BE363,LMH_KEY,0)),0))</f>
        <v>-1</v>
      </c>
      <c r="CO363" s="21">
        <f>IF(BF363="",0,IFERROR(INDEX(LMH_STEP,MATCH(BF363,LMH_KEY,0)),0))</f>
        <v>-1</v>
      </c>
      <c r="CP363" s="21">
        <f>IF(BG363="",0,IFERROR(INDEX(LMH_STEP,MATCH(BG363,LMH_KEY,0)),0))</f>
        <v>1</v>
      </c>
      <c r="CQ363" s="21">
        <f>IF(BH363="",0,IFERROR(INDEX(LMH_STEP,MATCH(BH363,LMH_KEY,0)),0))</f>
        <v>-1</v>
      </c>
      <c r="CR363" s="21">
        <f>IF(BI363&lt;&gt;"",IFERROR(INDEX(LMH_STEP,MATCH(BI363,LMH_KEY,0)),0),CK363)</f>
        <v>-1</v>
      </c>
      <c r="CS363" s="21">
        <f>IF(BJ363&lt;&gt;"",IFERROR(INDEX(LMH_STEP,MATCH(BJ363,LMH_KEY,0)),0),CL363)</f>
        <v>-1</v>
      </c>
      <c r="CT363" s="21">
        <f>IF(BK363&lt;&gt;"",IFERROR(INDEX(LMH_STEP,MATCH(BK363,LMH_KEY,0)),0),CM363)</f>
        <v>-1</v>
      </c>
      <c r="CU363" s="21">
        <f>IF(BL363&lt;&gt;"",IFERROR(INDEX(LMH_STEP,MATCH(BL363,LMH_KEY,0)),0),CN363)</f>
        <v>-1</v>
      </c>
      <c r="CV363" s="21">
        <f>IF(BM363&lt;&gt;"",IFERROR(INDEX(LMH_STEP,MATCH(BM363,LMH_KEY,0)),0),CO363)</f>
        <v>-1</v>
      </c>
      <c r="CW363" s="21">
        <f>IF(BN363&lt;&gt;"",IFERROR(INDEX(LMH_STEP,MATCH(BN363,LMH_KEY,0)),0),CP363)</f>
        <v>1</v>
      </c>
      <c r="CX363" s="21">
        <f>IF(BO363&lt;&gt;"",IFERROR(INDEX(LMH_STEP,MATCH(BO363,LMH_KEY,0)),0),CQ363)</f>
        <v>-1</v>
      </c>
      <c r="CY363" s="21">
        <f>COUNTA(BI363:BO363)+IF(BP363&lt;&gt;"",1,0)+IFERROR(INDEX(RM_LCNT,MATCH($U363,RM_KEY,0)),0)</f>
        <v>0</v>
      </c>
      <c r="CZ363" s="21">
        <f>IF((BW363+BX363+BY363+BZ363+CA363+CB363+CC363)=0,0,(BW363*CK363+BX363*CL363+BY363*CM363+BZ363*CN363+CA363*CO363+CB363*CP363+CC363*CQ363)/(BW363+BX363+BY363+BZ363+CA363+CB363+CC363))</f>
        <v>-0.894736842105263</v>
      </c>
      <c r="DA363" s="21">
        <f>IF((CD363+CE363+CF363+CG363+CH363+CI363+CJ363)=0,0,(CD363*CR363+CE363*CS363+CF363*CT363+CG363*CU363+CH363*CV363+CI363*CW363+CJ363*CX363)/(CD363+CE363+CF363+CG363+CH363+CI363+CJ363))</f>
        <v>-0.894736842105263</v>
      </c>
    </row>
    <row r="364" ht="70" customHeight="1">
      <c r="A364" s="59" t="inlineStr">
        <is>
          <t>iFile</t>
        </is>
      </c>
      <c r="B364" s="17" t="inlineStr">
        <is>
          <t>Technology</t>
        </is>
      </c>
      <c r="C364" s="17" t="n">
        <v>4</v>
      </c>
      <c r="D364" s="17" t="inlineStr">
        <is>
          <t>IRIS2318</t>
        </is>
      </c>
      <c r="E364" s="17" t="inlineStr">
        <is>
          <t>Prathmesh Ramdas Sutar</t>
        </is>
      </c>
      <c r="F364" s="17" t="inlineStr">
        <is>
          <t>Lead Software Engineer</t>
        </is>
      </c>
      <c r="G364" s="17" t="inlineStr">
        <is>
          <t>Nikhil Nalawade</t>
        </is>
      </c>
      <c r="H364" s="17" t="inlineStr">
        <is>
          <t>IRIS0846</t>
        </is>
      </c>
      <c r="I364" s="17" t="n">
        <v>13.2</v>
      </c>
      <c r="J364" s="17" t="inlineStr">
        <is>
          <t>B.E</t>
        </is>
      </c>
      <c r="K364" s="17" t="inlineStr">
        <is>
          <t>L5 – Lead · IC</t>
        </is>
      </c>
      <c r="L364" s="82" t="inlineStr">
        <is>
          <t>18 of 20</t>
        </is>
      </c>
      <c r="M364" s="83" t="n"/>
      <c r="N36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64" s="83" t="inlineStr">
        <is>
          <t>Latest rating: 4 · Potential: Medium · 9-box: Trusted Professional</t>
        </is>
      </c>
      <c r="P364" s="83" t="inlineStr">
        <is>
          <t>Complexity &amp; Expertise: A3: Leads module development across requirements, coding, testing, deployment and production support; little detail → moved down 0.5
Autonomy &amp; Decision: A3: Decides code implementation only → moved down 0.5
Accountability &amp; Impact: A3: Quality and timelines of the module being developed → moved down 0.5
Leadership &amp; Strategy: A2: Says leading module development; no people or guidance described → moved down 0.5</t>
        </is>
      </c>
      <c r="Q364" s="84" t="inlineStr">
        <is>
          <t>Open ▸</t>
        </is>
      </c>
      <c r="R364" s="84" t="inlineStr">
        <is>
          <t>Card ▸</t>
        </is>
      </c>
      <c r="S364" s="85" t="inlineStr">
        <is>
          <t>Engineering &amp; Development</t>
        </is>
      </c>
      <c r="T364" s="86" t="inlineStr">
        <is>
          <t>Backend Development</t>
        </is>
      </c>
      <c r="U364" s="86" t="inlineStr">
        <is>
          <t>R032</t>
        </is>
      </c>
      <c r="V364" s="86" t="inlineStr">
        <is>
          <t>Backend Development · IC</t>
        </is>
      </c>
      <c r="W364" s="99" t="inlineStr">
        <is>
          <t>B3</t>
        </is>
      </c>
      <c r="X364" s="86" t="inlineStr">
        <is>
          <t>Band B · Specialist / Manager</t>
        </is>
      </c>
      <c r="Y364" s="86" t="inlineStr">
        <is>
          <t>Lead Software Engineer</t>
        </is>
      </c>
      <c r="Z364" s="86" t="n"/>
      <c r="AA364" s="86" t="inlineStr">
        <is>
          <t>Placed at B3 by the evidence: six ratings × market-derived weights and rules R1–R13 · no move needed for the reporting line</t>
        </is>
      </c>
      <c r="AB364" s="86" t="n"/>
      <c r="AC364" s="88" t="inlineStr">
        <is>
          <t>B3</t>
        </is>
      </c>
      <c r="AD364" s="21" t="inlineStr">
        <is>
          <t>High · 13.2 yrs vs market 8–13 yrs for B3</t>
        </is>
      </c>
      <c r="AE364" s="21" t="n"/>
      <c r="AF364" s="21" t="inlineStr">
        <is>
          <t>P5 / M4 · SFIA 5 Ensure, advise</t>
        </is>
      </c>
      <c r="AG364" s="89" t="str">
        <f>IFERROR(IF(INDEX(RM_I_C,MATCH($U364,RM_KEY,0))="","",INDEX(RM_I_C,MATCH($U364,RM_KEY,0))),"")</f>
        <v>H</v>
      </c>
      <c r="AH364" s="90" t="str">
        <f>IFERROR(IF(INDEX(RM_I_Au,MATCH($U364,RM_KEY,0))="","",INDEX(RM_I_Au,MATCH($U364,RM_KEY,0))),"")</f>
        <v>M</v>
      </c>
      <c r="AI364" s="90" t="str">
        <f>IFERROR(IF(INDEX(RM_I_Ac,MATCH($U364,RM_KEY,0))="","",INDEX(RM_I_Ac,MATCH($U364,RM_KEY,0))),"")</f>
        <v>L</v>
      </c>
      <c r="AJ364" s="90" t="str">
        <f>IFERROR(IF(INDEX(RM_I_L,MATCH($U364,RM_KEY,0))="","",INDEX(RM_I_L,MATCH($U364,RM_KEY,0))),"")</f>
        <v>L</v>
      </c>
      <c r="AK364" s="90" t="str">
        <f>IFERROR(IF(INDEX(RM_I_BI,MATCH($U364,RM_KEY,0))="","",INDEX(RM_I_BI,MATCH($U364,RM_KEY,0))),"")</f>
        <v>L</v>
      </c>
      <c r="AL364" s="90" t="str">
        <f>IFERROR(IF(INDEX(RM_I_Exp,MATCH($U364,RM_KEY,0))="","",INDEX(RM_I_Exp,MATCH($U364,RM_KEY,0))),"")</f>
        <v>L</v>
      </c>
      <c r="AM364" s="90" t="str">
        <f>IFERROR(IF(INDEX(RM_I_Edu,MATCH($U364,RM_KEY,0))="","",INDEX(RM_I_Edu,MATCH($U364,RM_KEY,0))),"")</f>
        <v>L</v>
      </c>
      <c r="AN364" s="91" t="str">
        <f>IFERROR(IF(INDEX(RM_M_C,MATCH($U364,RM_KEY,0))="","",INDEX(RM_M_C,MATCH($U364,RM_KEY,0))),"")</f>
        <v>H</v>
      </c>
      <c r="AO364" s="92" t="str">
        <f>IFERROR(IF(INDEX(RM_M_Au,MATCH($U364,RM_KEY,0))="","",INDEX(RM_M_Au,MATCH($U364,RM_KEY,0))),"")</f>
        <v>M</v>
      </c>
      <c r="AP364" s="92" t="str">
        <f>IFERROR(IF(INDEX(RM_M_Ac,MATCH($U364,RM_KEY,0))="","",INDEX(RM_M_Ac,MATCH($U364,RM_KEY,0))),"")</f>
        <v>M</v>
      </c>
      <c r="AQ364" s="92" t="str">
        <f>IFERROR(IF(INDEX(RM_M_L,MATCH($U364,RM_KEY,0))="","",INDEX(RM_M_L,MATCH($U364,RM_KEY,0))),"")</f>
        <v>L</v>
      </c>
      <c r="AR364" s="92" t="str">
        <f>IFERROR(IF(INDEX(RM_M_BI,MATCH($U364,RM_KEY,0))="","",INDEX(RM_M_BI,MATCH($U364,RM_KEY,0))),"")</f>
        <v>L</v>
      </c>
      <c r="AS364" s="92" t="str">
        <f>IFERROR(IF(INDEX(RM_M_Exp,MATCH($U364,RM_KEY,0))="","",INDEX(RM_M_Exp,MATCH($U364,RM_KEY,0))),"")</f>
        <v>L</v>
      </c>
      <c r="AT364" s="92" t="str">
        <f>IFERROR(IF(INDEX(RM_M_Edu,MATCH($U364,RM_KEY,0))="","",INDEX(RM_M_Edu,MATCH($U364,RM_KEY,0))),"")</f>
        <v>L</v>
      </c>
      <c r="AU364" s="93" t="str">
        <f>IFERROR(IF(INDEX(RM_L_C,MATCH($U364,RM_KEY,0))="","",INDEX(RM_L_C,MATCH($U364,RM_KEY,0))),"")</f>
        <v/>
      </c>
      <c r="AV364" s="94" t="str">
        <f>IFERROR(IF(INDEX(RM_L_Au,MATCH($U364,RM_KEY,0))="","",INDEX(RM_L_Au,MATCH($U364,RM_KEY,0))),"")</f>
        <v/>
      </c>
      <c r="AW364" s="94" t="str">
        <f>IFERROR(IF(INDEX(RM_L_Ac,MATCH($U364,RM_KEY,0))="","",INDEX(RM_L_Ac,MATCH($U364,RM_KEY,0))),"")</f>
        <v/>
      </c>
      <c r="AX364" s="94" t="str">
        <f>IFERROR(IF(INDEX(RM_L_L,MATCH($U364,RM_KEY,0))="","",INDEX(RM_L_L,MATCH($U364,RM_KEY,0))),"")</f>
        <v/>
      </c>
      <c r="AY364" s="94" t="str">
        <f>IFERROR(IF(INDEX(RM_L_BI,MATCH($U364,RM_KEY,0))="","",INDEX(RM_L_BI,MATCH($U364,RM_KEY,0))),"")</f>
        <v/>
      </c>
      <c r="AZ364" s="94" t="str">
        <f>IFERROR(IF(INDEX(RM_L_Exp,MATCH($U364,RM_KEY,0))="","",INDEX(RM_L_Exp,MATCH($U364,RM_KEY,0))),"")</f>
        <v/>
      </c>
      <c r="BA364" s="94" t="str">
        <f>IFERROR(IF(INDEX(RM_L_Edu,MATCH($U364,RM_KEY,0))="","",INDEX(RM_L_Edu,MATCH($U364,RM_KEY,0))),"")</f>
        <v/>
      </c>
      <c r="BB364" s="89" t="inlineStr">
        <is>
          <t>M</t>
        </is>
      </c>
      <c r="BC364" s="90" t="inlineStr">
        <is>
          <t>M</t>
        </is>
      </c>
      <c r="BD364" s="90" t="inlineStr">
        <is>
          <t>M</t>
        </is>
      </c>
      <c r="BE364" s="90" t="inlineStr">
        <is>
          <t>L</t>
        </is>
      </c>
      <c r="BF364" s="90" t="inlineStr">
        <is>
          <t>M</t>
        </is>
      </c>
      <c r="BG364" s="90" t="inlineStr">
        <is>
          <t>H</t>
        </is>
      </c>
      <c r="BH364" s="90" t="inlineStr">
        <is>
          <t>L</t>
        </is>
      </c>
      <c r="BI364" s="93" t="n"/>
      <c r="BJ364" s="94" t="n"/>
      <c r="BK364" s="94" t="n"/>
      <c r="BL364" s="94" t="n"/>
      <c r="BM364" s="94" t="n"/>
      <c r="BN364" s="94" t="n"/>
      <c r="BO364" s="94" t="n"/>
      <c r="BP364" s="63" t="n"/>
      <c r="BQ364" s="95" t="str">
        <f>IF(CY364=0,"",IF(BP364&lt;&gt;"",BP364,IF(LEFT(W364,1)="X",W364,IF(OR(W364="B+",W364="C+"),INDEX(LAD_PC,MAX(1,MIN(14,MATCH(W364,LAD_PC,0)+IF((DA364-CZ364)&gt;=0.5,1,IF((DA364-CZ364)&lt;=-0.5,-1,0))))),INDEX(LAD_STD,MAX(1,MIN(12,MATCH(W364,LAD_STD,0)+IF((DA364-CZ364)&gt;=0.5,1,IF((DA364-CZ364)&lt;=-0.5,-1,0)))))))))</f>
        <v/>
      </c>
      <c r="BR364" s="86" t="str">
        <f>IF(BQ364="","",IFERROR(CHOOSE(INDEX(B_RANK,MATCH(BQ364,B_LVL,0)),"Band A · Practitioner","Band B · Specialist / Manager","B+ · Player-Coach","Band C · Principal / Head","C+ · Player-Coach","Band D · Business leadership","Band E · Enterprise leadership"),"Band X · Consultant"))</f>
        <v/>
      </c>
      <c r="BS364" s="86" t="str">
        <f>IF(BQ364="","",IF(BQ364=W364,"• Same",IF(INDEX(B_VAL,MATCH(BQ364,B_LVL,0))&gt;INDEX(B_VAL,MATCH(W364,B_LVL,0)),"▲ Up","▼ Down")))</f>
        <v/>
      </c>
      <c r="BT364" s="95" t="str">
        <f>IF(BQ364&lt;&gt;"",BQ364,W364)</f>
        <v>B3</v>
      </c>
      <c r="BU364" s="86" t="str">
        <f>IFERROR(IF($H364="","—",IF(OR(LEFT(BT364,1)="X",LEFT(INDEX($BT$7:$BT$592,MATCH($H364,$D$7:$D$592,0)),1)="X"),"—",IF(AND(LEFT(BT364,1)="E",LEFT(INDEX($BT$7:$BT$592,MATCH($H364,$D$7:$D$592,0)),1)="E"),"Exception · Band E",IF(INDEX(B_VAL,MATCH(BT364,B_LVL,0))&gt;=INDEX(B_VAL,MATCH(INDEX($BT$7:$BT$592,MATCH($H364,$D$7:$D$592,0)),B_LVL,0)),"⚠ At or above the manager",IF(INDEX(B_RANK,MATCH(BT364,B_LVL,0))=INDEX(B_RANK,MATCH(INDEX($BT$7:$BT$592,MATCH($H364,$D$7:$D$592,0)),B_LVL,0)),"⚠ Same band as the manager","OK"))))),"—")</f>
        <v>OK</v>
      </c>
      <c r="BV364" s="64" t="n"/>
      <c r="BW364" s="20">
        <f>IFERROR(INDEX(LMH_PTS,MATCH(AG364,LMH_KEY,0)),0)</f>
        <v>9</v>
      </c>
      <c r="BX364" s="21">
        <f>IFERROR(INDEX(LMH_PTS,MATCH(AH364,LMH_KEY,0)),0)</f>
        <v>3</v>
      </c>
      <c r="BY364" s="21">
        <f>IFERROR(INDEX(LMH_PTS,MATCH(AI364,LMH_KEY,0)),0)</f>
        <v>1</v>
      </c>
      <c r="BZ364" s="21">
        <f>IFERROR(INDEX(LMH_PTS,MATCH(AJ364,LMH_KEY,0)),0)</f>
        <v>1</v>
      </c>
      <c r="CA364" s="21">
        <f>IFERROR(INDEX(LMH_PTS,MATCH(AK364,LMH_KEY,0)),0)</f>
        <v>1</v>
      </c>
      <c r="CB364" s="21">
        <f>IFERROR(INDEX(LMH_PTS,MATCH(AL364,LMH_KEY,0)),0)</f>
        <v>1</v>
      </c>
      <c r="CC364" s="21">
        <f>IFERROR(INDEX(LMH_PTS,MATCH(AM364,LMH_KEY,0)),0)</f>
        <v>1</v>
      </c>
      <c r="CD364" s="21">
        <f>IFERROR(INDEX(LMH_PTS,MATCH(IF(AU364&lt;&gt;"",AU364,AG364),LMH_KEY,0)),0)</f>
        <v>9</v>
      </c>
      <c r="CE364" s="21">
        <f>IFERROR(INDEX(LMH_PTS,MATCH(IF(AV364&lt;&gt;"",AV364,AH364),LMH_KEY,0)),0)</f>
        <v>3</v>
      </c>
      <c r="CF364" s="21">
        <f>IFERROR(INDEX(LMH_PTS,MATCH(IF(AW364&lt;&gt;"",AW364,AI364),LMH_KEY,0)),0)</f>
        <v>1</v>
      </c>
      <c r="CG364" s="21">
        <f>IFERROR(INDEX(LMH_PTS,MATCH(IF(AX364&lt;&gt;"",AX364,AJ364),LMH_KEY,0)),0)</f>
        <v>1</v>
      </c>
      <c r="CH364" s="21">
        <f>IFERROR(INDEX(LMH_PTS,MATCH(IF(AY364&lt;&gt;"",AY364,AK364),LMH_KEY,0)),0)</f>
        <v>1</v>
      </c>
      <c r="CI364" s="21">
        <f>IFERROR(INDEX(LMH_PTS,MATCH(IF(AZ364&lt;&gt;"",AZ364,AL364),LMH_KEY,0)),0)</f>
        <v>1</v>
      </c>
      <c r="CJ364" s="21">
        <f>IFERROR(INDEX(LMH_PTS,MATCH(IF(BA364&lt;&gt;"",BA364,AM364),LMH_KEY,0)),0)</f>
        <v>1</v>
      </c>
      <c r="CK364" s="21">
        <f>IF(BB364="",0,IFERROR(INDEX(LMH_STEP,MATCH(BB364,LMH_KEY,0)),0))</f>
        <v>0</v>
      </c>
      <c r="CL364" s="21">
        <f>IF(BC364="",0,IFERROR(INDEX(LMH_STEP,MATCH(BC364,LMH_KEY,0)),0))</f>
        <v>0</v>
      </c>
      <c r="CM364" s="21">
        <f>IF(BD364="",0,IFERROR(INDEX(LMH_STEP,MATCH(BD364,LMH_KEY,0)),0))</f>
        <v>0</v>
      </c>
      <c r="CN364" s="21">
        <f>IF(BE364="",0,IFERROR(INDEX(LMH_STEP,MATCH(BE364,LMH_KEY,0)),0))</f>
        <v>-1</v>
      </c>
      <c r="CO364" s="21">
        <f>IF(BF364="",0,IFERROR(INDEX(LMH_STEP,MATCH(BF364,LMH_KEY,0)),0))</f>
        <v>0</v>
      </c>
      <c r="CP364" s="21">
        <f>IF(BG364="",0,IFERROR(INDEX(LMH_STEP,MATCH(BG364,LMH_KEY,0)),0))</f>
        <v>1</v>
      </c>
      <c r="CQ364" s="21">
        <f>IF(BH364="",0,IFERROR(INDEX(LMH_STEP,MATCH(BH364,LMH_KEY,0)),0))</f>
        <v>-1</v>
      </c>
      <c r="CR364" s="21">
        <f>IF(BI364&lt;&gt;"",IFERROR(INDEX(LMH_STEP,MATCH(BI364,LMH_KEY,0)),0),CK364)</f>
        <v>0</v>
      </c>
      <c r="CS364" s="21">
        <f>IF(BJ364&lt;&gt;"",IFERROR(INDEX(LMH_STEP,MATCH(BJ364,LMH_KEY,0)),0),CL364)</f>
        <v>0</v>
      </c>
      <c r="CT364" s="21">
        <f>IF(BK364&lt;&gt;"",IFERROR(INDEX(LMH_STEP,MATCH(BK364,LMH_KEY,0)),0),CM364)</f>
        <v>0</v>
      </c>
      <c r="CU364" s="21">
        <f>IF(BL364&lt;&gt;"",IFERROR(INDEX(LMH_STEP,MATCH(BL364,LMH_KEY,0)),0),CN364)</f>
        <v>-1</v>
      </c>
      <c r="CV364" s="21">
        <f>IF(BM364&lt;&gt;"",IFERROR(INDEX(LMH_STEP,MATCH(BM364,LMH_KEY,0)),0),CO364)</f>
        <v>0</v>
      </c>
      <c r="CW364" s="21">
        <f>IF(BN364&lt;&gt;"",IFERROR(INDEX(LMH_STEP,MATCH(BN364,LMH_KEY,0)),0),CP364)</f>
        <v>1</v>
      </c>
      <c r="CX364" s="21">
        <f>IF(BO364&lt;&gt;"",IFERROR(INDEX(LMH_STEP,MATCH(BO364,LMH_KEY,0)),0),CQ364)</f>
        <v>-1</v>
      </c>
      <c r="CY364" s="21">
        <f>COUNTA(BI364:BO364)+IF(BP364&lt;&gt;"",1,0)+IFERROR(INDEX(RM_LCNT,MATCH($U364,RM_KEY,0)),0)</f>
        <v>0</v>
      </c>
      <c r="CZ364" s="21">
        <f>IF((BW364+BX364+BY364+BZ364+CA364+CB364+CC364)=0,0,(BW364*CK364+BX364*CL364+BY364*CM364+BZ364*CN364+CA364*CO364+CB364*CP364+CC364*CQ364)/(BW364+BX364+BY364+BZ364+CA364+CB364+CC364))</f>
        <v>-0.0588235294117647</v>
      </c>
      <c r="DA364" s="21">
        <f>IF((CD364+CE364+CF364+CG364+CH364+CI364+CJ364)=0,0,(CD364*CR364+CE364*CS364+CF364*CT364+CG364*CU364+CH364*CV364+CI364*CW364+CJ364*CX364)/(CD364+CE364+CF364+CG364+CH364+CI364+CJ364))</f>
        <v>-0.0588235294117647</v>
      </c>
    </row>
    <row r="365" ht="70" customHeight="1">
      <c r="A365" s="59" t="inlineStr">
        <is>
          <t>iFile</t>
        </is>
      </c>
      <c r="B365" s="17" t="inlineStr">
        <is>
          <t>Technology</t>
        </is>
      </c>
      <c r="C365" s="17" t="n">
        <v>4</v>
      </c>
      <c r="D365" s="17" t="inlineStr">
        <is>
          <t>IRIS2140</t>
        </is>
      </c>
      <c r="E365" s="17" t="inlineStr">
        <is>
          <t>Aaqib Ahmad</t>
        </is>
      </c>
      <c r="F365" s="17" t="inlineStr">
        <is>
          <t>Software Engineer</t>
        </is>
      </c>
      <c r="G365" s="17" t="inlineStr">
        <is>
          <t>Nikhil Nalawade</t>
        </is>
      </c>
      <c r="H365" s="17" t="inlineStr">
        <is>
          <t>IRIS0846</t>
        </is>
      </c>
      <c r="I365" s="17" t="n">
        <v>10.3</v>
      </c>
      <c r="J365" s="17" t="inlineStr">
        <is>
          <t>MSc</t>
        </is>
      </c>
      <c r="K365" s="17" t="inlineStr">
        <is>
          <t>L3 – Professional / Associate</t>
        </is>
      </c>
      <c r="L365" s="82" t="inlineStr">
        <is>
          <t>20 of 20</t>
        </is>
      </c>
      <c r="M365" s="83" t="n"/>
      <c r="N36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65" s="83" t="inlineStr">
        <is>
          <t>Latest rating: 4 · Potential: Medium · 9-box: Emerging Talent</t>
        </is>
      </c>
      <c r="P365" s="83" t="inlineStr">
        <is>
          <t>Complexity &amp; Expertise: A3: PFRDA master data, SQL from SRS, log monitoring; handles inconsistent source data and FK dependencies → moved up 0.5
Autonomy &amp; Decision: A3: Decides technical implementation and DB changes; judges flagging versus fixing source data → moved up 0.5
Accountability &amp; Impact: A3: Master data integrity; bad data silently corrupts downstream reports → moved up 0.5
Leadership &amp; Strategy: A1: No guidance of others described → matches the start</t>
        </is>
      </c>
      <c r="Q365" s="84" t="inlineStr">
        <is>
          <t>Open ▸</t>
        </is>
      </c>
      <c r="R365" s="84" t="inlineStr">
        <is>
          <t>Card ▸</t>
        </is>
      </c>
      <c r="S365" s="85" t="inlineStr">
        <is>
          <t>Engineering &amp; Development</t>
        </is>
      </c>
      <c r="T365" s="86" t="inlineStr">
        <is>
          <t>Backend Development</t>
        </is>
      </c>
      <c r="U365" s="86" t="inlineStr">
        <is>
          <t>R032</t>
        </is>
      </c>
      <c r="V365" s="86" t="inlineStr">
        <is>
          <t>Backend Development · IC</t>
        </is>
      </c>
      <c r="W365" s="101" t="inlineStr">
        <is>
          <t>A3</t>
        </is>
      </c>
      <c r="X365" s="86" t="inlineStr">
        <is>
          <t>Band A · Practitioner</t>
        </is>
      </c>
      <c r="Y365" s="86" t="inlineStr">
        <is>
          <t>Senior Software Engineer</t>
        </is>
      </c>
      <c r="Z365" s="86" t="n"/>
      <c r="AA365" s="86" t="inlineStr">
        <is>
          <t>Placed at A3 by the evidence: six ratings × market-derived weights and rules R1–R13 · no move needed for the reporting line</t>
        </is>
      </c>
      <c r="AB365" s="86" t="n"/>
      <c r="AC365" s="88" t="inlineStr">
        <is>
          <t>A3</t>
        </is>
      </c>
      <c r="AD365" s="21" t="inlineStr">
        <is>
          <t>High · 10.3 yrs vs market 2–5 yrs for A3</t>
        </is>
      </c>
      <c r="AE365" s="21" t="n"/>
      <c r="AF365" s="21" t="inlineStr">
        <is>
          <t>P2 · SFIA 3 Apply</t>
        </is>
      </c>
      <c r="AG365" s="89" t="str">
        <f>IFERROR(IF(INDEX(RM_I_C,MATCH($U365,RM_KEY,0))="","",INDEX(RM_I_C,MATCH($U365,RM_KEY,0))),"")</f>
        <v>H</v>
      </c>
      <c r="AH365" s="90" t="str">
        <f>IFERROR(IF(INDEX(RM_I_Au,MATCH($U365,RM_KEY,0))="","",INDEX(RM_I_Au,MATCH($U365,RM_KEY,0))),"")</f>
        <v>M</v>
      </c>
      <c r="AI365" s="90" t="str">
        <f>IFERROR(IF(INDEX(RM_I_Ac,MATCH($U365,RM_KEY,0))="","",INDEX(RM_I_Ac,MATCH($U365,RM_KEY,0))),"")</f>
        <v>L</v>
      </c>
      <c r="AJ365" s="90" t="str">
        <f>IFERROR(IF(INDEX(RM_I_L,MATCH($U365,RM_KEY,0))="","",INDEX(RM_I_L,MATCH($U365,RM_KEY,0))),"")</f>
        <v>L</v>
      </c>
      <c r="AK365" s="90" t="str">
        <f>IFERROR(IF(INDEX(RM_I_BI,MATCH($U365,RM_KEY,0))="","",INDEX(RM_I_BI,MATCH($U365,RM_KEY,0))),"")</f>
        <v>L</v>
      </c>
      <c r="AL365" s="90" t="str">
        <f>IFERROR(IF(INDEX(RM_I_Exp,MATCH($U365,RM_KEY,0))="","",INDEX(RM_I_Exp,MATCH($U365,RM_KEY,0))),"")</f>
        <v>L</v>
      </c>
      <c r="AM365" s="90" t="str">
        <f>IFERROR(IF(INDEX(RM_I_Edu,MATCH($U365,RM_KEY,0))="","",INDEX(RM_I_Edu,MATCH($U365,RM_KEY,0))),"")</f>
        <v>L</v>
      </c>
      <c r="AN365" s="91" t="str">
        <f>IFERROR(IF(INDEX(RM_M_C,MATCH($U365,RM_KEY,0))="","",INDEX(RM_M_C,MATCH($U365,RM_KEY,0))),"")</f>
        <v>H</v>
      </c>
      <c r="AO365" s="92" t="str">
        <f>IFERROR(IF(INDEX(RM_M_Au,MATCH($U365,RM_KEY,0))="","",INDEX(RM_M_Au,MATCH($U365,RM_KEY,0))),"")</f>
        <v>M</v>
      </c>
      <c r="AP365" s="92" t="str">
        <f>IFERROR(IF(INDEX(RM_M_Ac,MATCH($U365,RM_KEY,0))="","",INDEX(RM_M_Ac,MATCH($U365,RM_KEY,0))),"")</f>
        <v>M</v>
      </c>
      <c r="AQ365" s="92" t="str">
        <f>IFERROR(IF(INDEX(RM_M_L,MATCH($U365,RM_KEY,0))="","",INDEX(RM_M_L,MATCH($U365,RM_KEY,0))),"")</f>
        <v>L</v>
      </c>
      <c r="AR365" s="92" t="str">
        <f>IFERROR(IF(INDEX(RM_M_BI,MATCH($U365,RM_KEY,0))="","",INDEX(RM_M_BI,MATCH($U365,RM_KEY,0))),"")</f>
        <v>L</v>
      </c>
      <c r="AS365" s="92" t="str">
        <f>IFERROR(IF(INDEX(RM_M_Exp,MATCH($U365,RM_KEY,0))="","",INDEX(RM_M_Exp,MATCH($U365,RM_KEY,0))),"")</f>
        <v>L</v>
      </c>
      <c r="AT365" s="92" t="str">
        <f>IFERROR(IF(INDEX(RM_M_Edu,MATCH($U365,RM_KEY,0))="","",INDEX(RM_M_Edu,MATCH($U365,RM_KEY,0))),"")</f>
        <v>L</v>
      </c>
      <c r="AU365" s="93" t="str">
        <f>IFERROR(IF(INDEX(RM_L_C,MATCH($U365,RM_KEY,0))="","",INDEX(RM_L_C,MATCH($U365,RM_KEY,0))),"")</f>
        <v/>
      </c>
      <c r="AV365" s="94" t="str">
        <f>IFERROR(IF(INDEX(RM_L_Au,MATCH($U365,RM_KEY,0))="","",INDEX(RM_L_Au,MATCH($U365,RM_KEY,0))),"")</f>
        <v/>
      </c>
      <c r="AW365" s="94" t="str">
        <f>IFERROR(IF(INDEX(RM_L_Ac,MATCH($U365,RM_KEY,0))="","",INDEX(RM_L_Ac,MATCH($U365,RM_KEY,0))),"")</f>
        <v/>
      </c>
      <c r="AX365" s="94" t="str">
        <f>IFERROR(IF(INDEX(RM_L_L,MATCH($U365,RM_KEY,0))="","",INDEX(RM_L_L,MATCH($U365,RM_KEY,0))),"")</f>
        <v/>
      </c>
      <c r="AY365" s="94" t="str">
        <f>IFERROR(IF(INDEX(RM_L_BI,MATCH($U365,RM_KEY,0))="","",INDEX(RM_L_BI,MATCH($U365,RM_KEY,0))),"")</f>
        <v/>
      </c>
      <c r="AZ365" s="94" t="str">
        <f>IFERROR(IF(INDEX(RM_L_Exp,MATCH($U365,RM_KEY,0))="","",INDEX(RM_L_Exp,MATCH($U365,RM_KEY,0))),"")</f>
        <v/>
      </c>
      <c r="BA365" s="94" t="str">
        <f>IFERROR(IF(INDEX(RM_L_Edu,MATCH($U365,RM_KEY,0))="","",INDEX(RM_L_Edu,MATCH($U365,RM_KEY,0))),"")</f>
        <v/>
      </c>
      <c r="BB365" s="89" t="inlineStr">
        <is>
          <t>M</t>
        </is>
      </c>
      <c r="BC365" s="90" t="inlineStr">
        <is>
          <t>M</t>
        </is>
      </c>
      <c r="BD365" s="90" t="inlineStr">
        <is>
          <t>M</t>
        </is>
      </c>
      <c r="BE365" s="90" t="inlineStr">
        <is>
          <t>L</t>
        </is>
      </c>
      <c r="BF365" s="90" t="inlineStr">
        <is>
          <t>M</t>
        </is>
      </c>
      <c r="BG365" s="90" t="inlineStr">
        <is>
          <t>H</t>
        </is>
      </c>
      <c r="BH365" s="90" t="inlineStr">
        <is>
          <t>H</t>
        </is>
      </c>
      <c r="BI365" s="93" t="n"/>
      <c r="BJ365" s="94" t="n"/>
      <c r="BK365" s="94" t="n"/>
      <c r="BL365" s="94" t="n"/>
      <c r="BM365" s="94" t="n"/>
      <c r="BN365" s="94" t="n"/>
      <c r="BO365" s="94" t="n"/>
      <c r="BP365" s="63" t="n"/>
      <c r="BQ365" s="95" t="str">
        <f>IF(CY365=0,"",IF(BP365&lt;&gt;"",BP365,IF(LEFT(W365,1)="X",W365,IF(OR(W365="B+",W365="C+"),INDEX(LAD_PC,MAX(1,MIN(14,MATCH(W365,LAD_PC,0)+IF((DA365-CZ365)&gt;=0.5,1,IF((DA365-CZ365)&lt;=-0.5,-1,0))))),INDEX(LAD_STD,MAX(1,MIN(12,MATCH(W365,LAD_STD,0)+IF((DA365-CZ365)&gt;=0.5,1,IF((DA365-CZ365)&lt;=-0.5,-1,0)))))))))</f>
        <v/>
      </c>
      <c r="BR365" s="86" t="str">
        <f>IF(BQ365="","",IFERROR(CHOOSE(INDEX(B_RANK,MATCH(BQ365,B_LVL,0)),"Band A · Practitioner","Band B · Specialist / Manager","B+ · Player-Coach","Band C · Principal / Head","C+ · Player-Coach","Band D · Business leadership","Band E · Enterprise leadership"),"Band X · Consultant"))</f>
        <v/>
      </c>
      <c r="BS365" s="86" t="str">
        <f>IF(BQ365="","",IF(BQ365=W365,"• Same",IF(INDEX(B_VAL,MATCH(BQ365,B_LVL,0))&gt;INDEX(B_VAL,MATCH(W365,B_LVL,0)),"▲ Up","▼ Down")))</f>
        <v/>
      </c>
      <c r="BT365" s="95" t="str">
        <f>IF(BQ365&lt;&gt;"",BQ365,W365)</f>
        <v>A3</v>
      </c>
      <c r="BU365" s="86" t="str">
        <f>IFERROR(IF($H365="","—",IF(OR(LEFT(BT365,1)="X",LEFT(INDEX($BT$7:$BT$592,MATCH($H365,$D$7:$D$592,0)),1)="X"),"—",IF(AND(LEFT(BT365,1)="E",LEFT(INDEX($BT$7:$BT$592,MATCH($H365,$D$7:$D$592,0)),1)="E"),"Exception · Band E",IF(INDEX(B_VAL,MATCH(BT365,B_LVL,0))&gt;=INDEX(B_VAL,MATCH(INDEX($BT$7:$BT$592,MATCH($H365,$D$7:$D$592,0)),B_LVL,0)),"⚠ At or above the manager",IF(INDEX(B_RANK,MATCH(BT365,B_LVL,0))=INDEX(B_RANK,MATCH(INDEX($BT$7:$BT$592,MATCH($H365,$D$7:$D$592,0)),B_LVL,0)),"⚠ Same band as the manager","OK"))))),"—")</f>
        <v>OK</v>
      </c>
      <c r="BV365" s="64" t="n"/>
      <c r="BW365" s="20">
        <f>IFERROR(INDEX(LMH_PTS,MATCH(AG365,LMH_KEY,0)),0)</f>
        <v>9</v>
      </c>
      <c r="BX365" s="21">
        <f>IFERROR(INDEX(LMH_PTS,MATCH(AH365,LMH_KEY,0)),0)</f>
        <v>3</v>
      </c>
      <c r="BY365" s="21">
        <f>IFERROR(INDEX(LMH_PTS,MATCH(AI365,LMH_KEY,0)),0)</f>
        <v>1</v>
      </c>
      <c r="BZ365" s="21">
        <f>IFERROR(INDEX(LMH_PTS,MATCH(AJ365,LMH_KEY,0)),0)</f>
        <v>1</v>
      </c>
      <c r="CA365" s="21">
        <f>IFERROR(INDEX(LMH_PTS,MATCH(AK365,LMH_KEY,0)),0)</f>
        <v>1</v>
      </c>
      <c r="CB365" s="21">
        <f>IFERROR(INDEX(LMH_PTS,MATCH(AL365,LMH_KEY,0)),0)</f>
        <v>1</v>
      </c>
      <c r="CC365" s="21">
        <f>IFERROR(INDEX(LMH_PTS,MATCH(AM365,LMH_KEY,0)),0)</f>
        <v>1</v>
      </c>
      <c r="CD365" s="21">
        <f>IFERROR(INDEX(LMH_PTS,MATCH(IF(AU365&lt;&gt;"",AU365,AG365),LMH_KEY,0)),0)</f>
        <v>9</v>
      </c>
      <c r="CE365" s="21">
        <f>IFERROR(INDEX(LMH_PTS,MATCH(IF(AV365&lt;&gt;"",AV365,AH365),LMH_KEY,0)),0)</f>
        <v>3</v>
      </c>
      <c r="CF365" s="21">
        <f>IFERROR(INDEX(LMH_PTS,MATCH(IF(AW365&lt;&gt;"",AW365,AI365),LMH_KEY,0)),0)</f>
        <v>1</v>
      </c>
      <c r="CG365" s="21">
        <f>IFERROR(INDEX(LMH_PTS,MATCH(IF(AX365&lt;&gt;"",AX365,AJ365),LMH_KEY,0)),0)</f>
        <v>1</v>
      </c>
      <c r="CH365" s="21">
        <f>IFERROR(INDEX(LMH_PTS,MATCH(IF(AY365&lt;&gt;"",AY365,AK365),LMH_KEY,0)),0)</f>
        <v>1</v>
      </c>
      <c r="CI365" s="21">
        <f>IFERROR(INDEX(LMH_PTS,MATCH(IF(AZ365&lt;&gt;"",AZ365,AL365),LMH_KEY,0)),0)</f>
        <v>1</v>
      </c>
      <c r="CJ365" s="21">
        <f>IFERROR(INDEX(LMH_PTS,MATCH(IF(BA365&lt;&gt;"",BA365,AM365),LMH_KEY,0)),0)</f>
        <v>1</v>
      </c>
      <c r="CK365" s="21">
        <f>IF(BB365="",0,IFERROR(INDEX(LMH_STEP,MATCH(BB365,LMH_KEY,0)),0))</f>
        <v>0</v>
      </c>
      <c r="CL365" s="21">
        <f>IF(BC365="",0,IFERROR(INDEX(LMH_STEP,MATCH(BC365,LMH_KEY,0)),0))</f>
        <v>0</v>
      </c>
      <c r="CM365" s="21">
        <f>IF(BD365="",0,IFERROR(INDEX(LMH_STEP,MATCH(BD365,LMH_KEY,0)),0))</f>
        <v>0</v>
      </c>
      <c r="CN365" s="21">
        <f>IF(BE365="",0,IFERROR(INDEX(LMH_STEP,MATCH(BE365,LMH_KEY,0)),0))</f>
        <v>-1</v>
      </c>
      <c r="CO365" s="21">
        <f>IF(BF365="",0,IFERROR(INDEX(LMH_STEP,MATCH(BF365,LMH_KEY,0)),0))</f>
        <v>0</v>
      </c>
      <c r="CP365" s="21">
        <f>IF(BG365="",0,IFERROR(INDEX(LMH_STEP,MATCH(BG365,LMH_KEY,0)),0))</f>
        <v>1</v>
      </c>
      <c r="CQ365" s="21">
        <f>IF(BH365="",0,IFERROR(INDEX(LMH_STEP,MATCH(BH365,LMH_KEY,0)),0))</f>
        <v>1</v>
      </c>
      <c r="CR365" s="21">
        <f>IF(BI365&lt;&gt;"",IFERROR(INDEX(LMH_STEP,MATCH(BI365,LMH_KEY,0)),0),CK365)</f>
        <v>0</v>
      </c>
      <c r="CS365" s="21">
        <f>IF(BJ365&lt;&gt;"",IFERROR(INDEX(LMH_STEP,MATCH(BJ365,LMH_KEY,0)),0),CL365)</f>
        <v>0</v>
      </c>
      <c r="CT365" s="21">
        <f>IF(BK365&lt;&gt;"",IFERROR(INDEX(LMH_STEP,MATCH(BK365,LMH_KEY,0)),0),CM365)</f>
        <v>0</v>
      </c>
      <c r="CU365" s="21">
        <f>IF(BL365&lt;&gt;"",IFERROR(INDEX(LMH_STEP,MATCH(BL365,LMH_KEY,0)),0),CN365)</f>
        <v>-1</v>
      </c>
      <c r="CV365" s="21">
        <f>IF(BM365&lt;&gt;"",IFERROR(INDEX(LMH_STEP,MATCH(BM365,LMH_KEY,0)),0),CO365)</f>
        <v>0</v>
      </c>
      <c r="CW365" s="21">
        <f>IF(BN365&lt;&gt;"",IFERROR(INDEX(LMH_STEP,MATCH(BN365,LMH_KEY,0)),0),CP365)</f>
        <v>1</v>
      </c>
      <c r="CX365" s="21">
        <f>IF(BO365&lt;&gt;"",IFERROR(INDEX(LMH_STEP,MATCH(BO365,LMH_KEY,0)),0),CQ365)</f>
        <v>1</v>
      </c>
      <c r="CY365" s="21">
        <f>COUNTA(BI365:BO365)+IF(BP365&lt;&gt;"",1,0)+IFERROR(INDEX(RM_LCNT,MATCH($U365,RM_KEY,0)),0)</f>
        <v>0</v>
      </c>
      <c r="CZ365" s="21">
        <f>IF((BW365+BX365+BY365+BZ365+CA365+CB365+CC365)=0,0,(BW365*CK365+BX365*CL365+BY365*CM365+BZ365*CN365+CA365*CO365+CB365*CP365+CC365*CQ365)/(BW365+BX365+BY365+BZ365+CA365+CB365+CC365))</f>
        <v>0.0588235294117647</v>
      </c>
      <c r="DA365" s="21">
        <f>IF((CD365+CE365+CF365+CG365+CH365+CI365+CJ365)=0,0,(CD365*CR365+CE365*CS365+CF365*CT365+CG365*CU365+CH365*CV365+CI365*CW365+CJ365*CX365)/(CD365+CE365+CF365+CG365+CH365+CI365+CJ365))</f>
        <v>0.0588235294117647</v>
      </c>
    </row>
    <row r="366" ht="70" customHeight="1">
      <c r="A366" s="59" t="inlineStr">
        <is>
          <t>iFile</t>
        </is>
      </c>
      <c r="B366" s="17" t="inlineStr">
        <is>
          <t>Technology</t>
        </is>
      </c>
      <c r="C366" s="17" t="n">
        <v>4</v>
      </c>
      <c r="D366" s="17" t="inlineStr">
        <is>
          <t>IRIS2488</t>
        </is>
      </c>
      <c r="E366" s="17" t="inlineStr">
        <is>
          <t>Ajay Chauhan</t>
        </is>
      </c>
      <c r="F366" s="17" t="inlineStr">
        <is>
          <t>Software Engineer</t>
        </is>
      </c>
      <c r="G366" s="17" t="inlineStr">
        <is>
          <t>Nikhil Nalawade</t>
        </is>
      </c>
      <c r="H366" s="17" t="inlineStr">
        <is>
          <t>IRIS0846</t>
        </is>
      </c>
      <c r="I366" s="17" t="n">
        <v>4.7</v>
      </c>
      <c r="J366" s="17" t="inlineStr">
        <is>
          <t>Post Graduation/ B.E</t>
        </is>
      </c>
      <c r="K366" s="17" t="inlineStr">
        <is>
          <t>L3 – Professional / Associate</t>
        </is>
      </c>
      <c r="L366" s="82" t="inlineStr">
        <is>
          <t>20 of 20</t>
        </is>
      </c>
      <c r="M366" s="83" t="n"/>
      <c r="N366"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66" s="83" t="inlineStr">
        <is>
          <t>Latest rating: 2 · Potential: Low · 9-box: Reliable Specialist</t>
        </is>
      </c>
      <c r="P366" s="83" t="inlineStr">
        <is>
          <t>Complexity &amp; Expertise: A2: Implements features, tests edge cases, review, production support; no specifics → matches the start
Autonomy &amp; Decision: A2: Only 'code fix' given as independent decision → matches the start
Accountability &amp; Impact: A2: Names only 'optimization'; errors cause delays → matches the start
Leadership &amp; Strategy: A1: No guidance of others described → matches the start</t>
        </is>
      </c>
      <c r="Q366" s="84" t="inlineStr">
        <is>
          <t>Open ▸</t>
        </is>
      </c>
      <c r="R366" s="84" t="inlineStr">
        <is>
          <t>Card ▸</t>
        </is>
      </c>
      <c r="S366" s="85" t="inlineStr">
        <is>
          <t>Engineering &amp; Development</t>
        </is>
      </c>
      <c r="T366" s="86" t="inlineStr">
        <is>
          <t>Backend Development</t>
        </is>
      </c>
      <c r="U366" s="86" t="inlineStr">
        <is>
          <t>R032</t>
        </is>
      </c>
      <c r="V366" s="86" t="inlineStr">
        <is>
          <t>Backend Development · IC</t>
        </is>
      </c>
      <c r="W366" s="101" t="inlineStr">
        <is>
          <t>A3</t>
        </is>
      </c>
      <c r="X366" s="86" t="inlineStr">
        <is>
          <t>Band A · Practitioner</t>
        </is>
      </c>
      <c r="Y366" s="86" t="inlineStr">
        <is>
          <t>Senior Software Engineer</t>
        </is>
      </c>
      <c r="Z366" s="86" t="n"/>
      <c r="AA366" s="86" t="inlineStr">
        <is>
          <t>Placed at A3 by the evidence: six ratings × market-derived weights and rules R1–R13 · no move needed for the reporting line</t>
        </is>
      </c>
      <c r="AB366" s="86" t="n"/>
      <c r="AC366" s="88" t="inlineStr">
        <is>
          <t>A2</t>
        </is>
      </c>
      <c r="AD366" s="21" t="inlineStr">
        <is>
          <t>Medium · 4.7 yrs vs market 2–5 yrs for A3</t>
        </is>
      </c>
      <c r="AE366" s="21" t="n"/>
      <c r="AF366" s="21" t="inlineStr">
        <is>
          <t>P2 · SFIA 3 Apply</t>
        </is>
      </c>
      <c r="AG366" s="89" t="str">
        <f>IFERROR(IF(INDEX(RM_I_C,MATCH($U366,RM_KEY,0))="","",INDEX(RM_I_C,MATCH($U366,RM_KEY,0))),"")</f>
        <v>H</v>
      </c>
      <c r="AH366" s="90" t="str">
        <f>IFERROR(IF(INDEX(RM_I_Au,MATCH($U366,RM_KEY,0))="","",INDEX(RM_I_Au,MATCH($U366,RM_KEY,0))),"")</f>
        <v>M</v>
      </c>
      <c r="AI366" s="90" t="str">
        <f>IFERROR(IF(INDEX(RM_I_Ac,MATCH($U366,RM_KEY,0))="","",INDEX(RM_I_Ac,MATCH($U366,RM_KEY,0))),"")</f>
        <v>L</v>
      </c>
      <c r="AJ366" s="90" t="str">
        <f>IFERROR(IF(INDEX(RM_I_L,MATCH($U366,RM_KEY,0))="","",INDEX(RM_I_L,MATCH($U366,RM_KEY,0))),"")</f>
        <v>L</v>
      </c>
      <c r="AK366" s="90" t="str">
        <f>IFERROR(IF(INDEX(RM_I_BI,MATCH($U366,RM_KEY,0))="","",INDEX(RM_I_BI,MATCH($U366,RM_KEY,0))),"")</f>
        <v>L</v>
      </c>
      <c r="AL366" s="90" t="str">
        <f>IFERROR(IF(INDEX(RM_I_Exp,MATCH($U366,RM_KEY,0))="","",INDEX(RM_I_Exp,MATCH($U366,RM_KEY,0))),"")</f>
        <v>L</v>
      </c>
      <c r="AM366" s="90" t="str">
        <f>IFERROR(IF(INDEX(RM_I_Edu,MATCH($U366,RM_KEY,0))="","",INDEX(RM_I_Edu,MATCH($U366,RM_KEY,0))),"")</f>
        <v>L</v>
      </c>
      <c r="AN366" s="91" t="str">
        <f>IFERROR(IF(INDEX(RM_M_C,MATCH($U366,RM_KEY,0))="","",INDEX(RM_M_C,MATCH($U366,RM_KEY,0))),"")</f>
        <v>H</v>
      </c>
      <c r="AO366" s="92" t="str">
        <f>IFERROR(IF(INDEX(RM_M_Au,MATCH($U366,RM_KEY,0))="","",INDEX(RM_M_Au,MATCH($U366,RM_KEY,0))),"")</f>
        <v>M</v>
      </c>
      <c r="AP366" s="92" t="str">
        <f>IFERROR(IF(INDEX(RM_M_Ac,MATCH($U366,RM_KEY,0))="","",INDEX(RM_M_Ac,MATCH($U366,RM_KEY,0))),"")</f>
        <v>M</v>
      </c>
      <c r="AQ366" s="92" t="str">
        <f>IFERROR(IF(INDEX(RM_M_L,MATCH($U366,RM_KEY,0))="","",INDEX(RM_M_L,MATCH($U366,RM_KEY,0))),"")</f>
        <v>L</v>
      </c>
      <c r="AR366" s="92" t="str">
        <f>IFERROR(IF(INDEX(RM_M_BI,MATCH($U366,RM_KEY,0))="","",INDEX(RM_M_BI,MATCH($U366,RM_KEY,0))),"")</f>
        <v>L</v>
      </c>
      <c r="AS366" s="92" t="str">
        <f>IFERROR(IF(INDEX(RM_M_Exp,MATCH($U366,RM_KEY,0))="","",INDEX(RM_M_Exp,MATCH($U366,RM_KEY,0))),"")</f>
        <v>L</v>
      </c>
      <c r="AT366" s="92" t="str">
        <f>IFERROR(IF(INDEX(RM_M_Edu,MATCH($U366,RM_KEY,0))="","",INDEX(RM_M_Edu,MATCH($U366,RM_KEY,0))),"")</f>
        <v>L</v>
      </c>
      <c r="AU366" s="93" t="str">
        <f>IFERROR(IF(INDEX(RM_L_C,MATCH($U366,RM_KEY,0))="","",INDEX(RM_L_C,MATCH($U366,RM_KEY,0))),"")</f>
        <v/>
      </c>
      <c r="AV366" s="94" t="str">
        <f>IFERROR(IF(INDEX(RM_L_Au,MATCH($U366,RM_KEY,0))="","",INDEX(RM_L_Au,MATCH($U366,RM_KEY,0))),"")</f>
        <v/>
      </c>
      <c r="AW366" s="94" t="str">
        <f>IFERROR(IF(INDEX(RM_L_Ac,MATCH($U366,RM_KEY,0))="","",INDEX(RM_L_Ac,MATCH($U366,RM_KEY,0))),"")</f>
        <v/>
      </c>
      <c r="AX366" s="94" t="str">
        <f>IFERROR(IF(INDEX(RM_L_L,MATCH($U366,RM_KEY,0))="","",INDEX(RM_L_L,MATCH($U366,RM_KEY,0))),"")</f>
        <v/>
      </c>
      <c r="AY366" s="94" t="str">
        <f>IFERROR(IF(INDEX(RM_L_BI,MATCH($U366,RM_KEY,0))="","",INDEX(RM_L_BI,MATCH($U366,RM_KEY,0))),"")</f>
        <v/>
      </c>
      <c r="AZ366" s="94" t="str">
        <f>IFERROR(IF(INDEX(RM_L_Exp,MATCH($U366,RM_KEY,0))="","",INDEX(RM_L_Exp,MATCH($U366,RM_KEY,0))),"")</f>
        <v/>
      </c>
      <c r="BA366" s="94" t="str">
        <f>IFERROR(IF(INDEX(RM_L_Edu,MATCH($U366,RM_KEY,0))="","",INDEX(RM_L_Edu,MATCH($U366,RM_KEY,0))),"")</f>
        <v/>
      </c>
      <c r="BB366" s="89" t="inlineStr">
        <is>
          <t>L</t>
        </is>
      </c>
      <c r="BC366" s="90" t="inlineStr">
        <is>
          <t>L</t>
        </is>
      </c>
      <c r="BD366" s="90" t="inlineStr">
        <is>
          <t>L</t>
        </is>
      </c>
      <c r="BE366" s="90" t="inlineStr">
        <is>
          <t>L</t>
        </is>
      </c>
      <c r="BF366" s="90" t="n"/>
      <c r="BG366" s="90" t="inlineStr">
        <is>
          <t>H</t>
        </is>
      </c>
      <c r="BH366" s="90" t="inlineStr">
        <is>
          <t>H</t>
        </is>
      </c>
      <c r="BI366" s="93" t="n"/>
      <c r="BJ366" s="94" t="n"/>
      <c r="BK366" s="94" t="n"/>
      <c r="BL366" s="94" t="n"/>
      <c r="BM366" s="94" t="n"/>
      <c r="BN366" s="94" t="n"/>
      <c r="BO366" s="94" t="n"/>
      <c r="BP366" s="63" t="n"/>
      <c r="BQ366" s="95" t="str">
        <f>IF(CY366=0,"",IF(BP366&lt;&gt;"",BP366,IF(LEFT(W366,1)="X",W366,IF(OR(W366="B+",W366="C+"),INDEX(LAD_PC,MAX(1,MIN(14,MATCH(W366,LAD_PC,0)+IF((DA366-CZ366)&gt;=0.5,1,IF((DA366-CZ366)&lt;=-0.5,-1,0))))),INDEX(LAD_STD,MAX(1,MIN(12,MATCH(W366,LAD_STD,0)+IF((DA366-CZ366)&gt;=0.5,1,IF((DA366-CZ366)&lt;=-0.5,-1,0)))))))))</f>
        <v/>
      </c>
      <c r="BR366" s="86" t="str">
        <f>IF(BQ366="","",IFERROR(CHOOSE(INDEX(B_RANK,MATCH(BQ366,B_LVL,0)),"Band A · Practitioner","Band B · Specialist / Manager","B+ · Player-Coach","Band C · Principal / Head","C+ · Player-Coach","Band D · Business leadership","Band E · Enterprise leadership"),"Band X · Consultant"))</f>
        <v/>
      </c>
      <c r="BS366" s="86" t="str">
        <f>IF(BQ366="","",IF(BQ366=W366,"• Same",IF(INDEX(B_VAL,MATCH(BQ366,B_LVL,0))&gt;INDEX(B_VAL,MATCH(W366,B_LVL,0)),"▲ Up","▼ Down")))</f>
        <v/>
      </c>
      <c r="BT366" s="95" t="str">
        <f>IF(BQ366&lt;&gt;"",BQ366,W366)</f>
        <v>A3</v>
      </c>
      <c r="BU366" s="86" t="str">
        <f>IFERROR(IF($H366="","—",IF(OR(LEFT(BT366,1)="X",LEFT(INDEX($BT$7:$BT$592,MATCH($H366,$D$7:$D$592,0)),1)="X"),"—",IF(AND(LEFT(BT366,1)="E",LEFT(INDEX($BT$7:$BT$592,MATCH($H366,$D$7:$D$592,0)),1)="E"),"Exception · Band E",IF(INDEX(B_VAL,MATCH(BT366,B_LVL,0))&gt;=INDEX(B_VAL,MATCH(INDEX($BT$7:$BT$592,MATCH($H366,$D$7:$D$592,0)),B_LVL,0)),"⚠ At or above the manager",IF(INDEX(B_RANK,MATCH(BT366,B_LVL,0))=INDEX(B_RANK,MATCH(INDEX($BT$7:$BT$592,MATCH($H366,$D$7:$D$592,0)),B_LVL,0)),"⚠ Same band as the manager","OK"))))),"—")</f>
        <v>OK</v>
      </c>
      <c r="BV366" s="64" t="n"/>
      <c r="BW366" s="20">
        <f>IFERROR(INDEX(LMH_PTS,MATCH(AG366,LMH_KEY,0)),0)</f>
        <v>9</v>
      </c>
      <c r="BX366" s="21">
        <f>IFERROR(INDEX(LMH_PTS,MATCH(AH366,LMH_KEY,0)),0)</f>
        <v>3</v>
      </c>
      <c r="BY366" s="21">
        <f>IFERROR(INDEX(LMH_PTS,MATCH(AI366,LMH_KEY,0)),0)</f>
        <v>1</v>
      </c>
      <c r="BZ366" s="21">
        <f>IFERROR(INDEX(LMH_PTS,MATCH(AJ366,LMH_KEY,0)),0)</f>
        <v>1</v>
      </c>
      <c r="CA366" s="21">
        <f>IFERROR(INDEX(LMH_PTS,MATCH(AK366,LMH_KEY,0)),0)</f>
        <v>1</v>
      </c>
      <c r="CB366" s="21">
        <f>IFERROR(INDEX(LMH_PTS,MATCH(AL366,LMH_KEY,0)),0)</f>
        <v>1</v>
      </c>
      <c r="CC366" s="21">
        <f>IFERROR(INDEX(LMH_PTS,MATCH(AM366,LMH_KEY,0)),0)</f>
        <v>1</v>
      </c>
      <c r="CD366" s="21">
        <f>IFERROR(INDEX(LMH_PTS,MATCH(IF(AU366&lt;&gt;"",AU366,AG366),LMH_KEY,0)),0)</f>
        <v>9</v>
      </c>
      <c r="CE366" s="21">
        <f>IFERROR(INDEX(LMH_PTS,MATCH(IF(AV366&lt;&gt;"",AV366,AH366),LMH_KEY,0)),0)</f>
        <v>3</v>
      </c>
      <c r="CF366" s="21">
        <f>IFERROR(INDEX(LMH_PTS,MATCH(IF(AW366&lt;&gt;"",AW366,AI366),LMH_KEY,0)),0)</f>
        <v>1</v>
      </c>
      <c r="CG366" s="21">
        <f>IFERROR(INDEX(LMH_PTS,MATCH(IF(AX366&lt;&gt;"",AX366,AJ366),LMH_KEY,0)),0)</f>
        <v>1</v>
      </c>
      <c r="CH366" s="21">
        <f>IFERROR(INDEX(LMH_PTS,MATCH(IF(AY366&lt;&gt;"",AY366,AK366),LMH_KEY,0)),0)</f>
        <v>1</v>
      </c>
      <c r="CI366" s="21">
        <f>IFERROR(INDEX(LMH_PTS,MATCH(IF(AZ366&lt;&gt;"",AZ366,AL366),LMH_KEY,0)),0)</f>
        <v>1</v>
      </c>
      <c r="CJ366" s="21">
        <f>IFERROR(INDEX(LMH_PTS,MATCH(IF(BA366&lt;&gt;"",BA366,AM366),LMH_KEY,0)),0)</f>
        <v>1</v>
      </c>
      <c r="CK366" s="21">
        <f>IF(BB366="",0,IFERROR(INDEX(LMH_STEP,MATCH(BB366,LMH_KEY,0)),0))</f>
        <v>-1</v>
      </c>
      <c r="CL366" s="21">
        <f>IF(BC366="",0,IFERROR(INDEX(LMH_STEP,MATCH(BC366,LMH_KEY,0)),0))</f>
        <v>-1</v>
      </c>
      <c r="CM366" s="21">
        <f>IF(BD366="",0,IFERROR(INDEX(LMH_STEP,MATCH(BD366,LMH_KEY,0)),0))</f>
        <v>-1</v>
      </c>
      <c r="CN366" s="21">
        <f>IF(BE366="",0,IFERROR(INDEX(LMH_STEP,MATCH(BE366,LMH_KEY,0)),0))</f>
        <v>-1</v>
      </c>
      <c r="CO366" s="21">
        <f>IF(BF366="",0,IFERROR(INDEX(LMH_STEP,MATCH(BF366,LMH_KEY,0)),0))</f>
        <v>0</v>
      </c>
      <c r="CP366" s="21">
        <f>IF(BG366="",0,IFERROR(INDEX(LMH_STEP,MATCH(BG366,LMH_KEY,0)),0))</f>
        <v>1</v>
      </c>
      <c r="CQ366" s="21">
        <f>IF(BH366="",0,IFERROR(INDEX(LMH_STEP,MATCH(BH366,LMH_KEY,0)),0))</f>
        <v>1</v>
      </c>
      <c r="CR366" s="21">
        <f>IF(BI366&lt;&gt;"",IFERROR(INDEX(LMH_STEP,MATCH(BI366,LMH_KEY,0)),0),CK366)</f>
        <v>-1</v>
      </c>
      <c r="CS366" s="21">
        <f>IF(BJ366&lt;&gt;"",IFERROR(INDEX(LMH_STEP,MATCH(BJ366,LMH_KEY,0)),0),CL366)</f>
        <v>-1</v>
      </c>
      <c r="CT366" s="21">
        <f>IF(BK366&lt;&gt;"",IFERROR(INDEX(LMH_STEP,MATCH(BK366,LMH_KEY,0)),0),CM366)</f>
        <v>-1</v>
      </c>
      <c r="CU366" s="21">
        <f>IF(BL366&lt;&gt;"",IFERROR(INDEX(LMH_STEP,MATCH(BL366,LMH_KEY,0)),0),CN366)</f>
        <v>-1</v>
      </c>
      <c r="CV366" s="21">
        <f>IF(BM366&lt;&gt;"",IFERROR(INDEX(LMH_STEP,MATCH(BM366,LMH_KEY,0)),0),CO366)</f>
        <v>0</v>
      </c>
      <c r="CW366" s="21">
        <f>IF(BN366&lt;&gt;"",IFERROR(INDEX(LMH_STEP,MATCH(BN366,LMH_KEY,0)),0),CP366)</f>
        <v>1</v>
      </c>
      <c r="CX366" s="21">
        <f>IF(BO366&lt;&gt;"",IFERROR(INDEX(LMH_STEP,MATCH(BO366,LMH_KEY,0)),0),CQ366)</f>
        <v>1</v>
      </c>
      <c r="CY366" s="21">
        <f>COUNTA(BI366:BO366)+IF(BP366&lt;&gt;"",1,0)+IFERROR(INDEX(RM_LCNT,MATCH($U366,RM_KEY,0)),0)</f>
        <v>0</v>
      </c>
      <c r="CZ366" s="21">
        <f>IF((BW366+BX366+BY366+BZ366+CA366+CB366+CC366)=0,0,(BW366*CK366+BX366*CL366+BY366*CM366+BZ366*CN366+CA366*CO366+CB366*CP366+CC366*CQ366)/(BW366+BX366+BY366+BZ366+CA366+CB366+CC366))</f>
        <v>-0.705882352941177</v>
      </c>
      <c r="DA366" s="21">
        <f>IF((CD366+CE366+CF366+CG366+CH366+CI366+CJ366)=0,0,(CD366*CR366+CE366*CS366+CF366*CT366+CG366*CU366+CH366*CV366+CI366*CW366+CJ366*CX366)/(CD366+CE366+CF366+CG366+CH366+CI366+CJ366))</f>
        <v>-0.705882352941177</v>
      </c>
    </row>
    <row r="367" ht="70" customHeight="1">
      <c r="A367" s="59" t="inlineStr">
        <is>
          <t>iFile</t>
        </is>
      </c>
      <c r="B367" s="17" t="inlineStr">
        <is>
          <t>Technology</t>
        </is>
      </c>
      <c r="C367" s="17" t="n">
        <v>4</v>
      </c>
      <c r="D367" s="17" t="inlineStr">
        <is>
          <t>IRIS2469</t>
        </is>
      </c>
      <c r="E367" s="17" t="inlineStr">
        <is>
          <t>Amiz Azad</t>
        </is>
      </c>
      <c r="F367" s="17" t="inlineStr">
        <is>
          <t>Senior Software Engineer</t>
        </is>
      </c>
      <c r="G367" s="17" t="inlineStr">
        <is>
          <t>Nikhil Nalawade</t>
        </is>
      </c>
      <c r="H367" s="17" t="inlineStr">
        <is>
          <t>IRIS0846</t>
        </is>
      </c>
      <c r="I367" s="17" t="n">
        <v>6.6</v>
      </c>
      <c r="J367" s="17" t="inlineStr">
        <is>
          <t>B.E</t>
        </is>
      </c>
      <c r="K367" s="17" t="inlineStr">
        <is>
          <t>L4 – Senior</t>
        </is>
      </c>
      <c r="L367" s="82" t="inlineStr">
        <is>
          <t>20 of 20</t>
        </is>
      </c>
      <c r="M367" s="83" t="n"/>
      <c r="N36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67" s="83" t="inlineStr">
        <is>
          <t>Latest rating: 4 · Potential: High · 9-box: Future Leader</t>
        </is>
      </c>
      <c r="P367" s="83" t="inlineStr">
        <is>
          <t>Complexity &amp; Expertise: B1: Designs and builds iFile 2.0 features and technical solutions within the agreed architecture; reviews code → moved up 0.5
Autonomy &amp; Decision: A3: Makes implementation, design and debugging calls alone; wider architectural impact goes to stakeholders → matches the start
Accountability &amp; Impact: A3: Production-ready features and their impact on existing functionality; resolves production issues → matches the start
Leadership &amp; Strategy: A3: Code review is a named responsibility; no mentoring or team lead described → moved up 0.5</t>
        </is>
      </c>
      <c r="Q367" s="84" t="inlineStr">
        <is>
          <t>Open ▸</t>
        </is>
      </c>
      <c r="R367" s="84" t="inlineStr">
        <is>
          <t>Card ▸</t>
        </is>
      </c>
      <c r="S367" s="85" t="inlineStr">
        <is>
          <t>Engineering &amp; Development</t>
        </is>
      </c>
      <c r="T367" s="86" t="inlineStr">
        <is>
          <t>Backend Development</t>
        </is>
      </c>
      <c r="U367" s="86" t="inlineStr">
        <is>
          <t>R032</t>
        </is>
      </c>
      <c r="V367" s="86" t="inlineStr">
        <is>
          <t>Backend Development · IC</t>
        </is>
      </c>
      <c r="W367" s="101" t="inlineStr">
        <is>
          <t>A3</t>
        </is>
      </c>
      <c r="X367" s="86" t="inlineStr">
        <is>
          <t>Band A · Practitioner</t>
        </is>
      </c>
      <c r="Y367" s="86" t="inlineStr">
        <is>
          <t>Senior Software Engineer</t>
        </is>
      </c>
      <c r="Z367" s="86" t="n"/>
      <c r="AA367" s="86" t="inlineStr">
        <is>
          <t>Placed at A3 by the evidence: six ratings × market-derived weights and rules R1–R13 · no move needed for the reporting line</t>
        </is>
      </c>
      <c r="AB367" s="86" t="n"/>
      <c r="AC367" s="88" t="inlineStr">
        <is>
          <t>A3</t>
        </is>
      </c>
      <c r="AD367" s="21" t="inlineStr">
        <is>
          <t>High · 6.6 yrs vs market 2–5 yrs for A3</t>
        </is>
      </c>
      <c r="AE367" s="21" t="n"/>
      <c r="AF367" s="21" t="inlineStr">
        <is>
          <t>P2 · SFIA 3 Apply</t>
        </is>
      </c>
      <c r="AG367" s="89" t="str">
        <f>IFERROR(IF(INDEX(RM_I_C,MATCH($U367,RM_KEY,0))="","",INDEX(RM_I_C,MATCH($U367,RM_KEY,0))),"")</f>
        <v>H</v>
      </c>
      <c r="AH367" s="90" t="str">
        <f>IFERROR(IF(INDEX(RM_I_Au,MATCH($U367,RM_KEY,0))="","",INDEX(RM_I_Au,MATCH($U367,RM_KEY,0))),"")</f>
        <v>M</v>
      </c>
      <c r="AI367" s="90" t="str">
        <f>IFERROR(IF(INDEX(RM_I_Ac,MATCH($U367,RM_KEY,0))="","",INDEX(RM_I_Ac,MATCH($U367,RM_KEY,0))),"")</f>
        <v>L</v>
      </c>
      <c r="AJ367" s="90" t="str">
        <f>IFERROR(IF(INDEX(RM_I_L,MATCH($U367,RM_KEY,0))="","",INDEX(RM_I_L,MATCH($U367,RM_KEY,0))),"")</f>
        <v>L</v>
      </c>
      <c r="AK367" s="90" t="str">
        <f>IFERROR(IF(INDEX(RM_I_BI,MATCH($U367,RM_KEY,0))="","",INDEX(RM_I_BI,MATCH($U367,RM_KEY,0))),"")</f>
        <v>L</v>
      </c>
      <c r="AL367" s="90" t="str">
        <f>IFERROR(IF(INDEX(RM_I_Exp,MATCH($U367,RM_KEY,0))="","",INDEX(RM_I_Exp,MATCH($U367,RM_KEY,0))),"")</f>
        <v>L</v>
      </c>
      <c r="AM367" s="90" t="str">
        <f>IFERROR(IF(INDEX(RM_I_Edu,MATCH($U367,RM_KEY,0))="","",INDEX(RM_I_Edu,MATCH($U367,RM_KEY,0))),"")</f>
        <v>L</v>
      </c>
      <c r="AN367" s="91" t="str">
        <f>IFERROR(IF(INDEX(RM_M_C,MATCH($U367,RM_KEY,0))="","",INDEX(RM_M_C,MATCH($U367,RM_KEY,0))),"")</f>
        <v>H</v>
      </c>
      <c r="AO367" s="92" t="str">
        <f>IFERROR(IF(INDEX(RM_M_Au,MATCH($U367,RM_KEY,0))="","",INDEX(RM_M_Au,MATCH($U367,RM_KEY,0))),"")</f>
        <v>M</v>
      </c>
      <c r="AP367" s="92" t="str">
        <f>IFERROR(IF(INDEX(RM_M_Ac,MATCH($U367,RM_KEY,0))="","",INDEX(RM_M_Ac,MATCH($U367,RM_KEY,0))),"")</f>
        <v>M</v>
      </c>
      <c r="AQ367" s="92" t="str">
        <f>IFERROR(IF(INDEX(RM_M_L,MATCH($U367,RM_KEY,0))="","",INDEX(RM_M_L,MATCH($U367,RM_KEY,0))),"")</f>
        <v>L</v>
      </c>
      <c r="AR367" s="92" t="str">
        <f>IFERROR(IF(INDEX(RM_M_BI,MATCH($U367,RM_KEY,0))="","",INDEX(RM_M_BI,MATCH($U367,RM_KEY,0))),"")</f>
        <v>L</v>
      </c>
      <c r="AS367" s="92" t="str">
        <f>IFERROR(IF(INDEX(RM_M_Exp,MATCH($U367,RM_KEY,0))="","",INDEX(RM_M_Exp,MATCH($U367,RM_KEY,0))),"")</f>
        <v>L</v>
      </c>
      <c r="AT367" s="92" t="str">
        <f>IFERROR(IF(INDEX(RM_M_Edu,MATCH($U367,RM_KEY,0))="","",INDEX(RM_M_Edu,MATCH($U367,RM_KEY,0))),"")</f>
        <v>L</v>
      </c>
      <c r="AU367" s="93" t="str">
        <f>IFERROR(IF(INDEX(RM_L_C,MATCH($U367,RM_KEY,0))="","",INDEX(RM_L_C,MATCH($U367,RM_KEY,0))),"")</f>
        <v/>
      </c>
      <c r="AV367" s="94" t="str">
        <f>IFERROR(IF(INDEX(RM_L_Au,MATCH($U367,RM_KEY,0))="","",INDEX(RM_L_Au,MATCH($U367,RM_KEY,0))),"")</f>
        <v/>
      </c>
      <c r="AW367" s="94" t="str">
        <f>IFERROR(IF(INDEX(RM_L_Ac,MATCH($U367,RM_KEY,0))="","",INDEX(RM_L_Ac,MATCH($U367,RM_KEY,0))),"")</f>
        <v/>
      </c>
      <c r="AX367" s="94" t="str">
        <f>IFERROR(IF(INDEX(RM_L_L,MATCH($U367,RM_KEY,0))="","",INDEX(RM_L_L,MATCH($U367,RM_KEY,0))),"")</f>
        <v/>
      </c>
      <c r="AY367" s="94" t="str">
        <f>IFERROR(IF(INDEX(RM_L_BI,MATCH($U367,RM_KEY,0))="","",INDEX(RM_L_BI,MATCH($U367,RM_KEY,0))),"")</f>
        <v/>
      </c>
      <c r="AZ367" s="94" t="str">
        <f>IFERROR(IF(INDEX(RM_L_Exp,MATCH($U367,RM_KEY,0))="","",INDEX(RM_L_Exp,MATCH($U367,RM_KEY,0))),"")</f>
        <v/>
      </c>
      <c r="BA367" s="94" t="str">
        <f>IFERROR(IF(INDEX(RM_L_Edu,MATCH($U367,RM_KEY,0))="","",INDEX(RM_L_Edu,MATCH($U367,RM_KEY,0))),"")</f>
        <v/>
      </c>
      <c r="BB367" s="89" t="inlineStr">
        <is>
          <t>M</t>
        </is>
      </c>
      <c r="BC367" s="90" t="inlineStr">
        <is>
          <t>M</t>
        </is>
      </c>
      <c r="BD367" s="90" t="inlineStr">
        <is>
          <t>M</t>
        </is>
      </c>
      <c r="BE367" s="90" t="inlineStr">
        <is>
          <t>M</t>
        </is>
      </c>
      <c r="BF367" s="90" t="inlineStr">
        <is>
          <t>M</t>
        </is>
      </c>
      <c r="BG367" s="90" t="inlineStr">
        <is>
          <t>H</t>
        </is>
      </c>
      <c r="BH367" s="90" t="inlineStr">
        <is>
          <t>M</t>
        </is>
      </c>
      <c r="BI367" s="93" t="n"/>
      <c r="BJ367" s="94" t="n"/>
      <c r="BK367" s="94" t="n"/>
      <c r="BL367" s="94" t="n"/>
      <c r="BM367" s="94" t="n"/>
      <c r="BN367" s="94" t="n"/>
      <c r="BO367" s="94" t="n"/>
      <c r="BP367" s="63" t="n"/>
      <c r="BQ367" s="95" t="str">
        <f>IF(CY367=0,"",IF(BP367&lt;&gt;"",BP367,IF(LEFT(W367,1)="X",W367,IF(OR(W367="B+",W367="C+"),INDEX(LAD_PC,MAX(1,MIN(14,MATCH(W367,LAD_PC,0)+IF((DA367-CZ367)&gt;=0.5,1,IF((DA367-CZ367)&lt;=-0.5,-1,0))))),INDEX(LAD_STD,MAX(1,MIN(12,MATCH(W367,LAD_STD,0)+IF((DA367-CZ367)&gt;=0.5,1,IF((DA367-CZ367)&lt;=-0.5,-1,0)))))))))</f>
        <v/>
      </c>
      <c r="BR367" s="86" t="str">
        <f>IF(BQ367="","",IFERROR(CHOOSE(INDEX(B_RANK,MATCH(BQ367,B_LVL,0)),"Band A · Practitioner","Band B · Specialist / Manager","B+ · Player-Coach","Band C · Principal / Head","C+ · Player-Coach","Band D · Business leadership","Band E · Enterprise leadership"),"Band X · Consultant"))</f>
        <v/>
      </c>
      <c r="BS367" s="86" t="str">
        <f>IF(BQ367="","",IF(BQ367=W367,"• Same",IF(INDEX(B_VAL,MATCH(BQ367,B_LVL,0))&gt;INDEX(B_VAL,MATCH(W367,B_LVL,0)),"▲ Up","▼ Down")))</f>
        <v/>
      </c>
      <c r="BT367" s="95" t="str">
        <f>IF(BQ367&lt;&gt;"",BQ367,W367)</f>
        <v>A3</v>
      </c>
      <c r="BU367" s="86" t="str">
        <f>IFERROR(IF($H367="","—",IF(OR(LEFT(BT367,1)="X",LEFT(INDEX($BT$7:$BT$592,MATCH($H367,$D$7:$D$592,0)),1)="X"),"—",IF(AND(LEFT(BT367,1)="E",LEFT(INDEX($BT$7:$BT$592,MATCH($H367,$D$7:$D$592,0)),1)="E"),"Exception · Band E",IF(INDEX(B_VAL,MATCH(BT367,B_LVL,0))&gt;=INDEX(B_VAL,MATCH(INDEX($BT$7:$BT$592,MATCH($H367,$D$7:$D$592,0)),B_LVL,0)),"⚠ At or above the manager",IF(INDEX(B_RANK,MATCH(BT367,B_LVL,0))=INDEX(B_RANK,MATCH(INDEX($BT$7:$BT$592,MATCH($H367,$D$7:$D$592,0)),B_LVL,0)),"⚠ Same band as the manager","OK"))))),"—")</f>
        <v>OK</v>
      </c>
      <c r="BV367" s="64" t="n"/>
      <c r="BW367" s="20">
        <f>IFERROR(INDEX(LMH_PTS,MATCH(AG367,LMH_KEY,0)),0)</f>
        <v>9</v>
      </c>
      <c r="BX367" s="21">
        <f>IFERROR(INDEX(LMH_PTS,MATCH(AH367,LMH_KEY,0)),0)</f>
        <v>3</v>
      </c>
      <c r="BY367" s="21">
        <f>IFERROR(INDEX(LMH_PTS,MATCH(AI367,LMH_KEY,0)),0)</f>
        <v>1</v>
      </c>
      <c r="BZ367" s="21">
        <f>IFERROR(INDEX(LMH_PTS,MATCH(AJ367,LMH_KEY,0)),0)</f>
        <v>1</v>
      </c>
      <c r="CA367" s="21">
        <f>IFERROR(INDEX(LMH_PTS,MATCH(AK367,LMH_KEY,0)),0)</f>
        <v>1</v>
      </c>
      <c r="CB367" s="21">
        <f>IFERROR(INDEX(LMH_PTS,MATCH(AL367,LMH_KEY,0)),0)</f>
        <v>1</v>
      </c>
      <c r="CC367" s="21">
        <f>IFERROR(INDEX(LMH_PTS,MATCH(AM367,LMH_KEY,0)),0)</f>
        <v>1</v>
      </c>
      <c r="CD367" s="21">
        <f>IFERROR(INDEX(LMH_PTS,MATCH(IF(AU367&lt;&gt;"",AU367,AG367),LMH_KEY,0)),0)</f>
        <v>9</v>
      </c>
      <c r="CE367" s="21">
        <f>IFERROR(INDEX(LMH_PTS,MATCH(IF(AV367&lt;&gt;"",AV367,AH367),LMH_KEY,0)),0)</f>
        <v>3</v>
      </c>
      <c r="CF367" s="21">
        <f>IFERROR(INDEX(LMH_PTS,MATCH(IF(AW367&lt;&gt;"",AW367,AI367),LMH_KEY,0)),0)</f>
        <v>1</v>
      </c>
      <c r="CG367" s="21">
        <f>IFERROR(INDEX(LMH_PTS,MATCH(IF(AX367&lt;&gt;"",AX367,AJ367),LMH_KEY,0)),0)</f>
        <v>1</v>
      </c>
      <c r="CH367" s="21">
        <f>IFERROR(INDEX(LMH_PTS,MATCH(IF(AY367&lt;&gt;"",AY367,AK367),LMH_KEY,0)),0)</f>
        <v>1</v>
      </c>
      <c r="CI367" s="21">
        <f>IFERROR(INDEX(LMH_PTS,MATCH(IF(AZ367&lt;&gt;"",AZ367,AL367),LMH_KEY,0)),0)</f>
        <v>1</v>
      </c>
      <c r="CJ367" s="21">
        <f>IFERROR(INDEX(LMH_PTS,MATCH(IF(BA367&lt;&gt;"",BA367,AM367),LMH_KEY,0)),0)</f>
        <v>1</v>
      </c>
      <c r="CK367" s="21">
        <f>IF(BB367="",0,IFERROR(INDEX(LMH_STEP,MATCH(BB367,LMH_KEY,0)),0))</f>
        <v>0</v>
      </c>
      <c r="CL367" s="21">
        <f>IF(BC367="",0,IFERROR(INDEX(LMH_STEP,MATCH(BC367,LMH_KEY,0)),0))</f>
        <v>0</v>
      </c>
      <c r="CM367" s="21">
        <f>IF(BD367="",0,IFERROR(INDEX(LMH_STEP,MATCH(BD367,LMH_KEY,0)),0))</f>
        <v>0</v>
      </c>
      <c r="CN367" s="21">
        <f>IF(BE367="",0,IFERROR(INDEX(LMH_STEP,MATCH(BE367,LMH_KEY,0)),0))</f>
        <v>0</v>
      </c>
      <c r="CO367" s="21">
        <f>IF(BF367="",0,IFERROR(INDEX(LMH_STEP,MATCH(BF367,LMH_KEY,0)),0))</f>
        <v>0</v>
      </c>
      <c r="CP367" s="21">
        <f>IF(BG367="",0,IFERROR(INDEX(LMH_STEP,MATCH(BG367,LMH_KEY,0)),0))</f>
        <v>1</v>
      </c>
      <c r="CQ367" s="21">
        <f>IF(BH367="",0,IFERROR(INDEX(LMH_STEP,MATCH(BH367,LMH_KEY,0)),0))</f>
        <v>0</v>
      </c>
      <c r="CR367" s="21">
        <f>IF(BI367&lt;&gt;"",IFERROR(INDEX(LMH_STEP,MATCH(BI367,LMH_KEY,0)),0),CK367)</f>
        <v>0</v>
      </c>
      <c r="CS367" s="21">
        <f>IF(BJ367&lt;&gt;"",IFERROR(INDEX(LMH_STEP,MATCH(BJ367,LMH_KEY,0)),0),CL367)</f>
        <v>0</v>
      </c>
      <c r="CT367" s="21">
        <f>IF(BK367&lt;&gt;"",IFERROR(INDEX(LMH_STEP,MATCH(BK367,LMH_KEY,0)),0),CM367)</f>
        <v>0</v>
      </c>
      <c r="CU367" s="21">
        <f>IF(BL367&lt;&gt;"",IFERROR(INDEX(LMH_STEP,MATCH(BL367,LMH_KEY,0)),0),CN367)</f>
        <v>0</v>
      </c>
      <c r="CV367" s="21">
        <f>IF(BM367&lt;&gt;"",IFERROR(INDEX(LMH_STEP,MATCH(BM367,LMH_KEY,0)),0),CO367)</f>
        <v>0</v>
      </c>
      <c r="CW367" s="21">
        <f>IF(BN367&lt;&gt;"",IFERROR(INDEX(LMH_STEP,MATCH(BN367,LMH_KEY,0)),0),CP367)</f>
        <v>1</v>
      </c>
      <c r="CX367" s="21">
        <f>IF(BO367&lt;&gt;"",IFERROR(INDEX(LMH_STEP,MATCH(BO367,LMH_KEY,0)),0),CQ367)</f>
        <v>0</v>
      </c>
      <c r="CY367" s="21">
        <f>COUNTA(BI367:BO367)+IF(BP367&lt;&gt;"",1,0)+IFERROR(INDEX(RM_LCNT,MATCH($U367,RM_KEY,0)),0)</f>
        <v>0</v>
      </c>
      <c r="CZ367" s="21">
        <f>IF((BW367+BX367+BY367+BZ367+CA367+CB367+CC367)=0,0,(BW367*CK367+BX367*CL367+BY367*CM367+BZ367*CN367+CA367*CO367+CB367*CP367+CC367*CQ367)/(BW367+BX367+BY367+BZ367+CA367+CB367+CC367))</f>
        <v>0.0588235294117647</v>
      </c>
      <c r="DA367" s="21">
        <f>IF((CD367+CE367+CF367+CG367+CH367+CI367+CJ367)=0,0,(CD367*CR367+CE367*CS367+CF367*CT367+CG367*CU367+CH367*CV367+CI367*CW367+CJ367*CX367)/(CD367+CE367+CF367+CG367+CH367+CI367+CJ367))</f>
        <v>0.0588235294117647</v>
      </c>
    </row>
    <row r="368" ht="70" customHeight="1">
      <c r="A368" s="59" t="inlineStr">
        <is>
          <t>iFile</t>
        </is>
      </c>
      <c r="B368" s="17" t="inlineStr">
        <is>
          <t>Technology</t>
        </is>
      </c>
      <c r="C368" s="17" t="n">
        <v>4</v>
      </c>
      <c r="D368" s="17" t="inlineStr">
        <is>
          <t>IRIS1787</t>
        </is>
      </c>
      <c r="E368" s="17" t="inlineStr">
        <is>
          <t>Ateef Ansari</t>
        </is>
      </c>
      <c r="F368" s="17" t="inlineStr">
        <is>
          <t>Senior Software Engineer</t>
        </is>
      </c>
      <c r="G368" s="17" t="inlineStr">
        <is>
          <t>Nikhil Nalawade</t>
        </is>
      </c>
      <c r="H368" s="17" t="inlineStr">
        <is>
          <t>IRIS0846</t>
        </is>
      </c>
      <c r="I368" s="17" t="n">
        <v>7.3</v>
      </c>
      <c r="J368" s="17" t="inlineStr">
        <is>
          <t>B.E</t>
        </is>
      </c>
      <c r="K368" s="17" t="inlineStr">
        <is>
          <t>L4 – Senior</t>
        </is>
      </c>
      <c r="L368" s="82" t="inlineStr">
        <is>
          <t>20 of 20</t>
        </is>
      </c>
      <c r="M368" s="83" t="n"/>
      <c r="N368"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68" s="83" t="inlineStr">
        <is>
          <t>Latest rating: 4 · Potential: High · 9-box: Trusted Professional</t>
        </is>
      </c>
      <c r="P368" s="83" t="inlineStr">
        <is>
          <t>Complexity &amp; Expertise: B1: System design and deployment architecture for Java microservices; explains cross-product integration to regulators → moved up 0.5
Autonomy &amp; Decision: A3: Decides the design approach for own features → matches the start
Accountability &amp; Impact: A3: Delivery of milestone features, coordinating client-side and product teams on timing → matches the start
Leadership &amp; Strategy: A3: Mentoring members is a listed responsibility; no team size given → moved up 0.5</t>
        </is>
      </c>
      <c r="Q368" s="84" t="inlineStr">
        <is>
          <t>Open ▸</t>
        </is>
      </c>
      <c r="R368" s="84" t="inlineStr">
        <is>
          <t>Card ▸</t>
        </is>
      </c>
      <c r="S368" s="85" t="inlineStr">
        <is>
          <t>Engineering &amp; Development</t>
        </is>
      </c>
      <c r="T368" s="86" t="inlineStr">
        <is>
          <t>Full-Stack Development</t>
        </is>
      </c>
      <c r="U368" s="86" t="inlineStr">
        <is>
          <t>R037</t>
        </is>
      </c>
      <c r="V368" s="86" t="inlineStr">
        <is>
          <t>Full-Stack Development · IC</t>
        </is>
      </c>
      <c r="W368" s="101" t="inlineStr">
        <is>
          <t>A3</t>
        </is>
      </c>
      <c r="X368" s="86" t="inlineStr">
        <is>
          <t>Band A · Practitioner</t>
        </is>
      </c>
      <c r="Y368" s="86" t="inlineStr">
        <is>
          <t>Senior Software Engineer</t>
        </is>
      </c>
      <c r="Z368" s="100" t="inlineStr">
        <is>
          <t>Technical Specialist → Senior Software Engineer</t>
        </is>
      </c>
      <c r="AA368" s="86" t="inlineStr">
        <is>
          <t>Placed at A3 by the evidence: six ratings × market-derived weights and rules R1–R13 · no move needed for the reporting line</t>
        </is>
      </c>
      <c r="AB368" s="86" t="n"/>
      <c r="AC368" s="88" t="inlineStr">
        <is>
          <t>B1</t>
        </is>
      </c>
      <c r="AD368" s="21" t="inlineStr">
        <is>
          <t>High · 7.3 yrs vs market 2–5 yrs for A3</t>
        </is>
      </c>
      <c r="AE368" s="21" t="n"/>
      <c r="AF368" s="21" t="inlineStr">
        <is>
          <t>P2 · SFIA 3 Apply</t>
        </is>
      </c>
      <c r="AG368" s="89" t="str">
        <f>IFERROR(IF(INDEX(RM_I_C,MATCH($U368,RM_KEY,0))="","",INDEX(RM_I_C,MATCH($U368,RM_KEY,0))),"")</f>
        <v>H</v>
      </c>
      <c r="AH368" s="90" t="str">
        <f>IFERROR(IF(INDEX(RM_I_Au,MATCH($U368,RM_KEY,0))="","",INDEX(RM_I_Au,MATCH($U368,RM_KEY,0))),"")</f>
        <v>M</v>
      </c>
      <c r="AI368" s="90" t="str">
        <f>IFERROR(IF(INDEX(RM_I_Ac,MATCH($U368,RM_KEY,0))="","",INDEX(RM_I_Ac,MATCH($U368,RM_KEY,0))),"")</f>
        <v>L</v>
      </c>
      <c r="AJ368" s="90" t="str">
        <f>IFERROR(IF(INDEX(RM_I_L,MATCH($U368,RM_KEY,0))="","",INDEX(RM_I_L,MATCH($U368,RM_KEY,0))),"")</f>
        <v>L</v>
      </c>
      <c r="AK368" s="90" t="str">
        <f>IFERROR(IF(INDEX(RM_I_BI,MATCH($U368,RM_KEY,0))="","",INDEX(RM_I_BI,MATCH($U368,RM_KEY,0))),"")</f>
        <v>L</v>
      </c>
      <c r="AL368" s="90" t="str">
        <f>IFERROR(IF(INDEX(RM_I_Exp,MATCH($U368,RM_KEY,0))="","",INDEX(RM_I_Exp,MATCH($U368,RM_KEY,0))),"")</f>
        <v>L</v>
      </c>
      <c r="AM368" s="90" t="str">
        <f>IFERROR(IF(INDEX(RM_I_Edu,MATCH($U368,RM_KEY,0))="","",INDEX(RM_I_Edu,MATCH($U368,RM_KEY,0))),"")</f>
        <v>L</v>
      </c>
      <c r="AN368" s="91" t="str">
        <f>IFERROR(IF(INDEX(RM_M_C,MATCH($U368,RM_KEY,0))="","",INDEX(RM_M_C,MATCH($U368,RM_KEY,0))),"")</f>
        <v>H</v>
      </c>
      <c r="AO368" s="92" t="str">
        <f>IFERROR(IF(INDEX(RM_M_Au,MATCH($U368,RM_KEY,0))="","",INDEX(RM_M_Au,MATCH($U368,RM_KEY,0))),"")</f>
        <v>M</v>
      </c>
      <c r="AP368" s="92" t="str">
        <f>IFERROR(IF(INDEX(RM_M_Ac,MATCH($U368,RM_KEY,0))="","",INDEX(RM_M_Ac,MATCH($U368,RM_KEY,0))),"")</f>
        <v>M</v>
      </c>
      <c r="AQ368" s="92" t="str">
        <f>IFERROR(IF(INDEX(RM_M_L,MATCH($U368,RM_KEY,0))="","",INDEX(RM_M_L,MATCH($U368,RM_KEY,0))),"")</f>
        <v>L</v>
      </c>
      <c r="AR368" s="92" t="str">
        <f>IFERROR(IF(INDEX(RM_M_BI,MATCH($U368,RM_KEY,0))="","",INDEX(RM_M_BI,MATCH($U368,RM_KEY,0))),"")</f>
        <v>L</v>
      </c>
      <c r="AS368" s="92" t="str">
        <f>IFERROR(IF(INDEX(RM_M_Exp,MATCH($U368,RM_KEY,0))="","",INDEX(RM_M_Exp,MATCH($U368,RM_KEY,0))),"")</f>
        <v>L</v>
      </c>
      <c r="AT368" s="92" t="str">
        <f>IFERROR(IF(INDEX(RM_M_Edu,MATCH($U368,RM_KEY,0))="","",INDEX(RM_M_Edu,MATCH($U368,RM_KEY,0))),"")</f>
        <v>L</v>
      </c>
      <c r="AU368" s="93" t="str">
        <f>IFERROR(IF(INDEX(RM_L_C,MATCH($U368,RM_KEY,0))="","",INDEX(RM_L_C,MATCH($U368,RM_KEY,0))),"")</f>
        <v/>
      </c>
      <c r="AV368" s="94" t="str">
        <f>IFERROR(IF(INDEX(RM_L_Au,MATCH($U368,RM_KEY,0))="","",INDEX(RM_L_Au,MATCH($U368,RM_KEY,0))),"")</f>
        <v/>
      </c>
      <c r="AW368" s="94" t="str">
        <f>IFERROR(IF(INDEX(RM_L_Ac,MATCH($U368,RM_KEY,0))="","",INDEX(RM_L_Ac,MATCH($U368,RM_KEY,0))),"")</f>
        <v/>
      </c>
      <c r="AX368" s="94" t="str">
        <f>IFERROR(IF(INDEX(RM_L_L,MATCH($U368,RM_KEY,0))="","",INDEX(RM_L_L,MATCH($U368,RM_KEY,0))),"")</f>
        <v/>
      </c>
      <c r="AY368" s="94" t="str">
        <f>IFERROR(IF(INDEX(RM_L_BI,MATCH($U368,RM_KEY,0))="","",INDEX(RM_L_BI,MATCH($U368,RM_KEY,0))),"")</f>
        <v/>
      </c>
      <c r="AZ368" s="94" t="str">
        <f>IFERROR(IF(INDEX(RM_L_Exp,MATCH($U368,RM_KEY,0))="","",INDEX(RM_L_Exp,MATCH($U368,RM_KEY,0))),"")</f>
        <v/>
      </c>
      <c r="BA368" s="94" t="str">
        <f>IFERROR(IF(INDEX(RM_L_Edu,MATCH($U368,RM_KEY,0))="","",INDEX(RM_L_Edu,MATCH($U368,RM_KEY,0))),"")</f>
        <v/>
      </c>
      <c r="BB368" s="89" t="inlineStr">
        <is>
          <t>M</t>
        </is>
      </c>
      <c r="BC368" s="90" t="inlineStr">
        <is>
          <t>M</t>
        </is>
      </c>
      <c r="BD368" s="90" t="inlineStr">
        <is>
          <t>M</t>
        </is>
      </c>
      <c r="BE368" s="90" t="inlineStr">
        <is>
          <t>M</t>
        </is>
      </c>
      <c r="BF368" s="90" t="inlineStr">
        <is>
          <t>M</t>
        </is>
      </c>
      <c r="BG368" s="90" t="inlineStr">
        <is>
          <t>H</t>
        </is>
      </c>
      <c r="BH368" s="90" t="inlineStr">
        <is>
          <t>M</t>
        </is>
      </c>
      <c r="BI368" s="93" t="n"/>
      <c r="BJ368" s="94" t="n"/>
      <c r="BK368" s="94" t="n"/>
      <c r="BL368" s="94" t="n"/>
      <c r="BM368" s="94" t="n"/>
      <c r="BN368" s="94" t="n"/>
      <c r="BO368" s="94" t="n"/>
      <c r="BP368" s="63" t="n"/>
      <c r="BQ368" s="95" t="str">
        <f>IF(CY368=0,"",IF(BP368&lt;&gt;"",BP368,IF(LEFT(W368,1)="X",W368,IF(OR(W368="B+",W368="C+"),INDEX(LAD_PC,MAX(1,MIN(14,MATCH(W368,LAD_PC,0)+IF((DA368-CZ368)&gt;=0.5,1,IF((DA368-CZ368)&lt;=-0.5,-1,0))))),INDEX(LAD_STD,MAX(1,MIN(12,MATCH(W368,LAD_STD,0)+IF((DA368-CZ368)&gt;=0.5,1,IF((DA368-CZ368)&lt;=-0.5,-1,0)))))))))</f>
        <v/>
      </c>
      <c r="BR368" s="86" t="str">
        <f>IF(BQ368="","",IFERROR(CHOOSE(INDEX(B_RANK,MATCH(BQ368,B_LVL,0)),"Band A · Practitioner","Band B · Specialist / Manager","B+ · Player-Coach","Band C · Principal / Head","C+ · Player-Coach","Band D · Business leadership","Band E · Enterprise leadership"),"Band X · Consultant"))</f>
        <v/>
      </c>
      <c r="BS368" s="86" t="str">
        <f>IF(BQ368="","",IF(BQ368=W368,"• Same",IF(INDEX(B_VAL,MATCH(BQ368,B_LVL,0))&gt;INDEX(B_VAL,MATCH(W368,B_LVL,0)),"▲ Up","▼ Down")))</f>
        <v/>
      </c>
      <c r="BT368" s="95" t="str">
        <f>IF(BQ368&lt;&gt;"",BQ368,W368)</f>
        <v>A3</v>
      </c>
      <c r="BU368" s="86" t="str">
        <f>IFERROR(IF($H368="","—",IF(OR(LEFT(BT368,1)="X",LEFT(INDEX($BT$7:$BT$592,MATCH($H368,$D$7:$D$592,0)),1)="X"),"—",IF(AND(LEFT(BT368,1)="E",LEFT(INDEX($BT$7:$BT$592,MATCH($H368,$D$7:$D$592,0)),1)="E"),"Exception · Band E",IF(INDEX(B_VAL,MATCH(BT368,B_LVL,0))&gt;=INDEX(B_VAL,MATCH(INDEX($BT$7:$BT$592,MATCH($H368,$D$7:$D$592,0)),B_LVL,0)),"⚠ At or above the manager",IF(INDEX(B_RANK,MATCH(BT368,B_LVL,0))=INDEX(B_RANK,MATCH(INDEX($BT$7:$BT$592,MATCH($H368,$D$7:$D$592,0)),B_LVL,0)),"⚠ Same band as the manager","OK"))))),"—")</f>
        <v>OK</v>
      </c>
      <c r="BV368" s="64" t="n"/>
      <c r="BW368" s="20">
        <f>IFERROR(INDEX(LMH_PTS,MATCH(AG368,LMH_KEY,0)),0)</f>
        <v>9</v>
      </c>
      <c r="BX368" s="21">
        <f>IFERROR(INDEX(LMH_PTS,MATCH(AH368,LMH_KEY,0)),0)</f>
        <v>3</v>
      </c>
      <c r="BY368" s="21">
        <f>IFERROR(INDEX(LMH_PTS,MATCH(AI368,LMH_KEY,0)),0)</f>
        <v>1</v>
      </c>
      <c r="BZ368" s="21">
        <f>IFERROR(INDEX(LMH_PTS,MATCH(AJ368,LMH_KEY,0)),0)</f>
        <v>1</v>
      </c>
      <c r="CA368" s="21">
        <f>IFERROR(INDEX(LMH_PTS,MATCH(AK368,LMH_KEY,0)),0)</f>
        <v>1</v>
      </c>
      <c r="CB368" s="21">
        <f>IFERROR(INDEX(LMH_PTS,MATCH(AL368,LMH_KEY,0)),0)</f>
        <v>1</v>
      </c>
      <c r="CC368" s="21">
        <f>IFERROR(INDEX(LMH_PTS,MATCH(AM368,LMH_KEY,0)),0)</f>
        <v>1</v>
      </c>
      <c r="CD368" s="21">
        <f>IFERROR(INDEX(LMH_PTS,MATCH(IF(AU368&lt;&gt;"",AU368,AG368),LMH_KEY,0)),0)</f>
        <v>9</v>
      </c>
      <c r="CE368" s="21">
        <f>IFERROR(INDEX(LMH_PTS,MATCH(IF(AV368&lt;&gt;"",AV368,AH368),LMH_KEY,0)),0)</f>
        <v>3</v>
      </c>
      <c r="CF368" s="21">
        <f>IFERROR(INDEX(LMH_PTS,MATCH(IF(AW368&lt;&gt;"",AW368,AI368),LMH_KEY,0)),0)</f>
        <v>1</v>
      </c>
      <c r="CG368" s="21">
        <f>IFERROR(INDEX(LMH_PTS,MATCH(IF(AX368&lt;&gt;"",AX368,AJ368),LMH_KEY,0)),0)</f>
        <v>1</v>
      </c>
      <c r="CH368" s="21">
        <f>IFERROR(INDEX(LMH_PTS,MATCH(IF(AY368&lt;&gt;"",AY368,AK368),LMH_KEY,0)),0)</f>
        <v>1</v>
      </c>
      <c r="CI368" s="21">
        <f>IFERROR(INDEX(LMH_PTS,MATCH(IF(AZ368&lt;&gt;"",AZ368,AL368),LMH_KEY,0)),0)</f>
        <v>1</v>
      </c>
      <c r="CJ368" s="21">
        <f>IFERROR(INDEX(LMH_PTS,MATCH(IF(BA368&lt;&gt;"",BA368,AM368),LMH_KEY,0)),0)</f>
        <v>1</v>
      </c>
      <c r="CK368" s="21">
        <f>IF(BB368="",0,IFERROR(INDEX(LMH_STEP,MATCH(BB368,LMH_KEY,0)),0))</f>
        <v>0</v>
      </c>
      <c r="CL368" s="21">
        <f>IF(BC368="",0,IFERROR(INDEX(LMH_STEP,MATCH(BC368,LMH_KEY,0)),0))</f>
        <v>0</v>
      </c>
      <c r="CM368" s="21">
        <f>IF(BD368="",0,IFERROR(INDEX(LMH_STEP,MATCH(BD368,LMH_KEY,0)),0))</f>
        <v>0</v>
      </c>
      <c r="CN368" s="21">
        <f>IF(BE368="",0,IFERROR(INDEX(LMH_STEP,MATCH(BE368,LMH_KEY,0)),0))</f>
        <v>0</v>
      </c>
      <c r="CO368" s="21">
        <f>IF(BF368="",0,IFERROR(INDEX(LMH_STEP,MATCH(BF368,LMH_KEY,0)),0))</f>
        <v>0</v>
      </c>
      <c r="CP368" s="21">
        <f>IF(BG368="",0,IFERROR(INDEX(LMH_STEP,MATCH(BG368,LMH_KEY,0)),0))</f>
        <v>1</v>
      </c>
      <c r="CQ368" s="21">
        <f>IF(BH368="",0,IFERROR(INDEX(LMH_STEP,MATCH(BH368,LMH_KEY,0)),0))</f>
        <v>0</v>
      </c>
      <c r="CR368" s="21">
        <f>IF(BI368&lt;&gt;"",IFERROR(INDEX(LMH_STEP,MATCH(BI368,LMH_KEY,0)),0),CK368)</f>
        <v>0</v>
      </c>
      <c r="CS368" s="21">
        <f>IF(BJ368&lt;&gt;"",IFERROR(INDEX(LMH_STEP,MATCH(BJ368,LMH_KEY,0)),0),CL368)</f>
        <v>0</v>
      </c>
      <c r="CT368" s="21">
        <f>IF(BK368&lt;&gt;"",IFERROR(INDEX(LMH_STEP,MATCH(BK368,LMH_KEY,0)),0),CM368)</f>
        <v>0</v>
      </c>
      <c r="CU368" s="21">
        <f>IF(BL368&lt;&gt;"",IFERROR(INDEX(LMH_STEP,MATCH(BL368,LMH_KEY,0)),0),CN368)</f>
        <v>0</v>
      </c>
      <c r="CV368" s="21">
        <f>IF(BM368&lt;&gt;"",IFERROR(INDEX(LMH_STEP,MATCH(BM368,LMH_KEY,0)),0),CO368)</f>
        <v>0</v>
      </c>
      <c r="CW368" s="21">
        <f>IF(BN368&lt;&gt;"",IFERROR(INDEX(LMH_STEP,MATCH(BN368,LMH_KEY,0)),0),CP368)</f>
        <v>1</v>
      </c>
      <c r="CX368" s="21">
        <f>IF(BO368&lt;&gt;"",IFERROR(INDEX(LMH_STEP,MATCH(BO368,LMH_KEY,0)),0),CQ368)</f>
        <v>0</v>
      </c>
      <c r="CY368" s="21">
        <f>COUNTA(BI368:BO368)+IF(BP368&lt;&gt;"",1,0)+IFERROR(INDEX(RM_LCNT,MATCH($U368,RM_KEY,0)),0)</f>
        <v>0</v>
      </c>
      <c r="CZ368" s="21">
        <f>IF((BW368+BX368+BY368+BZ368+CA368+CB368+CC368)=0,0,(BW368*CK368+BX368*CL368+BY368*CM368+BZ368*CN368+CA368*CO368+CB368*CP368+CC368*CQ368)/(BW368+BX368+BY368+BZ368+CA368+CB368+CC368))</f>
        <v>0.0588235294117647</v>
      </c>
      <c r="DA368" s="21">
        <f>IF((CD368+CE368+CF368+CG368+CH368+CI368+CJ368)=0,0,(CD368*CR368+CE368*CS368+CF368*CT368+CG368*CU368+CH368*CV368+CI368*CW368+CJ368*CX368)/(CD368+CE368+CF368+CG368+CH368+CI368+CJ368))</f>
        <v>0.0588235294117647</v>
      </c>
    </row>
    <row r="369" ht="70" customHeight="1">
      <c r="A369" s="59" t="inlineStr">
        <is>
          <t>iFile</t>
        </is>
      </c>
      <c r="B369" s="17" t="inlineStr">
        <is>
          <t>Technology</t>
        </is>
      </c>
      <c r="C369" s="17" t="n">
        <v>4</v>
      </c>
      <c r="D369" s="17" t="inlineStr">
        <is>
          <t>IRIS2436</t>
        </is>
      </c>
      <c r="E369" s="17" t="inlineStr">
        <is>
          <t>Balram Mahato</t>
        </is>
      </c>
      <c r="F369" s="17" t="inlineStr">
        <is>
          <t>Software Engineer</t>
        </is>
      </c>
      <c r="G369" s="17" t="inlineStr">
        <is>
          <t>Nikhil Nalawade</t>
        </is>
      </c>
      <c r="H369" s="17" t="inlineStr">
        <is>
          <t>IRIS0846</t>
        </is>
      </c>
      <c r="I369" s="17" t="n">
        <v>4.3</v>
      </c>
      <c r="J369" s="17" t="inlineStr">
        <is>
          <t>B.E</t>
        </is>
      </c>
      <c r="K369" s="17" t="inlineStr">
        <is>
          <t>L3 – Professional / Associate</t>
        </is>
      </c>
      <c r="L369" s="82" t="inlineStr">
        <is>
          <t>20 of 20</t>
        </is>
      </c>
      <c r="M369" s="83" t="n"/>
      <c r="N369"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69" s="83" t="inlineStr">
        <is>
          <t>Latest rating: 4 · Potential: High · 9-box: Trusted Professional</t>
        </is>
      </c>
      <c r="P369" s="83" t="inlineStr">
        <is>
          <t>Complexity &amp; Expertise: A2: Assesses how requirements fit existing product and builds features; little detail → matches the start
Autonomy &amp; Decision: A2: Decides bug fixes and enhancements → matches the start
Accountability &amp; Impact: A2: Only the features he developed end to end → matches the start
Leadership &amp; Strategy: A1: No guidance of others described → matches the start</t>
        </is>
      </c>
      <c r="Q369" s="84" t="inlineStr">
        <is>
          <t>Open ▸</t>
        </is>
      </c>
      <c r="R369" s="84" t="inlineStr">
        <is>
          <t>Card ▸</t>
        </is>
      </c>
      <c r="S369" s="85" t="inlineStr">
        <is>
          <t>Engineering &amp; Development</t>
        </is>
      </c>
      <c r="T369" s="86" t="inlineStr">
        <is>
          <t>Backend Development</t>
        </is>
      </c>
      <c r="U369" s="86" t="inlineStr">
        <is>
          <t>R032</t>
        </is>
      </c>
      <c r="V369" s="86" t="inlineStr">
        <is>
          <t>Backend Development · IC</t>
        </is>
      </c>
      <c r="W369" s="101" t="inlineStr">
        <is>
          <t>A3</t>
        </is>
      </c>
      <c r="X369" s="86" t="inlineStr">
        <is>
          <t>Band A · Practitioner</t>
        </is>
      </c>
      <c r="Y369" s="86" t="inlineStr">
        <is>
          <t>Senior Software Engineer</t>
        </is>
      </c>
      <c r="Z369" s="86" t="n"/>
      <c r="AA369" s="86" t="inlineStr">
        <is>
          <t>Placed at A3 by the evidence: six ratings × market-derived weights and rules R1–R13 · no move needed for the reporting line</t>
        </is>
      </c>
      <c r="AB369" s="86" t="n"/>
      <c r="AC369" s="88" t="inlineStr">
        <is>
          <t>A2</t>
        </is>
      </c>
      <c r="AD369" s="21" t="inlineStr">
        <is>
          <t>Medium · 4.3 yrs vs market 2–5 yrs for A3</t>
        </is>
      </c>
      <c r="AE369" s="21" t="n"/>
      <c r="AF369" s="21" t="inlineStr">
        <is>
          <t>P2 · SFIA 3 Apply</t>
        </is>
      </c>
      <c r="AG369" s="89" t="str">
        <f>IFERROR(IF(INDEX(RM_I_C,MATCH($U369,RM_KEY,0))="","",INDEX(RM_I_C,MATCH($U369,RM_KEY,0))),"")</f>
        <v>H</v>
      </c>
      <c r="AH369" s="90" t="str">
        <f>IFERROR(IF(INDEX(RM_I_Au,MATCH($U369,RM_KEY,0))="","",INDEX(RM_I_Au,MATCH($U369,RM_KEY,0))),"")</f>
        <v>M</v>
      </c>
      <c r="AI369" s="90" t="str">
        <f>IFERROR(IF(INDEX(RM_I_Ac,MATCH($U369,RM_KEY,0))="","",INDEX(RM_I_Ac,MATCH($U369,RM_KEY,0))),"")</f>
        <v>L</v>
      </c>
      <c r="AJ369" s="90" t="str">
        <f>IFERROR(IF(INDEX(RM_I_L,MATCH($U369,RM_KEY,0))="","",INDEX(RM_I_L,MATCH($U369,RM_KEY,0))),"")</f>
        <v>L</v>
      </c>
      <c r="AK369" s="90" t="str">
        <f>IFERROR(IF(INDEX(RM_I_BI,MATCH($U369,RM_KEY,0))="","",INDEX(RM_I_BI,MATCH($U369,RM_KEY,0))),"")</f>
        <v>L</v>
      </c>
      <c r="AL369" s="90" t="str">
        <f>IFERROR(IF(INDEX(RM_I_Exp,MATCH($U369,RM_KEY,0))="","",INDEX(RM_I_Exp,MATCH($U369,RM_KEY,0))),"")</f>
        <v>L</v>
      </c>
      <c r="AM369" s="90" t="str">
        <f>IFERROR(IF(INDEX(RM_I_Edu,MATCH($U369,RM_KEY,0))="","",INDEX(RM_I_Edu,MATCH($U369,RM_KEY,0))),"")</f>
        <v>L</v>
      </c>
      <c r="AN369" s="91" t="str">
        <f>IFERROR(IF(INDEX(RM_M_C,MATCH($U369,RM_KEY,0))="","",INDEX(RM_M_C,MATCH($U369,RM_KEY,0))),"")</f>
        <v>H</v>
      </c>
      <c r="AO369" s="92" t="str">
        <f>IFERROR(IF(INDEX(RM_M_Au,MATCH($U369,RM_KEY,0))="","",INDEX(RM_M_Au,MATCH($U369,RM_KEY,0))),"")</f>
        <v>M</v>
      </c>
      <c r="AP369" s="92" t="str">
        <f>IFERROR(IF(INDEX(RM_M_Ac,MATCH($U369,RM_KEY,0))="","",INDEX(RM_M_Ac,MATCH($U369,RM_KEY,0))),"")</f>
        <v>M</v>
      </c>
      <c r="AQ369" s="92" t="str">
        <f>IFERROR(IF(INDEX(RM_M_L,MATCH($U369,RM_KEY,0))="","",INDEX(RM_M_L,MATCH($U369,RM_KEY,0))),"")</f>
        <v>L</v>
      </c>
      <c r="AR369" s="92" t="str">
        <f>IFERROR(IF(INDEX(RM_M_BI,MATCH($U369,RM_KEY,0))="","",INDEX(RM_M_BI,MATCH($U369,RM_KEY,0))),"")</f>
        <v>L</v>
      </c>
      <c r="AS369" s="92" t="str">
        <f>IFERROR(IF(INDEX(RM_M_Exp,MATCH($U369,RM_KEY,0))="","",INDEX(RM_M_Exp,MATCH($U369,RM_KEY,0))),"")</f>
        <v>L</v>
      </c>
      <c r="AT369" s="92" t="str">
        <f>IFERROR(IF(INDEX(RM_M_Edu,MATCH($U369,RM_KEY,0))="","",INDEX(RM_M_Edu,MATCH($U369,RM_KEY,0))),"")</f>
        <v>L</v>
      </c>
      <c r="AU369" s="93" t="str">
        <f>IFERROR(IF(INDEX(RM_L_C,MATCH($U369,RM_KEY,0))="","",INDEX(RM_L_C,MATCH($U369,RM_KEY,0))),"")</f>
        <v/>
      </c>
      <c r="AV369" s="94" t="str">
        <f>IFERROR(IF(INDEX(RM_L_Au,MATCH($U369,RM_KEY,0))="","",INDEX(RM_L_Au,MATCH($U369,RM_KEY,0))),"")</f>
        <v/>
      </c>
      <c r="AW369" s="94" t="str">
        <f>IFERROR(IF(INDEX(RM_L_Ac,MATCH($U369,RM_KEY,0))="","",INDEX(RM_L_Ac,MATCH($U369,RM_KEY,0))),"")</f>
        <v/>
      </c>
      <c r="AX369" s="94" t="str">
        <f>IFERROR(IF(INDEX(RM_L_L,MATCH($U369,RM_KEY,0))="","",INDEX(RM_L_L,MATCH($U369,RM_KEY,0))),"")</f>
        <v/>
      </c>
      <c r="AY369" s="94" t="str">
        <f>IFERROR(IF(INDEX(RM_L_BI,MATCH($U369,RM_KEY,0))="","",INDEX(RM_L_BI,MATCH($U369,RM_KEY,0))),"")</f>
        <v/>
      </c>
      <c r="AZ369" s="94" t="str">
        <f>IFERROR(IF(INDEX(RM_L_Exp,MATCH($U369,RM_KEY,0))="","",INDEX(RM_L_Exp,MATCH($U369,RM_KEY,0))),"")</f>
        <v/>
      </c>
      <c r="BA369" s="94" t="str">
        <f>IFERROR(IF(INDEX(RM_L_Edu,MATCH($U369,RM_KEY,0))="","",INDEX(RM_L_Edu,MATCH($U369,RM_KEY,0))),"")</f>
        <v/>
      </c>
      <c r="BB369" s="89" t="inlineStr">
        <is>
          <t>L</t>
        </is>
      </c>
      <c r="BC369" s="90" t="inlineStr">
        <is>
          <t>L</t>
        </is>
      </c>
      <c r="BD369" s="90" t="inlineStr">
        <is>
          <t>L</t>
        </is>
      </c>
      <c r="BE369" s="90" t="inlineStr">
        <is>
          <t>L</t>
        </is>
      </c>
      <c r="BF369" s="90" t="n"/>
      <c r="BG369" s="90" t="inlineStr">
        <is>
          <t>H</t>
        </is>
      </c>
      <c r="BH369" s="90" t="inlineStr">
        <is>
          <t>M</t>
        </is>
      </c>
      <c r="BI369" s="93" t="n"/>
      <c r="BJ369" s="94" t="n"/>
      <c r="BK369" s="94" t="n"/>
      <c r="BL369" s="94" t="n"/>
      <c r="BM369" s="94" t="n"/>
      <c r="BN369" s="94" t="n"/>
      <c r="BO369" s="94" t="n"/>
      <c r="BP369" s="63" t="n"/>
      <c r="BQ369" s="95" t="str">
        <f>IF(CY369=0,"",IF(BP369&lt;&gt;"",BP369,IF(LEFT(W369,1)="X",W369,IF(OR(W369="B+",W369="C+"),INDEX(LAD_PC,MAX(1,MIN(14,MATCH(W369,LAD_PC,0)+IF((DA369-CZ369)&gt;=0.5,1,IF((DA369-CZ369)&lt;=-0.5,-1,0))))),INDEX(LAD_STD,MAX(1,MIN(12,MATCH(W369,LAD_STD,0)+IF((DA369-CZ369)&gt;=0.5,1,IF((DA369-CZ369)&lt;=-0.5,-1,0)))))))))</f>
        <v/>
      </c>
      <c r="BR369" s="86" t="str">
        <f>IF(BQ369="","",IFERROR(CHOOSE(INDEX(B_RANK,MATCH(BQ369,B_LVL,0)),"Band A · Practitioner","Band B · Specialist / Manager","B+ · Player-Coach","Band C · Principal / Head","C+ · Player-Coach","Band D · Business leadership","Band E · Enterprise leadership"),"Band X · Consultant"))</f>
        <v/>
      </c>
      <c r="BS369" s="86" t="str">
        <f>IF(BQ369="","",IF(BQ369=W369,"• Same",IF(INDEX(B_VAL,MATCH(BQ369,B_LVL,0))&gt;INDEX(B_VAL,MATCH(W369,B_LVL,0)),"▲ Up","▼ Down")))</f>
        <v/>
      </c>
      <c r="BT369" s="95" t="str">
        <f>IF(BQ369&lt;&gt;"",BQ369,W369)</f>
        <v>A3</v>
      </c>
      <c r="BU369" s="86" t="str">
        <f>IFERROR(IF($H369="","—",IF(OR(LEFT(BT369,1)="X",LEFT(INDEX($BT$7:$BT$592,MATCH($H369,$D$7:$D$592,0)),1)="X"),"—",IF(AND(LEFT(BT369,1)="E",LEFT(INDEX($BT$7:$BT$592,MATCH($H369,$D$7:$D$592,0)),1)="E"),"Exception · Band E",IF(INDEX(B_VAL,MATCH(BT369,B_LVL,0))&gt;=INDEX(B_VAL,MATCH(INDEX($BT$7:$BT$592,MATCH($H369,$D$7:$D$592,0)),B_LVL,0)),"⚠ At or above the manager",IF(INDEX(B_RANK,MATCH(BT369,B_LVL,0))=INDEX(B_RANK,MATCH(INDEX($BT$7:$BT$592,MATCH($H369,$D$7:$D$592,0)),B_LVL,0)),"⚠ Same band as the manager","OK"))))),"—")</f>
        <v>OK</v>
      </c>
      <c r="BV369" s="64" t="n"/>
      <c r="BW369" s="20">
        <f>IFERROR(INDEX(LMH_PTS,MATCH(AG369,LMH_KEY,0)),0)</f>
        <v>9</v>
      </c>
      <c r="BX369" s="21">
        <f>IFERROR(INDEX(LMH_PTS,MATCH(AH369,LMH_KEY,0)),0)</f>
        <v>3</v>
      </c>
      <c r="BY369" s="21">
        <f>IFERROR(INDEX(LMH_PTS,MATCH(AI369,LMH_KEY,0)),0)</f>
        <v>1</v>
      </c>
      <c r="BZ369" s="21">
        <f>IFERROR(INDEX(LMH_PTS,MATCH(AJ369,LMH_KEY,0)),0)</f>
        <v>1</v>
      </c>
      <c r="CA369" s="21">
        <f>IFERROR(INDEX(LMH_PTS,MATCH(AK369,LMH_KEY,0)),0)</f>
        <v>1</v>
      </c>
      <c r="CB369" s="21">
        <f>IFERROR(INDEX(LMH_PTS,MATCH(AL369,LMH_KEY,0)),0)</f>
        <v>1</v>
      </c>
      <c r="CC369" s="21">
        <f>IFERROR(INDEX(LMH_PTS,MATCH(AM369,LMH_KEY,0)),0)</f>
        <v>1</v>
      </c>
      <c r="CD369" s="21">
        <f>IFERROR(INDEX(LMH_PTS,MATCH(IF(AU369&lt;&gt;"",AU369,AG369),LMH_KEY,0)),0)</f>
        <v>9</v>
      </c>
      <c r="CE369" s="21">
        <f>IFERROR(INDEX(LMH_PTS,MATCH(IF(AV369&lt;&gt;"",AV369,AH369),LMH_KEY,0)),0)</f>
        <v>3</v>
      </c>
      <c r="CF369" s="21">
        <f>IFERROR(INDEX(LMH_PTS,MATCH(IF(AW369&lt;&gt;"",AW369,AI369),LMH_KEY,0)),0)</f>
        <v>1</v>
      </c>
      <c r="CG369" s="21">
        <f>IFERROR(INDEX(LMH_PTS,MATCH(IF(AX369&lt;&gt;"",AX369,AJ369),LMH_KEY,0)),0)</f>
        <v>1</v>
      </c>
      <c r="CH369" s="21">
        <f>IFERROR(INDEX(LMH_PTS,MATCH(IF(AY369&lt;&gt;"",AY369,AK369),LMH_KEY,0)),0)</f>
        <v>1</v>
      </c>
      <c r="CI369" s="21">
        <f>IFERROR(INDEX(LMH_PTS,MATCH(IF(AZ369&lt;&gt;"",AZ369,AL369),LMH_KEY,0)),0)</f>
        <v>1</v>
      </c>
      <c r="CJ369" s="21">
        <f>IFERROR(INDEX(LMH_PTS,MATCH(IF(BA369&lt;&gt;"",BA369,AM369),LMH_KEY,0)),0)</f>
        <v>1</v>
      </c>
      <c r="CK369" s="21">
        <f>IF(BB369="",0,IFERROR(INDEX(LMH_STEP,MATCH(BB369,LMH_KEY,0)),0))</f>
        <v>-1</v>
      </c>
      <c r="CL369" s="21">
        <f>IF(BC369="",0,IFERROR(INDEX(LMH_STEP,MATCH(BC369,LMH_KEY,0)),0))</f>
        <v>-1</v>
      </c>
      <c r="CM369" s="21">
        <f>IF(BD369="",0,IFERROR(INDEX(LMH_STEP,MATCH(BD369,LMH_KEY,0)),0))</f>
        <v>-1</v>
      </c>
      <c r="CN369" s="21">
        <f>IF(BE369="",0,IFERROR(INDEX(LMH_STEP,MATCH(BE369,LMH_KEY,0)),0))</f>
        <v>-1</v>
      </c>
      <c r="CO369" s="21">
        <f>IF(BF369="",0,IFERROR(INDEX(LMH_STEP,MATCH(BF369,LMH_KEY,0)),0))</f>
        <v>0</v>
      </c>
      <c r="CP369" s="21">
        <f>IF(BG369="",0,IFERROR(INDEX(LMH_STEP,MATCH(BG369,LMH_KEY,0)),0))</f>
        <v>1</v>
      </c>
      <c r="CQ369" s="21">
        <f>IF(BH369="",0,IFERROR(INDEX(LMH_STEP,MATCH(BH369,LMH_KEY,0)),0))</f>
        <v>0</v>
      </c>
      <c r="CR369" s="21">
        <f>IF(BI369&lt;&gt;"",IFERROR(INDEX(LMH_STEP,MATCH(BI369,LMH_KEY,0)),0),CK369)</f>
        <v>-1</v>
      </c>
      <c r="CS369" s="21">
        <f>IF(BJ369&lt;&gt;"",IFERROR(INDEX(LMH_STEP,MATCH(BJ369,LMH_KEY,0)),0),CL369)</f>
        <v>-1</v>
      </c>
      <c r="CT369" s="21">
        <f>IF(BK369&lt;&gt;"",IFERROR(INDEX(LMH_STEP,MATCH(BK369,LMH_KEY,0)),0),CM369)</f>
        <v>-1</v>
      </c>
      <c r="CU369" s="21">
        <f>IF(BL369&lt;&gt;"",IFERROR(INDEX(LMH_STEP,MATCH(BL369,LMH_KEY,0)),0),CN369)</f>
        <v>-1</v>
      </c>
      <c r="CV369" s="21">
        <f>IF(BM369&lt;&gt;"",IFERROR(INDEX(LMH_STEP,MATCH(BM369,LMH_KEY,0)),0),CO369)</f>
        <v>0</v>
      </c>
      <c r="CW369" s="21">
        <f>IF(BN369&lt;&gt;"",IFERROR(INDEX(LMH_STEP,MATCH(BN369,LMH_KEY,0)),0),CP369)</f>
        <v>1</v>
      </c>
      <c r="CX369" s="21">
        <f>IF(BO369&lt;&gt;"",IFERROR(INDEX(LMH_STEP,MATCH(BO369,LMH_KEY,0)),0),CQ369)</f>
        <v>0</v>
      </c>
      <c r="CY369" s="21">
        <f>COUNTA(BI369:BO369)+IF(BP369&lt;&gt;"",1,0)+IFERROR(INDEX(RM_LCNT,MATCH($U369,RM_KEY,0)),0)</f>
        <v>0</v>
      </c>
      <c r="CZ369" s="21">
        <f>IF((BW369+BX369+BY369+BZ369+CA369+CB369+CC369)=0,0,(BW369*CK369+BX369*CL369+BY369*CM369+BZ369*CN369+CA369*CO369+CB369*CP369+CC369*CQ369)/(BW369+BX369+BY369+BZ369+CA369+CB369+CC369))</f>
        <v>-0.764705882352941</v>
      </c>
      <c r="DA369" s="21">
        <f>IF((CD369+CE369+CF369+CG369+CH369+CI369+CJ369)=0,0,(CD369*CR369+CE369*CS369+CF369*CT369+CG369*CU369+CH369*CV369+CI369*CW369+CJ369*CX369)/(CD369+CE369+CF369+CG369+CH369+CI369+CJ369))</f>
        <v>-0.764705882352941</v>
      </c>
    </row>
    <row r="370" ht="70" customHeight="1">
      <c r="A370" s="59" t="inlineStr">
        <is>
          <t>iFile</t>
        </is>
      </c>
      <c r="B370" s="17" t="inlineStr">
        <is>
          <t>Technology</t>
        </is>
      </c>
      <c r="C370" s="17" t="n">
        <v>4</v>
      </c>
      <c r="D370" s="17" t="inlineStr">
        <is>
          <t>IRIS1906</t>
        </is>
      </c>
      <c r="E370" s="17" t="inlineStr">
        <is>
          <t>Gaurav Ghare</t>
        </is>
      </c>
      <c r="F370" s="17" t="inlineStr">
        <is>
          <t>Senior Software Engineer</t>
        </is>
      </c>
      <c r="G370" s="17" t="inlineStr">
        <is>
          <t>Nikhil Nalawade</t>
        </is>
      </c>
      <c r="H370" s="17" t="inlineStr">
        <is>
          <t>IRIS0846</t>
        </is>
      </c>
      <c r="I370" s="17" t="n">
        <v>9.4</v>
      </c>
      <c r="J370" s="17" t="inlineStr">
        <is>
          <t>B.E</t>
        </is>
      </c>
      <c r="K370" s="17" t="inlineStr">
        <is>
          <t>L4 – Senior</t>
        </is>
      </c>
      <c r="L370" s="82" t="inlineStr">
        <is>
          <t>19 of 20</t>
        </is>
      </c>
      <c r="M370" s="83" t="n"/>
      <c r="N370"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0" s="83" t="inlineStr">
        <is>
          <t>Latest rating: 3 · Potential: Medium · 9-box: Emerging Talent</t>
        </is>
      </c>
      <c r="P370" s="83" t="inlineStr">
        <is>
          <t>Complexity &amp; Expertise: A2: Client support: data reports, log checks and finding the issue cause in code → moved down 0.5
Autonomy &amp; Decision: A2: Decides only the cause of an application issue; says no judgement is needed → moved down 0.5
Accountability &amp; Impact: A3: Data reports and issue fixes go straight to the client under time pressure → matches the start
Leadership &amp; Strategy: A1: No guiding or reviewing of others described → moved down 0.5</t>
        </is>
      </c>
      <c r="Q370" s="84" t="inlineStr">
        <is>
          <t>Open ▸</t>
        </is>
      </c>
      <c r="R370" s="84" t="inlineStr">
        <is>
          <t>Card ▸</t>
        </is>
      </c>
      <c r="S370" s="85" t="inlineStr">
        <is>
          <t>Engineering &amp; Development</t>
        </is>
      </c>
      <c r="T370" s="86" t="inlineStr">
        <is>
          <t>Backend Development</t>
        </is>
      </c>
      <c r="U370" s="86" t="inlineStr">
        <is>
          <t>R032</t>
        </is>
      </c>
      <c r="V370" s="86" t="inlineStr">
        <is>
          <t>Backend Development · IC</t>
        </is>
      </c>
      <c r="W370" s="101" t="inlineStr">
        <is>
          <t>A3</t>
        </is>
      </c>
      <c r="X370" s="86" t="inlineStr">
        <is>
          <t>Band A · Practitioner</t>
        </is>
      </c>
      <c r="Y370" s="86" t="inlineStr">
        <is>
          <t>Senior Software Engineer</t>
        </is>
      </c>
      <c r="Z370" s="86" t="n"/>
      <c r="AA370" s="86" t="inlineStr">
        <is>
          <t>Placed at A3 by the evidence: six ratings × market-derived weights and rules R1–R13 · no move needed for the reporting line</t>
        </is>
      </c>
      <c r="AB370" s="86" t="n"/>
      <c r="AC370" s="88" t="inlineStr">
        <is>
          <t>A3</t>
        </is>
      </c>
      <c r="AD370" s="21" t="inlineStr">
        <is>
          <t>High · 9.4 yrs vs market 2–5 yrs for A3</t>
        </is>
      </c>
      <c r="AE370" s="21" t="n"/>
      <c r="AF370" s="21" t="inlineStr">
        <is>
          <t>P2 · SFIA 3 Apply</t>
        </is>
      </c>
      <c r="AG370" s="89" t="str">
        <f>IFERROR(IF(INDEX(RM_I_C,MATCH($U370,RM_KEY,0))="","",INDEX(RM_I_C,MATCH($U370,RM_KEY,0))),"")</f>
        <v>H</v>
      </c>
      <c r="AH370" s="90" t="str">
        <f>IFERROR(IF(INDEX(RM_I_Au,MATCH($U370,RM_KEY,0))="","",INDEX(RM_I_Au,MATCH($U370,RM_KEY,0))),"")</f>
        <v>M</v>
      </c>
      <c r="AI370" s="90" t="str">
        <f>IFERROR(IF(INDEX(RM_I_Ac,MATCH($U370,RM_KEY,0))="","",INDEX(RM_I_Ac,MATCH($U370,RM_KEY,0))),"")</f>
        <v>L</v>
      </c>
      <c r="AJ370" s="90" t="str">
        <f>IFERROR(IF(INDEX(RM_I_L,MATCH($U370,RM_KEY,0))="","",INDEX(RM_I_L,MATCH($U370,RM_KEY,0))),"")</f>
        <v>L</v>
      </c>
      <c r="AK370" s="90" t="str">
        <f>IFERROR(IF(INDEX(RM_I_BI,MATCH($U370,RM_KEY,0))="","",INDEX(RM_I_BI,MATCH($U370,RM_KEY,0))),"")</f>
        <v>L</v>
      </c>
      <c r="AL370" s="90" t="str">
        <f>IFERROR(IF(INDEX(RM_I_Exp,MATCH($U370,RM_KEY,0))="","",INDEX(RM_I_Exp,MATCH($U370,RM_KEY,0))),"")</f>
        <v>L</v>
      </c>
      <c r="AM370" s="90" t="str">
        <f>IFERROR(IF(INDEX(RM_I_Edu,MATCH($U370,RM_KEY,0))="","",INDEX(RM_I_Edu,MATCH($U370,RM_KEY,0))),"")</f>
        <v>L</v>
      </c>
      <c r="AN370" s="91" t="str">
        <f>IFERROR(IF(INDEX(RM_M_C,MATCH($U370,RM_KEY,0))="","",INDEX(RM_M_C,MATCH($U370,RM_KEY,0))),"")</f>
        <v>H</v>
      </c>
      <c r="AO370" s="92" t="str">
        <f>IFERROR(IF(INDEX(RM_M_Au,MATCH($U370,RM_KEY,0))="","",INDEX(RM_M_Au,MATCH($U370,RM_KEY,0))),"")</f>
        <v>M</v>
      </c>
      <c r="AP370" s="92" t="str">
        <f>IFERROR(IF(INDEX(RM_M_Ac,MATCH($U370,RM_KEY,0))="","",INDEX(RM_M_Ac,MATCH($U370,RM_KEY,0))),"")</f>
        <v>M</v>
      </c>
      <c r="AQ370" s="92" t="str">
        <f>IFERROR(IF(INDEX(RM_M_L,MATCH($U370,RM_KEY,0))="","",INDEX(RM_M_L,MATCH($U370,RM_KEY,0))),"")</f>
        <v>L</v>
      </c>
      <c r="AR370" s="92" t="str">
        <f>IFERROR(IF(INDEX(RM_M_BI,MATCH($U370,RM_KEY,0))="","",INDEX(RM_M_BI,MATCH($U370,RM_KEY,0))),"")</f>
        <v>L</v>
      </c>
      <c r="AS370" s="92" t="str">
        <f>IFERROR(IF(INDEX(RM_M_Exp,MATCH($U370,RM_KEY,0))="","",INDEX(RM_M_Exp,MATCH($U370,RM_KEY,0))),"")</f>
        <v>L</v>
      </c>
      <c r="AT370" s="92" t="str">
        <f>IFERROR(IF(INDEX(RM_M_Edu,MATCH($U370,RM_KEY,0))="","",INDEX(RM_M_Edu,MATCH($U370,RM_KEY,0))),"")</f>
        <v>L</v>
      </c>
      <c r="AU370" s="93" t="str">
        <f>IFERROR(IF(INDEX(RM_L_C,MATCH($U370,RM_KEY,0))="","",INDEX(RM_L_C,MATCH($U370,RM_KEY,0))),"")</f>
        <v/>
      </c>
      <c r="AV370" s="94" t="str">
        <f>IFERROR(IF(INDEX(RM_L_Au,MATCH($U370,RM_KEY,0))="","",INDEX(RM_L_Au,MATCH($U370,RM_KEY,0))),"")</f>
        <v/>
      </c>
      <c r="AW370" s="94" t="str">
        <f>IFERROR(IF(INDEX(RM_L_Ac,MATCH($U370,RM_KEY,0))="","",INDEX(RM_L_Ac,MATCH($U370,RM_KEY,0))),"")</f>
        <v/>
      </c>
      <c r="AX370" s="94" t="str">
        <f>IFERROR(IF(INDEX(RM_L_L,MATCH($U370,RM_KEY,0))="","",INDEX(RM_L_L,MATCH($U370,RM_KEY,0))),"")</f>
        <v/>
      </c>
      <c r="AY370" s="94" t="str">
        <f>IFERROR(IF(INDEX(RM_L_BI,MATCH($U370,RM_KEY,0))="","",INDEX(RM_L_BI,MATCH($U370,RM_KEY,0))),"")</f>
        <v/>
      </c>
      <c r="AZ370" s="94" t="str">
        <f>IFERROR(IF(INDEX(RM_L_Exp,MATCH($U370,RM_KEY,0))="","",INDEX(RM_L_Exp,MATCH($U370,RM_KEY,0))),"")</f>
        <v/>
      </c>
      <c r="BA370" s="94" t="str">
        <f>IFERROR(IF(INDEX(RM_L_Edu,MATCH($U370,RM_KEY,0))="","",INDEX(RM_L_Edu,MATCH($U370,RM_KEY,0))),"")</f>
        <v/>
      </c>
      <c r="BB370" s="89" t="inlineStr">
        <is>
          <t>M</t>
        </is>
      </c>
      <c r="BC370" s="90" t="inlineStr">
        <is>
          <t>M</t>
        </is>
      </c>
      <c r="BD370" s="90" t="inlineStr">
        <is>
          <t>M</t>
        </is>
      </c>
      <c r="BE370" s="90" t="inlineStr">
        <is>
          <t>L</t>
        </is>
      </c>
      <c r="BF370" s="90" t="n"/>
      <c r="BG370" s="90" t="inlineStr">
        <is>
          <t>H</t>
        </is>
      </c>
      <c r="BH370" s="90" t="inlineStr">
        <is>
          <t>M</t>
        </is>
      </c>
      <c r="BI370" s="93" t="n"/>
      <c r="BJ370" s="94" t="n"/>
      <c r="BK370" s="94" t="n"/>
      <c r="BL370" s="94" t="n"/>
      <c r="BM370" s="94" t="n"/>
      <c r="BN370" s="94" t="n"/>
      <c r="BO370" s="94" t="n"/>
      <c r="BP370" s="63" t="n"/>
      <c r="BQ370" s="95" t="str">
        <f>IF(CY370=0,"",IF(BP370&lt;&gt;"",BP370,IF(LEFT(W370,1)="X",W370,IF(OR(W370="B+",W370="C+"),INDEX(LAD_PC,MAX(1,MIN(14,MATCH(W370,LAD_PC,0)+IF((DA370-CZ370)&gt;=0.5,1,IF((DA370-CZ370)&lt;=-0.5,-1,0))))),INDEX(LAD_STD,MAX(1,MIN(12,MATCH(W370,LAD_STD,0)+IF((DA370-CZ370)&gt;=0.5,1,IF((DA370-CZ370)&lt;=-0.5,-1,0)))))))))</f>
        <v/>
      </c>
      <c r="BR370" s="86" t="str">
        <f>IF(BQ370="","",IFERROR(CHOOSE(INDEX(B_RANK,MATCH(BQ370,B_LVL,0)),"Band A · Practitioner","Band B · Specialist / Manager","B+ · Player-Coach","Band C · Principal / Head","C+ · Player-Coach","Band D · Business leadership","Band E · Enterprise leadership"),"Band X · Consultant"))</f>
        <v/>
      </c>
      <c r="BS370" s="86" t="str">
        <f>IF(BQ370="","",IF(BQ370=W370,"• Same",IF(INDEX(B_VAL,MATCH(BQ370,B_LVL,0))&gt;INDEX(B_VAL,MATCH(W370,B_LVL,0)),"▲ Up","▼ Down")))</f>
        <v/>
      </c>
      <c r="BT370" s="95" t="str">
        <f>IF(BQ370&lt;&gt;"",BQ370,W370)</f>
        <v>A3</v>
      </c>
      <c r="BU370" s="86" t="str">
        <f>IFERROR(IF($H370="","—",IF(OR(LEFT(BT370,1)="X",LEFT(INDEX($BT$7:$BT$592,MATCH($H370,$D$7:$D$592,0)),1)="X"),"—",IF(AND(LEFT(BT370,1)="E",LEFT(INDEX($BT$7:$BT$592,MATCH($H370,$D$7:$D$592,0)),1)="E"),"Exception · Band E",IF(INDEX(B_VAL,MATCH(BT370,B_LVL,0))&gt;=INDEX(B_VAL,MATCH(INDEX($BT$7:$BT$592,MATCH($H370,$D$7:$D$592,0)),B_LVL,0)),"⚠ At or above the manager",IF(INDEX(B_RANK,MATCH(BT370,B_LVL,0))=INDEX(B_RANK,MATCH(INDEX($BT$7:$BT$592,MATCH($H370,$D$7:$D$592,0)),B_LVL,0)),"⚠ Same band as the manager","OK"))))),"—")</f>
        <v>OK</v>
      </c>
      <c r="BV370" s="64" t="n"/>
      <c r="BW370" s="20">
        <f>IFERROR(INDEX(LMH_PTS,MATCH(AG370,LMH_KEY,0)),0)</f>
        <v>9</v>
      </c>
      <c r="BX370" s="21">
        <f>IFERROR(INDEX(LMH_PTS,MATCH(AH370,LMH_KEY,0)),0)</f>
        <v>3</v>
      </c>
      <c r="BY370" s="21">
        <f>IFERROR(INDEX(LMH_PTS,MATCH(AI370,LMH_KEY,0)),0)</f>
        <v>1</v>
      </c>
      <c r="BZ370" s="21">
        <f>IFERROR(INDEX(LMH_PTS,MATCH(AJ370,LMH_KEY,0)),0)</f>
        <v>1</v>
      </c>
      <c r="CA370" s="21">
        <f>IFERROR(INDEX(LMH_PTS,MATCH(AK370,LMH_KEY,0)),0)</f>
        <v>1</v>
      </c>
      <c r="CB370" s="21">
        <f>IFERROR(INDEX(LMH_PTS,MATCH(AL370,LMH_KEY,0)),0)</f>
        <v>1</v>
      </c>
      <c r="CC370" s="21">
        <f>IFERROR(INDEX(LMH_PTS,MATCH(AM370,LMH_KEY,0)),0)</f>
        <v>1</v>
      </c>
      <c r="CD370" s="21">
        <f>IFERROR(INDEX(LMH_PTS,MATCH(IF(AU370&lt;&gt;"",AU370,AG370),LMH_KEY,0)),0)</f>
        <v>9</v>
      </c>
      <c r="CE370" s="21">
        <f>IFERROR(INDEX(LMH_PTS,MATCH(IF(AV370&lt;&gt;"",AV370,AH370),LMH_KEY,0)),0)</f>
        <v>3</v>
      </c>
      <c r="CF370" s="21">
        <f>IFERROR(INDEX(LMH_PTS,MATCH(IF(AW370&lt;&gt;"",AW370,AI370),LMH_KEY,0)),0)</f>
        <v>1</v>
      </c>
      <c r="CG370" s="21">
        <f>IFERROR(INDEX(LMH_PTS,MATCH(IF(AX370&lt;&gt;"",AX370,AJ370),LMH_KEY,0)),0)</f>
        <v>1</v>
      </c>
      <c r="CH370" s="21">
        <f>IFERROR(INDEX(LMH_PTS,MATCH(IF(AY370&lt;&gt;"",AY370,AK370),LMH_KEY,0)),0)</f>
        <v>1</v>
      </c>
      <c r="CI370" s="21">
        <f>IFERROR(INDEX(LMH_PTS,MATCH(IF(AZ370&lt;&gt;"",AZ370,AL370),LMH_KEY,0)),0)</f>
        <v>1</v>
      </c>
      <c r="CJ370" s="21">
        <f>IFERROR(INDEX(LMH_PTS,MATCH(IF(BA370&lt;&gt;"",BA370,AM370),LMH_KEY,0)),0)</f>
        <v>1</v>
      </c>
      <c r="CK370" s="21">
        <f>IF(BB370="",0,IFERROR(INDEX(LMH_STEP,MATCH(BB370,LMH_KEY,0)),0))</f>
        <v>0</v>
      </c>
      <c r="CL370" s="21">
        <f>IF(BC370="",0,IFERROR(INDEX(LMH_STEP,MATCH(BC370,LMH_KEY,0)),0))</f>
        <v>0</v>
      </c>
      <c r="CM370" s="21">
        <f>IF(BD370="",0,IFERROR(INDEX(LMH_STEP,MATCH(BD370,LMH_KEY,0)),0))</f>
        <v>0</v>
      </c>
      <c r="CN370" s="21">
        <f>IF(BE370="",0,IFERROR(INDEX(LMH_STEP,MATCH(BE370,LMH_KEY,0)),0))</f>
        <v>-1</v>
      </c>
      <c r="CO370" s="21">
        <f>IF(BF370="",0,IFERROR(INDEX(LMH_STEP,MATCH(BF370,LMH_KEY,0)),0))</f>
        <v>0</v>
      </c>
      <c r="CP370" s="21">
        <f>IF(BG370="",0,IFERROR(INDEX(LMH_STEP,MATCH(BG370,LMH_KEY,0)),0))</f>
        <v>1</v>
      </c>
      <c r="CQ370" s="21">
        <f>IF(BH370="",0,IFERROR(INDEX(LMH_STEP,MATCH(BH370,LMH_KEY,0)),0))</f>
        <v>0</v>
      </c>
      <c r="CR370" s="21">
        <f>IF(BI370&lt;&gt;"",IFERROR(INDEX(LMH_STEP,MATCH(BI370,LMH_KEY,0)),0),CK370)</f>
        <v>0</v>
      </c>
      <c r="CS370" s="21">
        <f>IF(BJ370&lt;&gt;"",IFERROR(INDEX(LMH_STEP,MATCH(BJ370,LMH_KEY,0)),0),CL370)</f>
        <v>0</v>
      </c>
      <c r="CT370" s="21">
        <f>IF(BK370&lt;&gt;"",IFERROR(INDEX(LMH_STEP,MATCH(BK370,LMH_KEY,0)),0),CM370)</f>
        <v>0</v>
      </c>
      <c r="CU370" s="21">
        <f>IF(BL370&lt;&gt;"",IFERROR(INDEX(LMH_STEP,MATCH(BL370,LMH_KEY,0)),0),CN370)</f>
        <v>-1</v>
      </c>
      <c r="CV370" s="21">
        <f>IF(BM370&lt;&gt;"",IFERROR(INDEX(LMH_STEP,MATCH(BM370,LMH_KEY,0)),0),CO370)</f>
        <v>0</v>
      </c>
      <c r="CW370" s="21">
        <f>IF(BN370&lt;&gt;"",IFERROR(INDEX(LMH_STEP,MATCH(BN370,LMH_KEY,0)),0),CP370)</f>
        <v>1</v>
      </c>
      <c r="CX370" s="21">
        <f>IF(BO370&lt;&gt;"",IFERROR(INDEX(LMH_STEP,MATCH(BO370,LMH_KEY,0)),0),CQ370)</f>
        <v>0</v>
      </c>
      <c r="CY370" s="21">
        <f>COUNTA(BI370:BO370)+IF(BP370&lt;&gt;"",1,0)+IFERROR(INDEX(RM_LCNT,MATCH($U370,RM_KEY,0)),0)</f>
        <v>0</v>
      </c>
      <c r="CZ370" s="21">
        <f>IF((BW370+BX370+BY370+BZ370+CA370+CB370+CC370)=0,0,(BW370*CK370+BX370*CL370+BY370*CM370+BZ370*CN370+CA370*CO370+CB370*CP370+CC370*CQ370)/(BW370+BX370+BY370+BZ370+CA370+CB370+CC370))</f>
        <v>0</v>
      </c>
      <c r="DA370" s="21">
        <f>IF((CD370+CE370+CF370+CG370+CH370+CI370+CJ370)=0,0,(CD370*CR370+CE370*CS370+CF370*CT370+CG370*CU370+CH370*CV370+CI370*CW370+CJ370*CX370)/(CD370+CE370+CF370+CG370+CH370+CI370+CJ370))</f>
        <v>0</v>
      </c>
    </row>
    <row r="371" ht="70" customHeight="1">
      <c r="A371" s="59" t="inlineStr">
        <is>
          <t>iFile</t>
        </is>
      </c>
      <c r="B371" s="17" t="inlineStr">
        <is>
          <t>Technology</t>
        </is>
      </c>
      <c r="C371" s="17" t="n">
        <v>4</v>
      </c>
      <c r="D371" s="17" t="inlineStr">
        <is>
          <t>IRIS2470</t>
        </is>
      </c>
      <c r="E371" s="17" t="inlineStr">
        <is>
          <t>Khelendra Pratap Singh</t>
        </is>
      </c>
      <c r="F371" s="17" t="inlineStr">
        <is>
          <t>Senior Software Engineer</t>
        </is>
      </c>
      <c r="G371" s="17" t="inlineStr">
        <is>
          <t>Nikhil Nalawade</t>
        </is>
      </c>
      <c r="H371" s="17" t="inlineStr">
        <is>
          <t>IRIS0846</t>
        </is>
      </c>
      <c r="I371" s="17" t="n">
        <v>6.6</v>
      </c>
      <c r="J371" s="17" t="inlineStr">
        <is>
          <t>B.E</t>
        </is>
      </c>
      <c r="K371" s="17" t="inlineStr">
        <is>
          <t>L4 – Senior</t>
        </is>
      </c>
      <c r="L371" s="82" t="inlineStr">
        <is>
          <t>20 of 20</t>
        </is>
      </c>
      <c r="M371" s="83" t="n"/>
      <c r="N371"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1" s="83" t="inlineStr">
        <is>
          <t>Latest rating: 3 · Potential: Medium · 9-box: Emerging Talent</t>
        </is>
      </c>
      <c r="P371" s="83" t="inlineStr">
        <is>
          <t>Complexity &amp; Expertise: B1: Produces architecture documents and designs product configurability; handles complex scenarios → moved up 0.5
Autonomy &amp; Decision: A3: Decides testing, technical analysis, deployment, bug fixes and configuration choices → matches the start
Accountability &amp; Impact: A2: Design and development of own product work following the set architecture → moved down 0.5
Leadership &amp; Strategy: A1: No guiding or reviewing of others described → moved down 0.5</t>
        </is>
      </c>
      <c r="Q371" s="84" t="inlineStr">
        <is>
          <t>Open ▸</t>
        </is>
      </c>
      <c r="R371" s="84" t="inlineStr">
        <is>
          <t>Card ▸</t>
        </is>
      </c>
      <c r="S371" s="85" t="inlineStr">
        <is>
          <t>Engineering &amp; Development</t>
        </is>
      </c>
      <c r="T371" s="86" t="inlineStr">
        <is>
          <t>Backend Development</t>
        </is>
      </c>
      <c r="U371" s="86" t="inlineStr">
        <is>
          <t>R032</t>
        </is>
      </c>
      <c r="V371" s="86" t="inlineStr">
        <is>
          <t>Backend Development · IC</t>
        </is>
      </c>
      <c r="W371" s="101" t="inlineStr">
        <is>
          <t>A3</t>
        </is>
      </c>
      <c r="X371" s="86" t="inlineStr">
        <is>
          <t>Band A · Practitioner</t>
        </is>
      </c>
      <c r="Y371" s="86" t="inlineStr">
        <is>
          <t>Senior Software Engineer</t>
        </is>
      </c>
      <c r="Z371" s="86" t="n"/>
      <c r="AA371" s="86" t="inlineStr">
        <is>
          <t>Placed at A3 by the evidence: six ratings × market-derived weights and rules R1–R13 · no move needed for the reporting line</t>
        </is>
      </c>
      <c r="AB371" s="86" t="n"/>
      <c r="AC371" s="88" t="inlineStr">
        <is>
          <t>A3</t>
        </is>
      </c>
      <c r="AD371" s="21" t="inlineStr">
        <is>
          <t>High · 6.6 yrs vs market 2–5 yrs for A3</t>
        </is>
      </c>
      <c r="AE371" s="21" t="n"/>
      <c r="AF371" s="21" t="inlineStr">
        <is>
          <t>P2 · SFIA 3 Apply</t>
        </is>
      </c>
      <c r="AG371" s="89" t="str">
        <f>IFERROR(IF(INDEX(RM_I_C,MATCH($U371,RM_KEY,0))="","",INDEX(RM_I_C,MATCH($U371,RM_KEY,0))),"")</f>
        <v>H</v>
      </c>
      <c r="AH371" s="90" t="str">
        <f>IFERROR(IF(INDEX(RM_I_Au,MATCH($U371,RM_KEY,0))="","",INDEX(RM_I_Au,MATCH($U371,RM_KEY,0))),"")</f>
        <v>M</v>
      </c>
      <c r="AI371" s="90" t="str">
        <f>IFERROR(IF(INDEX(RM_I_Ac,MATCH($U371,RM_KEY,0))="","",INDEX(RM_I_Ac,MATCH($U371,RM_KEY,0))),"")</f>
        <v>L</v>
      </c>
      <c r="AJ371" s="90" t="str">
        <f>IFERROR(IF(INDEX(RM_I_L,MATCH($U371,RM_KEY,0))="","",INDEX(RM_I_L,MATCH($U371,RM_KEY,0))),"")</f>
        <v>L</v>
      </c>
      <c r="AK371" s="90" t="str">
        <f>IFERROR(IF(INDEX(RM_I_BI,MATCH($U371,RM_KEY,0))="","",INDEX(RM_I_BI,MATCH($U371,RM_KEY,0))),"")</f>
        <v>L</v>
      </c>
      <c r="AL371" s="90" t="str">
        <f>IFERROR(IF(INDEX(RM_I_Exp,MATCH($U371,RM_KEY,0))="","",INDEX(RM_I_Exp,MATCH($U371,RM_KEY,0))),"")</f>
        <v>L</v>
      </c>
      <c r="AM371" s="90" t="str">
        <f>IFERROR(IF(INDEX(RM_I_Edu,MATCH($U371,RM_KEY,0))="","",INDEX(RM_I_Edu,MATCH($U371,RM_KEY,0))),"")</f>
        <v>L</v>
      </c>
      <c r="AN371" s="91" t="str">
        <f>IFERROR(IF(INDEX(RM_M_C,MATCH($U371,RM_KEY,0))="","",INDEX(RM_M_C,MATCH($U371,RM_KEY,0))),"")</f>
        <v>H</v>
      </c>
      <c r="AO371" s="92" t="str">
        <f>IFERROR(IF(INDEX(RM_M_Au,MATCH($U371,RM_KEY,0))="","",INDEX(RM_M_Au,MATCH($U371,RM_KEY,0))),"")</f>
        <v>M</v>
      </c>
      <c r="AP371" s="92" t="str">
        <f>IFERROR(IF(INDEX(RM_M_Ac,MATCH($U371,RM_KEY,0))="","",INDEX(RM_M_Ac,MATCH($U371,RM_KEY,0))),"")</f>
        <v>M</v>
      </c>
      <c r="AQ371" s="92" t="str">
        <f>IFERROR(IF(INDEX(RM_M_L,MATCH($U371,RM_KEY,0))="","",INDEX(RM_M_L,MATCH($U371,RM_KEY,0))),"")</f>
        <v>L</v>
      </c>
      <c r="AR371" s="92" t="str">
        <f>IFERROR(IF(INDEX(RM_M_BI,MATCH($U371,RM_KEY,0))="","",INDEX(RM_M_BI,MATCH($U371,RM_KEY,0))),"")</f>
        <v>L</v>
      </c>
      <c r="AS371" s="92" t="str">
        <f>IFERROR(IF(INDEX(RM_M_Exp,MATCH($U371,RM_KEY,0))="","",INDEX(RM_M_Exp,MATCH($U371,RM_KEY,0))),"")</f>
        <v>L</v>
      </c>
      <c r="AT371" s="92" t="str">
        <f>IFERROR(IF(INDEX(RM_M_Edu,MATCH($U371,RM_KEY,0))="","",INDEX(RM_M_Edu,MATCH($U371,RM_KEY,0))),"")</f>
        <v>L</v>
      </c>
      <c r="AU371" s="93" t="str">
        <f>IFERROR(IF(INDEX(RM_L_C,MATCH($U371,RM_KEY,0))="","",INDEX(RM_L_C,MATCH($U371,RM_KEY,0))),"")</f>
        <v/>
      </c>
      <c r="AV371" s="94" t="str">
        <f>IFERROR(IF(INDEX(RM_L_Au,MATCH($U371,RM_KEY,0))="","",INDEX(RM_L_Au,MATCH($U371,RM_KEY,0))),"")</f>
        <v/>
      </c>
      <c r="AW371" s="94" t="str">
        <f>IFERROR(IF(INDEX(RM_L_Ac,MATCH($U371,RM_KEY,0))="","",INDEX(RM_L_Ac,MATCH($U371,RM_KEY,0))),"")</f>
        <v/>
      </c>
      <c r="AX371" s="94" t="str">
        <f>IFERROR(IF(INDEX(RM_L_L,MATCH($U371,RM_KEY,0))="","",INDEX(RM_L_L,MATCH($U371,RM_KEY,0))),"")</f>
        <v/>
      </c>
      <c r="AY371" s="94" t="str">
        <f>IFERROR(IF(INDEX(RM_L_BI,MATCH($U371,RM_KEY,0))="","",INDEX(RM_L_BI,MATCH($U371,RM_KEY,0))),"")</f>
        <v/>
      </c>
      <c r="AZ371" s="94" t="str">
        <f>IFERROR(IF(INDEX(RM_L_Exp,MATCH($U371,RM_KEY,0))="","",INDEX(RM_L_Exp,MATCH($U371,RM_KEY,0))),"")</f>
        <v/>
      </c>
      <c r="BA371" s="94" t="str">
        <f>IFERROR(IF(INDEX(RM_L_Edu,MATCH($U371,RM_KEY,0))="","",INDEX(RM_L_Edu,MATCH($U371,RM_KEY,0))),"")</f>
        <v/>
      </c>
      <c r="BB371" s="89" t="inlineStr">
        <is>
          <t>M</t>
        </is>
      </c>
      <c r="BC371" s="90" t="inlineStr">
        <is>
          <t>M</t>
        </is>
      </c>
      <c r="BD371" s="90" t="inlineStr">
        <is>
          <t>M</t>
        </is>
      </c>
      <c r="BE371" s="90" t="inlineStr">
        <is>
          <t>L</t>
        </is>
      </c>
      <c r="BF371" s="90" t="n"/>
      <c r="BG371" s="90" t="inlineStr">
        <is>
          <t>H</t>
        </is>
      </c>
      <c r="BH371" s="90" t="inlineStr">
        <is>
          <t>M</t>
        </is>
      </c>
      <c r="BI371" s="93" t="n"/>
      <c r="BJ371" s="94" t="n"/>
      <c r="BK371" s="94" t="n"/>
      <c r="BL371" s="94" t="n"/>
      <c r="BM371" s="94" t="n"/>
      <c r="BN371" s="94" t="n"/>
      <c r="BO371" s="94" t="n"/>
      <c r="BP371" s="63" t="n"/>
      <c r="BQ371" s="95" t="str">
        <f>IF(CY371=0,"",IF(BP371&lt;&gt;"",BP371,IF(LEFT(W371,1)="X",W371,IF(OR(W371="B+",W371="C+"),INDEX(LAD_PC,MAX(1,MIN(14,MATCH(W371,LAD_PC,0)+IF((DA371-CZ371)&gt;=0.5,1,IF((DA371-CZ371)&lt;=-0.5,-1,0))))),INDEX(LAD_STD,MAX(1,MIN(12,MATCH(W371,LAD_STD,0)+IF((DA371-CZ371)&gt;=0.5,1,IF((DA371-CZ371)&lt;=-0.5,-1,0)))))))))</f>
        <v/>
      </c>
      <c r="BR371" s="86" t="str">
        <f>IF(BQ371="","",IFERROR(CHOOSE(INDEX(B_RANK,MATCH(BQ371,B_LVL,0)),"Band A · Practitioner","Band B · Specialist / Manager","B+ · Player-Coach","Band C · Principal / Head","C+ · Player-Coach","Band D · Business leadership","Band E · Enterprise leadership"),"Band X · Consultant"))</f>
        <v/>
      </c>
      <c r="BS371" s="86" t="str">
        <f>IF(BQ371="","",IF(BQ371=W371,"• Same",IF(INDEX(B_VAL,MATCH(BQ371,B_LVL,0))&gt;INDEX(B_VAL,MATCH(W371,B_LVL,0)),"▲ Up","▼ Down")))</f>
        <v/>
      </c>
      <c r="BT371" s="95" t="str">
        <f>IF(BQ371&lt;&gt;"",BQ371,W371)</f>
        <v>A3</v>
      </c>
      <c r="BU371" s="86" t="str">
        <f>IFERROR(IF($H371="","—",IF(OR(LEFT(BT371,1)="X",LEFT(INDEX($BT$7:$BT$592,MATCH($H371,$D$7:$D$592,0)),1)="X"),"—",IF(AND(LEFT(BT371,1)="E",LEFT(INDEX($BT$7:$BT$592,MATCH($H371,$D$7:$D$592,0)),1)="E"),"Exception · Band E",IF(INDEX(B_VAL,MATCH(BT371,B_LVL,0))&gt;=INDEX(B_VAL,MATCH(INDEX($BT$7:$BT$592,MATCH($H371,$D$7:$D$592,0)),B_LVL,0)),"⚠ At or above the manager",IF(INDEX(B_RANK,MATCH(BT371,B_LVL,0))=INDEX(B_RANK,MATCH(INDEX($BT$7:$BT$592,MATCH($H371,$D$7:$D$592,0)),B_LVL,0)),"⚠ Same band as the manager","OK"))))),"—")</f>
        <v>OK</v>
      </c>
      <c r="BV371" s="64" t="n"/>
      <c r="BW371" s="20">
        <f>IFERROR(INDEX(LMH_PTS,MATCH(AG371,LMH_KEY,0)),0)</f>
        <v>9</v>
      </c>
      <c r="BX371" s="21">
        <f>IFERROR(INDEX(LMH_PTS,MATCH(AH371,LMH_KEY,0)),0)</f>
        <v>3</v>
      </c>
      <c r="BY371" s="21">
        <f>IFERROR(INDEX(LMH_PTS,MATCH(AI371,LMH_KEY,0)),0)</f>
        <v>1</v>
      </c>
      <c r="BZ371" s="21">
        <f>IFERROR(INDEX(LMH_PTS,MATCH(AJ371,LMH_KEY,0)),0)</f>
        <v>1</v>
      </c>
      <c r="CA371" s="21">
        <f>IFERROR(INDEX(LMH_PTS,MATCH(AK371,LMH_KEY,0)),0)</f>
        <v>1</v>
      </c>
      <c r="CB371" s="21">
        <f>IFERROR(INDEX(LMH_PTS,MATCH(AL371,LMH_KEY,0)),0)</f>
        <v>1</v>
      </c>
      <c r="CC371" s="21">
        <f>IFERROR(INDEX(LMH_PTS,MATCH(AM371,LMH_KEY,0)),0)</f>
        <v>1</v>
      </c>
      <c r="CD371" s="21">
        <f>IFERROR(INDEX(LMH_PTS,MATCH(IF(AU371&lt;&gt;"",AU371,AG371),LMH_KEY,0)),0)</f>
        <v>9</v>
      </c>
      <c r="CE371" s="21">
        <f>IFERROR(INDEX(LMH_PTS,MATCH(IF(AV371&lt;&gt;"",AV371,AH371),LMH_KEY,0)),0)</f>
        <v>3</v>
      </c>
      <c r="CF371" s="21">
        <f>IFERROR(INDEX(LMH_PTS,MATCH(IF(AW371&lt;&gt;"",AW371,AI371),LMH_KEY,0)),0)</f>
        <v>1</v>
      </c>
      <c r="CG371" s="21">
        <f>IFERROR(INDEX(LMH_PTS,MATCH(IF(AX371&lt;&gt;"",AX371,AJ371),LMH_KEY,0)),0)</f>
        <v>1</v>
      </c>
      <c r="CH371" s="21">
        <f>IFERROR(INDEX(LMH_PTS,MATCH(IF(AY371&lt;&gt;"",AY371,AK371),LMH_KEY,0)),0)</f>
        <v>1</v>
      </c>
      <c r="CI371" s="21">
        <f>IFERROR(INDEX(LMH_PTS,MATCH(IF(AZ371&lt;&gt;"",AZ371,AL371),LMH_KEY,0)),0)</f>
        <v>1</v>
      </c>
      <c r="CJ371" s="21">
        <f>IFERROR(INDEX(LMH_PTS,MATCH(IF(BA371&lt;&gt;"",BA371,AM371),LMH_KEY,0)),0)</f>
        <v>1</v>
      </c>
      <c r="CK371" s="21">
        <f>IF(BB371="",0,IFERROR(INDEX(LMH_STEP,MATCH(BB371,LMH_KEY,0)),0))</f>
        <v>0</v>
      </c>
      <c r="CL371" s="21">
        <f>IF(BC371="",0,IFERROR(INDEX(LMH_STEP,MATCH(BC371,LMH_KEY,0)),0))</f>
        <v>0</v>
      </c>
      <c r="CM371" s="21">
        <f>IF(BD371="",0,IFERROR(INDEX(LMH_STEP,MATCH(BD371,LMH_KEY,0)),0))</f>
        <v>0</v>
      </c>
      <c r="CN371" s="21">
        <f>IF(BE371="",0,IFERROR(INDEX(LMH_STEP,MATCH(BE371,LMH_KEY,0)),0))</f>
        <v>-1</v>
      </c>
      <c r="CO371" s="21">
        <f>IF(BF371="",0,IFERROR(INDEX(LMH_STEP,MATCH(BF371,LMH_KEY,0)),0))</f>
        <v>0</v>
      </c>
      <c r="CP371" s="21">
        <f>IF(BG371="",0,IFERROR(INDEX(LMH_STEP,MATCH(BG371,LMH_KEY,0)),0))</f>
        <v>1</v>
      </c>
      <c r="CQ371" s="21">
        <f>IF(BH371="",0,IFERROR(INDEX(LMH_STEP,MATCH(BH371,LMH_KEY,0)),0))</f>
        <v>0</v>
      </c>
      <c r="CR371" s="21">
        <f>IF(BI371&lt;&gt;"",IFERROR(INDEX(LMH_STEP,MATCH(BI371,LMH_KEY,0)),0),CK371)</f>
        <v>0</v>
      </c>
      <c r="CS371" s="21">
        <f>IF(BJ371&lt;&gt;"",IFERROR(INDEX(LMH_STEP,MATCH(BJ371,LMH_KEY,0)),0),CL371)</f>
        <v>0</v>
      </c>
      <c r="CT371" s="21">
        <f>IF(BK371&lt;&gt;"",IFERROR(INDEX(LMH_STEP,MATCH(BK371,LMH_KEY,0)),0),CM371)</f>
        <v>0</v>
      </c>
      <c r="CU371" s="21">
        <f>IF(BL371&lt;&gt;"",IFERROR(INDEX(LMH_STEP,MATCH(BL371,LMH_KEY,0)),0),CN371)</f>
        <v>-1</v>
      </c>
      <c r="CV371" s="21">
        <f>IF(BM371&lt;&gt;"",IFERROR(INDEX(LMH_STEP,MATCH(BM371,LMH_KEY,0)),0),CO371)</f>
        <v>0</v>
      </c>
      <c r="CW371" s="21">
        <f>IF(BN371&lt;&gt;"",IFERROR(INDEX(LMH_STEP,MATCH(BN371,LMH_KEY,0)),0),CP371)</f>
        <v>1</v>
      </c>
      <c r="CX371" s="21">
        <f>IF(BO371&lt;&gt;"",IFERROR(INDEX(LMH_STEP,MATCH(BO371,LMH_KEY,0)),0),CQ371)</f>
        <v>0</v>
      </c>
      <c r="CY371" s="21">
        <f>COUNTA(BI371:BO371)+IF(BP371&lt;&gt;"",1,0)+IFERROR(INDEX(RM_LCNT,MATCH($U371,RM_KEY,0)),0)</f>
        <v>0</v>
      </c>
      <c r="CZ371" s="21">
        <f>IF((BW371+BX371+BY371+BZ371+CA371+CB371+CC371)=0,0,(BW371*CK371+BX371*CL371+BY371*CM371+BZ371*CN371+CA371*CO371+CB371*CP371+CC371*CQ371)/(BW371+BX371+BY371+BZ371+CA371+CB371+CC371))</f>
        <v>0</v>
      </c>
      <c r="DA371" s="21">
        <f>IF((CD371+CE371+CF371+CG371+CH371+CI371+CJ371)=0,0,(CD371*CR371+CE371*CS371+CF371*CT371+CG371*CU371+CH371*CV371+CI371*CW371+CJ371*CX371)/(CD371+CE371+CF371+CG371+CH371+CI371+CJ371))</f>
        <v>0</v>
      </c>
    </row>
    <row r="372" ht="70" customHeight="1">
      <c r="A372" s="59" t="inlineStr">
        <is>
          <t>iFile</t>
        </is>
      </c>
      <c r="B372" s="17" t="inlineStr">
        <is>
          <t>Technology</t>
        </is>
      </c>
      <c r="C372" s="17" t="n">
        <v>4</v>
      </c>
      <c r="D372" s="17" t="inlineStr">
        <is>
          <t>IRIS2422</t>
        </is>
      </c>
      <c r="E372" s="17" t="inlineStr">
        <is>
          <t>Mahtab Shah</t>
        </is>
      </c>
      <c r="F372" s="17" t="inlineStr">
        <is>
          <t>Software Engineer</t>
        </is>
      </c>
      <c r="G372" s="17" t="inlineStr">
        <is>
          <t>Nikhil Nalawade</t>
        </is>
      </c>
      <c r="H372" s="17" t="inlineStr">
        <is>
          <t>IRIS0846</t>
        </is>
      </c>
      <c r="I372" s="17" t="n">
        <v>2.7</v>
      </c>
      <c r="J372" s="17" t="inlineStr">
        <is>
          <t>B.E</t>
        </is>
      </c>
      <c r="K372" s="17" t="inlineStr">
        <is>
          <t>L3 – Professional / Associate</t>
        </is>
      </c>
      <c r="L372" s="82" t="inlineStr">
        <is>
          <t>20 of 20</t>
        </is>
      </c>
      <c r="M372" s="83" t="n"/>
      <c r="N372"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2" s="83" t="inlineStr">
        <is>
          <t>Latest rating: 3 · Potential: Medium · 9-box: Emerging Talent</t>
        </is>
      </c>
      <c r="P372" s="83" t="inlineStr">
        <is>
          <t>Complexity &amp; Expertise: A2: Feature development and troubleshooting across Java/Spring Boot and Angular; no specific harder work cited → matches the start
Autonomy &amp; Decision: A2: Decides 'implementation' only → matches the start
Accountability &amp; Impact: A2: Accountable for own software being reliable, meeting requirements and delivered on time → matches the start
Leadership &amp; Strategy: A1: No guiding or leading described → matches the start</t>
        </is>
      </c>
      <c r="Q372" s="84" t="inlineStr">
        <is>
          <t>Open ▸</t>
        </is>
      </c>
      <c r="R372" s="84" t="inlineStr">
        <is>
          <t>Card ▸</t>
        </is>
      </c>
      <c r="S372" s="85" t="inlineStr">
        <is>
          <t>Engineering &amp; Development</t>
        </is>
      </c>
      <c r="T372" s="86" t="inlineStr">
        <is>
          <t>Full-Stack Development</t>
        </is>
      </c>
      <c r="U372" s="86" t="inlineStr">
        <is>
          <t>R037</t>
        </is>
      </c>
      <c r="V372" s="86" t="inlineStr">
        <is>
          <t>Full-Stack Development · IC</t>
        </is>
      </c>
      <c r="W372" s="101" t="inlineStr">
        <is>
          <t>A3</t>
        </is>
      </c>
      <c r="X372" s="86" t="inlineStr">
        <is>
          <t>Band A · Practitioner</t>
        </is>
      </c>
      <c r="Y372" s="86" t="inlineStr">
        <is>
          <t>Senior Software Engineer</t>
        </is>
      </c>
      <c r="Z372" s="86" t="n"/>
      <c r="AA372" s="86" t="inlineStr">
        <is>
          <t>Placed at A3 by the evidence: six ratings × market-derived weights and rules R1–R13 · no move needed for the reporting line</t>
        </is>
      </c>
      <c r="AB372" s="86" t="n"/>
      <c r="AC372" s="88" t="inlineStr">
        <is>
          <t>A2</t>
        </is>
      </c>
      <c r="AD372" s="21" t="inlineStr">
        <is>
          <t>Medium · 2.7 yrs vs market 2–5 yrs for A3</t>
        </is>
      </c>
      <c r="AE372" s="21" t="n"/>
      <c r="AF372" s="21" t="inlineStr">
        <is>
          <t>P2 · SFIA 3 Apply</t>
        </is>
      </c>
      <c r="AG372" s="89" t="str">
        <f>IFERROR(IF(INDEX(RM_I_C,MATCH($U372,RM_KEY,0))="","",INDEX(RM_I_C,MATCH($U372,RM_KEY,0))),"")</f>
        <v>H</v>
      </c>
      <c r="AH372" s="90" t="str">
        <f>IFERROR(IF(INDEX(RM_I_Au,MATCH($U372,RM_KEY,0))="","",INDEX(RM_I_Au,MATCH($U372,RM_KEY,0))),"")</f>
        <v>M</v>
      </c>
      <c r="AI372" s="90" t="str">
        <f>IFERROR(IF(INDEX(RM_I_Ac,MATCH($U372,RM_KEY,0))="","",INDEX(RM_I_Ac,MATCH($U372,RM_KEY,0))),"")</f>
        <v>L</v>
      </c>
      <c r="AJ372" s="90" t="str">
        <f>IFERROR(IF(INDEX(RM_I_L,MATCH($U372,RM_KEY,0))="","",INDEX(RM_I_L,MATCH($U372,RM_KEY,0))),"")</f>
        <v>L</v>
      </c>
      <c r="AK372" s="90" t="str">
        <f>IFERROR(IF(INDEX(RM_I_BI,MATCH($U372,RM_KEY,0))="","",INDEX(RM_I_BI,MATCH($U372,RM_KEY,0))),"")</f>
        <v>L</v>
      </c>
      <c r="AL372" s="90" t="str">
        <f>IFERROR(IF(INDEX(RM_I_Exp,MATCH($U372,RM_KEY,0))="","",INDEX(RM_I_Exp,MATCH($U372,RM_KEY,0))),"")</f>
        <v>L</v>
      </c>
      <c r="AM372" s="90" t="str">
        <f>IFERROR(IF(INDEX(RM_I_Edu,MATCH($U372,RM_KEY,0))="","",INDEX(RM_I_Edu,MATCH($U372,RM_KEY,0))),"")</f>
        <v>L</v>
      </c>
      <c r="AN372" s="91" t="str">
        <f>IFERROR(IF(INDEX(RM_M_C,MATCH($U372,RM_KEY,0))="","",INDEX(RM_M_C,MATCH($U372,RM_KEY,0))),"")</f>
        <v>H</v>
      </c>
      <c r="AO372" s="92" t="str">
        <f>IFERROR(IF(INDEX(RM_M_Au,MATCH($U372,RM_KEY,0))="","",INDEX(RM_M_Au,MATCH($U372,RM_KEY,0))),"")</f>
        <v>M</v>
      </c>
      <c r="AP372" s="92" t="str">
        <f>IFERROR(IF(INDEX(RM_M_Ac,MATCH($U372,RM_KEY,0))="","",INDEX(RM_M_Ac,MATCH($U372,RM_KEY,0))),"")</f>
        <v>M</v>
      </c>
      <c r="AQ372" s="92" t="str">
        <f>IFERROR(IF(INDEX(RM_M_L,MATCH($U372,RM_KEY,0))="","",INDEX(RM_M_L,MATCH($U372,RM_KEY,0))),"")</f>
        <v>L</v>
      </c>
      <c r="AR372" s="92" t="str">
        <f>IFERROR(IF(INDEX(RM_M_BI,MATCH($U372,RM_KEY,0))="","",INDEX(RM_M_BI,MATCH($U372,RM_KEY,0))),"")</f>
        <v>L</v>
      </c>
      <c r="AS372" s="92" t="str">
        <f>IFERROR(IF(INDEX(RM_M_Exp,MATCH($U372,RM_KEY,0))="","",INDEX(RM_M_Exp,MATCH($U372,RM_KEY,0))),"")</f>
        <v>L</v>
      </c>
      <c r="AT372" s="92" t="str">
        <f>IFERROR(IF(INDEX(RM_M_Edu,MATCH($U372,RM_KEY,0))="","",INDEX(RM_M_Edu,MATCH($U372,RM_KEY,0))),"")</f>
        <v>L</v>
      </c>
      <c r="AU372" s="93" t="str">
        <f>IFERROR(IF(INDEX(RM_L_C,MATCH($U372,RM_KEY,0))="","",INDEX(RM_L_C,MATCH($U372,RM_KEY,0))),"")</f>
        <v/>
      </c>
      <c r="AV372" s="94" t="str">
        <f>IFERROR(IF(INDEX(RM_L_Au,MATCH($U372,RM_KEY,0))="","",INDEX(RM_L_Au,MATCH($U372,RM_KEY,0))),"")</f>
        <v/>
      </c>
      <c r="AW372" s="94" t="str">
        <f>IFERROR(IF(INDEX(RM_L_Ac,MATCH($U372,RM_KEY,0))="","",INDEX(RM_L_Ac,MATCH($U372,RM_KEY,0))),"")</f>
        <v/>
      </c>
      <c r="AX372" s="94" t="str">
        <f>IFERROR(IF(INDEX(RM_L_L,MATCH($U372,RM_KEY,0))="","",INDEX(RM_L_L,MATCH($U372,RM_KEY,0))),"")</f>
        <v/>
      </c>
      <c r="AY372" s="94" t="str">
        <f>IFERROR(IF(INDEX(RM_L_BI,MATCH($U372,RM_KEY,0))="","",INDEX(RM_L_BI,MATCH($U372,RM_KEY,0))),"")</f>
        <v/>
      </c>
      <c r="AZ372" s="94" t="str">
        <f>IFERROR(IF(INDEX(RM_L_Exp,MATCH($U372,RM_KEY,0))="","",INDEX(RM_L_Exp,MATCH($U372,RM_KEY,0))),"")</f>
        <v/>
      </c>
      <c r="BA372" s="94" t="str">
        <f>IFERROR(IF(INDEX(RM_L_Edu,MATCH($U372,RM_KEY,0))="","",INDEX(RM_L_Edu,MATCH($U372,RM_KEY,0))),"")</f>
        <v/>
      </c>
      <c r="BB372" s="89" t="inlineStr">
        <is>
          <t>L</t>
        </is>
      </c>
      <c r="BC372" s="90" t="inlineStr">
        <is>
          <t>L</t>
        </is>
      </c>
      <c r="BD372" s="90" t="inlineStr">
        <is>
          <t>L</t>
        </is>
      </c>
      <c r="BE372" s="90" t="inlineStr">
        <is>
          <t>L</t>
        </is>
      </c>
      <c r="BF372" s="90" t="n"/>
      <c r="BG372" s="90" t="inlineStr">
        <is>
          <t>M</t>
        </is>
      </c>
      <c r="BH372" s="90" t="inlineStr">
        <is>
          <t>M</t>
        </is>
      </c>
      <c r="BI372" s="93" t="n"/>
      <c r="BJ372" s="94" t="n"/>
      <c r="BK372" s="94" t="n"/>
      <c r="BL372" s="94" t="n"/>
      <c r="BM372" s="94" t="n"/>
      <c r="BN372" s="94" t="n"/>
      <c r="BO372" s="94" t="n"/>
      <c r="BP372" s="63" t="n"/>
      <c r="BQ372" s="95" t="str">
        <f>IF(CY372=0,"",IF(BP372&lt;&gt;"",BP372,IF(LEFT(W372,1)="X",W372,IF(OR(W372="B+",W372="C+"),INDEX(LAD_PC,MAX(1,MIN(14,MATCH(W372,LAD_PC,0)+IF((DA372-CZ372)&gt;=0.5,1,IF((DA372-CZ372)&lt;=-0.5,-1,0))))),INDEX(LAD_STD,MAX(1,MIN(12,MATCH(W372,LAD_STD,0)+IF((DA372-CZ372)&gt;=0.5,1,IF((DA372-CZ372)&lt;=-0.5,-1,0)))))))))</f>
        <v/>
      </c>
      <c r="BR372" s="86" t="str">
        <f>IF(BQ372="","",IFERROR(CHOOSE(INDEX(B_RANK,MATCH(BQ372,B_LVL,0)),"Band A · Practitioner","Band B · Specialist / Manager","B+ · Player-Coach","Band C · Principal / Head","C+ · Player-Coach","Band D · Business leadership","Band E · Enterprise leadership"),"Band X · Consultant"))</f>
        <v/>
      </c>
      <c r="BS372" s="86" t="str">
        <f>IF(BQ372="","",IF(BQ372=W372,"• Same",IF(INDEX(B_VAL,MATCH(BQ372,B_LVL,0))&gt;INDEX(B_VAL,MATCH(W372,B_LVL,0)),"▲ Up","▼ Down")))</f>
        <v/>
      </c>
      <c r="BT372" s="95" t="str">
        <f>IF(BQ372&lt;&gt;"",BQ372,W372)</f>
        <v>A3</v>
      </c>
      <c r="BU372" s="86" t="str">
        <f>IFERROR(IF($H372="","—",IF(OR(LEFT(BT372,1)="X",LEFT(INDEX($BT$7:$BT$592,MATCH($H372,$D$7:$D$592,0)),1)="X"),"—",IF(AND(LEFT(BT372,1)="E",LEFT(INDEX($BT$7:$BT$592,MATCH($H372,$D$7:$D$592,0)),1)="E"),"Exception · Band E",IF(INDEX(B_VAL,MATCH(BT372,B_LVL,0))&gt;=INDEX(B_VAL,MATCH(INDEX($BT$7:$BT$592,MATCH($H372,$D$7:$D$592,0)),B_LVL,0)),"⚠ At or above the manager",IF(INDEX(B_RANK,MATCH(BT372,B_LVL,0))=INDEX(B_RANK,MATCH(INDEX($BT$7:$BT$592,MATCH($H372,$D$7:$D$592,0)),B_LVL,0)),"⚠ Same band as the manager","OK"))))),"—")</f>
        <v>OK</v>
      </c>
      <c r="BV372" s="64" t="n"/>
      <c r="BW372" s="20">
        <f>IFERROR(INDEX(LMH_PTS,MATCH(AG372,LMH_KEY,0)),0)</f>
        <v>9</v>
      </c>
      <c r="BX372" s="21">
        <f>IFERROR(INDEX(LMH_PTS,MATCH(AH372,LMH_KEY,0)),0)</f>
        <v>3</v>
      </c>
      <c r="BY372" s="21">
        <f>IFERROR(INDEX(LMH_PTS,MATCH(AI372,LMH_KEY,0)),0)</f>
        <v>1</v>
      </c>
      <c r="BZ372" s="21">
        <f>IFERROR(INDEX(LMH_PTS,MATCH(AJ372,LMH_KEY,0)),0)</f>
        <v>1</v>
      </c>
      <c r="CA372" s="21">
        <f>IFERROR(INDEX(LMH_PTS,MATCH(AK372,LMH_KEY,0)),0)</f>
        <v>1</v>
      </c>
      <c r="CB372" s="21">
        <f>IFERROR(INDEX(LMH_PTS,MATCH(AL372,LMH_KEY,0)),0)</f>
        <v>1</v>
      </c>
      <c r="CC372" s="21">
        <f>IFERROR(INDEX(LMH_PTS,MATCH(AM372,LMH_KEY,0)),0)</f>
        <v>1</v>
      </c>
      <c r="CD372" s="21">
        <f>IFERROR(INDEX(LMH_PTS,MATCH(IF(AU372&lt;&gt;"",AU372,AG372),LMH_KEY,0)),0)</f>
        <v>9</v>
      </c>
      <c r="CE372" s="21">
        <f>IFERROR(INDEX(LMH_PTS,MATCH(IF(AV372&lt;&gt;"",AV372,AH372),LMH_KEY,0)),0)</f>
        <v>3</v>
      </c>
      <c r="CF372" s="21">
        <f>IFERROR(INDEX(LMH_PTS,MATCH(IF(AW372&lt;&gt;"",AW372,AI372),LMH_KEY,0)),0)</f>
        <v>1</v>
      </c>
      <c r="CG372" s="21">
        <f>IFERROR(INDEX(LMH_PTS,MATCH(IF(AX372&lt;&gt;"",AX372,AJ372),LMH_KEY,0)),0)</f>
        <v>1</v>
      </c>
      <c r="CH372" s="21">
        <f>IFERROR(INDEX(LMH_PTS,MATCH(IF(AY372&lt;&gt;"",AY372,AK372),LMH_KEY,0)),0)</f>
        <v>1</v>
      </c>
      <c r="CI372" s="21">
        <f>IFERROR(INDEX(LMH_PTS,MATCH(IF(AZ372&lt;&gt;"",AZ372,AL372),LMH_KEY,0)),0)</f>
        <v>1</v>
      </c>
      <c r="CJ372" s="21">
        <f>IFERROR(INDEX(LMH_PTS,MATCH(IF(BA372&lt;&gt;"",BA372,AM372),LMH_KEY,0)),0)</f>
        <v>1</v>
      </c>
      <c r="CK372" s="21">
        <f>IF(BB372="",0,IFERROR(INDEX(LMH_STEP,MATCH(BB372,LMH_KEY,0)),0))</f>
        <v>-1</v>
      </c>
      <c r="CL372" s="21">
        <f>IF(BC372="",0,IFERROR(INDEX(LMH_STEP,MATCH(BC372,LMH_KEY,0)),0))</f>
        <v>-1</v>
      </c>
      <c r="CM372" s="21">
        <f>IF(BD372="",0,IFERROR(INDEX(LMH_STEP,MATCH(BD372,LMH_KEY,0)),0))</f>
        <v>-1</v>
      </c>
      <c r="CN372" s="21">
        <f>IF(BE372="",0,IFERROR(INDEX(LMH_STEP,MATCH(BE372,LMH_KEY,0)),0))</f>
        <v>-1</v>
      </c>
      <c r="CO372" s="21">
        <f>IF(BF372="",0,IFERROR(INDEX(LMH_STEP,MATCH(BF372,LMH_KEY,0)),0))</f>
        <v>0</v>
      </c>
      <c r="CP372" s="21">
        <f>IF(BG372="",0,IFERROR(INDEX(LMH_STEP,MATCH(BG372,LMH_KEY,0)),0))</f>
        <v>0</v>
      </c>
      <c r="CQ372" s="21">
        <f>IF(BH372="",0,IFERROR(INDEX(LMH_STEP,MATCH(BH372,LMH_KEY,0)),0))</f>
        <v>0</v>
      </c>
      <c r="CR372" s="21">
        <f>IF(BI372&lt;&gt;"",IFERROR(INDEX(LMH_STEP,MATCH(BI372,LMH_KEY,0)),0),CK372)</f>
        <v>-1</v>
      </c>
      <c r="CS372" s="21">
        <f>IF(BJ372&lt;&gt;"",IFERROR(INDEX(LMH_STEP,MATCH(BJ372,LMH_KEY,0)),0),CL372)</f>
        <v>-1</v>
      </c>
      <c r="CT372" s="21">
        <f>IF(BK372&lt;&gt;"",IFERROR(INDEX(LMH_STEP,MATCH(BK372,LMH_KEY,0)),0),CM372)</f>
        <v>-1</v>
      </c>
      <c r="CU372" s="21">
        <f>IF(BL372&lt;&gt;"",IFERROR(INDEX(LMH_STEP,MATCH(BL372,LMH_KEY,0)),0),CN372)</f>
        <v>-1</v>
      </c>
      <c r="CV372" s="21">
        <f>IF(BM372&lt;&gt;"",IFERROR(INDEX(LMH_STEP,MATCH(BM372,LMH_KEY,0)),0),CO372)</f>
        <v>0</v>
      </c>
      <c r="CW372" s="21">
        <f>IF(BN372&lt;&gt;"",IFERROR(INDEX(LMH_STEP,MATCH(BN372,LMH_KEY,0)),0),CP372)</f>
        <v>0</v>
      </c>
      <c r="CX372" s="21">
        <f>IF(BO372&lt;&gt;"",IFERROR(INDEX(LMH_STEP,MATCH(BO372,LMH_KEY,0)),0),CQ372)</f>
        <v>0</v>
      </c>
      <c r="CY372" s="21">
        <f>COUNTA(BI372:BO372)+IF(BP372&lt;&gt;"",1,0)+IFERROR(INDEX(RM_LCNT,MATCH($U372,RM_KEY,0)),0)</f>
        <v>0</v>
      </c>
      <c r="CZ372" s="21">
        <f>IF((BW372+BX372+BY372+BZ372+CA372+CB372+CC372)=0,0,(BW372*CK372+BX372*CL372+BY372*CM372+BZ372*CN372+CA372*CO372+CB372*CP372+CC372*CQ372)/(BW372+BX372+BY372+BZ372+CA372+CB372+CC372))</f>
        <v>-0.823529411764706</v>
      </c>
      <c r="DA372" s="21">
        <f>IF((CD372+CE372+CF372+CG372+CH372+CI372+CJ372)=0,0,(CD372*CR372+CE372*CS372+CF372*CT372+CG372*CU372+CH372*CV372+CI372*CW372+CJ372*CX372)/(CD372+CE372+CF372+CG372+CH372+CI372+CJ372))</f>
        <v>-0.823529411764706</v>
      </c>
    </row>
    <row r="373" ht="70" customHeight="1">
      <c r="A373" s="59" t="inlineStr">
        <is>
          <t>iFile</t>
        </is>
      </c>
      <c r="B373" s="17" t="inlineStr">
        <is>
          <t>Technology</t>
        </is>
      </c>
      <c r="C373" s="17" t="n">
        <v>4</v>
      </c>
      <c r="D373" s="17" t="inlineStr">
        <is>
          <t>IRIS2474</t>
        </is>
      </c>
      <c r="E373" s="17" t="inlineStr">
        <is>
          <t>Pankaj Sharma</t>
        </is>
      </c>
      <c r="F373" s="17" t="inlineStr">
        <is>
          <t>Software Engineer</t>
        </is>
      </c>
      <c r="G373" s="17" t="inlineStr">
        <is>
          <t>Nikhil Nalawade</t>
        </is>
      </c>
      <c r="H373" s="17" t="inlineStr">
        <is>
          <t>IRIS0846</t>
        </is>
      </c>
      <c r="I373" s="17" t="n">
        <v>4.7</v>
      </c>
      <c r="J373" s="17" t="inlineStr">
        <is>
          <t>MCA</t>
        </is>
      </c>
      <c r="K373" s="17" t="inlineStr">
        <is>
          <t>L3 – Professional / Associate</t>
        </is>
      </c>
      <c r="L373" s="82" t="inlineStr">
        <is>
          <t>20 of 20</t>
        </is>
      </c>
      <c r="M373" s="83" t="n"/>
      <c r="N373"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3" s="83" t="inlineStr">
        <is>
          <t>Latest rating: 3 · Potential: Medium · 9-box: Emerging Talent</t>
        </is>
      </c>
      <c r="P373" s="83" t="inlineStr">
        <is>
          <t>Complexity &amp; Expertise: A3: Built a full feature front and back end, with security improvements and client database integration → moved up 0.5
Autonomy &amp; Decision: A3: Decides enhancement deployment independently → moved up 0.5
Accountability &amp; Impact: A3: Accountable for the feature, client-database integration, security enhancement and its deployment at a sensitive client → moved up 0.5
Leadership &amp; Strategy: A1: No guiding or leading described → matches the start</t>
        </is>
      </c>
      <c r="Q373" s="84" t="inlineStr">
        <is>
          <t>Open ▸</t>
        </is>
      </c>
      <c r="R373" s="84" t="inlineStr">
        <is>
          <t>Card ▸</t>
        </is>
      </c>
      <c r="S373" s="85" t="inlineStr">
        <is>
          <t>Engineering &amp; Development</t>
        </is>
      </c>
      <c r="T373" s="86" t="inlineStr">
        <is>
          <t>Backend Development</t>
        </is>
      </c>
      <c r="U373" s="86" t="inlineStr">
        <is>
          <t>R032</t>
        </is>
      </c>
      <c r="V373" s="86" t="inlineStr">
        <is>
          <t>Backend Development · IC</t>
        </is>
      </c>
      <c r="W373" s="101" t="inlineStr">
        <is>
          <t>A3</t>
        </is>
      </c>
      <c r="X373" s="86" t="inlineStr">
        <is>
          <t>Band A · Practitioner</t>
        </is>
      </c>
      <c r="Y373" s="86" t="inlineStr">
        <is>
          <t>Senior Software Engineer</t>
        </is>
      </c>
      <c r="Z373" s="86" t="n"/>
      <c r="AA373" s="86" t="inlineStr">
        <is>
          <t>Placed at A3 by the evidence: six ratings × market-derived weights and rules R1–R13 · no move needed for the reporting line</t>
        </is>
      </c>
      <c r="AB373" s="86" t="n"/>
      <c r="AC373" s="88" t="inlineStr">
        <is>
          <t>A3</t>
        </is>
      </c>
      <c r="AD373" s="21" t="inlineStr">
        <is>
          <t>Medium · 4.7 yrs vs market 2–5 yrs for A3</t>
        </is>
      </c>
      <c r="AE373" s="21" t="n"/>
      <c r="AF373" s="21" t="inlineStr">
        <is>
          <t>P2 · SFIA 3 Apply</t>
        </is>
      </c>
      <c r="AG373" s="89" t="str">
        <f>IFERROR(IF(INDEX(RM_I_C,MATCH($U373,RM_KEY,0))="","",INDEX(RM_I_C,MATCH($U373,RM_KEY,0))),"")</f>
        <v>H</v>
      </c>
      <c r="AH373" s="90" t="str">
        <f>IFERROR(IF(INDEX(RM_I_Au,MATCH($U373,RM_KEY,0))="","",INDEX(RM_I_Au,MATCH($U373,RM_KEY,0))),"")</f>
        <v>M</v>
      </c>
      <c r="AI373" s="90" t="str">
        <f>IFERROR(IF(INDEX(RM_I_Ac,MATCH($U373,RM_KEY,0))="","",INDEX(RM_I_Ac,MATCH($U373,RM_KEY,0))),"")</f>
        <v>L</v>
      </c>
      <c r="AJ373" s="90" t="str">
        <f>IFERROR(IF(INDEX(RM_I_L,MATCH($U373,RM_KEY,0))="","",INDEX(RM_I_L,MATCH($U373,RM_KEY,0))),"")</f>
        <v>L</v>
      </c>
      <c r="AK373" s="90" t="str">
        <f>IFERROR(IF(INDEX(RM_I_BI,MATCH($U373,RM_KEY,0))="","",INDEX(RM_I_BI,MATCH($U373,RM_KEY,0))),"")</f>
        <v>L</v>
      </c>
      <c r="AL373" s="90" t="str">
        <f>IFERROR(IF(INDEX(RM_I_Exp,MATCH($U373,RM_KEY,0))="","",INDEX(RM_I_Exp,MATCH($U373,RM_KEY,0))),"")</f>
        <v>L</v>
      </c>
      <c r="AM373" s="90" t="str">
        <f>IFERROR(IF(INDEX(RM_I_Edu,MATCH($U373,RM_KEY,0))="","",INDEX(RM_I_Edu,MATCH($U373,RM_KEY,0))),"")</f>
        <v>L</v>
      </c>
      <c r="AN373" s="91" t="str">
        <f>IFERROR(IF(INDEX(RM_M_C,MATCH($U373,RM_KEY,0))="","",INDEX(RM_M_C,MATCH($U373,RM_KEY,0))),"")</f>
        <v>H</v>
      </c>
      <c r="AO373" s="92" t="str">
        <f>IFERROR(IF(INDEX(RM_M_Au,MATCH($U373,RM_KEY,0))="","",INDEX(RM_M_Au,MATCH($U373,RM_KEY,0))),"")</f>
        <v>M</v>
      </c>
      <c r="AP373" s="92" t="str">
        <f>IFERROR(IF(INDEX(RM_M_Ac,MATCH($U373,RM_KEY,0))="","",INDEX(RM_M_Ac,MATCH($U373,RM_KEY,0))),"")</f>
        <v>M</v>
      </c>
      <c r="AQ373" s="92" t="str">
        <f>IFERROR(IF(INDEX(RM_M_L,MATCH($U373,RM_KEY,0))="","",INDEX(RM_M_L,MATCH($U373,RM_KEY,0))),"")</f>
        <v>L</v>
      </c>
      <c r="AR373" s="92" t="str">
        <f>IFERROR(IF(INDEX(RM_M_BI,MATCH($U373,RM_KEY,0))="","",INDEX(RM_M_BI,MATCH($U373,RM_KEY,0))),"")</f>
        <v>L</v>
      </c>
      <c r="AS373" s="92" t="str">
        <f>IFERROR(IF(INDEX(RM_M_Exp,MATCH($U373,RM_KEY,0))="","",INDEX(RM_M_Exp,MATCH($U373,RM_KEY,0))),"")</f>
        <v>L</v>
      </c>
      <c r="AT373" s="92" t="str">
        <f>IFERROR(IF(INDEX(RM_M_Edu,MATCH($U373,RM_KEY,0))="","",INDEX(RM_M_Edu,MATCH($U373,RM_KEY,0))),"")</f>
        <v>L</v>
      </c>
      <c r="AU373" s="93" t="str">
        <f>IFERROR(IF(INDEX(RM_L_C,MATCH($U373,RM_KEY,0))="","",INDEX(RM_L_C,MATCH($U373,RM_KEY,0))),"")</f>
        <v/>
      </c>
      <c r="AV373" s="94" t="str">
        <f>IFERROR(IF(INDEX(RM_L_Au,MATCH($U373,RM_KEY,0))="","",INDEX(RM_L_Au,MATCH($U373,RM_KEY,0))),"")</f>
        <v/>
      </c>
      <c r="AW373" s="94" t="str">
        <f>IFERROR(IF(INDEX(RM_L_Ac,MATCH($U373,RM_KEY,0))="","",INDEX(RM_L_Ac,MATCH($U373,RM_KEY,0))),"")</f>
        <v/>
      </c>
      <c r="AX373" s="94" t="str">
        <f>IFERROR(IF(INDEX(RM_L_L,MATCH($U373,RM_KEY,0))="","",INDEX(RM_L_L,MATCH($U373,RM_KEY,0))),"")</f>
        <v/>
      </c>
      <c r="AY373" s="94" t="str">
        <f>IFERROR(IF(INDEX(RM_L_BI,MATCH($U373,RM_KEY,0))="","",INDEX(RM_L_BI,MATCH($U373,RM_KEY,0))),"")</f>
        <v/>
      </c>
      <c r="AZ373" s="94" t="str">
        <f>IFERROR(IF(INDEX(RM_L_Exp,MATCH($U373,RM_KEY,0))="","",INDEX(RM_L_Exp,MATCH($U373,RM_KEY,0))),"")</f>
        <v/>
      </c>
      <c r="BA373" s="94" t="str">
        <f>IFERROR(IF(INDEX(RM_L_Edu,MATCH($U373,RM_KEY,0))="","",INDEX(RM_L_Edu,MATCH($U373,RM_KEY,0))),"")</f>
        <v/>
      </c>
      <c r="BB373" s="89" t="inlineStr">
        <is>
          <t>M</t>
        </is>
      </c>
      <c r="BC373" s="90" t="inlineStr">
        <is>
          <t>M</t>
        </is>
      </c>
      <c r="BD373" s="90" t="inlineStr">
        <is>
          <t>M</t>
        </is>
      </c>
      <c r="BE373" s="90" t="inlineStr">
        <is>
          <t>L</t>
        </is>
      </c>
      <c r="BF373" s="90" t="n"/>
      <c r="BG373" s="90" t="inlineStr">
        <is>
          <t>H</t>
        </is>
      </c>
      <c r="BH373" s="90" t="inlineStr">
        <is>
          <t>H</t>
        </is>
      </c>
      <c r="BI373" s="93" t="n"/>
      <c r="BJ373" s="94" t="n"/>
      <c r="BK373" s="94" t="n"/>
      <c r="BL373" s="94" t="n"/>
      <c r="BM373" s="94" t="n"/>
      <c r="BN373" s="94" t="n"/>
      <c r="BO373" s="94" t="n"/>
      <c r="BP373" s="63" t="n"/>
      <c r="BQ373" s="95" t="str">
        <f>IF(CY373=0,"",IF(BP373&lt;&gt;"",BP373,IF(LEFT(W373,1)="X",W373,IF(OR(W373="B+",W373="C+"),INDEX(LAD_PC,MAX(1,MIN(14,MATCH(W373,LAD_PC,0)+IF((DA373-CZ373)&gt;=0.5,1,IF((DA373-CZ373)&lt;=-0.5,-1,0))))),INDEX(LAD_STD,MAX(1,MIN(12,MATCH(W373,LAD_STD,0)+IF((DA373-CZ373)&gt;=0.5,1,IF((DA373-CZ373)&lt;=-0.5,-1,0)))))))))</f>
        <v/>
      </c>
      <c r="BR373" s="86" t="str">
        <f>IF(BQ373="","",IFERROR(CHOOSE(INDEX(B_RANK,MATCH(BQ373,B_LVL,0)),"Band A · Practitioner","Band B · Specialist / Manager","B+ · Player-Coach","Band C · Principal / Head","C+ · Player-Coach","Band D · Business leadership","Band E · Enterprise leadership"),"Band X · Consultant"))</f>
        <v/>
      </c>
      <c r="BS373" s="86" t="str">
        <f>IF(BQ373="","",IF(BQ373=W373,"• Same",IF(INDEX(B_VAL,MATCH(BQ373,B_LVL,0))&gt;INDEX(B_VAL,MATCH(W373,B_LVL,0)),"▲ Up","▼ Down")))</f>
        <v/>
      </c>
      <c r="BT373" s="95" t="str">
        <f>IF(BQ373&lt;&gt;"",BQ373,W373)</f>
        <v>A3</v>
      </c>
      <c r="BU373" s="86" t="str">
        <f>IFERROR(IF($H373="","—",IF(OR(LEFT(BT373,1)="X",LEFT(INDEX($BT$7:$BT$592,MATCH($H373,$D$7:$D$592,0)),1)="X"),"—",IF(AND(LEFT(BT373,1)="E",LEFT(INDEX($BT$7:$BT$592,MATCH($H373,$D$7:$D$592,0)),1)="E"),"Exception · Band E",IF(INDEX(B_VAL,MATCH(BT373,B_LVL,0))&gt;=INDEX(B_VAL,MATCH(INDEX($BT$7:$BT$592,MATCH($H373,$D$7:$D$592,0)),B_LVL,0)),"⚠ At or above the manager",IF(INDEX(B_RANK,MATCH(BT373,B_LVL,0))=INDEX(B_RANK,MATCH(INDEX($BT$7:$BT$592,MATCH($H373,$D$7:$D$592,0)),B_LVL,0)),"⚠ Same band as the manager","OK"))))),"—")</f>
        <v>OK</v>
      </c>
      <c r="BV373" s="64" t="n"/>
      <c r="BW373" s="20">
        <f>IFERROR(INDEX(LMH_PTS,MATCH(AG373,LMH_KEY,0)),0)</f>
        <v>9</v>
      </c>
      <c r="BX373" s="21">
        <f>IFERROR(INDEX(LMH_PTS,MATCH(AH373,LMH_KEY,0)),0)</f>
        <v>3</v>
      </c>
      <c r="BY373" s="21">
        <f>IFERROR(INDEX(LMH_PTS,MATCH(AI373,LMH_KEY,0)),0)</f>
        <v>1</v>
      </c>
      <c r="BZ373" s="21">
        <f>IFERROR(INDEX(LMH_PTS,MATCH(AJ373,LMH_KEY,0)),0)</f>
        <v>1</v>
      </c>
      <c r="CA373" s="21">
        <f>IFERROR(INDEX(LMH_PTS,MATCH(AK373,LMH_KEY,0)),0)</f>
        <v>1</v>
      </c>
      <c r="CB373" s="21">
        <f>IFERROR(INDEX(LMH_PTS,MATCH(AL373,LMH_KEY,0)),0)</f>
        <v>1</v>
      </c>
      <c r="CC373" s="21">
        <f>IFERROR(INDEX(LMH_PTS,MATCH(AM373,LMH_KEY,0)),0)</f>
        <v>1</v>
      </c>
      <c r="CD373" s="21">
        <f>IFERROR(INDEX(LMH_PTS,MATCH(IF(AU373&lt;&gt;"",AU373,AG373),LMH_KEY,0)),0)</f>
        <v>9</v>
      </c>
      <c r="CE373" s="21">
        <f>IFERROR(INDEX(LMH_PTS,MATCH(IF(AV373&lt;&gt;"",AV373,AH373),LMH_KEY,0)),0)</f>
        <v>3</v>
      </c>
      <c r="CF373" s="21">
        <f>IFERROR(INDEX(LMH_PTS,MATCH(IF(AW373&lt;&gt;"",AW373,AI373),LMH_KEY,0)),0)</f>
        <v>1</v>
      </c>
      <c r="CG373" s="21">
        <f>IFERROR(INDEX(LMH_PTS,MATCH(IF(AX373&lt;&gt;"",AX373,AJ373),LMH_KEY,0)),0)</f>
        <v>1</v>
      </c>
      <c r="CH373" s="21">
        <f>IFERROR(INDEX(LMH_PTS,MATCH(IF(AY373&lt;&gt;"",AY373,AK373),LMH_KEY,0)),0)</f>
        <v>1</v>
      </c>
      <c r="CI373" s="21">
        <f>IFERROR(INDEX(LMH_PTS,MATCH(IF(AZ373&lt;&gt;"",AZ373,AL373),LMH_KEY,0)),0)</f>
        <v>1</v>
      </c>
      <c r="CJ373" s="21">
        <f>IFERROR(INDEX(LMH_PTS,MATCH(IF(BA373&lt;&gt;"",BA373,AM373),LMH_KEY,0)),0)</f>
        <v>1</v>
      </c>
      <c r="CK373" s="21">
        <f>IF(BB373="",0,IFERROR(INDEX(LMH_STEP,MATCH(BB373,LMH_KEY,0)),0))</f>
        <v>0</v>
      </c>
      <c r="CL373" s="21">
        <f>IF(BC373="",0,IFERROR(INDEX(LMH_STEP,MATCH(BC373,LMH_KEY,0)),0))</f>
        <v>0</v>
      </c>
      <c r="CM373" s="21">
        <f>IF(BD373="",0,IFERROR(INDEX(LMH_STEP,MATCH(BD373,LMH_KEY,0)),0))</f>
        <v>0</v>
      </c>
      <c r="CN373" s="21">
        <f>IF(BE373="",0,IFERROR(INDEX(LMH_STEP,MATCH(BE373,LMH_KEY,0)),0))</f>
        <v>-1</v>
      </c>
      <c r="CO373" s="21">
        <f>IF(BF373="",0,IFERROR(INDEX(LMH_STEP,MATCH(BF373,LMH_KEY,0)),0))</f>
        <v>0</v>
      </c>
      <c r="CP373" s="21">
        <f>IF(BG373="",0,IFERROR(INDEX(LMH_STEP,MATCH(BG373,LMH_KEY,0)),0))</f>
        <v>1</v>
      </c>
      <c r="CQ373" s="21">
        <f>IF(BH373="",0,IFERROR(INDEX(LMH_STEP,MATCH(BH373,LMH_KEY,0)),0))</f>
        <v>1</v>
      </c>
      <c r="CR373" s="21">
        <f>IF(BI373&lt;&gt;"",IFERROR(INDEX(LMH_STEP,MATCH(BI373,LMH_KEY,0)),0),CK373)</f>
        <v>0</v>
      </c>
      <c r="CS373" s="21">
        <f>IF(BJ373&lt;&gt;"",IFERROR(INDEX(LMH_STEP,MATCH(BJ373,LMH_KEY,0)),0),CL373)</f>
        <v>0</v>
      </c>
      <c r="CT373" s="21">
        <f>IF(BK373&lt;&gt;"",IFERROR(INDEX(LMH_STEP,MATCH(BK373,LMH_KEY,0)),0),CM373)</f>
        <v>0</v>
      </c>
      <c r="CU373" s="21">
        <f>IF(BL373&lt;&gt;"",IFERROR(INDEX(LMH_STEP,MATCH(BL373,LMH_KEY,0)),0),CN373)</f>
        <v>-1</v>
      </c>
      <c r="CV373" s="21">
        <f>IF(BM373&lt;&gt;"",IFERROR(INDEX(LMH_STEP,MATCH(BM373,LMH_KEY,0)),0),CO373)</f>
        <v>0</v>
      </c>
      <c r="CW373" s="21">
        <f>IF(BN373&lt;&gt;"",IFERROR(INDEX(LMH_STEP,MATCH(BN373,LMH_KEY,0)),0),CP373)</f>
        <v>1</v>
      </c>
      <c r="CX373" s="21">
        <f>IF(BO373&lt;&gt;"",IFERROR(INDEX(LMH_STEP,MATCH(BO373,LMH_KEY,0)),0),CQ373)</f>
        <v>1</v>
      </c>
      <c r="CY373" s="21">
        <f>COUNTA(BI373:BO373)+IF(BP373&lt;&gt;"",1,0)+IFERROR(INDEX(RM_LCNT,MATCH($U373,RM_KEY,0)),0)</f>
        <v>0</v>
      </c>
      <c r="CZ373" s="21">
        <f>IF((BW373+BX373+BY373+BZ373+CA373+CB373+CC373)=0,0,(BW373*CK373+BX373*CL373+BY373*CM373+BZ373*CN373+CA373*CO373+CB373*CP373+CC373*CQ373)/(BW373+BX373+BY373+BZ373+CA373+CB373+CC373))</f>
        <v>0.0588235294117647</v>
      </c>
      <c r="DA373" s="21">
        <f>IF((CD373+CE373+CF373+CG373+CH373+CI373+CJ373)=0,0,(CD373*CR373+CE373*CS373+CF373*CT373+CG373*CU373+CH373*CV373+CI373*CW373+CJ373*CX373)/(CD373+CE373+CF373+CG373+CH373+CI373+CJ373))</f>
        <v>0.0588235294117647</v>
      </c>
    </row>
    <row r="374" ht="70" customHeight="1">
      <c r="A374" s="59" t="inlineStr">
        <is>
          <t>iFile</t>
        </is>
      </c>
      <c r="B374" s="17" t="inlineStr">
        <is>
          <t>Technology</t>
        </is>
      </c>
      <c r="C374" s="17" t="n">
        <v>4</v>
      </c>
      <c r="D374" s="17" t="inlineStr">
        <is>
          <t>IRIS2267</t>
        </is>
      </c>
      <c r="E374" s="17" t="inlineStr">
        <is>
          <t>Saurabh Jaykumar Wanjari</t>
        </is>
      </c>
      <c r="F374" s="17" t="inlineStr">
        <is>
          <t>Software Engineer</t>
        </is>
      </c>
      <c r="G374" s="17" t="inlineStr">
        <is>
          <t>Nikhil Nalawade</t>
        </is>
      </c>
      <c r="H374" s="17" t="inlineStr">
        <is>
          <t>IRIS0846</t>
        </is>
      </c>
      <c r="I374" s="17" t="n">
        <v>2.3</v>
      </c>
      <c r="J374" s="17" t="inlineStr">
        <is>
          <t>B.Tech</t>
        </is>
      </c>
      <c r="K374" s="17" t="inlineStr">
        <is>
          <t>L2 – Trainee</t>
        </is>
      </c>
      <c r="L374" s="82" t="inlineStr">
        <is>
          <t>20 of 20</t>
        </is>
      </c>
      <c r="M374" s="83" t="n"/>
      <c r="N37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4" s="83" t="inlineStr">
        <is>
          <t>Latest rating: 4 · Potential: High · 9-box: Future Leader</t>
        </is>
      </c>
      <c r="P374" s="83" t="inlineStr">
        <is>
          <t>Complexity &amp; Expertise: A3: Development plus code merging, deployment on Kubernetes/Azure/AWS, support, and proposing solutions on client calls → moved up 0.5
Autonomy &amp; Decision: A3: Decides deployment, testing and bug fixes; proposes technical solutions to clients → moved up 0.5
Accountability &amp; Impact: A3: Accountable for solutions he proposes; failures escalate to the client and he explains them → moved up 0.5
Leadership &amp; Strategy: A2: Acts as technical lead at client site only 'when required'; not a standing duty → moved up 0.5</t>
        </is>
      </c>
      <c r="Q374" s="84" t="inlineStr">
        <is>
          <t>Open ▸</t>
        </is>
      </c>
      <c r="R374" s="84" t="inlineStr">
        <is>
          <t>Card ▸</t>
        </is>
      </c>
      <c r="S374" s="85" t="inlineStr">
        <is>
          <t>Engineering &amp; Development</t>
        </is>
      </c>
      <c r="T374" s="86" t="inlineStr">
        <is>
          <t>Backend Development</t>
        </is>
      </c>
      <c r="U374" s="86" t="inlineStr">
        <is>
          <t>R032</t>
        </is>
      </c>
      <c r="V374" s="86" t="inlineStr">
        <is>
          <t>Backend Development · IC</t>
        </is>
      </c>
      <c r="W374" s="101" t="inlineStr">
        <is>
          <t>A3</t>
        </is>
      </c>
      <c r="X374" s="86" t="inlineStr">
        <is>
          <t>Band A · Practitioner</t>
        </is>
      </c>
      <c r="Y374" s="86" t="inlineStr">
        <is>
          <t>Senior Software Engineer</t>
        </is>
      </c>
      <c r="Z374" s="86" t="n"/>
      <c r="AA374" s="86" t="inlineStr">
        <is>
          <t>Placed at A3 by the evidence: six ratings × market-derived weights and rules R1–R13 · no move needed for the reporting line</t>
        </is>
      </c>
      <c r="AB374" s="86" t="n"/>
      <c r="AC374" s="88" t="inlineStr">
        <is>
          <t>A3</t>
        </is>
      </c>
      <c r="AD374" s="21" t="inlineStr">
        <is>
          <t>Medium · 2.3 yrs vs market 2–5 yrs for A3</t>
        </is>
      </c>
      <c r="AE374" s="21" t="n"/>
      <c r="AF374" s="21" t="inlineStr">
        <is>
          <t>P2 · SFIA 3 Apply</t>
        </is>
      </c>
      <c r="AG374" s="89" t="str">
        <f>IFERROR(IF(INDEX(RM_I_C,MATCH($U374,RM_KEY,0))="","",INDEX(RM_I_C,MATCH($U374,RM_KEY,0))),"")</f>
        <v>H</v>
      </c>
      <c r="AH374" s="90" t="str">
        <f>IFERROR(IF(INDEX(RM_I_Au,MATCH($U374,RM_KEY,0))="","",INDEX(RM_I_Au,MATCH($U374,RM_KEY,0))),"")</f>
        <v>M</v>
      </c>
      <c r="AI374" s="90" t="str">
        <f>IFERROR(IF(INDEX(RM_I_Ac,MATCH($U374,RM_KEY,0))="","",INDEX(RM_I_Ac,MATCH($U374,RM_KEY,0))),"")</f>
        <v>L</v>
      </c>
      <c r="AJ374" s="90" t="str">
        <f>IFERROR(IF(INDEX(RM_I_L,MATCH($U374,RM_KEY,0))="","",INDEX(RM_I_L,MATCH($U374,RM_KEY,0))),"")</f>
        <v>L</v>
      </c>
      <c r="AK374" s="90" t="str">
        <f>IFERROR(IF(INDEX(RM_I_BI,MATCH($U374,RM_KEY,0))="","",INDEX(RM_I_BI,MATCH($U374,RM_KEY,0))),"")</f>
        <v>L</v>
      </c>
      <c r="AL374" s="90" t="str">
        <f>IFERROR(IF(INDEX(RM_I_Exp,MATCH($U374,RM_KEY,0))="","",INDEX(RM_I_Exp,MATCH($U374,RM_KEY,0))),"")</f>
        <v>L</v>
      </c>
      <c r="AM374" s="90" t="str">
        <f>IFERROR(IF(INDEX(RM_I_Edu,MATCH($U374,RM_KEY,0))="","",INDEX(RM_I_Edu,MATCH($U374,RM_KEY,0))),"")</f>
        <v>L</v>
      </c>
      <c r="AN374" s="91" t="str">
        <f>IFERROR(IF(INDEX(RM_M_C,MATCH($U374,RM_KEY,0))="","",INDEX(RM_M_C,MATCH($U374,RM_KEY,0))),"")</f>
        <v>H</v>
      </c>
      <c r="AO374" s="92" t="str">
        <f>IFERROR(IF(INDEX(RM_M_Au,MATCH($U374,RM_KEY,0))="","",INDEX(RM_M_Au,MATCH($U374,RM_KEY,0))),"")</f>
        <v>M</v>
      </c>
      <c r="AP374" s="92" t="str">
        <f>IFERROR(IF(INDEX(RM_M_Ac,MATCH($U374,RM_KEY,0))="","",INDEX(RM_M_Ac,MATCH($U374,RM_KEY,0))),"")</f>
        <v>M</v>
      </c>
      <c r="AQ374" s="92" t="str">
        <f>IFERROR(IF(INDEX(RM_M_L,MATCH($U374,RM_KEY,0))="","",INDEX(RM_M_L,MATCH($U374,RM_KEY,0))),"")</f>
        <v>L</v>
      </c>
      <c r="AR374" s="92" t="str">
        <f>IFERROR(IF(INDEX(RM_M_BI,MATCH($U374,RM_KEY,0))="","",INDEX(RM_M_BI,MATCH($U374,RM_KEY,0))),"")</f>
        <v>L</v>
      </c>
      <c r="AS374" s="92" t="str">
        <f>IFERROR(IF(INDEX(RM_M_Exp,MATCH($U374,RM_KEY,0))="","",INDEX(RM_M_Exp,MATCH($U374,RM_KEY,0))),"")</f>
        <v>L</v>
      </c>
      <c r="AT374" s="92" t="str">
        <f>IFERROR(IF(INDEX(RM_M_Edu,MATCH($U374,RM_KEY,0))="","",INDEX(RM_M_Edu,MATCH($U374,RM_KEY,0))),"")</f>
        <v>L</v>
      </c>
      <c r="AU374" s="93" t="str">
        <f>IFERROR(IF(INDEX(RM_L_C,MATCH($U374,RM_KEY,0))="","",INDEX(RM_L_C,MATCH($U374,RM_KEY,0))),"")</f>
        <v/>
      </c>
      <c r="AV374" s="94" t="str">
        <f>IFERROR(IF(INDEX(RM_L_Au,MATCH($U374,RM_KEY,0))="","",INDEX(RM_L_Au,MATCH($U374,RM_KEY,0))),"")</f>
        <v/>
      </c>
      <c r="AW374" s="94" t="str">
        <f>IFERROR(IF(INDEX(RM_L_Ac,MATCH($U374,RM_KEY,0))="","",INDEX(RM_L_Ac,MATCH($U374,RM_KEY,0))),"")</f>
        <v/>
      </c>
      <c r="AX374" s="94" t="str">
        <f>IFERROR(IF(INDEX(RM_L_L,MATCH($U374,RM_KEY,0))="","",INDEX(RM_L_L,MATCH($U374,RM_KEY,0))),"")</f>
        <v/>
      </c>
      <c r="AY374" s="94" t="str">
        <f>IFERROR(IF(INDEX(RM_L_BI,MATCH($U374,RM_KEY,0))="","",INDEX(RM_L_BI,MATCH($U374,RM_KEY,0))),"")</f>
        <v/>
      </c>
      <c r="AZ374" s="94" t="str">
        <f>IFERROR(IF(INDEX(RM_L_Exp,MATCH($U374,RM_KEY,0))="","",INDEX(RM_L_Exp,MATCH($U374,RM_KEY,0))),"")</f>
        <v/>
      </c>
      <c r="BA374" s="94" t="str">
        <f>IFERROR(IF(INDEX(RM_L_Edu,MATCH($U374,RM_KEY,0))="","",INDEX(RM_L_Edu,MATCH($U374,RM_KEY,0))),"")</f>
        <v/>
      </c>
      <c r="BB374" s="89" t="inlineStr">
        <is>
          <t>M</t>
        </is>
      </c>
      <c r="BC374" s="90" t="inlineStr">
        <is>
          <t>M</t>
        </is>
      </c>
      <c r="BD374" s="90" t="inlineStr">
        <is>
          <t>M</t>
        </is>
      </c>
      <c r="BE374" s="90" t="inlineStr">
        <is>
          <t>L</t>
        </is>
      </c>
      <c r="BF374" s="90" t="inlineStr">
        <is>
          <t>M</t>
        </is>
      </c>
      <c r="BG374" s="90" t="inlineStr">
        <is>
          <t>M</t>
        </is>
      </c>
      <c r="BH374" s="90" t="inlineStr">
        <is>
          <t>M</t>
        </is>
      </c>
      <c r="BI374" s="93" t="n"/>
      <c r="BJ374" s="94" t="n"/>
      <c r="BK374" s="94" t="n"/>
      <c r="BL374" s="94" t="n"/>
      <c r="BM374" s="94" t="n"/>
      <c r="BN374" s="94" t="n"/>
      <c r="BO374" s="94" t="n"/>
      <c r="BP374" s="63" t="n"/>
      <c r="BQ374" s="95" t="str">
        <f>IF(CY374=0,"",IF(BP374&lt;&gt;"",BP374,IF(LEFT(W374,1)="X",W374,IF(OR(W374="B+",W374="C+"),INDEX(LAD_PC,MAX(1,MIN(14,MATCH(W374,LAD_PC,0)+IF((DA374-CZ374)&gt;=0.5,1,IF((DA374-CZ374)&lt;=-0.5,-1,0))))),INDEX(LAD_STD,MAX(1,MIN(12,MATCH(W374,LAD_STD,0)+IF((DA374-CZ374)&gt;=0.5,1,IF((DA374-CZ374)&lt;=-0.5,-1,0)))))))))</f>
        <v/>
      </c>
      <c r="BR374" s="86" t="str">
        <f>IF(BQ374="","",IFERROR(CHOOSE(INDEX(B_RANK,MATCH(BQ374,B_LVL,0)),"Band A · Practitioner","Band B · Specialist / Manager","B+ · Player-Coach","Band C · Principal / Head","C+ · Player-Coach","Band D · Business leadership","Band E · Enterprise leadership"),"Band X · Consultant"))</f>
        <v/>
      </c>
      <c r="BS374" s="86" t="str">
        <f>IF(BQ374="","",IF(BQ374=W374,"• Same",IF(INDEX(B_VAL,MATCH(BQ374,B_LVL,0))&gt;INDEX(B_VAL,MATCH(W374,B_LVL,0)),"▲ Up","▼ Down")))</f>
        <v/>
      </c>
      <c r="BT374" s="95" t="str">
        <f>IF(BQ374&lt;&gt;"",BQ374,W374)</f>
        <v>A3</v>
      </c>
      <c r="BU374" s="86" t="str">
        <f>IFERROR(IF($H374="","—",IF(OR(LEFT(BT374,1)="X",LEFT(INDEX($BT$7:$BT$592,MATCH($H374,$D$7:$D$592,0)),1)="X"),"—",IF(AND(LEFT(BT374,1)="E",LEFT(INDEX($BT$7:$BT$592,MATCH($H374,$D$7:$D$592,0)),1)="E"),"Exception · Band E",IF(INDEX(B_VAL,MATCH(BT374,B_LVL,0))&gt;=INDEX(B_VAL,MATCH(INDEX($BT$7:$BT$592,MATCH($H374,$D$7:$D$592,0)),B_LVL,0)),"⚠ At or above the manager",IF(INDEX(B_RANK,MATCH(BT374,B_LVL,0))=INDEX(B_RANK,MATCH(INDEX($BT$7:$BT$592,MATCH($H374,$D$7:$D$592,0)),B_LVL,0)),"⚠ Same band as the manager","OK"))))),"—")</f>
        <v>OK</v>
      </c>
      <c r="BV374" s="64" t="n"/>
      <c r="BW374" s="20">
        <f>IFERROR(INDEX(LMH_PTS,MATCH(AG374,LMH_KEY,0)),0)</f>
        <v>9</v>
      </c>
      <c r="BX374" s="21">
        <f>IFERROR(INDEX(LMH_PTS,MATCH(AH374,LMH_KEY,0)),0)</f>
        <v>3</v>
      </c>
      <c r="BY374" s="21">
        <f>IFERROR(INDEX(LMH_PTS,MATCH(AI374,LMH_KEY,0)),0)</f>
        <v>1</v>
      </c>
      <c r="BZ374" s="21">
        <f>IFERROR(INDEX(LMH_PTS,MATCH(AJ374,LMH_KEY,0)),0)</f>
        <v>1</v>
      </c>
      <c r="CA374" s="21">
        <f>IFERROR(INDEX(LMH_PTS,MATCH(AK374,LMH_KEY,0)),0)</f>
        <v>1</v>
      </c>
      <c r="CB374" s="21">
        <f>IFERROR(INDEX(LMH_PTS,MATCH(AL374,LMH_KEY,0)),0)</f>
        <v>1</v>
      </c>
      <c r="CC374" s="21">
        <f>IFERROR(INDEX(LMH_PTS,MATCH(AM374,LMH_KEY,0)),0)</f>
        <v>1</v>
      </c>
      <c r="CD374" s="21">
        <f>IFERROR(INDEX(LMH_PTS,MATCH(IF(AU374&lt;&gt;"",AU374,AG374),LMH_KEY,0)),0)</f>
        <v>9</v>
      </c>
      <c r="CE374" s="21">
        <f>IFERROR(INDEX(LMH_PTS,MATCH(IF(AV374&lt;&gt;"",AV374,AH374),LMH_KEY,0)),0)</f>
        <v>3</v>
      </c>
      <c r="CF374" s="21">
        <f>IFERROR(INDEX(LMH_PTS,MATCH(IF(AW374&lt;&gt;"",AW374,AI374),LMH_KEY,0)),0)</f>
        <v>1</v>
      </c>
      <c r="CG374" s="21">
        <f>IFERROR(INDEX(LMH_PTS,MATCH(IF(AX374&lt;&gt;"",AX374,AJ374),LMH_KEY,0)),0)</f>
        <v>1</v>
      </c>
      <c r="CH374" s="21">
        <f>IFERROR(INDEX(LMH_PTS,MATCH(IF(AY374&lt;&gt;"",AY374,AK374),LMH_KEY,0)),0)</f>
        <v>1</v>
      </c>
      <c r="CI374" s="21">
        <f>IFERROR(INDEX(LMH_PTS,MATCH(IF(AZ374&lt;&gt;"",AZ374,AL374),LMH_KEY,0)),0)</f>
        <v>1</v>
      </c>
      <c r="CJ374" s="21">
        <f>IFERROR(INDEX(LMH_PTS,MATCH(IF(BA374&lt;&gt;"",BA374,AM374),LMH_KEY,0)),0)</f>
        <v>1</v>
      </c>
      <c r="CK374" s="21">
        <f>IF(BB374="",0,IFERROR(INDEX(LMH_STEP,MATCH(BB374,LMH_KEY,0)),0))</f>
        <v>0</v>
      </c>
      <c r="CL374" s="21">
        <f>IF(BC374="",0,IFERROR(INDEX(LMH_STEP,MATCH(BC374,LMH_KEY,0)),0))</f>
        <v>0</v>
      </c>
      <c r="CM374" s="21">
        <f>IF(BD374="",0,IFERROR(INDEX(LMH_STEP,MATCH(BD374,LMH_KEY,0)),0))</f>
        <v>0</v>
      </c>
      <c r="CN374" s="21">
        <f>IF(BE374="",0,IFERROR(INDEX(LMH_STEP,MATCH(BE374,LMH_KEY,0)),0))</f>
        <v>-1</v>
      </c>
      <c r="CO374" s="21">
        <f>IF(BF374="",0,IFERROR(INDEX(LMH_STEP,MATCH(BF374,LMH_KEY,0)),0))</f>
        <v>0</v>
      </c>
      <c r="CP374" s="21">
        <f>IF(BG374="",0,IFERROR(INDEX(LMH_STEP,MATCH(BG374,LMH_KEY,0)),0))</f>
        <v>0</v>
      </c>
      <c r="CQ374" s="21">
        <f>IF(BH374="",0,IFERROR(INDEX(LMH_STEP,MATCH(BH374,LMH_KEY,0)),0))</f>
        <v>0</v>
      </c>
      <c r="CR374" s="21">
        <f>IF(BI374&lt;&gt;"",IFERROR(INDEX(LMH_STEP,MATCH(BI374,LMH_KEY,0)),0),CK374)</f>
        <v>0</v>
      </c>
      <c r="CS374" s="21">
        <f>IF(BJ374&lt;&gt;"",IFERROR(INDEX(LMH_STEP,MATCH(BJ374,LMH_KEY,0)),0),CL374)</f>
        <v>0</v>
      </c>
      <c r="CT374" s="21">
        <f>IF(BK374&lt;&gt;"",IFERROR(INDEX(LMH_STEP,MATCH(BK374,LMH_KEY,0)),0),CM374)</f>
        <v>0</v>
      </c>
      <c r="CU374" s="21">
        <f>IF(BL374&lt;&gt;"",IFERROR(INDEX(LMH_STEP,MATCH(BL374,LMH_KEY,0)),0),CN374)</f>
        <v>-1</v>
      </c>
      <c r="CV374" s="21">
        <f>IF(BM374&lt;&gt;"",IFERROR(INDEX(LMH_STEP,MATCH(BM374,LMH_KEY,0)),0),CO374)</f>
        <v>0</v>
      </c>
      <c r="CW374" s="21">
        <f>IF(BN374&lt;&gt;"",IFERROR(INDEX(LMH_STEP,MATCH(BN374,LMH_KEY,0)),0),CP374)</f>
        <v>0</v>
      </c>
      <c r="CX374" s="21">
        <f>IF(BO374&lt;&gt;"",IFERROR(INDEX(LMH_STEP,MATCH(BO374,LMH_KEY,0)),0),CQ374)</f>
        <v>0</v>
      </c>
      <c r="CY374" s="21">
        <f>COUNTA(BI374:BO374)+IF(BP374&lt;&gt;"",1,0)+IFERROR(INDEX(RM_LCNT,MATCH($U374,RM_KEY,0)),0)</f>
        <v>0</v>
      </c>
      <c r="CZ374" s="21">
        <f>IF((BW374+BX374+BY374+BZ374+CA374+CB374+CC374)=0,0,(BW374*CK374+BX374*CL374+BY374*CM374+BZ374*CN374+CA374*CO374+CB374*CP374+CC374*CQ374)/(BW374+BX374+BY374+BZ374+CA374+CB374+CC374))</f>
        <v>-0.0588235294117647</v>
      </c>
      <c r="DA374" s="21">
        <f>IF((CD374+CE374+CF374+CG374+CH374+CI374+CJ374)=0,0,(CD374*CR374+CE374*CS374+CF374*CT374+CG374*CU374+CH374*CV374+CI374*CW374+CJ374*CX374)/(CD374+CE374+CF374+CG374+CH374+CI374+CJ374))</f>
        <v>-0.0588235294117647</v>
      </c>
    </row>
    <row r="375" ht="70" customHeight="1">
      <c r="A375" s="59" t="inlineStr">
        <is>
          <t>iFile</t>
        </is>
      </c>
      <c r="B375" s="17" t="inlineStr">
        <is>
          <t>Technology</t>
        </is>
      </c>
      <c r="C375" s="17" t="n">
        <v>4</v>
      </c>
      <c r="D375" s="17" t="inlineStr">
        <is>
          <t>IRIS2298</t>
        </is>
      </c>
      <c r="E375" s="17" t="inlineStr">
        <is>
          <t>Shubham Shrikhande</t>
        </is>
      </c>
      <c r="F375" s="17" t="inlineStr">
        <is>
          <t>Software Engineer</t>
        </is>
      </c>
      <c r="G375" s="17" t="inlineStr">
        <is>
          <t>Nikhil Nalawade</t>
        </is>
      </c>
      <c r="H375" s="17" t="inlineStr">
        <is>
          <t>IRIS0846</t>
        </is>
      </c>
      <c r="I375" s="17" t="n">
        <v>3.1</v>
      </c>
      <c r="J375" s="17" t="inlineStr">
        <is>
          <t>B.E</t>
        </is>
      </c>
      <c r="K375" s="17" t="inlineStr">
        <is>
          <t>L3 – Professional / Associate</t>
        </is>
      </c>
      <c r="L375" s="82" t="inlineStr">
        <is>
          <t>20 of 20</t>
        </is>
      </c>
      <c r="M375" s="83" t="n"/>
      <c r="N37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5" s="83" t="inlineStr">
        <is>
          <t>Latest rating: 4 · Potential: High · 9-box: High Impact / Growth Talent</t>
        </is>
      </c>
      <c r="P375" s="83" t="inlineStr">
        <is>
          <t>Complexity &amp; Expertise: A2: Develops and fixes a web application from requirements and QA feedback in Java and SQL → matches the start
Autonomy &amp; Decision: A2: Only independent action cited is checking logs → matches the start
Accountability &amp; Impact: A2: Accountable if functionality he developed does not run as per the process → matches the start
Leadership &amp; Strategy: A1: No guiding or leading described → matches the start</t>
        </is>
      </c>
      <c r="Q375" s="84" t="inlineStr">
        <is>
          <t>Open ▸</t>
        </is>
      </c>
      <c r="R375" s="84" t="inlineStr">
        <is>
          <t>Card ▸</t>
        </is>
      </c>
      <c r="S375" s="85" t="inlineStr">
        <is>
          <t>Engineering &amp; Development</t>
        </is>
      </c>
      <c r="T375" s="86" t="inlineStr">
        <is>
          <t>Backend Development</t>
        </is>
      </c>
      <c r="U375" s="86" t="inlineStr">
        <is>
          <t>R032</t>
        </is>
      </c>
      <c r="V375" s="86" t="inlineStr">
        <is>
          <t>Backend Development · IC</t>
        </is>
      </c>
      <c r="W375" s="101" t="inlineStr">
        <is>
          <t>A3</t>
        </is>
      </c>
      <c r="X375" s="86" t="inlineStr">
        <is>
          <t>Band A · Practitioner</t>
        </is>
      </c>
      <c r="Y375" s="86" t="inlineStr">
        <is>
          <t>Senior Software Engineer</t>
        </is>
      </c>
      <c r="Z375" s="86" t="n"/>
      <c r="AA375" s="86" t="inlineStr">
        <is>
          <t>Placed at A3 by the evidence: six ratings × market-derived weights and rules R1–R13 · no move needed for the reporting line</t>
        </is>
      </c>
      <c r="AB375" s="86" t="n"/>
      <c r="AC375" s="88" t="inlineStr">
        <is>
          <t>A2</t>
        </is>
      </c>
      <c r="AD375" s="21" t="inlineStr">
        <is>
          <t>Medium · 3.1 yrs vs market 2–5 yrs for A3</t>
        </is>
      </c>
      <c r="AE375" s="21" t="n"/>
      <c r="AF375" s="21" t="inlineStr">
        <is>
          <t>P2 · SFIA 3 Apply</t>
        </is>
      </c>
      <c r="AG375" s="89" t="str">
        <f>IFERROR(IF(INDEX(RM_I_C,MATCH($U375,RM_KEY,0))="","",INDEX(RM_I_C,MATCH($U375,RM_KEY,0))),"")</f>
        <v>H</v>
      </c>
      <c r="AH375" s="90" t="str">
        <f>IFERROR(IF(INDEX(RM_I_Au,MATCH($U375,RM_KEY,0))="","",INDEX(RM_I_Au,MATCH($U375,RM_KEY,0))),"")</f>
        <v>M</v>
      </c>
      <c r="AI375" s="90" t="str">
        <f>IFERROR(IF(INDEX(RM_I_Ac,MATCH($U375,RM_KEY,0))="","",INDEX(RM_I_Ac,MATCH($U375,RM_KEY,0))),"")</f>
        <v>L</v>
      </c>
      <c r="AJ375" s="90" t="str">
        <f>IFERROR(IF(INDEX(RM_I_L,MATCH($U375,RM_KEY,0))="","",INDEX(RM_I_L,MATCH($U375,RM_KEY,0))),"")</f>
        <v>L</v>
      </c>
      <c r="AK375" s="90" t="str">
        <f>IFERROR(IF(INDEX(RM_I_BI,MATCH($U375,RM_KEY,0))="","",INDEX(RM_I_BI,MATCH($U375,RM_KEY,0))),"")</f>
        <v>L</v>
      </c>
      <c r="AL375" s="90" t="str">
        <f>IFERROR(IF(INDEX(RM_I_Exp,MATCH($U375,RM_KEY,0))="","",INDEX(RM_I_Exp,MATCH($U375,RM_KEY,0))),"")</f>
        <v>L</v>
      </c>
      <c r="AM375" s="90" t="str">
        <f>IFERROR(IF(INDEX(RM_I_Edu,MATCH($U375,RM_KEY,0))="","",INDEX(RM_I_Edu,MATCH($U375,RM_KEY,0))),"")</f>
        <v>L</v>
      </c>
      <c r="AN375" s="91" t="str">
        <f>IFERROR(IF(INDEX(RM_M_C,MATCH($U375,RM_KEY,0))="","",INDEX(RM_M_C,MATCH($U375,RM_KEY,0))),"")</f>
        <v>H</v>
      </c>
      <c r="AO375" s="92" t="str">
        <f>IFERROR(IF(INDEX(RM_M_Au,MATCH($U375,RM_KEY,0))="","",INDEX(RM_M_Au,MATCH($U375,RM_KEY,0))),"")</f>
        <v>M</v>
      </c>
      <c r="AP375" s="92" t="str">
        <f>IFERROR(IF(INDEX(RM_M_Ac,MATCH($U375,RM_KEY,0))="","",INDEX(RM_M_Ac,MATCH($U375,RM_KEY,0))),"")</f>
        <v>M</v>
      </c>
      <c r="AQ375" s="92" t="str">
        <f>IFERROR(IF(INDEX(RM_M_L,MATCH($U375,RM_KEY,0))="","",INDEX(RM_M_L,MATCH($U375,RM_KEY,0))),"")</f>
        <v>L</v>
      </c>
      <c r="AR375" s="92" t="str">
        <f>IFERROR(IF(INDEX(RM_M_BI,MATCH($U375,RM_KEY,0))="","",INDEX(RM_M_BI,MATCH($U375,RM_KEY,0))),"")</f>
        <v>L</v>
      </c>
      <c r="AS375" s="92" t="str">
        <f>IFERROR(IF(INDEX(RM_M_Exp,MATCH($U375,RM_KEY,0))="","",INDEX(RM_M_Exp,MATCH($U375,RM_KEY,0))),"")</f>
        <v>L</v>
      </c>
      <c r="AT375" s="92" t="str">
        <f>IFERROR(IF(INDEX(RM_M_Edu,MATCH($U375,RM_KEY,0))="","",INDEX(RM_M_Edu,MATCH($U375,RM_KEY,0))),"")</f>
        <v>L</v>
      </c>
      <c r="AU375" s="93" t="str">
        <f>IFERROR(IF(INDEX(RM_L_C,MATCH($U375,RM_KEY,0))="","",INDEX(RM_L_C,MATCH($U375,RM_KEY,0))),"")</f>
        <v/>
      </c>
      <c r="AV375" s="94" t="str">
        <f>IFERROR(IF(INDEX(RM_L_Au,MATCH($U375,RM_KEY,0))="","",INDEX(RM_L_Au,MATCH($U375,RM_KEY,0))),"")</f>
        <v/>
      </c>
      <c r="AW375" s="94" t="str">
        <f>IFERROR(IF(INDEX(RM_L_Ac,MATCH($U375,RM_KEY,0))="","",INDEX(RM_L_Ac,MATCH($U375,RM_KEY,0))),"")</f>
        <v/>
      </c>
      <c r="AX375" s="94" t="str">
        <f>IFERROR(IF(INDEX(RM_L_L,MATCH($U375,RM_KEY,0))="","",INDEX(RM_L_L,MATCH($U375,RM_KEY,0))),"")</f>
        <v/>
      </c>
      <c r="AY375" s="94" t="str">
        <f>IFERROR(IF(INDEX(RM_L_BI,MATCH($U375,RM_KEY,0))="","",INDEX(RM_L_BI,MATCH($U375,RM_KEY,0))),"")</f>
        <v/>
      </c>
      <c r="AZ375" s="94" t="str">
        <f>IFERROR(IF(INDEX(RM_L_Exp,MATCH($U375,RM_KEY,0))="","",INDEX(RM_L_Exp,MATCH($U375,RM_KEY,0))),"")</f>
        <v/>
      </c>
      <c r="BA375" s="94" t="str">
        <f>IFERROR(IF(INDEX(RM_L_Edu,MATCH($U375,RM_KEY,0))="","",INDEX(RM_L_Edu,MATCH($U375,RM_KEY,0))),"")</f>
        <v/>
      </c>
      <c r="BB375" s="89" t="inlineStr">
        <is>
          <t>L</t>
        </is>
      </c>
      <c r="BC375" s="90" t="inlineStr">
        <is>
          <t>L</t>
        </is>
      </c>
      <c r="BD375" s="90" t="inlineStr">
        <is>
          <t>L</t>
        </is>
      </c>
      <c r="BE375" s="90" t="inlineStr">
        <is>
          <t>L</t>
        </is>
      </c>
      <c r="BF375" s="90" t="inlineStr">
        <is>
          <t>M</t>
        </is>
      </c>
      <c r="BG375" s="90" t="inlineStr">
        <is>
          <t>M</t>
        </is>
      </c>
      <c r="BH375" s="90" t="inlineStr">
        <is>
          <t>M</t>
        </is>
      </c>
      <c r="BI375" s="93" t="n"/>
      <c r="BJ375" s="94" t="n"/>
      <c r="BK375" s="94" t="n"/>
      <c r="BL375" s="94" t="n"/>
      <c r="BM375" s="94" t="n"/>
      <c r="BN375" s="94" t="n"/>
      <c r="BO375" s="94" t="n"/>
      <c r="BP375" s="63" t="n"/>
      <c r="BQ375" s="95" t="str">
        <f>IF(CY375=0,"",IF(BP375&lt;&gt;"",BP375,IF(LEFT(W375,1)="X",W375,IF(OR(W375="B+",W375="C+"),INDEX(LAD_PC,MAX(1,MIN(14,MATCH(W375,LAD_PC,0)+IF((DA375-CZ375)&gt;=0.5,1,IF((DA375-CZ375)&lt;=-0.5,-1,0))))),INDEX(LAD_STD,MAX(1,MIN(12,MATCH(W375,LAD_STD,0)+IF((DA375-CZ375)&gt;=0.5,1,IF((DA375-CZ375)&lt;=-0.5,-1,0)))))))))</f>
        <v/>
      </c>
      <c r="BR375" s="86" t="str">
        <f>IF(BQ375="","",IFERROR(CHOOSE(INDEX(B_RANK,MATCH(BQ375,B_LVL,0)),"Band A · Practitioner","Band B · Specialist / Manager","B+ · Player-Coach","Band C · Principal / Head","C+ · Player-Coach","Band D · Business leadership","Band E · Enterprise leadership"),"Band X · Consultant"))</f>
        <v/>
      </c>
      <c r="BS375" s="86" t="str">
        <f>IF(BQ375="","",IF(BQ375=W375,"• Same",IF(INDEX(B_VAL,MATCH(BQ375,B_LVL,0))&gt;INDEX(B_VAL,MATCH(W375,B_LVL,0)),"▲ Up","▼ Down")))</f>
        <v/>
      </c>
      <c r="BT375" s="95" t="str">
        <f>IF(BQ375&lt;&gt;"",BQ375,W375)</f>
        <v>A3</v>
      </c>
      <c r="BU375" s="86" t="str">
        <f>IFERROR(IF($H375="","—",IF(OR(LEFT(BT375,1)="X",LEFT(INDEX($BT$7:$BT$592,MATCH($H375,$D$7:$D$592,0)),1)="X"),"—",IF(AND(LEFT(BT375,1)="E",LEFT(INDEX($BT$7:$BT$592,MATCH($H375,$D$7:$D$592,0)),1)="E"),"Exception · Band E",IF(INDEX(B_VAL,MATCH(BT375,B_LVL,0))&gt;=INDEX(B_VAL,MATCH(INDEX($BT$7:$BT$592,MATCH($H375,$D$7:$D$592,0)),B_LVL,0)),"⚠ At or above the manager",IF(INDEX(B_RANK,MATCH(BT375,B_LVL,0))=INDEX(B_RANK,MATCH(INDEX($BT$7:$BT$592,MATCH($H375,$D$7:$D$592,0)),B_LVL,0)),"⚠ Same band as the manager","OK"))))),"—")</f>
        <v>OK</v>
      </c>
      <c r="BV375" s="64" t="n"/>
      <c r="BW375" s="20">
        <f>IFERROR(INDEX(LMH_PTS,MATCH(AG375,LMH_KEY,0)),0)</f>
        <v>9</v>
      </c>
      <c r="BX375" s="21">
        <f>IFERROR(INDEX(LMH_PTS,MATCH(AH375,LMH_KEY,0)),0)</f>
        <v>3</v>
      </c>
      <c r="BY375" s="21">
        <f>IFERROR(INDEX(LMH_PTS,MATCH(AI375,LMH_KEY,0)),0)</f>
        <v>1</v>
      </c>
      <c r="BZ375" s="21">
        <f>IFERROR(INDEX(LMH_PTS,MATCH(AJ375,LMH_KEY,0)),0)</f>
        <v>1</v>
      </c>
      <c r="CA375" s="21">
        <f>IFERROR(INDEX(LMH_PTS,MATCH(AK375,LMH_KEY,0)),0)</f>
        <v>1</v>
      </c>
      <c r="CB375" s="21">
        <f>IFERROR(INDEX(LMH_PTS,MATCH(AL375,LMH_KEY,0)),0)</f>
        <v>1</v>
      </c>
      <c r="CC375" s="21">
        <f>IFERROR(INDEX(LMH_PTS,MATCH(AM375,LMH_KEY,0)),0)</f>
        <v>1</v>
      </c>
      <c r="CD375" s="21">
        <f>IFERROR(INDEX(LMH_PTS,MATCH(IF(AU375&lt;&gt;"",AU375,AG375),LMH_KEY,0)),0)</f>
        <v>9</v>
      </c>
      <c r="CE375" s="21">
        <f>IFERROR(INDEX(LMH_PTS,MATCH(IF(AV375&lt;&gt;"",AV375,AH375),LMH_KEY,0)),0)</f>
        <v>3</v>
      </c>
      <c r="CF375" s="21">
        <f>IFERROR(INDEX(LMH_PTS,MATCH(IF(AW375&lt;&gt;"",AW375,AI375),LMH_KEY,0)),0)</f>
        <v>1</v>
      </c>
      <c r="CG375" s="21">
        <f>IFERROR(INDEX(LMH_PTS,MATCH(IF(AX375&lt;&gt;"",AX375,AJ375),LMH_KEY,0)),0)</f>
        <v>1</v>
      </c>
      <c r="CH375" s="21">
        <f>IFERROR(INDEX(LMH_PTS,MATCH(IF(AY375&lt;&gt;"",AY375,AK375),LMH_KEY,0)),0)</f>
        <v>1</v>
      </c>
      <c r="CI375" s="21">
        <f>IFERROR(INDEX(LMH_PTS,MATCH(IF(AZ375&lt;&gt;"",AZ375,AL375),LMH_KEY,0)),0)</f>
        <v>1</v>
      </c>
      <c r="CJ375" s="21">
        <f>IFERROR(INDEX(LMH_PTS,MATCH(IF(BA375&lt;&gt;"",BA375,AM375),LMH_KEY,0)),0)</f>
        <v>1</v>
      </c>
      <c r="CK375" s="21">
        <f>IF(BB375="",0,IFERROR(INDEX(LMH_STEP,MATCH(BB375,LMH_KEY,0)),0))</f>
        <v>-1</v>
      </c>
      <c r="CL375" s="21">
        <f>IF(BC375="",0,IFERROR(INDEX(LMH_STEP,MATCH(BC375,LMH_KEY,0)),0))</f>
        <v>-1</v>
      </c>
      <c r="CM375" s="21">
        <f>IF(BD375="",0,IFERROR(INDEX(LMH_STEP,MATCH(BD375,LMH_KEY,0)),0))</f>
        <v>-1</v>
      </c>
      <c r="CN375" s="21">
        <f>IF(BE375="",0,IFERROR(INDEX(LMH_STEP,MATCH(BE375,LMH_KEY,0)),0))</f>
        <v>-1</v>
      </c>
      <c r="CO375" s="21">
        <f>IF(BF375="",0,IFERROR(INDEX(LMH_STEP,MATCH(BF375,LMH_KEY,0)),0))</f>
        <v>0</v>
      </c>
      <c r="CP375" s="21">
        <f>IF(BG375="",0,IFERROR(INDEX(LMH_STEP,MATCH(BG375,LMH_KEY,0)),0))</f>
        <v>0</v>
      </c>
      <c r="CQ375" s="21">
        <f>IF(BH375="",0,IFERROR(INDEX(LMH_STEP,MATCH(BH375,LMH_KEY,0)),0))</f>
        <v>0</v>
      </c>
      <c r="CR375" s="21">
        <f>IF(BI375&lt;&gt;"",IFERROR(INDEX(LMH_STEP,MATCH(BI375,LMH_KEY,0)),0),CK375)</f>
        <v>-1</v>
      </c>
      <c r="CS375" s="21">
        <f>IF(BJ375&lt;&gt;"",IFERROR(INDEX(LMH_STEP,MATCH(BJ375,LMH_KEY,0)),0),CL375)</f>
        <v>-1</v>
      </c>
      <c r="CT375" s="21">
        <f>IF(BK375&lt;&gt;"",IFERROR(INDEX(LMH_STEP,MATCH(BK375,LMH_KEY,0)),0),CM375)</f>
        <v>-1</v>
      </c>
      <c r="CU375" s="21">
        <f>IF(BL375&lt;&gt;"",IFERROR(INDEX(LMH_STEP,MATCH(BL375,LMH_KEY,0)),0),CN375)</f>
        <v>-1</v>
      </c>
      <c r="CV375" s="21">
        <f>IF(BM375&lt;&gt;"",IFERROR(INDEX(LMH_STEP,MATCH(BM375,LMH_KEY,0)),0),CO375)</f>
        <v>0</v>
      </c>
      <c r="CW375" s="21">
        <f>IF(BN375&lt;&gt;"",IFERROR(INDEX(LMH_STEP,MATCH(BN375,LMH_KEY,0)),0),CP375)</f>
        <v>0</v>
      </c>
      <c r="CX375" s="21">
        <f>IF(BO375&lt;&gt;"",IFERROR(INDEX(LMH_STEP,MATCH(BO375,LMH_KEY,0)),0),CQ375)</f>
        <v>0</v>
      </c>
      <c r="CY375" s="21">
        <f>COUNTA(BI375:BO375)+IF(BP375&lt;&gt;"",1,0)+IFERROR(INDEX(RM_LCNT,MATCH($U375,RM_KEY,0)),0)</f>
        <v>0</v>
      </c>
      <c r="CZ375" s="21">
        <f>IF((BW375+BX375+BY375+BZ375+CA375+CB375+CC375)=0,0,(BW375*CK375+BX375*CL375+BY375*CM375+BZ375*CN375+CA375*CO375+CB375*CP375+CC375*CQ375)/(BW375+BX375+BY375+BZ375+CA375+CB375+CC375))</f>
        <v>-0.823529411764706</v>
      </c>
      <c r="DA375" s="21">
        <f>IF((CD375+CE375+CF375+CG375+CH375+CI375+CJ375)=0,0,(CD375*CR375+CE375*CS375+CF375*CT375+CG375*CU375+CH375*CV375+CI375*CW375+CJ375*CX375)/(CD375+CE375+CF375+CG375+CH375+CI375+CJ375))</f>
        <v>-0.823529411764706</v>
      </c>
    </row>
    <row r="376" ht="70" customHeight="1">
      <c r="A376" s="59" t="inlineStr">
        <is>
          <t>iFile</t>
        </is>
      </c>
      <c r="B376" s="17" t="inlineStr">
        <is>
          <t>Technology</t>
        </is>
      </c>
      <c r="C376" s="17" t="n">
        <v>4</v>
      </c>
      <c r="D376" s="17" t="inlineStr">
        <is>
          <t>IRIS2291</t>
        </is>
      </c>
      <c r="E376" s="17" t="inlineStr">
        <is>
          <t>Shubham Yadav</t>
        </is>
      </c>
      <c r="F376" s="17" t="inlineStr">
        <is>
          <t>Software Engineer</t>
        </is>
      </c>
      <c r="G376" s="17" t="inlineStr">
        <is>
          <t>Nikhil Nalawade</t>
        </is>
      </c>
      <c r="H376" s="17" t="inlineStr">
        <is>
          <t>IRIS0846</t>
        </is>
      </c>
      <c r="I376" s="17" t="n">
        <v>5.4</v>
      </c>
      <c r="J376" s="17" t="inlineStr">
        <is>
          <t>B.E</t>
        </is>
      </c>
      <c r="K376" s="17" t="inlineStr">
        <is>
          <t>L3 – Professional / Associate</t>
        </is>
      </c>
      <c r="L376" s="82" t="n"/>
      <c r="M376" s="83" t="n"/>
      <c r="N376"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376" s="83" t="inlineStr">
        <is>
          <t>Latest rating: Not rated · manager · 9-box: Not placed · manager</t>
        </is>
      </c>
      <c r="P376" s="83" t="inlineStr">
        <is>
          <t>Accountability &amp; Impact: B1: KRA: team release roadmap, sprint velocity and production stability; one direct report → moved up 0.5
Leadership &amp; Strategy: A3: KRA: quarterly goals, monthly 1:1s and upskilling for reports; one direct report → moved down 0.5</t>
        </is>
      </c>
      <c r="Q376" s="84" t="inlineStr">
        <is>
          <t>Open ▸</t>
        </is>
      </c>
      <c r="R376" s="84" t="inlineStr">
        <is>
          <t>Card ▸</t>
        </is>
      </c>
      <c r="S376" s="85" t="inlineStr">
        <is>
          <t>Engineering &amp; Development</t>
        </is>
      </c>
      <c r="T376" s="86" t="inlineStr">
        <is>
          <t>Front-End / UI Development</t>
        </is>
      </c>
      <c r="U376" s="86" t="inlineStr">
        <is>
          <t>R036</t>
        </is>
      </c>
      <c r="V376" s="86" t="inlineStr">
        <is>
          <t>Front-End / UI Development · IC</t>
        </is>
      </c>
      <c r="W376" s="99" t="inlineStr">
        <is>
          <t>B1</t>
        </is>
      </c>
      <c r="X376" s="86" t="inlineStr">
        <is>
          <t>Band B · Specialist / Manager</t>
        </is>
      </c>
      <c r="Y376" s="86" t="inlineStr">
        <is>
          <t>UI Specialist</t>
        </is>
      </c>
      <c r="Z376" s="100" t="inlineStr">
        <is>
          <t>Senior UI Developer → UI Specialist</t>
        </is>
      </c>
      <c r="AA376" s="86" t="inlineStr">
        <is>
          <t>Evidence level A3 · moved up to B1 so that no reportee shares a band with their manager, with the fewest moves across IRIS</t>
        </is>
      </c>
      <c r="AB376" s="86" t="n"/>
      <c r="AC376" s="88" t="inlineStr">
        <is>
          <t>A3</t>
        </is>
      </c>
      <c r="AD376" s="21" t="inlineStr">
        <is>
          <t>Medium · 5.4 yrs vs market 4–8 yrs for B1</t>
        </is>
      </c>
      <c r="AE376" s="21" t="inlineStr">
        <is>
          <t>1 direct reports · norm IC: none · Team Lead: 3–5</t>
        </is>
      </c>
      <c r="AF376" s="21" t="inlineStr">
        <is>
          <t>P3 / M2 · SFIA 4 Enable</t>
        </is>
      </c>
      <c r="AG376" s="89" t="str">
        <f>IFERROR(IF(INDEX(RM_I_C,MATCH($U376,RM_KEY,0))="","",INDEX(RM_I_C,MATCH($U376,RM_KEY,0))),"")</f>
        <v>H</v>
      </c>
      <c r="AH376" s="90" t="str">
        <f>IFERROR(IF(INDEX(RM_I_Au,MATCH($U376,RM_KEY,0))="","",INDEX(RM_I_Au,MATCH($U376,RM_KEY,0))),"")</f>
        <v>M</v>
      </c>
      <c r="AI376" s="90" t="str">
        <f>IFERROR(IF(INDEX(RM_I_Ac,MATCH($U376,RM_KEY,0))="","",INDEX(RM_I_Ac,MATCH($U376,RM_KEY,0))),"")</f>
        <v>L</v>
      </c>
      <c r="AJ376" s="90" t="str">
        <f>IFERROR(IF(INDEX(RM_I_L,MATCH($U376,RM_KEY,0))="","",INDEX(RM_I_L,MATCH($U376,RM_KEY,0))),"")</f>
        <v>L</v>
      </c>
      <c r="AK376" s="90" t="str">
        <f>IFERROR(IF(INDEX(RM_I_BI,MATCH($U376,RM_KEY,0))="","",INDEX(RM_I_BI,MATCH($U376,RM_KEY,0))),"")</f>
        <v>L</v>
      </c>
      <c r="AL376" s="90" t="str">
        <f>IFERROR(IF(INDEX(RM_I_Exp,MATCH($U376,RM_KEY,0))="","",INDEX(RM_I_Exp,MATCH($U376,RM_KEY,0))),"")</f>
        <v>L</v>
      </c>
      <c r="AM376" s="90" t="str">
        <f>IFERROR(IF(INDEX(RM_I_Edu,MATCH($U376,RM_KEY,0))="","",INDEX(RM_I_Edu,MATCH($U376,RM_KEY,0))),"")</f>
        <v>L</v>
      </c>
      <c r="AN376" s="91" t="str">
        <f>IFERROR(IF(INDEX(RM_M_C,MATCH($U376,RM_KEY,0))="","",INDEX(RM_M_C,MATCH($U376,RM_KEY,0))),"")</f>
        <v>H</v>
      </c>
      <c r="AO376" s="92" t="str">
        <f>IFERROR(IF(INDEX(RM_M_Au,MATCH($U376,RM_KEY,0))="","",INDEX(RM_M_Au,MATCH($U376,RM_KEY,0))),"")</f>
        <v>M</v>
      </c>
      <c r="AP376" s="92" t="str">
        <f>IFERROR(IF(INDEX(RM_M_Ac,MATCH($U376,RM_KEY,0))="","",INDEX(RM_M_Ac,MATCH($U376,RM_KEY,0))),"")</f>
        <v>M</v>
      </c>
      <c r="AQ376" s="92" t="str">
        <f>IFERROR(IF(INDEX(RM_M_L,MATCH($U376,RM_KEY,0))="","",INDEX(RM_M_L,MATCH($U376,RM_KEY,0))),"")</f>
        <v>L</v>
      </c>
      <c r="AR376" s="92" t="str">
        <f>IFERROR(IF(INDEX(RM_M_BI,MATCH($U376,RM_KEY,0))="","",INDEX(RM_M_BI,MATCH($U376,RM_KEY,0))),"")</f>
        <v>L</v>
      </c>
      <c r="AS376" s="92" t="str">
        <f>IFERROR(IF(INDEX(RM_M_Exp,MATCH($U376,RM_KEY,0))="","",INDEX(RM_M_Exp,MATCH($U376,RM_KEY,0))),"")</f>
        <v>L</v>
      </c>
      <c r="AT376" s="92" t="str">
        <f>IFERROR(IF(INDEX(RM_M_Edu,MATCH($U376,RM_KEY,0))="","",INDEX(RM_M_Edu,MATCH($U376,RM_KEY,0))),"")</f>
        <v>L</v>
      </c>
      <c r="AU376" s="93" t="str">
        <f>IFERROR(IF(INDEX(RM_L_C,MATCH($U376,RM_KEY,0))="","",INDEX(RM_L_C,MATCH($U376,RM_KEY,0))),"")</f>
        <v/>
      </c>
      <c r="AV376" s="94" t="str">
        <f>IFERROR(IF(INDEX(RM_L_Au,MATCH($U376,RM_KEY,0))="","",INDEX(RM_L_Au,MATCH($U376,RM_KEY,0))),"")</f>
        <v/>
      </c>
      <c r="AW376" s="94" t="str">
        <f>IFERROR(IF(INDEX(RM_L_Ac,MATCH($U376,RM_KEY,0))="","",INDEX(RM_L_Ac,MATCH($U376,RM_KEY,0))),"")</f>
        <v/>
      </c>
      <c r="AX376" s="94" t="str">
        <f>IFERROR(IF(INDEX(RM_L_L,MATCH($U376,RM_KEY,0))="","",INDEX(RM_L_L,MATCH($U376,RM_KEY,0))),"")</f>
        <v/>
      </c>
      <c r="AY376" s="94" t="str">
        <f>IFERROR(IF(INDEX(RM_L_BI,MATCH($U376,RM_KEY,0))="","",INDEX(RM_L_BI,MATCH($U376,RM_KEY,0))),"")</f>
        <v/>
      </c>
      <c r="AZ376" s="94" t="str">
        <f>IFERROR(IF(INDEX(RM_L_Exp,MATCH($U376,RM_KEY,0))="","",INDEX(RM_L_Exp,MATCH($U376,RM_KEY,0))),"")</f>
        <v/>
      </c>
      <c r="BA376" s="94" t="str">
        <f>IFERROR(IF(INDEX(RM_L_Edu,MATCH($U376,RM_KEY,0))="","",INDEX(RM_L_Edu,MATCH($U376,RM_KEY,0))),"")</f>
        <v/>
      </c>
      <c r="BB376" s="89" t="n"/>
      <c r="BC376" s="90" t="n"/>
      <c r="BD376" s="90" t="inlineStr">
        <is>
          <t>M</t>
        </is>
      </c>
      <c r="BE376" s="90" t="inlineStr">
        <is>
          <t>L</t>
        </is>
      </c>
      <c r="BF376" s="90" t="n"/>
      <c r="BG376" s="90" t="inlineStr">
        <is>
          <t>M</t>
        </is>
      </c>
      <c r="BH376" s="90" t="inlineStr">
        <is>
          <t>M</t>
        </is>
      </c>
      <c r="BI376" s="93" t="n"/>
      <c r="BJ376" s="94" t="n"/>
      <c r="BK376" s="94" t="n"/>
      <c r="BL376" s="94" t="n"/>
      <c r="BM376" s="94" t="n"/>
      <c r="BN376" s="94" t="n"/>
      <c r="BO376" s="94" t="n"/>
      <c r="BP376" s="63" t="n"/>
      <c r="BQ376" s="95" t="str">
        <f>IF(CY376=0,"",IF(BP376&lt;&gt;"",BP376,IF(LEFT(W376,1)="X",W376,IF(OR(W376="B+",W376="C+"),INDEX(LAD_PC,MAX(1,MIN(14,MATCH(W376,LAD_PC,0)+IF((DA376-CZ376)&gt;=0.5,1,IF((DA376-CZ376)&lt;=-0.5,-1,0))))),INDEX(LAD_STD,MAX(1,MIN(12,MATCH(W376,LAD_STD,0)+IF((DA376-CZ376)&gt;=0.5,1,IF((DA376-CZ376)&lt;=-0.5,-1,0)))))))))</f>
        <v/>
      </c>
      <c r="BR376" s="86" t="str">
        <f>IF(BQ376="","",IFERROR(CHOOSE(INDEX(B_RANK,MATCH(BQ376,B_LVL,0)),"Band A · Practitioner","Band B · Specialist / Manager","B+ · Player-Coach","Band C · Principal / Head","C+ · Player-Coach","Band D · Business leadership","Band E · Enterprise leadership"),"Band X · Consultant"))</f>
        <v/>
      </c>
      <c r="BS376" s="86" t="str">
        <f>IF(BQ376="","",IF(BQ376=W376,"• Same",IF(INDEX(B_VAL,MATCH(BQ376,B_LVL,0))&gt;INDEX(B_VAL,MATCH(W376,B_LVL,0)),"▲ Up","▼ Down")))</f>
        <v/>
      </c>
      <c r="BT376" s="95" t="str">
        <f>IF(BQ376&lt;&gt;"",BQ376,W376)</f>
        <v>B1</v>
      </c>
      <c r="BU376" s="86" t="str">
        <f>IFERROR(IF($H376="","—",IF(OR(LEFT(BT376,1)="X",LEFT(INDEX($BT$7:$BT$592,MATCH($H376,$D$7:$D$592,0)),1)="X"),"—",IF(AND(LEFT(BT376,1)="E",LEFT(INDEX($BT$7:$BT$592,MATCH($H376,$D$7:$D$592,0)),1)="E"),"Exception · Band E",IF(INDEX(B_VAL,MATCH(BT376,B_LVL,0))&gt;=INDEX(B_VAL,MATCH(INDEX($BT$7:$BT$592,MATCH($H376,$D$7:$D$592,0)),B_LVL,0)),"⚠ At or above the manager",IF(INDEX(B_RANK,MATCH(BT376,B_LVL,0))=INDEX(B_RANK,MATCH(INDEX($BT$7:$BT$592,MATCH($H376,$D$7:$D$592,0)),B_LVL,0)),"⚠ Same band as the manager","OK"))))),"—")</f>
        <v>OK</v>
      </c>
      <c r="BV376" s="64" t="n"/>
      <c r="BW376" s="20">
        <f>IFERROR(INDEX(LMH_PTS,MATCH(AG376,LMH_KEY,0)),0)</f>
        <v>9</v>
      </c>
      <c r="BX376" s="21">
        <f>IFERROR(INDEX(LMH_PTS,MATCH(AH376,LMH_KEY,0)),0)</f>
        <v>3</v>
      </c>
      <c r="BY376" s="21">
        <f>IFERROR(INDEX(LMH_PTS,MATCH(AI376,LMH_KEY,0)),0)</f>
        <v>1</v>
      </c>
      <c r="BZ376" s="21">
        <f>IFERROR(INDEX(LMH_PTS,MATCH(AJ376,LMH_KEY,0)),0)</f>
        <v>1</v>
      </c>
      <c r="CA376" s="21">
        <f>IFERROR(INDEX(LMH_PTS,MATCH(AK376,LMH_KEY,0)),0)</f>
        <v>1</v>
      </c>
      <c r="CB376" s="21">
        <f>IFERROR(INDEX(LMH_PTS,MATCH(AL376,LMH_KEY,0)),0)</f>
        <v>1</v>
      </c>
      <c r="CC376" s="21">
        <f>IFERROR(INDEX(LMH_PTS,MATCH(AM376,LMH_KEY,0)),0)</f>
        <v>1</v>
      </c>
      <c r="CD376" s="21">
        <f>IFERROR(INDEX(LMH_PTS,MATCH(IF(AU376&lt;&gt;"",AU376,AG376),LMH_KEY,0)),0)</f>
        <v>9</v>
      </c>
      <c r="CE376" s="21">
        <f>IFERROR(INDEX(LMH_PTS,MATCH(IF(AV376&lt;&gt;"",AV376,AH376),LMH_KEY,0)),0)</f>
        <v>3</v>
      </c>
      <c r="CF376" s="21">
        <f>IFERROR(INDEX(LMH_PTS,MATCH(IF(AW376&lt;&gt;"",AW376,AI376),LMH_KEY,0)),0)</f>
        <v>1</v>
      </c>
      <c r="CG376" s="21">
        <f>IFERROR(INDEX(LMH_PTS,MATCH(IF(AX376&lt;&gt;"",AX376,AJ376),LMH_KEY,0)),0)</f>
        <v>1</v>
      </c>
      <c r="CH376" s="21">
        <f>IFERROR(INDEX(LMH_PTS,MATCH(IF(AY376&lt;&gt;"",AY376,AK376),LMH_KEY,0)),0)</f>
        <v>1</v>
      </c>
      <c r="CI376" s="21">
        <f>IFERROR(INDEX(LMH_PTS,MATCH(IF(AZ376&lt;&gt;"",AZ376,AL376),LMH_KEY,0)),0)</f>
        <v>1</v>
      </c>
      <c r="CJ376" s="21">
        <f>IFERROR(INDEX(LMH_PTS,MATCH(IF(BA376&lt;&gt;"",BA376,AM376),LMH_KEY,0)),0)</f>
        <v>1</v>
      </c>
      <c r="CK376" s="21">
        <f>IF(BB376="",0,IFERROR(INDEX(LMH_STEP,MATCH(BB376,LMH_KEY,0)),0))</f>
        <v>0</v>
      </c>
      <c r="CL376" s="21">
        <f>IF(BC376="",0,IFERROR(INDEX(LMH_STEP,MATCH(BC376,LMH_KEY,0)),0))</f>
        <v>0</v>
      </c>
      <c r="CM376" s="21">
        <f>IF(BD376="",0,IFERROR(INDEX(LMH_STEP,MATCH(BD376,LMH_KEY,0)),0))</f>
        <v>0</v>
      </c>
      <c r="CN376" s="21">
        <f>IF(BE376="",0,IFERROR(INDEX(LMH_STEP,MATCH(BE376,LMH_KEY,0)),0))</f>
        <v>-1</v>
      </c>
      <c r="CO376" s="21">
        <f>IF(BF376="",0,IFERROR(INDEX(LMH_STEP,MATCH(BF376,LMH_KEY,0)),0))</f>
        <v>0</v>
      </c>
      <c r="CP376" s="21">
        <f>IF(BG376="",0,IFERROR(INDEX(LMH_STEP,MATCH(BG376,LMH_KEY,0)),0))</f>
        <v>0</v>
      </c>
      <c r="CQ376" s="21">
        <f>IF(BH376="",0,IFERROR(INDEX(LMH_STEP,MATCH(BH376,LMH_KEY,0)),0))</f>
        <v>0</v>
      </c>
      <c r="CR376" s="21">
        <f>IF(BI376&lt;&gt;"",IFERROR(INDEX(LMH_STEP,MATCH(BI376,LMH_KEY,0)),0),CK376)</f>
        <v>0</v>
      </c>
      <c r="CS376" s="21">
        <f>IF(BJ376&lt;&gt;"",IFERROR(INDEX(LMH_STEP,MATCH(BJ376,LMH_KEY,0)),0),CL376)</f>
        <v>0</v>
      </c>
      <c r="CT376" s="21">
        <f>IF(BK376&lt;&gt;"",IFERROR(INDEX(LMH_STEP,MATCH(BK376,LMH_KEY,0)),0),CM376)</f>
        <v>0</v>
      </c>
      <c r="CU376" s="21">
        <f>IF(BL376&lt;&gt;"",IFERROR(INDEX(LMH_STEP,MATCH(BL376,LMH_KEY,0)),0),CN376)</f>
        <v>-1</v>
      </c>
      <c r="CV376" s="21">
        <f>IF(BM376&lt;&gt;"",IFERROR(INDEX(LMH_STEP,MATCH(BM376,LMH_KEY,0)),0),CO376)</f>
        <v>0</v>
      </c>
      <c r="CW376" s="21">
        <f>IF(BN376&lt;&gt;"",IFERROR(INDEX(LMH_STEP,MATCH(BN376,LMH_KEY,0)),0),CP376)</f>
        <v>0</v>
      </c>
      <c r="CX376" s="21">
        <f>IF(BO376&lt;&gt;"",IFERROR(INDEX(LMH_STEP,MATCH(BO376,LMH_KEY,0)),0),CQ376)</f>
        <v>0</v>
      </c>
      <c r="CY376" s="21">
        <f>COUNTA(BI376:BO376)+IF(BP376&lt;&gt;"",1,0)+IFERROR(INDEX(RM_LCNT,MATCH($U376,RM_KEY,0)),0)</f>
        <v>0</v>
      </c>
      <c r="CZ376" s="21">
        <f>IF((BW376+BX376+BY376+BZ376+CA376+CB376+CC376)=0,0,(BW376*CK376+BX376*CL376+BY376*CM376+BZ376*CN376+CA376*CO376+CB376*CP376+CC376*CQ376)/(BW376+BX376+BY376+BZ376+CA376+CB376+CC376))</f>
        <v>-0.0588235294117647</v>
      </c>
      <c r="DA376" s="21">
        <f>IF((CD376+CE376+CF376+CG376+CH376+CI376+CJ376)=0,0,(CD376*CR376+CE376*CS376+CF376*CT376+CG376*CU376+CH376*CV376+CI376*CW376+CJ376*CX376)/(CD376+CE376+CF376+CG376+CH376+CI376+CJ376))</f>
        <v>-0.0588235294117647</v>
      </c>
    </row>
    <row r="377" ht="70" customHeight="1">
      <c r="A377" s="59" t="inlineStr">
        <is>
          <t>iFile</t>
        </is>
      </c>
      <c r="B377" s="17" t="inlineStr">
        <is>
          <t>Technology</t>
        </is>
      </c>
      <c r="C377" s="17" t="n">
        <v>5</v>
      </c>
      <c r="D377" s="17" t="inlineStr">
        <is>
          <t>IRIS2559</t>
        </is>
      </c>
      <c r="E377" s="17" t="inlineStr">
        <is>
          <t>Amaan Ullah</t>
        </is>
      </c>
      <c r="F377" s="17" t="inlineStr">
        <is>
          <t>Trainee Software Engineer</t>
        </is>
      </c>
      <c r="G377" s="17" t="inlineStr">
        <is>
          <t>Shubham Yadav</t>
        </is>
      </c>
      <c r="H377" s="17" t="inlineStr">
        <is>
          <t>IRIS2291</t>
        </is>
      </c>
      <c r="I377" s="17" t="n">
        <v>0.4</v>
      </c>
      <c r="J377" s="17" t="inlineStr">
        <is>
          <t>B.Tech</t>
        </is>
      </c>
      <c r="K377" s="17" t="inlineStr">
        <is>
          <t>L1 – Intern</t>
        </is>
      </c>
      <c r="L377" s="82" t="inlineStr">
        <is>
          <t>20 of 20</t>
        </is>
      </c>
      <c r="M377" s="83" t="n"/>
      <c r="N37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7" s="83" t="inlineStr">
        <is>
          <t>Latest rating: 3 · Potential: Medium · 9-box: Emerging Talent</t>
        </is>
      </c>
      <c r="P377" s="83" t="n"/>
      <c r="Q377" s="84" t="inlineStr">
        <is>
          <t>Open ▸</t>
        </is>
      </c>
      <c r="R377" s="84" t="inlineStr">
        <is>
          <t>Card ▸</t>
        </is>
      </c>
      <c r="S377" s="85" t="inlineStr">
        <is>
          <t>Engineering &amp; Development</t>
        </is>
      </c>
      <c r="T377" s="86" t="inlineStr">
        <is>
          <t>Full-Stack Development</t>
        </is>
      </c>
      <c r="U377" s="86" t="inlineStr">
        <is>
          <t>R037</t>
        </is>
      </c>
      <c r="V377" s="86" t="inlineStr">
        <is>
          <t>Full-Stack Development · IC</t>
        </is>
      </c>
      <c r="W377" s="101" t="inlineStr">
        <is>
          <t>A1</t>
        </is>
      </c>
      <c r="X377" s="86" t="inlineStr">
        <is>
          <t>Band A · Practitioner</t>
        </is>
      </c>
      <c r="Y377" s="86" t="inlineStr">
        <is>
          <t>Trainee Software Engineer</t>
        </is>
      </c>
      <c r="Z377" s="86" t="n"/>
      <c r="AA377" s="86" t="inlineStr">
        <is>
          <t>Placed at A1 by the evidence: six ratings × market-derived weights and rules R1–R13 · no move needed for the reporting line</t>
        </is>
      </c>
      <c r="AB377" s="86" t="n"/>
      <c r="AC377" s="88" t="n"/>
      <c r="AD377" s="21" t="n"/>
      <c r="AE377" s="21" t="n"/>
      <c r="AF377" s="21" t="inlineStr">
        <is>
          <t>Entry / P1 · intern · SFIA 1 Follow</t>
        </is>
      </c>
      <c r="AG377" s="89" t="str">
        <f>IFERROR(IF(INDEX(RM_I_C,MATCH($U377,RM_KEY,0))="","",INDEX(RM_I_C,MATCH($U377,RM_KEY,0))),"")</f>
        <v>H</v>
      </c>
      <c r="AH377" s="90" t="str">
        <f>IFERROR(IF(INDEX(RM_I_Au,MATCH($U377,RM_KEY,0))="","",INDEX(RM_I_Au,MATCH($U377,RM_KEY,0))),"")</f>
        <v>M</v>
      </c>
      <c r="AI377" s="90" t="str">
        <f>IFERROR(IF(INDEX(RM_I_Ac,MATCH($U377,RM_KEY,0))="","",INDEX(RM_I_Ac,MATCH($U377,RM_KEY,0))),"")</f>
        <v>L</v>
      </c>
      <c r="AJ377" s="90" t="str">
        <f>IFERROR(IF(INDEX(RM_I_L,MATCH($U377,RM_KEY,0))="","",INDEX(RM_I_L,MATCH($U377,RM_KEY,0))),"")</f>
        <v>L</v>
      </c>
      <c r="AK377" s="90" t="str">
        <f>IFERROR(IF(INDEX(RM_I_BI,MATCH($U377,RM_KEY,0))="","",INDEX(RM_I_BI,MATCH($U377,RM_KEY,0))),"")</f>
        <v>L</v>
      </c>
      <c r="AL377" s="90" t="str">
        <f>IFERROR(IF(INDEX(RM_I_Exp,MATCH($U377,RM_KEY,0))="","",INDEX(RM_I_Exp,MATCH($U377,RM_KEY,0))),"")</f>
        <v>L</v>
      </c>
      <c r="AM377" s="90" t="str">
        <f>IFERROR(IF(INDEX(RM_I_Edu,MATCH($U377,RM_KEY,0))="","",INDEX(RM_I_Edu,MATCH($U377,RM_KEY,0))),"")</f>
        <v>L</v>
      </c>
      <c r="AN377" s="91" t="str">
        <f>IFERROR(IF(INDEX(RM_M_C,MATCH($U377,RM_KEY,0))="","",INDEX(RM_M_C,MATCH($U377,RM_KEY,0))),"")</f>
        <v>H</v>
      </c>
      <c r="AO377" s="92" t="str">
        <f>IFERROR(IF(INDEX(RM_M_Au,MATCH($U377,RM_KEY,0))="","",INDEX(RM_M_Au,MATCH($U377,RM_KEY,0))),"")</f>
        <v>M</v>
      </c>
      <c r="AP377" s="92" t="str">
        <f>IFERROR(IF(INDEX(RM_M_Ac,MATCH($U377,RM_KEY,0))="","",INDEX(RM_M_Ac,MATCH($U377,RM_KEY,0))),"")</f>
        <v>M</v>
      </c>
      <c r="AQ377" s="92" t="str">
        <f>IFERROR(IF(INDEX(RM_M_L,MATCH($U377,RM_KEY,0))="","",INDEX(RM_M_L,MATCH($U377,RM_KEY,0))),"")</f>
        <v>L</v>
      </c>
      <c r="AR377" s="92" t="str">
        <f>IFERROR(IF(INDEX(RM_M_BI,MATCH($U377,RM_KEY,0))="","",INDEX(RM_M_BI,MATCH($U377,RM_KEY,0))),"")</f>
        <v>L</v>
      </c>
      <c r="AS377" s="92" t="str">
        <f>IFERROR(IF(INDEX(RM_M_Exp,MATCH($U377,RM_KEY,0))="","",INDEX(RM_M_Exp,MATCH($U377,RM_KEY,0))),"")</f>
        <v>L</v>
      </c>
      <c r="AT377" s="92" t="str">
        <f>IFERROR(IF(INDEX(RM_M_Edu,MATCH($U377,RM_KEY,0))="","",INDEX(RM_M_Edu,MATCH($U377,RM_KEY,0))),"")</f>
        <v>L</v>
      </c>
      <c r="AU377" s="93" t="str">
        <f>IFERROR(IF(INDEX(RM_L_C,MATCH($U377,RM_KEY,0))="","",INDEX(RM_L_C,MATCH($U377,RM_KEY,0))),"")</f>
        <v/>
      </c>
      <c r="AV377" s="94" t="str">
        <f>IFERROR(IF(INDEX(RM_L_Au,MATCH($U377,RM_KEY,0))="","",INDEX(RM_L_Au,MATCH($U377,RM_KEY,0))),"")</f>
        <v/>
      </c>
      <c r="AW377" s="94" t="str">
        <f>IFERROR(IF(INDEX(RM_L_Ac,MATCH($U377,RM_KEY,0))="","",INDEX(RM_L_Ac,MATCH($U377,RM_KEY,0))),"")</f>
        <v/>
      </c>
      <c r="AX377" s="94" t="str">
        <f>IFERROR(IF(INDEX(RM_L_L,MATCH($U377,RM_KEY,0))="","",INDEX(RM_L_L,MATCH($U377,RM_KEY,0))),"")</f>
        <v/>
      </c>
      <c r="AY377" s="94" t="str">
        <f>IFERROR(IF(INDEX(RM_L_BI,MATCH($U377,RM_KEY,0))="","",INDEX(RM_L_BI,MATCH($U377,RM_KEY,0))),"")</f>
        <v/>
      </c>
      <c r="AZ377" s="94" t="str">
        <f>IFERROR(IF(INDEX(RM_L_Exp,MATCH($U377,RM_KEY,0))="","",INDEX(RM_L_Exp,MATCH($U377,RM_KEY,0))),"")</f>
        <v/>
      </c>
      <c r="BA377" s="94" t="str">
        <f>IFERROR(IF(INDEX(RM_L_Edu,MATCH($U377,RM_KEY,0))="","",INDEX(RM_L_Edu,MATCH($U377,RM_KEY,0))),"")</f>
        <v/>
      </c>
      <c r="BB377" s="89" t="n"/>
      <c r="BC377" s="90" t="n"/>
      <c r="BD377" s="90" t="n"/>
      <c r="BE377" s="90" t="n"/>
      <c r="BF377" s="90" t="n"/>
      <c r="BG377" s="90" t="inlineStr">
        <is>
          <t>M</t>
        </is>
      </c>
      <c r="BH377" s="90" t="inlineStr">
        <is>
          <t>M</t>
        </is>
      </c>
      <c r="BI377" s="93" t="n"/>
      <c r="BJ377" s="94" t="n"/>
      <c r="BK377" s="94" t="n"/>
      <c r="BL377" s="94" t="n"/>
      <c r="BM377" s="94" t="n"/>
      <c r="BN377" s="94" t="n"/>
      <c r="BO377" s="94" t="n"/>
      <c r="BP377" s="63" t="n"/>
      <c r="BQ377" s="95" t="str">
        <f>IF(CY377=0,"",IF(BP377&lt;&gt;"",BP377,IF(LEFT(W377,1)="X",W377,IF(OR(W377="B+",W377="C+"),INDEX(LAD_PC,MAX(1,MIN(14,MATCH(W377,LAD_PC,0)+IF((DA377-CZ377)&gt;=0.5,1,IF((DA377-CZ377)&lt;=-0.5,-1,0))))),INDEX(LAD_STD,MAX(1,MIN(12,MATCH(W377,LAD_STD,0)+IF((DA377-CZ377)&gt;=0.5,1,IF((DA377-CZ377)&lt;=-0.5,-1,0)))))))))</f>
        <v/>
      </c>
      <c r="BR377" s="86" t="str">
        <f>IF(BQ377="","",IFERROR(CHOOSE(INDEX(B_RANK,MATCH(BQ377,B_LVL,0)),"Band A · Practitioner","Band B · Specialist / Manager","B+ · Player-Coach","Band C · Principal / Head","C+ · Player-Coach","Band D · Business leadership","Band E · Enterprise leadership"),"Band X · Consultant"))</f>
        <v/>
      </c>
      <c r="BS377" s="86" t="str">
        <f>IF(BQ377="","",IF(BQ377=W377,"• Same",IF(INDEX(B_VAL,MATCH(BQ377,B_LVL,0))&gt;INDEX(B_VAL,MATCH(W377,B_LVL,0)),"▲ Up","▼ Down")))</f>
        <v/>
      </c>
      <c r="BT377" s="95" t="str">
        <f>IF(BQ377&lt;&gt;"",BQ377,W377)</f>
        <v>A1</v>
      </c>
      <c r="BU377" s="86" t="str">
        <f>IFERROR(IF($H377="","—",IF(OR(LEFT(BT377,1)="X",LEFT(INDEX($BT$7:$BT$592,MATCH($H377,$D$7:$D$592,0)),1)="X"),"—",IF(AND(LEFT(BT377,1)="E",LEFT(INDEX($BT$7:$BT$592,MATCH($H377,$D$7:$D$592,0)),1)="E"),"Exception · Band E",IF(INDEX(B_VAL,MATCH(BT377,B_LVL,0))&gt;=INDEX(B_VAL,MATCH(INDEX($BT$7:$BT$592,MATCH($H377,$D$7:$D$592,0)),B_LVL,0)),"⚠ At or above the manager",IF(INDEX(B_RANK,MATCH(BT377,B_LVL,0))=INDEX(B_RANK,MATCH(INDEX($BT$7:$BT$592,MATCH($H377,$D$7:$D$592,0)),B_LVL,0)),"⚠ Same band as the manager","OK"))))),"—")</f>
        <v>OK</v>
      </c>
      <c r="BV377" s="64" t="n"/>
      <c r="BW377" s="20">
        <f>IFERROR(INDEX(LMH_PTS,MATCH(AG377,LMH_KEY,0)),0)</f>
        <v>9</v>
      </c>
      <c r="BX377" s="21">
        <f>IFERROR(INDEX(LMH_PTS,MATCH(AH377,LMH_KEY,0)),0)</f>
        <v>3</v>
      </c>
      <c r="BY377" s="21">
        <f>IFERROR(INDEX(LMH_PTS,MATCH(AI377,LMH_KEY,0)),0)</f>
        <v>1</v>
      </c>
      <c r="BZ377" s="21">
        <f>IFERROR(INDEX(LMH_PTS,MATCH(AJ377,LMH_KEY,0)),0)</f>
        <v>1</v>
      </c>
      <c r="CA377" s="21">
        <f>IFERROR(INDEX(LMH_PTS,MATCH(AK377,LMH_KEY,0)),0)</f>
        <v>1</v>
      </c>
      <c r="CB377" s="21">
        <f>IFERROR(INDEX(LMH_PTS,MATCH(AL377,LMH_KEY,0)),0)</f>
        <v>1</v>
      </c>
      <c r="CC377" s="21">
        <f>IFERROR(INDEX(LMH_PTS,MATCH(AM377,LMH_KEY,0)),0)</f>
        <v>1</v>
      </c>
      <c r="CD377" s="21">
        <f>IFERROR(INDEX(LMH_PTS,MATCH(IF(AU377&lt;&gt;"",AU377,AG377),LMH_KEY,0)),0)</f>
        <v>9</v>
      </c>
      <c r="CE377" s="21">
        <f>IFERROR(INDEX(LMH_PTS,MATCH(IF(AV377&lt;&gt;"",AV377,AH377),LMH_KEY,0)),0)</f>
        <v>3</v>
      </c>
      <c r="CF377" s="21">
        <f>IFERROR(INDEX(LMH_PTS,MATCH(IF(AW377&lt;&gt;"",AW377,AI377),LMH_KEY,0)),0)</f>
        <v>1</v>
      </c>
      <c r="CG377" s="21">
        <f>IFERROR(INDEX(LMH_PTS,MATCH(IF(AX377&lt;&gt;"",AX377,AJ377),LMH_KEY,0)),0)</f>
        <v>1</v>
      </c>
      <c r="CH377" s="21">
        <f>IFERROR(INDEX(LMH_PTS,MATCH(IF(AY377&lt;&gt;"",AY377,AK377),LMH_KEY,0)),0)</f>
        <v>1</v>
      </c>
      <c r="CI377" s="21">
        <f>IFERROR(INDEX(LMH_PTS,MATCH(IF(AZ377&lt;&gt;"",AZ377,AL377),LMH_KEY,0)),0)</f>
        <v>1</v>
      </c>
      <c r="CJ377" s="21">
        <f>IFERROR(INDEX(LMH_PTS,MATCH(IF(BA377&lt;&gt;"",BA377,AM377),LMH_KEY,0)),0)</f>
        <v>1</v>
      </c>
      <c r="CK377" s="21">
        <f>IF(BB377="",0,IFERROR(INDEX(LMH_STEP,MATCH(BB377,LMH_KEY,0)),0))</f>
        <v>0</v>
      </c>
      <c r="CL377" s="21">
        <f>IF(BC377="",0,IFERROR(INDEX(LMH_STEP,MATCH(BC377,LMH_KEY,0)),0))</f>
        <v>0</v>
      </c>
      <c r="CM377" s="21">
        <f>IF(BD377="",0,IFERROR(INDEX(LMH_STEP,MATCH(BD377,LMH_KEY,0)),0))</f>
        <v>0</v>
      </c>
      <c r="CN377" s="21">
        <f>IF(BE377="",0,IFERROR(INDEX(LMH_STEP,MATCH(BE377,LMH_KEY,0)),0))</f>
        <v>0</v>
      </c>
      <c r="CO377" s="21">
        <f>IF(BF377="",0,IFERROR(INDEX(LMH_STEP,MATCH(BF377,LMH_KEY,0)),0))</f>
        <v>0</v>
      </c>
      <c r="CP377" s="21">
        <f>IF(BG377="",0,IFERROR(INDEX(LMH_STEP,MATCH(BG377,LMH_KEY,0)),0))</f>
        <v>0</v>
      </c>
      <c r="CQ377" s="21">
        <f>IF(BH377="",0,IFERROR(INDEX(LMH_STEP,MATCH(BH377,LMH_KEY,0)),0))</f>
        <v>0</v>
      </c>
      <c r="CR377" s="21">
        <f>IF(BI377&lt;&gt;"",IFERROR(INDEX(LMH_STEP,MATCH(BI377,LMH_KEY,0)),0),CK377)</f>
        <v>0</v>
      </c>
      <c r="CS377" s="21">
        <f>IF(BJ377&lt;&gt;"",IFERROR(INDEX(LMH_STEP,MATCH(BJ377,LMH_KEY,0)),0),CL377)</f>
        <v>0</v>
      </c>
      <c r="CT377" s="21">
        <f>IF(BK377&lt;&gt;"",IFERROR(INDEX(LMH_STEP,MATCH(BK377,LMH_KEY,0)),0),CM377)</f>
        <v>0</v>
      </c>
      <c r="CU377" s="21">
        <f>IF(BL377&lt;&gt;"",IFERROR(INDEX(LMH_STEP,MATCH(BL377,LMH_KEY,0)),0),CN377)</f>
        <v>0</v>
      </c>
      <c r="CV377" s="21">
        <f>IF(BM377&lt;&gt;"",IFERROR(INDEX(LMH_STEP,MATCH(BM377,LMH_KEY,0)),0),CO377)</f>
        <v>0</v>
      </c>
      <c r="CW377" s="21">
        <f>IF(BN377&lt;&gt;"",IFERROR(INDEX(LMH_STEP,MATCH(BN377,LMH_KEY,0)),0),CP377)</f>
        <v>0</v>
      </c>
      <c r="CX377" s="21">
        <f>IF(BO377&lt;&gt;"",IFERROR(INDEX(LMH_STEP,MATCH(BO377,LMH_KEY,0)),0),CQ377)</f>
        <v>0</v>
      </c>
      <c r="CY377" s="21">
        <f>COUNTA(BI377:BO377)+IF(BP377&lt;&gt;"",1,0)+IFERROR(INDEX(RM_LCNT,MATCH($U377,RM_KEY,0)),0)</f>
        <v>0</v>
      </c>
      <c r="CZ377" s="21">
        <f>IF((BW377+BX377+BY377+BZ377+CA377+CB377+CC377)=0,0,(BW377*CK377+BX377*CL377+BY377*CM377+BZ377*CN377+CA377*CO377+CB377*CP377+CC377*CQ377)/(BW377+BX377+BY377+BZ377+CA377+CB377+CC377))</f>
        <v>0</v>
      </c>
      <c r="DA377" s="21">
        <f>IF((CD377+CE377+CF377+CG377+CH377+CI377+CJ377)=0,0,(CD377*CR377+CE377*CS377+CF377*CT377+CG377*CU377+CH377*CV377+CI377*CW377+CJ377*CX377)/(CD377+CE377+CF377+CG377+CH377+CI377+CJ377))</f>
        <v>0</v>
      </c>
    </row>
    <row r="378" ht="70" customHeight="1">
      <c r="A378" s="59" t="inlineStr">
        <is>
          <t>iFile</t>
        </is>
      </c>
      <c r="B378" s="17" t="inlineStr">
        <is>
          <t>Technology</t>
        </is>
      </c>
      <c r="C378" s="17" t="n">
        <v>4</v>
      </c>
      <c r="D378" s="17" t="inlineStr">
        <is>
          <t>IRIS2459</t>
        </is>
      </c>
      <c r="E378" s="17" t="inlineStr">
        <is>
          <t>Viranchi Suresh Bhure</t>
        </is>
      </c>
      <c r="F378" s="17" t="inlineStr">
        <is>
          <t>Software Engineer</t>
        </is>
      </c>
      <c r="G378" s="17" t="inlineStr">
        <is>
          <t>Nikhil Nalawade</t>
        </is>
      </c>
      <c r="H378" s="17" t="inlineStr">
        <is>
          <t>IRIS0846</t>
        </is>
      </c>
      <c r="I378" s="17" t="n">
        <v>3.5</v>
      </c>
      <c r="J378" s="17" t="inlineStr">
        <is>
          <t>B.E</t>
        </is>
      </c>
      <c r="K378" s="17" t="inlineStr">
        <is>
          <t>L3 – Professional / Associate</t>
        </is>
      </c>
      <c r="L378" s="82" t="inlineStr">
        <is>
          <t>20 of 20</t>
        </is>
      </c>
      <c r="M378" s="83" t="n"/>
      <c r="N378"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8" s="83" t="inlineStr">
        <is>
          <t>Latest rating: 3 · Potential: Medium · 9-box: Emerging Talent</t>
        </is>
      </c>
      <c r="P378" s="83" t="n"/>
      <c r="Q378" s="84" t="inlineStr">
        <is>
          <t>Open ▸</t>
        </is>
      </c>
      <c r="R378" s="84" t="inlineStr">
        <is>
          <t>Card ▸</t>
        </is>
      </c>
      <c r="S378" s="85" t="inlineStr">
        <is>
          <t>Engineering &amp; Development</t>
        </is>
      </c>
      <c r="T378" s="86" t="inlineStr">
        <is>
          <t>Backend Development</t>
        </is>
      </c>
      <c r="U378" s="86" t="inlineStr">
        <is>
          <t>R032</t>
        </is>
      </c>
      <c r="V378" s="86" t="inlineStr">
        <is>
          <t>Backend Development · IC</t>
        </is>
      </c>
      <c r="W378" s="101" t="inlineStr">
        <is>
          <t>A3</t>
        </is>
      </c>
      <c r="X378" s="86" t="inlineStr">
        <is>
          <t>Band A · Practitioner</t>
        </is>
      </c>
      <c r="Y378" s="86" t="inlineStr">
        <is>
          <t>Senior Software Engineer</t>
        </is>
      </c>
      <c r="Z378" s="86" t="n"/>
      <c r="AA378" s="86" t="inlineStr">
        <is>
          <t>Placed at A3 by the evidence: six ratings × market-derived weights and rules R1–R13 · no move needed for the reporting line</t>
        </is>
      </c>
      <c r="AB378" s="86" t="n"/>
      <c r="AC378" s="88" t="inlineStr">
        <is>
          <t>A2</t>
        </is>
      </c>
      <c r="AD378" s="21" t="inlineStr">
        <is>
          <t>Medium · 3.5 yrs vs market 2–5 yrs for A3</t>
        </is>
      </c>
      <c r="AE378" s="21" t="n"/>
      <c r="AF378" s="21" t="inlineStr">
        <is>
          <t>P2 · SFIA 3 Apply</t>
        </is>
      </c>
      <c r="AG378" s="89" t="str">
        <f>IFERROR(IF(INDEX(RM_I_C,MATCH($U378,RM_KEY,0))="","",INDEX(RM_I_C,MATCH($U378,RM_KEY,0))),"")</f>
        <v>H</v>
      </c>
      <c r="AH378" s="90" t="str">
        <f>IFERROR(IF(INDEX(RM_I_Au,MATCH($U378,RM_KEY,0))="","",INDEX(RM_I_Au,MATCH($U378,RM_KEY,0))),"")</f>
        <v>M</v>
      </c>
      <c r="AI378" s="90" t="str">
        <f>IFERROR(IF(INDEX(RM_I_Ac,MATCH($U378,RM_KEY,0))="","",INDEX(RM_I_Ac,MATCH($U378,RM_KEY,0))),"")</f>
        <v>L</v>
      </c>
      <c r="AJ378" s="90" t="str">
        <f>IFERROR(IF(INDEX(RM_I_L,MATCH($U378,RM_KEY,0))="","",INDEX(RM_I_L,MATCH($U378,RM_KEY,0))),"")</f>
        <v>L</v>
      </c>
      <c r="AK378" s="90" t="str">
        <f>IFERROR(IF(INDEX(RM_I_BI,MATCH($U378,RM_KEY,0))="","",INDEX(RM_I_BI,MATCH($U378,RM_KEY,0))),"")</f>
        <v>L</v>
      </c>
      <c r="AL378" s="90" t="str">
        <f>IFERROR(IF(INDEX(RM_I_Exp,MATCH($U378,RM_KEY,0))="","",INDEX(RM_I_Exp,MATCH($U378,RM_KEY,0))),"")</f>
        <v>L</v>
      </c>
      <c r="AM378" s="90" t="str">
        <f>IFERROR(IF(INDEX(RM_I_Edu,MATCH($U378,RM_KEY,0))="","",INDEX(RM_I_Edu,MATCH($U378,RM_KEY,0))),"")</f>
        <v>L</v>
      </c>
      <c r="AN378" s="91" t="str">
        <f>IFERROR(IF(INDEX(RM_M_C,MATCH($U378,RM_KEY,0))="","",INDEX(RM_M_C,MATCH($U378,RM_KEY,0))),"")</f>
        <v>H</v>
      </c>
      <c r="AO378" s="92" t="str">
        <f>IFERROR(IF(INDEX(RM_M_Au,MATCH($U378,RM_KEY,0))="","",INDEX(RM_M_Au,MATCH($U378,RM_KEY,0))),"")</f>
        <v>M</v>
      </c>
      <c r="AP378" s="92" t="str">
        <f>IFERROR(IF(INDEX(RM_M_Ac,MATCH($U378,RM_KEY,0))="","",INDEX(RM_M_Ac,MATCH($U378,RM_KEY,0))),"")</f>
        <v>M</v>
      </c>
      <c r="AQ378" s="92" t="str">
        <f>IFERROR(IF(INDEX(RM_M_L,MATCH($U378,RM_KEY,0))="","",INDEX(RM_M_L,MATCH($U378,RM_KEY,0))),"")</f>
        <v>L</v>
      </c>
      <c r="AR378" s="92" t="str">
        <f>IFERROR(IF(INDEX(RM_M_BI,MATCH($U378,RM_KEY,0))="","",INDEX(RM_M_BI,MATCH($U378,RM_KEY,0))),"")</f>
        <v>L</v>
      </c>
      <c r="AS378" s="92" t="str">
        <f>IFERROR(IF(INDEX(RM_M_Exp,MATCH($U378,RM_KEY,0))="","",INDEX(RM_M_Exp,MATCH($U378,RM_KEY,0))),"")</f>
        <v>L</v>
      </c>
      <c r="AT378" s="92" t="str">
        <f>IFERROR(IF(INDEX(RM_M_Edu,MATCH($U378,RM_KEY,0))="","",INDEX(RM_M_Edu,MATCH($U378,RM_KEY,0))),"")</f>
        <v>L</v>
      </c>
      <c r="AU378" s="93" t="str">
        <f>IFERROR(IF(INDEX(RM_L_C,MATCH($U378,RM_KEY,0))="","",INDEX(RM_L_C,MATCH($U378,RM_KEY,0))),"")</f>
        <v/>
      </c>
      <c r="AV378" s="94" t="str">
        <f>IFERROR(IF(INDEX(RM_L_Au,MATCH($U378,RM_KEY,0))="","",INDEX(RM_L_Au,MATCH($U378,RM_KEY,0))),"")</f>
        <v/>
      </c>
      <c r="AW378" s="94" t="str">
        <f>IFERROR(IF(INDEX(RM_L_Ac,MATCH($U378,RM_KEY,0))="","",INDEX(RM_L_Ac,MATCH($U378,RM_KEY,0))),"")</f>
        <v/>
      </c>
      <c r="AX378" s="94" t="str">
        <f>IFERROR(IF(INDEX(RM_L_L,MATCH($U378,RM_KEY,0))="","",INDEX(RM_L_L,MATCH($U378,RM_KEY,0))),"")</f>
        <v/>
      </c>
      <c r="AY378" s="94" t="str">
        <f>IFERROR(IF(INDEX(RM_L_BI,MATCH($U378,RM_KEY,0))="","",INDEX(RM_L_BI,MATCH($U378,RM_KEY,0))),"")</f>
        <v/>
      </c>
      <c r="AZ378" s="94" t="str">
        <f>IFERROR(IF(INDEX(RM_L_Exp,MATCH($U378,RM_KEY,0))="","",INDEX(RM_L_Exp,MATCH($U378,RM_KEY,0))),"")</f>
        <v/>
      </c>
      <c r="BA378" s="94" t="str">
        <f>IFERROR(IF(INDEX(RM_L_Edu,MATCH($U378,RM_KEY,0))="","",INDEX(RM_L_Edu,MATCH($U378,RM_KEY,0))),"")</f>
        <v/>
      </c>
      <c r="BB378" s="89" t="n"/>
      <c r="BC378" s="90" t="n"/>
      <c r="BD378" s="90" t="n"/>
      <c r="BE378" s="90" t="n"/>
      <c r="BF378" s="90" t="n"/>
      <c r="BG378" s="90" t="inlineStr">
        <is>
          <t>M</t>
        </is>
      </c>
      <c r="BH378" s="90" t="inlineStr">
        <is>
          <t>M</t>
        </is>
      </c>
      <c r="BI378" s="93" t="n"/>
      <c r="BJ378" s="94" t="n"/>
      <c r="BK378" s="94" t="n"/>
      <c r="BL378" s="94" t="n"/>
      <c r="BM378" s="94" t="n"/>
      <c r="BN378" s="94" t="n"/>
      <c r="BO378" s="94" t="n"/>
      <c r="BP378" s="63" t="n"/>
      <c r="BQ378" s="95" t="str">
        <f>IF(CY378=0,"",IF(BP378&lt;&gt;"",BP378,IF(LEFT(W378,1)="X",W378,IF(OR(W378="B+",W378="C+"),INDEX(LAD_PC,MAX(1,MIN(14,MATCH(W378,LAD_PC,0)+IF((DA378-CZ378)&gt;=0.5,1,IF((DA378-CZ378)&lt;=-0.5,-1,0))))),INDEX(LAD_STD,MAX(1,MIN(12,MATCH(W378,LAD_STD,0)+IF((DA378-CZ378)&gt;=0.5,1,IF((DA378-CZ378)&lt;=-0.5,-1,0)))))))))</f>
        <v/>
      </c>
      <c r="BR378" s="86" t="str">
        <f>IF(BQ378="","",IFERROR(CHOOSE(INDEX(B_RANK,MATCH(BQ378,B_LVL,0)),"Band A · Practitioner","Band B · Specialist / Manager","B+ · Player-Coach","Band C · Principal / Head","C+ · Player-Coach","Band D · Business leadership","Band E · Enterprise leadership"),"Band X · Consultant"))</f>
        <v/>
      </c>
      <c r="BS378" s="86" t="str">
        <f>IF(BQ378="","",IF(BQ378=W378,"• Same",IF(INDEX(B_VAL,MATCH(BQ378,B_LVL,0))&gt;INDEX(B_VAL,MATCH(W378,B_LVL,0)),"▲ Up","▼ Down")))</f>
        <v/>
      </c>
      <c r="BT378" s="95" t="str">
        <f>IF(BQ378&lt;&gt;"",BQ378,W378)</f>
        <v>A3</v>
      </c>
      <c r="BU378" s="86" t="str">
        <f>IFERROR(IF($H378="","—",IF(OR(LEFT(BT378,1)="X",LEFT(INDEX($BT$7:$BT$592,MATCH($H378,$D$7:$D$592,0)),1)="X"),"—",IF(AND(LEFT(BT378,1)="E",LEFT(INDEX($BT$7:$BT$592,MATCH($H378,$D$7:$D$592,0)),1)="E"),"Exception · Band E",IF(INDEX(B_VAL,MATCH(BT378,B_LVL,0))&gt;=INDEX(B_VAL,MATCH(INDEX($BT$7:$BT$592,MATCH($H378,$D$7:$D$592,0)),B_LVL,0)),"⚠ At or above the manager",IF(INDEX(B_RANK,MATCH(BT378,B_LVL,0))=INDEX(B_RANK,MATCH(INDEX($BT$7:$BT$592,MATCH($H378,$D$7:$D$592,0)),B_LVL,0)),"⚠ Same band as the manager","OK"))))),"—")</f>
        <v>OK</v>
      </c>
      <c r="BV378" s="64" t="n"/>
      <c r="BW378" s="20">
        <f>IFERROR(INDEX(LMH_PTS,MATCH(AG378,LMH_KEY,0)),0)</f>
        <v>9</v>
      </c>
      <c r="BX378" s="21">
        <f>IFERROR(INDEX(LMH_PTS,MATCH(AH378,LMH_KEY,0)),0)</f>
        <v>3</v>
      </c>
      <c r="BY378" s="21">
        <f>IFERROR(INDEX(LMH_PTS,MATCH(AI378,LMH_KEY,0)),0)</f>
        <v>1</v>
      </c>
      <c r="BZ378" s="21">
        <f>IFERROR(INDEX(LMH_PTS,MATCH(AJ378,LMH_KEY,0)),0)</f>
        <v>1</v>
      </c>
      <c r="CA378" s="21">
        <f>IFERROR(INDEX(LMH_PTS,MATCH(AK378,LMH_KEY,0)),0)</f>
        <v>1</v>
      </c>
      <c r="CB378" s="21">
        <f>IFERROR(INDEX(LMH_PTS,MATCH(AL378,LMH_KEY,0)),0)</f>
        <v>1</v>
      </c>
      <c r="CC378" s="21">
        <f>IFERROR(INDEX(LMH_PTS,MATCH(AM378,LMH_KEY,0)),0)</f>
        <v>1</v>
      </c>
      <c r="CD378" s="21">
        <f>IFERROR(INDEX(LMH_PTS,MATCH(IF(AU378&lt;&gt;"",AU378,AG378),LMH_KEY,0)),0)</f>
        <v>9</v>
      </c>
      <c r="CE378" s="21">
        <f>IFERROR(INDEX(LMH_PTS,MATCH(IF(AV378&lt;&gt;"",AV378,AH378),LMH_KEY,0)),0)</f>
        <v>3</v>
      </c>
      <c r="CF378" s="21">
        <f>IFERROR(INDEX(LMH_PTS,MATCH(IF(AW378&lt;&gt;"",AW378,AI378),LMH_KEY,0)),0)</f>
        <v>1</v>
      </c>
      <c r="CG378" s="21">
        <f>IFERROR(INDEX(LMH_PTS,MATCH(IF(AX378&lt;&gt;"",AX378,AJ378),LMH_KEY,0)),0)</f>
        <v>1</v>
      </c>
      <c r="CH378" s="21">
        <f>IFERROR(INDEX(LMH_PTS,MATCH(IF(AY378&lt;&gt;"",AY378,AK378),LMH_KEY,0)),0)</f>
        <v>1</v>
      </c>
      <c r="CI378" s="21">
        <f>IFERROR(INDEX(LMH_PTS,MATCH(IF(AZ378&lt;&gt;"",AZ378,AL378),LMH_KEY,0)),0)</f>
        <v>1</v>
      </c>
      <c r="CJ378" s="21">
        <f>IFERROR(INDEX(LMH_PTS,MATCH(IF(BA378&lt;&gt;"",BA378,AM378),LMH_KEY,0)),0)</f>
        <v>1</v>
      </c>
      <c r="CK378" s="21">
        <f>IF(BB378="",0,IFERROR(INDEX(LMH_STEP,MATCH(BB378,LMH_KEY,0)),0))</f>
        <v>0</v>
      </c>
      <c r="CL378" s="21">
        <f>IF(BC378="",0,IFERROR(INDEX(LMH_STEP,MATCH(BC378,LMH_KEY,0)),0))</f>
        <v>0</v>
      </c>
      <c r="CM378" s="21">
        <f>IF(BD378="",0,IFERROR(INDEX(LMH_STEP,MATCH(BD378,LMH_KEY,0)),0))</f>
        <v>0</v>
      </c>
      <c r="CN378" s="21">
        <f>IF(BE378="",0,IFERROR(INDEX(LMH_STEP,MATCH(BE378,LMH_KEY,0)),0))</f>
        <v>0</v>
      </c>
      <c r="CO378" s="21">
        <f>IF(BF378="",0,IFERROR(INDEX(LMH_STEP,MATCH(BF378,LMH_KEY,0)),0))</f>
        <v>0</v>
      </c>
      <c r="CP378" s="21">
        <f>IF(BG378="",0,IFERROR(INDEX(LMH_STEP,MATCH(BG378,LMH_KEY,0)),0))</f>
        <v>0</v>
      </c>
      <c r="CQ378" s="21">
        <f>IF(BH378="",0,IFERROR(INDEX(LMH_STEP,MATCH(BH378,LMH_KEY,0)),0))</f>
        <v>0</v>
      </c>
      <c r="CR378" s="21">
        <f>IF(BI378&lt;&gt;"",IFERROR(INDEX(LMH_STEP,MATCH(BI378,LMH_KEY,0)),0),CK378)</f>
        <v>0</v>
      </c>
      <c r="CS378" s="21">
        <f>IF(BJ378&lt;&gt;"",IFERROR(INDEX(LMH_STEP,MATCH(BJ378,LMH_KEY,0)),0),CL378)</f>
        <v>0</v>
      </c>
      <c r="CT378" s="21">
        <f>IF(BK378&lt;&gt;"",IFERROR(INDEX(LMH_STEP,MATCH(BK378,LMH_KEY,0)),0),CM378)</f>
        <v>0</v>
      </c>
      <c r="CU378" s="21">
        <f>IF(BL378&lt;&gt;"",IFERROR(INDEX(LMH_STEP,MATCH(BL378,LMH_KEY,0)),0),CN378)</f>
        <v>0</v>
      </c>
      <c r="CV378" s="21">
        <f>IF(BM378&lt;&gt;"",IFERROR(INDEX(LMH_STEP,MATCH(BM378,LMH_KEY,0)),0),CO378)</f>
        <v>0</v>
      </c>
      <c r="CW378" s="21">
        <f>IF(BN378&lt;&gt;"",IFERROR(INDEX(LMH_STEP,MATCH(BN378,LMH_KEY,0)),0),CP378)</f>
        <v>0</v>
      </c>
      <c r="CX378" s="21">
        <f>IF(BO378&lt;&gt;"",IFERROR(INDEX(LMH_STEP,MATCH(BO378,LMH_KEY,0)),0),CQ378)</f>
        <v>0</v>
      </c>
      <c r="CY378" s="21">
        <f>COUNTA(BI378:BO378)+IF(BP378&lt;&gt;"",1,0)+IFERROR(INDEX(RM_LCNT,MATCH($U378,RM_KEY,0)),0)</f>
        <v>0</v>
      </c>
      <c r="CZ378" s="21">
        <f>IF((BW378+BX378+BY378+BZ378+CA378+CB378+CC378)=0,0,(BW378*CK378+BX378*CL378+BY378*CM378+BZ378*CN378+CA378*CO378+CB378*CP378+CC378*CQ378)/(BW378+BX378+BY378+BZ378+CA378+CB378+CC378))</f>
        <v>0</v>
      </c>
      <c r="DA378" s="21">
        <f>IF((CD378+CE378+CF378+CG378+CH378+CI378+CJ378)=0,0,(CD378*CR378+CE378*CS378+CF378*CT378+CG378*CU378+CH378*CV378+CI378*CW378+CJ378*CX378)/(CD378+CE378+CF378+CG378+CH378+CI378+CJ378))</f>
        <v>0</v>
      </c>
    </row>
    <row r="379" ht="70" customHeight="1">
      <c r="A379" s="59" t="inlineStr">
        <is>
          <t>iFile</t>
        </is>
      </c>
      <c r="B379" s="17" t="inlineStr">
        <is>
          <t>Technology</t>
        </is>
      </c>
      <c r="C379" s="17" t="n">
        <v>4</v>
      </c>
      <c r="D379" s="17" t="inlineStr">
        <is>
          <t>IRIS2385</t>
        </is>
      </c>
      <c r="E379" s="17" t="inlineStr">
        <is>
          <t>Hemant Sakunde</t>
        </is>
      </c>
      <c r="F379" s="17" t="inlineStr">
        <is>
          <t>Trainee Software Engineer</t>
        </is>
      </c>
      <c r="G379" s="17" t="inlineStr">
        <is>
          <t>Nikhil Nalawade</t>
        </is>
      </c>
      <c r="H379" s="17" t="inlineStr">
        <is>
          <t>IRIS0846</t>
        </is>
      </c>
      <c r="I379" s="17" t="n">
        <v>1.3</v>
      </c>
      <c r="J379" s="17" t="inlineStr">
        <is>
          <t>B.E</t>
        </is>
      </c>
      <c r="K379" s="17" t="inlineStr">
        <is>
          <t>L2 – Trainee</t>
        </is>
      </c>
      <c r="L379" s="82" t="inlineStr">
        <is>
          <t>20 of 20</t>
        </is>
      </c>
      <c r="M379" s="83" t="n"/>
      <c r="N379"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79" s="83" t="inlineStr">
        <is>
          <t>Latest rating: 4 · Potential: High · 9-box: Trusted Professional</t>
        </is>
      </c>
      <c r="P379" s="83" t="inlineStr">
        <is>
          <t>Complexity &amp; Expertise: A3: Covers UI, API development, DevOps, database management and deployment on a new product → moved up 1
Autonomy &amp; Decision: A2: Only prioritising bug fixes named → moved up 0.5
Accountability &amp; Impact: A2: Smooth client demos: consistent data, no bugs, timely deployment → moved up 0.5
Leadership &amp; Strategy: A1: None described → matches the start</t>
        </is>
      </c>
      <c r="Q379" s="84" t="inlineStr">
        <is>
          <t>Open ▸</t>
        </is>
      </c>
      <c r="R379" s="84" t="inlineStr">
        <is>
          <t>Card ▸</t>
        </is>
      </c>
      <c r="S379" s="85" t="inlineStr">
        <is>
          <t>Engineering &amp; Development</t>
        </is>
      </c>
      <c r="T379" s="86" t="inlineStr">
        <is>
          <t>Full-Stack Development</t>
        </is>
      </c>
      <c r="U379" s="86" t="inlineStr">
        <is>
          <t>R037</t>
        </is>
      </c>
      <c r="V379" s="86" t="inlineStr">
        <is>
          <t>Full-Stack Development · IC</t>
        </is>
      </c>
      <c r="W379" s="101" t="inlineStr">
        <is>
          <t>A2</t>
        </is>
      </c>
      <c r="X379" s="86" t="inlineStr">
        <is>
          <t>Band A · Practitioner</t>
        </is>
      </c>
      <c r="Y379" s="86" t="inlineStr">
        <is>
          <t>Software Engineer</t>
        </is>
      </c>
      <c r="Z379" s="86" t="n"/>
      <c r="AA379" s="86" t="inlineStr">
        <is>
          <t>Placed at A2 by the evidence: six ratings × market-derived weights and rules R1–R13 · no move needed for the reporting line</t>
        </is>
      </c>
      <c r="AB379" s="86" t="n"/>
      <c r="AC379" s="88" t="inlineStr">
        <is>
          <t>A2</t>
        </is>
      </c>
      <c r="AD379" s="21" t="inlineStr">
        <is>
          <t>Medium · 1.3 yrs vs market 0–3 yrs for A2</t>
        </is>
      </c>
      <c r="AE379" s="21" t="n"/>
      <c r="AF379" s="21" t="inlineStr">
        <is>
          <t>P1–P2 · SFIA 2 Assist</t>
        </is>
      </c>
      <c r="AG379" s="89" t="str">
        <f>IFERROR(IF(INDEX(RM_I_C,MATCH($U379,RM_KEY,0))="","",INDEX(RM_I_C,MATCH($U379,RM_KEY,0))),"")</f>
        <v>H</v>
      </c>
      <c r="AH379" s="90" t="str">
        <f>IFERROR(IF(INDEX(RM_I_Au,MATCH($U379,RM_KEY,0))="","",INDEX(RM_I_Au,MATCH($U379,RM_KEY,0))),"")</f>
        <v>M</v>
      </c>
      <c r="AI379" s="90" t="str">
        <f>IFERROR(IF(INDEX(RM_I_Ac,MATCH($U379,RM_KEY,0))="","",INDEX(RM_I_Ac,MATCH($U379,RM_KEY,0))),"")</f>
        <v>L</v>
      </c>
      <c r="AJ379" s="90" t="str">
        <f>IFERROR(IF(INDEX(RM_I_L,MATCH($U379,RM_KEY,0))="","",INDEX(RM_I_L,MATCH($U379,RM_KEY,0))),"")</f>
        <v>L</v>
      </c>
      <c r="AK379" s="90" t="str">
        <f>IFERROR(IF(INDEX(RM_I_BI,MATCH($U379,RM_KEY,0))="","",INDEX(RM_I_BI,MATCH($U379,RM_KEY,0))),"")</f>
        <v>L</v>
      </c>
      <c r="AL379" s="90" t="str">
        <f>IFERROR(IF(INDEX(RM_I_Exp,MATCH($U379,RM_KEY,0))="","",INDEX(RM_I_Exp,MATCH($U379,RM_KEY,0))),"")</f>
        <v>L</v>
      </c>
      <c r="AM379" s="90" t="str">
        <f>IFERROR(IF(INDEX(RM_I_Edu,MATCH($U379,RM_KEY,0))="","",INDEX(RM_I_Edu,MATCH($U379,RM_KEY,0))),"")</f>
        <v>L</v>
      </c>
      <c r="AN379" s="91" t="str">
        <f>IFERROR(IF(INDEX(RM_M_C,MATCH($U379,RM_KEY,0))="","",INDEX(RM_M_C,MATCH($U379,RM_KEY,0))),"")</f>
        <v>H</v>
      </c>
      <c r="AO379" s="92" t="str">
        <f>IFERROR(IF(INDEX(RM_M_Au,MATCH($U379,RM_KEY,0))="","",INDEX(RM_M_Au,MATCH($U379,RM_KEY,0))),"")</f>
        <v>M</v>
      </c>
      <c r="AP379" s="92" t="str">
        <f>IFERROR(IF(INDEX(RM_M_Ac,MATCH($U379,RM_KEY,0))="","",INDEX(RM_M_Ac,MATCH($U379,RM_KEY,0))),"")</f>
        <v>M</v>
      </c>
      <c r="AQ379" s="92" t="str">
        <f>IFERROR(IF(INDEX(RM_M_L,MATCH($U379,RM_KEY,0))="","",INDEX(RM_M_L,MATCH($U379,RM_KEY,0))),"")</f>
        <v>L</v>
      </c>
      <c r="AR379" s="92" t="str">
        <f>IFERROR(IF(INDEX(RM_M_BI,MATCH($U379,RM_KEY,0))="","",INDEX(RM_M_BI,MATCH($U379,RM_KEY,0))),"")</f>
        <v>L</v>
      </c>
      <c r="AS379" s="92" t="str">
        <f>IFERROR(IF(INDEX(RM_M_Exp,MATCH($U379,RM_KEY,0))="","",INDEX(RM_M_Exp,MATCH($U379,RM_KEY,0))),"")</f>
        <v>L</v>
      </c>
      <c r="AT379" s="92" t="str">
        <f>IFERROR(IF(INDEX(RM_M_Edu,MATCH($U379,RM_KEY,0))="","",INDEX(RM_M_Edu,MATCH($U379,RM_KEY,0))),"")</f>
        <v>L</v>
      </c>
      <c r="AU379" s="93" t="str">
        <f>IFERROR(IF(INDEX(RM_L_C,MATCH($U379,RM_KEY,0))="","",INDEX(RM_L_C,MATCH($U379,RM_KEY,0))),"")</f>
        <v/>
      </c>
      <c r="AV379" s="94" t="str">
        <f>IFERROR(IF(INDEX(RM_L_Au,MATCH($U379,RM_KEY,0))="","",INDEX(RM_L_Au,MATCH($U379,RM_KEY,0))),"")</f>
        <v/>
      </c>
      <c r="AW379" s="94" t="str">
        <f>IFERROR(IF(INDEX(RM_L_Ac,MATCH($U379,RM_KEY,0))="","",INDEX(RM_L_Ac,MATCH($U379,RM_KEY,0))),"")</f>
        <v/>
      </c>
      <c r="AX379" s="94" t="str">
        <f>IFERROR(IF(INDEX(RM_L_L,MATCH($U379,RM_KEY,0))="","",INDEX(RM_L_L,MATCH($U379,RM_KEY,0))),"")</f>
        <v/>
      </c>
      <c r="AY379" s="94" t="str">
        <f>IFERROR(IF(INDEX(RM_L_BI,MATCH($U379,RM_KEY,0))="","",INDEX(RM_L_BI,MATCH($U379,RM_KEY,0))),"")</f>
        <v/>
      </c>
      <c r="AZ379" s="94" t="str">
        <f>IFERROR(IF(INDEX(RM_L_Exp,MATCH($U379,RM_KEY,0))="","",INDEX(RM_L_Exp,MATCH($U379,RM_KEY,0))),"")</f>
        <v/>
      </c>
      <c r="BA379" s="94" t="str">
        <f>IFERROR(IF(INDEX(RM_L_Edu,MATCH($U379,RM_KEY,0))="","",INDEX(RM_L_Edu,MATCH($U379,RM_KEY,0))),"")</f>
        <v/>
      </c>
      <c r="BB379" s="89" t="inlineStr">
        <is>
          <t>M</t>
        </is>
      </c>
      <c r="BC379" s="90" t="inlineStr">
        <is>
          <t>M</t>
        </is>
      </c>
      <c r="BD379" s="90" t="inlineStr">
        <is>
          <t>M</t>
        </is>
      </c>
      <c r="BE379" s="90" t="inlineStr">
        <is>
          <t>L</t>
        </is>
      </c>
      <c r="BF379" s="90" t="n"/>
      <c r="BG379" s="90" t="inlineStr">
        <is>
          <t>M</t>
        </is>
      </c>
      <c r="BH379" s="90" t="inlineStr">
        <is>
          <t>M</t>
        </is>
      </c>
      <c r="BI379" s="93" t="n"/>
      <c r="BJ379" s="94" t="n"/>
      <c r="BK379" s="94" t="n"/>
      <c r="BL379" s="94" t="n"/>
      <c r="BM379" s="94" t="n"/>
      <c r="BN379" s="94" t="n"/>
      <c r="BO379" s="94" t="n"/>
      <c r="BP379" s="63" t="n"/>
      <c r="BQ379" s="95" t="str">
        <f>IF(CY379=0,"",IF(BP379&lt;&gt;"",BP379,IF(LEFT(W379,1)="X",W379,IF(OR(W379="B+",W379="C+"),INDEX(LAD_PC,MAX(1,MIN(14,MATCH(W379,LAD_PC,0)+IF((DA379-CZ379)&gt;=0.5,1,IF((DA379-CZ379)&lt;=-0.5,-1,0))))),INDEX(LAD_STD,MAX(1,MIN(12,MATCH(W379,LAD_STD,0)+IF((DA379-CZ379)&gt;=0.5,1,IF((DA379-CZ379)&lt;=-0.5,-1,0)))))))))</f>
        <v/>
      </c>
      <c r="BR379" s="86" t="str">
        <f>IF(BQ379="","",IFERROR(CHOOSE(INDEX(B_RANK,MATCH(BQ379,B_LVL,0)),"Band A · Practitioner","Band B · Specialist / Manager","B+ · Player-Coach","Band C · Principal / Head","C+ · Player-Coach","Band D · Business leadership","Band E · Enterprise leadership"),"Band X · Consultant"))</f>
        <v/>
      </c>
      <c r="BS379" s="86" t="str">
        <f>IF(BQ379="","",IF(BQ379=W379,"• Same",IF(INDEX(B_VAL,MATCH(BQ379,B_LVL,0))&gt;INDEX(B_VAL,MATCH(W379,B_LVL,0)),"▲ Up","▼ Down")))</f>
        <v/>
      </c>
      <c r="BT379" s="95" t="str">
        <f>IF(BQ379&lt;&gt;"",BQ379,W379)</f>
        <v>A2</v>
      </c>
      <c r="BU379" s="86" t="str">
        <f>IFERROR(IF($H379="","—",IF(OR(LEFT(BT379,1)="X",LEFT(INDEX($BT$7:$BT$592,MATCH($H379,$D$7:$D$592,0)),1)="X"),"—",IF(AND(LEFT(BT379,1)="E",LEFT(INDEX($BT$7:$BT$592,MATCH($H379,$D$7:$D$592,0)),1)="E"),"Exception · Band E",IF(INDEX(B_VAL,MATCH(BT379,B_LVL,0))&gt;=INDEX(B_VAL,MATCH(INDEX($BT$7:$BT$592,MATCH($H379,$D$7:$D$592,0)),B_LVL,0)),"⚠ At or above the manager",IF(INDEX(B_RANK,MATCH(BT379,B_LVL,0))=INDEX(B_RANK,MATCH(INDEX($BT$7:$BT$592,MATCH($H379,$D$7:$D$592,0)),B_LVL,0)),"⚠ Same band as the manager","OK"))))),"—")</f>
        <v>OK</v>
      </c>
      <c r="BV379" s="64" t="n"/>
      <c r="BW379" s="20">
        <f>IFERROR(INDEX(LMH_PTS,MATCH(AG379,LMH_KEY,0)),0)</f>
        <v>9</v>
      </c>
      <c r="BX379" s="21">
        <f>IFERROR(INDEX(LMH_PTS,MATCH(AH379,LMH_KEY,0)),0)</f>
        <v>3</v>
      </c>
      <c r="BY379" s="21">
        <f>IFERROR(INDEX(LMH_PTS,MATCH(AI379,LMH_KEY,0)),0)</f>
        <v>1</v>
      </c>
      <c r="BZ379" s="21">
        <f>IFERROR(INDEX(LMH_PTS,MATCH(AJ379,LMH_KEY,0)),0)</f>
        <v>1</v>
      </c>
      <c r="CA379" s="21">
        <f>IFERROR(INDEX(LMH_PTS,MATCH(AK379,LMH_KEY,0)),0)</f>
        <v>1</v>
      </c>
      <c r="CB379" s="21">
        <f>IFERROR(INDEX(LMH_PTS,MATCH(AL379,LMH_KEY,0)),0)</f>
        <v>1</v>
      </c>
      <c r="CC379" s="21">
        <f>IFERROR(INDEX(LMH_PTS,MATCH(AM379,LMH_KEY,0)),0)</f>
        <v>1</v>
      </c>
      <c r="CD379" s="21">
        <f>IFERROR(INDEX(LMH_PTS,MATCH(IF(AU379&lt;&gt;"",AU379,AG379),LMH_KEY,0)),0)</f>
        <v>9</v>
      </c>
      <c r="CE379" s="21">
        <f>IFERROR(INDEX(LMH_PTS,MATCH(IF(AV379&lt;&gt;"",AV379,AH379),LMH_KEY,0)),0)</f>
        <v>3</v>
      </c>
      <c r="CF379" s="21">
        <f>IFERROR(INDEX(LMH_PTS,MATCH(IF(AW379&lt;&gt;"",AW379,AI379),LMH_KEY,0)),0)</f>
        <v>1</v>
      </c>
      <c r="CG379" s="21">
        <f>IFERROR(INDEX(LMH_PTS,MATCH(IF(AX379&lt;&gt;"",AX379,AJ379),LMH_KEY,0)),0)</f>
        <v>1</v>
      </c>
      <c r="CH379" s="21">
        <f>IFERROR(INDEX(LMH_PTS,MATCH(IF(AY379&lt;&gt;"",AY379,AK379),LMH_KEY,0)),0)</f>
        <v>1</v>
      </c>
      <c r="CI379" s="21">
        <f>IFERROR(INDEX(LMH_PTS,MATCH(IF(AZ379&lt;&gt;"",AZ379,AL379),LMH_KEY,0)),0)</f>
        <v>1</v>
      </c>
      <c r="CJ379" s="21">
        <f>IFERROR(INDEX(LMH_PTS,MATCH(IF(BA379&lt;&gt;"",BA379,AM379),LMH_KEY,0)),0)</f>
        <v>1</v>
      </c>
      <c r="CK379" s="21">
        <f>IF(BB379="",0,IFERROR(INDEX(LMH_STEP,MATCH(BB379,LMH_KEY,0)),0))</f>
        <v>0</v>
      </c>
      <c r="CL379" s="21">
        <f>IF(BC379="",0,IFERROR(INDEX(LMH_STEP,MATCH(BC379,LMH_KEY,0)),0))</f>
        <v>0</v>
      </c>
      <c r="CM379" s="21">
        <f>IF(BD379="",0,IFERROR(INDEX(LMH_STEP,MATCH(BD379,LMH_KEY,0)),0))</f>
        <v>0</v>
      </c>
      <c r="CN379" s="21">
        <f>IF(BE379="",0,IFERROR(INDEX(LMH_STEP,MATCH(BE379,LMH_KEY,0)),0))</f>
        <v>-1</v>
      </c>
      <c r="CO379" s="21">
        <f>IF(BF379="",0,IFERROR(INDEX(LMH_STEP,MATCH(BF379,LMH_KEY,0)),0))</f>
        <v>0</v>
      </c>
      <c r="CP379" s="21">
        <f>IF(BG379="",0,IFERROR(INDEX(LMH_STEP,MATCH(BG379,LMH_KEY,0)),0))</f>
        <v>0</v>
      </c>
      <c r="CQ379" s="21">
        <f>IF(BH379="",0,IFERROR(INDEX(LMH_STEP,MATCH(BH379,LMH_KEY,0)),0))</f>
        <v>0</v>
      </c>
      <c r="CR379" s="21">
        <f>IF(BI379&lt;&gt;"",IFERROR(INDEX(LMH_STEP,MATCH(BI379,LMH_KEY,0)),0),CK379)</f>
        <v>0</v>
      </c>
      <c r="CS379" s="21">
        <f>IF(BJ379&lt;&gt;"",IFERROR(INDEX(LMH_STEP,MATCH(BJ379,LMH_KEY,0)),0),CL379)</f>
        <v>0</v>
      </c>
      <c r="CT379" s="21">
        <f>IF(BK379&lt;&gt;"",IFERROR(INDEX(LMH_STEP,MATCH(BK379,LMH_KEY,0)),0),CM379)</f>
        <v>0</v>
      </c>
      <c r="CU379" s="21">
        <f>IF(BL379&lt;&gt;"",IFERROR(INDEX(LMH_STEP,MATCH(BL379,LMH_KEY,0)),0),CN379)</f>
        <v>-1</v>
      </c>
      <c r="CV379" s="21">
        <f>IF(BM379&lt;&gt;"",IFERROR(INDEX(LMH_STEP,MATCH(BM379,LMH_KEY,0)),0),CO379)</f>
        <v>0</v>
      </c>
      <c r="CW379" s="21">
        <f>IF(BN379&lt;&gt;"",IFERROR(INDEX(LMH_STEP,MATCH(BN379,LMH_KEY,0)),0),CP379)</f>
        <v>0</v>
      </c>
      <c r="CX379" s="21">
        <f>IF(BO379&lt;&gt;"",IFERROR(INDEX(LMH_STEP,MATCH(BO379,LMH_KEY,0)),0),CQ379)</f>
        <v>0</v>
      </c>
      <c r="CY379" s="21">
        <f>COUNTA(BI379:BO379)+IF(BP379&lt;&gt;"",1,0)+IFERROR(INDEX(RM_LCNT,MATCH($U379,RM_KEY,0)),0)</f>
        <v>0</v>
      </c>
      <c r="CZ379" s="21">
        <f>IF((BW379+BX379+BY379+BZ379+CA379+CB379+CC379)=0,0,(BW379*CK379+BX379*CL379+BY379*CM379+BZ379*CN379+CA379*CO379+CB379*CP379+CC379*CQ379)/(BW379+BX379+BY379+BZ379+CA379+CB379+CC379))</f>
        <v>-0.0588235294117647</v>
      </c>
      <c r="DA379" s="21">
        <f>IF((CD379+CE379+CF379+CG379+CH379+CI379+CJ379)=0,0,(CD379*CR379+CE379*CS379+CF379*CT379+CG379*CU379+CH379*CV379+CI379*CW379+CJ379*CX379)/(CD379+CE379+CF379+CG379+CH379+CI379+CJ379))</f>
        <v>-0.0588235294117647</v>
      </c>
    </row>
    <row r="380" ht="70" customHeight="1">
      <c r="A380" s="59" t="inlineStr">
        <is>
          <t>iFile</t>
        </is>
      </c>
      <c r="B380" s="17" t="inlineStr">
        <is>
          <t>Technology</t>
        </is>
      </c>
      <c r="C380" s="17" t="n">
        <v>3</v>
      </c>
      <c r="D380" s="17" t="inlineStr">
        <is>
          <t>IRIS0929</t>
        </is>
      </c>
      <c r="E380" s="17" t="inlineStr">
        <is>
          <t>Sandeep Dwivedi</t>
        </is>
      </c>
      <c r="F380" s="17" t="inlineStr">
        <is>
          <t>Project Manager</t>
        </is>
      </c>
      <c r="G380" s="17" t="inlineStr">
        <is>
          <t>Pradip Dey</t>
        </is>
      </c>
      <c r="H380" s="17" t="inlineStr">
        <is>
          <t>IRISC223</t>
        </is>
      </c>
      <c r="I380" s="17" t="n">
        <v>15</v>
      </c>
      <c r="J380" s="17" t="inlineStr">
        <is>
          <t>MMS</t>
        </is>
      </c>
      <c r="K380" s="17" t="inlineStr">
        <is>
          <t>L5 – Manager</t>
        </is>
      </c>
      <c r="L380" s="82" t="inlineStr">
        <is>
          <t>20 of 20</t>
        </is>
      </c>
      <c r="M380" s="83" t="n"/>
      <c r="N380" s="83" t="inlineStr">
        <is>
          <t>Annual · set by manager: 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t>
        </is>
      </c>
      <c r="O380" s="83" t="inlineStr">
        <is>
          <t>Latest rating: 3 · Potential: Medium · 9-box: Core Contributor</t>
        </is>
      </c>
      <c r="P380" s="83" t="inlineStr">
        <is>
          <t>Complexity &amp; Expertise: B1: Manages scope, timelines, risks and resources across client and cross-functional teams; generic wording → moved down 0.5
Autonomy &amp; Decision: B1: Prioritises work and tickets; no other decisions named → moved down 0.5
Accountability &amp; Impact: B2: Project delivery and commitments to management and clients → moved down 0.5
Leadership &amp; Strategy: B1: 4 direct reports; prioritises team's work; no leadership detail → moved down 0.5</t>
        </is>
      </c>
      <c r="Q380" s="84" t="inlineStr">
        <is>
          <t>Open ▸</t>
        </is>
      </c>
      <c r="R380" s="84" t="inlineStr">
        <is>
          <t>Card ▸</t>
        </is>
      </c>
      <c r="S380" s="85" t="inlineStr">
        <is>
          <t>Project &amp; Program Management</t>
        </is>
      </c>
      <c r="T380" s="86" t="inlineStr">
        <is>
          <t>Project &amp; Program Delivery</t>
        </is>
      </c>
      <c r="U380" s="86" t="inlineStr">
        <is>
          <t>R069</t>
        </is>
      </c>
      <c r="V380" s="86" t="inlineStr">
        <is>
          <t>Project &amp; Program Delivery · Manager</t>
        </is>
      </c>
      <c r="W380" s="98" t="inlineStr">
        <is>
          <t>C1</t>
        </is>
      </c>
      <c r="X380" s="86" t="inlineStr">
        <is>
          <t>Band C · Principal / Head</t>
        </is>
      </c>
      <c r="Y380" s="86" t="inlineStr">
        <is>
          <t>Associate Head – Project &amp; Program Delivery</t>
        </is>
      </c>
      <c r="Z380" s="100" t="inlineStr">
        <is>
          <t>Delivery Manager → Associate Head – Project &amp; Program Delivery</t>
        </is>
      </c>
      <c r="AA380" s="86" t="inlineStr">
        <is>
          <t>Evidence level B2 · moved up to C1 so that no reportee shares a band with their manager, with the fewest moves across IRIS</t>
        </is>
      </c>
      <c r="AB380" s="86" t="n"/>
      <c r="AC380" s="88" t="inlineStr">
        <is>
          <t>B2</t>
        </is>
      </c>
      <c r="AD380" s="21" t="inlineStr">
        <is>
          <t>Medium · 15 yrs vs market 12–17 yrs for C1</t>
        </is>
      </c>
      <c r="AE380" s="21" t="inlineStr">
        <is>
          <t>4 direct reports · norm 5–8, mostly managers</t>
        </is>
      </c>
      <c r="AF380" s="21" t="inlineStr">
        <is>
          <t>P6 / M5 · SFIA 5–6</t>
        </is>
      </c>
      <c r="AG380" s="89" t="str">
        <f>IFERROR(IF(INDEX(RM_I_C,MATCH($U380,RM_KEY,0))="","",INDEX(RM_I_C,MATCH($U380,RM_KEY,0))),"")</f>
        <v>H</v>
      </c>
      <c r="AH380" s="90" t="str">
        <f>IFERROR(IF(INDEX(RM_I_Au,MATCH($U380,RM_KEY,0))="","",INDEX(RM_I_Au,MATCH($U380,RM_KEY,0))),"")</f>
        <v>M</v>
      </c>
      <c r="AI380" s="90" t="str">
        <f>IFERROR(IF(INDEX(RM_I_Ac,MATCH($U380,RM_KEY,0))="","",INDEX(RM_I_Ac,MATCH($U380,RM_KEY,0))),"")</f>
        <v>L</v>
      </c>
      <c r="AJ380" s="90" t="str">
        <f>IFERROR(IF(INDEX(RM_I_L,MATCH($U380,RM_KEY,0))="","",INDEX(RM_I_L,MATCH($U380,RM_KEY,0))),"")</f>
        <v>M</v>
      </c>
      <c r="AK380" s="90" t="str">
        <f>IFERROR(IF(INDEX(RM_I_BI,MATCH($U380,RM_KEY,0))="","",INDEX(RM_I_BI,MATCH($U380,RM_KEY,0))),"")</f>
        <v>L</v>
      </c>
      <c r="AL380" s="90" t="str">
        <f>IFERROR(IF(INDEX(RM_I_Exp,MATCH($U380,RM_KEY,0))="","",INDEX(RM_I_Exp,MATCH($U380,RM_KEY,0))),"")</f>
        <v>L</v>
      </c>
      <c r="AM380" s="90" t="str">
        <f>IFERROR(IF(INDEX(RM_I_Edu,MATCH($U380,RM_KEY,0))="","",INDEX(RM_I_Edu,MATCH($U380,RM_KEY,0))),"")</f>
        <v>L</v>
      </c>
      <c r="AN380" s="91" t="str">
        <f>IFERROR(IF(INDEX(RM_M_C,MATCH($U380,RM_KEY,0))="","",INDEX(RM_M_C,MATCH($U380,RM_KEY,0))),"")</f>
        <v>H</v>
      </c>
      <c r="AO380" s="92" t="str">
        <f>IFERROR(IF(INDEX(RM_M_Au,MATCH($U380,RM_KEY,0))="","",INDEX(RM_M_Au,MATCH($U380,RM_KEY,0))),"")</f>
        <v>M</v>
      </c>
      <c r="AP380" s="92" t="str">
        <f>IFERROR(IF(INDEX(RM_M_Ac,MATCH($U380,RM_KEY,0))="","",INDEX(RM_M_Ac,MATCH($U380,RM_KEY,0))),"")</f>
        <v>M</v>
      </c>
      <c r="AQ380" s="92" t="str">
        <f>IFERROR(IF(INDEX(RM_M_L,MATCH($U380,RM_KEY,0))="","",INDEX(RM_M_L,MATCH($U380,RM_KEY,0))),"")</f>
        <v>M</v>
      </c>
      <c r="AR380" s="92" t="str">
        <f>IFERROR(IF(INDEX(RM_M_BI,MATCH($U380,RM_KEY,0))="","",INDEX(RM_M_BI,MATCH($U380,RM_KEY,0))),"")</f>
        <v>L</v>
      </c>
      <c r="AS380" s="92" t="str">
        <f>IFERROR(IF(INDEX(RM_M_Exp,MATCH($U380,RM_KEY,0))="","",INDEX(RM_M_Exp,MATCH($U380,RM_KEY,0))),"")</f>
        <v>L</v>
      </c>
      <c r="AT380" s="92" t="str">
        <f>IFERROR(IF(INDEX(RM_M_Edu,MATCH($U380,RM_KEY,0))="","",INDEX(RM_M_Edu,MATCH($U380,RM_KEY,0))),"")</f>
        <v>L</v>
      </c>
      <c r="AU380" s="93" t="str">
        <f>IFERROR(IF(INDEX(RM_L_C,MATCH($U380,RM_KEY,0))="","",INDEX(RM_L_C,MATCH($U380,RM_KEY,0))),"")</f>
        <v/>
      </c>
      <c r="AV380" s="94" t="str">
        <f>IFERROR(IF(INDEX(RM_L_Au,MATCH($U380,RM_KEY,0))="","",INDEX(RM_L_Au,MATCH($U380,RM_KEY,0))),"")</f>
        <v/>
      </c>
      <c r="AW380" s="94" t="str">
        <f>IFERROR(IF(INDEX(RM_L_Ac,MATCH($U380,RM_KEY,0))="","",INDEX(RM_L_Ac,MATCH($U380,RM_KEY,0))),"")</f>
        <v/>
      </c>
      <c r="AX380" s="94" t="str">
        <f>IFERROR(IF(INDEX(RM_L_L,MATCH($U380,RM_KEY,0))="","",INDEX(RM_L_L,MATCH($U380,RM_KEY,0))),"")</f>
        <v/>
      </c>
      <c r="AY380" s="94" t="str">
        <f>IFERROR(IF(INDEX(RM_L_BI,MATCH($U380,RM_KEY,0))="","",INDEX(RM_L_BI,MATCH($U380,RM_KEY,0))),"")</f>
        <v/>
      </c>
      <c r="AZ380" s="94" t="str">
        <f>IFERROR(IF(INDEX(RM_L_Exp,MATCH($U380,RM_KEY,0))="","",INDEX(RM_L_Exp,MATCH($U380,RM_KEY,0))),"")</f>
        <v/>
      </c>
      <c r="BA380" s="94" t="str">
        <f>IFERROR(IF(INDEX(RM_L_Edu,MATCH($U380,RM_KEY,0))="","",INDEX(RM_L_Edu,MATCH($U380,RM_KEY,0))),"")</f>
        <v/>
      </c>
      <c r="BB380" s="89" t="inlineStr">
        <is>
          <t>L</t>
        </is>
      </c>
      <c r="BC380" s="90" t="inlineStr">
        <is>
          <t>L</t>
        </is>
      </c>
      <c r="BD380" s="90" t="inlineStr">
        <is>
          <t>L</t>
        </is>
      </c>
      <c r="BE380" s="90" t="inlineStr">
        <is>
          <t>L</t>
        </is>
      </c>
      <c r="BF380" s="90" t="inlineStr">
        <is>
          <t>L</t>
        </is>
      </c>
      <c r="BG380" s="90" t="inlineStr">
        <is>
          <t>H</t>
        </is>
      </c>
      <c r="BH380" s="90" t="inlineStr">
        <is>
          <t>M</t>
        </is>
      </c>
      <c r="BI380" s="93" t="n"/>
      <c r="BJ380" s="94" t="n"/>
      <c r="BK380" s="94" t="n"/>
      <c r="BL380" s="94" t="n"/>
      <c r="BM380" s="94" t="n"/>
      <c r="BN380" s="94" t="n"/>
      <c r="BO380" s="94" t="n"/>
      <c r="BP380" s="63" t="n"/>
      <c r="BQ380" s="95" t="str">
        <f>IF(CY380=0,"",IF(BP380&lt;&gt;"",BP380,IF(LEFT(W380,1)="X",W380,IF(OR(W380="B+",W380="C+"),INDEX(LAD_PC,MAX(1,MIN(14,MATCH(W380,LAD_PC,0)+IF((DA380-CZ380)&gt;=0.5,1,IF((DA380-CZ380)&lt;=-0.5,-1,0))))),INDEX(LAD_STD,MAX(1,MIN(12,MATCH(W380,LAD_STD,0)+IF((DA380-CZ380)&gt;=0.5,1,IF((DA380-CZ380)&lt;=-0.5,-1,0)))))))))</f>
        <v/>
      </c>
      <c r="BR380" s="86" t="str">
        <f>IF(BQ380="","",IFERROR(CHOOSE(INDEX(B_RANK,MATCH(BQ380,B_LVL,0)),"Band A · Practitioner","Band B · Specialist / Manager","B+ · Player-Coach","Band C · Principal / Head","C+ · Player-Coach","Band D · Business leadership","Band E · Enterprise leadership"),"Band X · Consultant"))</f>
        <v/>
      </c>
      <c r="BS380" s="86" t="str">
        <f>IF(BQ380="","",IF(BQ380=W380,"• Same",IF(INDEX(B_VAL,MATCH(BQ380,B_LVL,0))&gt;INDEX(B_VAL,MATCH(W380,B_LVL,0)),"▲ Up","▼ Down")))</f>
        <v/>
      </c>
      <c r="BT380" s="95" t="str">
        <f>IF(BQ380&lt;&gt;"",BQ380,W380)</f>
        <v>C1</v>
      </c>
      <c r="BU380" s="86" t="str">
        <f>IFERROR(IF($H380="","—",IF(OR(LEFT(BT380,1)="X",LEFT(INDEX($BT$7:$BT$592,MATCH($H380,$D$7:$D$592,0)),1)="X"),"—",IF(AND(LEFT(BT380,1)="E",LEFT(INDEX($BT$7:$BT$592,MATCH($H380,$D$7:$D$592,0)),1)="E"),"Exception · Band E",IF(INDEX(B_VAL,MATCH(BT380,B_LVL,0))&gt;=INDEX(B_VAL,MATCH(INDEX($BT$7:$BT$592,MATCH($H380,$D$7:$D$592,0)),B_LVL,0)),"⚠ At or above the manager",IF(INDEX(B_RANK,MATCH(BT380,B_LVL,0))=INDEX(B_RANK,MATCH(INDEX($BT$7:$BT$592,MATCH($H380,$D$7:$D$592,0)),B_LVL,0)),"⚠ Same band as the manager","OK"))))),"—")</f>
        <v>OK</v>
      </c>
      <c r="BV380" s="64" t="n"/>
      <c r="BW380" s="20">
        <f>IFERROR(INDEX(LMH_PTS,MATCH(AG380,LMH_KEY,0)),0)</f>
        <v>9</v>
      </c>
      <c r="BX380" s="21">
        <f>IFERROR(INDEX(LMH_PTS,MATCH(AH380,LMH_KEY,0)),0)</f>
        <v>3</v>
      </c>
      <c r="BY380" s="21">
        <f>IFERROR(INDEX(LMH_PTS,MATCH(AI380,LMH_KEY,0)),0)</f>
        <v>1</v>
      </c>
      <c r="BZ380" s="21">
        <f>IFERROR(INDEX(LMH_PTS,MATCH(AJ380,LMH_KEY,0)),0)</f>
        <v>3</v>
      </c>
      <c r="CA380" s="21">
        <f>IFERROR(INDEX(LMH_PTS,MATCH(AK380,LMH_KEY,0)),0)</f>
        <v>1</v>
      </c>
      <c r="CB380" s="21">
        <f>IFERROR(INDEX(LMH_PTS,MATCH(AL380,LMH_KEY,0)),0)</f>
        <v>1</v>
      </c>
      <c r="CC380" s="21">
        <f>IFERROR(INDEX(LMH_PTS,MATCH(AM380,LMH_KEY,0)),0)</f>
        <v>1</v>
      </c>
      <c r="CD380" s="21">
        <f>IFERROR(INDEX(LMH_PTS,MATCH(IF(AU380&lt;&gt;"",AU380,AG380),LMH_KEY,0)),0)</f>
        <v>9</v>
      </c>
      <c r="CE380" s="21">
        <f>IFERROR(INDEX(LMH_PTS,MATCH(IF(AV380&lt;&gt;"",AV380,AH380),LMH_KEY,0)),0)</f>
        <v>3</v>
      </c>
      <c r="CF380" s="21">
        <f>IFERROR(INDEX(LMH_PTS,MATCH(IF(AW380&lt;&gt;"",AW380,AI380),LMH_KEY,0)),0)</f>
        <v>1</v>
      </c>
      <c r="CG380" s="21">
        <f>IFERROR(INDEX(LMH_PTS,MATCH(IF(AX380&lt;&gt;"",AX380,AJ380),LMH_KEY,0)),0)</f>
        <v>3</v>
      </c>
      <c r="CH380" s="21">
        <f>IFERROR(INDEX(LMH_PTS,MATCH(IF(AY380&lt;&gt;"",AY380,AK380),LMH_KEY,0)),0)</f>
        <v>1</v>
      </c>
      <c r="CI380" s="21">
        <f>IFERROR(INDEX(LMH_PTS,MATCH(IF(AZ380&lt;&gt;"",AZ380,AL380),LMH_KEY,0)),0)</f>
        <v>1</v>
      </c>
      <c r="CJ380" s="21">
        <f>IFERROR(INDEX(LMH_PTS,MATCH(IF(BA380&lt;&gt;"",BA380,AM380),LMH_KEY,0)),0)</f>
        <v>1</v>
      </c>
      <c r="CK380" s="21">
        <f>IF(BB380="",0,IFERROR(INDEX(LMH_STEP,MATCH(BB380,LMH_KEY,0)),0))</f>
        <v>-1</v>
      </c>
      <c r="CL380" s="21">
        <f>IF(BC380="",0,IFERROR(INDEX(LMH_STEP,MATCH(BC380,LMH_KEY,0)),0))</f>
        <v>-1</v>
      </c>
      <c r="CM380" s="21">
        <f>IF(BD380="",0,IFERROR(INDEX(LMH_STEP,MATCH(BD380,LMH_KEY,0)),0))</f>
        <v>-1</v>
      </c>
      <c r="CN380" s="21">
        <f>IF(BE380="",0,IFERROR(INDEX(LMH_STEP,MATCH(BE380,LMH_KEY,0)),0))</f>
        <v>-1</v>
      </c>
      <c r="CO380" s="21">
        <f>IF(BF380="",0,IFERROR(INDEX(LMH_STEP,MATCH(BF380,LMH_KEY,0)),0))</f>
        <v>-1</v>
      </c>
      <c r="CP380" s="21">
        <f>IF(BG380="",0,IFERROR(INDEX(LMH_STEP,MATCH(BG380,LMH_KEY,0)),0))</f>
        <v>1</v>
      </c>
      <c r="CQ380" s="21">
        <f>IF(BH380="",0,IFERROR(INDEX(LMH_STEP,MATCH(BH380,LMH_KEY,0)),0))</f>
        <v>0</v>
      </c>
      <c r="CR380" s="21">
        <f>IF(BI380&lt;&gt;"",IFERROR(INDEX(LMH_STEP,MATCH(BI380,LMH_KEY,0)),0),CK380)</f>
        <v>-1</v>
      </c>
      <c r="CS380" s="21">
        <f>IF(BJ380&lt;&gt;"",IFERROR(INDEX(LMH_STEP,MATCH(BJ380,LMH_KEY,0)),0),CL380)</f>
        <v>-1</v>
      </c>
      <c r="CT380" s="21">
        <f>IF(BK380&lt;&gt;"",IFERROR(INDEX(LMH_STEP,MATCH(BK380,LMH_KEY,0)),0),CM380)</f>
        <v>-1</v>
      </c>
      <c r="CU380" s="21">
        <f>IF(BL380&lt;&gt;"",IFERROR(INDEX(LMH_STEP,MATCH(BL380,LMH_KEY,0)),0),CN380)</f>
        <v>-1</v>
      </c>
      <c r="CV380" s="21">
        <f>IF(BM380&lt;&gt;"",IFERROR(INDEX(LMH_STEP,MATCH(BM380,LMH_KEY,0)),0),CO380)</f>
        <v>-1</v>
      </c>
      <c r="CW380" s="21">
        <f>IF(BN380&lt;&gt;"",IFERROR(INDEX(LMH_STEP,MATCH(BN380,LMH_KEY,0)),0),CP380)</f>
        <v>1</v>
      </c>
      <c r="CX380" s="21">
        <f>IF(BO380&lt;&gt;"",IFERROR(INDEX(LMH_STEP,MATCH(BO380,LMH_KEY,0)),0),CQ380)</f>
        <v>0</v>
      </c>
      <c r="CY380" s="21">
        <f>COUNTA(BI380:BO380)+IF(BP380&lt;&gt;"",1,0)+IFERROR(INDEX(RM_LCNT,MATCH($U380,RM_KEY,0)),0)</f>
        <v>0</v>
      </c>
      <c r="CZ380" s="21">
        <f>IF((BW380+BX380+BY380+BZ380+CA380+CB380+CC380)=0,0,(BW380*CK380+BX380*CL380+BY380*CM380+BZ380*CN380+CA380*CO380+CB380*CP380+CC380*CQ380)/(BW380+BX380+BY380+BZ380+CA380+CB380+CC380))</f>
        <v>-0.842105263157895</v>
      </c>
      <c r="DA380" s="21">
        <f>IF((CD380+CE380+CF380+CG380+CH380+CI380+CJ380)=0,0,(CD380*CR380+CE380*CS380+CF380*CT380+CG380*CU380+CH380*CV380+CI380*CW380+CJ380*CX380)/(CD380+CE380+CF380+CG380+CH380+CI380+CJ380))</f>
        <v>-0.842105263157895</v>
      </c>
    </row>
    <row r="381" ht="70" customHeight="1">
      <c r="A381" s="59" t="inlineStr">
        <is>
          <t>iFile</t>
        </is>
      </c>
      <c r="B381" s="17" t="inlineStr">
        <is>
          <t>Technology</t>
        </is>
      </c>
      <c r="C381" s="17" t="n">
        <v>4</v>
      </c>
      <c r="D381" s="17" t="inlineStr">
        <is>
          <t>IRIS0320</t>
        </is>
      </c>
      <c r="E381" s="17" t="inlineStr">
        <is>
          <t>Ravikant Karmoju</t>
        </is>
      </c>
      <c r="F381" s="17" t="inlineStr">
        <is>
          <t>Lead Software Engineer</t>
        </is>
      </c>
      <c r="G381" s="17" t="inlineStr">
        <is>
          <t>Sandeep Dwivedi</t>
        </is>
      </c>
      <c r="H381" s="17" t="inlineStr">
        <is>
          <t>IRIS0929</t>
        </is>
      </c>
      <c r="I381" s="17" t="n">
        <v>18.6</v>
      </c>
      <c r="J381" s="17" t="inlineStr">
        <is>
          <t>BCA</t>
        </is>
      </c>
      <c r="K381" s="17" t="inlineStr">
        <is>
          <t>L5 – Lead · IC</t>
        </is>
      </c>
      <c r="L381" s="82" t="inlineStr">
        <is>
          <t>19 of 20</t>
        </is>
      </c>
      <c r="M381" s="83" t="n"/>
      <c r="N381" s="83" t="inlineStr">
        <is>
          <t>Annual · set by manager: 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t>
        </is>
      </c>
      <c r="O381" s="83" t="inlineStr">
        <is>
          <t>Latest rating: 3 · Potential: High · 9-box: Trusted Professional</t>
        </is>
      </c>
      <c r="P381" s="83" t="inlineStr">
        <is>
          <t>Complexity &amp; Expertise: B1: Technical solutions for customised iFile regulatory-reporting and BI deliveries; requirement analysis; client interaction → moved down 0.5
Autonomy &amp; Decision: B1: Decides technical solutions for the customised client delivery → moved down 0.5
Accountability &amp; Impact: B1: Delivery of customised solutions; tracks deliverables; manager cites FSA Oman IFRS 18 implementation → moved down 0.2
Leadership &amp; Strategy: A3: Lists 'manage team'; 1 direct report → moved down 0.5</t>
        </is>
      </c>
      <c r="Q381" s="84" t="inlineStr">
        <is>
          <t>Open ▸</t>
        </is>
      </c>
      <c r="R381" s="84" t="inlineStr">
        <is>
          <t>Card ▸</t>
        </is>
      </c>
      <c r="S381" s="85" t="inlineStr">
        <is>
          <t>Engineering &amp; Development</t>
        </is>
      </c>
      <c r="T381" s="86" t="inlineStr">
        <is>
          <t>Backend Development</t>
        </is>
      </c>
      <c r="U381" s="86" t="inlineStr">
        <is>
          <t>R032</t>
        </is>
      </c>
      <c r="V381" s="86" t="inlineStr">
        <is>
          <t>Backend Development · IC</t>
        </is>
      </c>
      <c r="W381" s="99" t="inlineStr">
        <is>
          <t>B3</t>
        </is>
      </c>
      <c r="X381" s="86" t="inlineStr">
        <is>
          <t>Band B · Specialist / Manager</t>
        </is>
      </c>
      <c r="Y381" s="86" t="inlineStr">
        <is>
          <t>Lead Software Engineer – POD Lead</t>
        </is>
      </c>
      <c r="Z381" s="86" t="n"/>
      <c r="AA381" s="86" t="inlineStr">
        <is>
          <t>Placed at B3 by the evidence: six ratings × market-derived weights and rules R1–R13 · no move needed for the reporting line</t>
        </is>
      </c>
      <c r="AB381" s="86" t="n"/>
      <c r="AC381" s="88" t="inlineStr">
        <is>
          <t>B3</t>
        </is>
      </c>
      <c r="AD381" s="21" t="inlineStr">
        <is>
          <t>High · 18.6 yrs vs market 8–13 yrs for B3</t>
        </is>
      </c>
      <c r="AE381" s="21" t="inlineStr">
        <is>
          <t>1 direct reports · norm IC: none · People: 5–8 incl. team leads</t>
        </is>
      </c>
      <c r="AF381" s="21" t="inlineStr">
        <is>
          <t>P5 / M4 · SFIA 5 Ensure, advise</t>
        </is>
      </c>
      <c r="AG381" s="89" t="str">
        <f>IFERROR(IF(INDEX(RM_I_C,MATCH($U381,RM_KEY,0))="","",INDEX(RM_I_C,MATCH($U381,RM_KEY,0))),"")</f>
        <v>H</v>
      </c>
      <c r="AH381" s="90" t="str">
        <f>IFERROR(IF(INDEX(RM_I_Au,MATCH($U381,RM_KEY,0))="","",INDEX(RM_I_Au,MATCH($U381,RM_KEY,0))),"")</f>
        <v>M</v>
      </c>
      <c r="AI381" s="90" t="str">
        <f>IFERROR(IF(INDEX(RM_I_Ac,MATCH($U381,RM_KEY,0))="","",INDEX(RM_I_Ac,MATCH($U381,RM_KEY,0))),"")</f>
        <v>L</v>
      </c>
      <c r="AJ381" s="90" t="str">
        <f>IFERROR(IF(INDEX(RM_I_L,MATCH($U381,RM_KEY,0))="","",INDEX(RM_I_L,MATCH($U381,RM_KEY,0))),"")</f>
        <v>L</v>
      </c>
      <c r="AK381" s="90" t="str">
        <f>IFERROR(IF(INDEX(RM_I_BI,MATCH($U381,RM_KEY,0))="","",INDEX(RM_I_BI,MATCH($U381,RM_KEY,0))),"")</f>
        <v>L</v>
      </c>
      <c r="AL381" s="90" t="str">
        <f>IFERROR(IF(INDEX(RM_I_Exp,MATCH($U381,RM_KEY,0))="","",INDEX(RM_I_Exp,MATCH($U381,RM_KEY,0))),"")</f>
        <v>L</v>
      </c>
      <c r="AM381" s="90" t="str">
        <f>IFERROR(IF(INDEX(RM_I_Edu,MATCH($U381,RM_KEY,0))="","",INDEX(RM_I_Edu,MATCH($U381,RM_KEY,0))),"")</f>
        <v>L</v>
      </c>
      <c r="AN381" s="91" t="str">
        <f>IFERROR(IF(INDEX(RM_M_C,MATCH($U381,RM_KEY,0))="","",INDEX(RM_M_C,MATCH($U381,RM_KEY,0))),"")</f>
        <v>H</v>
      </c>
      <c r="AO381" s="92" t="str">
        <f>IFERROR(IF(INDEX(RM_M_Au,MATCH($U381,RM_KEY,0))="","",INDEX(RM_M_Au,MATCH($U381,RM_KEY,0))),"")</f>
        <v>M</v>
      </c>
      <c r="AP381" s="92" t="str">
        <f>IFERROR(IF(INDEX(RM_M_Ac,MATCH($U381,RM_KEY,0))="","",INDEX(RM_M_Ac,MATCH($U381,RM_KEY,0))),"")</f>
        <v>M</v>
      </c>
      <c r="AQ381" s="92" t="str">
        <f>IFERROR(IF(INDEX(RM_M_L,MATCH($U381,RM_KEY,0))="","",INDEX(RM_M_L,MATCH($U381,RM_KEY,0))),"")</f>
        <v>L</v>
      </c>
      <c r="AR381" s="92" t="str">
        <f>IFERROR(IF(INDEX(RM_M_BI,MATCH($U381,RM_KEY,0))="","",INDEX(RM_M_BI,MATCH($U381,RM_KEY,0))),"")</f>
        <v>L</v>
      </c>
      <c r="AS381" s="92" t="str">
        <f>IFERROR(IF(INDEX(RM_M_Exp,MATCH($U381,RM_KEY,0))="","",INDEX(RM_M_Exp,MATCH($U381,RM_KEY,0))),"")</f>
        <v>L</v>
      </c>
      <c r="AT381" s="92" t="str">
        <f>IFERROR(IF(INDEX(RM_M_Edu,MATCH($U381,RM_KEY,0))="","",INDEX(RM_M_Edu,MATCH($U381,RM_KEY,0))),"")</f>
        <v>L</v>
      </c>
      <c r="AU381" s="93" t="str">
        <f>IFERROR(IF(INDEX(RM_L_C,MATCH($U381,RM_KEY,0))="","",INDEX(RM_L_C,MATCH($U381,RM_KEY,0))),"")</f>
        <v/>
      </c>
      <c r="AV381" s="94" t="str">
        <f>IFERROR(IF(INDEX(RM_L_Au,MATCH($U381,RM_KEY,0))="","",INDEX(RM_L_Au,MATCH($U381,RM_KEY,0))),"")</f>
        <v/>
      </c>
      <c r="AW381" s="94" t="str">
        <f>IFERROR(IF(INDEX(RM_L_Ac,MATCH($U381,RM_KEY,0))="","",INDEX(RM_L_Ac,MATCH($U381,RM_KEY,0))),"")</f>
        <v/>
      </c>
      <c r="AX381" s="94" t="str">
        <f>IFERROR(IF(INDEX(RM_L_L,MATCH($U381,RM_KEY,0))="","",INDEX(RM_L_L,MATCH($U381,RM_KEY,0))),"")</f>
        <v/>
      </c>
      <c r="AY381" s="94" t="str">
        <f>IFERROR(IF(INDEX(RM_L_BI,MATCH($U381,RM_KEY,0))="","",INDEX(RM_L_BI,MATCH($U381,RM_KEY,0))),"")</f>
        <v/>
      </c>
      <c r="AZ381" s="94" t="str">
        <f>IFERROR(IF(INDEX(RM_L_Exp,MATCH($U381,RM_KEY,0))="","",INDEX(RM_L_Exp,MATCH($U381,RM_KEY,0))),"")</f>
        <v/>
      </c>
      <c r="BA381" s="94" t="str">
        <f>IFERROR(IF(INDEX(RM_L_Edu,MATCH($U381,RM_KEY,0))="","",INDEX(RM_L_Edu,MATCH($U381,RM_KEY,0))),"")</f>
        <v/>
      </c>
      <c r="BB381" s="89" t="inlineStr">
        <is>
          <t>M</t>
        </is>
      </c>
      <c r="BC381" s="90" t="inlineStr">
        <is>
          <t>M</t>
        </is>
      </c>
      <c r="BD381" s="90" t="inlineStr">
        <is>
          <t>L</t>
        </is>
      </c>
      <c r="BE381" s="90" t="inlineStr">
        <is>
          <t>L</t>
        </is>
      </c>
      <c r="BF381" s="90" t="inlineStr">
        <is>
          <t>L</t>
        </is>
      </c>
      <c r="BG381" s="90" t="inlineStr">
        <is>
          <t>H</t>
        </is>
      </c>
      <c r="BH381" s="90" t="inlineStr">
        <is>
          <t>L</t>
        </is>
      </c>
      <c r="BI381" s="93" t="n"/>
      <c r="BJ381" s="94" t="n"/>
      <c r="BK381" s="94" t="n"/>
      <c r="BL381" s="94" t="n"/>
      <c r="BM381" s="94" t="n"/>
      <c r="BN381" s="94" t="n"/>
      <c r="BO381" s="94" t="n"/>
      <c r="BP381" s="63" t="n"/>
      <c r="BQ381" s="95" t="str">
        <f>IF(CY381=0,"",IF(BP381&lt;&gt;"",BP381,IF(LEFT(W381,1)="X",W381,IF(OR(W381="B+",W381="C+"),INDEX(LAD_PC,MAX(1,MIN(14,MATCH(W381,LAD_PC,0)+IF((DA381-CZ381)&gt;=0.5,1,IF((DA381-CZ381)&lt;=-0.5,-1,0))))),INDEX(LAD_STD,MAX(1,MIN(12,MATCH(W381,LAD_STD,0)+IF((DA381-CZ381)&gt;=0.5,1,IF((DA381-CZ381)&lt;=-0.5,-1,0)))))))))</f>
        <v/>
      </c>
      <c r="BR381" s="86" t="str">
        <f>IF(BQ381="","",IFERROR(CHOOSE(INDEX(B_RANK,MATCH(BQ381,B_LVL,0)),"Band A · Practitioner","Band B · Specialist / Manager","B+ · Player-Coach","Band C · Principal / Head","C+ · Player-Coach","Band D · Business leadership","Band E · Enterprise leadership"),"Band X · Consultant"))</f>
        <v/>
      </c>
      <c r="BS381" s="86" t="str">
        <f>IF(BQ381="","",IF(BQ381=W381,"• Same",IF(INDEX(B_VAL,MATCH(BQ381,B_LVL,0))&gt;INDEX(B_VAL,MATCH(W381,B_LVL,0)),"▲ Up","▼ Down")))</f>
        <v/>
      </c>
      <c r="BT381" s="95" t="str">
        <f>IF(BQ381&lt;&gt;"",BQ381,W381)</f>
        <v>B3</v>
      </c>
      <c r="BU381" s="86" t="str">
        <f>IFERROR(IF($H381="","—",IF(OR(LEFT(BT381,1)="X",LEFT(INDEX($BT$7:$BT$592,MATCH($H381,$D$7:$D$592,0)),1)="X"),"—",IF(AND(LEFT(BT381,1)="E",LEFT(INDEX($BT$7:$BT$592,MATCH($H381,$D$7:$D$592,0)),1)="E"),"Exception · Band E",IF(INDEX(B_VAL,MATCH(BT381,B_LVL,0))&gt;=INDEX(B_VAL,MATCH(INDEX($BT$7:$BT$592,MATCH($H381,$D$7:$D$592,0)),B_LVL,0)),"⚠ At or above the manager",IF(INDEX(B_RANK,MATCH(BT381,B_LVL,0))=INDEX(B_RANK,MATCH(INDEX($BT$7:$BT$592,MATCH($H381,$D$7:$D$592,0)),B_LVL,0)),"⚠ Same band as the manager","OK"))))),"—")</f>
        <v>OK</v>
      </c>
      <c r="BV381" s="64" t="n"/>
      <c r="BW381" s="20">
        <f>IFERROR(INDEX(LMH_PTS,MATCH(AG381,LMH_KEY,0)),0)</f>
        <v>9</v>
      </c>
      <c r="BX381" s="21">
        <f>IFERROR(INDEX(LMH_PTS,MATCH(AH381,LMH_KEY,0)),0)</f>
        <v>3</v>
      </c>
      <c r="BY381" s="21">
        <f>IFERROR(INDEX(LMH_PTS,MATCH(AI381,LMH_KEY,0)),0)</f>
        <v>1</v>
      </c>
      <c r="BZ381" s="21">
        <f>IFERROR(INDEX(LMH_PTS,MATCH(AJ381,LMH_KEY,0)),0)</f>
        <v>1</v>
      </c>
      <c r="CA381" s="21">
        <f>IFERROR(INDEX(LMH_PTS,MATCH(AK381,LMH_KEY,0)),0)</f>
        <v>1</v>
      </c>
      <c r="CB381" s="21">
        <f>IFERROR(INDEX(LMH_PTS,MATCH(AL381,LMH_KEY,0)),0)</f>
        <v>1</v>
      </c>
      <c r="CC381" s="21">
        <f>IFERROR(INDEX(LMH_PTS,MATCH(AM381,LMH_KEY,0)),0)</f>
        <v>1</v>
      </c>
      <c r="CD381" s="21">
        <f>IFERROR(INDEX(LMH_PTS,MATCH(IF(AU381&lt;&gt;"",AU381,AG381),LMH_KEY,0)),0)</f>
        <v>9</v>
      </c>
      <c r="CE381" s="21">
        <f>IFERROR(INDEX(LMH_PTS,MATCH(IF(AV381&lt;&gt;"",AV381,AH381),LMH_KEY,0)),0)</f>
        <v>3</v>
      </c>
      <c r="CF381" s="21">
        <f>IFERROR(INDEX(LMH_PTS,MATCH(IF(AW381&lt;&gt;"",AW381,AI381),LMH_KEY,0)),0)</f>
        <v>1</v>
      </c>
      <c r="CG381" s="21">
        <f>IFERROR(INDEX(LMH_PTS,MATCH(IF(AX381&lt;&gt;"",AX381,AJ381),LMH_KEY,0)),0)</f>
        <v>1</v>
      </c>
      <c r="CH381" s="21">
        <f>IFERROR(INDEX(LMH_PTS,MATCH(IF(AY381&lt;&gt;"",AY381,AK381),LMH_KEY,0)),0)</f>
        <v>1</v>
      </c>
      <c r="CI381" s="21">
        <f>IFERROR(INDEX(LMH_PTS,MATCH(IF(AZ381&lt;&gt;"",AZ381,AL381),LMH_KEY,0)),0)</f>
        <v>1</v>
      </c>
      <c r="CJ381" s="21">
        <f>IFERROR(INDEX(LMH_PTS,MATCH(IF(BA381&lt;&gt;"",BA381,AM381),LMH_KEY,0)),0)</f>
        <v>1</v>
      </c>
      <c r="CK381" s="21">
        <f>IF(BB381="",0,IFERROR(INDEX(LMH_STEP,MATCH(BB381,LMH_KEY,0)),0))</f>
        <v>0</v>
      </c>
      <c r="CL381" s="21">
        <f>IF(BC381="",0,IFERROR(INDEX(LMH_STEP,MATCH(BC381,LMH_KEY,0)),0))</f>
        <v>0</v>
      </c>
      <c r="CM381" s="21">
        <f>IF(BD381="",0,IFERROR(INDEX(LMH_STEP,MATCH(BD381,LMH_KEY,0)),0))</f>
        <v>-1</v>
      </c>
      <c r="CN381" s="21">
        <f>IF(BE381="",0,IFERROR(INDEX(LMH_STEP,MATCH(BE381,LMH_KEY,0)),0))</f>
        <v>-1</v>
      </c>
      <c r="CO381" s="21">
        <f>IF(BF381="",0,IFERROR(INDEX(LMH_STEP,MATCH(BF381,LMH_KEY,0)),0))</f>
        <v>-1</v>
      </c>
      <c r="CP381" s="21">
        <f>IF(BG381="",0,IFERROR(INDEX(LMH_STEP,MATCH(BG381,LMH_KEY,0)),0))</f>
        <v>1</v>
      </c>
      <c r="CQ381" s="21">
        <f>IF(BH381="",0,IFERROR(INDEX(LMH_STEP,MATCH(BH381,LMH_KEY,0)),0))</f>
        <v>-1</v>
      </c>
      <c r="CR381" s="21">
        <f>IF(BI381&lt;&gt;"",IFERROR(INDEX(LMH_STEP,MATCH(BI381,LMH_KEY,0)),0),CK381)</f>
        <v>0</v>
      </c>
      <c r="CS381" s="21">
        <f>IF(BJ381&lt;&gt;"",IFERROR(INDEX(LMH_STEP,MATCH(BJ381,LMH_KEY,0)),0),CL381)</f>
        <v>0</v>
      </c>
      <c r="CT381" s="21">
        <f>IF(BK381&lt;&gt;"",IFERROR(INDEX(LMH_STEP,MATCH(BK381,LMH_KEY,0)),0),CM381)</f>
        <v>-1</v>
      </c>
      <c r="CU381" s="21">
        <f>IF(BL381&lt;&gt;"",IFERROR(INDEX(LMH_STEP,MATCH(BL381,LMH_KEY,0)),0),CN381)</f>
        <v>-1</v>
      </c>
      <c r="CV381" s="21">
        <f>IF(BM381&lt;&gt;"",IFERROR(INDEX(LMH_STEP,MATCH(BM381,LMH_KEY,0)),0),CO381)</f>
        <v>-1</v>
      </c>
      <c r="CW381" s="21">
        <f>IF(BN381&lt;&gt;"",IFERROR(INDEX(LMH_STEP,MATCH(BN381,LMH_KEY,0)),0),CP381)</f>
        <v>1</v>
      </c>
      <c r="CX381" s="21">
        <f>IF(BO381&lt;&gt;"",IFERROR(INDEX(LMH_STEP,MATCH(BO381,LMH_KEY,0)),0),CQ381)</f>
        <v>-1</v>
      </c>
      <c r="CY381" s="21">
        <f>COUNTA(BI381:BO381)+IF(BP381&lt;&gt;"",1,0)+IFERROR(INDEX(RM_LCNT,MATCH($U381,RM_KEY,0)),0)</f>
        <v>0</v>
      </c>
      <c r="CZ381" s="21">
        <f>IF((BW381+BX381+BY381+BZ381+CA381+CB381+CC381)=0,0,(BW381*CK381+BX381*CL381+BY381*CM381+BZ381*CN381+CA381*CO381+CB381*CP381+CC381*CQ381)/(BW381+BX381+BY381+BZ381+CA381+CB381+CC381))</f>
        <v>-0.176470588235294</v>
      </c>
      <c r="DA381" s="21">
        <f>IF((CD381+CE381+CF381+CG381+CH381+CI381+CJ381)=0,0,(CD381*CR381+CE381*CS381+CF381*CT381+CG381*CU381+CH381*CV381+CI381*CW381+CJ381*CX381)/(CD381+CE381+CF381+CG381+CH381+CI381+CJ381))</f>
        <v>-0.176470588235294</v>
      </c>
    </row>
    <row r="382" ht="70" customHeight="1">
      <c r="A382" s="59" t="inlineStr">
        <is>
          <t>iFile</t>
        </is>
      </c>
      <c r="B382" s="17" t="inlineStr">
        <is>
          <t>Technology</t>
        </is>
      </c>
      <c r="C382" s="17" t="n">
        <v>5</v>
      </c>
      <c r="D382" s="17" t="inlineStr">
        <is>
          <t>IRIS1876</t>
        </is>
      </c>
      <c r="E382" s="17" t="inlineStr">
        <is>
          <t>Chaitanya Vadagabhaktula</t>
        </is>
      </c>
      <c r="F382" s="17" t="inlineStr">
        <is>
          <t>Senior Software Engineer</t>
        </is>
      </c>
      <c r="G382" s="17" t="inlineStr">
        <is>
          <t>Ravikant Karmoju</t>
        </is>
      </c>
      <c r="H382" s="17" t="inlineStr">
        <is>
          <t>IRIS0320</t>
        </is>
      </c>
      <c r="I382" s="17" t="n">
        <v>8.9</v>
      </c>
      <c r="J382" s="17" t="inlineStr">
        <is>
          <t>B.Tech</t>
        </is>
      </c>
      <c r="K382" s="17" t="inlineStr">
        <is>
          <t>L4 – Senior</t>
        </is>
      </c>
      <c r="L382" s="82" t="inlineStr">
        <is>
          <t>20 of 20</t>
        </is>
      </c>
      <c r="M382" s="83" t="n"/>
      <c r="N382" s="83" t="inlineStr">
        <is>
          <t>Annual · set by manager: 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t>
        </is>
      </c>
      <c r="O382" s="83" t="inlineStr">
        <is>
          <t>Latest rating: 3 · Potential: Medium · 9-box: Core Contributor</t>
        </is>
      </c>
      <c r="P382" s="83" t="inlineStr">
        <is>
          <t>Complexity &amp; Expertise: B1: Builds ETL pipelines, BI products and React apps with AI analytics, spanning data and application layers → moved up 0.5
Autonomy &amp; Decision: A3: Makes the technical decisions on own solutions → matches the start
Accountability &amp; Impact: A3: own survey / KRA answers · summarised by the rater; not quoted → matches the start
Leadership &amp; Strategy: A2: No guiding described in survey; KRA mentions coordinating a team on IFRS 18 → matches the start</t>
        </is>
      </c>
      <c r="Q382" s="84" t="inlineStr">
        <is>
          <t>Open ▸</t>
        </is>
      </c>
      <c r="R382" s="84" t="inlineStr">
        <is>
          <t>Card ▸</t>
        </is>
      </c>
      <c r="S382" s="85" t="inlineStr">
        <is>
          <t>Engineering &amp; Development</t>
        </is>
      </c>
      <c r="T382" s="86" t="inlineStr">
        <is>
          <t>Data Engineering &amp; Database Development</t>
        </is>
      </c>
      <c r="U382" s="86" t="inlineStr">
        <is>
          <t>R034</t>
        </is>
      </c>
      <c r="V382" s="86" t="inlineStr">
        <is>
          <t>Data Engineering &amp; Database Development · IC</t>
        </is>
      </c>
      <c r="W382" s="101" t="inlineStr">
        <is>
          <t>A3</t>
        </is>
      </c>
      <c r="X382" s="86" t="inlineStr">
        <is>
          <t>Band A · Practitioner</t>
        </is>
      </c>
      <c r="Y382" s="86" t="inlineStr">
        <is>
          <t>Senior Database Engineer</t>
        </is>
      </c>
      <c r="Z382" s="100" t="inlineStr">
        <is>
          <t>Database Specialist → Senior Database Engineer</t>
        </is>
      </c>
      <c r="AA382" s="86" t="inlineStr">
        <is>
          <t>Placed at A3 by the evidence: six ratings × market-derived weights and rules R1–R13 · no move needed for the reporting line</t>
        </is>
      </c>
      <c r="AB382" s="86" t="n"/>
      <c r="AC382" s="88" t="inlineStr">
        <is>
          <t>B1</t>
        </is>
      </c>
      <c r="AD382" s="21" t="inlineStr">
        <is>
          <t>High · 8.9 yrs vs market 2–5 yrs for A3</t>
        </is>
      </c>
      <c r="AE382" s="21" t="n"/>
      <c r="AF382" s="21" t="inlineStr">
        <is>
          <t>P2 · SFIA 3 Apply</t>
        </is>
      </c>
      <c r="AG382" s="89" t="str">
        <f>IFERROR(IF(INDEX(RM_I_C,MATCH($U382,RM_KEY,0))="","",INDEX(RM_I_C,MATCH($U382,RM_KEY,0))),"")</f>
        <v>H</v>
      </c>
      <c r="AH382" s="90" t="str">
        <f>IFERROR(IF(INDEX(RM_I_Au,MATCH($U382,RM_KEY,0))="","",INDEX(RM_I_Au,MATCH($U382,RM_KEY,0))),"")</f>
        <v>M</v>
      </c>
      <c r="AI382" s="90" t="str">
        <f>IFERROR(IF(INDEX(RM_I_Ac,MATCH($U382,RM_KEY,0))="","",INDEX(RM_I_Ac,MATCH($U382,RM_KEY,0))),"")</f>
        <v>L</v>
      </c>
      <c r="AJ382" s="90" t="str">
        <f>IFERROR(IF(INDEX(RM_I_L,MATCH($U382,RM_KEY,0))="","",INDEX(RM_I_L,MATCH($U382,RM_KEY,0))),"")</f>
        <v>L</v>
      </c>
      <c r="AK382" s="90" t="str">
        <f>IFERROR(IF(INDEX(RM_I_BI,MATCH($U382,RM_KEY,0))="","",INDEX(RM_I_BI,MATCH($U382,RM_KEY,0))),"")</f>
        <v>L</v>
      </c>
      <c r="AL382" s="90" t="str">
        <f>IFERROR(IF(INDEX(RM_I_Exp,MATCH($U382,RM_KEY,0))="","",INDEX(RM_I_Exp,MATCH($U382,RM_KEY,0))),"")</f>
        <v>L</v>
      </c>
      <c r="AM382" s="90" t="str">
        <f>IFERROR(IF(INDEX(RM_I_Edu,MATCH($U382,RM_KEY,0))="","",INDEX(RM_I_Edu,MATCH($U382,RM_KEY,0))),"")</f>
        <v>L</v>
      </c>
      <c r="AN382" s="91" t="str">
        <f>IFERROR(IF(INDEX(RM_M_C,MATCH($U382,RM_KEY,0))="","",INDEX(RM_M_C,MATCH($U382,RM_KEY,0))),"")</f>
        <v>H</v>
      </c>
      <c r="AO382" s="92" t="str">
        <f>IFERROR(IF(INDEX(RM_M_Au,MATCH($U382,RM_KEY,0))="","",INDEX(RM_M_Au,MATCH($U382,RM_KEY,0))),"")</f>
        <v>M</v>
      </c>
      <c r="AP382" s="92" t="str">
        <f>IFERROR(IF(INDEX(RM_M_Ac,MATCH($U382,RM_KEY,0))="","",INDEX(RM_M_Ac,MATCH($U382,RM_KEY,0))),"")</f>
        <v>M</v>
      </c>
      <c r="AQ382" s="92" t="str">
        <f>IFERROR(IF(INDEX(RM_M_L,MATCH($U382,RM_KEY,0))="","",INDEX(RM_M_L,MATCH($U382,RM_KEY,0))),"")</f>
        <v>L</v>
      </c>
      <c r="AR382" s="92" t="str">
        <f>IFERROR(IF(INDEX(RM_M_BI,MATCH($U382,RM_KEY,0))="","",INDEX(RM_M_BI,MATCH($U382,RM_KEY,0))),"")</f>
        <v>L</v>
      </c>
      <c r="AS382" s="92" t="str">
        <f>IFERROR(IF(INDEX(RM_M_Exp,MATCH($U382,RM_KEY,0))="","",INDEX(RM_M_Exp,MATCH($U382,RM_KEY,0))),"")</f>
        <v>L</v>
      </c>
      <c r="AT382" s="92" t="str">
        <f>IFERROR(IF(INDEX(RM_M_Edu,MATCH($U382,RM_KEY,0))="","",INDEX(RM_M_Edu,MATCH($U382,RM_KEY,0))),"")</f>
        <v>L</v>
      </c>
      <c r="AU382" s="93" t="str">
        <f>IFERROR(IF(INDEX(RM_L_C,MATCH($U382,RM_KEY,0))="","",INDEX(RM_L_C,MATCH($U382,RM_KEY,0))),"")</f>
        <v/>
      </c>
      <c r="AV382" s="94" t="str">
        <f>IFERROR(IF(INDEX(RM_L_Au,MATCH($U382,RM_KEY,0))="","",INDEX(RM_L_Au,MATCH($U382,RM_KEY,0))),"")</f>
        <v/>
      </c>
      <c r="AW382" s="94" t="str">
        <f>IFERROR(IF(INDEX(RM_L_Ac,MATCH($U382,RM_KEY,0))="","",INDEX(RM_L_Ac,MATCH($U382,RM_KEY,0))),"")</f>
        <v/>
      </c>
      <c r="AX382" s="94" t="str">
        <f>IFERROR(IF(INDEX(RM_L_L,MATCH($U382,RM_KEY,0))="","",INDEX(RM_L_L,MATCH($U382,RM_KEY,0))),"")</f>
        <v/>
      </c>
      <c r="AY382" s="94" t="str">
        <f>IFERROR(IF(INDEX(RM_L_BI,MATCH($U382,RM_KEY,0))="","",INDEX(RM_L_BI,MATCH($U382,RM_KEY,0))),"")</f>
        <v/>
      </c>
      <c r="AZ382" s="94" t="str">
        <f>IFERROR(IF(INDEX(RM_L_Exp,MATCH($U382,RM_KEY,0))="","",INDEX(RM_L_Exp,MATCH($U382,RM_KEY,0))),"")</f>
        <v/>
      </c>
      <c r="BA382" s="94" t="str">
        <f>IFERROR(IF(INDEX(RM_L_Edu,MATCH($U382,RM_KEY,0))="","",INDEX(RM_L_Edu,MATCH($U382,RM_KEY,0))),"")</f>
        <v/>
      </c>
      <c r="BB382" s="89" t="inlineStr">
        <is>
          <t>M</t>
        </is>
      </c>
      <c r="BC382" s="90" t="inlineStr">
        <is>
          <t>M</t>
        </is>
      </c>
      <c r="BD382" s="90" t="inlineStr">
        <is>
          <t>M</t>
        </is>
      </c>
      <c r="BE382" s="90" t="inlineStr">
        <is>
          <t>L</t>
        </is>
      </c>
      <c r="BF382" s="90" t="n"/>
      <c r="BG382" s="90" t="inlineStr">
        <is>
          <t>H</t>
        </is>
      </c>
      <c r="BH382" s="90" t="inlineStr">
        <is>
          <t>M</t>
        </is>
      </c>
      <c r="BI382" s="93" t="n"/>
      <c r="BJ382" s="94" t="n"/>
      <c r="BK382" s="94" t="n"/>
      <c r="BL382" s="94" t="n"/>
      <c r="BM382" s="94" t="n"/>
      <c r="BN382" s="94" t="n"/>
      <c r="BO382" s="94" t="n"/>
      <c r="BP382" s="63" t="n"/>
      <c r="BQ382" s="95" t="str">
        <f>IF(CY382=0,"",IF(BP382&lt;&gt;"",BP382,IF(LEFT(W382,1)="X",W382,IF(OR(W382="B+",W382="C+"),INDEX(LAD_PC,MAX(1,MIN(14,MATCH(W382,LAD_PC,0)+IF((DA382-CZ382)&gt;=0.5,1,IF((DA382-CZ382)&lt;=-0.5,-1,0))))),INDEX(LAD_STD,MAX(1,MIN(12,MATCH(W382,LAD_STD,0)+IF((DA382-CZ382)&gt;=0.5,1,IF((DA382-CZ382)&lt;=-0.5,-1,0)))))))))</f>
        <v/>
      </c>
      <c r="BR382" s="86" t="str">
        <f>IF(BQ382="","",IFERROR(CHOOSE(INDEX(B_RANK,MATCH(BQ382,B_LVL,0)),"Band A · Practitioner","Band B · Specialist / Manager","B+ · Player-Coach","Band C · Principal / Head","C+ · Player-Coach","Band D · Business leadership","Band E · Enterprise leadership"),"Band X · Consultant"))</f>
        <v/>
      </c>
      <c r="BS382" s="86" t="str">
        <f>IF(BQ382="","",IF(BQ382=W382,"• Same",IF(INDEX(B_VAL,MATCH(BQ382,B_LVL,0))&gt;INDEX(B_VAL,MATCH(W382,B_LVL,0)),"▲ Up","▼ Down")))</f>
        <v/>
      </c>
      <c r="BT382" s="95" t="str">
        <f>IF(BQ382&lt;&gt;"",BQ382,W382)</f>
        <v>A3</v>
      </c>
      <c r="BU382" s="86" t="str">
        <f>IFERROR(IF($H382="","—",IF(OR(LEFT(BT382,1)="X",LEFT(INDEX($BT$7:$BT$592,MATCH($H382,$D$7:$D$592,0)),1)="X"),"—",IF(AND(LEFT(BT382,1)="E",LEFT(INDEX($BT$7:$BT$592,MATCH($H382,$D$7:$D$592,0)),1)="E"),"Exception · Band E",IF(INDEX(B_VAL,MATCH(BT382,B_LVL,0))&gt;=INDEX(B_VAL,MATCH(INDEX($BT$7:$BT$592,MATCH($H382,$D$7:$D$592,0)),B_LVL,0)),"⚠ At or above the manager",IF(INDEX(B_RANK,MATCH(BT382,B_LVL,0))=INDEX(B_RANK,MATCH(INDEX($BT$7:$BT$592,MATCH($H382,$D$7:$D$592,0)),B_LVL,0)),"⚠ Same band as the manager","OK"))))),"—")</f>
        <v>OK</v>
      </c>
      <c r="BV382" s="64" t="n"/>
      <c r="BW382" s="20">
        <f>IFERROR(INDEX(LMH_PTS,MATCH(AG382,LMH_KEY,0)),0)</f>
        <v>9</v>
      </c>
      <c r="BX382" s="21">
        <f>IFERROR(INDEX(LMH_PTS,MATCH(AH382,LMH_KEY,0)),0)</f>
        <v>3</v>
      </c>
      <c r="BY382" s="21">
        <f>IFERROR(INDEX(LMH_PTS,MATCH(AI382,LMH_KEY,0)),0)</f>
        <v>1</v>
      </c>
      <c r="BZ382" s="21">
        <f>IFERROR(INDEX(LMH_PTS,MATCH(AJ382,LMH_KEY,0)),0)</f>
        <v>1</v>
      </c>
      <c r="CA382" s="21">
        <f>IFERROR(INDEX(LMH_PTS,MATCH(AK382,LMH_KEY,0)),0)</f>
        <v>1</v>
      </c>
      <c r="CB382" s="21">
        <f>IFERROR(INDEX(LMH_PTS,MATCH(AL382,LMH_KEY,0)),0)</f>
        <v>1</v>
      </c>
      <c r="CC382" s="21">
        <f>IFERROR(INDEX(LMH_PTS,MATCH(AM382,LMH_KEY,0)),0)</f>
        <v>1</v>
      </c>
      <c r="CD382" s="21">
        <f>IFERROR(INDEX(LMH_PTS,MATCH(IF(AU382&lt;&gt;"",AU382,AG382),LMH_KEY,0)),0)</f>
        <v>9</v>
      </c>
      <c r="CE382" s="21">
        <f>IFERROR(INDEX(LMH_PTS,MATCH(IF(AV382&lt;&gt;"",AV382,AH382),LMH_KEY,0)),0)</f>
        <v>3</v>
      </c>
      <c r="CF382" s="21">
        <f>IFERROR(INDEX(LMH_PTS,MATCH(IF(AW382&lt;&gt;"",AW382,AI382),LMH_KEY,0)),0)</f>
        <v>1</v>
      </c>
      <c r="CG382" s="21">
        <f>IFERROR(INDEX(LMH_PTS,MATCH(IF(AX382&lt;&gt;"",AX382,AJ382),LMH_KEY,0)),0)</f>
        <v>1</v>
      </c>
      <c r="CH382" s="21">
        <f>IFERROR(INDEX(LMH_PTS,MATCH(IF(AY382&lt;&gt;"",AY382,AK382),LMH_KEY,0)),0)</f>
        <v>1</v>
      </c>
      <c r="CI382" s="21">
        <f>IFERROR(INDEX(LMH_PTS,MATCH(IF(AZ382&lt;&gt;"",AZ382,AL382),LMH_KEY,0)),0)</f>
        <v>1</v>
      </c>
      <c r="CJ382" s="21">
        <f>IFERROR(INDEX(LMH_PTS,MATCH(IF(BA382&lt;&gt;"",BA382,AM382),LMH_KEY,0)),0)</f>
        <v>1</v>
      </c>
      <c r="CK382" s="21">
        <f>IF(BB382="",0,IFERROR(INDEX(LMH_STEP,MATCH(BB382,LMH_KEY,0)),0))</f>
        <v>0</v>
      </c>
      <c r="CL382" s="21">
        <f>IF(BC382="",0,IFERROR(INDEX(LMH_STEP,MATCH(BC382,LMH_KEY,0)),0))</f>
        <v>0</v>
      </c>
      <c r="CM382" s="21">
        <f>IF(BD382="",0,IFERROR(INDEX(LMH_STEP,MATCH(BD382,LMH_KEY,0)),0))</f>
        <v>0</v>
      </c>
      <c r="CN382" s="21">
        <f>IF(BE382="",0,IFERROR(INDEX(LMH_STEP,MATCH(BE382,LMH_KEY,0)),0))</f>
        <v>-1</v>
      </c>
      <c r="CO382" s="21">
        <f>IF(BF382="",0,IFERROR(INDEX(LMH_STEP,MATCH(BF382,LMH_KEY,0)),0))</f>
        <v>0</v>
      </c>
      <c r="CP382" s="21">
        <f>IF(BG382="",0,IFERROR(INDEX(LMH_STEP,MATCH(BG382,LMH_KEY,0)),0))</f>
        <v>1</v>
      </c>
      <c r="CQ382" s="21">
        <f>IF(BH382="",0,IFERROR(INDEX(LMH_STEP,MATCH(BH382,LMH_KEY,0)),0))</f>
        <v>0</v>
      </c>
      <c r="CR382" s="21">
        <f>IF(BI382&lt;&gt;"",IFERROR(INDEX(LMH_STEP,MATCH(BI382,LMH_KEY,0)),0),CK382)</f>
        <v>0</v>
      </c>
      <c r="CS382" s="21">
        <f>IF(BJ382&lt;&gt;"",IFERROR(INDEX(LMH_STEP,MATCH(BJ382,LMH_KEY,0)),0),CL382)</f>
        <v>0</v>
      </c>
      <c r="CT382" s="21">
        <f>IF(BK382&lt;&gt;"",IFERROR(INDEX(LMH_STEP,MATCH(BK382,LMH_KEY,0)),0),CM382)</f>
        <v>0</v>
      </c>
      <c r="CU382" s="21">
        <f>IF(BL382&lt;&gt;"",IFERROR(INDEX(LMH_STEP,MATCH(BL382,LMH_KEY,0)),0),CN382)</f>
        <v>-1</v>
      </c>
      <c r="CV382" s="21">
        <f>IF(BM382&lt;&gt;"",IFERROR(INDEX(LMH_STEP,MATCH(BM382,LMH_KEY,0)),0),CO382)</f>
        <v>0</v>
      </c>
      <c r="CW382" s="21">
        <f>IF(BN382&lt;&gt;"",IFERROR(INDEX(LMH_STEP,MATCH(BN382,LMH_KEY,0)),0),CP382)</f>
        <v>1</v>
      </c>
      <c r="CX382" s="21">
        <f>IF(BO382&lt;&gt;"",IFERROR(INDEX(LMH_STEP,MATCH(BO382,LMH_KEY,0)),0),CQ382)</f>
        <v>0</v>
      </c>
      <c r="CY382" s="21">
        <f>COUNTA(BI382:BO382)+IF(BP382&lt;&gt;"",1,0)+IFERROR(INDEX(RM_LCNT,MATCH($U382,RM_KEY,0)),0)</f>
        <v>0</v>
      </c>
      <c r="CZ382" s="21">
        <f>IF((BW382+BX382+BY382+BZ382+CA382+CB382+CC382)=0,0,(BW382*CK382+BX382*CL382+BY382*CM382+BZ382*CN382+CA382*CO382+CB382*CP382+CC382*CQ382)/(BW382+BX382+BY382+BZ382+CA382+CB382+CC382))</f>
        <v>0</v>
      </c>
      <c r="DA382" s="21">
        <f>IF((CD382+CE382+CF382+CG382+CH382+CI382+CJ382)=0,0,(CD382*CR382+CE382*CS382+CF382*CT382+CG382*CU382+CH382*CV382+CI382*CW382+CJ382*CX382)/(CD382+CE382+CF382+CG382+CH382+CI382+CJ382))</f>
        <v>0</v>
      </c>
    </row>
    <row r="383" ht="70" customHeight="1">
      <c r="A383" s="59" t="inlineStr">
        <is>
          <t>iFile</t>
        </is>
      </c>
      <c r="B383" s="17" t="inlineStr">
        <is>
          <t>Technology</t>
        </is>
      </c>
      <c r="C383" s="17" t="n">
        <v>4</v>
      </c>
      <c r="D383" s="17" t="inlineStr">
        <is>
          <t>IRIS2215</t>
        </is>
      </c>
      <c r="E383" s="17" t="inlineStr">
        <is>
          <t>Shiveshdhar Dubey</t>
        </is>
      </c>
      <c r="F383" s="17" t="inlineStr">
        <is>
          <t>Principal Software Engineer</t>
        </is>
      </c>
      <c r="G383" s="17" t="inlineStr">
        <is>
          <t>Sandeep Dwivedi</t>
        </is>
      </c>
      <c r="H383" s="17" t="inlineStr">
        <is>
          <t>IRIS0929</t>
        </is>
      </c>
      <c r="I383" s="17" t="n">
        <v>10.8</v>
      </c>
      <c r="J383" s="17" t="inlineStr">
        <is>
          <t>B.E</t>
        </is>
      </c>
      <c r="K383" s="17" t="inlineStr">
        <is>
          <t>L6 – Principal · IC</t>
        </is>
      </c>
      <c r="L383" s="82" t="inlineStr">
        <is>
          <t>20 of 20</t>
        </is>
      </c>
      <c r="M383" s="83" t="n"/>
      <c r="N383" s="83" t="inlineStr">
        <is>
          <t>Annual · set by manager: 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t>
        </is>
      </c>
      <c r="O383" s="83" t="inlineStr">
        <is>
          <t>Latest rating: 3 · Potential: Medium · 9-box: Reliable Specialist</t>
        </is>
      </c>
      <c r="P383" s="83" t="inlineStr">
        <is>
          <t>Complexity &amp; Expertise: B1: Finalises software approach for CMA Kuwait-Boursa disclosure integration; technical calls with client; AI integration → moved down 1
Autonomy &amp; Decision: B1: Decides technical approach for the project team; makes technical calls with client → moved down 1
Accountability &amp; Impact: B1: Timelines and functionality of the dev team's deliverables; integration failure blocks filings → moved down 0.5
Leadership &amp; Strategy: B1: Leads the project's software development team; 3 direct reports → moved down 1</t>
        </is>
      </c>
      <c r="Q383" s="84" t="inlineStr">
        <is>
          <t>Open ▸</t>
        </is>
      </c>
      <c r="R383" s="84" t="inlineStr">
        <is>
          <t>Card ▸</t>
        </is>
      </c>
      <c r="S383" s="85" t="inlineStr">
        <is>
          <t>Engineering &amp; Architecture</t>
        </is>
      </c>
      <c r="T383" s="86" t="inlineStr">
        <is>
          <t>Solution &amp; Technical Architecture</t>
        </is>
      </c>
      <c r="U383" s="86" t="inlineStr">
        <is>
          <t>R027</t>
        </is>
      </c>
      <c r="V383" s="86" t="inlineStr">
        <is>
          <t>Solution &amp; Technical Architecture · IC</t>
        </is>
      </c>
      <c r="W383" s="99" t="inlineStr">
        <is>
          <t>B3</t>
        </is>
      </c>
      <c r="X383" s="86" t="inlineStr">
        <is>
          <t>Band B · Specialist / Manager</t>
        </is>
      </c>
      <c r="Y383" s="86" t="inlineStr">
        <is>
          <t>Associate Technical Architect – POD Lead</t>
        </is>
      </c>
      <c r="Z383" s="86" t="n"/>
      <c r="AA383" s="86" t="inlineStr">
        <is>
          <t>Placed at B3 by the evidence: six ratings × market-derived weights and rules R1–R13 · no move needed for the reporting line</t>
        </is>
      </c>
      <c r="AB383" s="86" t="n"/>
      <c r="AC383" s="88" t="inlineStr">
        <is>
          <t>B3</t>
        </is>
      </c>
      <c r="AD383" s="21" t="inlineStr">
        <is>
          <t>Medium · 10.8 yrs vs market 8–13 yrs for B3</t>
        </is>
      </c>
      <c r="AE383" s="21" t="inlineStr">
        <is>
          <t>3 direct reports · norm IC: none · People: 5–8 incl. team leads</t>
        </is>
      </c>
      <c r="AF383" s="21" t="inlineStr">
        <is>
          <t>P5 / M4 · SFIA 5 Ensure, advise</t>
        </is>
      </c>
      <c r="AG383" s="89" t="str">
        <f>IFERROR(IF(INDEX(RM_I_C,MATCH($U383,RM_KEY,0))="","",INDEX(RM_I_C,MATCH($U383,RM_KEY,0))),"")</f>
        <v>H</v>
      </c>
      <c r="AH383" s="90" t="str">
        <f>IFERROR(IF(INDEX(RM_I_Au,MATCH($U383,RM_KEY,0))="","",INDEX(RM_I_Au,MATCH($U383,RM_KEY,0))),"")</f>
        <v>M</v>
      </c>
      <c r="AI383" s="90" t="str">
        <f>IFERROR(IF(INDEX(RM_I_Ac,MATCH($U383,RM_KEY,0))="","",INDEX(RM_I_Ac,MATCH($U383,RM_KEY,0))),"")</f>
        <v>L</v>
      </c>
      <c r="AJ383" s="90" t="str">
        <f>IFERROR(IF(INDEX(RM_I_L,MATCH($U383,RM_KEY,0))="","",INDEX(RM_I_L,MATCH($U383,RM_KEY,0))),"")</f>
        <v>L</v>
      </c>
      <c r="AK383" s="90" t="str">
        <f>IFERROR(IF(INDEX(RM_I_BI,MATCH($U383,RM_KEY,0))="","",INDEX(RM_I_BI,MATCH($U383,RM_KEY,0))),"")</f>
        <v>L</v>
      </c>
      <c r="AL383" s="90" t="str">
        <f>IFERROR(IF(INDEX(RM_I_Exp,MATCH($U383,RM_KEY,0))="","",INDEX(RM_I_Exp,MATCH($U383,RM_KEY,0))),"")</f>
        <v>L</v>
      </c>
      <c r="AM383" s="90" t="str">
        <f>IFERROR(IF(INDEX(RM_I_Edu,MATCH($U383,RM_KEY,0))="","",INDEX(RM_I_Edu,MATCH($U383,RM_KEY,0))),"")</f>
        <v>L</v>
      </c>
      <c r="AN383" s="91" t="str">
        <f>IFERROR(IF(INDEX(RM_M_C,MATCH($U383,RM_KEY,0))="","",INDEX(RM_M_C,MATCH($U383,RM_KEY,0))),"")</f>
        <v>H</v>
      </c>
      <c r="AO383" s="92" t="str">
        <f>IFERROR(IF(INDEX(RM_M_Au,MATCH($U383,RM_KEY,0))="","",INDEX(RM_M_Au,MATCH($U383,RM_KEY,0))),"")</f>
        <v>M</v>
      </c>
      <c r="AP383" s="92" t="str">
        <f>IFERROR(IF(INDEX(RM_M_Ac,MATCH($U383,RM_KEY,0))="","",INDEX(RM_M_Ac,MATCH($U383,RM_KEY,0))),"")</f>
        <v>M</v>
      </c>
      <c r="AQ383" s="92" t="str">
        <f>IFERROR(IF(INDEX(RM_M_L,MATCH($U383,RM_KEY,0))="","",INDEX(RM_M_L,MATCH($U383,RM_KEY,0))),"")</f>
        <v>L</v>
      </c>
      <c r="AR383" s="92" t="str">
        <f>IFERROR(IF(INDEX(RM_M_BI,MATCH($U383,RM_KEY,0))="","",INDEX(RM_M_BI,MATCH($U383,RM_KEY,0))),"")</f>
        <v>L</v>
      </c>
      <c r="AS383" s="92" t="str">
        <f>IFERROR(IF(INDEX(RM_M_Exp,MATCH($U383,RM_KEY,0))="","",INDEX(RM_M_Exp,MATCH($U383,RM_KEY,0))),"")</f>
        <v>L</v>
      </c>
      <c r="AT383" s="92" t="str">
        <f>IFERROR(IF(INDEX(RM_M_Edu,MATCH($U383,RM_KEY,0))="","",INDEX(RM_M_Edu,MATCH($U383,RM_KEY,0))),"")</f>
        <v>L</v>
      </c>
      <c r="AU383" s="93" t="str">
        <f>IFERROR(IF(INDEX(RM_L_C,MATCH($U383,RM_KEY,0))="","",INDEX(RM_L_C,MATCH($U383,RM_KEY,0))),"")</f>
        <v/>
      </c>
      <c r="AV383" s="94" t="str">
        <f>IFERROR(IF(INDEX(RM_L_Au,MATCH($U383,RM_KEY,0))="","",INDEX(RM_L_Au,MATCH($U383,RM_KEY,0))),"")</f>
        <v/>
      </c>
      <c r="AW383" s="94" t="str">
        <f>IFERROR(IF(INDEX(RM_L_Ac,MATCH($U383,RM_KEY,0))="","",INDEX(RM_L_Ac,MATCH($U383,RM_KEY,0))),"")</f>
        <v/>
      </c>
      <c r="AX383" s="94" t="str">
        <f>IFERROR(IF(INDEX(RM_L_L,MATCH($U383,RM_KEY,0))="","",INDEX(RM_L_L,MATCH($U383,RM_KEY,0))),"")</f>
        <v/>
      </c>
      <c r="AY383" s="94" t="str">
        <f>IFERROR(IF(INDEX(RM_L_BI,MATCH($U383,RM_KEY,0))="","",INDEX(RM_L_BI,MATCH($U383,RM_KEY,0))),"")</f>
        <v/>
      </c>
      <c r="AZ383" s="94" t="str">
        <f>IFERROR(IF(INDEX(RM_L_Exp,MATCH($U383,RM_KEY,0))="","",INDEX(RM_L_Exp,MATCH($U383,RM_KEY,0))),"")</f>
        <v/>
      </c>
      <c r="BA383" s="94" t="str">
        <f>IFERROR(IF(INDEX(RM_L_Edu,MATCH($U383,RM_KEY,0))="","",INDEX(RM_L_Edu,MATCH($U383,RM_KEY,0))),"")</f>
        <v/>
      </c>
      <c r="BB383" s="89" t="inlineStr">
        <is>
          <t>M</t>
        </is>
      </c>
      <c r="BC383" s="90" t="inlineStr">
        <is>
          <t>M</t>
        </is>
      </c>
      <c r="BD383" s="90" t="inlineStr">
        <is>
          <t>L</t>
        </is>
      </c>
      <c r="BE383" s="90" t="inlineStr">
        <is>
          <t>L</t>
        </is>
      </c>
      <c r="BF383" s="90" t="n"/>
      <c r="BG383" s="90" t="inlineStr">
        <is>
          <t>H</t>
        </is>
      </c>
      <c r="BH383" s="90" t="inlineStr">
        <is>
          <t>L</t>
        </is>
      </c>
      <c r="BI383" s="93" t="n"/>
      <c r="BJ383" s="94" t="n"/>
      <c r="BK383" s="94" t="n"/>
      <c r="BL383" s="94" t="n"/>
      <c r="BM383" s="94" t="n"/>
      <c r="BN383" s="94" t="n"/>
      <c r="BO383" s="94" t="n"/>
      <c r="BP383" s="63" t="n"/>
      <c r="BQ383" s="95" t="str">
        <f>IF(CY383=0,"",IF(BP383&lt;&gt;"",BP383,IF(LEFT(W383,1)="X",W383,IF(OR(W383="B+",W383="C+"),INDEX(LAD_PC,MAX(1,MIN(14,MATCH(W383,LAD_PC,0)+IF((DA383-CZ383)&gt;=0.5,1,IF((DA383-CZ383)&lt;=-0.5,-1,0))))),INDEX(LAD_STD,MAX(1,MIN(12,MATCH(W383,LAD_STD,0)+IF((DA383-CZ383)&gt;=0.5,1,IF((DA383-CZ383)&lt;=-0.5,-1,0)))))))))</f>
        <v/>
      </c>
      <c r="BR383" s="86" t="str">
        <f>IF(BQ383="","",IFERROR(CHOOSE(INDEX(B_RANK,MATCH(BQ383,B_LVL,0)),"Band A · Practitioner","Band B · Specialist / Manager","B+ · Player-Coach","Band C · Principal / Head","C+ · Player-Coach","Band D · Business leadership","Band E · Enterprise leadership"),"Band X · Consultant"))</f>
        <v/>
      </c>
      <c r="BS383" s="86" t="str">
        <f>IF(BQ383="","",IF(BQ383=W383,"• Same",IF(INDEX(B_VAL,MATCH(BQ383,B_LVL,0))&gt;INDEX(B_VAL,MATCH(W383,B_LVL,0)),"▲ Up","▼ Down")))</f>
        <v/>
      </c>
      <c r="BT383" s="95" t="str">
        <f>IF(BQ383&lt;&gt;"",BQ383,W383)</f>
        <v>B3</v>
      </c>
      <c r="BU383" s="86" t="str">
        <f>IFERROR(IF($H383="","—",IF(OR(LEFT(BT383,1)="X",LEFT(INDEX($BT$7:$BT$592,MATCH($H383,$D$7:$D$592,0)),1)="X"),"—",IF(AND(LEFT(BT383,1)="E",LEFT(INDEX($BT$7:$BT$592,MATCH($H383,$D$7:$D$592,0)),1)="E"),"Exception · Band E",IF(INDEX(B_VAL,MATCH(BT383,B_LVL,0))&gt;=INDEX(B_VAL,MATCH(INDEX($BT$7:$BT$592,MATCH($H383,$D$7:$D$592,0)),B_LVL,0)),"⚠ At or above the manager",IF(INDEX(B_RANK,MATCH(BT383,B_LVL,0))=INDEX(B_RANK,MATCH(INDEX($BT$7:$BT$592,MATCH($H383,$D$7:$D$592,0)),B_LVL,0)),"⚠ Same band as the manager","OK"))))),"—")</f>
        <v>OK</v>
      </c>
      <c r="BV383" s="64" t="n"/>
      <c r="BW383" s="20">
        <f>IFERROR(INDEX(LMH_PTS,MATCH(AG383,LMH_KEY,0)),0)</f>
        <v>9</v>
      </c>
      <c r="BX383" s="21">
        <f>IFERROR(INDEX(LMH_PTS,MATCH(AH383,LMH_KEY,0)),0)</f>
        <v>3</v>
      </c>
      <c r="BY383" s="21">
        <f>IFERROR(INDEX(LMH_PTS,MATCH(AI383,LMH_KEY,0)),0)</f>
        <v>1</v>
      </c>
      <c r="BZ383" s="21">
        <f>IFERROR(INDEX(LMH_PTS,MATCH(AJ383,LMH_KEY,0)),0)</f>
        <v>1</v>
      </c>
      <c r="CA383" s="21">
        <f>IFERROR(INDEX(LMH_PTS,MATCH(AK383,LMH_KEY,0)),0)</f>
        <v>1</v>
      </c>
      <c r="CB383" s="21">
        <f>IFERROR(INDEX(LMH_PTS,MATCH(AL383,LMH_KEY,0)),0)</f>
        <v>1</v>
      </c>
      <c r="CC383" s="21">
        <f>IFERROR(INDEX(LMH_PTS,MATCH(AM383,LMH_KEY,0)),0)</f>
        <v>1</v>
      </c>
      <c r="CD383" s="21">
        <f>IFERROR(INDEX(LMH_PTS,MATCH(IF(AU383&lt;&gt;"",AU383,AG383),LMH_KEY,0)),0)</f>
        <v>9</v>
      </c>
      <c r="CE383" s="21">
        <f>IFERROR(INDEX(LMH_PTS,MATCH(IF(AV383&lt;&gt;"",AV383,AH383),LMH_KEY,0)),0)</f>
        <v>3</v>
      </c>
      <c r="CF383" s="21">
        <f>IFERROR(INDEX(LMH_PTS,MATCH(IF(AW383&lt;&gt;"",AW383,AI383),LMH_KEY,0)),0)</f>
        <v>1</v>
      </c>
      <c r="CG383" s="21">
        <f>IFERROR(INDEX(LMH_PTS,MATCH(IF(AX383&lt;&gt;"",AX383,AJ383),LMH_KEY,0)),0)</f>
        <v>1</v>
      </c>
      <c r="CH383" s="21">
        <f>IFERROR(INDEX(LMH_PTS,MATCH(IF(AY383&lt;&gt;"",AY383,AK383),LMH_KEY,0)),0)</f>
        <v>1</v>
      </c>
      <c r="CI383" s="21">
        <f>IFERROR(INDEX(LMH_PTS,MATCH(IF(AZ383&lt;&gt;"",AZ383,AL383),LMH_KEY,0)),0)</f>
        <v>1</v>
      </c>
      <c r="CJ383" s="21">
        <f>IFERROR(INDEX(LMH_PTS,MATCH(IF(BA383&lt;&gt;"",BA383,AM383),LMH_KEY,0)),0)</f>
        <v>1</v>
      </c>
      <c r="CK383" s="21">
        <f>IF(BB383="",0,IFERROR(INDEX(LMH_STEP,MATCH(BB383,LMH_KEY,0)),0))</f>
        <v>0</v>
      </c>
      <c r="CL383" s="21">
        <f>IF(BC383="",0,IFERROR(INDEX(LMH_STEP,MATCH(BC383,LMH_KEY,0)),0))</f>
        <v>0</v>
      </c>
      <c r="CM383" s="21">
        <f>IF(BD383="",0,IFERROR(INDEX(LMH_STEP,MATCH(BD383,LMH_KEY,0)),0))</f>
        <v>-1</v>
      </c>
      <c r="CN383" s="21">
        <f>IF(BE383="",0,IFERROR(INDEX(LMH_STEP,MATCH(BE383,LMH_KEY,0)),0))</f>
        <v>-1</v>
      </c>
      <c r="CO383" s="21">
        <f>IF(BF383="",0,IFERROR(INDEX(LMH_STEP,MATCH(BF383,LMH_KEY,0)),0))</f>
        <v>0</v>
      </c>
      <c r="CP383" s="21">
        <f>IF(BG383="",0,IFERROR(INDEX(LMH_STEP,MATCH(BG383,LMH_KEY,0)),0))</f>
        <v>1</v>
      </c>
      <c r="CQ383" s="21">
        <f>IF(BH383="",0,IFERROR(INDEX(LMH_STEP,MATCH(BH383,LMH_KEY,0)),0))</f>
        <v>-1</v>
      </c>
      <c r="CR383" s="21">
        <f>IF(BI383&lt;&gt;"",IFERROR(INDEX(LMH_STEP,MATCH(BI383,LMH_KEY,0)),0),CK383)</f>
        <v>0</v>
      </c>
      <c r="CS383" s="21">
        <f>IF(BJ383&lt;&gt;"",IFERROR(INDEX(LMH_STEP,MATCH(BJ383,LMH_KEY,0)),0),CL383)</f>
        <v>0</v>
      </c>
      <c r="CT383" s="21">
        <f>IF(BK383&lt;&gt;"",IFERROR(INDEX(LMH_STEP,MATCH(BK383,LMH_KEY,0)),0),CM383)</f>
        <v>-1</v>
      </c>
      <c r="CU383" s="21">
        <f>IF(BL383&lt;&gt;"",IFERROR(INDEX(LMH_STEP,MATCH(BL383,LMH_KEY,0)),0),CN383)</f>
        <v>-1</v>
      </c>
      <c r="CV383" s="21">
        <f>IF(BM383&lt;&gt;"",IFERROR(INDEX(LMH_STEP,MATCH(BM383,LMH_KEY,0)),0),CO383)</f>
        <v>0</v>
      </c>
      <c r="CW383" s="21">
        <f>IF(BN383&lt;&gt;"",IFERROR(INDEX(LMH_STEP,MATCH(BN383,LMH_KEY,0)),0),CP383)</f>
        <v>1</v>
      </c>
      <c r="CX383" s="21">
        <f>IF(BO383&lt;&gt;"",IFERROR(INDEX(LMH_STEP,MATCH(BO383,LMH_KEY,0)),0),CQ383)</f>
        <v>-1</v>
      </c>
      <c r="CY383" s="21">
        <f>COUNTA(BI383:BO383)+IF(BP383&lt;&gt;"",1,0)+IFERROR(INDEX(RM_LCNT,MATCH($U383,RM_KEY,0)),0)</f>
        <v>0</v>
      </c>
      <c r="CZ383" s="21">
        <f>IF((BW383+BX383+BY383+BZ383+CA383+CB383+CC383)=0,0,(BW383*CK383+BX383*CL383+BY383*CM383+BZ383*CN383+CA383*CO383+CB383*CP383+CC383*CQ383)/(BW383+BX383+BY383+BZ383+CA383+CB383+CC383))</f>
        <v>-0.117647058823529</v>
      </c>
      <c r="DA383" s="21">
        <f>IF((CD383+CE383+CF383+CG383+CH383+CI383+CJ383)=0,0,(CD383*CR383+CE383*CS383+CF383*CT383+CG383*CU383+CH383*CV383+CI383*CW383+CJ383*CX383)/(CD383+CE383+CF383+CG383+CH383+CI383+CJ383))</f>
        <v>-0.117647058823529</v>
      </c>
    </row>
    <row r="384" ht="70" customHeight="1">
      <c r="A384" s="59" t="inlineStr">
        <is>
          <t>iFile</t>
        </is>
      </c>
      <c r="B384" s="17" t="inlineStr">
        <is>
          <t>Technology</t>
        </is>
      </c>
      <c r="C384" s="17" t="n">
        <v>5</v>
      </c>
      <c r="D384" s="17" t="inlineStr">
        <is>
          <t>IRIS2083</t>
        </is>
      </c>
      <c r="E384" s="17" t="inlineStr">
        <is>
          <t>Anilkumar Aarumughan</t>
        </is>
      </c>
      <c r="F384" s="17" t="inlineStr">
        <is>
          <t>Senior Software Engineer</t>
        </is>
      </c>
      <c r="G384" s="17" t="inlineStr">
        <is>
          <t>Shiveshdhar Dubey</t>
        </is>
      </c>
      <c r="H384" s="17" t="inlineStr">
        <is>
          <t>IRIS2215</t>
        </is>
      </c>
      <c r="I384" s="17" t="n">
        <v>13.9</v>
      </c>
      <c r="J384" s="17" t="inlineStr">
        <is>
          <t>MSC</t>
        </is>
      </c>
      <c r="K384" s="17" t="inlineStr">
        <is>
          <t>L4 – Senior</t>
        </is>
      </c>
      <c r="L384" s="82" t="inlineStr">
        <is>
          <t>20 of 20</t>
        </is>
      </c>
      <c r="M384" s="83" t="n"/>
      <c r="N384" s="83" t="inlineStr">
        <is>
          <t>Annual · set by manager: 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 Drive high-quality frontend delivery by ensuring adherence to Angular development standards, conducting design and code reviews, mentoring team members, …</t>
        </is>
      </c>
      <c r="O384" s="83" t="inlineStr">
        <is>
          <t>Latest rating: 3 · Potential: Medium · 9-box: Reliable Specialist</t>
        </is>
      </c>
      <c r="P384" s="83" t="n"/>
      <c r="Q384" s="84" t="inlineStr">
        <is>
          <t>Open ▸</t>
        </is>
      </c>
      <c r="R384" s="84" t="inlineStr">
        <is>
          <t>Card ▸</t>
        </is>
      </c>
      <c r="S384" s="85" t="inlineStr">
        <is>
          <t>Engineering &amp; Development</t>
        </is>
      </c>
      <c r="T384" s="86" t="inlineStr">
        <is>
          <t>Full-Stack Development</t>
        </is>
      </c>
      <c r="U384" s="86" t="inlineStr">
        <is>
          <t>R037</t>
        </is>
      </c>
      <c r="V384" s="86" t="inlineStr">
        <is>
          <t>Full-Stack Development · IC</t>
        </is>
      </c>
      <c r="W384" s="101" t="inlineStr">
        <is>
          <t>A3</t>
        </is>
      </c>
      <c r="X384" s="86" t="inlineStr">
        <is>
          <t>Band A · Practitioner</t>
        </is>
      </c>
      <c r="Y384" s="86" t="inlineStr">
        <is>
          <t>Senior Software Engineer</t>
        </is>
      </c>
      <c r="Z384" s="100" t="inlineStr">
        <is>
          <t>Keeps Technical Specialist for one cycle · then Senior Software Engineer</t>
        </is>
      </c>
      <c r="AA384" s="86" t="inlineStr">
        <is>
          <t>Evidence level B1 · moved down to A3 so that no reportee shares a band with their manager, with the fewest moves across IRIS · pay and title protected for one cycle</t>
        </is>
      </c>
      <c r="AB384" s="86" t="n"/>
      <c r="AC384" s="88" t="inlineStr">
        <is>
          <t>B1</t>
        </is>
      </c>
      <c r="AD384" s="21" t="inlineStr">
        <is>
          <t>High · 13.9 yrs vs market 2–5 yrs for A3</t>
        </is>
      </c>
      <c r="AE384" s="21" t="n"/>
      <c r="AF384" s="21" t="inlineStr">
        <is>
          <t>P2 · SFIA 3 Apply</t>
        </is>
      </c>
      <c r="AG384" s="89" t="str">
        <f>IFERROR(IF(INDEX(RM_I_C,MATCH($U384,RM_KEY,0))="","",INDEX(RM_I_C,MATCH($U384,RM_KEY,0))),"")</f>
        <v>H</v>
      </c>
      <c r="AH384" s="90" t="str">
        <f>IFERROR(IF(INDEX(RM_I_Au,MATCH($U384,RM_KEY,0))="","",INDEX(RM_I_Au,MATCH($U384,RM_KEY,0))),"")</f>
        <v>M</v>
      </c>
      <c r="AI384" s="90" t="str">
        <f>IFERROR(IF(INDEX(RM_I_Ac,MATCH($U384,RM_KEY,0))="","",INDEX(RM_I_Ac,MATCH($U384,RM_KEY,0))),"")</f>
        <v>L</v>
      </c>
      <c r="AJ384" s="90" t="str">
        <f>IFERROR(IF(INDEX(RM_I_L,MATCH($U384,RM_KEY,0))="","",INDEX(RM_I_L,MATCH($U384,RM_KEY,0))),"")</f>
        <v>L</v>
      </c>
      <c r="AK384" s="90" t="str">
        <f>IFERROR(IF(INDEX(RM_I_BI,MATCH($U384,RM_KEY,0))="","",INDEX(RM_I_BI,MATCH($U384,RM_KEY,0))),"")</f>
        <v>L</v>
      </c>
      <c r="AL384" s="90" t="str">
        <f>IFERROR(IF(INDEX(RM_I_Exp,MATCH($U384,RM_KEY,0))="","",INDEX(RM_I_Exp,MATCH($U384,RM_KEY,0))),"")</f>
        <v>L</v>
      </c>
      <c r="AM384" s="90" t="str">
        <f>IFERROR(IF(INDEX(RM_I_Edu,MATCH($U384,RM_KEY,0))="","",INDEX(RM_I_Edu,MATCH($U384,RM_KEY,0))),"")</f>
        <v>L</v>
      </c>
      <c r="AN384" s="91" t="str">
        <f>IFERROR(IF(INDEX(RM_M_C,MATCH($U384,RM_KEY,0))="","",INDEX(RM_M_C,MATCH($U384,RM_KEY,0))),"")</f>
        <v>H</v>
      </c>
      <c r="AO384" s="92" t="str">
        <f>IFERROR(IF(INDEX(RM_M_Au,MATCH($U384,RM_KEY,0))="","",INDEX(RM_M_Au,MATCH($U384,RM_KEY,0))),"")</f>
        <v>M</v>
      </c>
      <c r="AP384" s="92" t="str">
        <f>IFERROR(IF(INDEX(RM_M_Ac,MATCH($U384,RM_KEY,0))="","",INDEX(RM_M_Ac,MATCH($U384,RM_KEY,0))),"")</f>
        <v>M</v>
      </c>
      <c r="AQ384" s="92" t="str">
        <f>IFERROR(IF(INDEX(RM_M_L,MATCH($U384,RM_KEY,0))="","",INDEX(RM_M_L,MATCH($U384,RM_KEY,0))),"")</f>
        <v>L</v>
      </c>
      <c r="AR384" s="92" t="str">
        <f>IFERROR(IF(INDEX(RM_M_BI,MATCH($U384,RM_KEY,0))="","",INDEX(RM_M_BI,MATCH($U384,RM_KEY,0))),"")</f>
        <v>L</v>
      </c>
      <c r="AS384" s="92" t="str">
        <f>IFERROR(IF(INDEX(RM_M_Exp,MATCH($U384,RM_KEY,0))="","",INDEX(RM_M_Exp,MATCH($U384,RM_KEY,0))),"")</f>
        <v>L</v>
      </c>
      <c r="AT384" s="92" t="str">
        <f>IFERROR(IF(INDEX(RM_M_Edu,MATCH($U384,RM_KEY,0))="","",INDEX(RM_M_Edu,MATCH($U384,RM_KEY,0))),"")</f>
        <v>L</v>
      </c>
      <c r="AU384" s="93" t="str">
        <f>IFERROR(IF(INDEX(RM_L_C,MATCH($U384,RM_KEY,0))="","",INDEX(RM_L_C,MATCH($U384,RM_KEY,0))),"")</f>
        <v/>
      </c>
      <c r="AV384" s="94" t="str">
        <f>IFERROR(IF(INDEX(RM_L_Au,MATCH($U384,RM_KEY,0))="","",INDEX(RM_L_Au,MATCH($U384,RM_KEY,0))),"")</f>
        <v/>
      </c>
      <c r="AW384" s="94" t="str">
        <f>IFERROR(IF(INDEX(RM_L_Ac,MATCH($U384,RM_KEY,0))="","",INDEX(RM_L_Ac,MATCH($U384,RM_KEY,0))),"")</f>
        <v/>
      </c>
      <c r="AX384" s="94" t="str">
        <f>IFERROR(IF(INDEX(RM_L_L,MATCH($U384,RM_KEY,0))="","",INDEX(RM_L_L,MATCH($U384,RM_KEY,0))),"")</f>
        <v/>
      </c>
      <c r="AY384" s="94" t="str">
        <f>IFERROR(IF(INDEX(RM_L_BI,MATCH($U384,RM_KEY,0))="","",INDEX(RM_L_BI,MATCH($U384,RM_KEY,0))),"")</f>
        <v/>
      </c>
      <c r="AZ384" s="94" t="str">
        <f>IFERROR(IF(INDEX(RM_L_Exp,MATCH($U384,RM_KEY,0))="","",INDEX(RM_L_Exp,MATCH($U384,RM_KEY,0))),"")</f>
        <v/>
      </c>
      <c r="BA384" s="94" t="str">
        <f>IFERROR(IF(INDEX(RM_L_Edu,MATCH($U384,RM_KEY,0))="","",INDEX(RM_L_Edu,MATCH($U384,RM_KEY,0))),"")</f>
        <v/>
      </c>
      <c r="BB384" s="89" t="n"/>
      <c r="BC384" s="90" t="n"/>
      <c r="BD384" s="90" t="n"/>
      <c r="BE384" s="90" t="n"/>
      <c r="BF384" s="90" t="n"/>
      <c r="BG384" s="90" t="inlineStr">
        <is>
          <t>H</t>
        </is>
      </c>
      <c r="BH384" s="90" t="inlineStr">
        <is>
          <t>H</t>
        </is>
      </c>
      <c r="BI384" s="93" t="n"/>
      <c r="BJ384" s="94" t="n"/>
      <c r="BK384" s="94" t="n"/>
      <c r="BL384" s="94" t="n"/>
      <c r="BM384" s="94" t="n"/>
      <c r="BN384" s="94" t="n"/>
      <c r="BO384" s="94" t="n"/>
      <c r="BP384" s="63" t="n"/>
      <c r="BQ384" s="95" t="str">
        <f>IF(CY384=0,"",IF(BP384&lt;&gt;"",BP384,IF(LEFT(W384,1)="X",W384,IF(OR(W384="B+",W384="C+"),INDEX(LAD_PC,MAX(1,MIN(14,MATCH(W384,LAD_PC,0)+IF((DA384-CZ384)&gt;=0.5,1,IF((DA384-CZ384)&lt;=-0.5,-1,0))))),INDEX(LAD_STD,MAX(1,MIN(12,MATCH(W384,LAD_STD,0)+IF((DA384-CZ384)&gt;=0.5,1,IF((DA384-CZ384)&lt;=-0.5,-1,0)))))))))</f>
        <v/>
      </c>
      <c r="BR384" s="86" t="str">
        <f>IF(BQ384="","",IFERROR(CHOOSE(INDEX(B_RANK,MATCH(BQ384,B_LVL,0)),"Band A · Practitioner","Band B · Specialist / Manager","B+ · Player-Coach","Band C · Principal / Head","C+ · Player-Coach","Band D · Business leadership","Band E · Enterprise leadership"),"Band X · Consultant"))</f>
        <v/>
      </c>
      <c r="BS384" s="86" t="str">
        <f>IF(BQ384="","",IF(BQ384=W384,"• Same",IF(INDEX(B_VAL,MATCH(BQ384,B_LVL,0))&gt;INDEX(B_VAL,MATCH(W384,B_LVL,0)),"▲ Up","▼ Down")))</f>
        <v/>
      </c>
      <c r="BT384" s="95" t="str">
        <f>IF(BQ384&lt;&gt;"",BQ384,W384)</f>
        <v>A3</v>
      </c>
      <c r="BU384" s="86" t="str">
        <f>IFERROR(IF($H384="","—",IF(OR(LEFT(BT384,1)="X",LEFT(INDEX($BT$7:$BT$592,MATCH($H384,$D$7:$D$592,0)),1)="X"),"—",IF(AND(LEFT(BT384,1)="E",LEFT(INDEX($BT$7:$BT$592,MATCH($H384,$D$7:$D$592,0)),1)="E"),"Exception · Band E",IF(INDEX(B_VAL,MATCH(BT384,B_LVL,0))&gt;=INDEX(B_VAL,MATCH(INDEX($BT$7:$BT$592,MATCH($H384,$D$7:$D$592,0)),B_LVL,0)),"⚠ At or above the manager",IF(INDEX(B_RANK,MATCH(BT384,B_LVL,0))=INDEX(B_RANK,MATCH(INDEX($BT$7:$BT$592,MATCH($H384,$D$7:$D$592,0)),B_LVL,0)),"⚠ Same band as the manager","OK"))))),"—")</f>
        <v>OK</v>
      </c>
      <c r="BV384" s="64" t="n"/>
      <c r="BW384" s="20">
        <f>IFERROR(INDEX(LMH_PTS,MATCH(AG384,LMH_KEY,0)),0)</f>
        <v>9</v>
      </c>
      <c r="BX384" s="21">
        <f>IFERROR(INDEX(LMH_PTS,MATCH(AH384,LMH_KEY,0)),0)</f>
        <v>3</v>
      </c>
      <c r="BY384" s="21">
        <f>IFERROR(INDEX(LMH_PTS,MATCH(AI384,LMH_KEY,0)),0)</f>
        <v>1</v>
      </c>
      <c r="BZ384" s="21">
        <f>IFERROR(INDEX(LMH_PTS,MATCH(AJ384,LMH_KEY,0)),0)</f>
        <v>1</v>
      </c>
      <c r="CA384" s="21">
        <f>IFERROR(INDEX(LMH_PTS,MATCH(AK384,LMH_KEY,0)),0)</f>
        <v>1</v>
      </c>
      <c r="CB384" s="21">
        <f>IFERROR(INDEX(LMH_PTS,MATCH(AL384,LMH_KEY,0)),0)</f>
        <v>1</v>
      </c>
      <c r="CC384" s="21">
        <f>IFERROR(INDEX(LMH_PTS,MATCH(AM384,LMH_KEY,0)),0)</f>
        <v>1</v>
      </c>
      <c r="CD384" s="21">
        <f>IFERROR(INDEX(LMH_PTS,MATCH(IF(AU384&lt;&gt;"",AU384,AG384),LMH_KEY,0)),0)</f>
        <v>9</v>
      </c>
      <c r="CE384" s="21">
        <f>IFERROR(INDEX(LMH_PTS,MATCH(IF(AV384&lt;&gt;"",AV384,AH384),LMH_KEY,0)),0)</f>
        <v>3</v>
      </c>
      <c r="CF384" s="21">
        <f>IFERROR(INDEX(LMH_PTS,MATCH(IF(AW384&lt;&gt;"",AW384,AI384),LMH_KEY,0)),0)</f>
        <v>1</v>
      </c>
      <c r="CG384" s="21">
        <f>IFERROR(INDEX(LMH_PTS,MATCH(IF(AX384&lt;&gt;"",AX384,AJ384),LMH_KEY,0)),0)</f>
        <v>1</v>
      </c>
      <c r="CH384" s="21">
        <f>IFERROR(INDEX(LMH_PTS,MATCH(IF(AY384&lt;&gt;"",AY384,AK384),LMH_KEY,0)),0)</f>
        <v>1</v>
      </c>
      <c r="CI384" s="21">
        <f>IFERROR(INDEX(LMH_PTS,MATCH(IF(AZ384&lt;&gt;"",AZ384,AL384),LMH_KEY,0)),0)</f>
        <v>1</v>
      </c>
      <c r="CJ384" s="21">
        <f>IFERROR(INDEX(LMH_PTS,MATCH(IF(BA384&lt;&gt;"",BA384,AM384),LMH_KEY,0)),0)</f>
        <v>1</v>
      </c>
      <c r="CK384" s="21">
        <f>IF(BB384="",0,IFERROR(INDEX(LMH_STEP,MATCH(BB384,LMH_KEY,0)),0))</f>
        <v>0</v>
      </c>
      <c r="CL384" s="21">
        <f>IF(BC384="",0,IFERROR(INDEX(LMH_STEP,MATCH(BC384,LMH_KEY,0)),0))</f>
        <v>0</v>
      </c>
      <c r="CM384" s="21">
        <f>IF(BD384="",0,IFERROR(INDEX(LMH_STEP,MATCH(BD384,LMH_KEY,0)),0))</f>
        <v>0</v>
      </c>
      <c r="CN384" s="21">
        <f>IF(BE384="",0,IFERROR(INDEX(LMH_STEP,MATCH(BE384,LMH_KEY,0)),0))</f>
        <v>0</v>
      </c>
      <c r="CO384" s="21">
        <f>IF(BF384="",0,IFERROR(INDEX(LMH_STEP,MATCH(BF384,LMH_KEY,0)),0))</f>
        <v>0</v>
      </c>
      <c r="CP384" s="21">
        <f>IF(BG384="",0,IFERROR(INDEX(LMH_STEP,MATCH(BG384,LMH_KEY,0)),0))</f>
        <v>1</v>
      </c>
      <c r="CQ384" s="21">
        <f>IF(BH384="",0,IFERROR(INDEX(LMH_STEP,MATCH(BH384,LMH_KEY,0)),0))</f>
        <v>1</v>
      </c>
      <c r="CR384" s="21">
        <f>IF(BI384&lt;&gt;"",IFERROR(INDEX(LMH_STEP,MATCH(BI384,LMH_KEY,0)),0),CK384)</f>
        <v>0</v>
      </c>
      <c r="CS384" s="21">
        <f>IF(BJ384&lt;&gt;"",IFERROR(INDEX(LMH_STEP,MATCH(BJ384,LMH_KEY,0)),0),CL384)</f>
        <v>0</v>
      </c>
      <c r="CT384" s="21">
        <f>IF(BK384&lt;&gt;"",IFERROR(INDEX(LMH_STEP,MATCH(BK384,LMH_KEY,0)),0),CM384)</f>
        <v>0</v>
      </c>
      <c r="CU384" s="21">
        <f>IF(BL384&lt;&gt;"",IFERROR(INDEX(LMH_STEP,MATCH(BL384,LMH_KEY,0)),0),CN384)</f>
        <v>0</v>
      </c>
      <c r="CV384" s="21">
        <f>IF(BM384&lt;&gt;"",IFERROR(INDEX(LMH_STEP,MATCH(BM384,LMH_KEY,0)),0),CO384)</f>
        <v>0</v>
      </c>
      <c r="CW384" s="21">
        <f>IF(BN384&lt;&gt;"",IFERROR(INDEX(LMH_STEP,MATCH(BN384,LMH_KEY,0)),0),CP384)</f>
        <v>1</v>
      </c>
      <c r="CX384" s="21">
        <f>IF(BO384&lt;&gt;"",IFERROR(INDEX(LMH_STEP,MATCH(BO384,LMH_KEY,0)),0),CQ384)</f>
        <v>1</v>
      </c>
      <c r="CY384" s="21">
        <f>COUNTA(BI384:BO384)+IF(BP384&lt;&gt;"",1,0)+IFERROR(INDEX(RM_LCNT,MATCH($U384,RM_KEY,0)),0)</f>
        <v>0</v>
      </c>
      <c r="CZ384" s="21">
        <f>IF((BW384+BX384+BY384+BZ384+CA384+CB384+CC384)=0,0,(BW384*CK384+BX384*CL384+BY384*CM384+BZ384*CN384+CA384*CO384+CB384*CP384+CC384*CQ384)/(BW384+BX384+BY384+BZ384+CA384+CB384+CC384))</f>
        <v>0.117647058823529</v>
      </c>
      <c r="DA384" s="21">
        <f>IF((CD384+CE384+CF384+CG384+CH384+CI384+CJ384)=0,0,(CD384*CR384+CE384*CS384+CF384*CT384+CG384*CU384+CH384*CV384+CI384*CW384+CJ384*CX384)/(CD384+CE384+CF384+CG384+CH384+CI384+CJ384))</f>
        <v>0.117647058823529</v>
      </c>
    </row>
    <row r="385" ht="70" customHeight="1">
      <c r="A385" s="59" t="inlineStr">
        <is>
          <t>iFile</t>
        </is>
      </c>
      <c r="B385" s="17" t="inlineStr">
        <is>
          <t>Technology</t>
        </is>
      </c>
      <c r="C385" s="17" t="n">
        <v>5</v>
      </c>
      <c r="D385" s="17" t="inlineStr">
        <is>
          <t>IRIS2033</t>
        </is>
      </c>
      <c r="E385" s="17" t="inlineStr">
        <is>
          <t>Amol Pawar</t>
        </is>
      </c>
      <c r="F385" s="17" t="inlineStr">
        <is>
          <t>Software Engineer</t>
        </is>
      </c>
      <c r="G385" s="17" t="inlineStr">
        <is>
          <t>Shiveshdhar Dubey</t>
        </is>
      </c>
      <c r="H385" s="17" t="inlineStr">
        <is>
          <t>IRIS2215</t>
        </is>
      </c>
      <c r="I385" s="17" t="n">
        <v>4.2</v>
      </c>
      <c r="J385" s="17" t="inlineStr">
        <is>
          <t>B.E</t>
        </is>
      </c>
      <c r="K385" s="17" t="inlineStr">
        <is>
          <t>L3 – Professional / Associate</t>
        </is>
      </c>
      <c r="L385" s="82" t="inlineStr">
        <is>
          <t>20 of 20</t>
        </is>
      </c>
      <c r="M385" s="83" t="n"/>
      <c r="N385" s="83" t="inlineStr">
        <is>
          <t>Annual · set by manager: 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t>
        </is>
      </c>
      <c r="O385" s="83" t="inlineStr">
        <is>
          <t>Latest rating: 4 · Potential: High · 9-box: Trusted Professional</t>
        </is>
      </c>
      <c r="P385" s="83" t="inlineStr">
        <is>
          <t>Complexity &amp; Expertise: A3: APIs, application and database work, deployment and production support for regulatory XBRL customers → moved up 0.5
Autonomy &amp; Decision: A3: Makes technical decisions and fixes on assigned work without approval; major changes need approval → moved up 0.5
Accountability &amp; Impact: A3: Assigned features, APIs, database changes and production support with direct customer impact → moved up 0.5
Leadership &amp; Strategy: A1: No guidance of others described → matches the start</t>
        </is>
      </c>
      <c r="Q385" s="84" t="inlineStr">
        <is>
          <t>Open ▸</t>
        </is>
      </c>
      <c r="R385" s="84" t="inlineStr">
        <is>
          <t>Card ▸</t>
        </is>
      </c>
      <c r="S385" s="85" t="inlineStr">
        <is>
          <t>Engineering &amp; Development</t>
        </is>
      </c>
      <c r="T385" s="86" t="inlineStr">
        <is>
          <t>Full-Stack Development</t>
        </is>
      </c>
      <c r="U385" s="86" t="inlineStr">
        <is>
          <t>R037</t>
        </is>
      </c>
      <c r="V385" s="86" t="inlineStr">
        <is>
          <t>Full-Stack Development · IC</t>
        </is>
      </c>
      <c r="W385" s="101" t="inlineStr">
        <is>
          <t>A3</t>
        </is>
      </c>
      <c r="X385" s="86" t="inlineStr">
        <is>
          <t>Band A · Practitioner</t>
        </is>
      </c>
      <c r="Y385" s="86" t="inlineStr">
        <is>
          <t>Senior Software Engineer</t>
        </is>
      </c>
      <c r="Z385" s="86" t="n"/>
      <c r="AA385" s="86" t="inlineStr">
        <is>
          <t>Placed at A3 by the evidence: six ratings × market-derived weights and rules R1–R13 · no move needed for the reporting line</t>
        </is>
      </c>
      <c r="AB385" s="86" t="n"/>
      <c r="AC385" s="88" t="inlineStr">
        <is>
          <t>A3</t>
        </is>
      </c>
      <c r="AD385" s="21" t="inlineStr">
        <is>
          <t>Medium · 4.2 yrs vs market 2–5 yrs for A3</t>
        </is>
      </c>
      <c r="AE385" s="21" t="n"/>
      <c r="AF385" s="21" t="inlineStr">
        <is>
          <t>P2 · SFIA 3 Apply</t>
        </is>
      </c>
      <c r="AG385" s="89" t="str">
        <f>IFERROR(IF(INDEX(RM_I_C,MATCH($U385,RM_KEY,0))="","",INDEX(RM_I_C,MATCH($U385,RM_KEY,0))),"")</f>
        <v>H</v>
      </c>
      <c r="AH385" s="90" t="str">
        <f>IFERROR(IF(INDEX(RM_I_Au,MATCH($U385,RM_KEY,0))="","",INDEX(RM_I_Au,MATCH($U385,RM_KEY,0))),"")</f>
        <v>M</v>
      </c>
      <c r="AI385" s="90" t="str">
        <f>IFERROR(IF(INDEX(RM_I_Ac,MATCH($U385,RM_KEY,0))="","",INDEX(RM_I_Ac,MATCH($U385,RM_KEY,0))),"")</f>
        <v>L</v>
      </c>
      <c r="AJ385" s="90" t="str">
        <f>IFERROR(IF(INDEX(RM_I_L,MATCH($U385,RM_KEY,0))="","",INDEX(RM_I_L,MATCH($U385,RM_KEY,0))),"")</f>
        <v>L</v>
      </c>
      <c r="AK385" s="90" t="str">
        <f>IFERROR(IF(INDEX(RM_I_BI,MATCH($U385,RM_KEY,0))="","",INDEX(RM_I_BI,MATCH($U385,RM_KEY,0))),"")</f>
        <v>L</v>
      </c>
      <c r="AL385" s="90" t="str">
        <f>IFERROR(IF(INDEX(RM_I_Exp,MATCH($U385,RM_KEY,0))="","",INDEX(RM_I_Exp,MATCH($U385,RM_KEY,0))),"")</f>
        <v>L</v>
      </c>
      <c r="AM385" s="90" t="str">
        <f>IFERROR(IF(INDEX(RM_I_Edu,MATCH($U385,RM_KEY,0))="","",INDEX(RM_I_Edu,MATCH($U385,RM_KEY,0))),"")</f>
        <v>L</v>
      </c>
      <c r="AN385" s="91" t="str">
        <f>IFERROR(IF(INDEX(RM_M_C,MATCH($U385,RM_KEY,0))="","",INDEX(RM_M_C,MATCH($U385,RM_KEY,0))),"")</f>
        <v>H</v>
      </c>
      <c r="AO385" s="92" t="str">
        <f>IFERROR(IF(INDEX(RM_M_Au,MATCH($U385,RM_KEY,0))="","",INDEX(RM_M_Au,MATCH($U385,RM_KEY,0))),"")</f>
        <v>M</v>
      </c>
      <c r="AP385" s="92" t="str">
        <f>IFERROR(IF(INDEX(RM_M_Ac,MATCH($U385,RM_KEY,0))="","",INDEX(RM_M_Ac,MATCH($U385,RM_KEY,0))),"")</f>
        <v>M</v>
      </c>
      <c r="AQ385" s="92" t="str">
        <f>IFERROR(IF(INDEX(RM_M_L,MATCH($U385,RM_KEY,0))="","",INDEX(RM_M_L,MATCH($U385,RM_KEY,0))),"")</f>
        <v>L</v>
      </c>
      <c r="AR385" s="92" t="str">
        <f>IFERROR(IF(INDEX(RM_M_BI,MATCH($U385,RM_KEY,0))="","",INDEX(RM_M_BI,MATCH($U385,RM_KEY,0))),"")</f>
        <v>L</v>
      </c>
      <c r="AS385" s="92" t="str">
        <f>IFERROR(IF(INDEX(RM_M_Exp,MATCH($U385,RM_KEY,0))="","",INDEX(RM_M_Exp,MATCH($U385,RM_KEY,0))),"")</f>
        <v>L</v>
      </c>
      <c r="AT385" s="92" t="str">
        <f>IFERROR(IF(INDEX(RM_M_Edu,MATCH($U385,RM_KEY,0))="","",INDEX(RM_M_Edu,MATCH($U385,RM_KEY,0))),"")</f>
        <v>L</v>
      </c>
      <c r="AU385" s="93" t="str">
        <f>IFERROR(IF(INDEX(RM_L_C,MATCH($U385,RM_KEY,0))="","",INDEX(RM_L_C,MATCH($U385,RM_KEY,0))),"")</f>
        <v/>
      </c>
      <c r="AV385" s="94" t="str">
        <f>IFERROR(IF(INDEX(RM_L_Au,MATCH($U385,RM_KEY,0))="","",INDEX(RM_L_Au,MATCH($U385,RM_KEY,0))),"")</f>
        <v/>
      </c>
      <c r="AW385" s="94" t="str">
        <f>IFERROR(IF(INDEX(RM_L_Ac,MATCH($U385,RM_KEY,0))="","",INDEX(RM_L_Ac,MATCH($U385,RM_KEY,0))),"")</f>
        <v/>
      </c>
      <c r="AX385" s="94" t="str">
        <f>IFERROR(IF(INDEX(RM_L_L,MATCH($U385,RM_KEY,0))="","",INDEX(RM_L_L,MATCH($U385,RM_KEY,0))),"")</f>
        <v/>
      </c>
      <c r="AY385" s="94" t="str">
        <f>IFERROR(IF(INDEX(RM_L_BI,MATCH($U385,RM_KEY,0))="","",INDEX(RM_L_BI,MATCH($U385,RM_KEY,0))),"")</f>
        <v/>
      </c>
      <c r="AZ385" s="94" t="str">
        <f>IFERROR(IF(INDEX(RM_L_Exp,MATCH($U385,RM_KEY,0))="","",INDEX(RM_L_Exp,MATCH($U385,RM_KEY,0))),"")</f>
        <v/>
      </c>
      <c r="BA385" s="94" t="str">
        <f>IFERROR(IF(INDEX(RM_L_Edu,MATCH($U385,RM_KEY,0))="","",INDEX(RM_L_Edu,MATCH($U385,RM_KEY,0))),"")</f>
        <v/>
      </c>
      <c r="BB385" s="89" t="inlineStr">
        <is>
          <t>M</t>
        </is>
      </c>
      <c r="BC385" s="90" t="inlineStr">
        <is>
          <t>M</t>
        </is>
      </c>
      <c r="BD385" s="90" t="inlineStr">
        <is>
          <t>M</t>
        </is>
      </c>
      <c r="BE385" s="90" t="inlineStr">
        <is>
          <t>L</t>
        </is>
      </c>
      <c r="BF385" s="90" t="n"/>
      <c r="BG385" s="90" t="inlineStr">
        <is>
          <t>H</t>
        </is>
      </c>
      <c r="BH385" s="90" t="inlineStr">
        <is>
          <t>M</t>
        </is>
      </c>
      <c r="BI385" s="93" t="n"/>
      <c r="BJ385" s="94" t="n"/>
      <c r="BK385" s="94" t="n"/>
      <c r="BL385" s="94" t="n"/>
      <c r="BM385" s="94" t="n"/>
      <c r="BN385" s="94" t="n"/>
      <c r="BO385" s="94" t="n"/>
      <c r="BP385" s="63" t="n"/>
      <c r="BQ385" s="95" t="str">
        <f>IF(CY385=0,"",IF(BP385&lt;&gt;"",BP385,IF(LEFT(W385,1)="X",W385,IF(OR(W385="B+",W385="C+"),INDEX(LAD_PC,MAX(1,MIN(14,MATCH(W385,LAD_PC,0)+IF((DA385-CZ385)&gt;=0.5,1,IF((DA385-CZ385)&lt;=-0.5,-1,0))))),INDEX(LAD_STD,MAX(1,MIN(12,MATCH(W385,LAD_STD,0)+IF((DA385-CZ385)&gt;=0.5,1,IF((DA385-CZ385)&lt;=-0.5,-1,0)))))))))</f>
        <v/>
      </c>
      <c r="BR385" s="86" t="str">
        <f>IF(BQ385="","",IFERROR(CHOOSE(INDEX(B_RANK,MATCH(BQ385,B_LVL,0)),"Band A · Practitioner","Band B · Specialist / Manager","B+ · Player-Coach","Band C · Principal / Head","C+ · Player-Coach","Band D · Business leadership","Band E · Enterprise leadership"),"Band X · Consultant"))</f>
        <v/>
      </c>
      <c r="BS385" s="86" t="str">
        <f>IF(BQ385="","",IF(BQ385=W385,"• Same",IF(INDEX(B_VAL,MATCH(BQ385,B_LVL,0))&gt;INDEX(B_VAL,MATCH(W385,B_LVL,0)),"▲ Up","▼ Down")))</f>
        <v/>
      </c>
      <c r="BT385" s="95" t="str">
        <f>IF(BQ385&lt;&gt;"",BQ385,W385)</f>
        <v>A3</v>
      </c>
      <c r="BU385" s="86" t="str">
        <f>IFERROR(IF($H385="","—",IF(OR(LEFT(BT385,1)="X",LEFT(INDEX($BT$7:$BT$592,MATCH($H385,$D$7:$D$592,0)),1)="X"),"—",IF(AND(LEFT(BT385,1)="E",LEFT(INDEX($BT$7:$BT$592,MATCH($H385,$D$7:$D$592,0)),1)="E"),"Exception · Band E",IF(INDEX(B_VAL,MATCH(BT385,B_LVL,0))&gt;=INDEX(B_VAL,MATCH(INDEX($BT$7:$BT$592,MATCH($H385,$D$7:$D$592,0)),B_LVL,0)),"⚠ At or above the manager",IF(INDEX(B_RANK,MATCH(BT385,B_LVL,0))=INDEX(B_RANK,MATCH(INDEX($BT$7:$BT$592,MATCH($H385,$D$7:$D$592,0)),B_LVL,0)),"⚠ Same band as the manager","OK"))))),"—")</f>
        <v>OK</v>
      </c>
      <c r="BV385" s="64" t="n"/>
      <c r="BW385" s="20">
        <f>IFERROR(INDEX(LMH_PTS,MATCH(AG385,LMH_KEY,0)),0)</f>
        <v>9</v>
      </c>
      <c r="BX385" s="21">
        <f>IFERROR(INDEX(LMH_PTS,MATCH(AH385,LMH_KEY,0)),0)</f>
        <v>3</v>
      </c>
      <c r="BY385" s="21">
        <f>IFERROR(INDEX(LMH_PTS,MATCH(AI385,LMH_KEY,0)),0)</f>
        <v>1</v>
      </c>
      <c r="BZ385" s="21">
        <f>IFERROR(INDEX(LMH_PTS,MATCH(AJ385,LMH_KEY,0)),0)</f>
        <v>1</v>
      </c>
      <c r="CA385" s="21">
        <f>IFERROR(INDEX(LMH_PTS,MATCH(AK385,LMH_KEY,0)),0)</f>
        <v>1</v>
      </c>
      <c r="CB385" s="21">
        <f>IFERROR(INDEX(LMH_PTS,MATCH(AL385,LMH_KEY,0)),0)</f>
        <v>1</v>
      </c>
      <c r="CC385" s="21">
        <f>IFERROR(INDEX(LMH_PTS,MATCH(AM385,LMH_KEY,0)),0)</f>
        <v>1</v>
      </c>
      <c r="CD385" s="21">
        <f>IFERROR(INDEX(LMH_PTS,MATCH(IF(AU385&lt;&gt;"",AU385,AG385),LMH_KEY,0)),0)</f>
        <v>9</v>
      </c>
      <c r="CE385" s="21">
        <f>IFERROR(INDEX(LMH_PTS,MATCH(IF(AV385&lt;&gt;"",AV385,AH385),LMH_KEY,0)),0)</f>
        <v>3</v>
      </c>
      <c r="CF385" s="21">
        <f>IFERROR(INDEX(LMH_PTS,MATCH(IF(AW385&lt;&gt;"",AW385,AI385),LMH_KEY,0)),0)</f>
        <v>1</v>
      </c>
      <c r="CG385" s="21">
        <f>IFERROR(INDEX(LMH_PTS,MATCH(IF(AX385&lt;&gt;"",AX385,AJ385),LMH_KEY,0)),0)</f>
        <v>1</v>
      </c>
      <c r="CH385" s="21">
        <f>IFERROR(INDEX(LMH_PTS,MATCH(IF(AY385&lt;&gt;"",AY385,AK385),LMH_KEY,0)),0)</f>
        <v>1</v>
      </c>
      <c r="CI385" s="21">
        <f>IFERROR(INDEX(LMH_PTS,MATCH(IF(AZ385&lt;&gt;"",AZ385,AL385),LMH_KEY,0)),0)</f>
        <v>1</v>
      </c>
      <c r="CJ385" s="21">
        <f>IFERROR(INDEX(LMH_PTS,MATCH(IF(BA385&lt;&gt;"",BA385,AM385),LMH_KEY,0)),0)</f>
        <v>1</v>
      </c>
      <c r="CK385" s="21">
        <f>IF(BB385="",0,IFERROR(INDEX(LMH_STEP,MATCH(BB385,LMH_KEY,0)),0))</f>
        <v>0</v>
      </c>
      <c r="CL385" s="21">
        <f>IF(BC385="",0,IFERROR(INDEX(LMH_STEP,MATCH(BC385,LMH_KEY,0)),0))</f>
        <v>0</v>
      </c>
      <c r="CM385" s="21">
        <f>IF(BD385="",0,IFERROR(INDEX(LMH_STEP,MATCH(BD385,LMH_KEY,0)),0))</f>
        <v>0</v>
      </c>
      <c r="CN385" s="21">
        <f>IF(BE385="",0,IFERROR(INDEX(LMH_STEP,MATCH(BE385,LMH_KEY,0)),0))</f>
        <v>-1</v>
      </c>
      <c r="CO385" s="21">
        <f>IF(BF385="",0,IFERROR(INDEX(LMH_STEP,MATCH(BF385,LMH_KEY,0)),0))</f>
        <v>0</v>
      </c>
      <c r="CP385" s="21">
        <f>IF(BG385="",0,IFERROR(INDEX(LMH_STEP,MATCH(BG385,LMH_KEY,0)),0))</f>
        <v>1</v>
      </c>
      <c r="CQ385" s="21">
        <f>IF(BH385="",0,IFERROR(INDEX(LMH_STEP,MATCH(BH385,LMH_KEY,0)),0))</f>
        <v>0</v>
      </c>
      <c r="CR385" s="21">
        <f>IF(BI385&lt;&gt;"",IFERROR(INDEX(LMH_STEP,MATCH(BI385,LMH_KEY,0)),0),CK385)</f>
        <v>0</v>
      </c>
      <c r="CS385" s="21">
        <f>IF(BJ385&lt;&gt;"",IFERROR(INDEX(LMH_STEP,MATCH(BJ385,LMH_KEY,0)),0),CL385)</f>
        <v>0</v>
      </c>
      <c r="CT385" s="21">
        <f>IF(BK385&lt;&gt;"",IFERROR(INDEX(LMH_STEP,MATCH(BK385,LMH_KEY,0)),0),CM385)</f>
        <v>0</v>
      </c>
      <c r="CU385" s="21">
        <f>IF(BL385&lt;&gt;"",IFERROR(INDEX(LMH_STEP,MATCH(BL385,LMH_KEY,0)),0),CN385)</f>
        <v>-1</v>
      </c>
      <c r="CV385" s="21">
        <f>IF(BM385&lt;&gt;"",IFERROR(INDEX(LMH_STEP,MATCH(BM385,LMH_KEY,0)),0),CO385)</f>
        <v>0</v>
      </c>
      <c r="CW385" s="21">
        <f>IF(BN385&lt;&gt;"",IFERROR(INDEX(LMH_STEP,MATCH(BN385,LMH_KEY,0)),0),CP385)</f>
        <v>1</v>
      </c>
      <c r="CX385" s="21">
        <f>IF(BO385&lt;&gt;"",IFERROR(INDEX(LMH_STEP,MATCH(BO385,LMH_KEY,0)),0),CQ385)</f>
        <v>0</v>
      </c>
      <c r="CY385" s="21">
        <f>COUNTA(BI385:BO385)+IF(BP385&lt;&gt;"",1,0)+IFERROR(INDEX(RM_LCNT,MATCH($U385,RM_KEY,0)),0)</f>
        <v>0</v>
      </c>
      <c r="CZ385" s="21">
        <f>IF((BW385+BX385+BY385+BZ385+CA385+CB385+CC385)=0,0,(BW385*CK385+BX385*CL385+BY385*CM385+BZ385*CN385+CA385*CO385+CB385*CP385+CC385*CQ385)/(BW385+BX385+BY385+BZ385+CA385+CB385+CC385))</f>
        <v>0</v>
      </c>
      <c r="DA385" s="21">
        <f>IF((CD385+CE385+CF385+CG385+CH385+CI385+CJ385)=0,0,(CD385*CR385+CE385*CS385+CF385*CT385+CG385*CU385+CH385*CV385+CI385*CW385+CJ385*CX385)/(CD385+CE385+CF385+CG385+CH385+CI385+CJ385))</f>
        <v>0</v>
      </c>
    </row>
    <row r="386" ht="70" customHeight="1">
      <c r="A386" s="59" t="inlineStr">
        <is>
          <t>iFile</t>
        </is>
      </c>
      <c r="B386" s="17" t="inlineStr">
        <is>
          <t>Technology</t>
        </is>
      </c>
      <c r="C386" s="17" t="n">
        <v>5</v>
      </c>
      <c r="D386" s="17" t="inlineStr">
        <is>
          <t>IRIS2253</t>
        </is>
      </c>
      <c r="E386" s="17" t="inlineStr">
        <is>
          <t>Harshal Wadode</t>
        </is>
      </c>
      <c r="F386" s="17" t="inlineStr">
        <is>
          <t>Software Engineer</t>
        </is>
      </c>
      <c r="G386" s="17" t="inlineStr">
        <is>
          <t>Shiveshdhar Dubey</t>
        </is>
      </c>
      <c r="H386" s="17" t="inlineStr">
        <is>
          <t>IRIS2215</t>
        </is>
      </c>
      <c r="I386" s="17" t="n">
        <v>2.3</v>
      </c>
      <c r="J386" s="17" t="inlineStr">
        <is>
          <t>B.E</t>
        </is>
      </c>
      <c r="K386" s="17" t="inlineStr">
        <is>
          <t>L3 – Professional / Associate</t>
        </is>
      </c>
      <c r="L386" s="82" t="inlineStr">
        <is>
          <t>20 of 20</t>
        </is>
      </c>
      <c r="M386" s="83" t="n"/>
      <c r="N386" s="83" t="inlineStr">
        <is>
          <t>Annual · set by manager: 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t>
        </is>
      </c>
      <c r="O386" s="83" t="inlineStr">
        <is>
          <t>Latest rating: 3 · Potential: Medium · 9-box: Emerging Talent</t>
        </is>
      </c>
      <c r="P386" s="83" t="n"/>
      <c r="Q386" s="84" t="inlineStr">
        <is>
          <t>Open ▸</t>
        </is>
      </c>
      <c r="R386" s="84" t="inlineStr">
        <is>
          <t>Card ▸</t>
        </is>
      </c>
      <c r="S386" s="85" t="inlineStr">
        <is>
          <t>Engineering &amp; Development</t>
        </is>
      </c>
      <c r="T386" s="86" t="inlineStr">
        <is>
          <t>Backend Development</t>
        </is>
      </c>
      <c r="U386" s="86" t="inlineStr">
        <is>
          <t>R032</t>
        </is>
      </c>
      <c r="V386" s="86" t="inlineStr">
        <is>
          <t>Backend Development · IC</t>
        </is>
      </c>
      <c r="W386" s="101" t="inlineStr">
        <is>
          <t>A3</t>
        </is>
      </c>
      <c r="X386" s="86" t="inlineStr">
        <is>
          <t>Band A · Practitioner</t>
        </is>
      </c>
      <c r="Y386" s="86" t="inlineStr">
        <is>
          <t>Senior Software Engineer</t>
        </is>
      </c>
      <c r="Z386" s="86" t="n"/>
      <c r="AA386" s="86" t="inlineStr">
        <is>
          <t>Placed at A3 by the evidence: six ratings × market-derived weights and rules R1–R13 · no move needed for the reporting line</t>
        </is>
      </c>
      <c r="AB386" s="86" t="n"/>
      <c r="AC386" s="88" t="inlineStr">
        <is>
          <t>A2</t>
        </is>
      </c>
      <c r="AD386" s="21" t="inlineStr">
        <is>
          <t>Medium · 2.3 yrs vs market 2–5 yrs for A3</t>
        </is>
      </c>
      <c r="AE386" s="21" t="n"/>
      <c r="AF386" s="21" t="inlineStr">
        <is>
          <t>P2 · SFIA 3 Apply</t>
        </is>
      </c>
      <c r="AG386" s="89" t="str">
        <f>IFERROR(IF(INDEX(RM_I_C,MATCH($U386,RM_KEY,0))="","",INDEX(RM_I_C,MATCH($U386,RM_KEY,0))),"")</f>
        <v>H</v>
      </c>
      <c r="AH386" s="90" t="str">
        <f>IFERROR(IF(INDEX(RM_I_Au,MATCH($U386,RM_KEY,0))="","",INDEX(RM_I_Au,MATCH($U386,RM_KEY,0))),"")</f>
        <v>M</v>
      </c>
      <c r="AI386" s="90" t="str">
        <f>IFERROR(IF(INDEX(RM_I_Ac,MATCH($U386,RM_KEY,0))="","",INDEX(RM_I_Ac,MATCH($U386,RM_KEY,0))),"")</f>
        <v>L</v>
      </c>
      <c r="AJ386" s="90" t="str">
        <f>IFERROR(IF(INDEX(RM_I_L,MATCH($U386,RM_KEY,0))="","",INDEX(RM_I_L,MATCH($U386,RM_KEY,0))),"")</f>
        <v>L</v>
      </c>
      <c r="AK386" s="90" t="str">
        <f>IFERROR(IF(INDEX(RM_I_BI,MATCH($U386,RM_KEY,0))="","",INDEX(RM_I_BI,MATCH($U386,RM_KEY,0))),"")</f>
        <v>L</v>
      </c>
      <c r="AL386" s="90" t="str">
        <f>IFERROR(IF(INDEX(RM_I_Exp,MATCH($U386,RM_KEY,0))="","",INDEX(RM_I_Exp,MATCH($U386,RM_KEY,0))),"")</f>
        <v>L</v>
      </c>
      <c r="AM386" s="90" t="str">
        <f>IFERROR(IF(INDEX(RM_I_Edu,MATCH($U386,RM_KEY,0))="","",INDEX(RM_I_Edu,MATCH($U386,RM_KEY,0))),"")</f>
        <v>L</v>
      </c>
      <c r="AN386" s="91" t="str">
        <f>IFERROR(IF(INDEX(RM_M_C,MATCH($U386,RM_KEY,0))="","",INDEX(RM_M_C,MATCH($U386,RM_KEY,0))),"")</f>
        <v>H</v>
      </c>
      <c r="AO386" s="92" t="str">
        <f>IFERROR(IF(INDEX(RM_M_Au,MATCH($U386,RM_KEY,0))="","",INDEX(RM_M_Au,MATCH($U386,RM_KEY,0))),"")</f>
        <v>M</v>
      </c>
      <c r="AP386" s="92" t="str">
        <f>IFERROR(IF(INDEX(RM_M_Ac,MATCH($U386,RM_KEY,0))="","",INDEX(RM_M_Ac,MATCH($U386,RM_KEY,0))),"")</f>
        <v>M</v>
      </c>
      <c r="AQ386" s="92" t="str">
        <f>IFERROR(IF(INDEX(RM_M_L,MATCH($U386,RM_KEY,0))="","",INDEX(RM_M_L,MATCH($U386,RM_KEY,0))),"")</f>
        <v>L</v>
      </c>
      <c r="AR386" s="92" t="str">
        <f>IFERROR(IF(INDEX(RM_M_BI,MATCH($U386,RM_KEY,0))="","",INDEX(RM_M_BI,MATCH($U386,RM_KEY,0))),"")</f>
        <v>L</v>
      </c>
      <c r="AS386" s="92" t="str">
        <f>IFERROR(IF(INDEX(RM_M_Exp,MATCH($U386,RM_KEY,0))="","",INDEX(RM_M_Exp,MATCH($U386,RM_KEY,0))),"")</f>
        <v>L</v>
      </c>
      <c r="AT386" s="92" t="str">
        <f>IFERROR(IF(INDEX(RM_M_Edu,MATCH($U386,RM_KEY,0))="","",INDEX(RM_M_Edu,MATCH($U386,RM_KEY,0))),"")</f>
        <v>L</v>
      </c>
      <c r="AU386" s="93" t="str">
        <f>IFERROR(IF(INDEX(RM_L_C,MATCH($U386,RM_KEY,0))="","",INDEX(RM_L_C,MATCH($U386,RM_KEY,0))),"")</f>
        <v/>
      </c>
      <c r="AV386" s="94" t="str">
        <f>IFERROR(IF(INDEX(RM_L_Au,MATCH($U386,RM_KEY,0))="","",INDEX(RM_L_Au,MATCH($U386,RM_KEY,0))),"")</f>
        <v/>
      </c>
      <c r="AW386" s="94" t="str">
        <f>IFERROR(IF(INDEX(RM_L_Ac,MATCH($U386,RM_KEY,0))="","",INDEX(RM_L_Ac,MATCH($U386,RM_KEY,0))),"")</f>
        <v/>
      </c>
      <c r="AX386" s="94" t="str">
        <f>IFERROR(IF(INDEX(RM_L_L,MATCH($U386,RM_KEY,0))="","",INDEX(RM_L_L,MATCH($U386,RM_KEY,0))),"")</f>
        <v/>
      </c>
      <c r="AY386" s="94" t="str">
        <f>IFERROR(IF(INDEX(RM_L_BI,MATCH($U386,RM_KEY,0))="","",INDEX(RM_L_BI,MATCH($U386,RM_KEY,0))),"")</f>
        <v/>
      </c>
      <c r="AZ386" s="94" t="str">
        <f>IFERROR(IF(INDEX(RM_L_Exp,MATCH($U386,RM_KEY,0))="","",INDEX(RM_L_Exp,MATCH($U386,RM_KEY,0))),"")</f>
        <v/>
      </c>
      <c r="BA386" s="94" t="str">
        <f>IFERROR(IF(INDEX(RM_L_Edu,MATCH($U386,RM_KEY,0))="","",INDEX(RM_L_Edu,MATCH($U386,RM_KEY,0))),"")</f>
        <v/>
      </c>
      <c r="BB386" s="89" t="n"/>
      <c r="BC386" s="90" t="n"/>
      <c r="BD386" s="90" t="n"/>
      <c r="BE386" s="90" t="n"/>
      <c r="BF386" s="90" t="n"/>
      <c r="BG386" s="90" t="inlineStr">
        <is>
          <t>M</t>
        </is>
      </c>
      <c r="BH386" s="90" t="inlineStr">
        <is>
          <t>M</t>
        </is>
      </c>
      <c r="BI386" s="93" t="n"/>
      <c r="BJ386" s="94" t="n"/>
      <c r="BK386" s="94" t="n"/>
      <c r="BL386" s="94" t="n"/>
      <c r="BM386" s="94" t="n"/>
      <c r="BN386" s="94" t="n"/>
      <c r="BO386" s="94" t="n"/>
      <c r="BP386" s="63" t="n"/>
      <c r="BQ386" s="95" t="str">
        <f>IF(CY386=0,"",IF(BP386&lt;&gt;"",BP386,IF(LEFT(W386,1)="X",W386,IF(OR(W386="B+",W386="C+"),INDEX(LAD_PC,MAX(1,MIN(14,MATCH(W386,LAD_PC,0)+IF((DA386-CZ386)&gt;=0.5,1,IF((DA386-CZ386)&lt;=-0.5,-1,0))))),INDEX(LAD_STD,MAX(1,MIN(12,MATCH(W386,LAD_STD,0)+IF((DA386-CZ386)&gt;=0.5,1,IF((DA386-CZ386)&lt;=-0.5,-1,0)))))))))</f>
        <v/>
      </c>
      <c r="BR386" s="86" t="str">
        <f>IF(BQ386="","",IFERROR(CHOOSE(INDEX(B_RANK,MATCH(BQ386,B_LVL,0)),"Band A · Practitioner","Band B · Specialist / Manager","B+ · Player-Coach","Band C · Principal / Head","C+ · Player-Coach","Band D · Business leadership","Band E · Enterprise leadership"),"Band X · Consultant"))</f>
        <v/>
      </c>
      <c r="BS386" s="86" t="str">
        <f>IF(BQ386="","",IF(BQ386=W386,"• Same",IF(INDEX(B_VAL,MATCH(BQ386,B_LVL,0))&gt;INDEX(B_VAL,MATCH(W386,B_LVL,0)),"▲ Up","▼ Down")))</f>
        <v/>
      </c>
      <c r="BT386" s="95" t="str">
        <f>IF(BQ386&lt;&gt;"",BQ386,W386)</f>
        <v>A3</v>
      </c>
      <c r="BU386" s="86" t="str">
        <f>IFERROR(IF($H386="","—",IF(OR(LEFT(BT386,1)="X",LEFT(INDEX($BT$7:$BT$592,MATCH($H386,$D$7:$D$592,0)),1)="X"),"—",IF(AND(LEFT(BT386,1)="E",LEFT(INDEX($BT$7:$BT$592,MATCH($H386,$D$7:$D$592,0)),1)="E"),"Exception · Band E",IF(INDEX(B_VAL,MATCH(BT386,B_LVL,0))&gt;=INDEX(B_VAL,MATCH(INDEX($BT$7:$BT$592,MATCH($H386,$D$7:$D$592,0)),B_LVL,0)),"⚠ At or above the manager",IF(INDEX(B_RANK,MATCH(BT386,B_LVL,0))=INDEX(B_RANK,MATCH(INDEX($BT$7:$BT$592,MATCH($H386,$D$7:$D$592,0)),B_LVL,0)),"⚠ Same band as the manager","OK"))))),"—")</f>
        <v>OK</v>
      </c>
      <c r="BV386" s="64" t="n"/>
      <c r="BW386" s="20">
        <f>IFERROR(INDEX(LMH_PTS,MATCH(AG386,LMH_KEY,0)),0)</f>
        <v>9</v>
      </c>
      <c r="BX386" s="21">
        <f>IFERROR(INDEX(LMH_PTS,MATCH(AH386,LMH_KEY,0)),0)</f>
        <v>3</v>
      </c>
      <c r="BY386" s="21">
        <f>IFERROR(INDEX(LMH_PTS,MATCH(AI386,LMH_KEY,0)),0)</f>
        <v>1</v>
      </c>
      <c r="BZ386" s="21">
        <f>IFERROR(INDEX(LMH_PTS,MATCH(AJ386,LMH_KEY,0)),0)</f>
        <v>1</v>
      </c>
      <c r="CA386" s="21">
        <f>IFERROR(INDEX(LMH_PTS,MATCH(AK386,LMH_KEY,0)),0)</f>
        <v>1</v>
      </c>
      <c r="CB386" s="21">
        <f>IFERROR(INDEX(LMH_PTS,MATCH(AL386,LMH_KEY,0)),0)</f>
        <v>1</v>
      </c>
      <c r="CC386" s="21">
        <f>IFERROR(INDEX(LMH_PTS,MATCH(AM386,LMH_KEY,0)),0)</f>
        <v>1</v>
      </c>
      <c r="CD386" s="21">
        <f>IFERROR(INDEX(LMH_PTS,MATCH(IF(AU386&lt;&gt;"",AU386,AG386),LMH_KEY,0)),0)</f>
        <v>9</v>
      </c>
      <c r="CE386" s="21">
        <f>IFERROR(INDEX(LMH_PTS,MATCH(IF(AV386&lt;&gt;"",AV386,AH386),LMH_KEY,0)),0)</f>
        <v>3</v>
      </c>
      <c r="CF386" s="21">
        <f>IFERROR(INDEX(LMH_PTS,MATCH(IF(AW386&lt;&gt;"",AW386,AI386),LMH_KEY,0)),0)</f>
        <v>1</v>
      </c>
      <c r="CG386" s="21">
        <f>IFERROR(INDEX(LMH_PTS,MATCH(IF(AX386&lt;&gt;"",AX386,AJ386),LMH_KEY,0)),0)</f>
        <v>1</v>
      </c>
      <c r="CH386" s="21">
        <f>IFERROR(INDEX(LMH_PTS,MATCH(IF(AY386&lt;&gt;"",AY386,AK386),LMH_KEY,0)),0)</f>
        <v>1</v>
      </c>
      <c r="CI386" s="21">
        <f>IFERROR(INDEX(LMH_PTS,MATCH(IF(AZ386&lt;&gt;"",AZ386,AL386),LMH_KEY,0)),0)</f>
        <v>1</v>
      </c>
      <c r="CJ386" s="21">
        <f>IFERROR(INDEX(LMH_PTS,MATCH(IF(BA386&lt;&gt;"",BA386,AM386),LMH_KEY,0)),0)</f>
        <v>1</v>
      </c>
      <c r="CK386" s="21">
        <f>IF(BB386="",0,IFERROR(INDEX(LMH_STEP,MATCH(BB386,LMH_KEY,0)),0))</f>
        <v>0</v>
      </c>
      <c r="CL386" s="21">
        <f>IF(BC386="",0,IFERROR(INDEX(LMH_STEP,MATCH(BC386,LMH_KEY,0)),0))</f>
        <v>0</v>
      </c>
      <c r="CM386" s="21">
        <f>IF(BD386="",0,IFERROR(INDEX(LMH_STEP,MATCH(BD386,LMH_KEY,0)),0))</f>
        <v>0</v>
      </c>
      <c r="CN386" s="21">
        <f>IF(BE386="",0,IFERROR(INDEX(LMH_STEP,MATCH(BE386,LMH_KEY,0)),0))</f>
        <v>0</v>
      </c>
      <c r="CO386" s="21">
        <f>IF(BF386="",0,IFERROR(INDEX(LMH_STEP,MATCH(BF386,LMH_KEY,0)),0))</f>
        <v>0</v>
      </c>
      <c r="CP386" s="21">
        <f>IF(BG386="",0,IFERROR(INDEX(LMH_STEP,MATCH(BG386,LMH_KEY,0)),0))</f>
        <v>0</v>
      </c>
      <c r="CQ386" s="21">
        <f>IF(BH386="",0,IFERROR(INDEX(LMH_STEP,MATCH(BH386,LMH_KEY,0)),0))</f>
        <v>0</v>
      </c>
      <c r="CR386" s="21">
        <f>IF(BI386&lt;&gt;"",IFERROR(INDEX(LMH_STEP,MATCH(BI386,LMH_KEY,0)),0),CK386)</f>
        <v>0</v>
      </c>
      <c r="CS386" s="21">
        <f>IF(BJ386&lt;&gt;"",IFERROR(INDEX(LMH_STEP,MATCH(BJ386,LMH_KEY,0)),0),CL386)</f>
        <v>0</v>
      </c>
      <c r="CT386" s="21">
        <f>IF(BK386&lt;&gt;"",IFERROR(INDEX(LMH_STEP,MATCH(BK386,LMH_KEY,0)),0),CM386)</f>
        <v>0</v>
      </c>
      <c r="CU386" s="21">
        <f>IF(BL386&lt;&gt;"",IFERROR(INDEX(LMH_STEP,MATCH(BL386,LMH_KEY,0)),0),CN386)</f>
        <v>0</v>
      </c>
      <c r="CV386" s="21">
        <f>IF(BM386&lt;&gt;"",IFERROR(INDEX(LMH_STEP,MATCH(BM386,LMH_KEY,0)),0),CO386)</f>
        <v>0</v>
      </c>
      <c r="CW386" s="21">
        <f>IF(BN386&lt;&gt;"",IFERROR(INDEX(LMH_STEP,MATCH(BN386,LMH_KEY,0)),0),CP386)</f>
        <v>0</v>
      </c>
      <c r="CX386" s="21">
        <f>IF(BO386&lt;&gt;"",IFERROR(INDEX(LMH_STEP,MATCH(BO386,LMH_KEY,0)),0),CQ386)</f>
        <v>0</v>
      </c>
      <c r="CY386" s="21">
        <f>COUNTA(BI386:BO386)+IF(BP386&lt;&gt;"",1,0)+IFERROR(INDEX(RM_LCNT,MATCH($U386,RM_KEY,0)),0)</f>
        <v>0</v>
      </c>
      <c r="CZ386" s="21">
        <f>IF((BW386+BX386+BY386+BZ386+CA386+CB386+CC386)=0,0,(BW386*CK386+BX386*CL386+BY386*CM386+BZ386*CN386+CA386*CO386+CB386*CP386+CC386*CQ386)/(BW386+BX386+BY386+BZ386+CA386+CB386+CC386))</f>
        <v>0</v>
      </c>
      <c r="DA386" s="21">
        <f>IF((CD386+CE386+CF386+CG386+CH386+CI386+CJ386)=0,0,(CD386*CR386+CE386*CS386+CF386*CT386+CG386*CU386+CH386*CV386+CI386*CW386+CJ386*CX386)/(CD386+CE386+CF386+CG386+CH386+CI386+CJ386))</f>
        <v>0</v>
      </c>
    </row>
    <row r="387" ht="70" customHeight="1">
      <c r="A387" s="59" t="inlineStr">
        <is>
          <t>iFile</t>
        </is>
      </c>
      <c r="B387" s="17" t="inlineStr">
        <is>
          <t>Technology</t>
        </is>
      </c>
      <c r="C387" s="17" t="n">
        <v>4</v>
      </c>
      <c r="D387" s="17" t="inlineStr">
        <is>
          <t>IRIS2097</t>
        </is>
      </c>
      <c r="E387" s="17" t="inlineStr">
        <is>
          <t>Angitha A</t>
        </is>
      </c>
      <c r="F387" s="17" t="inlineStr">
        <is>
          <t>Business Analyst</t>
        </is>
      </c>
      <c r="G387" s="17" t="inlineStr">
        <is>
          <t>Sandeep Dwivedi</t>
        </is>
      </c>
      <c r="H387" s="17" t="inlineStr">
        <is>
          <t>IRIS0929</t>
        </is>
      </c>
      <c r="I387" s="17" t="n">
        <v>8.1</v>
      </c>
      <c r="J387" s="17" t="inlineStr">
        <is>
          <t>MBA</t>
        </is>
      </c>
      <c r="K387" s="17" t="inlineStr">
        <is>
          <t>L3 – Professional / Associate</t>
        </is>
      </c>
      <c r="L387" s="82" t="inlineStr">
        <is>
          <t>20 of 20</t>
        </is>
      </c>
      <c r="M387" s="83" t="n"/>
      <c r="N387" s="83" t="inlineStr">
        <is>
          <t>Annual · set by manager: 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t>
        </is>
      </c>
      <c r="O387" s="83" t="inlineStr">
        <is>
          <t>Latest rating: 4 · Potential: High · 9-box: Trusted Professional</t>
        </is>
      </c>
      <c r="P387" s="83" t="n"/>
      <c r="Q387" s="84" t="inlineStr">
        <is>
          <t>Open ▸</t>
        </is>
      </c>
      <c r="R387" s="84" t="inlineStr">
        <is>
          <t>Card ▸</t>
        </is>
      </c>
      <c r="S387" s="85" t="inlineStr">
        <is>
          <t>Business Analysis</t>
        </is>
      </c>
      <c r="T387" s="86" t="inlineStr">
        <is>
          <t>Business Analysis</t>
        </is>
      </c>
      <c r="U387" s="86" t="inlineStr">
        <is>
          <t>R005</t>
        </is>
      </c>
      <c r="V387" s="86" t="inlineStr">
        <is>
          <t>Business Analysis · IC</t>
        </is>
      </c>
      <c r="W387" s="101" t="inlineStr">
        <is>
          <t>A3</t>
        </is>
      </c>
      <c r="X387" s="86" t="inlineStr">
        <is>
          <t>Band A · Practitioner</t>
        </is>
      </c>
      <c r="Y387" s="86" t="inlineStr">
        <is>
          <t>Senior Business Analyst</t>
        </is>
      </c>
      <c r="Z387" s="86" t="n"/>
      <c r="AA387" s="86" t="inlineStr">
        <is>
          <t>Placed at A3 by the evidence: six ratings × market-derived weights and rules R1–R13 · no move needed for the reporting line</t>
        </is>
      </c>
      <c r="AB387" s="86" t="n"/>
      <c r="AC387" s="88" t="inlineStr">
        <is>
          <t>A3</t>
        </is>
      </c>
      <c r="AD387" s="21" t="inlineStr">
        <is>
          <t>High · 8.1 yrs vs market 2–5 yrs for A3</t>
        </is>
      </c>
      <c r="AE387" s="21" t="n"/>
      <c r="AF387" s="21" t="inlineStr">
        <is>
          <t>P2 · SFIA 3 Apply</t>
        </is>
      </c>
      <c r="AG387" s="89" t="str">
        <f>IFERROR(IF(INDEX(RM_I_C,MATCH($U387,RM_KEY,0))="","",INDEX(RM_I_C,MATCH($U387,RM_KEY,0))),"")</f>
        <v>H</v>
      </c>
      <c r="AH387" s="90" t="str">
        <f>IFERROR(IF(INDEX(RM_I_Au,MATCH($U387,RM_KEY,0))="","",INDEX(RM_I_Au,MATCH($U387,RM_KEY,0))),"")</f>
        <v>M</v>
      </c>
      <c r="AI387" s="90" t="str">
        <f>IFERROR(IF(INDEX(RM_I_Ac,MATCH($U387,RM_KEY,0))="","",INDEX(RM_I_Ac,MATCH($U387,RM_KEY,0))),"")</f>
        <v>L</v>
      </c>
      <c r="AJ387" s="90" t="str">
        <f>IFERROR(IF(INDEX(RM_I_L,MATCH($U387,RM_KEY,0))="","",INDEX(RM_I_L,MATCH($U387,RM_KEY,0))),"")</f>
        <v>L</v>
      </c>
      <c r="AK387" s="90" t="str">
        <f>IFERROR(IF(INDEX(RM_I_BI,MATCH($U387,RM_KEY,0))="","",INDEX(RM_I_BI,MATCH($U387,RM_KEY,0))),"")</f>
        <v>L</v>
      </c>
      <c r="AL387" s="90" t="str">
        <f>IFERROR(IF(INDEX(RM_I_Exp,MATCH($U387,RM_KEY,0))="","",INDEX(RM_I_Exp,MATCH($U387,RM_KEY,0))),"")</f>
        <v>L</v>
      </c>
      <c r="AM387" s="90" t="str">
        <f>IFERROR(IF(INDEX(RM_I_Edu,MATCH($U387,RM_KEY,0))="","",INDEX(RM_I_Edu,MATCH($U387,RM_KEY,0))),"")</f>
        <v>L</v>
      </c>
      <c r="AN387" s="91" t="str">
        <f>IFERROR(IF(INDEX(RM_M_C,MATCH($U387,RM_KEY,0))="","",INDEX(RM_M_C,MATCH($U387,RM_KEY,0))),"")</f>
        <v>H</v>
      </c>
      <c r="AO387" s="92" t="str">
        <f>IFERROR(IF(INDEX(RM_M_Au,MATCH($U387,RM_KEY,0))="","",INDEX(RM_M_Au,MATCH($U387,RM_KEY,0))),"")</f>
        <v>M</v>
      </c>
      <c r="AP387" s="92" t="str">
        <f>IFERROR(IF(INDEX(RM_M_Ac,MATCH($U387,RM_KEY,0))="","",INDEX(RM_M_Ac,MATCH($U387,RM_KEY,0))),"")</f>
        <v>M</v>
      </c>
      <c r="AQ387" s="92" t="str">
        <f>IFERROR(IF(INDEX(RM_M_L,MATCH($U387,RM_KEY,0))="","",INDEX(RM_M_L,MATCH($U387,RM_KEY,0))),"")</f>
        <v>L</v>
      </c>
      <c r="AR387" s="92" t="str">
        <f>IFERROR(IF(INDEX(RM_M_BI,MATCH($U387,RM_KEY,0))="","",INDEX(RM_M_BI,MATCH($U387,RM_KEY,0))),"")</f>
        <v>L</v>
      </c>
      <c r="AS387" s="92" t="str">
        <f>IFERROR(IF(INDEX(RM_M_Exp,MATCH($U387,RM_KEY,0))="","",INDEX(RM_M_Exp,MATCH($U387,RM_KEY,0))),"")</f>
        <v>L</v>
      </c>
      <c r="AT387" s="92" t="str">
        <f>IFERROR(IF(INDEX(RM_M_Edu,MATCH($U387,RM_KEY,0))="","",INDEX(RM_M_Edu,MATCH($U387,RM_KEY,0))),"")</f>
        <v>L</v>
      </c>
      <c r="AU387" s="93" t="str">
        <f>IFERROR(IF(INDEX(RM_L_C,MATCH($U387,RM_KEY,0))="","",INDEX(RM_L_C,MATCH($U387,RM_KEY,0))),"")</f>
        <v/>
      </c>
      <c r="AV387" s="94" t="str">
        <f>IFERROR(IF(INDEX(RM_L_Au,MATCH($U387,RM_KEY,0))="","",INDEX(RM_L_Au,MATCH($U387,RM_KEY,0))),"")</f>
        <v/>
      </c>
      <c r="AW387" s="94" t="str">
        <f>IFERROR(IF(INDEX(RM_L_Ac,MATCH($U387,RM_KEY,0))="","",INDEX(RM_L_Ac,MATCH($U387,RM_KEY,0))),"")</f>
        <v/>
      </c>
      <c r="AX387" s="94" t="str">
        <f>IFERROR(IF(INDEX(RM_L_L,MATCH($U387,RM_KEY,0))="","",INDEX(RM_L_L,MATCH($U387,RM_KEY,0))),"")</f>
        <v/>
      </c>
      <c r="AY387" s="94" t="str">
        <f>IFERROR(IF(INDEX(RM_L_BI,MATCH($U387,RM_KEY,0))="","",INDEX(RM_L_BI,MATCH($U387,RM_KEY,0))),"")</f>
        <v/>
      </c>
      <c r="AZ387" s="94" t="str">
        <f>IFERROR(IF(INDEX(RM_L_Exp,MATCH($U387,RM_KEY,0))="","",INDEX(RM_L_Exp,MATCH($U387,RM_KEY,0))),"")</f>
        <v/>
      </c>
      <c r="BA387" s="94" t="str">
        <f>IFERROR(IF(INDEX(RM_L_Edu,MATCH($U387,RM_KEY,0))="","",INDEX(RM_L_Edu,MATCH($U387,RM_KEY,0))),"")</f>
        <v/>
      </c>
      <c r="BB387" s="89" t="n"/>
      <c r="BC387" s="90" t="n"/>
      <c r="BD387" s="90" t="n"/>
      <c r="BE387" s="90" t="n"/>
      <c r="BF387" s="90" t="n"/>
      <c r="BG387" s="90" t="inlineStr">
        <is>
          <t>H</t>
        </is>
      </c>
      <c r="BH387" s="90" t="inlineStr">
        <is>
          <t>H</t>
        </is>
      </c>
      <c r="BI387" s="93" t="n"/>
      <c r="BJ387" s="94" t="n"/>
      <c r="BK387" s="94" t="n"/>
      <c r="BL387" s="94" t="n"/>
      <c r="BM387" s="94" t="n"/>
      <c r="BN387" s="94" t="n"/>
      <c r="BO387" s="94" t="n"/>
      <c r="BP387" s="63" t="n"/>
      <c r="BQ387" s="95" t="str">
        <f>IF(CY387=0,"",IF(BP387&lt;&gt;"",BP387,IF(LEFT(W387,1)="X",W387,IF(OR(W387="B+",W387="C+"),INDEX(LAD_PC,MAX(1,MIN(14,MATCH(W387,LAD_PC,0)+IF((DA387-CZ387)&gt;=0.5,1,IF((DA387-CZ387)&lt;=-0.5,-1,0))))),INDEX(LAD_STD,MAX(1,MIN(12,MATCH(W387,LAD_STD,0)+IF((DA387-CZ387)&gt;=0.5,1,IF((DA387-CZ387)&lt;=-0.5,-1,0)))))))))</f>
        <v/>
      </c>
      <c r="BR387" s="86" t="str">
        <f>IF(BQ387="","",IFERROR(CHOOSE(INDEX(B_RANK,MATCH(BQ387,B_LVL,0)),"Band A · Practitioner","Band B · Specialist / Manager","B+ · Player-Coach","Band C · Principal / Head","C+ · Player-Coach","Band D · Business leadership","Band E · Enterprise leadership"),"Band X · Consultant"))</f>
        <v/>
      </c>
      <c r="BS387" s="86" t="str">
        <f>IF(BQ387="","",IF(BQ387=W387,"• Same",IF(INDEX(B_VAL,MATCH(BQ387,B_LVL,0))&gt;INDEX(B_VAL,MATCH(W387,B_LVL,0)),"▲ Up","▼ Down")))</f>
        <v/>
      </c>
      <c r="BT387" s="95" t="str">
        <f>IF(BQ387&lt;&gt;"",BQ387,W387)</f>
        <v>A3</v>
      </c>
      <c r="BU387" s="86" t="str">
        <f>IFERROR(IF($H387="","—",IF(OR(LEFT(BT387,1)="X",LEFT(INDEX($BT$7:$BT$592,MATCH($H387,$D$7:$D$592,0)),1)="X"),"—",IF(AND(LEFT(BT387,1)="E",LEFT(INDEX($BT$7:$BT$592,MATCH($H387,$D$7:$D$592,0)),1)="E"),"Exception · Band E",IF(INDEX(B_VAL,MATCH(BT387,B_LVL,0))&gt;=INDEX(B_VAL,MATCH(INDEX($BT$7:$BT$592,MATCH($H387,$D$7:$D$592,0)),B_LVL,0)),"⚠ At or above the manager",IF(INDEX(B_RANK,MATCH(BT387,B_LVL,0))=INDEX(B_RANK,MATCH(INDEX($BT$7:$BT$592,MATCH($H387,$D$7:$D$592,0)),B_LVL,0)),"⚠ Same band as the manager","OK"))))),"—")</f>
        <v>OK</v>
      </c>
      <c r="BV387" s="64" t="n"/>
      <c r="BW387" s="20">
        <f>IFERROR(INDEX(LMH_PTS,MATCH(AG387,LMH_KEY,0)),0)</f>
        <v>9</v>
      </c>
      <c r="BX387" s="21">
        <f>IFERROR(INDEX(LMH_PTS,MATCH(AH387,LMH_KEY,0)),0)</f>
        <v>3</v>
      </c>
      <c r="BY387" s="21">
        <f>IFERROR(INDEX(LMH_PTS,MATCH(AI387,LMH_KEY,0)),0)</f>
        <v>1</v>
      </c>
      <c r="BZ387" s="21">
        <f>IFERROR(INDEX(LMH_PTS,MATCH(AJ387,LMH_KEY,0)),0)</f>
        <v>1</v>
      </c>
      <c r="CA387" s="21">
        <f>IFERROR(INDEX(LMH_PTS,MATCH(AK387,LMH_KEY,0)),0)</f>
        <v>1</v>
      </c>
      <c r="CB387" s="21">
        <f>IFERROR(INDEX(LMH_PTS,MATCH(AL387,LMH_KEY,0)),0)</f>
        <v>1</v>
      </c>
      <c r="CC387" s="21">
        <f>IFERROR(INDEX(LMH_PTS,MATCH(AM387,LMH_KEY,0)),0)</f>
        <v>1</v>
      </c>
      <c r="CD387" s="21">
        <f>IFERROR(INDEX(LMH_PTS,MATCH(IF(AU387&lt;&gt;"",AU387,AG387),LMH_KEY,0)),0)</f>
        <v>9</v>
      </c>
      <c r="CE387" s="21">
        <f>IFERROR(INDEX(LMH_PTS,MATCH(IF(AV387&lt;&gt;"",AV387,AH387),LMH_KEY,0)),0)</f>
        <v>3</v>
      </c>
      <c r="CF387" s="21">
        <f>IFERROR(INDEX(LMH_PTS,MATCH(IF(AW387&lt;&gt;"",AW387,AI387),LMH_KEY,0)),0)</f>
        <v>1</v>
      </c>
      <c r="CG387" s="21">
        <f>IFERROR(INDEX(LMH_PTS,MATCH(IF(AX387&lt;&gt;"",AX387,AJ387),LMH_KEY,0)),0)</f>
        <v>1</v>
      </c>
      <c r="CH387" s="21">
        <f>IFERROR(INDEX(LMH_PTS,MATCH(IF(AY387&lt;&gt;"",AY387,AK387),LMH_KEY,0)),0)</f>
        <v>1</v>
      </c>
      <c r="CI387" s="21">
        <f>IFERROR(INDEX(LMH_PTS,MATCH(IF(AZ387&lt;&gt;"",AZ387,AL387),LMH_KEY,0)),0)</f>
        <v>1</v>
      </c>
      <c r="CJ387" s="21">
        <f>IFERROR(INDEX(LMH_PTS,MATCH(IF(BA387&lt;&gt;"",BA387,AM387),LMH_KEY,0)),0)</f>
        <v>1</v>
      </c>
      <c r="CK387" s="21">
        <f>IF(BB387="",0,IFERROR(INDEX(LMH_STEP,MATCH(BB387,LMH_KEY,0)),0))</f>
        <v>0</v>
      </c>
      <c r="CL387" s="21">
        <f>IF(BC387="",0,IFERROR(INDEX(LMH_STEP,MATCH(BC387,LMH_KEY,0)),0))</f>
        <v>0</v>
      </c>
      <c r="CM387" s="21">
        <f>IF(BD387="",0,IFERROR(INDEX(LMH_STEP,MATCH(BD387,LMH_KEY,0)),0))</f>
        <v>0</v>
      </c>
      <c r="CN387" s="21">
        <f>IF(BE387="",0,IFERROR(INDEX(LMH_STEP,MATCH(BE387,LMH_KEY,0)),0))</f>
        <v>0</v>
      </c>
      <c r="CO387" s="21">
        <f>IF(BF387="",0,IFERROR(INDEX(LMH_STEP,MATCH(BF387,LMH_KEY,0)),0))</f>
        <v>0</v>
      </c>
      <c r="CP387" s="21">
        <f>IF(BG387="",0,IFERROR(INDEX(LMH_STEP,MATCH(BG387,LMH_KEY,0)),0))</f>
        <v>1</v>
      </c>
      <c r="CQ387" s="21">
        <f>IF(BH387="",0,IFERROR(INDEX(LMH_STEP,MATCH(BH387,LMH_KEY,0)),0))</f>
        <v>1</v>
      </c>
      <c r="CR387" s="21">
        <f>IF(BI387&lt;&gt;"",IFERROR(INDEX(LMH_STEP,MATCH(BI387,LMH_KEY,0)),0),CK387)</f>
        <v>0</v>
      </c>
      <c r="CS387" s="21">
        <f>IF(BJ387&lt;&gt;"",IFERROR(INDEX(LMH_STEP,MATCH(BJ387,LMH_KEY,0)),0),CL387)</f>
        <v>0</v>
      </c>
      <c r="CT387" s="21">
        <f>IF(BK387&lt;&gt;"",IFERROR(INDEX(LMH_STEP,MATCH(BK387,LMH_KEY,0)),0),CM387)</f>
        <v>0</v>
      </c>
      <c r="CU387" s="21">
        <f>IF(BL387&lt;&gt;"",IFERROR(INDEX(LMH_STEP,MATCH(BL387,LMH_KEY,0)),0),CN387)</f>
        <v>0</v>
      </c>
      <c r="CV387" s="21">
        <f>IF(BM387&lt;&gt;"",IFERROR(INDEX(LMH_STEP,MATCH(BM387,LMH_KEY,0)),0),CO387)</f>
        <v>0</v>
      </c>
      <c r="CW387" s="21">
        <f>IF(BN387&lt;&gt;"",IFERROR(INDEX(LMH_STEP,MATCH(BN387,LMH_KEY,0)),0),CP387)</f>
        <v>1</v>
      </c>
      <c r="CX387" s="21">
        <f>IF(BO387&lt;&gt;"",IFERROR(INDEX(LMH_STEP,MATCH(BO387,LMH_KEY,0)),0),CQ387)</f>
        <v>1</v>
      </c>
      <c r="CY387" s="21">
        <f>COUNTA(BI387:BO387)+IF(BP387&lt;&gt;"",1,0)+IFERROR(INDEX(RM_LCNT,MATCH($U387,RM_KEY,0)),0)</f>
        <v>0</v>
      </c>
      <c r="CZ387" s="21">
        <f>IF((BW387+BX387+BY387+BZ387+CA387+CB387+CC387)=0,0,(BW387*CK387+BX387*CL387+BY387*CM387+BZ387*CN387+CA387*CO387+CB387*CP387+CC387*CQ387)/(BW387+BX387+BY387+BZ387+CA387+CB387+CC387))</f>
        <v>0.117647058823529</v>
      </c>
      <c r="DA387" s="21">
        <f>IF((CD387+CE387+CF387+CG387+CH387+CI387+CJ387)=0,0,(CD387*CR387+CE387*CS387+CF387*CT387+CG387*CU387+CH387*CV387+CI387*CW387+CJ387*CX387)/(CD387+CE387+CF387+CG387+CH387+CI387+CJ387))</f>
        <v>0.117647058823529</v>
      </c>
    </row>
    <row r="388" ht="70" customHeight="1">
      <c r="A388" s="59" t="inlineStr">
        <is>
          <t>iFile</t>
        </is>
      </c>
      <c r="B388" s="17" t="inlineStr">
        <is>
          <t>Technology</t>
        </is>
      </c>
      <c r="C388" s="17" t="n">
        <v>4</v>
      </c>
      <c r="D388" s="17" t="inlineStr">
        <is>
          <t>IRIS1929</t>
        </is>
      </c>
      <c r="E388" s="17" t="inlineStr">
        <is>
          <t>Ankita Karale</t>
        </is>
      </c>
      <c r="F388" s="17" t="inlineStr">
        <is>
          <t>Business Analyst</t>
        </is>
      </c>
      <c r="G388" s="17" t="inlineStr">
        <is>
          <t>Sandeep Dwivedi</t>
        </is>
      </c>
      <c r="H388" s="17" t="inlineStr">
        <is>
          <t>IRIS0929</t>
        </is>
      </c>
      <c r="I388" s="17" t="n">
        <v>7.2</v>
      </c>
      <c r="J388" s="17" t="inlineStr">
        <is>
          <t>B.E</t>
        </is>
      </c>
      <c r="K388" s="17" t="inlineStr">
        <is>
          <t>L3 – Professional / Associate</t>
        </is>
      </c>
      <c r="L388" s="82" t="inlineStr">
        <is>
          <t>20 of 20</t>
        </is>
      </c>
      <c r="M388" s="83" t="n"/>
      <c r="N388" s="83" t="inlineStr">
        <is>
          <t>Annual · set by manager: 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
Quarterly: Q1: Deliver &gt;=95% of assigned …</t>
        </is>
      </c>
      <c r="O388" s="83" t="inlineStr">
        <is>
          <t>Latest rating: 1 · Potential: Low · 9-box: Reliable Specialist</t>
        </is>
      </c>
      <c r="P388" s="83" t="inlineStr">
        <is>
          <t>Complexity &amp; Expertise: A2: own survey / KRA answers · summarised by the rater; not quoted → moved down 0.5
Autonomy &amp; Decision: A2: Decides only prioritising of tasks → moved down 0.5
Accountability &amp; Impact: A2: Accountable for requirement documents and user stories → moved down 0.5
Leadership &amp; Strategy: A2: Survey silent; manager note expects functional guidance to team members → matches the start</t>
        </is>
      </c>
      <c r="Q388" s="84" t="inlineStr">
        <is>
          <t>Open ▸</t>
        </is>
      </c>
      <c r="R388" s="84" t="inlineStr">
        <is>
          <t>Card ▸</t>
        </is>
      </c>
      <c r="S388" s="85" t="inlineStr">
        <is>
          <t>Business Analysis</t>
        </is>
      </c>
      <c r="T388" s="86" t="inlineStr">
        <is>
          <t>Business Analysis</t>
        </is>
      </c>
      <c r="U388" s="86" t="inlineStr">
        <is>
          <t>R005</t>
        </is>
      </c>
      <c r="V388" s="86" t="inlineStr">
        <is>
          <t>Business Analysis · IC</t>
        </is>
      </c>
      <c r="W388" s="101" t="inlineStr">
        <is>
          <t>A3</t>
        </is>
      </c>
      <c r="X388" s="86" t="inlineStr">
        <is>
          <t>Band A · Practitioner</t>
        </is>
      </c>
      <c r="Y388" s="86" t="inlineStr">
        <is>
          <t>Senior Business Analyst</t>
        </is>
      </c>
      <c r="Z388" s="86" t="n"/>
      <c r="AA388" s="86" t="inlineStr">
        <is>
          <t>Placed at A3 by the evidence: six ratings × market-derived weights and rules R1–R13 · no move needed for the reporting line</t>
        </is>
      </c>
      <c r="AB388" s="86" t="n"/>
      <c r="AC388" s="88" t="inlineStr">
        <is>
          <t>A3</t>
        </is>
      </c>
      <c r="AD388" s="21" t="inlineStr">
        <is>
          <t>High · 7.2 yrs vs market 2–5 yrs for A3</t>
        </is>
      </c>
      <c r="AE388" s="21" t="n"/>
      <c r="AF388" s="21" t="inlineStr">
        <is>
          <t>P2 · SFIA 3 Apply</t>
        </is>
      </c>
      <c r="AG388" s="89" t="str">
        <f>IFERROR(IF(INDEX(RM_I_C,MATCH($U388,RM_KEY,0))="","",INDEX(RM_I_C,MATCH($U388,RM_KEY,0))),"")</f>
        <v>H</v>
      </c>
      <c r="AH388" s="90" t="str">
        <f>IFERROR(IF(INDEX(RM_I_Au,MATCH($U388,RM_KEY,0))="","",INDEX(RM_I_Au,MATCH($U388,RM_KEY,0))),"")</f>
        <v>M</v>
      </c>
      <c r="AI388" s="90" t="str">
        <f>IFERROR(IF(INDEX(RM_I_Ac,MATCH($U388,RM_KEY,0))="","",INDEX(RM_I_Ac,MATCH($U388,RM_KEY,0))),"")</f>
        <v>L</v>
      </c>
      <c r="AJ388" s="90" t="str">
        <f>IFERROR(IF(INDEX(RM_I_L,MATCH($U388,RM_KEY,0))="","",INDEX(RM_I_L,MATCH($U388,RM_KEY,0))),"")</f>
        <v>L</v>
      </c>
      <c r="AK388" s="90" t="str">
        <f>IFERROR(IF(INDEX(RM_I_BI,MATCH($U388,RM_KEY,0))="","",INDEX(RM_I_BI,MATCH($U388,RM_KEY,0))),"")</f>
        <v>L</v>
      </c>
      <c r="AL388" s="90" t="str">
        <f>IFERROR(IF(INDEX(RM_I_Exp,MATCH($U388,RM_KEY,0))="","",INDEX(RM_I_Exp,MATCH($U388,RM_KEY,0))),"")</f>
        <v>L</v>
      </c>
      <c r="AM388" s="90" t="str">
        <f>IFERROR(IF(INDEX(RM_I_Edu,MATCH($U388,RM_KEY,0))="","",INDEX(RM_I_Edu,MATCH($U388,RM_KEY,0))),"")</f>
        <v>L</v>
      </c>
      <c r="AN388" s="91" t="str">
        <f>IFERROR(IF(INDEX(RM_M_C,MATCH($U388,RM_KEY,0))="","",INDEX(RM_M_C,MATCH($U388,RM_KEY,0))),"")</f>
        <v>H</v>
      </c>
      <c r="AO388" s="92" t="str">
        <f>IFERROR(IF(INDEX(RM_M_Au,MATCH($U388,RM_KEY,0))="","",INDEX(RM_M_Au,MATCH($U388,RM_KEY,0))),"")</f>
        <v>M</v>
      </c>
      <c r="AP388" s="92" t="str">
        <f>IFERROR(IF(INDEX(RM_M_Ac,MATCH($U388,RM_KEY,0))="","",INDEX(RM_M_Ac,MATCH($U388,RM_KEY,0))),"")</f>
        <v>M</v>
      </c>
      <c r="AQ388" s="92" t="str">
        <f>IFERROR(IF(INDEX(RM_M_L,MATCH($U388,RM_KEY,0))="","",INDEX(RM_M_L,MATCH($U388,RM_KEY,0))),"")</f>
        <v>L</v>
      </c>
      <c r="AR388" s="92" t="str">
        <f>IFERROR(IF(INDEX(RM_M_BI,MATCH($U388,RM_KEY,0))="","",INDEX(RM_M_BI,MATCH($U388,RM_KEY,0))),"")</f>
        <v>L</v>
      </c>
      <c r="AS388" s="92" t="str">
        <f>IFERROR(IF(INDEX(RM_M_Exp,MATCH($U388,RM_KEY,0))="","",INDEX(RM_M_Exp,MATCH($U388,RM_KEY,0))),"")</f>
        <v>L</v>
      </c>
      <c r="AT388" s="92" t="str">
        <f>IFERROR(IF(INDEX(RM_M_Edu,MATCH($U388,RM_KEY,0))="","",INDEX(RM_M_Edu,MATCH($U388,RM_KEY,0))),"")</f>
        <v>L</v>
      </c>
      <c r="AU388" s="93" t="str">
        <f>IFERROR(IF(INDEX(RM_L_C,MATCH($U388,RM_KEY,0))="","",INDEX(RM_L_C,MATCH($U388,RM_KEY,0))),"")</f>
        <v/>
      </c>
      <c r="AV388" s="94" t="str">
        <f>IFERROR(IF(INDEX(RM_L_Au,MATCH($U388,RM_KEY,0))="","",INDEX(RM_L_Au,MATCH($U388,RM_KEY,0))),"")</f>
        <v/>
      </c>
      <c r="AW388" s="94" t="str">
        <f>IFERROR(IF(INDEX(RM_L_Ac,MATCH($U388,RM_KEY,0))="","",INDEX(RM_L_Ac,MATCH($U388,RM_KEY,0))),"")</f>
        <v/>
      </c>
      <c r="AX388" s="94" t="str">
        <f>IFERROR(IF(INDEX(RM_L_L,MATCH($U388,RM_KEY,0))="","",INDEX(RM_L_L,MATCH($U388,RM_KEY,0))),"")</f>
        <v/>
      </c>
      <c r="AY388" s="94" t="str">
        <f>IFERROR(IF(INDEX(RM_L_BI,MATCH($U388,RM_KEY,0))="","",INDEX(RM_L_BI,MATCH($U388,RM_KEY,0))),"")</f>
        <v/>
      </c>
      <c r="AZ388" s="94" t="str">
        <f>IFERROR(IF(INDEX(RM_L_Exp,MATCH($U388,RM_KEY,0))="","",INDEX(RM_L_Exp,MATCH($U388,RM_KEY,0))),"")</f>
        <v/>
      </c>
      <c r="BA388" s="94" t="str">
        <f>IFERROR(IF(INDEX(RM_L_Edu,MATCH($U388,RM_KEY,0))="","",INDEX(RM_L_Edu,MATCH($U388,RM_KEY,0))),"")</f>
        <v/>
      </c>
      <c r="BB388" s="89" t="inlineStr">
        <is>
          <t>M</t>
        </is>
      </c>
      <c r="BC388" s="90" t="inlineStr">
        <is>
          <t>M</t>
        </is>
      </c>
      <c r="BD388" s="90" t="inlineStr">
        <is>
          <t>M</t>
        </is>
      </c>
      <c r="BE388" s="90" t="inlineStr">
        <is>
          <t>L</t>
        </is>
      </c>
      <c r="BF388" s="90" t="inlineStr">
        <is>
          <t>M</t>
        </is>
      </c>
      <c r="BG388" s="90" t="inlineStr">
        <is>
          <t>H</t>
        </is>
      </c>
      <c r="BH388" s="90" t="inlineStr">
        <is>
          <t>M</t>
        </is>
      </c>
      <c r="BI388" s="93" t="n"/>
      <c r="BJ388" s="94" t="n"/>
      <c r="BK388" s="94" t="n"/>
      <c r="BL388" s="94" t="n"/>
      <c r="BM388" s="94" t="n"/>
      <c r="BN388" s="94" t="n"/>
      <c r="BO388" s="94" t="n"/>
      <c r="BP388" s="63" t="n"/>
      <c r="BQ388" s="95" t="str">
        <f>IF(CY388=0,"",IF(BP388&lt;&gt;"",BP388,IF(LEFT(W388,1)="X",W388,IF(OR(W388="B+",W388="C+"),INDEX(LAD_PC,MAX(1,MIN(14,MATCH(W388,LAD_PC,0)+IF((DA388-CZ388)&gt;=0.5,1,IF((DA388-CZ388)&lt;=-0.5,-1,0))))),INDEX(LAD_STD,MAX(1,MIN(12,MATCH(W388,LAD_STD,0)+IF((DA388-CZ388)&gt;=0.5,1,IF((DA388-CZ388)&lt;=-0.5,-1,0)))))))))</f>
        <v/>
      </c>
      <c r="BR388" s="86" t="str">
        <f>IF(BQ388="","",IFERROR(CHOOSE(INDEX(B_RANK,MATCH(BQ388,B_LVL,0)),"Band A · Practitioner","Band B · Specialist / Manager","B+ · Player-Coach","Band C · Principal / Head","C+ · Player-Coach","Band D · Business leadership","Band E · Enterprise leadership"),"Band X · Consultant"))</f>
        <v/>
      </c>
      <c r="BS388" s="86" t="str">
        <f>IF(BQ388="","",IF(BQ388=W388,"• Same",IF(INDEX(B_VAL,MATCH(BQ388,B_LVL,0))&gt;INDEX(B_VAL,MATCH(W388,B_LVL,0)),"▲ Up","▼ Down")))</f>
        <v/>
      </c>
      <c r="BT388" s="95" t="str">
        <f>IF(BQ388&lt;&gt;"",BQ388,W388)</f>
        <v>A3</v>
      </c>
      <c r="BU388" s="86" t="str">
        <f>IFERROR(IF($H388="","—",IF(OR(LEFT(BT388,1)="X",LEFT(INDEX($BT$7:$BT$592,MATCH($H388,$D$7:$D$592,0)),1)="X"),"—",IF(AND(LEFT(BT388,1)="E",LEFT(INDEX($BT$7:$BT$592,MATCH($H388,$D$7:$D$592,0)),1)="E"),"Exception · Band E",IF(INDEX(B_VAL,MATCH(BT388,B_LVL,0))&gt;=INDEX(B_VAL,MATCH(INDEX($BT$7:$BT$592,MATCH($H388,$D$7:$D$592,0)),B_LVL,0)),"⚠ At or above the manager",IF(INDEX(B_RANK,MATCH(BT388,B_LVL,0))=INDEX(B_RANK,MATCH(INDEX($BT$7:$BT$592,MATCH($H388,$D$7:$D$592,0)),B_LVL,0)),"⚠ Same band as the manager","OK"))))),"—")</f>
        <v>OK</v>
      </c>
      <c r="BV388" s="64" t="n"/>
      <c r="BW388" s="20">
        <f>IFERROR(INDEX(LMH_PTS,MATCH(AG388,LMH_KEY,0)),0)</f>
        <v>9</v>
      </c>
      <c r="BX388" s="21">
        <f>IFERROR(INDEX(LMH_PTS,MATCH(AH388,LMH_KEY,0)),0)</f>
        <v>3</v>
      </c>
      <c r="BY388" s="21">
        <f>IFERROR(INDEX(LMH_PTS,MATCH(AI388,LMH_KEY,0)),0)</f>
        <v>1</v>
      </c>
      <c r="BZ388" s="21">
        <f>IFERROR(INDEX(LMH_PTS,MATCH(AJ388,LMH_KEY,0)),0)</f>
        <v>1</v>
      </c>
      <c r="CA388" s="21">
        <f>IFERROR(INDEX(LMH_PTS,MATCH(AK388,LMH_KEY,0)),0)</f>
        <v>1</v>
      </c>
      <c r="CB388" s="21">
        <f>IFERROR(INDEX(LMH_PTS,MATCH(AL388,LMH_KEY,0)),0)</f>
        <v>1</v>
      </c>
      <c r="CC388" s="21">
        <f>IFERROR(INDEX(LMH_PTS,MATCH(AM388,LMH_KEY,0)),0)</f>
        <v>1</v>
      </c>
      <c r="CD388" s="21">
        <f>IFERROR(INDEX(LMH_PTS,MATCH(IF(AU388&lt;&gt;"",AU388,AG388),LMH_KEY,0)),0)</f>
        <v>9</v>
      </c>
      <c r="CE388" s="21">
        <f>IFERROR(INDEX(LMH_PTS,MATCH(IF(AV388&lt;&gt;"",AV388,AH388),LMH_KEY,0)),0)</f>
        <v>3</v>
      </c>
      <c r="CF388" s="21">
        <f>IFERROR(INDEX(LMH_PTS,MATCH(IF(AW388&lt;&gt;"",AW388,AI388),LMH_KEY,0)),0)</f>
        <v>1</v>
      </c>
      <c r="CG388" s="21">
        <f>IFERROR(INDEX(LMH_PTS,MATCH(IF(AX388&lt;&gt;"",AX388,AJ388),LMH_KEY,0)),0)</f>
        <v>1</v>
      </c>
      <c r="CH388" s="21">
        <f>IFERROR(INDEX(LMH_PTS,MATCH(IF(AY388&lt;&gt;"",AY388,AK388),LMH_KEY,0)),0)</f>
        <v>1</v>
      </c>
      <c r="CI388" s="21">
        <f>IFERROR(INDEX(LMH_PTS,MATCH(IF(AZ388&lt;&gt;"",AZ388,AL388),LMH_KEY,0)),0)</f>
        <v>1</v>
      </c>
      <c r="CJ388" s="21">
        <f>IFERROR(INDEX(LMH_PTS,MATCH(IF(BA388&lt;&gt;"",BA388,AM388),LMH_KEY,0)),0)</f>
        <v>1</v>
      </c>
      <c r="CK388" s="21">
        <f>IF(BB388="",0,IFERROR(INDEX(LMH_STEP,MATCH(BB388,LMH_KEY,0)),0))</f>
        <v>0</v>
      </c>
      <c r="CL388" s="21">
        <f>IF(BC388="",0,IFERROR(INDEX(LMH_STEP,MATCH(BC388,LMH_KEY,0)),0))</f>
        <v>0</v>
      </c>
      <c r="CM388" s="21">
        <f>IF(BD388="",0,IFERROR(INDEX(LMH_STEP,MATCH(BD388,LMH_KEY,0)),0))</f>
        <v>0</v>
      </c>
      <c r="CN388" s="21">
        <f>IF(BE388="",0,IFERROR(INDEX(LMH_STEP,MATCH(BE388,LMH_KEY,0)),0))</f>
        <v>-1</v>
      </c>
      <c r="CO388" s="21">
        <f>IF(BF388="",0,IFERROR(INDEX(LMH_STEP,MATCH(BF388,LMH_KEY,0)),0))</f>
        <v>0</v>
      </c>
      <c r="CP388" s="21">
        <f>IF(BG388="",0,IFERROR(INDEX(LMH_STEP,MATCH(BG388,LMH_KEY,0)),0))</f>
        <v>1</v>
      </c>
      <c r="CQ388" s="21">
        <f>IF(BH388="",0,IFERROR(INDEX(LMH_STEP,MATCH(BH388,LMH_KEY,0)),0))</f>
        <v>0</v>
      </c>
      <c r="CR388" s="21">
        <f>IF(BI388&lt;&gt;"",IFERROR(INDEX(LMH_STEP,MATCH(BI388,LMH_KEY,0)),0),CK388)</f>
        <v>0</v>
      </c>
      <c r="CS388" s="21">
        <f>IF(BJ388&lt;&gt;"",IFERROR(INDEX(LMH_STEP,MATCH(BJ388,LMH_KEY,0)),0),CL388)</f>
        <v>0</v>
      </c>
      <c r="CT388" s="21">
        <f>IF(BK388&lt;&gt;"",IFERROR(INDEX(LMH_STEP,MATCH(BK388,LMH_KEY,0)),0),CM388)</f>
        <v>0</v>
      </c>
      <c r="CU388" s="21">
        <f>IF(BL388&lt;&gt;"",IFERROR(INDEX(LMH_STEP,MATCH(BL388,LMH_KEY,0)),0),CN388)</f>
        <v>-1</v>
      </c>
      <c r="CV388" s="21">
        <f>IF(BM388&lt;&gt;"",IFERROR(INDEX(LMH_STEP,MATCH(BM388,LMH_KEY,0)),0),CO388)</f>
        <v>0</v>
      </c>
      <c r="CW388" s="21">
        <f>IF(BN388&lt;&gt;"",IFERROR(INDEX(LMH_STEP,MATCH(BN388,LMH_KEY,0)),0),CP388)</f>
        <v>1</v>
      </c>
      <c r="CX388" s="21">
        <f>IF(BO388&lt;&gt;"",IFERROR(INDEX(LMH_STEP,MATCH(BO388,LMH_KEY,0)),0),CQ388)</f>
        <v>0</v>
      </c>
      <c r="CY388" s="21">
        <f>COUNTA(BI388:BO388)+IF(BP388&lt;&gt;"",1,0)+IFERROR(INDEX(RM_LCNT,MATCH($U388,RM_KEY,0)),0)</f>
        <v>0</v>
      </c>
      <c r="CZ388" s="21">
        <f>IF((BW388+BX388+BY388+BZ388+CA388+CB388+CC388)=0,0,(BW388*CK388+BX388*CL388+BY388*CM388+BZ388*CN388+CA388*CO388+CB388*CP388+CC388*CQ388)/(BW388+BX388+BY388+BZ388+CA388+CB388+CC388))</f>
        <v>0</v>
      </c>
      <c r="DA388" s="21">
        <f>IF((CD388+CE388+CF388+CG388+CH388+CI388+CJ388)=0,0,(CD388*CR388+CE388*CS388+CF388*CT388+CG388*CU388+CH388*CV388+CI388*CW388+CJ388*CX388)/(CD388+CE388+CF388+CG388+CH388+CI388+CJ388))</f>
        <v>0</v>
      </c>
    </row>
    <row r="389" ht="70" customHeight="1">
      <c r="A389" s="59" t="inlineStr">
        <is>
          <t>iFile</t>
        </is>
      </c>
      <c r="B389" s="17" t="inlineStr">
        <is>
          <t>Technology</t>
        </is>
      </c>
      <c r="C389" s="17" t="n">
        <v>3</v>
      </c>
      <c r="D389" s="17" t="inlineStr">
        <is>
          <t>IRIS2176</t>
        </is>
      </c>
      <c r="E389" s="17" t="inlineStr">
        <is>
          <t>Saurabh Kadam</t>
        </is>
      </c>
      <c r="F389" s="17" t="inlineStr">
        <is>
          <t>Program Manager</t>
        </is>
      </c>
      <c r="G389" s="17" t="inlineStr">
        <is>
          <t>Pradip Dey</t>
        </is>
      </c>
      <c r="H389" s="17" t="inlineStr">
        <is>
          <t>IRISC223</t>
        </is>
      </c>
      <c r="I389" s="17" t="n">
        <v>16.6</v>
      </c>
      <c r="J389" s="17" t="inlineStr">
        <is>
          <t>MMS</t>
        </is>
      </c>
      <c r="K389" s="17" t="inlineStr">
        <is>
          <t>L5 – Manager</t>
        </is>
      </c>
      <c r="L389" s="82" t="inlineStr">
        <is>
          <t>20 of 20</t>
        </is>
      </c>
      <c r="M389" s="83" t="n"/>
      <c r="N389" s="83" t="inlineStr">
        <is>
          <t>Annual · set by manager: 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 0 issues due to wrong requirements
Positive client feedback on proposals and engagement quality
2. Deposit Insurance System and general Suptech …</t>
        </is>
      </c>
      <c r="O389" s="83" t="inlineStr">
        <is>
          <t>Latest rating: 4 · Potential: High · 9-box: Trusted Professional</t>
        </is>
      </c>
      <c r="P389" s="83" t="inlineStr">
        <is>
          <t>Complexity &amp; Expertise: B1: Leads large client programme; technology and volume named as challenges; almost no detail → moved down 0.5
Autonomy &amp; Decision: B1: No concrete decisions named; says only 'project goal achievements' → moved down 0.5
Accountability &amp; Impact: B2: Project goal achievement and a positive project P&amp;L → matches the start
Leadership &amp; Strategy: B1: Leads projects; 4 direct reports; manager note cites developing the BA team → moved down 0.5</t>
        </is>
      </c>
      <c r="Q389" s="84" t="inlineStr">
        <is>
          <t>Open ▸</t>
        </is>
      </c>
      <c r="R389" s="84" t="inlineStr">
        <is>
          <t>Card ▸</t>
        </is>
      </c>
      <c r="S389" s="85" t="inlineStr">
        <is>
          <t>Project &amp; Program Management</t>
        </is>
      </c>
      <c r="T389" s="86" t="inlineStr">
        <is>
          <t>Project &amp; Program Delivery</t>
        </is>
      </c>
      <c r="U389" s="86" t="inlineStr">
        <is>
          <t>R069</t>
        </is>
      </c>
      <c r="V389" s="86" t="inlineStr">
        <is>
          <t>Project &amp; Program Delivery · Manager</t>
        </is>
      </c>
      <c r="W389" s="99" t="inlineStr">
        <is>
          <t>B2</t>
        </is>
      </c>
      <c r="X389" s="86" t="inlineStr">
        <is>
          <t>Band B · Specialist / Manager</t>
        </is>
      </c>
      <c r="Y389" s="86" t="inlineStr">
        <is>
          <t>Project Manager</t>
        </is>
      </c>
      <c r="Z389" s="86" t="n"/>
      <c r="AA389" s="86" t="inlineStr">
        <is>
          <t>Placed at B2 by the evidence: six ratings × market-derived weights and rules R1–R13 · no move needed for the reporting line</t>
        </is>
      </c>
      <c r="AB389" s="86" t="n"/>
      <c r="AC389" s="88" t="inlineStr">
        <is>
          <t>B2</t>
        </is>
      </c>
      <c r="AD389" s="21" t="inlineStr">
        <is>
          <t>High · 16.6 yrs vs market 6–10 yrs for B2</t>
        </is>
      </c>
      <c r="AE389" s="21" t="n"/>
      <c r="AF389" s="21" t="inlineStr">
        <is>
          <t>P4 / M3 · SFIA 4–5</t>
        </is>
      </c>
      <c r="AG389" s="89" t="str">
        <f>IFERROR(IF(INDEX(RM_I_C,MATCH($U389,RM_KEY,0))="","",INDEX(RM_I_C,MATCH($U389,RM_KEY,0))),"")</f>
        <v>H</v>
      </c>
      <c r="AH389" s="90" t="str">
        <f>IFERROR(IF(INDEX(RM_I_Au,MATCH($U389,RM_KEY,0))="","",INDEX(RM_I_Au,MATCH($U389,RM_KEY,0))),"")</f>
        <v>M</v>
      </c>
      <c r="AI389" s="90" t="str">
        <f>IFERROR(IF(INDEX(RM_I_Ac,MATCH($U389,RM_KEY,0))="","",INDEX(RM_I_Ac,MATCH($U389,RM_KEY,0))),"")</f>
        <v>L</v>
      </c>
      <c r="AJ389" s="90" t="str">
        <f>IFERROR(IF(INDEX(RM_I_L,MATCH($U389,RM_KEY,0))="","",INDEX(RM_I_L,MATCH($U389,RM_KEY,0))),"")</f>
        <v>M</v>
      </c>
      <c r="AK389" s="90" t="str">
        <f>IFERROR(IF(INDEX(RM_I_BI,MATCH($U389,RM_KEY,0))="","",INDEX(RM_I_BI,MATCH($U389,RM_KEY,0))),"")</f>
        <v>L</v>
      </c>
      <c r="AL389" s="90" t="str">
        <f>IFERROR(IF(INDEX(RM_I_Exp,MATCH($U389,RM_KEY,0))="","",INDEX(RM_I_Exp,MATCH($U389,RM_KEY,0))),"")</f>
        <v>L</v>
      </c>
      <c r="AM389" s="90" t="str">
        <f>IFERROR(IF(INDEX(RM_I_Edu,MATCH($U389,RM_KEY,0))="","",INDEX(RM_I_Edu,MATCH($U389,RM_KEY,0))),"")</f>
        <v>L</v>
      </c>
      <c r="AN389" s="91" t="str">
        <f>IFERROR(IF(INDEX(RM_M_C,MATCH($U389,RM_KEY,0))="","",INDEX(RM_M_C,MATCH($U389,RM_KEY,0))),"")</f>
        <v>H</v>
      </c>
      <c r="AO389" s="92" t="str">
        <f>IFERROR(IF(INDEX(RM_M_Au,MATCH($U389,RM_KEY,0))="","",INDEX(RM_M_Au,MATCH($U389,RM_KEY,0))),"")</f>
        <v>M</v>
      </c>
      <c r="AP389" s="92" t="str">
        <f>IFERROR(IF(INDEX(RM_M_Ac,MATCH($U389,RM_KEY,0))="","",INDEX(RM_M_Ac,MATCH($U389,RM_KEY,0))),"")</f>
        <v>M</v>
      </c>
      <c r="AQ389" s="92" t="str">
        <f>IFERROR(IF(INDEX(RM_M_L,MATCH($U389,RM_KEY,0))="","",INDEX(RM_M_L,MATCH($U389,RM_KEY,0))),"")</f>
        <v>M</v>
      </c>
      <c r="AR389" s="92" t="str">
        <f>IFERROR(IF(INDEX(RM_M_BI,MATCH($U389,RM_KEY,0))="","",INDEX(RM_M_BI,MATCH($U389,RM_KEY,0))),"")</f>
        <v>L</v>
      </c>
      <c r="AS389" s="92" t="str">
        <f>IFERROR(IF(INDEX(RM_M_Exp,MATCH($U389,RM_KEY,0))="","",INDEX(RM_M_Exp,MATCH($U389,RM_KEY,0))),"")</f>
        <v>L</v>
      </c>
      <c r="AT389" s="92" t="str">
        <f>IFERROR(IF(INDEX(RM_M_Edu,MATCH($U389,RM_KEY,0))="","",INDEX(RM_M_Edu,MATCH($U389,RM_KEY,0))),"")</f>
        <v>L</v>
      </c>
      <c r="AU389" s="93" t="str">
        <f>IFERROR(IF(INDEX(RM_L_C,MATCH($U389,RM_KEY,0))="","",INDEX(RM_L_C,MATCH($U389,RM_KEY,0))),"")</f>
        <v/>
      </c>
      <c r="AV389" s="94" t="str">
        <f>IFERROR(IF(INDEX(RM_L_Au,MATCH($U389,RM_KEY,0))="","",INDEX(RM_L_Au,MATCH($U389,RM_KEY,0))),"")</f>
        <v/>
      </c>
      <c r="AW389" s="94" t="str">
        <f>IFERROR(IF(INDEX(RM_L_Ac,MATCH($U389,RM_KEY,0))="","",INDEX(RM_L_Ac,MATCH($U389,RM_KEY,0))),"")</f>
        <v/>
      </c>
      <c r="AX389" s="94" t="str">
        <f>IFERROR(IF(INDEX(RM_L_L,MATCH($U389,RM_KEY,0))="","",INDEX(RM_L_L,MATCH($U389,RM_KEY,0))),"")</f>
        <v/>
      </c>
      <c r="AY389" s="94" t="str">
        <f>IFERROR(IF(INDEX(RM_L_BI,MATCH($U389,RM_KEY,0))="","",INDEX(RM_L_BI,MATCH($U389,RM_KEY,0))),"")</f>
        <v/>
      </c>
      <c r="AZ389" s="94" t="str">
        <f>IFERROR(IF(INDEX(RM_L_Exp,MATCH($U389,RM_KEY,0))="","",INDEX(RM_L_Exp,MATCH($U389,RM_KEY,0))),"")</f>
        <v/>
      </c>
      <c r="BA389" s="94" t="str">
        <f>IFERROR(IF(INDEX(RM_L_Edu,MATCH($U389,RM_KEY,0))="","",INDEX(RM_L_Edu,MATCH($U389,RM_KEY,0))),"")</f>
        <v/>
      </c>
      <c r="BB389" s="89" t="inlineStr">
        <is>
          <t>M</t>
        </is>
      </c>
      <c r="BC389" s="90" t="inlineStr">
        <is>
          <t>M</t>
        </is>
      </c>
      <c r="BD389" s="90" t="inlineStr">
        <is>
          <t>M</t>
        </is>
      </c>
      <c r="BE389" s="90" t="inlineStr">
        <is>
          <t>M</t>
        </is>
      </c>
      <c r="BF389" s="90" t="inlineStr">
        <is>
          <t>M</t>
        </is>
      </c>
      <c r="BG389" s="90" t="inlineStr">
        <is>
          <t>H</t>
        </is>
      </c>
      <c r="BH389" s="90" t="inlineStr">
        <is>
          <t>H</t>
        </is>
      </c>
      <c r="BI389" s="93" t="n"/>
      <c r="BJ389" s="94" t="n"/>
      <c r="BK389" s="94" t="n"/>
      <c r="BL389" s="94" t="n"/>
      <c r="BM389" s="94" t="n"/>
      <c r="BN389" s="94" t="n"/>
      <c r="BO389" s="94" t="n"/>
      <c r="BP389" s="63" t="n"/>
      <c r="BQ389" s="95" t="str">
        <f>IF(CY389=0,"",IF(BP389&lt;&gt;"",BP389,IF(LEFT(W389,1)="X",W389,IF(OR(W389="B+",W389="C+"),INDEX(LAD_PC,MAX(1,MIN(14,MATCH(W389,LAD_PC,0)+IF((DA389-CZ389)&gt;=0.5,1,IF((DA389-CZ389)&lt;=-0.5,-1,0))))),INDEX(LAD_STD,MAX(1,MIN(12,MATCH(W389,LAD_STD,0)+IF((DA389-CZ389)&gt;=0.5,1,IF((DA389-CZ389)&lt;=-0.5,-1,0)))))))))</f>
        <v/>
      </c>
      <c r="BR389" s="86" t="str">
        <f>IF(BQ389="","",IFERROR(CHOOSE(INDEX(B_RANK,MATCH(BQ389,B_LVL,0)),"Band A · Practitioner","Band B · Specialist / Manager","B+ · Player-Coach","Band C · Principal / Head","C+ · Player-Coach","Band D · Business leadership","Band E · Enterprise leadership"),"Band X · Consultant"))</f>
        <v/>
      </c>
      <c r="BS389" s="86" t="str">
        <f>IF(BQ389="","",IF(BQ389=W389,"• Same",IF(INDEX(B_VAL,MATCH(BQ389,B_LVL,0))&gt;INDEX(B_VAL,MATCH(W389,B_LVL,0)),"▲ Up","▼ Down")))</f>
        <v/>
      </c>
      <c r="BT389" s="95" t="str">
        <f>IF(BQ389&lt;&gt;"",BQ389,W389)</f>
        <v>B2</v>
      </c>
      <c r="BU389" s="86" t="str">
        <f>IFERROR(IF($H389="","—",IF(OR(LEFT(BT389,1)="X",LEFT(INDEX($BT$7:$BT$592,MATCH($H389,$D$7:$D$592,0)),1)="X"),"—",IF(AND(LEFT(BT389,1)="E",LEFT(INDEX($BT$7:$BT$592,MATCH($H389,$D$7:$D$592,0)),1)="E"),"Exception · Band E",IF(INDEX(B_VAL,MATCH(BT389,B_LVL,0))&gt;=INDEX(B_VAL,MATCH(INDEX($BT$7:$BT$592,MATCH($H389,$D$7:$D$592,0)),B_LVL,0)),"⚠ At or above the manager",IF(INDEX(B_RANK,MATCH(BT389,B_LVL,0))=INDEX(B_RANK,MATCH(INDEX($BT$7:$BT$592,MATCH($H389,$D$7:$D$592,0)),B_LVL,0)),"⚠ Same band as the manager","OK"))))),"—")</f>
        <v>OK</v>
      </c>
      <c r="BV389" s="64" t="n"/>
      <c r="BW389" s="20">
        <f>IFERROR(INDEX(LMH_PTS,MATCH(AG389,LMH_KEY,0)),0)</f>
        <v>9</v>
      </c>
      <c r="BX389" s="21">
        <f>IFERROR(INDEX(LMH_PTS,MATCH(AH389,LMH_KEY,0)),0)</f>
        <v>3</v>
      </c>
      <c r="BY389" s="21">
        <f>IFERROR(INDEX(LMH_PTS,MATCH(AI389,LMH_KEY,0)),0)</f>
        <v>1</v>
      </c>
      <c r="BZ389" s="21">
        <f>IFERROR(INDEX(LMH_PTS,MATCH(AJ389,LMH_KEY,0)),0)</f>
        <v>3</v>
      </c>
      <c r="CA389" s="21">
        <f>IFERROR(INDEX(LMH_PTS,MATCH(AK389,LMH_KEY,0)),0)</f>
        <v>1</v>
      </c>
      <c r="CB389" s="21">
        <f>IFERROR(INDEX(LMH_PTS,MATCH(AL389,LMH_KEY,0)),0)</f>
        <v>1</v>
      </c>
      <c r="CC389" s="21">
        <f>IFERROR(INDEX(LMH_PTS,MATCH(AM389,LMH_KEY,0)),0)</f>
        <v>1</v>
      </c>
      <c r="CD389" s="21">
        <f>IFERROR(INDEX(LMH_PTS,MATCH(IF(AU389&lt;&gt;"",AU389,AG389),LMH_KEY,0)),0)</f>
        <v>9</v>
      </c>
      <c r="CE389" s="21">
        <f>IFERROR(INDEX(LMH_PTS,MATCH(IF(AV389&lt;&gt;"",AV389,AH389),LMH_KEY,0)),0)</f>
        <v>3</v>
      </c>
      <c r="CF389" s="21">
        <f>IFERROR(INDEX(LMH_PTS,MATCH(IF(AW389&lt;&gt;"",AW389,AI389),LMH_KEY,0)),0)</f>
        <v>1</v>
      </c>
      <c r="CG389" s="21">
        <f>IFERROR(INDEX(LMH_PTS,MATCH(IF(AX389&lt;&gt;"",AX389,AJ389),LMH_KEY,0)),0)</f>
        <v>3</v>
      </c>
      <c r="CH389" s="21">
        <f>IFERROR(INDEX(LMH_PTS,MATCH(IF(AY389&lt;&gt;"",AY389,AK389),LMH_KEY,0)),0)</f>
        <v>1</v>
      </c>
      <c r="CI389" s="21">
        <f>IFERROR(INDEX(LMH_PTS,MATCH(IF(AZ389&lt;&gt;"",AZ389,AL389),LMH_KEY,0)),0)</f>
        <v>1</v>
      </c>
      <c r="CJ389" s="21">
        <f>IFERROR(INDEX(LMH_PTS,MATCH(IF(BA389&lt;&gt;"",BA389,AM389),LMH_KEY,0)),0)</f>
        <v>1</v>
      </c>
      <c r="CK389" s="21">
        <f>IF(BB389="",0,IFERROR(INDEX(LMH_STEP,MATCH(BB389,LMH_KEY,0)),0))</f>
        <v>0</v>
      </c>
      <c r="CL389" s="21">
        <f>IF(BC389="",0,IFERROR(INDEX(LMH_STEP,MATCH(BC389,LMH_KEY,0)),0))</f>
        <v>0</v>
      </c>
      <c r="CM389" s="21">
        <f>IF(BD389="",0,IFERROR(INDEX(LMH_STEP,MATCH(BD389,LMH_KEY,0)),0))</f>
        <v>0</v>
      </c>
      <c r="CN389" s="21">
        <f>IF(BE389="",0,IFERROR(INDEX(LMH_STEP,MATCH(BE389,LMH_KEY,0)),0))</f>
        <v>0</v>
      </c>
      <c r="CO389" s="21">
        <f>IF(BF389="",0,IFERROR(INDEX(LMH_STEP,MATCH(BF389,LMH_KEY,0)),0))</f>
        <v>0</v>
      </c>
      <c r="CP389" s="21">
        <f>IF(BG389="",0,IFERROR(INDEX(LMH_STEP,MATCH(BG389,LMH_KEY,0)),0))</f>
        <v>1</v>
      </c>
      <c r="CQ389" s="21">
        <f>IF(BH389="",0,IFERROR(INDEX(LMH_STEP,MATCH(BH389,LMH_KEY,0)),0))</f>
        <v>1</v>
      </c>
      <c r="CR389" s="21">
        <f>IF(BI389&lt;&gt;"",IFERROR(INDEX(LMH_STEP,MATCH(BI389,LMH_KEY,0)),0),CK389)</f>
        <v>0</v>
      </c>
      <c r="CS389" s="21">
        <f>IF(BJ389&lt;&gt;"",IFERROR(INDEX(LMH_STEP,MATCH(BJ389,LMH_KEY,0)),0),CL389)</f>
        <v>0</v>
      </c>
      <c r="CT389" s="21">
        <f>IF(BK389&lt;&gt;"",IFERROR(INDEX(LMH_STEP,MATCH(BK389,LMH_KEY,0)),0),CM389)</f>
        <v>0</v>
      </c>
      <c r="CU389" s="21">
        <f>IF(BL389&lt;&gt;"",IFERROR(INDEX(LMH_STEP,MATCH(BL389,LMH_KEY,0)),0),CN389)</f>
        <v>0</v>
      </c>
      <c r="CV389" s="21">
        <f>IF(BM389&lt;&gt;"",IFERROR(INDEX(LMH_STEP,MATCH(BM389,LMH_KEY,0)),0),CO389)</f>
        <v>0</v>
      </c>
      <c r="CW389" s="21">
        <f>IF(BN389&lt;&gt;"",IFERROR(INDEX(LMH_STEP,MATCH(BN389,LMH_KEY,0)),0),CP389)</f>
        <v>1</v>
      </c>
      <c r="CX389" s="21">
        <f>IF(BO389&lt;&gt;"",IFERROR(INDEX(LMH_STEP,MATCH(BO389,LMH_KEY,0)),0),CQ389)</f>
        <v>1</v>
      </c>
      <c r="CY389" s="21">
        <f>COUNTA(BI389:BO389)+IF(BP389&lt;&gt;"",1,0)+IFERROR(INDEX(RM_LCNT,MATCH($U389,RM_KEY,0)),0)</f>
        <v>0</v>
      </c>
      <c r="CZ389" s="21">
        <f>IF((BW389+BX389+BY389+BZ389+CA389+CB389+CC389)=0,0,(BW389*CK389+BX389*CL389+BY389*CM389+BZ389*CN389+CA389*CO389+CB389*CP389+CC389*CQ389)/(BW389+BX389+BY389+BZ389+CA389+CB389+CC389))</f>
        <v>0.105263157894737</v>
      </c>
      <c r="DA389" s="21">
        <f>IF((CD389+CE389+CF389+CG389+CH389+CI389+CJ389)=0,0,(CD389*CR389+CE389*CS389+CF389*CT389+CG389*CU389+CH389*CV389+CI389*CW389+CJ389*CX389)/(CD389+CE389+CF389+CG389+CH389+CI389+CJ389))</f>
        <v>0.105263157894737</v>
      </c>
    </row>
    <row r="390" ht="70" customHeight="1">
      <c r="A390" s="59" t="inlineStr">
        <is>
          <t>Consume</t>
        </is>
      </c>
      <c r="B390" s="17" t="inlineStr">
        <is>
          <t>Technology</t>
        </is>
      </c>
      <c r="C390" s="17" t="n">
        <v>3</v>
      </c>
      <c r="D390" s="17" t="inlineStr">
        <is>
          <t>IRIS1952</t>
        </is>
      </c>
      <c r="E390" s="17" t="inlineStr">
        <is>
          <t>Zakiruddin Shaikh</t>
        </is>
      </c>
      <c r="F390" s="17" t="inlineStr">
        <is>
          <t>Project Manager</t>
        </is>
      </c>
      <c r="G390" s="17" t="inlineStr">
        <is>
          <t>Pradip Dey</t>
        </is>
      </c>
      <c r="H390" s="17" t="inlineStr">
        <is>
          <t>IRISC223</t>
        </is>
      </c>
      <c r="I390" s="17" t="n">
        <v>11.1</v>
      </c>
      <c r="J390" s="17" t="inlineStr">
        <is>
          <t>MMS</t>
        </is>
      </c>
      <c r="K390" s="17" t="inlineStr">
        <is>
          <t>L5 – Manager</t>
        </is>
      </c>
      <c r="L390" s="82" t="inlineStr">
        <is>
          <t>20 of 20</t>
        </is>
      </c>
      <c r="M390" s="83" t="n"/>
      <c r="N390" s="83" t="inlineStr">
        <is>
          <t>Annual · set by manager: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t>
        </is>
      </c>
      <c r="O390" s="83" t="inlineStr">
        <is>
          <t>Latest rating: 5 · Potential: High · 9-box: Future Leader</t>
        </is>
      </c>
      <c r="P390" s="83" t="inlineStr">
        <is>
          <t>Complexity &amp; Expertise: B1: RBI Portal: multiple portals, production support, compliance, security and commercial activities → moved down 0.5
Autonomy &amp; Decision: B2: Prioritises tasks, allocates team resources, makes daily delivery and operational decisions → matches the start
Accountability &amp; Impact: B2: End-to-end project delivery: timelines, scope, client commitments, production support, commercials → moved up 0.5
Leadership &amp; Strategy: B1: Manages team and resources; 4 direct reports; cross-functional coordination → matches the start</t>
        </is>
      </c>
      <c r="Q390" s="84" t="inlineStr">
        <is>
          <t>Open ▸</t>
        </is>
      </c>
      <c r="R390" s="84" t="inlineStr">
        <is>
          <t>Card ▸</t>
        </is>
      </c>
      <c r="S390" s="85" t="inlineStr">
        <is>
          <t>Project &amp; Program Management</t>
        </is>
      </c>
      <c r="T390" s="86" t="inlineStr">
        <is>
          <t>Project &amp; Program Delivery</t>
        </is>
      </c>
      <c r="U390" s="86" t="inlineStr">
        <is>
          <t>R069</t>
        </is>
      </c>
      <c r="V390" s="86" t="inlineStr">
        <is>
          <t>Project &amp; Program Delivery · Manager</t>
        </is>
      </c>
      <c r="W390" s="99" t="inlineStr">
        <is>
          <t>B2</t>
        </is>
      </c>
      <c r="X390" s="86" t="inlineStr">
        <is>
          <t>Band B · Specialist / Manager</t>
        </is>
      </c>
      <c r="Y390" s="86" t="inlineStr">
        <is>
          <t>Project Manager</t>
        </is>
      </c>
      <c r="Z390" s="86" t="n"/>
      <c r="AA390" s="86" t="inlineStr">
        <is>
          <t>Placed at B2 by the evidence: six ratings × market-derived weights and rules R1–R13 · no move needed for the reporting line</t>
        </is>
      </c>
      <c r="AB390" s="86" t="n"/>
      <c r="AC390" s="88" t="inlineStr">
        <is>
          <t>B2</t>
        </is>
      </c>
      <c r="AD390" s="21" t="inlineStr">
        <is>
          <t>High · 11.1 yrs vs market 6–10 yrs for B2</t>
        </is>
      </c>
      <c r="AE390" s="21" t="inlineStr">
        <is>
          <t>4 direct reports · norm IC: none · People: 6–8 knowledge work, 8–12 standardised delivery</t>
        </is>
      </c>
      <c r="AF390" s="21" t="inlineStr">
        <is>
          <t>P4 / M3 · SFIA 4–5</t>
        </is>
      </c>
      <c r="AG390" s="89" t="str">
        <f>IFERROR(IF(INDEX(RM_I_C,MATCH($U390,RM_KEY,0))="","",INDEX(RM_I_C,MATCH($U390,RM_KEY,0))),"")</f>
        <v>H</v>
      </c>
      <c r="AH390" s="90" t="str">
        <f>IFERROR(IF(INDEX(RM_I_Au,MATCH($U390,RM_KEY,0))="","",INDEX(RM_I_Au,MATCH($U390,RM_KEY,0))),"")</f>
        <v>M</v>
      </c>
      <c r="AI390" s="90" t="str">
        <f>IFERROR(IF(INDEX(RM_I_Ac,MATCH($U390,RM_KEY,0))="","",INDEX(RM_I_Ac,MATCH($U390,RM_KEY,0))),"")</f>
        <v>L</v>
      </c>
      <c r="AJ390" s="90" t="str">
        <f>IFERROR(IF(INDEX(RM_I_L,MATCH($U390,RM_KEY,0))="","",INDEX(RM_I_L,MATCH($U390,RM_KEY,0))),"")</f>
        <v>M</v>
      </c>
      <c r="AK390" s="90" t="str">
        <f>IFERROR(IF(INDEX(RM_I_BI,MATCH($U390,RM_KEY,0))="","",INDEX(RM_I_BI,MATCH($U390,RM_KEY,0))),"")</f>
        <v>L</v>
      </c>
      <c r="AL390" s="90" t="str">
        <f>IFERROR(IF(INDEX(RM_I_Exp,MATCH($U390,RM_KEY,0))="","",INDEX(RM_I_Exp,MATCH($U390,RM_KEY,0))),"")</f>
        <v>L</v>
      </c>
      <c r="AM390" s="90" t="str">
        <f>IFERROR(IF(INDEX(RM_I_Edu,MATCH($U390,RM_KEY,0))="","",INDEX(RM_I_Edu,MATCH($U390,RM_KEY,0))),"")</f>
        <v>L</v>
      </c>
      <c r="AN390" s="91" t="str">
        <f>IFERROR(IF(INDEX(RM_M_C,MATCH($U390,RM_KEY,0))="","",INDEX(RM_M_C,MATCH($U390,RM_KEY,0))),"")</f>
        <v>H</v>
      </c>
      <c r="AO390" s="92" t="str">
        <f>IFERROR(IF(INDEX(RM_M_Au,MATCH($U390,RM_KEY,0))="","",INDEX(RM_M_Au,MATCH($U390,RM_KEY,0))),"")</f>
        <v>M</v>
      </c>
      <c r="AP390" s="92" t="str">
        <f>IFERROR(IF(INDEX(RM_M_Ac,MATCH($U390,RM_KEY,0))="","",INDEX(RM_M_Ac,MATCH($U390,RM_KEY,0))),"")</f>
        <v>M</v>
      </c>
      <c r="AQ390" s="92" t="str">
        <f>IFERROR(IF(INDEX(RM_M_L,MATCH($U390,RM_KEY,0))="","",INDEX(RM_M_L,MATCH($U390,RM_KEY,0))),"")</f>
        <v>M</v>
      </c>
      <c r="AR390" s="92" t="str">
        <f>IFERROR(IF(INDEX(RM_M_BI,MATCH($U390,RM_KEY,0))="","",INDEX(RM_M_BI,MATCH($U390,RM_KEY,0))),"")</f>
        <v>L</v>
      </c>
      <c r="AS390" s="92" t="str">
        <f>IFERROR(IF(INDEX(RM_M_Exp,MATCH($U390,RM_KEY,0))="","",INDEX(RM_M_Exp,MATCH($U390,RM_KEY,0))),"")</f>
        <v>L</v>
      </c>
      <c r="AT390" s="92" t="str">
        <f>IFERROR(IF(INDEX(RM_M_Edu,MATCH($U390,RM_KEY,0))="","",INDEX(RM_M_Edu,MATCH($U390,RM_KEY,0))),"")</f>
        <v>L</v>
      </c>
      <c r="AU390" s="93" t="str">
        <f>IFERROR(IF(INDEX(RM_L_C,MATCH($U390,RM_KEY,0))="","",INDEX(RM_L_C,MATCH($U390,RM_KEY,0))),"")</f>
        <v/>
      </c>
      <c r="AV390" s="94" t="str">
        <f>IFERROR(IF(INDEX(RM_L_Au,MATCH($U390,RM_KEY,0))="","",INDEX(RM_L_Au,MATCH($U390,RM_KEY,0))),"")</f>
        <v/>
      </c>
      <c r="AW390" s="94" t="str">
        <f>IFERROR(IF(INDEX(RM_L_Ac,MATCH($U390,RM_KEY,0))="","",INDEX(RM_L_Ac,MATCH($U390,RM_KEY,0))),"")</f>
        <v/>
      </c>
      <c r="AX390" s="94" t="str">
        <f>IFERROR(IF(INDEX(RM_L_L,MATCH($U390,RM_KEY,0))="","",INDEX(RM_L_L,MATCH($U390,RM_KEY,0))),"")</f>
        <v/>
      </c>
      <c r="AY390" s="94" t="str">
        <f>IFERROR(IF(INDEX(RM_L_BI,MATCH($U390,RM_KEY,0))="","",INDEX(RM_L_BI,MATCH($U390,RM_KEY,0))),"")</f>
        <v/>
      </c>
      <c r="AZ390" s="94" t="str">
        <f>IFERROR(IF(INDEX(RM_L_Exp,MATCH($U390,RM_KEY,0))="","",INDEX(RM_L_Exp,MATCH($U390,RM_KEY,0))),"")</f>
        <v/>
      </c>
      <c r="BA390" s="94" t="str">
        <f>IFERROR(IF(INDEX(RM_L_Edu,MATCH($U390,RM_KEY,0))="","",INDEX(RM_L_Edu,MATCH($U390,RM_KEY,0))),"")</f>
        <v/>
      </c>
      <c r="BB390" s="89" t="inlineStr">
        <is>
          <t>M</t>
        </is>
      </c>
      <c r="BC390" s="90" t="inlineStr">
        <is>
          <t>M</t>
        </is>
      </c>
      <c r="BD390" s="90" t="inlineStr">
        <is>
          <t>M</t>
        </is>
      </c>
      <c r="BE390" s="90" t="inlineStr">
        <is>
          <t>L</t>
        </is>
      </c>
      <c r="BF390" s="90" t="inlineStr">
        <is>
          <t>M</t>
        </is>
      </c>
      <c r="BG390" s="90" t="inlineStr">
        <is>
          <t>H</t>
        </is>
      </c>
      <c r="BH390" s="90" t="inlineStr">
        <is>
          <t>H</t>
        </is>
      </c>
      <c r="BI390" s="93" t="n"/>
      <c r="BJ390" s="94" t="n"/>
      <c r="BK390" s="94" t="n"/>
      <c r="BL390" s="94" t="n"/>
      <c r="BM390" s="94" t="n"/>
      <c r="BN390" s="94" t="n"/>
      <c r="BO390" s="94" t="n"/>
      <c r="BP390" s="63" t="n"/>
      <c r="BQ390" s="95" t="str">
        <f>IF(CY390=0,"",IF(BP390&lt;&gt;"",BP390,IF(LEFT(W390,1)="X",W390,IF(OR(W390="B+",W390="C+"),INDEX(LAD_PC,MAX(1,MIN(14,MATCH(W390,LAD_PC,0)+IF((DA390-CZ390)&gt;=0.5,1,IF((DA390-CZ390)&lt;=-0.5,-1,0))))),INDEX(LAD_STD,MAX(1,MIN(12,MATCH(W390,LAD_STD,0)+IF((DA390-CZ390)&gt;=0.5,1,IF((DA390-CZ390)&lt;=-0.5,-1,0)))))))))</f>
        <v/>
      </c>
      <c r="BR390" s="86" t="str">
        <f>IF(BQ390="","",IFERROR(CHOOSE(INDEX(B_RANK,MATCH(BQ390,B_LVL,0)),"Band A · Practitioner","Band B · Specialist / Manager","B+ · Player-Coach","Band C · Principal / Head","C+ · Player-Coach","Band D · Business leadership","Band E · Enterprise leadership"),"Band X · Consultant"))</f>
        <v/>
      </c>
      <c r="BS390" s="86" t="str">
        <f>IF(BQ390="","",IF(BQ390=W390,"• Same",IF(INDEX(B_VAL,MATCH(BQ390,B_LVL,0))&gt;INDEX(B_VAL,MATCH(W390,B_LVL,0)),"▲ Up","▼ Down")))</f>
        <v/>
      </c>
      <c r="BT390" s="95" t="str">
        <f>IF(BQ390&lt;&gt;"",BQ390,W390)</f>
        <v>B2</v>
      </c>
      <c r="BU390" s="86" t="str">
        <f>IFERROR(IF($H390="","—",IF(OR(LEFT(BT390,1)="X",LEFT(INDEX($BT$7:$BT$592,MATCH($H390,$D$7:$D$592,0)),1)="X"),"—",IF(AND(LEFT(BT390,1)="E",LEFT(INDEX($BT$7:$BT$592,MATCH($H390,$D$7:$D$592,0)),1)="E"),"Exception · Band E",IF(INDEX(B_VAL,MATCH(BT390,B_LVL,0))&gt;=INDEX(B_VAL,MATCH(INDEX($BT$7:$BT$592,MATCH($H390,$D$7:$D$592,0)),B_LVL,0)),"⚠ At or above the manager",IF(INDEX(B_RANK,MATCH(BT390,B_LVL,0))=INDEX(B_RANK,MATCH(INDEX($BT$7:$BT$592,MATCH($H390,$D$7:$D$592,0)),B_LVL,0)),"⚠ Same band as the manager","OK"))))),"—")</f>
        <v>OK</v>
      </c>
      <c r="BV390" s="64" t="n"/>
      <c r="BW390" s="20">
        <f>IFERROR(INDEX(LMH_PTS,MATCH(AG390,LMH_KEY,0)),0)</f>
        <v>9</v>
      </c>
      <c r="BX390" s="21">
        <f>IFERROR(INDEX(LMH_PTS,MATCH(AH390,LMH_KEY,0)),0)</f>
        <v>3</v>
      </c>
      <c r="BY390" s="21">
        <f>IFERROR(INDEX(LMH_PTS,MATCH(AI390,LMH_KEY,0)),0)</f>
        <v>1</v>
      </c>
      <c r="BZ390" s="21">
        <f>IFERROR(INDEX(LMH_PTS,MATCH(AJ390,LMH_KEY,0)),0)</f>
        <v>3</v>
      </c>
      <c r="CA390" s="21">
        <f>IFERROR(INDEX(LMH_PTS,MATCH(AK390,LMH_KEY,0)),0)</f>
        <v>1</v>
      </c>
      <c r="CB390" s="21">
        <f>IFERROR(INDEX(LMH_PTS,MATCH(AL390,LMH_KEY,0)),0)</f>
        <v>1</v>
      </c>
      <c r="CC390" s="21">
        <f>IFERROR(INDEX(LMH_PTS,MATCH(AM390,LMH_KEY,0)),0)</f>
        <v>1</v>
      </c>
      <c r="CD390" s="21">
        <f>IFERROR(INDEX(LMH_PTS,MATCH(IF(AU390&lt;&gt;"",AU390,AG390),LMH_KEY,0)),0)</f>
        <v>9</v>
      </c>
      <c r="CE390" s="21">
        <f>IFERROR(INDEX(LMH_PTS,MATCH(IF(AV390&lt;&gt;"",AV390,AH390),LMH_KEY,0)),0)</f>
        <v>3</v>
      </c>
      <c r="CF390" s="21">
        <f>IFERROR(INDEX(LMH_PTS,MATCH(IF(AW390&lt;&gt;"",AW390,AI390),LMH_KEY,0)),0)</f>
        <v>1</v>
      </c>
      <c r="CG390" s="21">
        <f>IFERROR(INDEX(LMH_PTS,MATCH(IF(AX390&lt;&gt;"",AX390,AJ390),LMH_KEY,0)),0)</f>
        <v>3</v>
      </c>
      <c r="CH390" s="21">
        <f>IFERROR(INDEX(LMH_PTS,MATCH(IF(AY390&lt;&gt;"",AY390,AK390),LMH_KEY,0)),0)</f>
        <v>1</v>
      </c>
      <c r="CI390" s="21">
        <f>IFERROR(INDEX(LMH_PTS,MATCH(IF(AZ390&lt;&gt;"",AZ390,AL390),LMH_KEY,0)),0)</f>
        <v>1</v>
      </c>
      <c r="CJ390" s="21">
        <f>IFERROR(INDEX(LMH_PTS,MATCH(IF(BA390&lt;&gt;"",BA390,AM390),LMH_KEY,0)),0)</f>
        <v>1</v>
      </c>
      <c r="CK390" s="21">
        <f>IF(BB390="",0,IFERROR(INDEX(LMH_STEP,MATCH(BB390,LMH_KEY,0)),0))</f>
        <v>0</v>
      </c>
      <c r="CL390" s="21">
        <f>IF(BC390="",0,IFERROR(INDEX(LMH_STEP,MATCH(BC390,LMH_KEY,0)),0))</f>
        <v>0</v>
      </c>
      <c r="CM390" s="21">
        <f>IF(BD390="",0,IFERROR(INDEX(LMH_STEP,MATCH(BD390,LMH_KEY,0)),0))</f>
        <v>0</v>
      </c>
      <c r="CN390" s="21">
        <f>IF(BE390="",0,IFERROR(INDEX(LMH_STEP,MATCH(BE390,LMH_KEY,0)),0))</f>
        <v>-1</v>
      </c>
      <c r="CO390" s="21">
        <f>IF(BF390="",0,IFERROR(INDEX(LMH_STEP,MATCH(BF390,LMH_KEY,0)),0))</f>
        <v>0</v>
      </c>
      <c r="CP390" s="21">
        <f>IF(BG390="",0,IFERROR(INDEX(LMH_STEP,MATCH(BG390,LMH_KEY,0)),0))</f>
        <v>1</v>
      </c>
      <c r="CQ390" s="21">
        <f>IF(BH390="",0,IFERROR(INDEX(LMH_STEP,MATCH(BH390,LMH_KEY,0)),0))</f>
        <v>1</v>
      </c>
      <c r="CR390" s="21">
        <f>IF(BI390&lt;&gt;"",IFERROR(INDEX(LMH_STEP,MATCH(BI390,LMH_KEY,0)),0),CK390)</f>
        <v>0</v>
      </c>
      <c r="CS390" s="21">
        <f>IF(BJ390&lt;&gt;"",IFERROR(INDEX(LMH_STEP,MATCH(BJ390,LMH_KEY,0)),0),CL390)</f>
        <v>0</v>
      </c>
      <c r="CT390" s="21">
        <f>IF(BK390&lt;&gt;"",IFERROR(INDEX(LMH_STEP,MATCH(BK390,LMH_KEY,0)),0),CM390)</f>
        <v>0</v>
      </c>
      <c r="CU390" s="21">
        <f>IF(BL390&lt;&gt;"",IFERROR(INDEX(LMH_STEP,MATCH(BL390,LMH_KEY,0)),0),CN390)</f>
        <v>-1</v>
      </c>
      <c r="CV390" s="21">
        <f>IF(BM390&lt;&gt;"",IFERROR(INDEX(LMH_STEP,MATCH(BM390,LMH_KEY,0)),0),CO390)</f>
        <v>0</v>
      </c>
      <c r="CW390" s="21">
        <f>IF(BN390&lt;&gt;"",IFERROR(INDEX(LMH_STEP,MATCH(BN390,LMH_KEY,0)),0),CP390)</f>
        <v>1</v>
      </c>
      <c r="CX390" s="21">
        <f>IF(BO390&lt;&gt;"",IFERROR(INDEX(LMH_STEP,MATCH(BO390,LMH_KEY,0)),0),CQ390)</f>
        <v>1</v>
      </c>
      <c r="CY390" s="21">
        <f>COUNTA(BI390:BO390)+IF(BP390&lt;&gt;"",1,0)+IFERROR(INDEX(RM_LCNT,MATCH($U390,RM_KEY,0)),0)</f>
        <v>0</v>
      </c>
      <c r="CZ390" s="21">
        <f>IF((BW390+BX390+BY390+BZ390+CA390+CB390+CC390)=0,0,(BW390*CK390+BX390*CL390+BY390*CM390+BZ390*CN390+CA390*CO390+CB390*CP390+CC390*CQ390)/(BW390+BX390+BY390+BZ390+CA390+CB390+CC390))</f>
        <v>-0.0526315789473684</v>
      </c>
      <c r="DA390" s="21">
        <f>IF((CD390+CE390+CF390+CG390+CH390+CI390+CJ390)=0,0,(CD390*CR390+CE390*CS390+CF390*CT390+CG390*CU390+CH390*CV390+CI390*CW390+CJ390*CX390)/(CD390+CE390+CF390+CG390+CH390+CI390+CJ390))</f>
        <v>-0.0526315789473684</v>
      </c>
    </row>
    <row r="391" ht="70" customHeight="1">
      <c r="A391" s="59" t="inlineStr">
        <is>
          <t>Consume</t>
        </is>
      </c>
      <c r="B391" s="17" t="inlineStr">
        <is>
          <t>Technology</t>
        </is>
      </c>
      <c r="C391" s="17" t="n">
        <v>4</v>
      </c>
      <c r="D391" s="17" t="inlineStr">
        <is>
          <t>IRIS0724</t>
        </is>
      </c>
      <c r="E391" s="17" t="inlineStr">
        <is>
          <t>Nishant Kohakade</t>
        </is>
      </c>
      <c r="F391" s="17" t="inlineStr">
        <is>
          <t>Lead Software Engineer</t>
        </is>
      </c>
      <c r="G391" s="17" t="inlineStr">
        <is>
          <t>Zakiruddin Shaikh</t>
        </is>
      </c>
      <c r="H391" s="17" t="inlineStr">
        <is>
          <t>IRIS1952</t>
        </is>
      </c>
      <c r="I391" s="17" t="n">
        <v>19.5</v>
      </c>
      <c r="J391" s="17" t="inlineStr">
        <is>
          <t>B.E</t>
        </is>
      </c>
      <c r="K391" s="17" t="inlineStr">
        <is>
          <t>L5 – Lead · IC</t>
        </is>
      </c>
      <c r="L391" s="82" t="inlineStr">
        <is>
          <t>19 of 20</t>
        </is>
      </c>
      <c r="M391" s="83" t="n"/>
      <c r="N391"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91" s="83" t="inlineStr">
        <is>
          <t>Latest rating: 5 · Potential: High · 9-box: Future Leader</t>
        </is>
      </c>
      <c r="P391" s="83" t="inlineStr">
        <is>
          <t>Complexity &amp; Expertise: B2: Runs RBI portals at client datacenter: CRs, VAPT/CSRA mitigation, STQC/IAAP, infra incidents, DR drills, billing → moved down 0.5
Autonomy &amp; Decision: B2: Makes technical calls on availability issues, commits development timelines to client, allocates tasks to developers → moved down 0.5
Accountability &amp; Impact: B2: Anything on RBI portals: unavailability, security incidents, content errors; gives RCA to client → moved down 0.5
Leadership &amp; Strategy: B1: Allocates tasks and helps the on-site development team; 0 formal reports → moved down 0.5</t>
        </is>
      </c>
      <c r="Q391" s="84" t="inlineStr">
        <is>
          <t>Open ▸</t>
        </is>
      </c>
      <c r="R391" s="84" t="inlineStr">
        <is>
          <t>Card ▸</t>
        </is>
      </c>
      <c r="S391" s="85" t="inlineStr">
        <is>
          <t>Engineering &amp; Development</t>
        </is>
      </c>
      <c r="T391" s="86" t="inlineStr">
        <is>
          <t>Application Maintenance &amp; Production Support</t>
        </is>
      </c>
      <c r="U391" s="86" t="inlineStr">
        <is>
          <t>R030</t>
        </is>
      </c>
      <c r="V391" s="86" t="inlineStr">
        <is>
          <t>Application Maintenance &amp; Production Support · IC</t>
        </is>
      </c>
      <c r="W391" s="101" t="inlineStr">
        <is>
          <t>A3</t>
        </is>
      </c>
      <c r="X391" s="86" t="inlineStr">
        <is>
          <t>Band A · Practitioner</t>
        </is>
      </c>
      <c r="Y391" s="86" t="inlineStr">
        <is>
          <t>Senior Software Engineer</t>
        </is>
      </c>
      <c r="Z391" s="100" t="inlineStr">
        <is>
          <t>Keeps Lead Software Engineer for one cycle · then Senior Software Engineer</t>
        </is>
      </c>
      <c r="AA391" s="86" t="inlineStr">
        <is>
          <t>Evidence level B3 · moved down to A3 so that no reportee shares a band with their manager, with the fewest moves across IRIS · pay and title protected for one cycle</t>
        </is>
      </c>
      <c r="AB391" s="86" t="n"/>
      <c r="AC391" s="88" t="inlineStr">
        <is>
          <t>B3</t>
        </is>
      </c>
      <c r="AD391" s="21" t="inlineStr">
        <is>
          <t>High · 19.5 yrs vs market 2–5 yrs for A3</t>
        </is>
      </c>
      <c r="AE391" s="21" t="n"/>
      <c r="AF391" s="21" t="inlineStr">
        <is>
          <t>P2 · SFIA 3 Apply</t>
        </is>
      </c>
      <c r="AG391" s="89" t="str">
        <f>IFERROR(IF(INDEX(RM_I_C,MATCH($U391,RM_KEY,0))="","",INDEX(RM_I_C,MATCH($U391,RM_KEY,0))),"")</f>
        <v>H</v>
      </c>
      <c r="AH391" s="90" t="str">
        <f>IFERROR(IF(INDEX(RM_I_Au,MATCH($U391,RM_KEY,0))="","",INDEX(RM_I_Au,MATCH($U391,RM_KEY,0))),"")</f>
        <v>M</v>
      </c>
      <c r="AI391" s="90" t="str">
        <f>IFERROR(IF(INDEX(RM_I_Ac,MATCH($U391,RM_KEY,0))="","",INDEX(RM_I_Ac,MATCH($U391,RM_KEY,0))),"")</f>
        <v>L</v>
      </c>
      <c r="AJ391" s="90" t="str">
        <f>IFERROR(IF(INDEX(RM_I_L,MATCH($U391,RM_KEY,0))="","",INDEX(RM_I_L,MATCH($U391,RM_KEY,0))),"")</f>
        <v>L</v>
      </c>
      <c r="AK391" s="90" t="str">
        <f>IFERROR(IF(INDEX(RM_I_BI,MATCH($U391,RM_KEY,0))="","",INDEX(RM_I_BI,MATCH($U391,RM_KEY,0))),"")</f>
        <v>L</v>
      </c>
      <c r="AL391" s="90" t="str">
        <f>IFERROR(IF(INDEX(RM_I_Exp,MATCH($U391,RM_KEY,0))="","",INDEX(RM_I_Exp,MATCH($U391,RM_KEY,0))),"")</f>
        <v>L</v>
      </c>
      <c r="AM391" s="90" t="str">
        <f>IFERROR(IF(INDEX(RM_I_Edu,MATCH($U391,RM_KEY,0))="","",INDEX(RM_I_Edu,MATCH($U391,RM_KEY,0))),"")</f>
        <v>L</v>
      </c>
      <c r="AN391" s="91" t="str">
        <f>IFERROR(IF(INDEX(RM_M_C,MATCH($U391,RM_KEY,0))="","",INDEX(RM_M_C,MATCH($U391,RM_KEY,0))),"")</f>
        <v>H</v>
      </c>
      <c r="AO391" s="92" t="str">
        <f>IFERROR(IF(INDEX(RM_M_Au,MATCH($U391,RM_KEY,0))="","",INDEX(RM_M_Au,MATCH($U391,RM_KEY,0))),"")</f>
        <v>M</v>
      </c>
      <c r="AP391" s="92" t="str">
        <f>IFERROR(IF(INDEX(RM_M_Ac,MATCH($U391,RM_KEY,0))="","",INDEX(RM_M_Ac,MATCH($U391,RM_KEY,0))),"")</f>
        <v>M</v>
      </c>
      <c r="AQ391" s="92" t="str">
        <f>IFERROR(IF(INDEX(RM_M_L,MATCH($U391,RM_KEY,0))="","",INDEX(RM_M_L,MATCH($U391,RM_KEY,0))),"")</f>
        <v>L</v>
      </c>
      <c r="AR391" s="92" t="str">
        <f>IFERROR(IF(INDEX(RM_M_BI,MATCH($U391,RM_KEY,0))="","",INDEX(RM_M_BI,MATCH($U391,RM_KEY,0))),"")</f>
        <v>L</v>
      </c>
      <c r="AS391" s="92" t="str">
        <f>IFERROR(IF(INDEX(RM_M_Exp,MATCH($U391,RM_KEY,0))="","",INDEX(RM_M_Exp,MATCH($U391,RM_KEY,0))),"")</f>
        <v>L</v>
      </c>
      <c r="AT391" s="92" t="str">
        <f>IFERROR(IF(INDEX(RM_M_Edu,MATCH($U391,RM_KEY,0))="","",INDEX(RM_M_Edu,MATCH($U391,RM_KEY,0))),"")</f>
        <v>L</v>
      </c>
      <c r="AU391" s="93" t="str">
        <f>IFERROR(IF(INDEX(RM_L_C,MATCH($U391,RM_KEY,0))="","",INDEX(RM_L_C,MATCH($U391,RM_KEY,0))),"")</f>
        <v/>
      </c>
      <c r="AV391" s="94" t="str">
        <f>IFERROR(IF(INDEX(RM_L_Au,MATCH($U391,RM_KEY,0))="","",INDEX(RM_L_Au,MATCH($U391,RM_KEY,0))),"")</f>
        <v/>
      </c>
      <c r="AW391" s="94" t="str">
        <f>IFERROR(IF(INDEX(RM_L_Ac,MATCH($U391,RM_KEY,0))="","",INDEX(RM_L_Ac,MATCH($U391,RM_KEY,0))),"")</f>
        <v/>
      </c>
      <c r="AX391" s="94" t="str">
        <f>IFERROR(IF(INDEX(RM_L_L,MATCH($U391,RM_KEY,0))="","",INDEX(RM_L_L,MATCH($U391,RM_KEY,0))),"")</f>
        <v/>
      </c>
      <c r="AY391" s="94" t="str">
        <f>IFERROR(IF(INDEX(RM_L_BI,MATCH($U391,RM_KEY,0))="","",INDEX(RM_L_BI,MATCH($U391,RM_KEY,0))),"")</f>
        <v/>
      </c>
      <c r="AZ391" s="94" t="str">
        <f>IFERROR(IF(INDEX(RM_L_Exp,MATCH($U391,RM_KEY,0))="","",INDEX(RM_L_Exp,MATCH($U391,RM_KEY,0))),"")</f>
        <v/>
      </c>
      <c r="BA391" s="94" t="str">
        <f>IFERROR(IF(INDEX(RM_L_Edu,MATCH($U391,RM_KEY,0))="","",INDEX(RM_L_Edu,MATCH($U391,RM_KEY,0))),"")</f>
        <v/>
      </c>
      <c r="BB391" s="89" t="inlineStr">
        <is>
          <t>H</t>
        </is>
      </c>
      <c r="BC391" s="90" t="inlineStr">
        <is>
          <t>H</t>
        </is>
      </c>
      <c r="BD391" s="90" t="inlineStr">
        <is>
          <t>H</t>
        </is>
      </c>
      <c r="BE391" s="90" t="inlineStr">
        <is>
          <t>H</t>
        </is>
      </c>
      <c r="BF391" s="90" t="inlineStr">
        <is>
          <t>H</t>
        </is>
      </c>
      <c r="BG391" s="90" t="inlineStr">
        <is>
          <t>H</t>
        </is>
      </c>
      <c r="BH391" s="90" t="inlineStr">
        <is>
          <t>M</t>
        </is>
      </c>
      <c r="BI391" s="93" t="n"/>
      <c r="BJ391" s="94" t="n"/>
      <c r="BK391" s="94" t="n"/>
      <c r="BL391" s="94" t="n"/>
      <c r="BM391" s="94" t="n"/>
      <c r="BN391" s="94" t="n"/>
      <c r="BO391" s="94" t="n"/>
      <c r="BP391" s="63" t="n"/>
      <c r="BQ391" s="95" t="str">
        <f>IF(CY391=0,"",IF(BP391&lt;&gt;"",BP391,IF(LEFT(W391,1)="X",W391,IF(OR(W391="B+",W391="C+"),INDEX(LAD_PC,MAX(1,MIN(14,MATCH(W391,LAD_PC,0)+IF((DA391-CZ391)&gt;=0.5,1,IF((DA391-CZ391)&lt;=-0.5,-1,0))))),INDEX(LAD_STD,MAX(1,MIN(12,MATCH(W391,LAD_STD,0)+IF((DA391-CZ391)&gt;=0.5,1,IF((DA391-CZ391)&lt;=-0.5,-1,0)))))))))</f>
        <v/>
      </c>
      <c r="BR391" s="86" t="str">
        <f>IF(BQ391="","",IFERROR(CHOOSE(INDEX(B_RANK,MATCH(BQ391,B_LVL,0)),"Band A · Practitioner","Band B · Specialist / Manager","B+ · Player-Coach","Band C · Principal / Head","C+ · Player-Coach","Band D · Business leadership","Band E · Enterprise leadership"),"Band X · Consultant"))</f>
        <v/>
      </c>
      <c r="BS391" s="86" t="str">
        <f>IF(BQ391="","",IF(BQ391=W391,"• Same",IF(INDEX(B_VAL,MATCH(BQ391,B_LVL,0))&gt;INDEX(B_VAL,MATCH(W391,B_LVL,0)),"▲ Up","▼ Down")))</f>
        <v/>
      </c>
      <c r="BT391" s="95" t="str">
        <f>IF(BQ391&lt;&gt;"",BQ391,W391)</f>
        <v>A3</v>
      </c>
      <c r="BU391" s="86" t="str">
        <f>IFERROR(IF($H391="","—",IF(OR(LEFT(BT391,1)="X",LEFT(INDEX($BT$7:$BT$592,MATCH($H391,$D$7:$D$592,0)),1)="X"),"—",IF(AND(LEFT(BT391,1)="E",LEFT(INDEX($BT$7:$BT$592,MATCH($H391,$D$7:$D$592,0)),1)="E"),"Exception · Band E",IF(INDEX(B_VAL,MATCH(BT391,B_LVL,0))&gt;=INDEX(B_VAL,MATCH(INDEX($BT$7:$BT$592,MATCH($H391,$D$7:$D$592,0)),B_LVL,0)),"⚠ At or above the manager",IF(INDEX(B_RANK,MATCH(BT391,B_LVL,0))=INDEX(B_RANK,MATCH(INDEX($BT$7:$BT$592,MATCH($H391,$D$7:$D$592,0)),B_LVL,0)),"⚠ Same band as the manager","OK"))))),"—")</f>
        <v>OK</v>
      </c>
      <c r="BV391" s="64" t="n"/>
      <c r="BW391" s="20">
        <f>IFERROR(INDEX(LMH_PTS,MATCH(AG391,LMH_KEY,0)),0)</f>
        <v>9</v>
      </c>
      <c r="BX391" s="21">
        <f>IFERROR(INDEX(LMH_PTS,MATCH(AH391,LMH_KEY,0)),0)</f>
        <v>3</v>
      </c>
      <c r="BY391" s="21">
        <f>IFERROR(INDEX(LMH_PTS,MATCH(AI391,LMH_KEY,0)),0)</f>
        <v>1</v>
      </c>
      <c r="BZ391" s="21">
        <f>IFERROR(INDEX(LMH_PTS,MATCH(AJ391,LMH_KEY,0)),0)</f>
        <v>1</v>
      </c>
      <c r="CA391" s="21">
        <f>IFERROR(INDEX(LMH_PTS,MATCH(AK391,LMH_KEY,0)),0)</f>
        <v>1</v>
      </c>
      <c r="CB391" s="21">
        <f>IFERROR(INDEX(LMH_PTS,MATCH(AL391,LMH_KEY,0)),0)</f>
        <v>1</v>
      </c>
      <c r="CC391" s="21">
        <f>IFERROR(INDEX(LMH_PTS,MATCH(AM391,LMH_KEY,0)),0)</f>
        <v>1</v>
      </c>
      <c r="CD391" s="21">
        <f>IFERROR(INDEX(LMH_PTS,MATCH(IF(AU391&lt;&gt;"",AU391,AG391),LMH_KEY,0)),0)</f>
        <v>9</v>
      </c>
      <c r="CE391" s="21">
        <f>IFERROR(INDEX(LMH_PTS,MATCH(IF(AV391&lt;&gt;"",AV391,AH391),LMH_KEY,0)),0)</f>
        <v>3</v>
      </c>
      <c r="CF391" s="21">
        <f>IFERROR(INDEX(LMH_PTS,MATCH(IF(AW391&lt;&gt;"",AW391,AI391),LMH_KEY,0)),0)</f>
        <v>1</v>
      </c>
      <c r="CG391" s="21">
        <f>IFERROR(INDEX(LMH_PTS,MATCH(IF(AX391&lt;&gt;"",AX391,AJ391),LMH_KEY,0)),0)</f>
        <v>1</v>
      </c>
      <c r="CH391" s="21">
        <f>IFERROR(INDEX(LMH_PTS,MATCH(IF(AY391&lt;&gt;"",AY391,AK391),LMH_KEY,0)),0)</f>
        <v>1</v>
      </c>
      <c r="CI391" s="21">
        <f>IFERROR(INDEX(LMH_PTS,MATCH(IF(AZ391&lt;&gt;"",AZ391,AL391),LMH_KEY,0)),0)</f>
        <v>1</v>
      </c>
      <c r="CJ391" s="21">
        <f>IFERROR(INDEX(LMH_PTS,MATCH(IF(BA391&lt;&gt;"",BA391,AM391),LMH_KEY,0)),0)</f>
        <v>1</v>
      </c>
      <c r="CK391" s="21">
        <f>IF(BB391="",0,IFERROR(INDEX(LMH_STEP,MATCH(BB391,LMH_KEY,0)),0))</f>
        <v>1</v>
      </c>
      <c r="CL391" s="21">
        <f>IF(BC391="",0,IFERROR(INDEX(LMH_STEP,MATCH(BC391,LMH_KEY,0)),0))</f>
        <v>1</v>
      </c>
      <c r="CM391" s="21">
        <f>IF(BD391="",0,IFERROR(INDEX(LMH_STEP,MATCH(BD391,LMH_KEY,0)),0))</f>
        <v>1</v>
      </c>
      <c r="CN391" s="21">
        <f>IF(BE391="",0,IFERROR(INDEX(LMH_STEP,MATCH(BE391,LMH_KEY,0)),0))</f>
        <v>1</v>
      </c>
      <c r="CO391" s="21">
        <f>IF(BF391="",0,IFERROR(INDEX(LMH_STEP,MATCH(BF391,LMH_KEY,0)),0))</f>
        <v>1</v>
      </c>
      <c r="CP391" s="21">
        <f>IF(BG391="",0,IFERROR(INDEX(LMH_STEP,MATCH(BG391,LMH_KEY,0)),0))</f>
        <v>1</v>
      </c>
      <c r="CQ391" s="21">
        <f>IF(BH391="",0,IFERROR(INDEX(LMH_STEP,MATCH(BH391,LMH_KEY,0)),0))</f>
        <v>0</v>
      </c>
      <c r="CR391" s="21">
        <f>IF(BI391&lt;&gt;"",IFERROR(INDEX(LMH_STEP,MATCH(BI391,LMH_KEY,0)),0),CK391)</f>
        <v>1</v>
      </c>
      <c r="CS391" s="21">
        <f>IF(BJ391&lt;&gt;"",IFERROR(INDEX(LMH_STEP,MATCH(BJ391,LMH_KEY,0)),0),CL391)</f>
        <v>1</v>
      </c>
      <c r="CT391" s="21">
        <f>IF(BK391&lt;&gt;"",IFERROR(INDEX(LMH_STEP,MATCH(BK391,LMH_KEY,0)),0),CM391)</f>
        <v>1</v>
      </c>
      <c r="CU391" s="21">
        <f>IF(BL391&lt;&gt;"",IFERROR(INDEX(LMH_STEP,MATCH(BL391,LMH_KEY,0)),0),CN391)</f>
        <v>1</v>
      </c>
      <c r="CV391" s="21">
        <f>IF(BM391&lt;&gt;"",IFERROR(INDEX(LMH_STEP,MATCH(BM391,LMH_KEY,0)),0),CO391)</f>
        <v>1</v>
      </c>
      <c r="CW391" s="21">
        <f>IF(BN391&lt;&gt;"",IFERROR(INDEX(LMH_STEP,MATCH(BN391,LMH_KEY,0)),0),CP391)</f>
        <v>1</v>
      </c>
      <c r="CX391" s="21">
        <f>IF(BO391&lt;&gt;"",IFERROR(INDEX(LMH_STEP,MATCH(BO391,LMH_KEY,0)),0),CQ391)</f>
        <v>0</v>
      </c>
      <c r="CY391" s="21">
        <f>COUNTA(BI391:BO391)+IF(BP391&lt;&gt;"",1,0)+IFERROR(INDEX(RM_LCNT,MATCH($U391,RM_KEY,0)),0)</f>
        <v>0</v>
      </c>
      <c r="CZ391" s="21">
        <f>IF((BW391+BX391+BY391+BZ391+CA391+CB391+CC391)=0,0,(BW391*CK391+BX391*CL391+BY391*CM391+BZ391*CN391+CA391*CO391+CB391*CP391+CC391*CQ391)/(BW391+BX391+BY391+BZ391+CA391+CB391+CC391))</f>
        <v>0.941176470588235</v>
      </c>
      <c r="DA391" s="21">
        <f>IF((CD391+CE391+CF391+CG391+CH391+CI391+CJ391)=0,0,(CD391*CR391+CE391*CS391+CF391*CT391+CG391*CU391+CH391*CV391+CI391*CW391+CJ391*CX391)/(CD391+CE391+CF391+CG391+CH391+CI391+CJ391))</f>
        <v>0.941176470588235</v>
      </c>
    </row>
    <row r="392" ht="70" customHeight="1">
      <c r="A392" s="59" t="inlineStr">
        <is>
          <t>Consume</t>
        </is>
      </c>
      <c r="B392" s="17" t="inlineStr">
        <is>
          <t>Technology</t>
        </is>
      </c>
      <c r="C392" s="17" t="n">
        <v>4</v>
      </c>
      <c r="D392" s="17" t="inlineStr">
        <is>
          <t>IRIS0538</t>
        </is>
      </c>
      <c r="E392" s="17" t="inlineStr">
        <is>
          <t>Waqar Tarique</t>
        </is>
      </c>
      <c r="F392" s="17" t="inlineStr">
        <is>
          <t>Senior Software Engineer</t>
        </is>
      </c>
      <c r="G392" s="17" t="inlineStr">
        <is>
          <t>Zakiruddin Shaikh</t>
        </is>
      </c>
      <c r="H392" s="17" t="inlineStr">
        <is>
          <t>IRIS1952</t>
        </is>
      </c>
      <c r="I392" s="17" t="n">
        <v>16.4</v>
      </c>
      <c r="J392" s="17" t="inlineStr">
        <is>
          <t>MSc</t>
        </is>
      </c>
      <c r="K392" s="17" t="inlineStr">
        <is>
          <t>L4 – Senior</t>
        </is>
      </c>
      <c r="L392" s="82" t="inlineStr">
        <is>
          <t>18 of 20</t>
        </is>
      </c>
      <c r="M392" s="83" t="n"/>
      <c r="N392"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92" s="83" t="inlineStr">
        <is>
          <t>Latest rating: 4 · Potential: High · 9-box: Core Contributor</t>
        </is>
      </c>
      <c r="P392" s="83" t="inlineStr">
        <is>
          <t>Complexity &amp; Expertise: A3: Develops and maintains the RBI website, administers its database and reviews others' code → matches the start
Autonomy &amp; Decision: A2: Says nothing is decided without approval; every change needs UAT and VAPT/CSRA sign-off → moved down 0.5
Accountability &amp; Impact: A3: Answers for RBI website uptime and business continuity; an outage triggers management escalation → matches the start
Leadership &amp; Strategy: A3: Lists code review and mentoring/monitoring as standing duties; no team size given → moved up 0.5</t>
        </is>
      </c>
      <c r="Q392" s="84" t="inlineStr">
        <is>
          <t>Open ▸</t>
        </is>
      </c>
      <c r="R392" s="84" t="inlineStr">
        <is>
          <t>Card ▸</t>
        </is>
      </c>
      <c r="S392" s="85" t="inlineStr">
        <is>
          <t>Engineering &amp; Development</t>
        </is>
      </c>
      <c r="T392" s="86" t="inlineStr">
        <is>
          <t>Application Maintenance &amp; Production Support</t>
        </is>
      </c>
      <c r="U392" s="86" t="inlineStr">
        <is>
          <t>R030</t>
        </is>
      </c>
      <c r="V392" s="86" t="inlineStr">
        <is>
          <t>Application Maintenance &amp; Production Support · IC</t>
        </is>
      </c>
      <c r="W392" s="101" t="inlineStr">
        <is>
          <t>A3</t>
        </is>
      </c>
      <c r="X392" s="86" t="inlineStr">
        <is>
          <t>Band A · Practitioner</t>
        </is>
      </c>
      <c r="Y392" s="86" t="inlineStr">
        <is>
          <t>Senior Software Engineer</t>
        </is>
      </c>
      <c r="Z392" s="100" t="inlineStr">
        <is>
          <t>Keeps Technical Specialist for one cycle · then Senior Software Engineer</t>
        </is>
      </c>
      <c r="AA392" s="86" t="inlineStr">
        <is>
          <t>Evidence level B1 · moved down to A3 so that no reportee shares a band with their manager, with the fewest moves across IRIS · pay and title protected for one cycle</t>
        </is>
      </c>
      <c r="AB392" s="86" t="n"/>
      <c r="AC392" s="88" t="inlineStr">
        <is>
          <t>B1</t>
        </is>
      </c>
      <c r="AD392" s="21" t="inlineStr">
        <is>
          <t>High · 16.4 yrs vs market 2–5 yrs for A3</t>
        </is>
      </c>
      <c r="AE392" s="21" t="n"/>
      <c r="AF392" s="21" t="inlineStr">
        <is>
          <t>P2 · SFIA 3 Apply</t>
        </is>
      </c>
      <c r="AG392" s="89" t="str">
        <f>IFERROR(IF(INDEX(RM_I_C,MATCH($U392,RM_KEY,0))="","",INDEX(RM_I_C,MATCH($U392,RM_KEY,0))),"")</f>
        <v>H</v>
      </c>
      <c r="AH392" s="90" t="str">
        <f>IFERROR(IF(INDEX(RM_I_Au,MATCH($U392,RM_KEY,0))="","",INDEX(RM_I_Au,MATCH($U392,RM_KEY,0))),"")</f>
        <v>M</v>
      </c>
      <c r="AI392" s="90" t="str">
        <f>IFERROR(IF(INDEX(RM_I_Ac,MATCH($U392,RM_KEY,0))="","",INDEX(RM_I_Ac,MATCH($U392,RM_KEY,0))),"")</f>
        <v>L</v>
      </c>
      <c r="AJ392" s="90" t="str">
        <f>IFERROR(IF(INDEX(RM_I_L,MATCH($U392,RM_KEY,0))="","",INDEX(RM_I_L,MATCH($U392,RM_KEY,0))),"")</f>
        <v>L</v>
      </c>
      <c r="AK392" s="90" t="str">
        <f>IFERROR(IF(INDEX(RM_I_BI,MATCH($U392,RM_KEY,0))="","",INDEX(RM_I_BI,MATCH($U392,RM_KEY,0))),"")</f>
        <v>L</v>
      </c>
      <c r="AL392" s="90" t="str">
        <f>IFERROR(IF(INDEX(RM_I_Exp,MATCH($U392,RM_KEY,0))="","",INDEX(RM_I_Exp,MATCH($U392,RM_KEY,0))),"")</f>
        <v>L</v>
      </c>
      <c r="AM392" s="90" t="str">
        <f>IFERROR(IF(INDEX(RM_I_Edu,MATCH($U392,RM_KEY,0))="","",INDEX(RM_I_Edu,MATCH($U392,RM_KEY,0))),"")</f>
        <v>L</v>
      </c>
      <c r="AN392" s="91" t="str">
        <f>IFERROR(IF(INDEX(RM_M_C,MATCH($U392,RM_KEY,0))="","",INDEX(RM_M_C,MATCH($U392,RM_KEY,0))),"")</f>
        <v>H</v>
      </c>
      <c r="AO392" s="92" t="str">
        <f>IFERROR(IF(INDEX(RM_M_Au,MATCH($U392,RM_KEY,0))="","",INDEX(RM_M_Au,MATCH($U392,RM_KEY,0))),"")</f>
        <v>M</v>
      </c>
      <c r="AP392" s="92" t="str">
        <f>IFERROR(IF(INDEX(RM_M_Ac,MATCH($U392,RM_KEY,0))="","",INDEX(RM_M_Ac,MATCH($U392,RM_KEY,0))),"")</f>
        <v>M</v>
      </c>
      <c r="AQ392" s="92" t="str">
        <f>IFERROR(IF(INDEX(RM_M_L,MATCH($U392,RM_KEY,0))="","",INDEX(RM_M_L,MATCH($U392,RM_KEY,0))),"")</f>
        <v>L</v>
      </c>
      <c r="AR392" s="92" t="str">
        <f>IFERROR(IF(INDEX(RM_M_BI,MATCH($U392,RM_KEY,0))="","",INDEX(RM_M_BI,MATCH($U392,RM_KEY,0))),"")</f>
        <v>L</v>
      </c>
      <c r="AS392" s="92" t="str">
        <f>IFERROR(IF(INDEX(RM_M_Exp,MATCH($U392,RM_KEY,0))="","",INDEX(RM_M_Exp,MATCH($U392,RM_KEY,0))),"")</f>
        <v>L</v>
      </c>
      <c r="AT392" s="92" t="str">
        <f>IFERROR(IF(INDEX(RM_M_Edu,MATCH($U392,RM_KEY,0))="","",INDEX(RM_M_Edu,MATCH($U392,RM_KEY,0))),"")</f>
        <v>L</v>
      </c>
      <c r="AU392" s="93" t="str">
        <f>IFERROR(IF(INDEX(RM_L_C,MATCH($U392,RM_KEY,0))="","",INDEX(RM_L_C,MATCH($U392,RM_KEY,0))),"")</f>
        <v/>
      </c>
      <c r="AV392" s="94" t="str">
        <f>IFERROR(IF(INDEX(RM_L_Au,MATCH($U392,RM_KEY,0))="","",INDEX(RM_L_Au,MATCH($U392,RM_KEY,0))),"")</f>
        <v/>
      </c>
      <c r="AW392" s="94" t="str">
        <f>IFERROR(IF(INDEX(RM_L_Ac,MATCH($U392,RM_KEY,0))="","",INDEX(RM_L_Ac,MATCH($U392,RM_KEY,0))),"")</f>
        <v/>
      </c>
      <c r="AX392" s="94" t="str">
        <f>IFERROR(IF(INDEX(RM_L_L,MATCH($U392,RM_KEY,0))="","",INDEX(RM_L_L,MATCH($U392,RM_KEY,0))),"")</f>
        <v/>
      </c>
      <c r="AY392" s="94" t="str">
        <f>IFERROR(IF(INDEX(RM_L_BI,MATCH($U392,RM_KEY,0))="","",INDEX(RM_L_BI,MATCH($U392,RM_KEY,0))),"")</f>
        <v/>
      </c>
      <c r="AZ392" s="94" t="str">
        <f>IFERROR(IF(INDEX(RM_L_Exp,MATCH($U392,RM_KEY,0))="","",INDEX(RM_L_Exp,MATCH($U392,RM_KEY,0))),"")</f>
        <v/>
      </c>
      <c r="BA392" s="94" t="str">
        <f>IFERROR(IF(INDEX(RM_L_Edu,MATCH($U392,RM_KEY,0))="","",INDEX(RM_L_Edu,MATCH($U392,RM_KEY,0))),"")</f>
        <v/>
      </c>
      <c r="BB392" s="89" t="inlineStr">
        <is>
          <t>M</t>
        </is>
      </c>
      <c r="BC392" s="90" t="inlineStr">
        <is>
          <t>M</t>
        </is>
      </c>
      <c r="BD392" s="90" t="inlineStr">
        <is>
          <t>M</t>
        </is>
      </c>
      <c r="BE392" s="90" t="inlineStr">
        <is>
          <t>M</t>
        </is>
      </c>
      <c r="BF392" s="90" t="inlineStr">
        <is>
          <t>M</t>
        </is>
      </c>
      <c r="BG392" s="90" t="inlineStr">
        <is>
          <t>H</t>
        </is>
      </c>
      <c r="BH392" s="90" t="inlineStr">
        <is>
          <t>H</t>
        </is>
      </c>
      <c r="BI392" s="93" t="n"/>
      <c r="BJ392" s="94" t="n"/>
      <c r="BK392" s="94" t="n"/>
      <c r="BL392" s="94" t="n"/>
      <c r="BM392" s="94" t="n"/>
      <c r="BN392" s="94" t="n"/>
      <c r="BO392" s="94" t="n"/>
      <c r="BP392" s="63" t="n"/>
      <c r="BQ392" s="95" t="str">
        <f>IF(CY392=0,"",IF(BP392&lt;&gt;"",BP392,IF(LEFT(W392,1)="X",W392,IF(OR(W392="B+",W392="C+"),INDEX(LAD_PC,MAX(1,MIN(14,MATCH(W392,LAD_PC,0)+IF((DA392-CZ392)&gt;=0.5,1,IF((DA392-CZ392)&lt;=-0.5,-1,0))))),INDEX(LAD_STD,MAX(1,MIN(12,MATCH(W392,LAD_STD,0)+IF((DA392-CZ392)&gt;=0.5,1,IF((DA392-CZ392)&lt;=-0.5,-1,0)))))))))</f>
        <v/>
      </c>
      <c r="BR392" s="86" t="str">
        <f>IF(BQ392="","",IFERROR(CHOOSE(INDEX(B_RANK,MATCH(BQ392,B_LVL,0)),"Band A · Practitioner","Band B · Specialist / Manager","B+ · Player-Coach","Band C · Principal / Head","C+ · Player-Coach","Band D · Business leadership","Band E · Enterprise leadership"),"Band X · Consultant"))</f>
        <v/>
      </c>
      <c r="BS392" s="86" t="str">
        <f>IF(BQ392="","",IF(BQ392=W392,"• Same",IF(INDEX(B_VAL,MATCH(BQ392,B_LVL,0))&gt;INDEX(B_VAL,MATCH(W392,B_LVL,0)),"▲ Up","▼ Down")))</f>
        <v/>
      </c>
      <c r="BT392" s="95" t="str">
        <f>IF(BQ392&lt;&gt;"",BQ392,W392)</f>
        <v>A3</v>
      </c>
      <c r="BU392" s="86" t="str">
        <f>IFERROR(IF($H392="","—",IF(OR(LEFT(BT392,1)="X",LEFT(INDEX($BT$7:$BT$592,MATCH($H392,$D$7:$D$592,0)),1)="X"),"—",IF(AND(LEFT(BT392,1)="E",LEFT(INDEX($BT$7:$BT$592,MATCH($H392,$D$7:$D$592,0)),1)="E"),"Exception · Band E",IF(INDEX(B_VAL,MATCH(BT392,B_LVL,0))&gt;=INDEX(B_VAL,MATCH(INDEX($BT$7:$BT$592,MATCH($H392,$D$7:$D$592,0)),B_LVL,0)),"⚠ At or above the manager",IF(INDEX(B_RANK,MATCH(BT392,B_LVL,0))=INDEX(B_RANK,MATCH(INDEX($BT$7:$BT$592,MATCH($H392,$D$7:$D$592,0)),B_LVL,0)),"⚠ Same band as the manager","OK"))))),"—")</f>
        <v>OK</v>
      </c>
      <c r="BV392" s="64" t="n"/>
      <c r="BW392" s="20">
        <f>IFERROR(INDEX(LMH_PTS,MATCH(AG392,LMH_KEY,0)),0)</f>
        <v>9</v>
      </c>
      <c r="BX392" s="21">
        <f>IFERROR(INDEX(LMH_PTS,MATCH(AH392,LMH_KEY,0)),0)</f>
        <v>3</v>
      </c>
      <c r="BY392" s="21">
        <f>IFERROR(INDEX(LMH_PTS,MATCH(AI392,LMH_KEY,0)),0)</f>
        <v>1</v>
      </c>
      <c r="BZ392" s="21">
        <f>IFERROR(INDEX(LMH_PTS,MATCH(AJ392,LMH_KEY,0)),0)</f>
        <v>1</v>
      </c>
      <c r="CA392" s="21">
        <f>IFERROR(INDEX(LMH_PTS,MATCH(AK392,LMH_KEY,0)),0)</f>
        <v>1</v>
      </c>
      <c r="CB392" s="21">
        <f>IFERROR(INDEX(LMH_PTS,MATCH(AL392,LMH_KEY,0)),0)</f>
        <v>1</v>
      </c>
      <c r="CC392" s="21">
        <f>IFERROR(INDEX(LMH_PTS,MATCH(AM392,LMH_KEY,0)),0)</f>
        <v>1</v>
      </c>
      <c r="CD392" s="21">
        <f>IFERROR(INDEX(LMH_PTS,MATCH(IF(AU392&lt;&gt;"",AU392,AG392),LMH_KEY,0)),0)</f>
        <v>9</v>
      </c>
      <c r="CE392" s="21">
        <f>IFERROR(INDEX(LMH_PTS,MATCH(IF(AV392&lt;&gt;"",AV392,AH392),LMH_KEY,0)),0)</f>
        <v>3</v>
      </c>
      <c r="CF392" s="21">
        <f>IFERROR(INDEX(LMH_PTS,MATCH(IF(AW392&lt;&gt;"",AW392,AI392),LMH_KEY,0)),0)</f>
        <v>1</v>
      </c>
      <c r="CG392" s="21">
        <f>IFERROR(INDEX(LMH_PTS,MATCH(IF(AX392&lt;&gt;"",AX392,AJ392),LMH_KEY,0)),0)</f>
        <v>1</v>
      </c>
      <c r="CH392" s="21">
        <f>IFERROR(INDEX(LMH_PTS,MATCH(IF(AY392&lt;&gt;"",AY392,AK392),LMH_KEY,0)),0)</f>
        <v>1</v>
      </c>
      <c r="CI392" s="21">
        <f>IFERROR(INDEX(LMH_PTS,MATCH(IF(AZ392&lt;&gt;"",AZ392,AL392),LMH_KEY,0)),0)</f>
        <v>1</v>
      </c>
      <c r="CJ392" s="21">
        <f>IFERROR(INDEX(LMH_PTS,MATCH(IF(BA392&lt;&gt;"",BA392,AM392),LMH_KEY,0)),0)</f>
        <v>1</v>
      </c>
      <c r="CK392" s="21">
        <f>IF(BB392="",0,IFERROR(INDEX(LMH_STEP,MATCH(BB392,LMH_KEY,0)),0))</f>
        <v>0</v>
      </c>
      <c r="CL392" s="21">
        <f>IF(BC392="",0,IFERROR(INDEX(LMH_STEP,MATCH(BC392,LMH_KEY,0)),0))</f>
        <v>0</v>
      </c>
      <c r="CM392" s="21">
        <f>IF(BD392="",0,IFERROR(INDEX(LMH_STEP,MATCH(BD392,LMH_KEY,0)),0))</f>
        <v>0</v>
      </c>
      <c r="CN392" s="21">
        <f>IF(BE392="",0,IFERROR(INDEX(LMH_STEP,MATCH(BE392,LMH_KEY,0)),0))</f>
        <v>0</v>
      </c>
      <c r="CO392" s="21">
        <f>IF(BF392="",0,IFERROR(INDEX(LMH_STEP,MATCH(BF392,LMH_KEY,0)),0))</f>
        <v>0</v>
      </c>
      <c r="CP392" s="21">
        <f>IF(BG392="",0,IFERROR(INDEX(LMH_STEP,MATCH(BG392,LMH_KEY,0)),0))</f>
        <v>1</v>
      </c>
      <c r="CQ392" s="21">
        <f>IF(BH392="",0,IFERROR(INDEX(LMH_STEP,MATCH(BH392,LMH_KEY,0)),0))</f>
        <v>1</v>
      </c>
      <c r="CR392" s="21">
        <f>IF(BI392&lt;&gt;"",IFERROR(INDEX(LMH_STEP,MATCH(BI392,LMH_KEY,0)),0),CK392)</f>
        <v>0</v>
      </c>
      <c r="CS392" s="21">
        <f>IF(BJ392&lt;&gt;"",IFERROR(INDEX(LMH_STEP,MATCH(BJ392,LMH_KEY,0)),0),CL392)</f>
        <v>0</v>
      </c>
      <c r="CT392" s="21">
        <f>IF(BK392&lt;&gt;"",IFERROR(INDEX(LMH_STEP,MATCH(BK392,LMH_KEY,0)),0),CM392)</f>
        <v>0</v>
      </c>
      <c r="CU392" s="21">
        <f>IF(BL392&lt;&gt;"",IFERROR(INDEX(LMH_STEP,MATCH(BL392,LMH_KEY,0)),0),CN392)</f>
        <v>0</v>
      </c>
      <c r="CV392" s="21">
        <f>IF(BM392&lt;&gt;"",IFERROR(INDEX(LMH_STEP,MATCH(BM392,LMH_KEY,0)),0),CO392)</f>
        <v>0</v>
      </c>
      <c r="CW392" s="21">
        <f>IF(BN392&lt;&gt;"",IFERROR(INDEX(LMH_STEP,MATCH(BN392,LMH_KEY,0)),0),CP392)</f>
        <v>1</v>
      </c>
      <c r="CX392" s="21">
        <f>IF(BO392&lt;&gt;"",IFERROR(INDEX(LMH_STEP,MATCH(BO392,LMH_KEY,0)),0),CQ392)</f>
        <v>1</v>
      </c>
      <c r="CY392" s="21">
        <f>COUNTA(BI392:BO392)+IF(BP392&lt;&gt;"",1,0)+IFERROR(INDEX(RM_LCNT,MATCH($U392,RM_KEY,0)),0)</f>
        <v>0</v>
      </c>
      <c r="CZ392" s="21">
        <f>IF((BW392+BX392+BY392+BZ392+CA392+CB392+CC392)=0,0,(BW392*CK392+BX392*CL392+BY392*CM392+BZ392*CN392+CA392*CO392+CB392*CP392+CC392*CQ392)/(BW392+BX392+BY392+BZ392+CA392+CB392+CC392))</f>
        <v>0.117647058823529</v>
      </c>
      <c r="DA392" s="21">
        <f>IF((CD392+CE392+CF392+CG392+CH392+CI392+CJ392)=0,0,(CD392*CR392+CE392*CS392+CF392*CT392+CG392*CU392+CH392*CV392+CI392*CW392+CJ392*CX392)/(CD392+CE392+CF392+CG392+CH392+CI392+CJ392))</f>
        <v>0.117647058823529</v>
      </c>
    </row>
    <row r="393" ht="70" customHeight="1">
      <c r="A393" s="59" t="inlineStr">
        <is>
          <t>Consume</t>
        </is>
      </c>
      <c r="B393" s="17" t="inlineStr">
        <is>
          <t>Technology</t>
        </is>
      </c>
      <c r="C393" s="17" t="n">
        <v>4</v>
      </c>
      <c r="D393" s="17" t="inlineStr">
        <is>
          <t>IRIS2485</t>
        </is>
      </c>
      <c r="E393" s="17" t="inlineStr">
        <is>
          <t>Safal Gupta</t>
        </is>
      </c>
      <c r="F393" s="17" t="inlineStr">
        <is>
          <t>Senior Software Engineer</t>
        </is>
      </c>
      <c r="G393" s="17" t="inlineStr">
        <is>
          <t>Zakiruddin Shaikh</t>
        </is>
      </c>
      <c r="H393" s="17" t="inlineStr">
        <is>
          <t>IRIS1952</t>
        </is>
      </c>
      <c r="I393" s="17" t="n">
        <v>5.8</v>
      </c>
      <c r="J393" s="17" t="inlineStr">
        <is>
          <t>B.E</t>
        </is>
      </c>
      <c r="K393" s="17" t="inlineStr">
        <is>
          <t>L4 – Senior</t>
        </is>
      </c>
      <c r="L393" s="82" t="inlineStr">
        <is>
          <t>20 of 20</t>
        </is>
      </c>
      <c r="M393" s="83" t="n"/>
      <c r="N393"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93" s="83" t="inlineStr">
        <is>
          <t>Latest rating: 4 · 9-box: Emerging Talent</t>
        </is>
      </c>
      <c r="P393" s="83" t="inlineStr">
        <is>
          <t>Complexity &amp; Expertise: A3: Develops and supports RBI web portals; security remediation · VAPT, performance tuning, database work → matches the start
Autonomy &amp; Decision: A3: Decides code implementation, debugging, optimisation and technical fixes → matches the start
Accountability &amp; Impact: A3: Development, security fixes and production support on critical government portals → matches the start
Leadership &amp; Strategy: A1: None described → moved down 0.5</t>
        </is>
      </c>
      <c r="Q393" s="84" t="inlineStr">
        <is>
          <t>Open ▸</t>
        </is>
      </c>
      <c r="R393" s="84" t="inlineStr">
        <is>
          <t>Card ▸</t>
        </is>
      </c>
      <c r="S393" s="85" t="inlineStr">
        <is>
          <t>Engineering &amp; Development</t>
        </is>
      </c>
      <c r="T393" s="86" t="inlineStr">
        <is>
          <t>Application Maintenance &amp; Production Support</t>
        </is>
      </c>
      <c r="U393" s="86" t="inlineStr">
        <is>
          <t>R030</t>
        </is>
      </c>
      <c r="V393" s="86" t="inlineStr">
        <is>
          <t>Application Maintenance &amp; Production Support · IC</t>
        </is>
      </c>
      <c r="W393" s="101" t="inlineStr">
        <is>
          <t>A3</t>
        </is>
      </c>
      <c r="X393" s="86" t="inlineStr">
        <is>
          <t>Band A · Practitioner</t>
        </is>
      </c>
      <c r="Y393" s="86" t="inlineStr">
        <is>
          <t>Senior Software Engineer</t>
        </is>
      </c>
      <c r="Z393" s="86" t="n"/>
      <c r="AA393" s="86" t="inlineStr">
        <is>
          <t>Placed at A3 by the evidence: six ratings × market-derived weights and rules R1–R13 · no move needed for the reporting line</t>
        </is>
      </c>
      <c r="AB393" s="86" t="n"/>
      <c r="AC393" s="88" t="inlineStr">
        <is>
          <t>A3</t>
        </is>
      </c>
      <c r="AD393" s="21" t="inlineStr">
        <is>
          <t>High · 5.8 yrs vs market 2–5 yrs for A3</t>
        </is>
      </c>
      <c r="AE393" s="21" t="n"/>
      <c r="AF393" s="21" t="inlineStr">
        <is>
          <t>P2 · SFIA 3 Apply</t>
        </is>
      </c>
      <c r="AG393" s="89" t="str">
        <f>IFERROR(IF(INDEX(RM_I_C,MATCH($U393,RM_KEY,0))="","",INDEX(RM_I_C,MATCH($U393,RM_KEY,0))),"")</f>
        <v>H</v>
      </c>
      <c r="AH393" s="90" t="str">
        <f>IFERROR(IF(INDEX(RM_I_Au,MATCH($U393,RM_KEY,0))="","",INDEX(RM_I_Au,MATCH($U393,RM_KEY,0))),"")</f>
        <v>M</v>
      </c>
      <c r="AI393" s="90" t="str">
        <f>IFERROR(IF(INDEX(RM_I_Ac,MATCH($U393,RM_KEY,0))="","",INDEX(RM_I_Ac,MATCH($U393,RM_KEY,0))),"")</f>
        <v>L</v>
      </c>
      <c r="AJ393" s="90" t="str">
        <f>IFERROR(IF(INDEX(RM_I_L,MATCH($U393,RM_KEY,0))="","",INDEX(RM_I_L,MATCH($U393,RM_KEY,0))),"")</f>
        <v>L</v>
      </c>
      <c r="AK393" s="90" t="str">
        <f>IFERROR(IF(INDEX(RM_I_BI,MATCH($U393,RM_KEY,0))="","",INDEX(RM_I_BI,MATCH($U393,RM_KEY,0))),"")</f>
        <v>L</v>
      </c>
      <c r="AL393" s="90" t="str">
        <f>IFERROR(IF(INDEX(RM_I_Exp,MATCH($U393,RM_KEY,0))="","",INDEX(RM_I_Exp,MATCH($U393,RM_KEY,0))),"")</f>
        <v>L</v>
      </c>
      <c r="AM393" s="90" t="str">
        <f>IFERROR(IF(INDEX(RM_I_Edu,MATCH($U393,RM_KEY,0))="","",INDEX(RM_I_Edu,MATCH($U393,RM_KEY,0))),"")</f>
        <v>L</v>
      </c>
      <c r="AN393" s="91" t="str">
        <f>IFERROR(IF(INDEX(RM_M_C,MATCH($U393,RM_KEY,0))="","",INDEX(RM_M_C,MATCH($U393,RM_KEY,0))),"")</f>
        <v>H</v>
      </c>
      <c r="AO393" s="92" t="str">
        <f>IFERROR(IF(INDEX(RM_M_Au,MATCH($U393,RM_KEY,0))="","",INDEX(RM_M_Au,MATCH($U393,RM_KEY,0))),"")</f>
        <v>M</v>
      </c>
      <c r="AP393" s="92" t="str">
        <f>IFERROR(IF(INDEX(RM_M_Ac,MATCH($U393,RM_KEY,0))="","",INDEX(RM_M_Ac,MATCH($U393,RM_KEY,0))),"")</f>
        <v>M</v>
      </c>
      <c r="AQ393" s="92" t="str">
        <f>IFERROR(IF(INDEX(RM_M_L,MATCH($U393,RM_KEY,0))="","",INDEX(RM_M_L,MATCH($U393,RM_KEY,0))),"")</f>
        <v>L</v>
      </c>
      <c r="AR393" s="92" t="str">
        <f>IFERROR(IF(INDEX(RM_M_BI,MATCH($U393,RM_KEY,0))="","",INDEX(RM_M_BI,MATCH($U393,RM_KEY,0))),"")</f>
        <v>L</v>
      </c>
      <c r="AS393" s="92" t="str">
        <f>IFERROR(IF(INDEX(RM_M_Exp,MATCH($U393,RM_KEY,0))="","",INDEX(RM_M_Exp,MATCH($U393,RM_KEY,0))),"")</f>
        <v>L</v>
      </c>
      <c r="AT393" s="92" t="str">
        <f>IFERROR(IF(INDEX(RM_M_Edu,MATCH($U393,RM_KEY,0))="","",INDEX(RM_M_Edu,MATCH($U393,RM_KEY,0))),"")</f>
        <v>L</v>
      </c>
      <c r="AU393" s="93" t="str">
        <f>IFERROR(IF(INDEX(RM_L_C,MATCH($U393,RM_KEY,0))="","",INDEX(RM_L_C,MATCH($U393,RM_KEY,0))),"")</f>
        <v/>
      </c>
      <c r="AV393" s="94" t="str">
        <f>IFERROR(IF(INDEX(RM_L_Au,MATCH($U393,RM_KEY,0))="","",INDEX(RM_L_Au,MATCH($U393,RM_KEY,0))),"")</f>
        <v/>
      </c>
      <c r="AW393" s="94" t="str">
        <f>IFERROR(IF(INDEX(RM_L_Ac,MATCH($U393,RM_KEY,0))="","",INDEX(RM_L_Ac,MATCH($U393,RM_KEY,0))),"")</f>
        <v/>
      </c>
      <c r="AX393" s="94" t="str">
        <f>IFERROR(IF(INDEX(RM_L_L,MATCH($U393,RM_KEY,0))="","",INDEX(RM_L_L,MATCH($U393,RM_KEY,0))),"")</f>
        <v/>
      </c>
      <c r="AY393" s="94" t="str">
        <f>IFERROR(IF(INDEX(RM_L_BI,MATCH($U393,RM_KEY,0))="","",INDEX(RM_L_BI,MATCH($U393,RM_KEY,0))),"")</f>
        <v/>
      </c>
      <c r="AZ393" s="94" t="str">
        <f>IFERROR(IF(INDEX(RM_L_Exp,MATCH($U393,RM_KEY,0))="","",INDEX(RM_L_Exp,MATCH($U393,RM_KEY,0))),"")</f>
        <v/>
      </c>
      <c r="BA393" s="94" t="str">
        <f>IFERROR(IF(INDEX(RM_L_Edu,MATCH($U393,RM_KEY,0))="","",INDEX(RM_L_Edu,MATCH($U393,RM_KEY,0))),"")</f>
        <v/>
      </c>
      <c r="BB393" s="89" t="inlineStr">
        <is>
          <t>M</t>
        </is>
      </c>
      <c r="BC393" s="90" t="inlineStr">
        <is>
          <t>M</t>
        </is>
      </c>
      <c r="BD393" s="90" t="inlineStr">
        <is>
          <t>M</t>
        </is>
      </c>
      <c r="BE393" s="90" t="inlineStr">
        <is>
          <t>L</t>
        </is>
      </c>
      <c r="BF393" s="90" t="inlineStr">
        <is>
          <t>M</t>
        </is>
      </c>
      <c r="BG393" s="90" t="inlineStr">
        <is>
          <t>H</t>
        </is>
      </c>
      <c r="BH393" s="90" t="inlineStr">
        <is>
          <t>M</t>
        </is>
      </c>
      <c r="BI393" s="93" t="n"/>
      <c r="BJ393" s="94" t="n"/>
      <c r="BK393" s="94" t="n"/>
      <c r="BL393" s="94" t="n"/>
      <c r="BM393" s="94" t="n"/>
      <c r="BN393" s="94" t="n"/>
      <c r="BO393" s="94" t="n"/>
      <c r="BP393" s="63" t="n"/>
      <c r="BQ393" s="95" t="str">
        <f>IF(CY393=0,"",IF(BP393&lt;&gt;"",BP393,IF(LEFT(W393,1)="X",W393,IF(OR(W393="B+",W393="C+"),INDEX(LAD_PC,MAX(1,MIN(14,MATCH(W393,LAD_PC,0)+IF((DA393-CZ393)&gt;=0.5,1,IF((DA393-CZ393)&lt;=-0.5,-1,0))))),INDEX(LAD_STD,MAX(1,MIN(12,MATCH(W393,LAD_STD,0)+IF((DA393-CZ393)&gt;=0.5,1,IF((DA393-CZ393)&lt;=-0.5,-1,0)))))))))</f>
        <v/>
      </c>
      <c r="BR393" s="86" t="str">
        <f>IF(BQ393="","",IFERROR(CHOOSE(INDEX(B_RANK,MATCH(BQ393,B_LVL,0)),"Band A · Practitioner","Band B · Specialist / Manager","B+ · Player-Coach","Band C · Principal / Head","C+ · Player-Coach","Band D · Business leadership","Band E · Enterprise leadership"),"Band X · Consultant"))</f>
        <v/>
      </c>
      <c r="BS393" s="86" t="str">
        <f>IF(BQ393="","",IF(BQ393=W393,"• Same",IF(INDEX(B_VAL,MATCH(BQ393,B_LVL,0))&gt;INDEX(B_VAL,MATCH(W393,B_LVL,0)),"▲ Up","▼ Down")))</f>
        <v/>
      </c>
      <c r="BT393" s="95" t="str">
        <f>IF(BQ393&lt;&gt;"",BQ393,W393)</f>
        <v>A3</v>
      </c>
      <c r="BU393" s="86" t="str">
        <f>IFERROR(IF($H393="","—",IF(OR(LEFT(BT393,1)="X",LEFT(INDEX($BT$7:$BT$592,MATCH($H393,$D$7:$D$592,0)),1)="X"),"—",IF(AND(LEFT(BT393,1)="E",LEFT(INDEX($BT$7:$BT$592,MATCH($H393,$D$7:$D$592,0)),1)="E"),"Exception · Band E",IF(INDEX(B_VAL,MATCH(BT393,B_LVL,0))&gt;=INDEX(B_VAL,MATCH(INDEX($BT$7:$BT$592,MATCH($H393,$D$7:$D$592,0)),B_LVL,0)),"⚠ At or above the manager",IF(INDEX(B_RANK,MATCH(BT393,B_LVL,0))=INDEX(B_RANK,MATCH(INDEX($BT$7:$BT$592,MATCH($H393,$D$7:$D$592,0)),B_LVL,0)),"⚠ Same band as the manager","OK"))))),"—")</f>
        <v>OK</v>
      </c>
      <c r="BV393" s="64" t="n"/>
      <c r="BW393" s="20">
        <f>IFERROR(INDEX(LMH_PTS,MATCH(AG393,LMH_KEY,0)),0)</f>
        <v>9</v>
      </c>
      <c r="BX393" s="21">
        <f>IFERROR(INDEX(LMH_PTS,MATCH(AH393,LMH_KEY,0)),0)</f>
        <v>3</v>
      </c>
      <c r="BY393" s="21">
        <f>IFERROR(INDEX(LMH_PTS,MATCH(AI393,LMH_KEY,0)),0)</f>
        <v>1</v>
      </c>
      <c r="BZ393" s="21">
        <f>IFERROR(INDEX(LMH_PTS,MATCH(AJ393,LMH_KEY,0)),0)</f>
        <v>1</v>
      </c>
      <c r="CA393" s="21">
        <f>IFERROR(INDEX(LMH_PTS,MATCH(AK393,LMH_KEY,0)),0)</f>
        <v>1</v>
      </c>
      <c r="CB393" s="21">
        <f>IFERROR(INDEX(LMH_PTS,MATCH(AL393,LMH_KEY,0)),0)</f>
        <v>1</v>
      </c>
      <c r="CC393" s="21">
        <f>IFERROR(INDEX(LMH_PTS,MATCH(AM393,LMH_KEY,0)),0)</f>
        <v>1</v>
      </c>
      <c r="CD393" s="21">
        <f>IFERROR(INDEX(LMH_PTS,MATCH(IF(AU393&lt;&gt;"",AU393,AG393),LMH_KEY,0)),0)</f>
        <v>9</v>
      </c>
      <c r="CE393" s="21">
        <f>IFERROR(INDEX(LMH_PTS,MATCH(IF(AV393&lt;&gt;"",AV393,AH393),LMH_KEY,0)),0)</f>
        <v>3</v>
      </c>
      <c r="CF393" s="21">
        <f>IFERROR(INDEX(LMH_PTS,MATCH(IF(AW393&lt;&gt;"",AW393,AI393),LMH_KEY,0)),0)</f>
        <v>1</v>
      </c>
      <c r="CG393" s="21">
        <f>IFERROR(INDEX(LMH_PTS,MATCH(IF(AX393&lt;&gt;"",AX393,AJ393),LMH_KEY,0)),0)</f>
        <v>1</v>
      </c>
      <c r="CH393" s="21">
        <f>IFERROR(INDEX(LMH_PTS,MATCH(IF(AY393&lt;&gt;"",AY393,AK393),LMH_KEY,0)),0)</f>
        <v>1</v>
      </c>
      <c r="CI393" s="21">
        <f>IFERROR(INDEX(LMH_PTS,MATCH(IF(AZ393&lt;&gt;"",AZ393,AL393),LMH_KEY,0)),0)</f>
        <v>1</v>
      </c>
      <c r="CJ393" s="21">
        <f>IFERROR(INDEX(LMH_PTS,MATCH(IF(BA393&lt;&gt;"",BA393,AM393),LMH_KEY,0)),0)</f>
        <v>1</v>
      </c>
      <c r="CK393" s="21">
        <f>IF(BB393="",0,IFERROR(INDEX(LMH_STEP,MATCH(BB393,LMH_KEY,0)),0))</f>
        <v>0</v>
      </c>
      <c r="CL393" s="21">
        <f>IF(BC393="",0,IFERROR(INDEX(LMH_STEP,MATCH(BC393,LMH_KEY,0)),0))</f>
        <v>0</v>
      </c>
      <c r="CM393" s="21">
        <f>IF(BD393="",0,IFERROR(INDEX(LMH_STEP,MATCH(BD393,LMH_KEY,0)),0))</f>
        <v>0</v>
      </c>
      <c r="CN393" s="21">
        <f>IF(BE393="",0,IFERROR(INDEX(LMH_STEP,MATCH(BE393,LMH_KEY,0)),0))</f>
        <v>-1</v>
      </c>
      <c r="CO393" s="21">
        <f>IF(BF393="",0,IFERROR(INDEX(LMH_STEP,MATCH(BF393,LMH_KEY,0)),0))</f>
        <v>0</v>
      </c>
      <c r="CP393" s="21">
        <f>IF(BG393="",0,IFERROR(INDEX(LMH_STEP,MATCH(BG393,LMH_KEY,0)),0))</f>
        <v>1</v>
      </c>
      <c r="CQ393" s="21">
        <f>IF(BH393="",0,IFERROR(INDEX(LMH_STEP,MATCH(BH393,LMH_KEY,0)),0))</f>
        <v>0</v>
      </c>
      <c r="CR393" s="21">
        <f>IF(BI393&lt;&gt;"",IFERROR(INDEX(LMH_STEP,MATCH(BI393,LMH_KEY,0)),0),CK393)</f>
        <v>0</v>
      </c>
      <c r="CS393" s="21">
        <f>IF(BJ393&lt;&gt;"",IFERROR(INDEX(LMH_STEP,MATCH(BJ393,LMH_KEY,0)),0),CL393)</f>
        <v>0</v>
      </c>
      <c r="CT393" s="21">
        <f>IF(BK393&lt;&gt;"",IFERROR(INDEX(LMH_STEP,MATCH(BK393,LMH_KEY,0)),0),CM393)</f>
        <v>0</v>
      </c>
      <c r="CU393" s="21">
        <f>IF(BL393&lt;&gt;"",IFERROR(INDEX(LMH_STEP,MATCH(BL393,LMH_KEY,0)),0),CN393)</f>
        <v>-1</v>
      </c>
      <c r="CV393" s="21">
        <f>IF(BM393&lt;&gt;"",IFERROR(INDEX(LMH_STEP,MATCH(BM393,LMH_KEY,0)),0),CO393)</f>
        <v>0</v>
      </c>
      <c r="CW393" s="21">
        <f>IF(BN393&lt;&gt;"",IFERROR(INDEX(LMH_STEP,MATCH(BN393,LMH_KEY,0)),0),CP393)</f>
        <v>1</v>
      </c>
      <c r="CX393" s="21">
        <f>IF(BO393&lt;&gt;"",IFERROR(INDEX(LMH_STEP,MATCH(BO393,LMH_KEY,0)),0),CQ393)</f>
        <v>0</v>
      </c>
      <c r="CY393" s="21">
        <f>COUNTA(BI393:BO393)+IF(BP393&lt;&gt;"",1,0)+IFERROR(INDEX(RM_LCNT,MATCH($U393,RM_KEY,0)),0)</f>
        <v>0</v>
      </c>
      <c r="CZ393" s="21">
        <f>IF((BW393+BX393+BY393+BZ393+CA393+CB393+CC393)=0,0,(BW393*CK393+BX393*CL393+BY393*CM393+BZ393*CN393+CA393*CO393+CB393*CP393+CC393*CQ393)/(BW393+BX393+BY393+BZ393+CA393+CB393+CC393))</f>
        <v>0</v>
      </c>
      <c r="DA393" s="21">
        <f>IF((CD393+CE393+CF393+CG393+CH393+CI393+CJ393)=0,0,(CD393*CR393+CE393*CS393+CF393*CT393+CG393*CU393+CH393*CV393+CI393*CW393+CJ393*CX393)/(CD393+CE393+CF393+CG393+CH393+CI393+CJ393))</f>
        <v>0</v>
      </c>
    </row>
    <row r="394" ht="70" customHeight="1">
      <c r="A394" s="59" t="inlineStr">
        <is>
          <t>Consume</t>
        </is>
      </c>
      <c r="B394" s="17" t="inlineStr">
        <is>
          <t>Technology</t>
        </is>
      </c>
      <c r="C394" s="17" t="n">
        <v>4</v>
      </c>
      <c r="D394" s="17" t="inlineStr">
        <is>
          <t>IRIS1901</t>
        </is>
      </c>
      <c r="E394" s="17" t="inlineStr">
        <is>
          <t>Sharad Mane</t>
        </is>
      </c>
      <c r="F394" s="17" t="inlineStr">
        <is>
          <t>Senior Software Engineer</t>
        </is>
      </c>
      <c r="G394" s="17" t="inlineStr">
        <is>
          <t>Zakiruddin Shaikh</t>
        </is>
      </c>
      <c r="H394" s="17" t="inlineStr">
        <is>
          <t>IRIS1952</t>
        </is>
      </c>
      <c r="I394" s="17" t="n">
        <v>11.4</v>
      </c>
      <c r="J394" s="17" t="inlineStr">
        <is>
          <t>B.E</t>
        </is>
      </c>
      <c r="K394" s="17" t="inlineStr">
        <is>
          <t>L4 – Senior</t>
        </is>
      </c>
      <c r="L394" s="82" t="inlineStr">
        <is>
          <t>20 of 20</t>
        </is>
      </c>
      <c r="M394" s="83" t="n"/>
      <c r="N39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94" s="83" t="inlineStr">
        <is>
          <t>Latest rating: 4 · Potential: High · 9-box: Core Contributor</t>
        </is>
      </c>
      <c r="P394" s="83" t="inlineStr">
        <is>
          <t>Complexity &amp; Expertise: A3: Develops, tests and deploys.NET changes on RBI application; handles client data requests → matches the start
Autonomy &amp; Decision: A3: Decides coding changes, bug fixes and deployment activity; weighs change impact → matches the start
Accountability &amp; Impact: A3: Own changes through testing to production deployment on a critical RBI application → matches the start
Leadership &amp; Strategy: A1: None described → moved down 0.5</t>
        </is>
      </c>
      <c r="Q394" s="84" t="inlineStr">
        <is>
          <t>Open ▸</t>
        </is>
      </c>
      <c r="R394" s="84" t="inlineStr">
        <is>
          <t>Card ▸</t>
        </is>
      </c>
      <c r="S394" s="85" t="inlineStr">
        <is>
          <t>Engineering &amp; Development</t>
        </is>
      </c>
      <c r="T394" s="86" t="inlineStr">
        <is>
          <t>Application Maintenance &amp; Production Support</t>
        </is>
      </c>
      <c r="U394" s="86" t="inlineStr">
        <is>
          <t>R030</t>
        </is>
      </c>
      <c r="V394" s="86" t="inlineStr">
        <is>
          <t>Application Maintenance &amp; Production Support · IC</t>
        </is>
      </c>
      <c r="W394" s="101" t="inlineStr">
        <is>
          <t>A3</t>
        </is>
      </c>
      <c r="X394" s="86" t="inlineStr">
        <is>
          <t>Band A · Practitioner</t>
        </is>
      </c>
      <c r="Y394" s="86" t="inlineStr">
        <is>
          <t>Senior Software Engineer</t>
        </is>
      </c>
      <c r="Z394" s="100" t="inlineStr">
        <is>
          <t>Technical Specialist → Senior Software Engineer</t>
        </is>
      </c>
      <c r="AA394" s="86" t="inlineStr">
        <is>
          <t>Placed at A3 by the evidence: six ratings × market-derived weights and rules R1–R13 · no move needed for the reporting line</t>
        </is>
      </c>
      <c r="AB394" s="86" t="n"/>
      <c r="AC394" s="88" t="inlineStr">
        <is>
          <t>A3</t>
        </is>
      </c>
      <c r="AD394" s="21" t="inlineStr">
        <is>
          <t>High · 11.4 yrs vs market 2–5 yrs for A3</t>
        </is>
      </c>
      <c r="AE394" s="21" t="n"/>
      <c r="AF394" s="21" t="inlineStr">
        <is>
          <t>P2 · SFIA 3 Apply</t>
        </is>
      </c>
      <c r="AG394" s="89" t="str">
        <f>IFERROR(IF(INDEX(RM_I_C,MATCH($U394,RM_KEY,0))="","",INDEX(RM_I_C,MATCH($U394,RM_KEY,0))),"")</f>
        <v>H</v>
      </c>
      <c r="AH394" s="90" t="str">
        <f>IFERROR(IF(INDEX(RM_I_Au,MATCH($U394,RM_KEY,0))="","",INDEX(RM_I_Au,MATCH($U394,RM_KEY,0))),"")</f>
        <v>M</v>
      </c>
      <c r="AI394" s="90" t="str">
        <f>IFERROR(IF(INDEX(RM_I_Ac,MATCH($U394,RM_KEY,0))="","",INDEX(RM_I_Ac,MATCH($U394,RM_KEY,0))),"")</f>
        <v>L</v>
      </c>
      <c r="AJ394" s="90" t="str">
        <f>IFERROR(IF(INDEX(RM_I_L,MATCH($U394,RM_KEY,0))="","",INDEX(RM_I_L,MATCH($U394,RM_KEY,0))),"")</f>
        <v>L</v>
      </c>
      <c r="AK394" s="90" t="str">
        <f>IFERROR(IF(INDEX(RM_I_BI,MATCH($U394,RM_KEY,0))="","",INDEX(RM_I_BI,MATCH($U394,RM_KEY,0))),"")</f>
        <v>L</v>
      </c>
      <c r="AL394" s="90" t="str">
        <f>IFERROR(IF(INDEX(RM_I_Exp,MATCH($U394,RM_KEY,0))="","",INDEX(RM_I_Exp,MATCH($U394,RM_KEY,0))),"")</f>
        <v>L</v>
      </c>
      <c r="AM394" s="90" t="str">
        <f>IFERROR(IF(INDEX(RM_I_Edu,MATCH($U394,RM_KEY,0))="","",INDEX(RM_I_Edu,MATCH($U394,RM_KEY,0))),"")</f>
        <v>L</v>
      </c>
      <c r="AN394" s="91" t="str">
        <f>IFERROR(IF(INDEX(RM_M_C,MATCH($U394,RM_KEY,0))="","",INDEX(RM_M_C,MATCH($U394,RM_KEY,0))),"")</f>
        <v>H</v>
      </c>
      <c r="AO394" s="92" t="str">
        <f>IFERROR(IF(INDEX(RM_M_Au,MATCH($U394,RM_KEY,0))="","",INDEX(RM_M_Au,MATCH($U394,RM_KEY,0))),"")</f>
        <v>M</v>
      </c>
      <c r="AP394" s="92" t="str">
        <f>IFERROR(IF(INDEX(RM_M_Ac,MATCH($U394,RM_KEY,0))="","",INDEX(RM_M_Ac,MATCH($U394,RM_KEY,0))),"")</f>
        <v>M</v>
      </c>
      <c r="AQ394" s="92" t="str">
        <f>IFERROR(IF(INDEX(RM_M_L,MATCH($U394,RM_KEY,0))="","",INDEX(RM_M_L,MATCH($U394,RM_KEY,0))),"")</f>
        <v>L</v>
      </c>
      <c r="AR394" s="92" t="str">
        <f>IFERROR(IF(INDEX(RM_M_BI,MATCH($U394,RM_KEY,0))="","",INDEX(RM_M_BI,MATCH($U394,RM_KEY,0))),"")</f>
        <v>L</v>
      </c>
      <c r="AS394" s="92" t="str">
        <f>IFERROR(IF(INDEX(RM_M_Exp,MATCH($U394,RM_KEY,0))="","",INDEX(RM_M_Exp,MATCH($U394,RM_KEY,0))),"")</f>
        <v>L</v>
      </c>
      <c r="AT394" s="92" t="str">
        <f>IFERROR(IF(INDEX(RM_M_Edu,MATCH($U394,RM_KEY,0))="","",INDEX(RM_M_Edu,MATCH($U394,RM_KEY,0))),"")</f>
        <v>L</v>
      </c>
      <c r="AU394" s="93" t="str">
        <f>IFERROR(IF(INDEX(RM_L_C,MATCH($U394,RM_KEY,0))="","",INDEX(RM_L_C,MATCH($U394,RM_KEY,0))),"")</f>
        <v/>
      </c>
      <c r="AV394" s="94" t="str">
        <f>IFERROR(IF(INDEX(RM_L_Au,MATCH($U394,RM_KEY,0))="","",INDEX(RM_L_Au,MATCH($U394,RM_KEY,0))),"")</f>
        <v/>
      </c>
      <c r="AW394" s="94" t="str">
        <f>IFERROR(IF(INDEX(RM_L_Ac,MATCH($U394,RM_KEY,0))="","",INDEX(RM_L_Ac,MATCH($U394,RM_KEY,0))),"")</f>
        <v/>
      </c>
      <c r="AX394" s="94" t="str">
        <f>IFERROR(IF(INDEX(RM_L_L,MATCH($U394,RM_KEY,0))="","",INDEX(RM_L_L,MATCH($U394,RM_KEY,0))),"")</f>
        <v/>
      </c>
      <c r="AY394" s="94" t="str">
        <f>IFERROR(IF(INDEX(RM_L_BI,MATCH($U394,RM_KEY,0))="","",INDEX(RM_L_BI,MATCH($U394,RM_KEY,0))),"")</f>
        <v/>
      </c>
      <c r="AZ394" s="94" t="str">
        <f>IFERROR(IF(INDEX(RM_L_Exp,MATCH($U394,RM_KEY,0))="","",INDEX(RM_L_Exp,MATCH($U394,RM_KEY,0))),"")</f>
        <v/>
      </c>
      <c r="BA394" s="94" t="str">
        <f>IFERROR(IF(INDEX(RM_L_Edu,MATCH($U394,RM_KEY,0))="","",INDEX(RM_L_Edu,MATCH($U394,RM_KEY,0))),"")</f>
        <v/>
      </c>
      <c r="BB394" s="89" t="inlineStr">
        <is>
          <t>M</t>
        </is>
      </c>
      <c r="BC394" s="90" t="inlineStr">
        <is>
          <t>M</t>
        </is>
      </c>
      <c r="BD394" s="90" t="inlineStr">
        <is>
          <t>M</t>
        </is>
      </c>
      <c r="BE394" s="90" t="inlineStr">
        <is>
          <t>L</t>
        </is>
      </c>
      <c r="BF394" s="90" t="n"/>
      <c r="BG394" s="90" t="inlineStr">
        <is>
          <t>H</t>
        </is>
      </c>
      <c r="BH394" s="90" t="inlineStr">
        <is>
          <t>M</t>
        </is>
      </c>
      <c r="BI394" s="93" t="n"/>
      <c r="BJ394" s="94" t="n"/>
      <c r="BK394" s="94" t="n"/>
      <c r="BL394" s="94" t="n"/>
      <c r="BM394" s="94" t="n"/>
      <c r="BN394" s="94" t="n"/>
      <c r="BO394" s="94" t="n"/>
      <c r="BP394" s="63" t="n"/>
      <c r="BQ394" s="95" t="str">
        <f>IF(CY394=0,"",IF(BP394&lt;&gt;"",BP394,IF(LEFT(W394,1)="X",W394,IF(OR(W394="B+",W394="C+"),INDEX(LAD_PC,MAX(1,MIN(14,MATCH(W394,LAD_PC,0)+IF((DA394-CZ394)&gt;=0.5,1,IF((DA394-CZ394)&lt;=-0.5,-1,0))))),INDEX(LAD_STD,MAX(1,MIN(12,MATCH(W394,LAD_STD,0)+IF((DA394-CZ394)&gt;=0.5,1,IF((DA394-CZ394)&lt;=-0.5,-1,0)))))))))</f>
        <v/>
      </c>
      <c r="BR394" s="86" t="str">
        <f>IF(BQ394="","",IFERROR(CHOOSE(INDEX(B_RANK,MATCH(BQ394,B_LVL,0)),"Band A · Practitioner","Band B · Specialist / Manager","B+ · Player-Coach","Band C · Principal / Head","C+ · Player-Coach","Band D · Business leadership","Band E · Enterprise leadership"),"Band X · Consultant"))</f>
        <v/>
      </c>
      <c r="BS394" s="86" t="str">
        <f>IF(BQ394="","",IF(BQ394=W394,"• Same",IF(INDEX(B_VAL,MATCH(BQ394,B_LVL,0))&gt;INDEX(B_VAL,MATCH(W394,B_LVL,0)),"▲ Up","▼ Down")))</f>
        <v/>
      </c>
      <c r="BT394" s="95" t="str">
        <f>IF(BQ394&lt;&gt;"",BQ394,W394)</f>
        <v>A3</v>
      </c>
      <c r="BU394" s="86" t="str">
        <f>IFERROR(IF($H394="","—",IF(OR(LEFT(BT394,1)="X",LEFT(INDEX($BT$7:$BT$592,MATCH($H394,$D$7:$D$592,0)),1)="X"),"—",IF(AND(LEFT(BT394,1)="E",LEFT(INDEX($BT$7:$BT$592,MATCH($H394,$D$7:$D$592,0)),1)="E"),"Exception · Band E",IF(INDEX(B_VAL,MATCH(BT394,B_LVL,0))&gt;=INDEX(B_VAL,MATCH(INDEX($BT$7:$BT$592,MATCH($H394,$D$7:$D$592,0)),B_LVL,0)),"⚠ At or above the manager",IF(INDEX(B_RANK,MATCH(BT394,B_LVL,0))=INDEX(B_RANK,MATCH(INDEX($BT$7:$BT$592,MATCH($H394,$D$7:$D$592,0)),B_LVL,0)),"⚠ Same band as the manager","OK"))))),"—")</f>
        <v>OK</v>
      </c>
      <c r="BV394" s="64" t="n"/>
      <c r="BW394" s="20">
        <f>IFERROR(INDEX(LMH_PTS,MATCH(AG394,LMH_KEY,0)),0)</f>
        <v>9</v>
      </c>
      <c r="BX394" s="21">
        <f>IFERROR(INDEX(LMH_PTS,MATCH(AH394,LMH_KEY,0)),0)</f>
        <v>3</v>
      </c>
      <c r="BY394" s="21">
        <f>IFERROR(INDEX(LMH_PTS,MATCH(AI394,LMH_KEY,0)),0)</f>
        <v>1</v>
      </c>
      <c r="BZ394" s="21">
        <f>IFERROR(INDEX(LMH_PTS,MATCH(AJ394,LMH_KEY,0)),0)</f>
        <v>1</v>
      </c>
      <c r="CA394" s="21">
        <f>IFERROR(INDEX(LMH_PTS,MATCH(AK394,LMH_KEY,0)),0)</f>
        <v>1</v>
      </c>
      <c r="CB394" s="21">
        <f>IFERROR(INDEX(LMH_PTS,MATCH(AL394,LMH_KEY,0)),0)</f>
        <v>1</v>
      </c>
      <c r="CC394" s="21">
        <f>IFERROR(INDEX(LMH_PTS,MATCH(AM394,LMH_KEY,0)),0)</f>
        <v>1</v>
      </c>
      <c r="CD394" s="21">
        <f>IFERROR(INDEX(LMH_PTS,MATCH(IF(AU394&lt;&gt;"",AU394,AG394),LMH_KEY,0)),0)</f>
        <v>9</v>
      </c>
      <c r="CE394" s="21">
        <f>IFERROR(INDEX(LMH_PTS,MATCH(IF(AV394&lt;&gt;"",AV394,AH394),LMH_KEY,0)),0)</f>
        <v>3</v>
      </c>
      <c r="CF394" s="21">
        <f>IFERROR(INDEX(LMH_PTS,MATCH(IF(AW394&lt;&gt;"",AW394,AI394),LMH_KEY,0)),0)</f>
        <v>1</v>
      </c>
      <c r="CG394" s="21">
        <f>IFERROR(INDEX(LMH_PTS,MATCH(IF(AX394&lt;&gt;"",AX394,AJ394),LMH_KEY,0)),0)</f>
        <v>1</v>
      </c>
      <c r="CH394" s="21">
        <f>IFERROR(INDEX(LMH_PTS,MATCH(IF(AY394&lt;&gt;"",AY394,AK394),LMH_KEY,0)),0)</f>
        <v>1</v>
      </c>
      <c r="CI394" s="21">
        <f>IFERROR(INDEX(LMH_PTS,MATCH(IF(AZ394&lt;&gt;"",AZ394,AL394),LMH_KEY,0)),0)</f>
        <v>1</v>
      </c>
      <c r="CJ394" s="21">
        <f>IFERROR(INDEX(LMH_PTS,MATCH(IF(BA394&lt;&gt;"",BA394,AM394),LMH_KEY,0)),0)</f>
        <v>1</v>
      </c>
      <c r="CK394" s="21">
        <f>IF(BB394="",0,IFERROR(INDEX(LMH_STEP,MATCH(BB394,LMH_KEY,0)),0))</f>
        <v>0</v>
      </c>
      <c r="CL394" s="21">
        <f>IF(BC394="",0,IFERROR(INDEX(LMH_STEP,MATCH(BC394,LMH_KEY,0)),0))</f>
        <v>0</v>
      </c>
      <c r="CM394" s="21">
        <f>IF(BD394="",0,IFERROR(INDEX(LMH_STEP,MATCH(BD394,LMH_KEY,0)),0))</f>
        <v>0</v>
      </c>
      <c r="CN394" s="21">
        <f>IF(BE394="",0,IFERROR(INDEX(LMH_STEP,MATCH(BE394,LMH_KEY,0)),0))</f>
        <v>-1</v>
      </c>
      <c r="CO394" s="21">
        <f>IF(BF394="",0,IFERROR(INDEX(LMH_STEP,MATCH(BF394,LMH_KEY,0)),0))</f>
        <v>0</v>
      </c>
      <c r="CP394" s="21">
        <f>IF(BG394="",0,IFERROR(INDEX(LMH_STEP,MATCH(BG394,LMH_KEY,0)),0))</f>
        <v>1</v>
      </c>
      <c r="CQ394" s="21">
        <f>IF(BH394="",0,IFERROR(INDEX(LMH_STEP,MATCH(BH394,LMH_KEY,0)),0))</f>
        <v>0</v>
      </c>
      <c r="CR394" s="21">
        <f>IF(BI394&lt;&gt;"",IFERROR(INDEX(LMH_STEP,MATCH(BI394,LMH_KEY,0)),0),CK394)</f>
        <v>0</v>
      </c>
      <c r="CS394" s="21">
        <f>IF(BJ394&lt;&gt;"",IFERROR(INDEX(LMH_STEP,MATCH(BJ394,LMH_KEY,0)),0),CL394)</f>
        <v>0</v>
      </c>
      <c r="CT394" s="21">
        <f>IF(BK394&lt;&gt;"",IFERROR(INDEX(LMH_STEP,MATCH(BK394,LMH_KEY,0)),0),CM394)</f>
        <v>0</v>
      </c>
      <c r="CU394" s="21">
        <f>IF(BL394&lt;&gt;"",IFERROR(INDEX(LMH_STEP,MATCH(BL394,LMH_KEY,0)),0),CN394)</f>
        <v>-1</v>
      </c>
      <c r="CV394" s="21">
        <f>IF(BM394&lt;&gt;"",IFERROR(INDEX(LMH_STEP,MATCH(BM394,LMH_KEY,0)),0),CO394)</f>
        <v>0</v>
      </c>
      <c r="CW394" s="21">
        <f>IF(BN394&lt;&gt;"",IFERROR(INDEX(LMH_STEP,MATCH(BN394,LMH_KEY,0)),0),CP394)</f>
        <v>1</v>
      </c>
      <c r="CX394" s="21">
        <f>IF(BO394&lt;&gt;"",IFERROR(INDEX(LMH_STEP,MATCH(BO394,LMH_KEY,0)),0),CQ394)</f>
        <v>0</v>
      </c>
      <c r="CY394" s="21">
        <f>COUNTA(BI394:BO394)+IF(BP394&lt;&gt;"",1,0)+IFERROR(INDEX(RM_LCNT,MATCH($U394,RM_KEY,0)),0)</f>
        <v>0</v>
      </c>
      <c r="CZ394" s="21">
        <f>IF((BW394+BX394+BY394+BZ394+CA394+CB394+CC394)=0,0,(BW394*CK394+BX394*CL394+BY394*CM394+BZ394*CN394+CA394*CO394+CB394*CP394+CC394*CQ394)/(BW394+BX394+BY394+BZ394+CA394+CB394+CC394))</f>
        <v>0</v>
      </c>
      <c r="DA394" s="21">
        <f>IF((CD394+CE394+CF394+CG394+CH394+CI394+CJ394)=0,0,(CD394*CR394+CE394*CS394+CF394*CT394+CG394*CU394+CH394*CV394+CI394*CW394+CJ394*CX394)/(CD394+CE394+CF394+CG394+CH394+CI394+CJ394))</f>
        <v>0</v>
      </c>
    </row>
    <row r="395" ht="70" customHeight="1">
      <c r="A395" s="59" t="inlineStr">
        <is>
          <t>iFile</t>
        </is>
      </c>
      <c r="B395" s="17" t="inlineStr">
        <is>
          <t>Technology</t>
        </is>
      </c>
      <c r="C395" s="17" t="n">
        <v>3</v>
      </c>
      <c r="D395" s="17" t="inlineStr">
        <is>
          <t>IRIS1590</t>
        </is>
      </c>
      <c r="E395" s="17" t="inlineStr">
        <is>
          <t>Nivedita Wagh</t>
        </is>
      </c>
      <c r="F395" s="17" t="inlineStr">
        <is>
          <t>Project Lead</t>
        </is>
      </c>
      <c r="G395" s="17" t="inlineStr">
        <is>
          <t>Pradip Dey</t>
        </is>
      </c>
      <c r="H395" s="17" t="inlineStr">
        <is>
          <t>IRISC223</t>
        </is>
      </c>
      <c r="I395" s="17" t="n">
        <v>12.1</v>
      </c>
      <c r="J395" s="17" t="inlineStr">
        <is>
          <t>B.E</t>
        </is>
      </c>
      <c r="K395" s="17" t="inlineStr">
        <is>
          <t>L5 – Lead · IC</t>
        </is>
      </c>
      <c r="L395" s="82" t="inlineStr">
        <is>
          <t>20 of 20</t>
        </is>
      </c>
      <c r="M395" s="83" t="n"/>
      <c r="N395" s="83" t="inlineStr">
        <is>
          <t>Annual · set by manager: 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t>
        </is>
      </c>
      <c r="O395" s="83" t="inlineStr">
        <is>
          <t>Latest rating: 3 · Potential: Medium · 9-box: Reliable Specialist</t>
        </is>
      </c>
      <c r="P395" s="83" t="inlineStr">
        <is>
          <t>Complexity &amp; Expertise: B1: Project planning, timelines, monitoring and resource planning for client projects → matches the start
Autonomy &amp; Decision: B2: Decides task allocation and client communication; defines timelines and priorities → moved up 0.5
Accountability &amp; Impact: B2: Project deliverables on time; answers for delayed timelines → moved up 0.5
Leadership &amp; Strategy: B1: Allocates tasks and plans resources; 2 direct reports → matches the start</t>
        </is>
      </c>
      <c r="Q395" s="84" t="inlineStr">
        <is>
          <t>Open ▸</t>
        </is>
      </c>
      <c r="R395" s="84" t="inlineStr">
        <is>
          <t>Card ▸</t>
        </is>
      </c>
      <c r="S395" s="85" t="inlineStr">
        <is>
          <t>Project &amp; Program Management</t>
        </is>
      </c>
      <c r="T395" s="86" t="inlineStr">
        <is>
          <t>Project &amp; Program Delivery</t>
        </is>
      </c>
      <c r="U395" s="86" t="inlineStr">
        <is>
          <t>R068</t>
        </is>
      </c>
      <c r="V395" s="86" t="inlineStr">
        <is>
          <t>Project &amp; Program Delivery · IC</t>
        </is>
      </c>
      <c r="W395" s="99" t="inlineStr">
        <is>
          <t>B1</t>
        </is>
      </c>
      <c r="X395" s="86" t="inlineStr">
        <is>
          <t>Band B · Specialist / Manager</t>
        </is>
      </c>
      <c r="Y395" s="86" t="inlineStr">
        <is>
          <t>Associate Project Manager – POD Lead</t>
        </is>
      </c>
      <c r="Z395" s="100" t="inlineStr">
        <is>
          <t>Project Manager – POD Lead → Associate Project Manager – POD Lead</t>
        </is>
      </c>
      <c r="AA395" s="86" t="inlineStr">
        <is>
          <t>Placed at B1 by the evidence: six ratings × market-derived weights and rules R1–R13 · no move needed for the reporting line</t>
        </is>
      </c>
      <c r="AB395" s="86" t="n"/>
      <c r="AC395" s="88" t="inlineStr">
        <is>
          <t>B1</t>
        </is>
      </c>
      <c r="AD395" s="21" t="inlineStr">
        <is>
          <t>High · 12.1 yrs vs market 4–8 yrs for B1</t>
        </is>
      </c>
      <c r="AE395" s="21" t="inlineStr">
        <is>
          <t>2 direct reports · norm IC: none · Team Lead: 3–5</t>
        </is>
      </c>
      <c r="AF395" s="21" t="inlineStr">
        <is>
          <t>P3 / M2 · SFIA 4 Enable</t>
        </is>
      </c>
      <c r="AG395" s="89" t="str">
        <f>IFERROR(IF(INDEX(RM_I_C,MATCH($U395,RM_KEY,0))="","",INDEX(RM_I_C,MATCH($U395,RM_KEY,0))),"")</f>
        <v>H</v>
      </c>
      <c r="AH395" s="90" t="str">
        <f>IFERROR(IF(INDEX(RM_I_Au,MATCH($U395,RM_KEY,0))="","",INDEX(RM_I_Au,MATCH($U395,RM_KEY,0))),"")</f>
        <v>M</v>
      </c>
      <c r="AI395" s="90" t="str">
        <f>IFERROR(IF(INDEX(RM_I_Ac,MATCH($U395,RM_KEY,0))="","",INDEX(RM_I_Ac,MATCH($U395,RM_KEY,0))),"")</f>
        <v>L</v>
      </c>
      <c r="AJ395" s="90" t="str">
        <f>IFERROR(IF(INDEX(RM_I_L,MATCH($U395,RM_KEY,0))="","",INDEX(RM_I_L,MATCH($U395,RM_KEY,0))),"")</f>
        <v>L</v>
      </c>
      <c r="AK395" s="90" t="str">
        <f>IFERROR(IF(INDEX(RM_I_BI,MATCH($U395,RM_KEY,0))="","",INDEX(RM_I_BI,MATCH($U395,RM_KEY,0))),"")</f>
        <v>L</v>
      </c>
      <c r="AL395" s="90" t="str">
        <f>IFERROR(IF(INDEX(RM_I_Exp,MATCH($U395,RM_KEY,0))="","",INDEX(RM_I_Exp,MATCH($U395,RM_KEY,0))),"")</f>
        <v>L</v>
      </c>
      <c r="AM395" s="90" t="str">
        <f>IFERROR(IF(INDEX(RM_I_Edu,MATCH($U395,RM_KEY,0))="","",INDEX(RM_I_Edu,MATCH($U395,RM_KEY,0))),"")</f>
        <v>L</v>
      </c>
      <c r="AN395" s="91" t="str">
        <f>IFERROR(IF(INDEX(RM_M_C,MATCH($U395,RM_KEY,0))="","",INDEX(RM_M_C,MATCH($U395,RM_KEY,0))),"")</f>
        <v>H</v>
      </c>
      <c r="AO395" s="92" t="str">
        <f>IFERROR(IF(INDEX(RM_M_Au,MATCH($U395,RM_KEY,0))="","",INDEX(RM_M_Au,MATCH($U395,RM_KEY,0))),"")</f>
        <v>M</v>
      </c>
      <c r="AP395" s="92" t="str">
        <f>IFERROR(IF(INDEX(RM_M_Ac,MATCH($U395,RM_KEY,0))="","",INDEX(RM_M_Ac,MATCH($U395,RM_KEY,0))),"")</f>
        <v>M</v>
      </c>
      <c r="AQ395" s="92" t="str">
        <f>IFERROR(IF(INDEX(RM_M_L,MATCH($U395,RM_KEY,0))="","",INDEX(RM_M_L,MATCH($U395,RM_KEY,0))),"")</f>
        <v>L</v>
      </c>
      <c r="AR395" s="92" t="str">
        <f>IFERROR(IF(INDEX(RM_M_BI,MATCH($U395,RM_KEY,0))="","",INDEX(RM_M_BI,MATCH($U395,RM_KEY,0))),"")</f>
        <v>L</v>
      </c>
      <c r="AS395" s="92" t="str">
        <f>IFERROR(IF(INDEX(RM_M_Exp,MATCH($U395,RM_KEY,0))="","",INDEX(RM_M_Exp,MATCH($U395,RM_KEY,0))),"")</f>
        <v>L</v>
      </c>
      <c r="AT395" s="92" t="str">
        <f>IFERROR(IF(INDEX(RM_M_Edu,MATCH($U395,RM_KEY,0))="","",INDEX(RM_M_Edu,MATCH($U395,RM_KEY,0))),"")</f>
        <v>L</v>
      </c>
      <c r="AU395" s="93" t="str">
        <f>IFERROR(IF(INDEX(RM_L_C,MATCH($U395,RM_KEY,0))="","",INDEX(RM_L_C,MATCH($U395,RM_KEY,0))),"")</f>
        <v/>
      </c>
      <c r="AV395" s="94" t="str">
        <f>IFERROR(IF(INDEX(RM_L_Au,MATCH($U395,RM_KEY,0))="","",INDEX(RM_L_Au,MATCH($U395,RM_KEY,0))),"")</f>
        <v/>
      </c>
      <c r="AW395" s="94" t="str">
        <f>IFERROR(IF(INDEX(RM_L_Ac,MATCH($U395,RM_KEY,0))="","",INDEX(RM_L_Ac,MATCH($U395,RM_KEY,0))),"")</f>
        <v/>
      </c>
      <c r="AX395" s="94" t="str">
        <f>IFERROR(IF(INDEX(RM_L_L,MATCH($U395,RM_KEY,0))="","",INDEX(RM_L_L,MATCH($U395,RM_KEY,0))),"")</f>
        <v/>
      </c>
      <c r="AY395" s="94" t="str">
        <f>IFERROR(IF(INDEX(RM_L_BI,MATCH($U395,RM_KEY,0))="","",INDEX(RM_L_BI,MATCH($U395,RM_KEY,0))),"")</f>
        <v/>
      </c>
      <c r="AZ395" s="94" t="str">
        <f>IFERROR(IF(INDEX(RM_L_Exp,MATCH($U395,RM_KEY,0))="","",INDEX(RM_L_Exp,MATCH($U395,RM_KEY,0))),"")</f>
        <v/>
      </c>
      <c r="BA395" s="94" t="str">
        <f>IFERROR(IF(INDEX(RM_L_Edu,MATCH($U395,RM_KEY,0))="","",INDEX(RM_L_Edu,MATCH($U395,RM_KEY,0))),"")</f>
        <v/>
      </c>
      <c r="BB395" s="89" t="inlineStr">
        <is>
          <t>M</t>
        </is>
      </c>
      <c r="BC395" s="90" t="inlineStr">
        <is>
          <t>M</t>
        </is>
      </c>
      <c r="BD395" s="90" t="inlineStr">
        <is>
          <t>M</t>
        </is>
      </c>
      <c r="BE395" s="90" t="inlineStr">
        <is>
          <t>M</t>
        </is>
      </c>
      <c r="BF395" s="90" t="inlineStr">
        <is>
          <t>M</t>
        </is>
      </c>
      <c r="BG395" s="90" t="inlineStr">
        <is>
          <t>H</t>
        </is>
      </c>
      <c r="BH395" s="90" t="inlineStr">
        <is>
          <t>M</t>
        </is>
      </c>
      <c r="BI395" s="93" t="n"/>
      <c r="BJ395" s="94" t="n"/>
      <c r="BK395" s="94" t="n"/>
      <c r="BL395" s="94" t="n"/>
      <c r="BM395" s="94" t="n"/>
      <c r="BN395" s="94" t="n"/>
      <c r="BO395" s="94" t="n"/>
      <c r="BP395" s="63" t="n"/>
      <c r="BQ395" s="95" t="str">
        <f>IF(CY395=0,"",IF(BP395&lt;&gt;"",BP395,IF(LEFT(W395,1)="X",W395,IF(OR(W395="B+",W395="C+"),INDEX(LAD_PC,MAX(1,MIN(14,MATCH(W395,LAD_PC,0)+IF((DA395-CZ395)&gt;=0.5,1,IF((DA395-CZ395)&lt;=-0.5,-1,0))))),INDEX(LAD_STD,MAX(1,MIN(12,MATCH(W395,LAD_STD,0)+IF((DA395-CZ395)&gt;=0.5,1,IF((DA395-CZ395)&lt;=-0.5,-1,0)))))))))</f>
        <v/>
      </c>
      <c r="BR395" s="86" t="str">
        <f>IF(BQ395="","",IFERROR(CHOOSE(INDEX(B_RANK,MATCH(BQ395,B_LVL,0)),"Band A · Practitioner","Band B · Specialist / Manager","B+ · Player-Coach","Band C · Principal / Head","C+ · Player-Coach","Band D · Business leadership","Band E · Enterprise leadership"),"Band X · Consultant"))</f>
        <v/>
      </c>
      <c r="BS395" s="86" t="str">
        <f>IF(BQ395="","",IF(BQ395=W395,"• Same",IF(INDEX(B_VAL,MATCH(BQ395,B_LVL,0))&gt;INDEX(B_VAL,MATCH(W395,B_LVL,0)),"▲ Up","▼ Down")))</f>
        <v/>
      </c>
      <c r="BT395" s="95" t="str">
        <f>IF(BQ395&lt;&gt;"",BQ395,W395)</f>
        <v>B1</v>
      </c>
      <c r="BU395" s="86" t="str">
        <f>IFERROR(IF($H395="","—",IF(OR(LEFT(BT395,1)="X",LEFT(INDEX($BT$7:$BT$592,MATCH($H395,$D$7:$D$592,0)),1)="X"),"—",IF(AND(LEFT(BT395,1)="E",LEFT(INDEX($BT$7:$BT$592,MATCH($H395,$D$7:$D$592,0)),1)="E"),"Exception · Band E",IF(INDEX(B_VAL,MATCH(BT395,B_LVL,0))&gt;=INDEX(B_VAL,MATCH(INDEX($BT$7:$BT$592,MATCH($H395,$D$7:$D$592,0)),B_LVL,0)),"⚠ At or above the manager",IF(INDEX(B_RANK,MATCH(BT395,B_LVL,0))=INDEX(B_RANK,MATCH(INDEX($BT$7:$BT$592,MATCH($H395,$D$7:$D$592,0)),B_LVL,0)),"⚠ Same band as the manager","OK"))))),"—")</f>
        <v>OK</v>
      </c>
      <c r="BV395" s="64" t="n"/>
      <c r="BW395" s="20">
        <f>IFERROR(INDEX(LMH_PTS,MATCH(AG395,LMH_KEY,0)),0)</f>
        <v>9</v>
      </c>
      <c r="BX395" s="21">
        <f>IFERROR(INDEX(LMH_PTS,MATCH(AH395,LMH_KEY,0)),0)</f>
        <v>3</v>
      </c>
      <c r="BY395" s="21">
        <f>IFERROR(INDEX(LMH_PTS,MATCH(AI395,LMH_KEY,0)),0)</f>
        <v>1</v>
      </c>
      <c r="BZ395" s="21">
        <f>IFERROR(INDEX(LMH_PTS,MATCH(AJ395,LMH_KEY,0)),0)</f>
        <v>1</v>
      </c>
      <c r="CA395" s="21">
        <f>IFERROR(INDEX(LMH_PTS,MATCH(AK395,LMH_KEY,0)),0)</f>
        <v>1</v>
      </c>
      <c r="CB395" s="21">
        <f>IFERROR(INDEX(LMH_PTS,MATCH(AL395,LMH_KEY,0)),0)</f>
        <v>1</v>
      </c>
      <c r="CC395" s="21">
        <f>IFERROR(INDEX(LMH_PTS,MATCH(AM395,LMH_KEY,0)),0)</f>
        <v>1</v>
      </c>
      <c r="CD395" s="21">
        <f>IFERROR(INDEX(LMH_PTS,MATCH(IF(AU395&lt;&gt;"",AU395,AG395),LMH_KEY,0)),0)</f>
        <v>9</v>
      </c>
      <c r="CE395" s="21">
        <f>IFERROR(INDEX(LMH_PTS,MATCH(IF(AV395&lt;&gt;"",AV395,AH395),LMH_KEY,0)),0)</f>
        <v>3</v>
      </c>
      <c r="CF395" s="21">
        <f>IFERROR(INDEX(LMH_PTS,MATCH(IF(AW395&lt;&gt;"",AW395,AI395),LMH_KEY,0)),0)</f>
        <v>1</v>
      </c>
      <c r="CG395" s="21">
        <f>IFERROR(INDEX(LMH_PTS,MATCH(IF(AX395&lt;&gt;"",AX395,AJ395),LMH_KEY,0)),0)</f>
        <v>1</v>
      </c>
      <c r="CH395" s="21">
        <f>IFERROR(INDEX(LMH_PTS,MATCH(IF(AY395&lt;&gt;"",AY395,AK395),LMH_KEY,0)),0)</f>
        <v>1</v>
      </c>
      <c r="CI395" s="21">
        <f>IFERROR(INDEX(LMH_PTS,MATCH(IF(AZ395&lt;&gt;"",AZ395,AL395),LMH_KEY,0)),0)</f>
        <v>1</v>
      </c>
      <c r="CJ395" s="21">
        <f>IFERROR(INDEX(LMH_PTS,MATCH(IF(BA395&lt;&gt;"",BA395,AM395),LMH_KEY,0)),0)</f>
        <v>1</v>
      </c>
      <c r="CK395" s="21">
        <f>IF(BB395="",0,IFERROR(INDEX(LMH_STEP,MATCH(BB395,LMH_KEY,0)),0))</f>
        <v>0</v>
      </c>
      <c r="CL395" s="21">
        <f>IF(BC395="",0,IFERROR(INDEX(LMH_STEP,MATCH(BC395,LMH_KEY,0)),0))</f>
        <v>0</v>
      </c>
      <c r="CM395" s="21">
        <f>IF(BD395="",0,IFERROR(INDEX(LMH_STEP,MATCH(BD395,LMH_KEY,0)),0))</f>
        <v>0</v>
      </c>
      <c r="CN395" s="21">
        <f>IF(BE395="",0,IFERROR(INDEX(LMH_STEP,MATCH(BE395,LMH_KEY,0)),0))</f>
        <v>0</v>
      </c>
      <c r="CO395" s="21">
        <f>IF(BF395="",0,IFERROR(INDEX(LMH_STEP,MATCH(BF395,LMH_KEY,0)),0))</f>
        <v>0</v>
      </c>
      <c r="CP395" s="21">
        <f>IF(BG395="",0,IFERROR(INDEX(LMH_STEP,MATCH(BG395,LMH_KEY,0)),0))</f>
        <v>1</v>
      </c>
      <c r="CQ395" s="21">
        <f>IF(BH395="",0,IFERROR(INDEX(LMH_STEP,MATCH(BH395,LMH_KEY,0)),0))</f>
        <v>0</v>
      </c>
      <c r="CR395" s="21">
        <f>IF(BI395&lt;&gt;"",IFERROR(INDEX(LMH_STEP,MATCH(BI395,LMH_KEY,0)),0),CK395)</f>
        <v>0</v>
      </c>
      <c r="CS395" s="21">
        <f>IF(BJ395&lt;&gt;"",IFERROR(INDEX(LMH_STEP,MATCH(BJ395,LMH_KEY,0)),0),CL395)</f>
        <v>0</v>
      </c>
      <c r="CT395" s="21">
        <f>IF(BK395&lt;&gt;"",IFERROR(INDEX(LMH_STEP,MATCH(BK395,LMH_KEY,0)),0),CM395)</f>
        <v>0</v>
      </c>
      <c r="CU395" s="21">
        <f>IF(BL395&lt;&gt;"",IFERROR(INDEX(LMH_STEP,MATCH(BL395,LMH_KEY,0)),0),CN395)</f>
        <v>0</v>
      </c>
      <c r="CV395" s="21">
        <f>IF(BM395&lt;&gt;"",IFERROR(INDEX(LMH_STEP,MATCH(BM395,LMH_KEY,0)),0),CO395)</f>
        <v>0</v>
      </c>
      <c r="CW395" s="21">
        <f>IF(BN395&lt;&gt;"",IFERROR(INDEX(LMH_STEP,MATCH(BN395,LMH_KEY,0)),0),CP395)</f>
        <v>1</v>
      </c>
      <c r="CX395" s="21">
        <f>IF(BO395&lt;&gt;"",IFERROR(INDEX(LMH_STEP,MATCH(BO395,LMH_KEY,0)),0),CQ395)</f>
        <v>0</v>
      </c>
      <c r="CY395" s="21">
        <f>COUNTA(BI395:BO395)+IF(BP395&lt;&gt;"",1,0)+IFERROR(INDEX(RM_LCNT,MATCH($U395,RM_KEY,0)),0)</f>
        <v>0</v>
      </c>
      <c r="CZ395" s="21">
        <f>IF((BW395+BX395+BY395+BZ395+CA395+CB395+CC395)=0,0,(BW395*CK395+BX395*CL395+BY395*CM395+BZ395*CN395+CA395*CO395+CB395*CP395+CC395*CQ395)/(BW395+BX395+BY395+BZ395+CA395+CB395+CC395))</f>
        <v>0.0588235294117647</v>
      </c>
      <c r="DA395" s="21">
        <f>IF((CD395+CE395+CF395+CG395+CH395+CI395+CJ395)=0,0,(CD395*CR395+CE395*CS395+CF395*CT395+CG395*CU395+CH395*CV395+CI395*CW395+CJ395*CX395)/(CD395+CE395+CF395+CG395+CH395+CI395+CJ395))</f>
        <v>0.0588235294117647</v>
      </c>
    </row>
    <row r="396" ht="70" customHeight="1">
      <c r="A396" s="59" t="inlineStr">
        <is>
          <t>iFile</t>
        </is>
      </c>
      <c r="B396" s="17" t="inlineStr">
        <is>
          <t>Support</t>
        </is>
      </c>
      <c r="C396" s="17" t="n">
        <v>4</v>
      </c>
      <c r="D396" s="17" t="inlineStr">
        <is>
          <t>IRIS1873</t>
        </is>
      </c>
      <c r="E396" s="17" t="inlineStr">
        <is>
          <t>Sayed Ibrahim</t>
        </is>
      </c>
      <c r="F396" s="17" t="inlineStr">
        <is>
          <t>Analyst</t>
        </is>
      </c>
      <c r="G396" s="17" t="inlineStr">
        <is>
          <t>Nivedita Wagh</t>
        </is>
      </c>
      <c r="H396" s="17" t="inlineStr">
        <is>
          <t>IRIS1590</t>
        </is>
      </c>
      <c r="I396" s="17" t="n">
        <v>10.9</v>
      </c>
      <c r="J396" s="17" t="inlineStr">
        <is>
          <t>MBA</t>
        </is>
      </c>
      <c r="K396" s="17" t="inlineStr">
        <is>
          <t>L3 – Professional / Associate</t>
        </is>
      </c>
      <c r="L396" s="82" t="inlineStr">
        <is>
          <t>20 of 20</t>
        </is>
      </c>
      <c r="M396" s="83" t="n"/>
      <c r="N396" s="83" t="inlineStr">
        <is>
          <t>Annual · set by manager: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
Quarterly: Q1: Maintain client/customer satisfaction · CSAT of &gt;=4.2 / 5
Q1: Resolve &gt;=95% of assigned …</t>
        </is>
      </c>
      <c r="O396" s="83" t="inlineStr">
        <is>
          <t>Latest rating: 3 · Potential: Medium · 9-box: Core Contributor</t>
        </is>
      </c>
      <c r="P396" s="83" t="inlineStr">
        <is>
          <t>Complexity &amp; Expertise: A2: Client demos, email query support, ticket monitoring and a weekly pivot-table ticket report → matches the start
Autonomy &amp; Decision: A2: Assigns tickets to appropriate agents and resolves validation errors; routine decisions → matches the start
Accountability &amp; Impact: A2: Timely monitoring and correct assignment of tickets; weekly open-ticket count report → matches the start
Leadership &amp; Strategy: A1: Routes tickets to agents but no guidance or leadership described → matches the start</t>
        </is>
      </c>
      <c r="Q396" s="84" t="inlineStr">
        <is>
          <t>Open ▸</t>
        </is>
      </c>
      <c r="R396" s="84" t="inlineStr">
        <is>
          <t>Card ▸</t>
        </is>
      </c>
      <c r="S396" s="85" t="inlineStr">
        <is>
          <t>Customer Success &amp; Support</t>
        </is>
      </c>
      <c r="T396" s="86" t="inlineStr">
        <is>
          <t>Application &amp; Product Support</t>
        </is>
      </c>
      <c r="U396" s="86" t="inlineStr">
        <is>
          <t>R015</t>
        </is>
      </c>
      <c r="V396" s="86" t="inlineStr">
        <is>
          <t>Application &amp; Product Support · IC</t>
        </is>
      </c>
      <c r="W396" s="101" t="inlineStr">
        <is>
          <t>A3</t>
        </is>
      </c>
      <c r="X396" s="86" t="inlineStr">
        <is>
          <t>Band A · Practitioner</t>
        </is>
      </c>
      <c r="Y396" s="86" t="inlineStr">
        <is>
          <t>Senior Support Executive</t>
        </is>
      </c>
      <c r="Z396" s="86" t="n"/>
      <c r="AA396" s="86" t="inlineStr">
        <is>
          <t>Placed at A3 by the evidence: six ratings × market-derived weights and rules R1–R13 · no move needed for the reporting line</t>
        </is>
      </c>
      <c r="AB396" s="86" t="n"/>
      <c r="AC396" s="88" t="inlineStr">
        <is>
          <t>A3</t>
        </is>
      </c>
      <c r="AD396" s="21" t="inlineStr">
        <is>
          <t>High · 10.9 yrs vs market 2–5 yrs for A3</t>
        </is>
      </c>
      <c r="AE396" s="21" t="n"/>
      <c r="AF396" s="21" t="inlineStr">
        <is>
          <t>P2 · SFIA 3 Apply</t>
        </is>
      </c>
      <c r="AG396" s="89" t="str">
        <f>IFERROR(IF(INDEX(RM_I_C,MATCH($U396,RM_KEY,0))="","",INDEX(RM_I_C,MATCH($U396,RM_KEY,0))),"")</f>
        <v>H</v>
      </c>
      <c r="AH396" s="90" t="str">
        <f>IFERROR(IF(INDEX(RM_I_Au,MATCH($U396,RM_KEY,0))="","",INDEX(RM_I_Au,MATCH($U396,RM_KEY,0))),"")</f>
        <v>M</v>
      </c>
      <c r="AI396" s="90" t="str">
        <f>IFERROR(IF(INDEX(RM_I_Ac,MATCH($U396,RM_KEY,0))="","",INDEX(RM_I_Ac,MATCH($U396,RM_KEY,0))),"")</f>
        <v>M</v>
      </c>
      <c r="AJ396" s="90" t="str">
        <f>IFERROR(IF(INDEX(RM_I_L,MATCH($U396,RM_KEY,0))="","",INDEX(RM_I_L,MATCH($U396,RM_KEY,0))),"")</f>
        <v>L</v>
      </c>
      <c r="AK396" s="90" t="str">
        <f>IFERROR(IF(INDEX(RM_I_BI,MATCH($U396,RM_KEY,0))="","",INDEX(RM_I_BI,MATCH($U396,RM_KEY,0))),"")</f>
        <v>M</v>
      </c>
      <c r="AL396" s="90" t="str">
        <f>IFERROR(IF(INDEX(RM_I_Exp,MATCH($U396,RM_KEY,0))="","",INDEX(RM_I_Exp,MATCH($U396,RM_KEY,0))),"")</f>
        <v>L</v>
      </c>
      <c r="AM396" s="90" t="str">
        <f>IFERROR(IF(INDEX(RM_I_Edu,MATCH($U396,RM_KEY,0))="","",INDEX(RM_I_Edu,MATCH($U396,RM_KEY,0))),"")</f>
        <v>L</v>
      </c>
      <c r="AN396" s="91" t="str">
        <f>IFERROR(IF(INDEX(RM_M_C,MATCH($U396,RM_KEY,0))="","",INDEX(RM_M_C,MATCH($U396,RM_KEY,0))),"")</f>
        <v>H</v>
      </c>
      <c r="AO396" s="92" t="str">
        <f>IFERROR(IF(INDEX(RM_M_Au,MATCH($U396,RM_KEY,0))="","",INDEX(RM_M_Au,MATCH($U396,RM_KEY,0))),"")</f>
        <v>M</v>
      </c>
      <c r="AP396" s="92" t="str">
        <f>IFERROR(IF(INDEX(RM_M_Ac,MATCH($U396,RM_KEY,0))="","",INDEX(RM_M_Ac,MATCH($U396,RM_KEY,0))),"")</f>
        <v>M</v>
      </c>
      <c r="AQ396" s="92" t="str">
        <f>IFERROR(IF(INDEX(RM_M_L,MATCH($U396,RM_KEY,0))="","",INDEX(RM_M_L,MATCH($U396,RM_KEY,0))),"")</f>
        <v>L</v>
      </c>
      <c r="AR396" s="92" t="str">
        <f>IFERROR(IF(INDEX(RM_M_BI,MATCH($U396,RM_KEY,0))="","",INDEX(RM_M_BI,MATCH($U396,RM_KEY,0))),"")</f>
        <v>L</v>
      </c>
      <c r="AS396" s="92" t="str">
        <f>IFERROR(IF(INDEX(RM_M_Exp,MATCH($U396,RM_KEY,0))="","",INDEX(RM_M_Exp,MATCH($U396,RM_KEY,0))),"")</f>
        <v>L</v>
      </c>
      <c r="AT396" s="92" t="str">
        <f>IFERROR(IF(INDEX(RM_M_Edu,MATCH($U396,RM_KEY,0))="","",INDEX(RM_M_Edu,MATCH($U396,RM_KEY,0))),"")</f>
        <v>L</v>
      </c>
      <c r="AU396" s="93" t="str">
        <f>IFERROR(IF(INDEX(RM_L_C,MATCH($U396,RM_KEY,0))="","",INDEX(RM_L_C,MATCH($U396,RM_KEY,0))),"")</f>
        <v/>
      </c>
      <c r="AV396" s="94" t="str">
        <f>IFERROR(IF(INDEX(RM_L_Au,MATCH($U396,RM_KEY,0))="","",INDEX(RM_L_Au,MATCH($U396,RM_KEY,0))),"")</f>
        <v/>
      </c>
      <c r="AW396" s="94" t="str">
        <f>IFERROR(IF(INDEX(RM_L_Ac,MATCH($U396,RM_KEY,0))="","",INDEX(RM_L_Ac,MATCH($U396,RM_KEY,0))),"")</f>
        <v/>
      </c>
      <c r="AX396" s="94" t="str">
        <f>IFERROR(IF(INDEX(RM_L_L,MATCH($U396,RM_KEY,0))="","",INDEX(RM_L_L,MATCH($U396,RM_KEY,0))),"")</f>
        <v/>
      </c>
      <c r="AY396" s="94" t="str">
        <f>IFERROR(IF(INDEX(RM_L_BI,MATCH($U396,RM_KEY,0))="","",INDEX(RM_L_BI,MATCH($U396,RM_KEY,0))),"")</f>
        <v/>
      </c>
      <c r="AZ396" s="94" t="str">
        <f>IFERROR(IF(INDEX(RM_L_Exp,MATCH($U396,RM_KEY,0))="","",INDEX(RM_L_Exp,MATCH($U396,RM_KEY,0))),"")</f>
        <v/>
      </c>
      <c r="BA396" s="94" t="str">
        <f>IFERROR(IF(INDEX(RM_L_Edu,MATCH($U396,RM_KEY,0))="","",INDEX(RM_L_Edu,MATCH($U396,RM_KEY,0))),"")</f>
        <v/>
      </c>
      <c r="BB396" s="89" t="inlineStr">
        <is>
          <t>L</t>
        </is>
      </c>
      <c r="BC396" s="90" t="inlineStr">
        <is>
          <t>L</t>
        </is>
      </c>
      <c r="BD396" s="90" t="inlineStr">
        <is>
          <t>L</t>
        </is>
      </c>
      <c r="BE396" s="90" t="inlineStr">
        <is>
          <t>L</t>
        </is>
      </c>
      <c r="BF396" s="90" t="n"/>
      <c r="BG396" s="90" t="inlineStr">
        <is>
          <t>H</t>
        </is>
      </c>
      <c r="BH396" s="90" t="inlineStr">
        <is>
          <t>H</t>
        </is>
      </c>
      <c r="BI396" s="93" t="n"/>
      <c r="BJ396" s="94" t="n"/>
      <c r="BK396" s="94" t="n"/>
      <c r="BL396" s="94" t="n"/>
      <c r="BM396" s="94" t="n"/>
      <c r="BN396" s="94" t="n"/>
      <c r="BO396" s="94" t="n"/>
      <c r="BP396" s="63" t="n"/>
      <c r="BQ396" s="95" t="str">
        <f>IF(CY396=0,"",IF(BP396&lt;&gt;"",BP396,IF(LEFT(W396,1)="X",W396,IF(OR(W396="B+",W396="C+"),INDEX(LAD_PC,MAX(1,MIN(14,MATCH(W396,LAD_PC,0)+IF((DA396-CZ396)&gt;=0.5,1,IF((DA396-CZ396)&lt;=-0.5,-1,0))))),INDEX(LAD_STD,MAX(1,MIN(12,MATCH(W396,LAD_STD,0)+IF((DA396-CZ396)&gt;=0.5,1,IF((DA396-CZ396)&lt;=-0.5,-1,0)))))))))</f>
        <v/>
      </c>
      <c r="BR396" s="86" t="str">
        <f>IF(BQ396="","",IFERROR(CHOOSE(INDEX(B_RANK,MATCH(BQ396,B_LVL,0)),"Band A · Practitioner","Band B · Specialist / Manager","B+ · Player-Coach","Band C · Principal / Head","C+ · Player-Coach","Band D · Business leadership","Band E · Enterprise leadership"),"Band X · Consultant"))</f>
        <v/>
      </c>
      <c r="BS396" s="86" t="str">
        <f>IF(BQ396="","",IF(BQ396=W396,"• Same",IF(INDEX(B_VAL,MATCH(BQ396,B_LVL,0))&gt;INDEX(B_VAL,MATCH(W396,B_LVL,0)),"▲ Up","▼ Down")))</f>
        <v/>
      </c>
      <c r="BT396" s="95" t="str">
        <f>IF(BQ396&lt;&gt;"",BQ396,W396)</f>
        <v>A3</v>
      </c>
      <c r="BU396" s="86" t="str">
        <f>IFERROR(IF($H396="","—",IF(OR(LEFT(BT396,1)="X",LEFT(INDEX($BT$7:$BT$592,MATCH($H396,$D$7:$D$592,0)),1)="X"),"—",IF(AND(LEFT(BT396,1)="E",LEFT(INDEX($BT$7:$BT$592,MATCH($H396,$D$7:$D$592,0)),1)="E"),"Exception · Band E",IF(INDEX(B_VAL,MATCH(BT396,B_LVL,0))&gt;=INDEX(B_VAL,MATCH(INDEX($BT$7:$BT$592,MATCH($H396,$D$7:$D$592,0)),B_LVL,0)),"⚠ At or above the manager",IF(INDEX(B_RANK,MATCH(BT396,B_LVL,0))=INDEX(B_RANK,MATCH(INDEX($BT$7:$BT$592,MATCH($H396,$D$7:$D$592,0)),B_LVL,0)),"⚠ Same band as the manager","OK"))))),"—")</f>
        <v>OK</v>
      </c>
      <c r="BV396" s="64" t="n"/>
      <c r="BW396" s="20">
        <f>IFERROR(INDEX(LMH_PTS,MATCH(AG396,LMH_KEY,0)),0)</f>
        <v>9</v>
      </c>
      <c r="BX396" s="21">
        <f>IFERROR(INDEX(LMH_PTS,MATCH(AH396,LMH_KEY,0)),0)</f>
        <v>3</v>
      </c>
      <c r="BY396" s="21">
        <f>IFERROR(INDEX(LMH_PTS,MATCH(AI396,LMH_KEY,0)),0)</f>
        <v>3</v>
      </c>
      <c r="BZ396" s="21">
        <f>IFERROR(INDEX(LMH_PTS,MATCH(AJ396,LMH_KEY,0)),0)</f>
        <v>1</v>
      </c>
      <c r="CA396" s="21">
        <f>IFERROR(INDEX(LMH_PTS,MATCH(AK396,LMH_KEY,0)),0)</f>
        <v>3</v>
      </c>
      <c r="CB396" s="21">
        <f>IFERROR(INDEX(LMH_PTS,MATCH(AL396,LMH_KEY,0)),0)</f>
        <v>1</v>
      </c>
      <c r="CC396" s="21">
        <f>IFERROR(INDEX(LMH_PTS,MATCH(AM396,LMH_KEY,0)),0)</f>
        <v>1</v>
      </c>
      <c r="CD396" s="21">
        <f>IFERROR(INDEX(LMH_PTS,MATCH(IF(AU396&lt;&gt;"",AU396,AG396),LMH_KEY,0)),0)</f>
        <v>9</v>
      </c>
      <c r="CE396" s="21">
        <f>IFERROR(INDEX(LMH_PTS,MATCH(IF(AV396&lt;&gt;"",AV396,AH396),LMH_KEY,0)),0)</f>
        <v>3</v>
      </c>
      <c r="CF396" s="21">
        <f>IFERROR(INDEX(LMH_PTS,MATCH(IF(AW396&lt;&gt;"",AW396,AI396),LMH_KEY,0)),0)</f>
        <v>3</v>
      </c>
      <c r="CG396" s="21">
        <f>IFERROR(INDEX(LMH_PTS,MATCH(IF(AX396&lt;&gt;"",AX396,AJ396),LMH_KEY,0)),0)</f>
        <v>1</v>
      </c>
      <c r="CH396" s="21">
        <f>IFERROR(INDEX(LMH_PTS,MATCH(IF(AY396&lt;&gt;"",AY396,AK396),LMH_KEY,0)),0)</f>
        <v>3</v>
      </c>
      <c r="CI396" s="21">
        <f>IFERROR(INDEX(LMH_PTS,MATCH(IF(AZ396&lt;&gt;"",AZ396,AL396),LMH_KEY,0)),0)</f>
        <v>1</v>
      </c>
      <c r="CJ396" s="21">
        <f>IFERROR(INDEX(LMH_PTS,MATCH(IF(BA396&lt;&gt;"",BA396,AM396),LMH_KEY,0)),0)</f>
        <v>1</v>
      </c>
      <c r="CK396" s="21">
        <f>IF(BB396="",0,IFERROR(INDEX(LMH_STEP,MATCH(BB396,LMH_KEY,0)),0))</f>
        <v>-1</v>
      </c>
      <c r="CL396" s="21">
        <f>IF(BC396="",0,IFERROR(INDEX(LMH_STEP,MATCH(BC396,LMH_KEY,0)),0))</f>
        <v>-1</v>
      </c>
      <c r="CM396" s="21">
        <f>IF(BD396="",0,IFERROR(INDEX(LMH_STEP,MATCH(BD396,LMH_KEY,0)),0))</f>
        <v>-1</v>
      </c>
      <c r="CN396" s="21">
        <f>IF(BE396="",0,IFERROR(INDEX(LMH_STEP,MATCH(BE396,LMH_KEY,0)),0))</f>
        <v>-1</v>
      </c>
      <c r="CO396" s="21">
        <f>IF(BF396="",0,IFERROR(INDEX(LMH_STEP,MATCH(BF396,LMH_KEY,0)),0))</f>
        <v>0</v>
      </c>
      <c r="CP396" s="21">
        <f>IF(BG396="",0,IFERROR(INDEX(LMH_STEP,MATCH(BG396,LMH_KEY,0)),0))</f>
        <v>1</v>
      </c>
      <c r="CQ396" s="21">
        <f>IF(BH396="",0,IFERROR(INDEX(LMH_STEP,MATCH(BH396,LMH_KEY,0)),0))</f>
        <v>1</v>
      </c>
      <c r="CR396" s="21">
        <f>IF(BI396&lt;&gt;"",IFERROR(INDEX(LMH_STEP,MATCH(BI396,LMH_KEY,0)),0),CK396)</f>
        <v>-1</v>
      </c>
      <c r="CS396" s="21">
        <f>IF(BJ396&lt;&gt;"",IFERROR(INDEX(LMH_STEP,MATCH(BJ396,LMH_KEY,0)),0),CL396)</f>
        <v>-1</v>
      </c>
      <c r="CT396" s="21">
        <f>IF(BK396&lt;&gt;"",IFERROR(INDEX(LMH_STEP,MATCH(BK396,LMH_KEY,0)),0),CM396)</f>
        <v>-1</v>
      </c>
      <c r="CU396" s="21">
        <f>IF(BL396&lt;&gt;"",IFERROR(INDEX(LMH_STEP,MATCH(BL396,LMH_KEY,0)),0),CN396)</f>
        <v>-1</v>
      </c>
      <c r="CV396" s="21">
        <f>IF(BM396&lt;&gt;"",IFERROR(INDEX(LMH_STEP,MATCH(BM396,LMH_KEY,0)),0),CO396)</f>
        <v>0</v>
      </c>
      <c r="CW396" s="21">
        <f>IF(BN396&lt;&gt;"",IFERROR(INDEX(LMH_STEP,MATCH(BN396,LMH_KEY,0)),0),CP396)</f>
        <v>1</v>
      </c>
      <c r="CX396" s="21">
        <f>IF(BO396&lt;&gt;"",IFERROR(INDEX(LMH_STEP,MATCH(BO396,LMH_KEY,0)),0),CQ396)</f>
        <v>1</v>
      </c>
      <c r="CY396" s="21">
        <f>COUNTA(BI396:BO396)+IF(BP396&lt;&gt;"",1,0)+IFERROR(INDEX(RM_LCNT,MATCH($U396,RM_KEY,0)),0)</f>
        <v>0</v>
      </c>
      <c r="CZ396" s="21">
        <f>IF((BW396+BX396+BY396+BZ396+CA396+CB396+CC396)=0,0,(BW396*CK396+BX396*CL396+BY396*CM396+BZ396*CN396+CA396*CO396+CB396*CP396+CC396*CQ396)/(BW396+BX396+BY396+BZ396+CA396+CB396+CC396))</f>
        <v>-0.666666666666667</v>
      </c>
      <c r="DA396" s="21">
        <f>IF((CD396+CE396+CF396+CG396+CH396+CI396+CJ396)=0,0,(CD396*CR396+CE396*CS396+CF396*CT396+CG396*CU396+CH396*CV396+CI396*CW396+CJ396*CX396)/(CD396+CE396+CF396+CG396+CH396+CI396+CJ396))</f>
        <v>-0.666666666666667</v>
      </c>
    </row>
    <row r="397" ht="70" customHeight="1">
      <c r="A397" s="59" t="inlineStr">
        <is>
          <t>iFile</t>
        </is>
      </c>
      <c r="B397" s="17" t="inlineStr">
        <is>
          <t>Technology</t>
        </is>
      </c>
      <c r="C397" s="17" t="n">
        <v>4</v>
      </c>
      <c r="D397" s="17" t="inlineStr">
        <is>
          <t>IRIS2482</t>
        </is>
      </c>
      <c r="E397" s="17" t="inlineStr">
        <is>
          <t>Aquib Shah</t>
        </is>
      </c>
      <c r="F397" s="17" t="inlineStr">
        <is>
          <t>Trainee Software Engineer</t>
        </is>
      </c>
      <c r="G397" s="17" t="inlineStr">
        <is>
          <t>Nivedita Wagh</t>
        </is>
      </c>
      <c r="H397" s="17" t="inlineStr">
        <is>
          <t>IRIS1590</t>
        </is>
      </c>
      <c r="I397" s="17" t="n">
        <v>2.4</v>
      </c>
      <c r="J397" s="17" t="inlineStr">
        <is>
          <t>B.E</t>
        </is>
      </c>
      <c r="K397" s="17" t="inlineStr">
        <is>
          <t>L2 – Trainee</t>
        </is>
      </c>
      <c r="L397" s="82" t="inlineStr">
        <is>
          <t>20 of 20</t>
        </is>
      </c>
      <c r="M397" s="83" t="n"/>
      <c r="N39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397" s="83" t="inlineStr">
        <is>
          <t>Latest rating: 2 · Potential: Medium · 9-box: High Impact / Growth Talent</t>
        </is>
      </c>
      <c r="P397" s="83" t="n"/>
      <c r="Q397" s="84" t="inlineStr">
        <is>
          <t>Open ▸</t>
        </is>
      </c>
      <c r="R397" s="84" t="inlineStr">
        <is>
          <t>Card ▸</t>
        </is>
      </c>
      <c r="S397" s="85" t="inlineStr">
        <is>
          <t>Engineering &amp; Development</t>
        </is>
      </c>
      <c r="T397" s="86" t="inlineStr">
        <is>
          <t>Backend Development</t>
        </is>
      </c>
      <c r="U397" s="86" t="inlineStr">
        <is>
          <t>R032</t>
        </is>
      </c>
      <c r="V397" s="86" t="inlineStr">
        <is>
          <t>Backend Development · IC</t>
        </is>
      </c>
      <c r="W397" s="101" t="inlineStr">
        <is>
          <t>A2</t>
        </is>
      </c>
      <c r="X397" s="86" t="inlineStr">
        <is>
          <t>Band A · Practitioner</t>
        </is>
      </c>
      <c r="Y397" s="86" t="inlineStr">
        <is>
          <t>Software Engineer</t>
        </is>
      </c>
      <c r="Z397" s="86" t="n"/>
      <c r="AA397" s="86" t="inlineStr">
        <is>
          <t>Placed at A2 by the evidence: six ratings × market-derived weights and rules R1–R13 · no move needed for the reporting line</t>
        </is>
      </c>
      <c r="AB397" s="86" t="n"/>
      <c r="AC397" s="88" t="inlineStr">
        <is>
          <t>A2</t>
        </is>
      </c>
      <c r="AD397" s="21" t="inlineStr">
        <is>
          <t>Medium · 2.4 yrs vs market 0–3 yrs for A2</t>
        </is>
      </c>
      <c r="AE397" s="21" t="n"/>
      <c r="AF397" s="21" t="inlineStr">
        <is>
          <t>P1–P2 · SFIA 2 Assist</t>
        </is>
      </c>
      <c r="AG397" s="89" t="str">
        <f>IFERROR(IF(INDEX(RM_I_C,MATCH($U397,RM_KEY,0))="","",INDEX(RM_I_C,MATCH($U397,RM_KEY,0))),"")</f>
        <v>H</v>
      </c>
      <c r="AH397" s="90" t="str">
        <f>IFERROR(IF(INDEX(RM_I_Au,MATCH($U397,RM_KEY,0))="","",INDEX(RM_I_Au,MATCH($U397,RM_KEY,0))),"")</f>
        <v>M</v>
      </c>
      <c r="AI397" s="90" t="str">
        <f>IFERROR(IF(INDEX(RM_I_Ac,MATCH($U397,RM_KEY,0))="","",INDEX(RM_I_Ac,MATCH($U397,RM_KEY,0))),"")</f>
        <v>L</v>
      </c>
      <c r="AJ397" s="90" t="str">
        <f>IFERROR(IF(INDEX(RM_I_L,MATCH($U397,RM_KEY,0))="","",INDEX(RM_I_L,MATCH($U397,RM_KEY,0))),"")</f>
        <v>L</v>
      </c>
      <c r="AK397" s="90" t="str">
        <f>IFERROR(IF(INDEX(RM_I_BI,MATCH($U397,RM_KEY,0))="","",INDEX(RM_I_BI,MATCH($U397,RM_KEY,0))),"")</f>
        <v>L</v>
      </c>
      <c r="AL397" s="90" t="str">
        <f>IFERROR(IF(INDEX(RM_I_Exp,MATCH($U397,RM_KEY,0))="","",INDEX(RM_I_Exp,MATCH($U397,RM_KEY,0))),"")</f>
        <v>L</v>
      </c>
      <c r="AM397" s="90" t="str">
        <f>IFERROR(IF(INDEX(RM_I_Edu,MATCH($U397,RM_KEY,0))="","",INDEX(RM_I_Edu,MATCH($U397,RM_KEY,0))),"")</f>
        <v>L</v>
      </c>
      <c r="AN397" s="91" t="str">
        <f>IFERROR(IF(INDEX(RM_M_C,MATCH($U397,RM_KEY,0))="","",INDEX(RM_M_C,MATCH($U397,RM_KEY,0))),"")</f>
        <v>H</v>
      </c>
      <c r="AO397" s="92" t="str">
        <f>IFERROR(IF(INDEX(RM_M_Au,MATCH($U397,RM_KEY,0))="","",INDEX(RM_M_Au,MATCH($U397,RM_KEY,0))),"")</f>
        <v>M</v>
      </c>
      <c r="AP397" s="92" t="str">
        <f>IFERROR(IF(INDEX(RM_M_Ac,MATCH($U397,RM_KEY,0))="","",INDEX(RM_M_Ac,MATCH($U397,RM_KEY,0))),"")</f>
        <v>M</v>
      </c>
      <c r="AQ397" s="92" t="str">
        <f>IFERROR(IF(INDEX(RM_M_L,MATCH($U397,RM_KEY,0))="","",INDEX(RM_M_L,MATCH($U397,RM_KEY,0))),"")</f>
        <v>L</v>
      </c>
      <c r="AR397" s="92" t="str">
        <f>IFERROR(IF(INDEX(RM_M_BI,MATCH($U397,RM_KEY,0))="","",INDEX(RM_M_BI,MATCH($U397,RM_KEY,0))),"")</f>
        <v>L</v>
      </c>
      <c r="AS397" s="92" t="str">
        <f>IFERROR(IF(INDEX(RM_M_Exp,MATCH($U397,RM_KEY,0))="","",INDEX(RM_M_Exp,MATCH($U397,RM_KEY,0))),"")</f>
        <v>L</v>
      </c>
      <c r="AT397" s="92" t="str">
        <f>IFERROR(IF(INDEX(RM_M_Edu,MATCH($U397,RM_KEY,0))="","",INDEX(RM_M_Edu,MATCH($U397,RM_KEY,0))),"")</f>
        <v>L</v>
      </c>
      <c r="AU397" s="93" t="str">
        <f>IFERROR(IF(INDEX(RM_L_C,MATCH($U397,RM_KEY,0))="","",INDEX(RM_L_C,MATCH($U397,RM_KEY,0))),"")</f>
        <v/>
      </c>
      <c r="AV397" s="94" t="str">
        <f>IFERROR(IF(INDEX(RM_L_Au,MATCH($U397,RM_KEY,0))="","",INDEX(RM_L_Au,MATCH($U397,RM_KEY,0))),"")</f>
        <v/>
      </c>
      <c r="AW397" s="94" t="str">
        <f>IFERROR(IF(INDEX(RM_L_Ac,MATCH($U397,RM_KEY,0))="","",INDEX(RM_L_Ac,MATCH($U397,RM_KEY,0))),"")</f>
        <v/>
      </c>
      <c r="AX397" s="94" t="str">
        <f>IFERROR(IF(INDEX(RM_L_L,MATCH($U397,RM_KEY,0))="","",INDEX(RM_L_L,MATCH($U397,RM_KEY,0))),"")</f>
        <v/>
      </c>
      <c r="AY397" s="94" t="str">
        <f>IFERROR(IF(INDEX(RM_L_BI,MATCH($U397,RM_KEY,0))="","",INDEX(RM_L_BI,MATCH($U397,RM_KEY,0))),"")</f>
        <v/>
      </c>
      <c r="AZ397" s="94" t="str">
        <f>IFERROR(IF(INDEX(RM_L_Exp,MATCH($U397,RM_KEY,0))="","",INDEX(RM_L_Exp,MATCH($U397,RM_KEY,0))),"")</f>
        <v/>
      </c>
      <c r="BA397" s="94" t="str">
        <f>IFERROR(IF(INDEX(RM_L_Edu,MATCH($U397,RM_KEY,0))="","",INDEX(RM_L_Edu,MATCH($U397,RM_KEY,0))),"")</f>
        <v/>
      </c>
      <c r="BB397" s="89" t="n"/>
      <c r="BC397" s="90" t="n"/>
      <c r="BD397" s="90" t="n"/>
      <c r="BE397" s="90" t="n"/>
      <c r="BF397" s="90" t="n"/>
      <c r="BG397" s="90" t="inlineStr">
        <is>
          <t>H</t>
        </is>
      </c>
      <c r="BH397" s="90" t="inlineStr">
        <is>
          <t>M</t>
        </is>
      </c>
      <c r="BI397" s="93" t="n"/>
      <c r="BJ397" s="94" t="n"/>
      <c r="BK397" s="94" t="n"/>
      <c r="BL397" s="94" t="n"/>
      <c r="BM397" s="94" t="n"/>
      <c r="BN397" s="94" t="n"/>
      <c r="BO397" s="94" t="n"/>
      <c r="BP397" s="63" t="n"/>
      <c r="BQ397" s="95" t="str">
        <f>IF(CY397=0,"",IF(BP397&lt;&gt;"",BP397,IF(LEFT(W397,1)="X",W397,IF(OR(W397="B+",W397="C+"),INDEX(LAD_PC,MAX(1,MIN(14,MATCH(W397,LAD_PC,0)+IF((DA397-CZ397)&gt;=0.5,1,IF((DA397-CZ397)&lt;=-0.5,-1,0))))),INDEX(LAD_STD,MAX(1,MIN(12,MATCH(W397,LAD_STD,0)+IF((DA397-CZ397)&gt;=0.5,1,IF((DA397-CZ397)&lt;=-0.5,-1,0)))))))))</f>
        <v/>
      </c>
      <c r="BR397" s="86" t="str">
        <f>IF(BQ397="","",IFERROR(CHOOSE(INDEX(B_RANK,MATCH(BQ397,B_LVL,0)),"Band A · Practitioner","Band B · Specialist / Manager","B+ · Player-Coach","Band C · Principal / Head","C+ · Player-Coach","Band D · Business leadership","Band E · Enterprise leadership"),"Band X · Consultant"))</f>
        <v/>
      </c>
      <c r="BS397" s="86" t="str">
        <f>IF(BQ397="","",IF(BQ397=W397,"• Same",IF(INDEX(B_VAL,MATCH(BQ397,B_LVL,0))&gt;INDEX(B_VAL,MATCH(W397,B_LVL,0)),"▲ Up","▼ Down")))</f>
        <v/>
      </c>
      <c r="BT397" s="95" t="str">
        <f>IF(BQ397&lt;&gt;"",BQ397,W397)</f>
        <v>A2</v>
      </c>
      <c r="BU397" s="86" t="str">
        <f>IFERROR(IF($H397="","—",IF(OR(LEFT(BT397,1)="X",LEFT(INDEX($BT$7:$BT$592,MATCH($H397,$D$7:$D$592,0)),1)="X"),"—",IF(AND(LEFT(BT397,1)="E",LEFT(INDEX($BT$7:$BT$592,MATCH($H397,$D$7:$D$592,0)),1)="E"),"Exception · Band E",IF(INDEX(B_VAL,MATCH(BT397,B_LVL,0))&gt;=INDEX(B_VAL,MATCH(INDEX($BT$7:$BT$592,MATCH($H397,$D$7:$D$592,0)),B_LVL,0)),"⚠ At or above the manager",IF(INDEX(B_RANK,MATCH(BT397,B_LVL,0))=INDEX(B_RANK,MATCH(INDEX($BT$7:$BT$592,MATCH($H397,$D$7:$D$592,0)),B_LVL,0)),"⚠ Same band as the manager","OK"))))),"—")</f>
        <v>OK</v>
      </c>
      <c r="BV397" s="64" t="n"/>
      <c r="BW397" s="20">
        <f>IFERROR(INDEX(LMH_PTS,MATCH(AG397,LMH_KEY,0)),0)</f>
        <v>9</v>
      </c>
      <c r="BX397" s="21">
        <f>IFERROR(INDEX(LMH_PTS,MATCH(AH397,LMH_KEY,0)),0)</f>
        <v>3</v>
      </c>
      <c r="BY397" s="21">
        <f>IFERROR(INDEX(LMH_PTS,MATCH(AI397,LMH_KEY,0)),0)</f>
        <v>1</v>
      </c>
      <c r="BZ397" s="21">
        <f>IFERROR(INDEX(LMH_PTS,MATCH(AJ397,LMH_KEY,0)),0)</f>
        <v>1</v>
      </c>
      <c r="CA397" s="21">
        <f>IFERROR(INDEX(LMH_PTS,MATCH(AK397,LMH_KEY,0)),0)</f>
        <v>1</v>
      </c>
      <c r="CB397" s="21">
        <f>IFERROR(INDEX(LMH_PTS,MATCH(AL397,LMH_KEY,0)),0)</f>
        <v>1</v>
      </c>
      <c r="CC397" s="21">
        <f>IFERROR(INDEX(LMH_PTS,MATCH(AM397,LMH_KEY,0)),0)</f>
        <v>1</v>
      </c>
      <c r="CD397" s="21">
        <f>IFERROR(INDEX(LMH_PTS,MATCH(IF(AU397&lt;&gt;"",AU397,AG397),LMH_KEY,0)),0)</f>
        <v>9</v>
      </c>
      <c r="CE397" s="21">
        <f>IFERROR(INDEX(LMH_PTS,MATCH(IF(AV397&lt;&gt;"",AV397,AH397),LMH_KEY,0)),0)</f>
        <v>3</v>
      </c>
      <c r="CF397" s="21">
        <f>IFERROR(INDEX(LMH_PTS,MATCH(IF(AW397&lt;&gt;"",AW397,AI397),LMH_KEY,0)),0)</f>
        <v>1</v>
      </c>
      <c r="CG397" s="21">
        <f>IFERROR(INDEX(LMH_PTS,MATCH(IF(AX397&lt;&gt;"",AX397,AJ397),LMH_KEY,0)),0)</f>
        <v>1</v>
      </c>
      <c r="CH397" s="21">
        <f>IFERROR(INDEX(LMH_PTS,MATCH(IF(AY397&lt;&gt;"",AY397,AK397),LMH_KEY,0)),0)</f>
        <v>1</v>
      </c>
      <c r="CI397" s="21">
        <f>IFERROR(INDEX(LMH_PTS,MATCH(IF(AZ397&lt;&gt;"",AZ397,AL397),LMH_KEY,0)),0)</f>
        <v>1</v>
      </c>
      <c r="CJ397" s="21">
        <f>IFERROR(INDEX(LMH_PTS,MATCH(IF(BA397&lt;&gt;"",BA397,AM397),LMH_KEY,0)),0)</f>
        <v>1</v>
      </c>
      <c r="CK397" s="21">
        <f>IF(BB397="",0,IFERROR(INDEX(LMH_STEP,MATCH(BB397,LMH_KEY,0)),0))</f>
        <v>0</v>
      </c>
      <c r="CL397" s="21">
        <f>IF(BC397="",0,IFERROR(INDEX(LMH_STEP,MATCH(BC397,LMH_KEY,0)),0))</f>
        <v>0</v>
      </c>
      <c r="CM397" s="21">
        <f>IF(BD397="",0,IFERROR(INDEX(LMH_STEP,MATCH(BD397,LMH_KEY,0)),0))</f>
        <v>0</v>
      </c>
      <c r="CN397" s="21">
        <f>IF(BE397="",0,IFERROR(INDEX(LMH_STEP,MATCH(BE397,LMH_KEY,0)),0))</f>
        <v>0</v>
      </c>
      <c r="CO397" s="21">
        <f>IF(BF397="",0,IFERROR(INDEX(LMH_STEP,MATCH(BF397,LMH_KEY,0)),0))</f>
        <v>0</v>
      </c>
      <c r="CP397" s="21">
        <f>IF(BG397="",0,IFERROR(INDEX(LMH_STEP,MATCH(BG397,LMH_KEY,0)),0))</f>
        <v>1</v>
      </c>
      <c r="CQ397" s="21">
        <f>IF(BH397="",0,IFERROR(INDEX(LMH_STEP,MATCH(BH397,LMH_KEY,0)),0))</f>
        <v>0</v>
      </c>
      <c r="CR397" s="21">
        <f>IF(BI397&lt;&gt;"",IFERROR(INDEX(LMH_STEP,MATCH(BI397,LMH_KEY,0)),0),CK397)</f>
        <v>0</v>
      </c>
      <c r="CS397" s="21">
        <f>IF(BJ397&lt;&gt;"",IFERROR(INDEX(LMH_STEP,MATCH(BJ397,LMH_KEY,0)),0),CL397)</f>
        <v>0</v>
      </c>
      <c r="CT397" s="21">
        <f>IF(BK397&lt;&gt;"",IFERROR(INDEX(LMH_STEP,MATCH(BK397,LMH_KEY,0)),0),CM397)</f>
        <v>0</v>
      </c>
      <c r="CU397" s="21">
        <f>IF(BL397&lt;&gt;"",IFERROR(INDEX(LMH_STEP,MATCH(BL397,LMH_KEY,0)),0),CN397)</f>
        <v>0</v>
      </c>
      <c r="CV397" s="21">
        <f>IF(BM397&lt;&gt;"",IFERROR(INDEX(LMH_STEP,MATCH(BM397,LMH_KEY,0)),0),CO397)</f>
        <v>0</v>
      </c>
      <c r="CW397" s="21">
        <f>IF(BN397&lt;&gt;"",IFERROR(INDEX(LMH_STEP,MATCH(BN397,LMH_KEY,0)),0),CP397)</f>
        <v>1</v>
      </c>
      <c r="CX397" s="21">
        <f>IF(BO397&lt;&gt;"",IFERROR(INDEX(LMH_STEP,MATCH(BO397,LMH_KEY,0)),0),CQ397)</f>
        <v>0</v>
      </c>
      <c r="CY397" s="21">
        <f>COUNTA(BI397:BO397)+IF(BP397&lt;&gt;"",1,0)+IFERROR(INDEX(RM_LCNT,MATCH($U397,RM_KEY,0)),0)</f>
        <v>0</v>
      </c>
      <c r="CZ397" s="21">
        <f>IF((BW397+BX397+BY397+BZ397+CA397+CB397+CC397)=0,0,(BW397*CK397+BX397*CL397+BY397*CM397+BZ397*CN397+CA397*CO397+CB397*CP397+CC397*CQ397)/(BW397+BX397+BY397+BZ397+CA397+CB397+CC397))</f>
        <v>0.0588235294117647</v>
      </c>
      <c r="DA397" s="21">
        <f>IF((CD397+CE397+CF397+CG397+CH397+CI397+CJ397)=0,0,(CD397*CR397+CE397*CS397+CF397*CT397+CG397*CU397+CH397*CV397+CI397*CW397+CJ397*CX397)/(CD397+CE397+CF397+CG397+CH397+CI397+CJ397))</f>
        <v>0.0588235294117647</v>
      </c>
    </row>
    <row r="398" ht="70" customHeight="1">
      <c r="A398" s="59" t="inlineStr">
        <is>
          <t>iFile</t>
        </is>
      </c>
      <c r="B398" s="17" t="inlineStr">
        <is>
          <t>Technology</t>
        </is>
      </c>
      <c r="C398" s="17" t="n">
        <v>3</v>
      </c>
      <c r="D398" s="17" t="inlineStr">
        <is>
          <t>IRIS2409</t>
        </is>
      </c>
      <c r="E398" s="17" t="inlineStr">
        <is>
          <t>Prabhakar Mhadse</t>
        </is>
      </c>
      <c r="F398" s="17" t="inlineStr">
        <is>
          <t>Senior Software Engineer</t>
        </is>
      </c>
      <c r="G398" s="17" t="inlineStr">
        <is>
          <t>Pradip Dey</t>
        </is>
      </c>
      <c r="H398" s="17" t="inlineStr">
        <is>
          <t>IRISC223</t>
        </is>
      </c>
      <c r="I398" s="17" t="n">
        <v>8.199999999999999</v>
      </c>
      <c r="J398" s="17" t="inlineStr">
        <is>
          <t>ME</t>
        </is>
      </c>
      <c r="K398" s="17" t="inlineStr">
        <is>
          <t>L4 – Senior</t>
        </is>
      </c>
      <c r="L398" s="82" t="inlineStr">
        <is>
          <t>20 of 20</t>
        </is>
      </c>
      <c r="M398" s="83" t="n"/>
      <c r="N398" s="83" t="n"/>
      <c r="O398" s="83" t="inlineStr">
        <is>
          <t>Latest rating: Not rated · manager · 9-box: Not placed · manager</t>
        </is>
      </c>
      <c r="P398" s="83" t="inlineStr">
        <is>
          <t>Complexity &amp; Expertise: A3: Builds AI solutions end to end in Python and deploys them with Docker/Podman → matches the start
Autonomy &amp; Decision: A2: Decides technical implementation of own work only → moved down 0.5
Accountability &amp; Impact: A2: own survey / KRA answers · summarised by the rater; not quoted → moved down 0.5
Leadership &amp; Strategy: A1: No guiding described despite one report → moved down 0.5</t>
        </is>
      </c>
      <c r="Q398" s="84" t="inlineStr">
        <is>
          <t>Open ▸</t>
        </is>
      </c>
      <c r="R398" s="84" t="inlineStr">
        <is>
          <t>Card ▸</t>
        </is>
      </c>
      <c r="S398" s="85" t="inlineStr">
        <is>
          <t>Engineering &amp; Development</t>
        </is>
      </c>
      <c r="T398" s="86" t="inlineStr">
        <is>
          <t>AI / ML &amp; GenAI Engineering</t>
        </is>
      </c>
      <c r="U398" s="86" t="inlineStr">
        <is>
          <t>R029</t>
        </is>
      </c>
      <c r="V398" s="86" t="inlineStr">
        <is>
          <t>AI / ML &amp; GenAI Engineering · IC</t>
        </is>
      </c>
      <c r="W398" s="99" t="inlineStr">
        <is>
          <t>B1</t>
        </is>
      </c>
      <c r="X398" s="86" t="inlineStr">
        <is>
          <t>Band B · Specialist / Manager</t>
        </is>
      </c>
      <c r="Y398" s="86" t="inlineStr">
        <is>
          <t>AI/ML Specialist – POD Lead</t>
        </is>
      </c>
      <c r="Z398" s="86" t="n"/>
      <c r="AA398" s="86" t="inlineStr">
        <is>
          <t>Placed at B1 by the evidence: six ratings × market-derived weights and rules R1–R13 · no move needed for the reporting line</t>
        </is>
      </c>
      <c r="AB398" s="86" t="n"/>
      <c r="AC398" s="88" t="inlineStr">
        <is>
          <t>A3</t>
        </is>
      </c>
      <c r="AD398" s="21" t="inlineStr">
        <is>
          <t>High · 8.2 yrs vs market 4–8 yrs for B1</t>
        </is>
      </c>
      <c r="AE398" s="21" t="inlineStr">
        <is>
          <t>1 direct reports · norm IC: none · Team Lead: 3–5</t>
        </is>
      </c>
      <c r="AF398" s="21" t="inlineStr">
        <is>
          <t>P3 / M2 · SFIA 4 Enable</t>
        </is>
      </c>
      <c r="AG398" s="89" t="str">
        <f>IFERROR(IF(INDEX(RM_I_C,MATCH($U398,RM_KEY,0))="","",INDEX(RM_I_C,MATCH($U398,RM_KEY,0))),"")</f>
        <v>H</v>
      </c>
      <c r="AH398" s="90" t="str">
        <f>IFERROR(IF(INDEX(RM_I_Au,MATCH($U398,RM_KEY,0))="","",INDEX(RM_I_Au,MATCH($U398,RM_KEY,0))),"")</f>
        <v>M</v>
      </c>
      <c r="AI398" s="90" t="str">
        <f>IFERROR(IF(INDEX(RM_I_Ac,MATCH($U398,RM_KEY,0))="","",INDEX(RM_I_Ac,MATCH($U398,RM_KEY,0))),"")</f>
        <v>L</v>
      </c>
      <c r="AJ398" s="90" t="str">
        <f>IFERROR(IF(INDEX(RM_I_L,MATCH($U398,RM_KEY,0))="","",INDEX(RM_I_L,MATCH($U398,RM_KEY,0))),"")</f>
        <v>L</v>
      </c>
      <c r="AK398" s="90" t="str">
        <f>IFERROR(IF(INDEX(RM_I_BI,MATCH($U398,RM_KEY,0))="","",INDEX(RM_I_BI,MATCH($U398,RM_KEY,0))),"")</f>
        <v>L</v>
      </c>
      <c r="AL398" s="90" t="str">
        <f>IFERROR(IF(INDEX(RM_I_Exp,MATCH($U398,RM_KEY,0))="","",INDEX(RM_I_Exp,MATCH($U398,RM_KEY,0))),"")</f>
        <v>L</v>
      </c>
      <c r="AM398" s="90" t="str">
        <f>IFERROR(IF(INDEX(RM_I_Edu,MATCH($U398,RM_KEY,0))="","",INDEX(RM_I_Edu,MATCH($U398,RM_KEY,0))),"")</f>
        <v>L</v>
      </c>
      <c r="AN398" s="91" t="str">
        <f>IFERROR(IF(INDEX(RM_M_C,MATCH($U398,RM_KEY,0))="","",INDEX(RM_M_C,MATCH($U398,RM_KEY,0))),"")</f>
        <v>H</v>
      </c>
      <c r="AO398" s="92" t="str">
        <f>IFERROR(IF(INDEX(RM_M_Au,MATCH($U398,RM_KEY,0))="","",INDEX(RM_M_Au,MATCH($U398,RM_KEY,0))),"")</f>
        <v>M</v>
      </c>
      <c r="AP398" s="92" t="str">
        <f>IFERROR(IF(INDEX(RM_M_Ac,MATCH($U398,RM_KEY,0))="","",INDEX(RM_M_Ac,MATCH($U398,RM_KEY,0))),"")</f>
        <v>M</v>
      </c>
      <c r="AQ398" s="92" t="str">
        <f>IFERROR(IF(INDEX(RM_M_L,MATCH($U398,RM_KEY,0))="","",INDEX(RM_M_L,MATCH($U398,RM_KEY,0))),"")</f>
        <v>L</v>
      </c>
      <c r="AR398" s="92" t="str">
        <f>IFERROR(IF(INDEX(RM_M_BI,MATCH($U398,RM_KEY,0))="","",INDEX(RM_M_BI,MATCH($U398,RM_KEY,0))),"")</f>
        <v>L</v>
      </c>
      <c r="AS398" s="92" t="str">
        <f>IFERROR(IF(INDEX(RM_M_Exp,MATCH($U398,RM_KEY,0))="","",INDEX(RM_M_Exp,MATCH($U398,RM_KEY,0))),"")</f>
        <v>L</v>
      </c>
      <c r="AT398" s="92" t="str">
        <f>IFERROR(IF(INDEX(RM_M_Edu,MATCH($U398,RM_KEY,0))="","",INDEX(RM_M_Edu,MATCH($U398,RM_KEY,0))),"")</f>
        <v>L</v>
      </c>
      <c r="AU398" s="93" t="str">
        <f>IFERROR(IF(INDEX(RM_L_C,MATCH($U398,RM_KEY,0))="","",INDEX(RM_L_C,MATCH($U398,RM_KEY,0))),"")</f>
        <v/>
      </c>
      <c r="AV398" s="94" t="str">
        <f>IFERROR(IF(INDEX(RM_L_Au,MATCH($U398,RM_KEY,0))="","",INDEX(RM_L_Au,MATCH($U398,RM_KEY,0))),"")</f>
        <v/>
      </c>
      <c r="AW398" s="94" t="str">
        <f>IFERROR(IF(INDEX(RM_L_Ac,MATCH($U398,RM_KEY,0))="","",INDEX(RM_L_Ac,MATCH($U398,RM_KEY,0))),"")</f>
        <v/>
      </c>
      <c r="AX398" s="94" t="str">
        <f>IFERROR(IF(INDEX(RM_L_L,MATCH($U398,RM_KEY,0))="","",INDEX(RM_L_L,MATCH($U398,RM_KEY,0))),"")</f>
        <v/>
      </c>
      <c r="AY398" s="94" t="str">
        <f>IFERROR(IF(INDEX(RM_L_BI,MATCH($U398,RM_KEY,0))="","",INDEX(RM_L_BI,MATCH($U398,RM_KEY,0))),"")</f>
        <v/>
      </c>
      <c r="AZ398" s="94" t="str">
        <f>IFERROR(IF(INDEX(RM_L_Exp,MATCH($U398,RM_KEY,0))="","",INDEX(RM_L_Exp,MATCH($U398,RM_KEY,0))),"")</f>
        <v/>
      </c>
      <c r="BA398" s="94" t="str">
        <f>IFERROR(IF(INDEX(RM_L_Edu,MATCH($U398,RM_KEY,0))="","",INDEX(RM_L_Edu,MATCH($U398,RM_KEY,0))),"")</f>
        <v/>
      </c>
      <c r="BB398" s="89" t="inlineStr">
        <is>
          <t>L</t>
        </is>
      </c>
      <c r="BC398" s="90" t="inlineStr">
        <is>
          <t>L</t>
        </is>
      </c>
      <c r="BD398" s="90" t="inlineStr">
        <is>
          <t>L</t>
        </is>
      </c>
      <c r="BE398" s="90" t="inlineStr">
        <is>
          <t>L</t>
        </is>
      </c>
      <c r="BF398" s="90" t="n"/>
      <c r="BG398" s="90" t="inlineStr">
        <is>
          <t>H</t>
        </is>
      </c>
      <c r="BH398" s="90" t="inlineStr">
        <is>
          <t>H</t>
        </is>
      </c>
      <c r="BI398" s="93" t="n"/>
      <c r="BJ398" s="94" t="n"/>
      <c r="BK398" s="94" t="n"/>
      <c r="BL398" s="94" t="n"/>
      <c r="BM398" s="94" t="n"/>
      <c r="BN398" s="94" t="n"/>
      <c r="BO398" s="94" t="n"/>
      <c r="BP398" s="63" t="n"/>
      <c r="BQ398" s="95" t="str">
        <f>IF(CY398=0,"",IF(BP398&lt;&gt;"",BP398,IF(LEFT(W398,1)="X",W398,IF(OR(W398="B+",W398="C+"),INDEX(LAD_PC,MAX(1,MIN(14,MATCH(W398,LAD_PC,0)+IF((DA398-CZ398)&gt;=0.5,1,IF((DA398-CZ398)&lt;=-0.5,-1,0))))),INDEX(LAD_STD,MAX(1,MIN(12,MATCH(W398,LAD_STD,0)+IF((DA398-CZ398)&gt;=0.5,1,IF((DA398-CZ398)&lt;=-0.5,-1,0)))))))))</f>
        <v/>
      </c>
      <c r="BR398" s="86" t="str">
        <f>IF(BQ398="","",IFERROR(CHOOSE(INDEX(B_RANK,MATCH(BQ398,B_LVL,0)),"Band A · Practitioner","Band B · Specialist / Manager","B+ · Player-Coach","Band C · Principal / Head","C+ · Player-Coach","Band D · Business leadership","Band E · Enterprise leadership"),"Band X · Consultant"))</f>
        <v/>
      </c>
      <c r="BS398" s="86" t="str">
        <f>IF(BQ398="","",IF(BQ398=W398,"• Same",IF(INDEX(B_VAL,MATCH(BQ398,B_LVL,0))&gt;INDEX(B_VAL,MATCH(W398,B_LVL,0)),"▲ Up","▼ Down")))</f>
        <v/>
      </c>
      <c r="BT398" s="95" t="str">
        <f>IF(BQ398&lt;&gt;"",BQ398,W398)</f>
        <v>B1</v>
      </c>
      <c r="BU398" s="86" t="str">
        <f>IFERROR(IF($H398="","—",IF(OR(LEFT(BT398,1)="X",LEFT(INDEX($BT$7:$BT$592,MATCH($H398,$D$7:$D$592,0)),1)="X"),"—",IF(AND(LEFT(BT398,1)="E",LEFT(INDEX($BT$7:$BT$592,MATCH($H398,$D$7:$D$592,0)),1)="E"),"Exception · Band E",IF(INDEX(B_VAL,MATCH(BT398,B_LVL,0))&gt;=INDEX(B_VAL,MATCH(INDEX($BT$7:$BT$592,MATCH($H398,$D$7:$D$592,0)),B_LVL,0)),"⚠ At or above the manager",IF(INDEX(B_RANK,MATCH(BT398,B_LVL,0))=INDEX(B_RANK,MATCH(INDEX($BT$7:$BT$592,MATCH($H398,$D$7:$D$592,0)),B_LVL,0)),"⚠ Same band as the manager","OK"))))),"—")</f>
        <v>OK</v>
      </c>
      <c r="BV398" s="64" t="n"/>
      <c r="BW398" s="20">
        <f>IFERROR(INDEX(LMH_PTS,MATCH(AG398,LMH_KEY,0)),0)</f>
        <v>9</v>
      </c>
      <c r="BX398" s="21">
        <f>IFERROR(INDEX(LMH_PTS,MATCH(AH398,LMH_KEY,0)),0)</f>
        <v>3</v>
      </c>
      <c r="BY398" s="21">
        <f>IFERROR(INDEX(LMH_PTS,MATCH(AI398,LMH_KEY,0)),0)</f>
        <v>1</v>
      </c>
      <c r="BZ398" s="21">
        <f>IFERROR(INDEX(LMH_PTS,MATCH(AJ398,LMH_KEY,0)),0)</f>
        <v>1</v>
      </c>
      <c r="CA398" s="21">
        <f>IFERROR(INDEX(LMH_PTS,MATCH(AK398,LMH_KEY,0)),0)</f>
        <v>1</v>
      </c>
      <c r="CB398" s="21">
        <f>IFERROR(INDEX(LMH_PTS,MATCH(AL398,LMH_KEY,0)),0)</f>
        <v>1</v>
      </c>
      <c r="CC398" s="21">
        <f>IFERROR(INDEX(LMH_PTS,MATCH(AM398,LMH_KEY,0)),0)</f>
        <v>1</v>
      </c>
      <c r="CD398" s="21">
        <f>IFERROR(INDEX(LMH_PTS,MATCH(IF(AU398&lt;&gt;"",AU398,AG398),LMH_KEY,0)),0)</f>
        <v>9</v>
      </c>
      <c r="CE398" s="21">
        <f>IFERROR(INDEX(LMH_PTS,MATCH(IF(AV398&lt;&gt;"",AV398,AH398),LMH_KEY,0)),0)</f>
        <v>3</v>
      </c>
      <c r="CF398" s="21">
        <f>IFERROR(INDEX(LMH_PTS,MATCH(IF(AW398&lt;&gt;"",AW398,AI398),LMH_KEY,0)),0)</f>
        <v>1</v>
      </c>
      <c r="CG398" s="21">
        <f>IFERROR(INDEX(LMH_PTS,MATCH(IF(AX398&lt;&gt;"",AX398,AJ398),LMH_KEY,0)),0)</f>
        <v>1</v>
      </c>
      <c r="CH398" s="21">
        <f>IFERROR(INDEX(LMH_PTS,MATCH(IF(AY398&lt;&gt;"",AY398,AK398),LMH_KEY,0)),0)</f>
        <v>1</v>
      </c>
      <c r="CI398" s="21">
        <f>IFERROR(INDEX(LMH_PTS,MATCH(IF(AZ398&lt;&gt;"",AZ398,AL398),LMH_KEY,0)),0)</f>
        <v>1</v>
      </c>
      <c r="CJ398" s="21">
        <f>IFERROR(INDEX(LMH_PTS,MATCH(IF(BA398&lt;&gt;"",BA398,AM398),LMH_KEY,0)),0)</f>
        <v>1</v>
      </c>
      <c r="CK398" s="21">
        <f>IF(BB398="",0,IFERROR(INDEX(LMH_STEP,MATCH(BB398,LMH_KEY,0)),0))</f>
        <v>-1</v>
      </c>
      <c r="CL398" s="21">
        <f>IF(BC398="",0,IFERROR(INDEX(LMH_STEP,MATCH(BC398,LMH_KEY,0)),0))</f>
        <v>-1</v>
      </c>
      <c r="CM398" s="21">
        <f>IF(BD398="",0,IFERROR(INDEX(LMH_STEP,MATCH(BD398,LMH_KEY,0)),0))</f>
        <v>-1</v>
      </c>
      <c r="CN398" s="21">
        <f>IF(BE398="",0,IFERROR(INDEX(LMH_STEP,MATCH(BE398,LMH_KEY,0)),0))</f>
        <v>-1</v>
      </c>
      <c r="CO398" s="21">
        <f>IF(BF398="",0,IFERROR(INDEX(LMH_STEP,MATCH(BF398,LMH_KEY,0)),0))</f>
        <v>0</v>
      </c>
      <c r="CP398" s="21">
        <f>IF(BG398="",0,IFERROR(INDEX(LMH_STEP,MATCH(BG398,LMH_KEY,0)),0))</f>
        <v>1</v>
      </c>
      <c r="CQ398" s="21">
        <f>IF(BH398="",0,IFERROR(INDEX(LMH_STEP,MATCH(BH398,LMH_KEY,0)),0))</f>
        <v>1</v>
      </c>
      <c r="CR398" s="21">
        <f>IF(BI398&lt;&gt;"",IFERROR(INDEX(LMH_STEP,MATCH(BI398,LMH_KEY,0)),0),CK398)</f>
        <v>-1</v>
      </c>
      <c r="CS398" s="21">
        <f>IF(BJ398&lt;&gt;"",IFERROR(INDEX(LMH_STEP,MATCH(BJ398,LMH_KEY,0)),0),CL398)</f>
        <v>-1</v>
      </c>
      <c r="CT398" s="21">
        <f>IF(BK398&lt;&gt;"",IFERROR(INDEX(LMH_STEP,MATCH(BK398,LMH_KEY,0)),0),CM398)</f>
        <v>-1</v>
      </c>
      <c r="CU398" s="21">
        <f>IF(BL398&lt;&gt;"",IFERROR(INDEX(LMH_STEP,MATCH(BL398,LMH_KEY,0)),0),CN398)</f>
        <v>-1</v>
      </c>
      <c r="CV398" s="21">
        <f>IF(BM398&lt;&gt;"",IFERROR(INDEX(LMH_STEP,MATCH(BM398,LMH_KEY,0)),0),CO398)</f>
        <v>0</v>
      </c>
      <c r="CW398" s="21">
        <f>IF(BN398&lt;&gt;"",IFERROR(INDEX(LMH_STEP,MATCH(BN398,LMH_KEY,0)),0),CP398)</f>
        <v>1</v>
      </c>
      <c r="CX398" s="21">
        <f>IF(BO398&lt;&gt;"",IFERROR(INDEX(LMH_STEP,MATCH(BO398,LMH_KEY,0)),0),CQ398)</f>
        <v>1</v>
      </c>
      <c r="CY398" s="21">
        <f>COUNTA(BI398:BO398)+IF(BP398&lt;&gt;"",1,0)+IFERROR(INDEX(RM_LCNT,MATCH($U398,RM_KEY,0)),0)</f>
        <v>0</v>
      </c>
      <c r="CZ398" s="21">
        <f>IF((BW398+BX398+BY398+BZ398+CA398+CB398+CC398)=0,0,(BW398*CK398+BX398*CL398+BY398*CM398+BZ398*CN398+CA398*CO398+CB398*CP398+CC398*CQ398)/(BW398+BX398+BY398+BZ398+CA398+CB398+CC398))</f>
        <v>-0.705882352941177</v>
      </c>
      <c r="DA398" s="21">
        <f>IF((CD398+CE398+CF398+CG398+CH398+CI398+CJ398)=0,0,(CD398*CR398+CE398*CS398+CF398*CT398+CG398*CU398+CH398*CV398+CI398*CW398+CJ398*CX398)/(CD398+CE398+CF398+CG398+CH398+CI398+CJ398))</f>
        <v>-0.705882352941177</v>
      </c>
    </row>
    <row r="399" ht="70" customHeight="1">
      <c r="A399" s="59" t="inlineStr">
        <is>
          <t>iFile</t>
        </is>
      </c>
      <c r="B399" s="17" t="inlineStr">
        <is>
          <t>Technology</t>
        </is>
      </c>
      <c r="C399" s="17" t="n">
        <v>4</v>
      </c>
      <c r="D399" s="17" t="inlineStr">
        <is>
          <t>IRIS2483</t>
        </is>
      </c>
      <c r="E399" s="17" t="inlineStr">
        <is>
          <t>Soham Narsinge</t>
        </is>
      </c>
      <c r="F399" s="17" t="inlineStr">
        <is>
          <t>Trainee Software Engineer</t>
        </is>
      </c>
      <c r="G399" s="17" t="inlineStr">
        <is>
          <t>Prabhakar Mhadse</t>
        </is>
      </c>
      <c r="H399" s="17" t="inlineStr">
        <is>
          <t>IRIS2409</t>
        </is>
      </c>
      <c r="I399" s="17" t="n">
        <v>1.3</v>
      </c>
      <c r="J399" s="17" t="inlineStr">
        <is>
          <t>B.E</t>
        </is>
      </c>
      <c r="K399" s="17" t="n"/>
      <c r="L399" s="82" t="inlineStr">
        <is>
          <t>20 of 20</t>
        </is>
      </c>
      <c r="M399" s="83" t="n"/>
      <c r="N399" s="83" t="n"/>
      <c r="O399" s="83" t="inlineStr">
        <is>
          <t>Latest rating: Not rated · manager · 9-box: Not placed · manager</t>
        </is>
      </c>
      <c r="P399" s="83" t="inlineStr">
        <is>
          <t>Complexity &amp; Expertise: A3: Builds AI POCs with RAG, OCR/VLMs, prompt engineering and model evaluation; regulatory research → moved up 1
Autonomy &amp; Decision: A2: Only quality testing of AI POCs named → moved up 0.5
Accountability &amp; Impact: A2: own survey / KRA answers · summarised by the rater; not quoted → moved up 0.5
Leadership &amp; Strategy: A1: None described → matches the start</t>
        </is>
      </c>
      <c r="Q399" s="84" t="inlineStr">
        <is>
          <t>Open ▸</t>
        </is>
      </c>
      <c r="R399" s="84" t="inlineStr">
        <is>
          <t>Card ▸</t>
        </is>
      </c>
      <c r="S399" s="85" t="inlineStr">
        <is>
          <t>Engineering &amp; Development</t>
        </is>
      </c>
      <c r="T399" s="86" t="inlineStr">
        <is>
          <t>AI / ML &amp; GenAI Engineering</t>
        </is>
      </c>
      <c r="U399" s="86" t="inlineStr">
        <is>
          <t>R029</t>
        </is>
      </c>
      <c r="V399" s="86" t="inlineStr">
        <is>
          <t>AI / ML &amp; GenAI Engineering · IC</t>
        </is>
      </c>
      <c r="W399" s="101" t="inlineStr">
        <is>
          <t>A2</t>
        </is>
      </c>
      <c r="X399" s="86" t="inlineStr">
        <is>
          <t>Band A · Practitioner</t>
        </is>
      </c>
      <c r="Y399" s="86" t="inlineStr">
        <is>
          <t>AI/ML Engineer</t>
        </is>
      </c>
      <c r="Z399" s="86" t="n"/>
      <c r="AA399" s="86" t="inlineStr">
        <is>
          <t>Placed at A2 by the evidence: six ratings × market-derived weights and rules R1–R13 · no move needed for the reporting line</t>
        </is>
      </c>
      <c r="AB399" s="86" t="n"/>
      <c r="AC399" s="88" t="inlineStr">
        <is>
          <t>A2</t>
        </is>
      </c>
      <c r="AD399" s="21" t="inlineStr">
        <is>
          <t>Medium · 1.3 yrs vs market 0–3 yrs for A2</t>
        </is>
      </c>
      <c r="AE399" s="21" t="n"/>
      <c r="AF399" s="21" t="inlineStr">
        <is>
          <t>P1–P2 · SFIA 2 Assist</t>
        </is>
      </c>
      <c r="AG399" s="89" t="str">
        <f>IFERROR(IF(INDEX(RM_I_C,MATCH($U399,RM_KEY,0))="","",INDEX(RM_I_C,MATCH($U399,RM_KEY,0))),"")</f>
        <v>H</v>
      </c>
      <c r="AH399" s="90" t="str">
        <f>IFERROR(IF(INDEX(RM_I_Au,MATCH($U399,RM_KEY,0))="","",INDEX(RM_I_Au,MATCH($U399,RM_KEY,0))),"")</f>
        <v>M</v>
      </c>
      <c r="AI399" s="90" t="str">
        <f>IFERROR(IF(INDEX(RM_I_Ac,MATCH($U399,RM_KEY,0))="","",INDEX(RM_I_Ac,MATCH($U399,RM_KEY,0))),"")</f>
        <v>L</v>
      </c>
      <c r="AJ399" s="90" t="str">
        <f>IFERROR(IF(INDEX(RM_I_L,MATCH($U399,RM_KEY,0))="","",INDEX(RM_I_L,MATCH($U399,RM_KEY,0))),"")</f>
        <v>L</v>
      </c>
      <c r="AK399" s="90" t="str">
        <f>IFERROR(IF(INDEX(RM_I_BI,MATCH($U399,RM_KEY,0))="","",INDEX(RM_I_BI,MATCH($U399,RM_KEY,0))),"")</f>
        <v>L</v>
      </c>
      <c r="AL399" s="90" t="str">
        <f>IFERROR(IF(INDEX(RM_I_Exp,MATCH($U399,RM_KEY,0))="","",INDEX(RM_I_Exp,MATCH($U399,RM_KEY,0))),"")</f>
        <v>L</v>
      </c>
      <c r="AM399" s="90" t="str">
        <f>IFERROR(IF(INDEX(RM_I_Edu,MATCH($U399,RM_KEY,0))="","",INDEX(RM_I_Edu,MATCH($U399,RM_KEY,0))),"")</f>
        <v>L</v>
      </c>
      <c r="AN399" s="91" t="str">
        <f>IFERROR(IF(INDEX(RM_M_C,MATCH($U399,RM_KEY,0))="","",INDEX(RM_M_C,MATCH($U399,RM_KEY,0))),"")</f>
        <v>H</v>
      </c>
      <c r="AO399" s="92" t="str">
        <f>IFERROR(IF(INDEX(RM_M_Au,MATCH($U399,RM_KEY,0))="","",INDEX(RM_M_Au,MATCH($U399,RM_KEY,0))),"")</f>
        <v>M</v>
      </c>
      <c r="AP399" s="92" t="str">
        <f>IFERROR(IF(INDEX(RM_M_Ac,MATCH($U399,RM_KEY,0))="","",INDEX(RM_M_Ac,MATCH($U399,RM_KEY,0))),"")</f>
        <v>M</v>
      </c>
      <c r="AQ399" s="92" t="str">
        <f>IFERROR(IF(INDEX(RM_M_L,MATCH($U399,RM_KEY,0))="","",INDEX(RM_M_L,MATCH($U399,RM_KEY,0))),"")</f>
        <v>L</v>
      </c>
      <c r="AR399" s="92" t="str">
        <f>IFERROR(IF(INDEX(RM_M_BI,MATCH($U399,RM_KEY,0))="","",INDEX(RM_M_BI,MATCH($U399,RM_KEY,0))),"")</f>
        <v>L</v>
      </c>
      <c r="AS399" s="92" t="str">
        <f>IFERROR(IF(INDEX(RM_M_Exp,MATCH($U399,RM_KEY,0))="","",INDEX(RM_M_Exp,MATCH($U399,RM_KEY,0))),"")</f>
        <v>L</v>
      </c>
      <c r="AT399" s="92" t="str">
        <f>IFERROR(IF(INDEX(RM_M_Edu,MATCH($U399,RM_KEY,0))="","",INDEX(RM_M_Edu,MATCH($U399,RM_KEY,0))),"")</f>
        <v>L</v>
      </c>
      <c r="AU399" s="93" t="str">
        <f>IFERROR(IF(INDEX(RM_L_C,MATCH($U399,RM_KEY,0))="","",INDEX(RM_L_C,MATCH($U399,RM_KEY,0))),"")</f>
        <v/>
      </c>
      <c r="AV399" s="94" t="str">
        <f>IFERROR(IF(INDEX(RM_L_Au,MATCH($U399,RM_KEY,0))="","",INDEX(RM_L_Au,MATCH($U399,RM_KEY,0))),"")</f>
        <v/>
      </c>
      <c r="AW399" s="94" t="str">
        <f>IFERROR(IF(INDEX(RM_L_Ac,MATCH($U399,RM_KEY,0))="","",INDEX(RM_L_Ac,MATCH($U399,RM_KEY,0))),"")</f>
        <v/>
      </c>
      <c r="AX399" s="94" t="str">
        <f>IFERROR(IF(INDEX(RM_L_L,MATCH($U399,RM_KEY,0))="","",INDEX(RM_L_L,MATCH($U399,RM_KEY,0))),"")</f>
        <v/>
      </c>
      <c r="AY399" s="94" t="str">
        <f>IFERROR(IF(INDEX(RM_L_BI,MATCH($U399,RM_KEY,0))="","",INDEX(RM_L_BI,MATCH($U399,RM_KEY,0))),"")</f>
        <v/>
      </c>
      <c r="AZ399" s="94" t="str">
        <f>IFERROR(IF(INDEX(RM_L_Exp,MATCH($U399,RM_KEY,0))="","",INDEX(RM_L_Exp,MATCH($U399,RM_KEY,0))),"")</f>
        <v/>
      </c>
      <c r="BA399" s="94" t="str">
        <f>IFERROR(IF(INDEX(RM_L_Edu,MATCH($U399,RM_KEY,0))="","",INDEX(RM_L_Edu,MATCH($U399,RM_KEY,0))),"")</f>
        <v/>
      </c>
      <c r="BB399" s="89" t="inlineStr">
        <is>
          <t>M</t>
        </is>
      </c>
      <c r="BC399" s="90" t="inlineStr">
        <is>
          <t>M</t>
        </is>
      </c>
      <c r="BD399" s="90" t="inlineStr">
        <is>
          <t>M</t>
        </is>
      </c>
      <c r="BE399" s="90" t="inlineStr">
        <is>
          <t>L</t>
        </is>
      </c>
      <c r="BF399" s="90" t="n"/>
      <c r="BG399" s="90" t="inlineStr">
        <is>
          <t>M</t>
        </is>
      </c>
      <c r="BH399" s="90" t="inlineStr">
        <is>
          <t>M</t>
        </is>
      </c>
      <c r="BI399" s="93" t="n"/>
      <c r="BJ399" s="94" t="n"/>
      <c r="BK399" s="94" t="n"/>
      <c r="BL399" s="94" t="n"/>
      <c r="BM399" s="94" t="n"/>
      <c r="BN399" s="94" t="n"/>
      <c r="BO399" s="94" t="n"/>
      <c r="BP399" s="63" t="n"/>
      <c r="BQ399" s="95" t="str">
        <f>IF(CY399=0,"",IF(BP399&lt;&gt;"",BP399,IF(LEFT(W399,1)="X",W399,IF(OR(W399="B+",W399="C+"),INDEX(LAD_PC,MAX(1,MIN(14,MATCH(W399,LAD_PC,0)+IF((DA399-CZ399)&gt;=0.5,1,IF((DA399-CZ399)&lt;=-0.5,-1,0))))),INDEX(LAD_STD,MAX(1,MIN(12,MATCH(W399,LAD_STD,0)+IF((DA399-CZ399)&gt;=0.5,1,IF((DA399-CZ399)&lt;=-0.5,-1,0)))))))))</f>
        <v/>
      </c>
      <c r="BR399" s="86" t="str">
        <f>IF(BQ399="","",IFERROR(CHOOSE(INDEX(B_RANK,MATCH(BQ399,B_LVL,0)),"Band A · Practitioner","Band B · Specialist / Manager","B+ · Player-Coach","Band C · Principal / Head","C+ · Player-Coach","Band D · Business leadership","Band E · Enterprise leadership"),"Band X · Consultant"))</f>
        <v/>
      </c>
      <c r="BS399" s="86" t="str">
        <f>IF(BQ399="","",IF(BQ399=W399,"• Same",IF(INDEX(B_VAL,MATCH(BQ399,B_LVL,0))&gt;INDEX(B_VAL,MATCH(W399,B_LVL,0)),"▲ Up","▼ Down")))</f>
        <v/>
      </c>
      <c r="BT399" s="95" t="str">
        <f>IF(BQ399&lt;&gt;"",BQ399,W399)</f>
        <v>A2</v>
      </c>
      <c r="BU399" s="86" t="str">
        <f>IFERROR(IF($H399="","—",IF(OR(LEFT(BT399,1)="X",LEFT(INDEX($BT$7:$BT$592,MATCH($H399,$D$7:$D$592,0)),1)="X"),"—",IF(AND(LEFT(BT399,1)="E",LEFT(INDEX($BT$7:$BT$592,MATCH($H399,$D$7:$D$592,0)),1)="E"),"Exception · Band E",IF(INDEX(B_VAL,MATCH(BT399,B_LVL,0))&gt;=INDEX(B_VAL,MATCH(INDEX($BT$7:$BT$592,MATCH($H399,$D$7:$D$592,0)),B_LVL,0)),"⚠ At or above the manager",IF(INDEX(B_RANK,MATCH(BT399,B_LVL,0))=INDEX(B_RANK,MATCH(INDEX($BT$7:$BT$592,MATCH($H399,$D$7:$D$592,0)),B_LVL,0)),"⚠ Same band as the manager","OK"))))),"—")</f>
        <v>OK</v>
      </c>
      <c r="BV399" s="64" t="n"/>
      <c r="BW399" s="20">
        <f>IFERROR(INDEX(LMH_PTS,MATCH(AG399,LMH_KEY,0)),0)</f>
        <v>9</v>
      </c>
      <c r="BX399" s="21">
        <f>IFERROR(INDEX(LMH_PTS,MATCH(AH399,LMH_KEY,0)),0)</f>
        <v>3</v>
      </c>
      <c r="BY399" s="21">
        <f>IFERROR(INDEX(LMH_PTS,MATCH(AI399,LMH_KEY,0)),0)</f>
        <v>1</v>
      </c>
      <c r="BZ399" s="21">
        <f>IFERROR(INDEX(LMH_PTS,MATCH(AJ399,LMH_KEY,0)),0)</f>
        <v>1</v>
      </c>
      <c r="CA399" s="21">
        <f>IFERROR(INDEX(LMH_PTS,MATCH(AK399,LMH_KEY,0)),0)</f>
        <v>1</v>
      </c>
      <c r="CB399" s="21">
        <f>IFERROR(INDEX(LMH_PTS,MATCH(AL399,LMH_KEY,0)),0)</f>
        <v>1</v>
      </c>
      <c r="CC399" s="21">
        <f>IFERROR(INDEX(LMH_PTS,MATCH(AM399,LMH_KEY,0)),0)</f>
        <v>1</v>
      </c>
      <c r="CD399" s="21">
        <f>IFERROR(INDEX(LMH_PTS,MATCH(IF(AU399&lt;&gt;"",AU399,AG399),LMH_KEY,0)),0)</f>
        <v>9</v>
      </c>
      <c r="CE399" s="21">
        <f>IFERROR(INDEX(LMH_PTS,MATCH(IF(AV399&lt;&gt;"",AV399,AH399),LMH_KEY,0)),0)</f>
        <v>3</v>
      </c>
      <c r="CF399" s="21">
        <f>IFERROR(INDEX(LMH_PTS,MATCH(IF(AW399&lt;&gt;"",AW399,AI399),LMH_KEY,0)),0)</f>
        <v>1</v>
      </c>
      <c r="CG399" s="21">
        <f>IFERROR(INDEX(LMH_PTS,MATCH(IF(AX399&lt;&gt;"",AX399,AJ399),LMH_KEY,0)),0)</f>
        <v>1</v>
      </c>
      <c r="CH399" s="21">
        <f>IFERROR(INDEX(LMH_PTS,MATCH(IF(AY399&lt;&gt;"",AY399,AK399),LMH_KEY,0)),0)</f>
        <v>1</v>
      </c>
      <c r="CI399" s="21">
        <f>IFERROR(INDEX(LMH_PTS,MATCH(IF(AZ399&lt;&gt;"",AZ399,AL399),LMH_KEY,0)),0)</f>
        <v>1</v>
      </c>
      <c r="CJ399" s="21">
        <f>IFERROR(INDEX(LMH_PTS,MATCH(IF(BA399&lt;&gt;"",BA399,AM399),LMH_KEY,0)),0)</f>
        <v>1</v>
      </c>
      <c r="CK399" s="21">
        <f>IF(BB399="",0,IFERROR(INDEX(LMH_STEP,MATCH(BB399,LMH_KEY,0)),0))</f>
        <v>0</v>
      </c>
      <c r="CL399" s="21">
        <f>IF(BC399="",0,IFERROR(INDEX(LMH_STEP,MATCH(BC399,LMH_KEY,0)),0))</f>
        <v>0</v>
      </c>
      <c r="CM399" s="21">
        <f>IF(BD399="",0,IFERROR(INDEX(LMH_STEP,MATCH(BD399,LMH_KEY,0)),0))</f>
        <v>0</v>
      </c>
      <c r="CN399" s="21">
        <f>IF(BE399="",0,IFERROR(INDEX(LMH_STEP,MATCH(BE399,LMH_KEY,0)),0))</f>
        <v>-1</v>
      </c>
      <c r="CO399" s="21">
        <f>IF(BF399="",0,IFERROR(INDEX(LMH_STEP,MATCH(BF399,LMH_KEY,0)),0))</f>
        <v>0</v>
      </c>
      <c r="CP399" s="21">
        <f>IF(BG399="",0,IFERROR(INDEX(LMH_STEP,MATCH(BG399,LMH_KEY,0)),0))</f>
        <v>0</v>
      </c>
      <c r="CQ399" s="21">
        <f>IF(BH399="",0,IFERROR(INDEX(LMH_STEP,MATCH(BH399,LMH_KEY,0)),0))</f>
        <v>0</v>
      </c>
      <c r="CR399" s="21">
        <f>IF(BI399&lt;&gt;"",IFERROR(INDEX(LMH_STEP,MATCH(BI399,LMH_KEY,0)),0),CK399)</f>
        <v>0</v>
      </c>
      <c r="CS399" s="21">
        <f>IF(BJ399&lt;&gt;"",IFERROR(INDEX(LMH_STEP,MATCH(BJ399,LMH_KEY,0)),0),CL399)</f>
        <v>0</v>
      </c>
      <c r="CT399" s="21">
        <f>IF(BK399&lt;&gt;"",IFERROR(INDEX(LMH_STEP,MATCH(BK399,LMH_KEY,0)),0),CM399)</f>
        <v>0</v>
      </c>
      <c r="CU399" s="21">
        <f>IF(BL399&lt;&gt;"",IFERROR(INDEX(LMH_STEP,MATCH(BL399,LMH_KEY,0)),0),CN399)</f>
        <v>-1</v>
      </c>
      <c r="CV399" s="21">
        <f>IF(BM399&lt;&gt;"",IFERROR(INDEX(LMH_STEP,MATCH(BM399,LMH_KEY,0)),0),CO399)</f>
        <v>0</v>
      </c>
      <c r="CW399" s="21">
        <f>IF(BN399&lt;&gt;"",IFERROR(INDEX(LMH_STEP,MATCH(BN399,LMH_KEY,0)),0),CP399)</f>
        <v>0</v>
      </c>
      <c r="CX399" s="21">
        <f>IF(BO399&lt;&gt;"",IFERROR(INDEX(LMH_STEP,MATCH(BO399,LMH_KEY,0)),0),CQ399)</f>
        <v>0</v>
      </c>
      <c r="CY399" s="21">
        <f>COUNTA(BI399:BO399)+IF(BP399&lt;&gt;"",1,0)+IFERROR(INDEX(RM_LCNT,MATCH($U399,RM_KEY,0)),0)</f>
        <v>0</v>
      </c>
      <c r="CZ399" s="21">
        <f>IF((BW399+BX399+BY399+BZ399+CA399+CB399+CC399)=0,0,(BW399*CK399+BX399*CL399+BY399*CM399+BZ399*CN399+CA399*CO399+CB399*CP399+CC399*CQ399)/(BW399+BX399+BY399+BZ399+CA399+CB399+CC399))</f>
        <v>-0.0588235294117647</v>
      </c>
      <c r="DA399" s="21">
        <f>IF((CD399+CE399+CF399+CG399+CH399+CI399+CJ399)=0,0,(CD399*CR399+CE399*CS399+CF399*CT399+CG399*CU399+CH399*CV399+CI399*CW399+CJ399*CX399)/(CD399+CE399+CF399+CG399+CH399+CI399+CJ399))</f>
        <v>-0.0588235294117647</v>
      </c>
    </row>
    <row r="400" ht="70" customHeight="1">
      <c r="A400" s="59" t="inlineStr">
        <is>
          <t>iFile</t>
        </is>
      </c>
      <c r="B400" s="17" t="inlineStr">
        <is>
          <t>Design</t>
        </is>
      </c>
      <c r="C400" s="17" t="n">
        <v>3</v>
      </c>
      <c r="D400" s="17" t="inlineStr">
        <is>
          <t>IRIS1593</t>
        </is>
      </c>
      <c r="E400" s="17" t="inlineStr">
        <is>
          <t>Rajeev Kumar</t>
        </is>
      </c>
      <c r="F400" s="17" t="inlineStr">
        <is>
          <t>Senior UI Developer</t>
        </is>
      </c>
      <c r="G400" s="17" t="inlineStr">
        <is>
          <t>Pradip Dey</t>
        </is>
      </c>
      <c r="H400" s="17" t="inlineStr">
        <is>
          <t>IRISC223</t>
        </is>
      </c>
      <c r="I400" s="17" t="n">
        <v>15.6</v>
      </c>
      <c r="J400" s="17" t="inlineStr">
        <is>
          <t>MCA</t>
        </is>
      </c>
      <c r="K400" s="17" t="inlineStr">
        <is>
          <t>L4 – Senior</t>
        </is>
      </c>
      <c r="L400" s="82" t="inlineStr">
        <is>
          <t>20 of 20</t>
        </is>
      </c>
      <c r="M400" s="83" t="n"/>
      <c r="N400" s="83" t="inlineStr">
        <is>
          <t>Annual · set by manager: 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t>
        </is>
      </c>
      <c r="O400" s="83" t="inlineStr">
        <is>
          <t>Latest rating: 3 · Potential: Medium · 9-box: Core Contributor</t>
        </is>
      </c>
      <c r="P400" s="83" t="inlineStr">
        <is>
          <t>Complexity &amp; Expertise: A3: Designs interfaces and prototypes plus front-end build across different projects → matches the start
Autonomy &amp; Decision: A2: Says 'project initiative'; works to client requirement → moved down 0.5
Accountability &amp; Impact: A3: Claims whole responsibility for UI design and integration of applications → moved down 0.5
Leadership &amp; Strategy: A2: Coordinates developers; 1 report in HR; no mentoring described → moved down 0.5</t>
        </is>
      </c>
      <c r="Q400" s="84" t="inlineStr">
        <is>
          <t>Open ▸</t>
        </is>
      </c>
      <c r="R400" s="84" t="inlineStr">
        <is>
          <t>Card ▸</t>
        </is>
      </c>
      <c r="S400" s="85" t="inlineStr">
        <is>
          <t>Engineering &amp; Development</t>
        </is>
      </c>
      <c r="T400" s="86" t="inlineStr">
        <is>
          <t>Front-End / UI Development</t>
        </is>
      </c>
      <c r="U400" s="86" t="inlineStr">
        <is>
          <t>R036</t>
        </is>
      </c>
      <c r="V400" s="86" t="inlineStr">
        <is>
          <t>Front-End / UI Development · IC</t>
        </is>
      </c>
      <c r="W400" s="99" t="inlineStr">
        <is>
          <t>B1</t>
        </is>
      </c>
      <c r="X400" s="86" t="inlineStr">
        <is>
          <t>Band B · Specialist / Manager</t>
        </is>
      </c>
      <c r="Y400" s="86" t="inlineStr">
        <is>
          <t>UI Specialist – POD Lead</t>
        </is>
      </c>
      <c r="Z400" s="86" t="n"/>
      <c r="AA400" s="86" t="inlineStr">
        <is>
          <t>Placed at B1 by the evidence: six ratings × market-derived weights and rules R1–R13 · no move needed for the reporting line</t>
        </is>
      </c>
      <c r="AB400" s="86" t="n"/>
      <c r="AC400" s="88" t="inlineStr">
        <is>
          <t>B1</t>
        </is>
      </c>
      <c r="AD400" s="21" t="inlineStr">
        <is>
          <t>High · 15.6 yrs vs market 4–8 yrs for B1</t>
        </is>
      </c>
      <c r="AE400" s="21" t="inlineStr">
        <is>
          <t>1 direct reports · norm IC: none · Team Lead: 3–5</t>
        </is>
      </c>
      <c r="AF400" s="21" t="inlineStr">
        <is>
          <t>P3 / M2 · SFIA 4 Enable</t>
        </is>
      </c>
      <c r="AG400" s="89" t="str">
        <f>IFERROR(IF(INDEX(RM_I_C,MATCH($U400,RM_KEY,0))="","",INDEX(RM_I_C,MATCH($U400,RM_KEY,0))),"")</f>
        <v>H</v>
      </c>
      <c r="AH400" s="90" t="str">
        <f>IFERROR(IF(INDEX(RM_I_Au,MATCH($U400,RM_KEY,0))="","",INDEX(RM_I_Au,MATCH($U400,RM_KEY,0))),"")</f>
        <v>M</v>
      </c>
      <c r="AI400" s="90" t="str">
        <f>IFERROR(IF(INDEX(RM_I_Ac,MATCH($U400,RM_KEY,0))="","",INDEX(RM_I_Ac,MATCH($U400,RM_KEY,0))),"")</f>
        <v>L</v>
      </c>
      <c r="AJ400" s="90" t="str">
        <f>IFERROR(IF(INDEX(RM_I_L,MATCH($U400,RM_KEY,0))="","",INDEX(RM_I_L,MATCH($U400,RM_KEY,0))),"")</f>
        <v>L</v>
      </c>
      <c r="AK400" s="90" t="str">
        <f>IFERROR(IF(INDEX(RM_I_BI,MATCH($U400,RM_KEY,0))="","",INDEX(RM_I_BI,MATCH($U400,RM_KEY,0))),"")</f>
        <v>L</v>
      </c>
      <c r="AL400" s="90" t="str">
        <f>IFERROR(IF(INDEX(RM_I_Exp,MATCH($U400,RM_KEY,0))="","",INDEX(RM_I_Exp,MATCH($U400,RM_KEY,0))),"")</f>
        <v>L</v>
      </c>
      <c r="AM400" s="90" t="str">
        <f>IFERROR(IF(INDEX(RM_I_Edu,MATCH($U400,RM_KEY,0))="","",INDEX(RM_I_Edu,MATCH($U400,RM_KEY,0))),"")</f>
        <v>L</v>
      </c>
      <c r="AN400" s="91" t="str">
        <f>IFERROR(IF(INDEX(RM_M_C,MATCH($U400,RM_KEY,0))="","",INDEX(RM_M_C,MATCH($U400,RM_KEY,0))),"")</f>
        <v>H</v>
      </c>
      <c r="AO400" s="92" t="str">
        <f>IFERROR(IF(INDEX(RM_M_Au,MATCH($U400,RM_KEY,0))="","",INDEX(RM_M_Au,MATCH($U400,RM_KEY,0))),"")</f>
        <v>M</v>
      </c>
      <c r="AP400" s="92" t="str">
        <f>IFERROR(IF(INDEX(RM_M_Ac,MATCH($U400,RM_KEY,0))="","",INDEX(RM_M_Ac,MATCH($U400,RM_KEY,0))),"")</f>
        <v>M</v>
      </c>
      <c r="AQ400" s="92" t="str">
        <f>IFERROR(IF(INDEX(RM_M_L,MATCH($U400,RM_KEY,0))="","",INDEX(RM_M_L,MATCH($U400,RM_KEY,0))),"")</f>
        <v>L</v>
      </c>
      <c r="AR400" s="92" t="str">
        <f>IFERROR(IF(INDEX(RM_M_BI,MATCH($U400,RM_KEY,0))="","",INDEX(RM_M_BI,MATCH($U400,RM_KEY,0))),"")</f>
        <v>L</v>
      </c>
      <c r="AS400" s="92" t="str">
        <f>IFERROR(IF(INDEX(RM_M_Exp,MATCH($U400,RM_KEY,0))="","",INDEX(RM_M_Exp,MATCH($U400,RM_KEY,0))),"")</f>
        <v>L</v>
      </c>
      <c r="AT400" s="92" t="str">
        <f>IFERROR(IF(INDEX(RM_M_Edu,MATCH($U400,RM_KEY,0))="","",INDEX(RM_M_Edu,MATCH($U400,RM_KEY,0))),"")</f>
        <v>L</v>
      </c>
      <c r="AU400" s="93" t="str">
        <f>IFERROR(IF(INDEX(RM_L_C,MATCH($U400,RM_KEY,0))="","",INDEX(RM_L_C,MATCH($U400,RM_KEY,0))),"")</f>
        <v/>
      </c>
      <c r="AV400" s="94" t="str">
        <f>IFERROR(IF(INDEX(RM_L_Au,MATCH($U400,RM_KEY,0))="","",INDEX(RM_L_Au,MATCH($U400,RM_KEY,0))),"")</f>
        <v/>
      </c>
      <c r="AW400" s="94" t="str">
        <f>IFERROR(IF(INDEX(RM_L_Ac,MATCH($U400,RM_KEY,0))="","",INDEX(RM_L_Ac,MATCH($U400,RM_KEY,0))),"")</f>
        <v/>
      </c>
      <c r="AX400" s="94" t="str">
        <f>IFERROR(IF(INDEX(RM_L_L,MATCH($U400,RM_KEY,0))="","",INDEX(RM_L_L,MATCH($U400,RM_KEY,0))),"")</f>
        <v/>
      </c>
      <c r="AY400" s="94" t="str">
        <f>IFERROR(IF(INDEX(RM_L_BI,MATCH($U400,RM_KEY,0))="","",INDEX(RM_L_BI,MATCH($U400,RM_KEY,0))),"")</f>
        <v/>
      </c>
      <c r="AZ400" s="94" t="str">
        <f>IFERROR(IF(INDEX(RM_L_Exp,MATCH($U400,RM_KEY,0))="","",INDEX(RM_L_Exp,MATCH($U400,RM_KEY,0))),"")</f>
        <v/>
      </c>
      <c r="BA400" s="94" t="str">
        <f>IFERROR(IF(INDEX(RM_L_Edu,MATCH($U400,RM_KEY,0))="","",INDEX(RM_L_Edu,MATCH($U400,RM_KEY,0))),"")</f>
        <v/>
      </c>
      <c r="BB400" s="89" t="inlineStr">
        <is>
          <t>L</t>
        </is>
      </c>
      <c r="BC400" s="90" t="inlineStr">
        <is>
          <t>L</t>
        </is>
      </c>
      <c r="BD400" s="90" t="inlineStr">
        <is>
          <t>L</t>
        </is>
      </c>
      <c r="BE400" s="90" t="inlineStr">
        <is>
          <t>L</t>
        </is>
      </c>
      <c r="BF400" s="90" t="inlineStr">
        <is>
          <t>M</t>
        </is>
      </c>
      <c r="BG400" s="90" t="inlineStr">
        <is>
          <t>H</t>
        </is>
      </c>
      <c r="BH400" s="90" t="inlineStr">
        <is>
          <t>H</t>
        </is>
      </c>
      <c r="BI400" s="93" t="n"/>
      <c r="BJ400" s="94" t="n"/>
      <c r="BK400" s="94" t="n"/>
      <c r="BL400" s="94" t="n"/>
      <c r="BM400" s="94" t="n"/>
      <c r="BN400" s="94" t="n"/>
      <c r="BO400" s="94" t="n"/>
      <c r="BP400" s="63" t="n"/>
      <c r="BQ400" s="95" t="str">
        <f>IF(CY400=0,"",IF(BP400&lt;&gt;"",BP400,IF(LEFT(W400,1)="X",W400,IF(OR(W400="B+",W400="C+"),INDEX(LAD_PC,MAX(1,MIN(14,MATCH(W400,LAD_PC,0)+IF((DA400-CZ400)&gt;=0.5,1,IF((DA400-CZ400)&lt;=-0.5,-1,0))))),INDEX(LAD_STD,MAX(1,MIN(12,MATCH(W400,LAD_STD,0)+IF((DA400-CZ400)&gt;=0.5,1,IF((DA400-CZ400)&lt;=-0.5,-1,0)))))))))</f>
        <v/>
      </c>
      <c r="BR400" s="86" t="str">
        <f>IF(BQ400="","",IFERROR(CHOOSE(INDEX(B_RANK,MATCH(BQ400,B_LVL,0)),"Band A · Practitioner","Band B · Specialist / Manager","B+ · Player-Coach","Band C · Principal / Head","C+ · Player-Coach","Band D · Business leadership","Band E · Enterprise leadership"),"Band X · Consultant"))</f>
        <v/>
      </c>
      <c r="BS400" s="86" t="str">
        <f>IF(BQ400="","",IF(BQ400=W400,"• Same",IF(INDEX(B_VAL,MATCH(BQ400,B_LVL,0))&gt;INDEX(B_VAL,MATCH(W400,B_LVL,0)),"▲ Up","▼ Down")))</f>
        <v/>
      </c>
      <c r="BT400" s="95" t="str">
        <f>IF(BQ400&lt;&gt;"",BQ400,W400)</f>
        <v>B1</v>
      </c>
      <c r="BU400" s="86" t="str">
        <f>IFERROR(IF($H400="","—",IF(OR(LEFT(BT400,1)="X",LEFT(INDEX($BT$7:$BT$592,MATCH($H400,$D$7:$D$592,0)),1)="X"),"—",IF(AND(LEFT(BT400,1)="E",LEFT(INDEX($BT$7:$BT$592,MATCH($H400,$D$7:$D$592,0)),1)="E"),"Exception · Band E",IF(INDEX(B_VAL,MATCH(BT400,B_LVL,0))&gt;=INDEX(B_VAL,MATCH(INDEX($BT$7:$BT$592,MATCH($H400,$D$7:$D$592,0)),B_LVL,0)),"⚠ At or above the manager",IF(INDEX(B_RANK,MATCH(BT400,B_LVL,0))=INDEX(B_RANK,MATCH(INDEX($BT$7:$BT$592,MATCH($H400,$D$7:$D$592,0)),B_LVL,0)),"⚠ Same band as the manager","OK"))))),"—")</f>
        <v>OK</v>
      </c>
      <c r="BV400" s="64" t="n"/>
      <c r="BW400" s="20">
        <f>IFERROR(INDEX(LMH_PTS,MATCH(AG400,LMH_KEY,0)),0)</f>
        <v>9</v>
      </c>
      <c r="BX400" s="21">
        <f>IFERROR(INDEX(LMH_PTS,MATCH(AH400,LMH_KEY,0)),0)</f>
        <v>3</v>
      </c>
      <c r="BY400" s="21">
        <f>IFERROR(INDEX(LMH_PTS,MATCH(AI400,LMH_KEY,0)),0)</f>
        <v>1</v>
      </c>
      <c r="BZ400" s="21">
        <f>IFERROR(INDEX(LMH_PTS,MATCH(AJ400,LMH_KEY,0)),0)</f>
        <v>1</v>
      </c>
      <c r="CA400" s="21">
        <f>IFERROR(INDEX(LMH_PTS,MATCH(AK400,LMH_KEY,0)),0)</f>
        <v>1</v>
      </c>
      <c r="CB400" s="21">
        <f>IFERROR(INDEX(LMH_PTS,MATCH(AL400,LMH_KEY,0)),0)</f>
        <v>1</v>
      </c>
      <c r="CC400" s="21">
        <f>IFERROR(INDEX(LMH_PTS,MATCH(AM400,LMH_KEY,0)),0)</f>
        <v>1</v>
      </c>
      <c r="CD400" s="21">
        <f>IFERROR(INDEX(LMH_PTS,MATCH(IF(AU400&lt;&gt;"",AU400,AG400),LMH_KEY,0)),0)</f>
        <v>9</v>
      </c>
      <c r="CE400" s="21">
        <f>IFERROR(INDEX(LMH_PTS,MATCH(IF(AV400&lt;&gt;"",AV400,AH400),LMH_KEY,0)),0)</f>
        <v>3</v>
      </c>
      <c r="CF400" s="21">
        <f>IFERROR(INDEX(LMH_PTS,MATCH(IF(AW400&lt;&gt;"",AW400,AI400),LMH_KEY,0)),0)</f>
        <v>1</v>
      </c>
      <c r="CG400" s="21">
        <f>IFERROR(INDEX(LMH_PTS,MATCH(IF(AX400&lt;&gt;"",AX400,AJ400),LMH_KEY,0)),0)</f>
        <v>1</v>
      </c>
      <c r="CH400" s="21">
        <f>IFERROR(INDEX(LMH_PTS,MATCH(IF(AY400&lt;&gt;"",AY400,AK400),LMH_KEY,0)),0)</f>
        <v>1</v>
      </c>
      <c r="CI400" s="21">
        <f>IFERROR(INDEX(LMH_PTS,MATCH(IF(AZ400&lt;&gt;"",AZ400,AL400),LMH_KEY,0)),0)</f>
        <v>1</v>
      </c>
      <c r="CJ400" s="21">
        <f>IFERROR(INDEX(LMH_PTS,MATCH(IF(BA400&lt;&gt;"",BA400,AM400),LMH_KEY,0)),0)</f>
        <v>1</v>
      </c>
      <c r="CK400" s="21">
        <f>IF(BB400="",0,IFERROR(INDEX(LMH_STEP,MATCH(BB400,LMH_KEY,0)),0))</f>
        <v>-1</v>
      </c>
      <c r="CL400" s="21">
        <f>IF(BC400="",0,IFERROR(INDEX(LMH_STEP,MATCH(BC400,LMH_KEY,0)),0))</f>
        <v>-1</v>
      </c>
      <c r="CM400" s="21">
        <f>IF(BD400="",0,IFERROR(INDEX(LMH_STEP,MATCH(BD400,LMH_KEY,0)),0))</f>
        <v>-1</v>
      </c>
      <c r="CN400" s="21">
        <f>IF(BE400="",0,IFERROR(INDEX(LMH_STEP,MATCH(BE400,LMH_KEY,0)),0))</f>
        <v>-1</v>
      </c>
      <c r="CO400" s="21">
        <f>IF(BF400="",0,IFERROR(INDEX(LMH_STEP,MATCH(BF400,LMH_KEY,0)),0))</f>
        <v>0</v>
      </c>
      <c r="CP400" s="21">
        <f>IF(BG400="",0,IFERROR(INDEX(LMH_STEP,MATCH(BG400,LMH_KEY,0)),0))</f>
        <v>1</v>
      </c>
      <c r="CQ400" s="21">
        <f>IF(BH400="",0,IFERROR(INDEX(LMH_STEP,MATCH(BH400,LMH_KEY,0)),0))</f>
        <v>1</v>
      </c>
      <c r="CR400" s="21">
        <f>IF(BI400&lt;&gt;"",IFERROR(INDEX(LMH_STEP,MATCH(BI400,LMH_KEY,0)),0),CK400)</f>
        <v>-1</v>
      </c>
      <c r="CS400" s="21">
        <f>IF(BJ400&lt;&gt;"",IFERROR(INDEX(LMH_STEP,MATCH(BJ400,LMH_KEY,0)),0),CL400)</f>
        <v>-1</v>
      </c>
      <c r="CT400" s="21">
        <f>IF(BK400&lt;&gt;"",IFERROR(INDEX(LMH_STEP,MATCH(BK400,LMH_KEY,0)),0),CM400)</f>
        <v>-1</v>
      </c>
      <c r="CU400" s="21">
        <f>IF(BL400&lt;&gt;"",IFERROR(INDEX(LMH_STEP,MATCH(BL400,LMH_KEY,0)),0),CN400)</f>
        <v>-1</v>
      </c>
      <c r="CV400" s="21">
        <f>IF(BM400&lt;&gt;"",IFERROR(INDEX(LMH_STEP,MATCH(BM400,LMH_KEY,0)),0),CO400)</f>
        <v>0</v>
      </c>
      <c r="CW400" s="21">
        <f>IF(BN400&lt;&gt;"",IFERROR(INDEX(LMH_STEP,MATCH(BN400,LMH_KEY,0)),0),CP400)</f>
        <v>1</v>
      </c>
      <c r="CX400" s="21">
        <f>IF(BO400&lt;&gt;"",IFERROR(INDEX(LMH_STEP,MATCH(BO400,LMH_KEY,0)),0),CQ400)</f>
        <v>1</v>
      </c>
      <c r="CY400" s="21">
        <f>COUNTA(BI400:BO400)+IF(BP400&lt;&gt;"",1,0)+IFERROR(INDEX(RM_LCNT,MATCH($U400,RM_KEY,0)),0)</f>
        <v>0</v>
      </c>
      <c r="CZ400" s="21">
        <f>IF((BW400+BX400+BY400+BZ400+CA400+CB400+CC400)=0,0,(BW400*CK400+BX400*CL400+BY400*CM400+BZ400*CN400+CA400*CO400+CB400*CP400+CC400*CQ400)/(BW400+BX400+BY400+BZ400+CA400+CB400+CC400))</f>
        <v>-0.705882352941177</v>
      </c>
      <c r="DA400" s="21">
        <f>IF((CD400+CE400+CF400+CG400+CH400+CI400+CJ400)=0,0,(CD400*CR400+CE400*CS400+CF400*CT400+CG400*CU400+CH400*CV400+CI400*CW400+CJ400*CX400)/(CD400+CE400+CF400+CG400+CH400+CI400+CJ400))</f>
        <v>-0.705882352941177</v>
      </c>
    </row>
    <row r="401" ht="70" customHeight="1">
      <c r="A401" s="59" t="inlineStr">
        <is>
          <t>iFile</t>
        </is>
      </c>
      <c r="B401" s="17" t="inlineStr">
        <is>
          <t>Design</t>
        </is>
      </c>
      <c r="C401" s="17" t="n">
        <v>4</v>
      </c>
      <c r="D401" s="17" t="inlineStr">
        <is>
          <t>IRIS2300</t>
        </is>
      </c>
      <c r="E401" s="17" t="inlineStr">
        <is>
          <t>Kishori Rajigare</t>
        </is>
      </c>
      <c r="F401" s="17" t="inlineStr">
        <is>
          <t>UI Developer</t>
        </is>
      </c>
      <c r="G401" s="17" t="inlineStr">
        <is>
          <t>Rajeev Kumar</t>
        </is>
      </c>
      <c r="H401" s="17" t="inlineStr">
        <is>
          <t>IRIS1593</t>
        </is>
      </c>
      <c r="I401" s="17" t="n">
        <v>6.7</v>
      </c>
      <c r="J401" s="17" t="inlineStr">
        <is>
          <t>B.SC</t>
        </is>
      </c>
      <c r="K401" s="17" t="inlineStr">
        <is>
          <t>L3 – Professional / Associate</t>
        </is>
      </c>
      <c r="L401" s="82" t="inlineStr">
        <is>
          <t>20 of 20</t>
        </is>
      </c>
      <c r="M401" s="83" t="n"/>
      <c r="N401" s="83" t="inlineStr">
        <is>
          <t>Annual · set by manager: 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t>
        </is>
      </c>
      <c r="O401" s="83" t="inlineStr">
        <is>
          <t>Latest rating: 4 · Potential: High · 9-box: Future Leader · High Performance / High Potential</t>
        </is>
      </c>
      <c r="P401" s="83" t="inlineStr">
        <is>
          <t>Complexity &amp; Expertise: A2: Implements designs as responsive UI components: standard front-end work → matches the start
Autonomy &amp; Decision: A2: Decides UI implementation only → matches the start
Accountability &amp; Impact: A2: Quality of own UI deliverables → matches the start
Leadership &amp; Strategy: A1: No guidance or leadership of others described → matches the start</t>
        </is>
      </c>
      <c r="Q401" s="84" t="inlineStr">
        <is>
          <t>Open ▸</t>
        </is>
      </c>
      <c r="R401" s="84" t="inlineStr">
        <is>
          <t>Card ▸</t>
        </is>
      </c>
      <c r="S401" s="85" t="inlineStr">
        <is>
          <t>Engineering &amp; Development</t>
        </is>
      </c>
      <c r="T401" s="86" t="inlineStr">
        <is>
          <t>Front-End / UI Development</t>
        </is>
      </c>
      <c r="U401" s="86" t="inlineStr">
        <is>
          <t>R036</t>
        </is>
      </c>
      <c r="V401" s="86" t="inlineStr">
        <is>
          <t>Front-End / UI Development · IC</t>
        </is>
      </c>
      <c r="W401" s="101" t="inlineStr">
        <is>
          <t>A3</t>
        </is>
      </c>
      <c r="X401" s="86" t="inlineStr">
        <is>
          <t>Band A · Practitioner</t>
        </is>
      </c>
      <c r="Y401" s="86" t="inlineStr">
        <is>
          <t>Senior UI Developer</t>
        </is>
      </c>
      <c r="Z401" s="86" t="n"/>
      <c r="AA401" s="86" t="inlineStr">
        <is>
          <t>Placed at A3 by the evidence: six ratings × market-derived weights and rules R1–R13 · no move needed for the reporting line</t>
        </is>
      </c>
      <c r="AB401" s="86" t="n"/>
      <c r="AC401" s="88" t="inlineStr">
        <is>
          <t>A2</t>
        </is>
      </c>
      <c r="AD401" s="21" t="inlineStr">
        <is>
          <t>High · 6.7 yrs vs market 2–5 yrs for A3</t>
        </is>
      </c>
      <c r="AE401" s="21" t="n"/>
      <c r="AF401" s="21" t="inlineStr">
        <is>
          <t>P2 · SFIA 3 Apply</t>
        </is>
      </c>
      <c r="AG401" s="89" t="str">
        <f>IFERROR(IF(INDEX(RM_I_C,MATCH($U401,RM_KEY,0))="","",INDEX(RM_I_C,MATCH($U401,RM_KEY,0))),"")</f>
        <v>H</v>
      </c>
      <c r="AH401" s="90" t="str">
        <f>IFERROR(IF(INDEX(RM_I_Au,MATCH($U401,RM_KEY,0))="","",INDEX(RM_I_Au,MATCH($U401,RM_KEY,0))),"")</f>
        <v>M</v>
      </c>
      <c r="AI401" s="90" t="str">
        <f>IFERROR(IF(INDEX(RM_I_Ac,MATCH($U401,RM_KEY,0))="","",INDEX(RM_I_Ac,MATCH($U401,RM_KEY,0))),"")</f>
        <v>L</v>
      </c>
      <c r="AJ401" s="90" t="str">
        <f>IFERROR(IF(INDEX(RM_I_L,MATCH($U401,RM_KEY,0))="","",INDEX(RM_I_L,MATCH($U401,RM_KEY,0))),"")</f>
        <v>L</v>
      </c>
      <c r="AK401" s="90" t="str">
        <f>IFERROR(IF(INDEX(RM_I_BI,MATCH($U401,RM_KEY,0))="","",INDEX(RM_I_BI,MATCH($U401,RM_KEY,0))),"")</f>
        <v>L</v>
      </c>
      <c r="AL401" s="90" t="str">
        <f>IFERROR(IF(INDEX(RM_I_Exp,MATCH($U401,RM_KEY,0))="","",INDEX(RM_I_Exp,MATCH($U401,RM_KEY,0))),"")</f>
        <v>L</v>
      </c>
      <c r="AM401" s="90" t="str">
        <f>IFERROR(IF(INDEX(RM_I_Edu,MATCH($U401,RM_KEY,0))="","",INDEX(RM_I_Edu,MATCH($U401,RM_KEY,0))),"")</f>
        <v>L</v>
      </c>
      <c r="AN401" s="91" t="str">
        <f>IFERROR(IF(INDEX(RM_M_C,MATCH($U401,RM_KEY,0))="","",INDEX(RM_M_C,MATCH($U401,RM_KEY,0))),"")</f>
        <v>H</v>
      </c>
      <c r="AO401" s="92" t="str">
        <f>IFERROR(IF(INDEX(RM_M_Au,MATCH($U401,RM_KEY,0))="","",INDEX(RM_M_Au,MATCH($U401,RM_KEY,0))),"")</f>
        <v>M</v>
      </c>
      <c r="AP401" s="92" t="str">
        <f>IFERROR(IF(INDEX(RM_M_Ac,MATCH($U401,RM_KEY,0))="","",INDEX(RM_M_Ac,MATCH($U401,RM_KEY,0))),"")</f>
        <v>M</v>
      </c>
      <c r="AQ401" s="92" t="str">
        <f>IFERROR(IF(INDEX(RM_M_L,MATCH($U401,RM_KEY,0))="","",INDEX(RM_M_L,MATCH($U401,RM_KEY,0))),"")</f>
        <v>L</v>
      </c>
      <c r="AR401" s="92" t="str">
        <f>IFERROR(IF(INDEX(RM_M_BI,MATCH($U401,RM_KEY,0))="","",INDEX(RM_M_BI,MATCH($U401,RM_KEY,0))),"")</f>
        <v>L</v>
      </c>
      <c r="AS401" s="92" t="str">
        <f>IFERROR(IF(INDEX(RM_M_Exp,MATCH($U401,RM_KEY,0))="","",INDEX(RM_M_Exp,MATCH($U401,RM_KEY,0))),"")</f>
        <v>L</v>
      </c>
      <c r="AT401" s="92" t="str">
        <f>IFERROR(IF(INDEX(RM_M_Edu,MATCH($U401,RM_KEY,0))="","",INDEX(RM_M_Edu,MATCH($U401,RM_KEY,0))),"")</f>
        <v>L</v>
      </c>
      <c r="AU401" s="93" t="str">
        <f>IFERROR(IF(INDEX(RM_L_C,MATCH($U401,RM_KEY,0))="","",INDEX(RM_L_C,MATCH($U401,RM_KEY,0))),"")</f>
        <v/>
      </c>
      <c r="AV401" s="94" t="str">
        <f>IFERROR(IF(INDEX(RM_L_Au,MATCH($U401,RM_KEY,0))="","",INDEX(RM_L_Au,MATCH($U401,RM_KEY,0))),"")</f>
        <v/>
      </c>
      <c r="AW401" s="94" t="str">
        <f>IFERROR(IF(INDEX(RM_L_Ac,MATCH($U401,RM_KEY,0))="","",INDEX(RM_L_Ac,MATCH($U401,RM_KEY,0))),"")</f>
        <v/>
      </c>
      <c r="AX401" s="94" t="str">
        <f>IFERROR(IF(INDEX(RM_L_L,MATCH($U401,RM_KEY,0))="","",INDEX(RM_L_L,MATCH($U401,RM_KEY,0))),"")</f>
        <v/>
      </c>
      <c r="AY401" s="94" t="str">
        <f>IFERROR(IF(INDEX(RM_L_BI,MATCH($U401,RM_KEY,0))="","",INDEX(RM_L_BI,MATCH($U401,RM_KEY,0))),"")</f>
        <v/>
      </c>
      <c r="AZ401" s="94" t="str">
        <f>IFERROR(IF(INDEX(RM_L_Exp,MATCH($U401,RM_KEY,0))="","",INDEX(RM_L_Exp,MATCH($U401,RM_KEY,0))),"")</f>
        <v/>
      </c>
      <c r="BA401" s="94" t="str">
        <f>IFERROR(IF(INDEX(RM_L_Edu,MATCH($U401,RM_KEY,0))="","",INDEX(RM_L_Edu,MATCH($U401,RM_KEY,0))),"")</f>
        <v/>
      </c>
      <c r="BB401" s="89" t="inlineStr">
        <is>
          <t>L</t>
        </is>
      </c>
      <c r="BC401" s="90" t="inlineStr">
        <is>
          <t>L</t>
        </is>
      </c>
      <c r="BD401" s="90" t="inlineStr">
        <is>
          <t>L</t>
        </is>
      </c>
      <c r="BE401" s="90" t="inlineStr">
        <is>
          <t>L</t>
        </is>
      </c>
      <c r="BF401" s="90" t="inlineStr">
        <is>
          <t>M</t>
        </is>
      </c>
      <c r="BG401" s="90" t="inlineStr">
        <is>
          <t>H</t>
        </is>
      </c>
      <c r="BH401" s="90" t="inlineStr">
        <is>
          <t>M</t>
        </is>
      </c>
      <c r="BI401" s="93" t="n"/>
      <c r="BJ401" s="94" t="n"/>
      <c r="BK401" s="94" t="n"/>
      <c r="BL401" s="94" t="n"/>
      <c r="BM401" s="94" t="n"/>
      <c r="BN401" s="94" t="n"/>
      <c r="BO401" s="94" t="n"/>
      <c r="BP401" s="63" t="n"/>
      <c r="BQ401" s="95" t="str">
        <f>IF(CY401=0,"",IF(BP401&lt;&gt;"",BP401,IF(LEFT(W401,1)="X",W401,IF(OR(W401="B+",W401="C+"),INDEX(LAD_PC,MAX(1,MIN(14,MATCH(W401,LAD_PC,0)+IF((DA401-CZ401)&gt;=0.5,1,IF((DA401-CZ401)&lt;=-0.5,-1,0))))),INDEX(LAD_STD,MAX(1,MIN(12,MATCH(W401,LAD_STD,0)+IF((DA401-CZ401)&gt;=0.5,1,IF((DA401-CZ401)&lt;=-0.5,-1,0)))))))))</f>
        <v/>
      </c>
      <c r="BR401" s="86" t="str">
        <f>IF(BQ401="","",IFERROR(CHOOSE(INDEX(B_RANK,MATCH(BQ401,B_LVL,0)),"Band A · Practitioner","Band B · Specialist / Manager","B+ · Player-Coach","Band C · Principal / Head","C+ · Player-Coach","Band D · Business leadership","Band E · Enterprise leadership"),"Band X · Consultant"))</f>
        <v/>
      </c>
      <c r="BS401" s="86" t="str">
        <f>IF(BQ401="","",IF(BQ401=W401,"• Same",IF(INDEX(B_VAL,MATCH(BQ401,B_LVL,0))&gt;INDEX(B_VAL,MATCH(W401,B_LVL,0)),"▲ Up","▼ Down")))</f>
        <v/>
      </c>
      <c r="BT401" s="95" t="str">
        <f>IF(BQ401&lt;&gt;"",BQ401,W401)</f>
        <v>A3</v>
      </c>
      <c r="BU401" s="86" t="str">
        <f>IFERROR(IF($H401="","—",IF(OR(LEFT(BT401,1)="X",LEFT(INDEX($BT$7:$BT$592,MATCH($H401,$D$7:$D$592,0)),1)="X"),"—",IF(AND(LEFT(BT401,1)="E",LEFT(INDEX($BT$7:$BT$592,MATCH($H401,$D$7:$D$592,0)),1)="E"),"Exception · Band E",IF(INDEX(B_VAL,MATCH(BT401,B_LVL,0))&gt;=INDEX(B_VAL,MATCH(INDEX($BT$7:$BT$592,MATCH($H401,$D$7:$D$592,0)),B_LVL,0)),"⚠ At or above the manager",IF(INDEX(B_RANK,MATCH(BT401,B_LVL,0))=INDEX(B_RANK,MATCH(INDEX($BT$7:$BT$592,MATCH($H401,$D$7:$D$592,0)),B_LVL,0)),"⚠ Same band as the manager","OK"))))),"—")</f>
        <v>OK</v>
      </c>
      <c r="BV401" s="64" t="n"/>
      <c r="BW401" s="20">
        <f>IFERROR(INDEX(LMH_PTS,MATCH(AG401,LMH_KEY,0)),0)</f>
        <v>9</v>
      </c>
      <c r="BX401" s="21">
        <f>IFERROR(INDEX(LMH_PTS,MATCH(AH401,LMH_KEY,0)),0)</f>
        <v>3</v>
      </c>
      <c r="BY401" s="21">
        <f>IFERROR(INDEX(LMH_PTS,MATCH(AI401,LMH_KEY,0)),0)</f>
        <v>1</v>
      </c>
      <c r="BZ401" s="21">
        <f>IFERROR(INDEX(LMH_PTS,MATCH(AJ401,LMH_KEY,0)),0)</f>
        <v>1</v>
      </c>
      <c r="CA401" s="21">
        <f>IFERROR(INDEX(LMH_PTS,MATCH(AK401,LMH_KEY,0)),0)</f>
        <v>1</v>
      </c>
      <c r="CB401" s="21">
        <f>IFERROR(INDEX(LMH_PTS,MATCH(AL401,LMH_KEY,0)),0)</f>
        <v>1</v>
      </c>
      <c r="CC401" s="21">
        <f>IFERROR(INDEX(LMH_PTS,MATCH(AM401,LMH_KEY,0)),0)</f>
        <v>1</v>
      </c>
      <c r="CD401" s="21">
        <f>IFERROR(INDEX(LMH_PTS,MATCH(IF(AU401&lt;&gt;"",AU401,AG401),LMH_KEY,0)),0)</f>
        <v>9</v>
      </c>
      <c r="CE401" s="21">
        <f>IFERROR(INDEX(LMH_PTS,MATCH(IF(AV401&lt;&gt;"",AV401,AH401),LMH_KEY,0)),0)</f>
        <v>3</v>
      </c>
      <c r="CF401" s="21">
        <f>IFERROR(INDEX(LMH_PTS,MATCH(IF(AW401&lt;&gt;"",AW401,AI401),LMH_KEY,0)),0)</f>
        <v>1</v>
      </c>
      <c r="CG401" s="21">
        <f>IFERROR(INDEX(LMH_PTS,MATCH(IF(AX401&lt;&gt;"",AX401,AJ401),LMH_KEY,0)),0)</f>
        <v>1</v>
      </c>
      <c r="CH401" s="21">
        <f>IFERROR(INDEX(LMH_PTS,MATCH(IF(AY401&lt;&gt;"",AY401,AK401),LMH_KEY,0)),0)</f>
        <v>1</v>
      </c>
      <c r="CI401" s="21">
        <f>IFERROR(INDEX(LMH_PTS,MATCH(IF(AZ401&lt;&gt;"",AZ401,AL401),LMH_KEY,0)),0)</f>
        <v>1</v>
      </c>
      <c r="CJ401" s="21">
        <f>IFERROR(INDEX(LMH_PTS,MATCH(IF(BA401&lt;&gt;"",BA401,AM401),LMH_KEY,0)),0)</f>
        <v>1</v>
      </c>
      <c r="CK401" s="21">
        <f>IF(BB401="",0,IFERROR(INDEX(LMH_STEP,MATCH(BB401,LMH_KEY,0)),0))</f>
        <v>-1</v>
      </c>
      <c r="CL401" s="21">
        <f>IF(BC401="",0,IFERROR(INDEX(LMH_STEP,MATCH(BC401,LMH_KEY,0)),0))</f>
        <v>-1</v>
      </c>
      <c r="CM401" s="21">
        <f>IF(BD401="",0,IFERROR(INDEX(LMH_STEP,MATCH(BD401,LMH_KEY,0)),0))</f>
        <v>-1</v>
      </c>
      <c r="CN401" s="21">
        <f>IF(BE401="",0,IFERROR(INDEX(LMH_STEP,MATCH(BE401,LMH_KEY,0)),0))</f>
        <v>-1</v>
      </c>
      <c r="CO401" s="21">
        <f>IF(BF401="",0,IFERROR(INDEX(LMH_STEP,MATCH(BF401,LMH_KEY,0)),0))</f>
        <v>0</v>
      </c>
      <c r="CP401" s="21">
        <f>IF(BG401="",0,IFERROR(INDEX(LMH_STEP,MATCH(BG401,LMH_KEY,0)),0))</f>
        <v>1</v>
      </c>
      <c r="CQ401" s="21">
        <f>IF(BH401="",0,IFERROR(INDEX(LMH_STEP,MATCH(BH401,LMH_KEY,0)),0))</f>
        <v>0</v>
      </c>
      <c r="CR401" s="21">
        <f>IF(BI401&lt;&gt;"",IFERROR(INDEX(LMH_STEP,MATCH(BI401,LMH_KEY,0)),0),CK401)</f>
        <v>-1</v>
      </c>
      <c r="CS401" s="21">
        <f>IF(BJ401&lt;&gt;"",IFERROR(INDEX(LMH_STEP,MATCH(BJ401,LMH_KEY,0)),0),CL401)</f>
        <v>-1</v>
      </c>
      <c r="CT401" s="21">
        <f>IF(BK401&lt;&gt;"",IFERROR(INDEX(LMH_STEP,MATCH(BK401,LMH_KEY,0)),0),CM401)</f>
        <v>-1</v>
      </c>
      <c r="CU401" s="21">
        <f>IF(BL401&lt;&gt;"",IFERROR(INDEX(LMH_STEP,MATCH(BL401,LMH_KEY,0)),0),CN401)</f>
        <v>-1</v>
      </c>
      <c r="CV401" s="21">
        <f>IF(BM401&lt;&gt;"",IFERROR(INDEX(LMH_STEP,MATCH(BM401,LMH_KEY,0)),0),CO401)</f>
        <v>0</v>
      </c>
      <c r="CW401" s="21">
        <f>IF(BN401&lt;&gt;"",IFERROR(INDEX(LMH_STEP,MATCH(BN401,LMH_KEY,0)),0),CP401)</f>
        <v>1</v>
      </c>
      <c r="CX401" s="21">
        <f>IF(BO401&lt;&gt;"",IFERROR(INDEX(LMH_STEP,MATCH(BO401,LMH_KEY,0)),0),CQ401)</f>
        <v>0</v>
      </c>
      <c r="CY401" s="21">
        <f>COUNTA(BI401:BO401)+IF(BP401&lt;&gt;"",1,0)+IFERROR(INDEX(RM_LCNT,MATCH($U401,RM_KEY,0)),0)</f>
        <v>0</v>
      </c>
      <c r="CZ401" s="21">
        <f>IF((BW401+BX401+BY401+BZ401+CA401+CB401+CC401)=0,0,(BW401*CK401+BX401*CL401+BY401*CM401+BZ401*CN401+CA401*CO401+CB401*CP401+CC401*CQ401)/(BW401+BX401+BY401+BZ401+CA401+CB401+CC401))</f>
        <v>-0.764705882352941</v>
      </c>
      <c r="DA401" s="21">
        <f>IF((CD401+CE401+CF401+CG401+CH401+CI401+CJ401)=0,0,(CD401*CR401+CE401*CS401+CF401*CT401+CG401*CU401+CH401*CV401+CI401*CW401+CJ401*CX401)/(CD401+CE401+CF401+CG401+CH401+CI401+CJ401))</f>
        <v>-0.764705882352941</v>
      </c>
    </row>
    <row r="402" ht="70" customHeight="1">
      <c r="A402" s="59" t="inlineStr">
        <is>
          <t>iFile</t>
        </is>
      </c>
      <c r="B402" s="17" t="inlineStr">
        <is>
          <t>Technology</t>
        </is>
      </c>
      <c r="C402" s="17" t="n">
        <v>3</v>
      </c>
      <c r="D402" s="17" t="inlineStr">
        <is>
          <t>IRIS1955</t>
        </is>
      </c>
      <c r="E402" s="17" t="inlineStr">
        <is>
          <t>Akbar Basha</t>
        </is>
      </c>
      <c r="F402" s="17" t="inlineStr">
        <is>
          <t>Senior Software Engineer</t>
        </is>
      </c>
      <c r="G402" s="17" t="inlineStr">
        <is>
          <t>Pradip Dey</t>
        </is>
      </c>
      <c r="H402" s="17" t="inlineStr">
        <is>
          <t>IRISC223</t>
        </is>
      </c>
      <c r="I402" s="17" t="n">
        <v>8</v>
      </c>
      <c r="J402" s="17" t="inlineStr">
        <is>
          <t>B.SC</t>
        </is>
      </c>
      <c r="K402" s="17" t="inlineStr">
        <is>
          <t>L4 – Senior</t>
        </is>
      </c>
      <c r="L402" s="82" t="inlineStr">
        <is>
          <t>20 of 20</t>
        </is>
      </c>
      <c r="M402" s="83" t="n"/>
      <c r="N402" s="83" t="n"/>
      <c r="O402" s="83" t="inlineStr">
        <is>
          <t>Latest rating: Not rated · manager · 9-box: Not placed · manager</t>
        </is>
      </c>
      <c r="P402" s="83" t="inlineStr">
        <is>
          <t>Complexity &amp; Expertise: A3: Builds AI/LLM solutions and POCs, supports RFP solutions, tests and deploys them → matches the start
Autonomy &amp; Decision: A3: Decides technical approach and fixes within agreed scope; major changes go to the manager → matches the start
Accountability &amp; Impact: A3: Quality and delivery of assigned AI solutions, some in production or client deliverables → moved down 0.5
Leadership &amp; Strategy: A2: Shares technical knowledge with the team; no guiding of the one report described → moved down 0.5</t>
        </is>
      </c>
      <c r="Q402" s="84" t="inlineStr">
        <is>
          <t>Open ▸</t>
        </is>
      </c>
      <c r="R402" s="84" t="inlineStr">
        <is>
          <t>Card ▸</t>
        </is>
      </c>
      <c r="S402" s="85" t="inlineStr">
        <is>
          <t>Engineering &amp; Development</t>
        </is>
      </c>
      <c r="T402" s="86" t="inlineStr">
        <is>
          <t>Data Engineering &amp; Database Development</t>
        </is>
      </c>
      <c r="U402" s="86" t="inlineStr">
        <is>
          <t>R034</t>
        </is>
      </c>
      <c r="V402" s="86" t="inlineStr">
        <is>
          <t>Data Engineering &amp; Database Development · IC</t>
        </is>
      </c>
      <c r="W402" s="99" t="inlineStr">
        <is>
          <t>B1</t>
        </is>
      </c>
      <c r="X402" s="86" t="inlineStr">
        <is>
          <t>Band B · Specialist / Manager</t>
        </is>
      </c>
      <c r="Y402" s="86" t="inlineStr">
        <is>
          <t>Database Specialist</t>
        </is>
      </c>
      <c r="Z402" s="100" t="inlineStr">
        <is>
          <t>Senior Database Engineer → Database Specialist</t>
        </is>
      </c>
      <c r="AA402" s="86" t="inlineStr">
        <is>
          <t>Evidence level A3 · moved up to B1 so that no reportee shares a band with their manager, with the fewest moves across IRIS</t>
        </is>
      </c>
      <c r="AB402" s="86" t="n"/>
      <c r="AC402" s="88" t="inlineStr">
        <is>
          <t>A3</t>
        </is>
      </c>
      <c r="AD402" s="21" t="inlineStr">
        <is>
          <t>Medium · 8 yrs vs market 4–8 yrs for B1</t>
        </is>
      </c>
      <c r="AE402" s="21" t="inlineStr">
        <is>
          <t>1 direct reports · norm IC: none · Team Lead: 3–5</t>
        </is>
      </c>
      <c r="AF402" s="21" t="inlineStr">
        <is>
          <t>P3 / M2 · SFIA 4 Enable</t>
        </is>
      </c>
      <c r="AG402" s="89" t="str">
        <f>IFERROR(IF(INDEX(RM_I_C,MATCH($U402,RM_KEY,0))="","",INDEX(RM_I_C,MATCH($U402,RM_KEY,0))),"")</f>
        <v>H</v>
      </c>
      <c r="AH402" s="90" t="str">
        <f>IFERROR(IF(INDEX(RM_I_Au,MATCH($U402,RM_KEY,0))="","",INDEX(RM_I_Au,MATCH($U402,RM_KEY,0))),"")</f>
        <v>M</v>
      </c>
      <c r="AI402" s="90" t="str">
        <f>IFERROR(IF(INDEX(RM_I_Ac,MATCH($U402,RM_KEY,0))="","",INDEX(RM_I_Ac,MATCH($U402,RM_KEY,0))),"")</f>
        <v>L</v>
      </c>
      <c r="AJ402" s="90" t="str">
        <f>IFERROR(IF(INDEX(RM_I_L,MATCH($U402,RM_KEY,0))="","",INDEX(RM_I_L,MATCH($U402,RM_KEY,0))),"")</f>
        <v>L</v>
      </c>
      <c r="AK402" s="90" t="str">
        <f>IFERROR(IF(INDEX(RM_I_BI,MATCH($U402,RM_KEY,0))="","",INDEX(RM_I_BI,MATCH($U402,RM_KEY,0))),"")</f>
        <v>L</v>
      </c>
      <c r="AL402" s="90" t="str">
        <f>IFERROR(IF(INDEX(RM_I_Exp,MATCH($U402,RM_KEY,0))="","",INDEX(RM_I_Exp,MATCH($U402,RM_KEY,0))),"")</f>
        <v>L</v>
      </c>
      <c r="AM402" s="90" t="str">
        <f>IFERROR(IF(INDEX(RM_I_Edu,MATCH($U402,RM_KEY,0))="","",INDEX(RM_I_Edu,MATCH($U402,RM_KEY,0))),"")</f>
        <v>L</v>
      </c>
      <c r="AN402" s="91" t="str">
        <f>IFERROR(IF(INDEX(RM_M_C,MATCH($U402,RM_KEY,0))="","",INDEX(RM_M_C,MATCH($U402,RM_KEY,0))),"")</f>
        <v>H</v>
      </c>
      <c r="AO402" s="92" t="str">
        <f>IFERROR(IF(INDEX(RM_M_Au,MATCH($U402,RM_KEY,0))="","",INDEX(RM_M_Au,MATCH($U402,RM_KEY,0))),"")</f>
        <v>M</v>
      </c>
      <c r="AP402" s="92" t="str">
        <f>IFERROR(IF(INDEX(RM_M_Ac,MATCH($U402,RM_KEY,0))="","",INDEX(RM_M_Ac,MATCH($U402,RM_KEY,0))),"")</f>
        <v>M</v>
      </c>
      <c r="AQ402" s="92" t="str">
        <f>IFERROR(IF(INDEX(RM_M_L,MATCH($U402,RM_KEY,0))="","",INDEX(RM_M_L,MATCH($U402,RM_KEY,0))),"")</f>
        <v>L</v>
      </c>
      <c r="AR402" s="92" t="str">
        <f>IFERROR(IF(INDEX(RM_M_BI,MATCH($U402,RM_KEY,0))="","",INDEX(RM_M_BI,MATCH($U402,RM_KEY,0))),"")</f>
        <v>L</v>
      </c>
      <c r="AS402" s="92" t="str">
        <f>IFERROR(IF(INDEX(RM_M_Exp,MATCH($U402,RM_KEY,0))="","",INDEX(RM_M_Exp,MATCH($U402,RM_KEY,0))),"")</f>
        <v>L</v>
      </c>
      <c r="AT402" s="92" t="str">
        <f>IFERROR(IF(INDEX(RM_M_Edu,MATCH($U402,RM_KEY,0))="","",INDEX(RM_M_Edu,MATCH($U402,RM_KEY,0))),"")</f>
        <v>L</v>
      </c>
      <c r="AU402" s="93" t="str">
        <f>IFERROR(IF(INDEX(RM_L_C,MATCH($U402,RM_KEY,0))="","",INDEX(RM_L_C,MATCH($U402,RM_KEY,0))),"")</f>
        <v/>
      </c>
      <c r="AV402" s="94" t="str">
        <f>IFERROR(IF(INDEX(RM_L_Au,MATCH($U402,RM_KEY,0))="","",INDEX(RM_L_Au,MATCH($U402,RM_KEY,0))),"")</f>
        <v/>
      </c>
      <c r="AW402" s="94" t="str">
        <f>IFERROR(IF(INDEX(RM_L_Ac,MATCH($U402,RM_KEY,0))="","",INDEX(RM_L_Ac,MATCH($U402,RM_KEY,0))),"")</f>
        <v/>
      </c>
      <c r="AX402" s="94" t="str">
        <f>IFERROR(IF(INDEX(RM_L_L,MATCH($U402,RM_KEY,0))="","",INDEX(RM_L_L,MATCH($U402,RM_KEY,0))),"")</f>
        <v/>
      </c>
      <c r="AY402" s="94" t="str">
        <f>IFERROR(IF(INDEX(RM_L_BI,MATCH($U402,RM_KEY,0))="","",INDEX(RM_L_BI,MATCH($U402,RM_KEY,0))),"")</f>
        <v/>
      </c>
      <c r="AZ402" s="94" t="str">
        <f>IFERROR(IF(INDEX(RM_L_Exp,MATCH($U402,RM_KEY,0))="","",INDEX(RM_L_Exp,MATCH($U402,RM_KEY,0))),"")</f>
        <v/>
      </c>
      <c r="BA402" s="94" t="str">
        <f>IFERROR(IF(INDEX(RM_L_Edu,MATCH($U402,RM_KEY,0))="","",INDEX(RM_L_Edu,MATCH($U402,RM_KEY,0))),"")</f>
        <v/>
      </c>
      <c r="BB402" s="89" t="inlineStr">
        <is>
          <t>L</t>
        </is>
      </c>
      <c r="BC402" s="90" t="inlineStr">
        <is>
          <t>L</t>
        </is>
      </c>
      <c r="BD402" s="90" t="inlineStr">
        <is>
          <t>L</t>
        </is>
      </c>
      <c r="BE402" s="90" t="inlineStr">
        <is>
          <t>L</t>
        </is>
      </c>
      <c r="BF402" s="90" t="n"/>
      <c r="BG402" s="90" t="inlineStr">
        <is>
          <t>H</t>
        </is>
      </c>
      <c r="BH402" s="90" t="inlineStr">
        <is>
          <t>M</t>
        </is>
      </c>
      <c r="BI402" s="93" t="n"/>
      <c r="BJ402" s="94" t="n"/>
      <c r="BK402" s="94" t="n"/>
      <c r="BL402" s="94" t="n"/>
      <c r="BM402" s="94" t="n"/>
      <c r="BN402" s="94" t="n"/>
      <c r="BO402" s="94" t="n"/>
      <c r="BP402" s="63" t="n"/>
      <c r="BQ402" s="95" t="str">
        <f>IF(CY402=0,"",IF(BP402&lt;&gt;"",BP402,IF(LEFT(W402,1)="X",W402,IF(OR(W402="B+",W402="C+"),INDEX(LAD_PC,MAX(1,MIN(14,MATCH(W402,LAD_PC,0)+IF((DA402-CZ402)&gt;=0.5,1,IF((DA402-CZ402)&lt;=-0.5,-1,0))))),INDEX(LAD_STD,MAX(1,MIN(12,MATCH(W402,LAD_STD,0)+IF((DA402-CZ402)&gt;=0.5,1,IF((DA402-CZ402)&lt;=-0.5,-1,0)))))))))</f>
        <v/>
      </c>
      <c r="BR402" s="86" t="str">
        <f>IF(BQ402="","",IFERROR(CHOOSE(INDEX(B_RANK,MATCH(BQ402,B_LVL,0)),"Band A · Practitioner","Band B · Specialist / Manager","B+ · Player-Coach","Band C · Principal / Head","C+ · Player-Coach","Band D · Business leadership","Band E · Enterprise leadership"),"Band X · Consultant"))</f>
        <v/>
      </c>
      <c r="BS402" s="86" t="str">
        <f>IF(BQ402="","",IF(BQ402=W402,"• Same",IF(INDEX(B_VAL,MATCH(BQ402,B_LVL,0))&gt;INDEX(B_VAL,MATCH(W402,B_LVL,0)),"▲ Up","▼ Down")))</f>
        <v/>
      </c>
      <c r="BT402" s="95" t="str">
        <f>IF(BQ402&lt;&gt;"",BQ402,W402)</f>
        <v>B1</v>
      </c>
      <c r="BU402" s="86" t="str">
        <f>IFERROR(IF($H402="","—",IF(OR(LEFT(BT402,1)="X",LEFT(INDEX($BT$7:$BT$592,MATCH($H402,$D$7:$D$592,0)),1)="X"),"—",IF(AND(LEFT(BT402,1)="E",LEFT(INDEX($BT$7:$BT$592,MATCH($H402,$D$7:$D$592,0)),1)="E"),"Exception · Band E",IF(INDEX(B_VAL,MATCH(BT402,B_LVL,0))&gt;=INDEX(B_VAL,MATCH(INDEX($BT$7:$BT$592,MATCH($H402,$D$7:$D$592,0)),B_LVL,0)),"⚠ At or above the manager",IF(INDEX(B_RANK,MATCH(BT402,B_LVL,0))=INDEX(B_RANK,MATCH(INDEX($BT$7:$BT$592,MATCH($H402,$D$7:$D$592,0)),B_LVL,0)),"⚠ Same band as the manager","OK"))))),"—")</f>
        <v>OK</v>
      </c>
      <c r="BV402" s="64" t="n"/>
      <c r="BW402" s="20">
        <f>IFERROR(INDEX(LMH_PTS,MATCH(AG402,LMH_KEY,0)),0)</f>
        <v>9</v>
      </c>
      <c r="BX402" s="21">
        <f>IFERROR(INDEX(LMH_PTS,MATCH(AH402,LMH_KEY,0)),0)</f>
        <v>3</v>
      </c>
      <c r="BY402" s="21">
        <f>IFERROR(INDEX(LMH_PTS,MATCH(AI402,LMH_KEY,0)),0)</f>
        <v>1</v>
      </c>
      <c r="BZ402" s="21">
        <f>IFERROR(INDEX(LMH_PTS,MATCH(AJ402,LMH_KEY,0)),0)</f>
        <v>1</v>
      </c>
      <c r="CA402" s="21">
        <f>IFERROR(INDEX(LMH_PTS,MATCH(AK402,LMH_KEY,0)),0)</f>
        <v>1</v>
      </c>
      <c r="CB402" s="21">
        <f>IFERROR(INDEX(LMH_PTS,MATCH(AL402,LMH_KEY,0)),0)</f>
        <v>1</v>
      </c>
      <c r="CC402" s="21">
        <f>IFERROR(INDEX(LMH_PTS,MATCH(AM402,LMH_KEY,0)),0)</f>
        <v>1</v>
      </c>
      <c r="CD402" s="21">
        <f>IFERROR(INDEX(LMH_PTS,MATCH(IF(AU402&lt;&gt;"",AU402,AG402),LMH_KEY,0)),0)</f>
        <v>9</v>
      </c>
      <c r="CE402" s="21">
        <f>IFERROR(INDEX(LMH_PTS,MATCH(IF(AV402&lt;&gt;"",AV402,AH402),LMH_KEY,0)),0)</f>
        <v>3</v>
      </c>
      <c r="CF402" s="21">
        <f>IFERROR(INDEX(LMH_PTS,MATCH(IF(AW402&lt;&gt;"",AW402,AI402),LMH_KEY,0)),0)</f>
        <v>1</v>
      </c>
      <c r="CG402" s="21">
        <f>IFERROR(INDEX(LMH_PTS,MATCH(IF(AX402&lt;&gt;"",AX402,AJ402),LMH_KEY,0)),0)</f>
        <v>1</v>
      </c>
      <c r="CH402" s="21">
        <f>IFERROR(INDEX(LMH_PTS,MATCH(IF(AY402&lt;&gt;"",AY402,AK402),LMH_KEY,0)),0)</f>
        <v>1</v>
      </c>
      <c r="CI402" s="21">
        <f>IFERROR(INDEX(LMH_PTS,MATCH(IF(AZ402&lt;&gt;"",AZ402,AL402),LMH_KEY,0)),0)</f>
        <v>1</v>
      </c>
      <c r="CJ402" s="21">
        <f>IFERROR(INDEX(LMH_PTS,MATCH(IF(BA402&lt;&gt;"",BA402,AM402),LMH_KEY,0)),0)</f>
        <v>1</v>
      </c>
      <c r="CK402" s="21">
        <f>IF(BB402="",0,IFERROR(INDEX(LMH_STEP,MATCH(BB402,LMH_KEY,0)),0))</f>
        <v>-1</v>
      </c>
      <c r="CL402" s="21">
        <f>IF(BC402="",0,IFERROR(INDEX(LMH_STEP,MATCH(BC402,LMH_KEY,0)),0))</f>
        <v>-1</v>
      </c>
      <c r="CM402" s="21">
        <f>IF(BD402="",0,IFERROR(INDEX(LMH_STEP,MATCH(BD402,LMH_KEY,0)),0))</f>
        <v>-1</v>
      </c>
      <c r="CN402" s="21">
        <f>IF(BE402="",0,IFERROR(INDEX(LMH_STEP,MATCH(BE402,LMH_KEY,0)),0))</f>
        <v>-1</v>
      </c>
      <c r="CO402" s="21">
        <f>IF(BF402="",0,IFERROR(INDEX(LMH_STEP,MATCH(BF402,LMH_KEY,0)),0))</f>
        <v>0</v>
      </c>
      <c r="CP402" s="21">
        <f>IF(BG402="",0,IFERROR(INDEX(LMH_STEP,MATCH(BG402,LMH_KEY,0)),0))</f>
        <v>1</v>
      </c>
      <c r="CQ402" s="21">
        <f>IF(BH402="",0,IFERROR(INDEX(LMH_STEP,MATCH(BH402,LMH_KEY,0)),0))</f>
        <v>0</v>
      </c>
      <c r="CR402" s="21">
        <f>IF(BI402&lt;&gt;"",IFERROR(INDEX(LMH_STEP,MATCH(BI402,LMH_KEY,0)),0),CK402)</f>
        <v>-1</v>
      </c>
      <c r="CS402" s="21">
        <f>IF(BJ402&lt;&gt;"",IFERROR(INDEX(LMH_STEP,MATCH(BJ402,LMH_KEY,0)),0),CL402)</f>
        <v>-1</v>
      </c>
      <c r="CT402" s="21">
        <f>IF(BK402&lt;&gt;"",IFERROR(INDEX(LMH_STEP,MATCH(BK402,LMH_KEY,0)),0),CM402)</f>
        <v>-1</v>
      </c>
      <c r="CU402" s="21">
        <f>IF(BL402&lt;&gt;"",IFERROR(INDEX(LMH_STEP,MATCH(BL402,LMH_KEY,0)),0),CN402)</f>
        <v>-1</v>
      </c>
      <c r="CV402" s="21">
        <f>IF(BM402&lt;&gt;"",IFERROR(INDEX(LMH_STEP,MATCH(BM402,LMH_KEY,0)),0),CO402)</f>
        <v>0</v>
      </c>
      <c r="CW402" s="21">
        <f>IF(BN402&lt;&gt;"",IFERROR(INDEX(LMH_STEP,MATCH(BN402,LMH_KEY,0)),0),CP402)</f>
        <v>1</v>
      </c>
      <c r="CX402" s="21">
        <f>IF(BO402&lt;&gt;"",IFERROR(INDEX(LMH_STEP,MATCH(BO402,LMH_KEY,0)),0),CQ402)</f>
        <v>0</v>
      </c>
      <c r="CY402" s="21">
        <f>COUNTA(BI402:BO402)+IF(BP402&lt;&gt;"",1,0)+IFERROR(INDEX(RM_LCNT,MATCH($U402,RM_KEY,0)),0)</f>
        <v>0</v>
      </c>
      <c r="CZ402" s="21">
        <f>IF((BW402+BX402+BY402+BZ402+CA402+CB402+CC402)=0,0,(BW402*CK402+BX402*CL402+BY402*CM402+BZ402*CN402+CA402*CO402+CB402*CP402+CC402*CQ402)/(BW402+BX402+BY402+BZ402+CA402+CB402+CC402))</f>
        <v>-0.764705882352941</v>
      </c>
      <c r="DA402" s="21">
        <f>IF((CD402+CE402+CF402+CG402+CH402+CI402+CJ402)=0,0,(CD402*CR402+CE402*CS402+CF402*CT402+CG402*CU402+CH402*CV402+CI402*CW402+CJ402*CX402)/(CD402+CE402+CF402+CG402+CH402+CI402+CJ402))</f>
        <v>-0.764705882352941</v>
      </c>
    </row>
    <row r="403" ht="70" customHeight="1">
      <c r="A403" s="59" t="inlineStr">
        <is>
          <t>iFile</t>
        </is>
      </c>
      <c r="B403" s="17" t="inlineStr">
        <is>
          <t>Technology</t>
        </is>
      </c>
      <c r="C403" s="17" t="n">
        <v>4</v>
      </c>
      <c r="D403" s="17" t="inlineStr">
        <is>
          <t>IRIS2484</t>
        </is>
      </c>
      <c r="E403" s="17" t="inlineStr">
        <is>
          <t>Vinay Gajula</t>
        </is>
      </c>
      <c r="F403" s="17" t="inlineStr">
        <is>
          <t>Trainee Software Engineer</t>
        </is>
      </c>
      <c r="G403" s="17" t="inlineStr">
        <is>
          <t>Akbar Basha</t>
        </is>
      </c>
      <c r="H403" s="17" t="inlineStr">
        <is>
          <t>IRIS1955</t>
        </is>
      </c>
      <c r="I403" s="17" t="n">
        <v>0.6</v>
      </c>
      <c r="J403" s="17" t="inlineStr">
        <is>
          <t>B.E</t>
        </is>
      </c>
      <c r="K403" s="17" t="n"/>
      <c r="L403" s="82" t="inlineStr">
        <is>
          <t>20 of 20</t>
        </is>
      </c>
      <c r="M403" s="83" t="n"/>
      <c r="N403" s="83" t="n"/>
      <c r="O403" s="83" t="inlineStr">
        <is>
          <t>Latest rating: Not rated · manager · 9-box: Not placed · manager</t>
        </is>
      </c>
      <c r="P403" s="83" t="n"/>
      <c r="Q403" s="84" t="inlineStr">
        <is>
          <t>Open ▸</t>
        </is>
      </c>
      <c r="R403" s="84" t="inlineStr">
        <is>
          <t>Card ▸</t>
        </is>
      </c>
      <c r="S403" s="85" t="inlineStr">
        <is>
          <t>Engineering &amp; Development</t>
        </is>
      </c>
      <c r="T403" s="86" t="inlineStr">
        <is>
          <t>AI / ML &amp; GenAI Engineering</t>
        </is>
      </c>
      <c r="U403" s="86" t="inlineStr">
        <is>
          <t>R029</t>
        </is>
      </c>
      <c r="V403" s="86" t="inlineStr">
        <is>
          <t>AI / ML &amp; GenAI Engineering · IC</t>
        </is>
      </c>
      <c r="W403" s="101" t="inlineStr">
        <is>
          <t>A1</t>
        </is>
      </c>
      <c r="X403" s="86" t="inlineStr">
        <is>
          <t>Band A · Practitioner</t>
        </is>
      </c>
      <c r="Y403" s="86" t="inlineStr">
        <is>
          <t>Trainee AI/ML Engineer</t>
        </is>
      </c>
      <c r="Z403" s="86" t="n"/>
      <c r="AA403" s="86" t="inlineStr">
        <is>
          <t>Placed at A1 by the evidence: six ratings × market-derived weights and rules R1–R13 · no move needed for the reporting line</t>
        </is>
      </c>
      <c r="AB403" s="86" t="n"/>
      <c r="AC403" s="88" t="n"/>
      <c r="AD403" s="21" t="n"/>
      <c r="AE403" s="21" t="n"/>
      <c r="AF403" s="21" t="inlineStr">
        <is>
          <t>Entry / P1 · intern · SFIA 1 Follow</t>
        </is>
      </c>
      <c r="AG403" s="89" t="str">
        <f>IFERROR(IF(INDEX(RM_I_C,MATCH($U403,RM_KEY,0))="","",INDEX(RM_I_C,MATCH($U403,RM_KEY,0))),"")</f>
        <v>H</v>
      </c>
      <c r="AH403" s="90" t="str">
        <f>IFERROR(IF(INDEX(RM_I_Au,MATCH($U403,RM_KEY,0))="","",INDEX(RM_I_Au,MATCH($U403,RM_KEY,0))),"")</f>
        <v>M</v>
      </c>
      <c r="AI403" s="90" t="str">
        <f>IFERROR(IF(INDEX(RM_I_Ac,MATCH($U403,RM_KEY,0))="","",INDEX(RM_I_Ac,MATCH($U403,RM_KEY,0))),"")</f>
        <v>L</v>
      </c>
      <c r="AJ403" s="90" t="str">
        <f>IFERROR(IF(INDEX(RM_I_L,MATCH($U403,RM_KEY,0))="","",INDEX(RM_I_L,MATCH($U403,RM_KEY,0))),"")</f>
        <v>L</v>
      </c>
      <c r="AK403" s="90" t="str">
        <f>IFERROR(IF(INDEX(RM_I_BI,MATCH($U403,RM_KEY,0))="","",INDEX(RM_I_BI,MATCH($U403,RM_KEY,0))),"")</f>
        <v>L</v>
      </c>
      <c r="AL403" s="90" t="str">
        <f>IFERROR(IF(INDEX(RM_I_Exp,MATCH($U403,RM_KEY,0))="","",INDEX(RM_I_Exp,MATCH($U403,RM_KEY,0))),"")</f>
        <v>L</v>
      </c>
      <c r="AM403" s="90" t="str">
        <f>IFERROR(IF(INDEX(RM_I_Edu,MATCH($U403,RM_KEY,0))="","",INDEX(RM_I_Edu,MATCH($U403,RM_KEY,0))),"")</f>
        <v>L</v>
      </c>
      <c r="AN403" s="91" t="str">
        <f>IFERROR(IF(INDEX(RM_M_C,MATCH($U403,RM_KEY,0))="","",INDEX(RM_M_C,MATCH($U403,RM_KEY,0))),"")</f>
        <v>H</v>
      </c>
      <c r="AO403" s="92" t="str">
        <f>IFERROR(IF(INDEX(RM_M_Au,MATCH($U403,RM_KEY,0))="","",INDEX(RM_M_Au,MATCH($U403,RM_KEY,0))),"")</f>
        <v>M</v>
      </c>
      <c r="AP403" s="92" t="str">
        <f>IFERROR(IF(INDEX(RM_M_Ac,MATCH($U403,RM_KEY,0))="","",INDEX(RM_M_Ac,MATCH($U403,RM_KEY,0))),"")</f>
        <v>M</v>
      </c>
      <c r="AQ403" s="92" t="str">
        <f>IFERROR(IF(INDEX(RM_M_L,MATCH($U403,RM_KEY,0))="","",INDEX(RM_M_L,MATCH($U403,RM_KEY,0))),"")</f>
        <v>L</v>
      </c>
      <c r="AR403" s="92" t="str">
        <f>IFERROR(IF(INDEX(RM_M_BI,MATCH($U403,RM_KEY,0))="","",INDEX(RM_M_BI,MATCH($U403,RM_KEY,0))),"")</f>
        <v>L</v>
      </c>
      <c r="AS403" s="92" t="str">
        <f>IFERROR(IF(INDEX(RM_M_Exp,MATCH($U403,RM_KEY,0))="","",INDEX(RM_M_Exp,MATCH($U403,RM_KEY,0))),"")</f>
        <v>L</v>
      </c>
      <c r="AT403" s="92" t="str">
        <f>IFERROR(IF(INDEX(RM_M_Edu,MATCH($U403,RM_KEY,0))="","",INDEX(RM_M_Edu,MATCH($U403,RM_KEY,0))),"")</f>
        <v>L</v>
      </c>
      <c r="AU403" s="93" t="str">
        <f>IFERROR(IF(INDEX(RM_L_C,MATCH($U403,RM_KEY,0))="","",INDEX(RM_L_C,MATCH($U403,RM_KEY,0))),"")</f>
        <v/>
      </c>
      <c r="AV403" s="94" t="str">
        <f>IFERROR(IF(INDEX(RM_L_Au,MATCH($U403,RM_KEY,0))="","",INDEX(RM_L_Au,MATCH($U403,RM_KEY,0))),"")</f>
        <v/>
      </c>
      <c r="AW403" s="94" t="str">
        <f>IFERROR(IF(INDEX(RM_L_Ac,MATCH($U403,RM_KEY,0))="","",INDEX(RM_L_Ac,MATCH($U403,RM_KEY,0))),"")</f>
        <v/>
      </c>
      <c r="AX403" s="94" t="str">
        <f>IFERROR(IF(INDEX(RM_L_L,MATCH($U403,RM_KEY,0))="","",INDEX(RM_L_L,MATCH($U403,RM_KEY,0))),"")</f>
        <v/>
      </c>
      <c r="AY403" s="94" t="str">
        <f>IFERROR(IF(INDEX(RM_L_BI,MATCH($U403,RM_KEY,0))="","",INDEX(RM_L_BI,MATCH($U403,RM_KEY,0))),"")</f>
        <v/>
      </c>
      <c r="AZ403" s="94" t="str">
        <f>IFERROR(IF(INDEX(RM_L_Exp,MATCH($U403,RM_KEY,0))="","",INDEX(RM_L_Exp,MATCH($U403,RM_KEY,0))),"")</f>
        <v/>
      </c>
      <c r="BA403" s="94" t="str">
        <f>IFERROR(IF(INDEX(RM_L_Edu,MATCH($U403,RM_KEY,0))="","",INDEX(RM_L_Edu,MATCH($U403,RM_KEY,0))),"")</f>
        <v/>
      </c>
      <c r="BB403" s="89" t="n"/>
      <c r="BC403" s="90" t="n"/>
      <c r="BD403" s="90" t="n"/>
      <c r="BE403" s="90" t="n"/>
      <c r="BF403" s="90" t="n"/>
      <c r="BG403" s="90" t="inlineStr">
        <is>
          <t>M</t>
        </is>
      </c>
      <c r="BH403" s="90" t="inlineStr">
        <is>
          <t>M</t>
        </is>
      </c>
      <c r="BI403" s="93" t="n"/>
      <c r="BJ403" s="94" t="n"/>
      <c r="BK403" s="94" t="n"/>
      <c r="BL403" s="94" t="n"/>
      <c r="BM403" s="94" t="n"/>
      <c r="BN403" s="94" t="n"/>
      <c r="BO403" s="94" t="n"/>
      <c r="BP403" s="63" t="n"/>
      <c r="BQ403" s="95" t="str">
        <f>IF(CY403=0,"",IF(BP403&lt;&gt;"",BP403,IF(LEFT(W403,1)="X",W403,IF(OR(W403="B+",W403="C+"),INDEX(LAD_PC,MAX(1,MIN(14,MATCH(W403,LAD_PC,0)+IF((DA403-CZ403)&gt;=0.5,1,IF((DA403-CZ403)&lt;=-0.5,-1,0))))),INDEX(LAD_STD,MAX(1,MIN(12,MATCH(W403,LAD_STD,0)+IF((DA403-CZ403)&gt;=0.5,1,IF((DA403-CZ403)&lt;=-0.5,-1,0)))))))))</f>
        <v/>
      </c>
      <c r="BR403" s="86" t="str">
        <f>IF(BQ403="","",IFERROR(CHOOSE(INDEX(B_RANK,MATCH(BQ403,B_LVL,0)),"Band A · Practitioner","Band B · Specialist / Manager","B+ · Player-Coach","Band C · Principal / Head","C+ · Player-Coach","Band D · Business leadership","Band E · Enterprise leadership"),"Band X · Consultant"))</f>
        <v/>
      </c>
      <c r="BS403" s="86" t="str">
        <f>IF(BQ403="","",IF(BQ403=W403,"• Same",IF(INDEX(B_VAL,MATCH(BQ403,B_LVL,0))&gt;INDEX(B_VAL,MATCH(W403,B_LVL,0)),"▲ Up","▼ Down")))</f>
        <v/>
      </c>
      <c r="BT403" s="95" t="str">
        <f>IF(BQ403&lt;&gt;"",BQ403,W403)</f>
        <v>A1</v>
      </c>
      <c r="BU403" s="86" t="str">
        <f>IFERROR(IF($H403="","—",IF(OR(LEFT(BT403,1)="X",LEFT(INDEX($BT$7:$BT$592,MATCH($H403,$D$7:$D$592,0)),1)="X"),"—",IF(AND(LEFT(BT403,1)="E",LEFT(INDEX($BT$7:$BT$592,MATCH($H403,$D$7:$D$592,0)),1)="E"),"Exception · Band E",IF(INDEX(B_VAL,MATCH(BT403,B_LVL,0))&gt;=INDEX(B_VAL,MATCH(INDEX($BT$7:$BT$592,MATCH($H403,$D$7:$D$592,0)),B_LVL,0)),"⚠ At or above the manager",IF(INDEX(B_RANK,MATCH(BT403,B_LVL,0))=INDEX(B_RANK,MATCH(INDEX($BT$7:$BT$592,MATCH($H403,$D$7:$D$592,0)),B_LVL,0)),"⚠ Same band as the manager","OK"))))),"—")</f>
        <v>OK</v>
      </c>
      <c r="BV403" s="64" t="n"/>
      <c r="BW403" s="20">
        <f>IFERROR(INDEX(LMH_PTS,MATCH(AG403,LMH_KEY,0)),0)</f>
        <v>9</v>
      </c>
      <c r="BX403" s="21">
        <f>IFERROR(INDEX(LMH_PTS,MATCH(AH403,LMH_KEY,0)),0)</f>
        <v>3</v>
      </c>
      <c r="BY403" s="21">
        <f>IFERROR(INDEX(LMH_PTS,MATCH(AI403,LMH_KEY,0)),0)</f>
        <v>1</v>
      </c>
      <c r="BZ403" s="21">
        <f>IFERROR(INDEX(LMH_PTS,MATCH(AJ403,LMH_KEY,0)),0)</f>
        <v>1</v>
      </c>
      <c r="CA403" s="21">
        <f>IFERROR(INDEX(LMH_PTS,MATCH(AK403,LMH_KEY,0)),0)</f>
        <v>1</v>
      </c>
      <c r="CB403" s="21">
        <f>IFERROR(INDEX(LMH_PTS,MATCH(AL403,LMH_KEY,0)),0)</f>
        <v>1</v>
      </c>
      <c r="CC403" s="21">
        <f>IFERROR(INDEX(LMH_PTS,MATCH(AM403,LMH_KEY,0)),0)</f>
        <v>1</v>
      </c>
      <c r="CD403" s="21">
        <f>IFERROR(INDEX(LMH_PTS,MATCH(IF(AU403&lt;&gt;"",AU403,AG403),LMH_KEY,0)),0)</f>
        <v>9</v>
      </c>
      <c r="CE403" s="21">
        <f>IFERROR(INDEX(LMH_PTS,MATCH(IF(AV403&lt;&gt;"",AV403,AH403),LMH_KEY,0)),0)</f>
        <v>3</v>
      </c>
      <c r="CF403" s="21">
        <f>IFERROR(INDEX(LMH_PTS,MATCH(IF(AW403&lt;&gt;"",AW403,AI403),LMH_KEY,0)),0)</f>
        <v>1</v>
      </c>
      <c r="CG403" s="21">
        <f>IFERROR(INDEX(LMH_PTS,MATCH(IF(AX403&lt;&gt;"",AX403,AJ403),LMH_KEY,0)),0)</f>
        <v>1</v>
      </c>
      <c r="CH403" s="21">
        <f>IFERROR(INDEX(LMH_PTS,MATCH(IF(AY403&lt;&gt;"",AY403,AK403),LMH_KEY,0)),0)</f>
        <v>1</v>
      </c>
      <c r="CI403" s="21">
        <f>IFERROR(INDEX(LMH_PTS,MATCH(IF(AZ403&lt;&gt;"",AZ403,AL403),LMH_KEY,0)),0)</f>
        <v>1</v>
      </c>
      <c r="CJ403" s="21">
        <f>IFERROR(INDEX(LMH_PTS,MATCH(IF(BA403&lt;&gt;"",BA403,AM403),LMH_KEY,0)),0)</f>
        <v>1</v>
      </c>
      <c r="CK403" s="21">
        <f>IF(BB403="",0,IFERROR(INDEX(LMH_STEP,MATCH(BB403,LMH_KEY,0)),0))</f>
        <v>0</v>
      </c>
      <c r="CL403" s="21">
        <f>IF(BC403="",0,IFERROR(INDEX(LMH_STEP,MATCH(BC403,LMH_KEY,0)),0))</f>
        <v>0</v>
      </c>
      <c r="CM403" s="21">
        <f>IF(BD403="",0,IFERROR(INDEX(LMH_STEP,MATCH(BD403,LMH_KEY,0)),0))</f>
        <v>0</v>
      </c>
      <c r="CN403" s="21">
        <f>IF(BE403="",0,IFERROR(INDEX(LMH_STEP,MATCH(BE403,LMH_KEY,0)),0))</f>
        <v>0</v>
      </c>
      <c r="CO403" s="21">
        <f>IF(BF403="",0,IFERROR(INDEX(LMH_STEP,MATCH(BF403,LMH_KEY,0)),0))</f>
        <v>0</v>
      </c>
      <c r="CP403" s="21">
        <f>IF(BG403="",0,IFERROR(INDEX(LMH_STEP,MATCH(BG403,LMH_KEY,0)),0))</f>
        <v>0</v>
      </c>
      <c r="CQ403" s="21">
        <f>IF(BH403="",0,IFERROR(INDEX(LMH_STEP,MATCH(BH403,LMH_KEY,0)),0))</f>
        <v>0</v>
      </c>
      <c r="CR403" s="21">
        <f>IF(BI403&lt;&gt;"",IFERROR(INDEX(LMH_STEP,MATCH(BI403,LMH_KEY,0)),0),CK403)</f>
        <v>0</v>
      </c>
      <c r="CS403" s="21">
        <f>IF(BJ403&lt;&gt;"",IFERROR(INDEX(LMH_STEP,MATCH(BJ403,LMH_KEY,0)),0),CL403)</f>
        <v>0</v>
      </c>
      <c r="CT403" s="21">
        <f>IF(BK403&lt;&gt;"",IFERROR(INDEX(LMH_STEP,MATCH(BK403,LMH_KEY,0)),0),CM403)</f>
        <v>0</v>
      </c>
      <c r="CU403" s="21">
        <f>IF(BL403&lt;&gt;"",IFERROR(INDEX(LMH_STEP,MATCH(BL403,LMH_KEY,0)),0),CN403)</f>
        <v>0</v>
      </c>
      <c r="CV403" s="21">
        <f>IF(BM403&lt;&gt;"",IFERROR(INDEX(LMH_STEP,MATCH(BM403,LMH_KEY,0)),0),CO403)</f>
        <v>0</v>
      </c>
      <c r="CW403" s="21">
        <f>IF(BN403&lt;&gt;"",IFERROR(INDEX(LMH_STEP,MATCH(BN403,LMH_KEY,0)),0),CP403)</f>
        <v>0</v>
      </c>
      <c r="CX403" s="21">
        <f>IF(BO403&lt;&gt;"",IFERROR(INDEX(LMH_STEP,MATCH(BO403,LMH_KEY,0)),0),CQ403)</f>
        <v>0</v>
      </c>
      <c r="CY403" s="21">
        <f>COUNTA(BI403:BO403)+IF(BP403&lt;&gt;"",1,0)+IFERROR(INDEX(RM_LCNT,MATCH($U403,RM_KEY,0)),0)</f>
        <v>0</v>
      </c>
      <c r="CZ403" s="21">
        <f>IF((BW403+BX403+BY403+BZ403+CA403+CB403+CC403)=0,0,(BW403*CK403+BX403*CL403+BY403*CM403+BZ403*CN403+CA403*CO403+CB403*CP403+CC403*CQ403)/(BW403+BX403+BY403+BZ403+CA403+CB403+CC403))</f>
        <v>0</v>
      </c>
      <c r="DA403" s="21">
        <f>IF((CD403+CE403+CF403+CG403+CH403+CI403+CJ403)=0,0,(CD403*CR403+CE403*CS403+CF403*CT403+CG403*CU403+CH403*CV403+CI403*CW403+CJ403*CX403)/(CD403+CE403+CF403+CG403+CH403+CI403+CJ403))</f>
        <v>0</v>
      </c>
    </row>
    <row r="404" ht="70" customHeight="1">
      <c r="A404" s="59" t="inlineStr">
        <is>
          <t>iFile</t>
        </is>
      </c>
      <c r="B404" s="17" t="inlineStr">
        <is>
          <t>Sales</t>
        </is>
      </c>
      <c r="C404" s="17" t="n">
        <v>2</v>
      </c>
      <c r="D404" s="17" t="inlineStr">
        <is>
          <t>IRIS1982</t>
        </is>
      </c>
      <c r="E404" s="17" t="inlineStr">
        <is>
          <t>Apurva Kirtikar</t>
        </is>
      </c>
      <c r="F404" s="17" t="inlineStr">
        <is>
          <t>Senior Manager- Pre sales</t>
        </is>
      </c>
      <c r="G404" s="17" t="inlineStr">
        <is>
          <t>Shailesh Gupta</t>
        </is>
      </c>
      <c r="H404" s="17" t="inlineStr">
        <is>
          <t>IRIS0012</t>
        </is>
      </c>
      <c r="I404" s="17" t="n">
        <v>12.7</v>
      </c>
      <c r="J404" s="17" t="inlineStr">
        <is>
          <t>M.Com</t>
        </is>
      </c>
      <c r="K404" s="17" t="inlineStr">
        <is>
          <t>L6 – Senior Manager</t>
        </is>
      </c>
      <c r="L404" s="82" t="inlineStr">
        <is>
          <t>20 of 20</t>
        </is>
      </c>
      <c r="M404" s="83" t="n"/>
      <c r="N404" s="83" t="inlineStr">
        <is>
          <t>Annual · set by manager: 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
Quarterly: Q1: Achieve assigned quarterly sales / …</t>
        </is>
      </c>
      <c r="O404" s="83" t="inlineStr">
        <is>
          <t>Latest rating: 4 · Potential: Medium · 9-box: High Impact / Growth Talent</t>
        </is>
      </c>
      <c r="P404" s="83" t="inlineStr">
        <is>
          <t>Complexity &amp; Expertise: B1: Manages iFile bids: RFP responses, solutioning and client demos in XBRL / SupTech domain → moved down 1
Autonomy &amp; Decision: B1: Decides how to respond to clients and to RFPs for iFile bids → moved down 1
Accountability &amp; Impact: B1: Ultimately responsible for timely iFile RFP submissions; also sales records and client meetings → moved down 0.2
Leadership &amp; Strategy: A2: One direct report in HR data; only follow-ups with teams described → moved down 1</t>
        </is>
      </c>
      <c r="Q404" s="84" t="inlineStr">
        <is>
          <t>Open ▸</t>
        </is>
      </c>
      <c r="R404" s="84" t="inlineStr">
        <is>
          <t>Card ▸</t>
        </is>
      </c>
      <c r="S404" s="85" t="inlineStr">
        <is>
          <t>Sales &amp; Business Development</t>
        </is>
      </c>
      <c r="T404" s="86" t="inlineStr">
        <is>
          <t>Sales Leadership</t>
        </is>
      </c>
      <c r="U404" s="86" t="inlineStr">
        <is>
          <t>R084</t>
        </is>
      </c>
      <c r="V404" s="86" t="inlineStr">
        <is>
          <t>Sales Leadership · IC</t>
        </is>
      </c>
      <c r="W404" s="99" t="inlineStr">
        <is>
          <t>B2</t>
        </is>
      </c>
      <c r="X404" s="86" t="inlineStr">
        <is>
          <t>Band B · Specialist / Manager</t>
        </is>
      </c>
      <c r="Y404" s="86" t="inlineStr">
        <is>
          <t>Senior Account Executive – POD Lead</t>
        </is>
      </c>
      <c r="Z404" s="86" t="n"/>
      <c r="AA404" s="86" t="inlineStr">
        <is>
          <t>Placed at B2 by the evidence: six ratings × market-derived weights and rules R1–R13 · no move needed for the reporting line</t>
        </is>
      </c>
      <c r="AB404" s="86" t="n"/>
      <c r="AC404" s="88" t="inlineStr">
        <is>
          <t>B2</t>
        </is>
      </c>
      <c r="AD404" s="21" t="inlineStr">
        <is>
          <t>High · 12.7 yrs vs market 6–10 yrs for B2</t>
        </is>
      </c>
      <c r="AE404" s="21" t="inlineStr">
        <is>
          <t>1 direct reports · norm IC: none · People: 6–8 knowledge work, 8–12 standardised delivery</t>
        </is>
      </c>
      <c r="AF404" s="21" t="inlineStr">
        <is>
          <t>P4 / M3 · SFIA 4–5</t>
        </is>
      </c>
      <c r="AG404" s="89" t="str">
        <f>IFERROR(IF(INDEX(RM_I_C,MATCH($U404,RM_KEY,0))="","",INDEX(RM_I_C,MATCH($U404,RM_KEY,0))),"")</f>
        <v>H</v>
      </c>
      <c r="AH404" s="90" t="str">
        <f>IFERROR(IF(INDEX(RM_I_Au,MATCH($U404,RM_KEY,0))="","",INDEX(RM_I_Au,MATCH($U404,RM_KEY,0))),"")</f>
        <v>M</v>
      </c>
      <c r="AI404" s="90" t="str">
        <f>IFERROR(IF(INDEX(RM_I_Ac,MATCH($U404,RM_KEY,0))="","",INDEX(RM_I_Ac,MATCH($U404,RM_KEY,0))),"")</f>
        <v>L</v>
      </c>
      <c r="AJ404" s="90" t="str">
        <f>IFERROR(IF(INDEX(RM_I_L,MATCH($U404,RM_KEY,0))="","",INDEX(RM_I_L,MATCH($U404,RM_KEY,0))),"")</f>
        <v>L</v>
      </c>
      <c r="AK404" s="90" t="str">
        <f>IFERROR(IF(INDEX(RM_I_BI,MATCH($U404,RM_KEY,0))="","",INDEX(RM_I_BI,MATCH($U404,RM_KEY,0))),"")</f>
        <v>M</v>
      </c>
      <c r="AL404" s="90" t="str">
        <f>IFERROR(IF(INDEX(RM_I_Exp,MATCH($U404,RM_KEY,0))="","",INDEX(RM_I_Exp,MATCH($U404,RM_KEY,0))),"")</f>
        <v>L</v>
      </c>
      <c r="AM404" s="90" t="str">
        <f>IFERROR(IF(INDEX(RM_I_Edu,MATCH($U404,RM_KEY,0))="","",INDEX(RM_I_Edu,MATCH($U404,RM_KEY,0))),"")</f>
        <v>L</v>
      </c>
      <c r="AN404" s="91" t="str">
        <f>IFERROR(IF(INDEX(RM_M_C,MATCH($U404,RM_KEY,0))="","",INDEX(RM_M_C,MATCH($U404,RM_KEY,0))),"")</f>
        <v>H</v>
      </c>
      <c r="AO404" s="92" t="str">
        <f>IFERROR(IF(INDEX(RM_M_Au,MATCH($U404,RM_KEY,0))="","",INDEX(RM_M_Au,MATCH($U404,RM_KEY,0))),"")</f>
        <v>M</v>
      </c>
      <c r="AP404" s="92" t="str">
        <f>IFERROR(IF(INDEX(RM_M_Ac,MATCH($U404,RM_KEY,0))="","",INDEX(RM_M_Ac,MATCH($U404,RM_KEY,0))),"")</f>
        <v>M</v>
      </c>
      <c r="AQ404" s="92" t="str">
        <f>IFERROR(IF(INDEX(RM_M_L,MATCH($U404,RM_KEY,0))="","",INDEX(RM_M_L,MATCH($U404,RM_KEY,0))),"")</f>
        <v>L</v>
      </c>
      <c r="AR404" s="92" t="str">
        <f>IFERROR(IF(INDEX(RM_M_BI,MATCH($U404,RM_KEY,0))="","",INDEX(RM_M_BI,MATCH($U404,RM_KEY,0))),"")</f>
        <v>L</v>
      </c>
      <c r="AS404" s="92" t="str">
        <f>IFERROR(IF(INDEX(RM_M_Exp,MATCH($U404,RM_KEY,0))="","",INDEX(RM_M_Exp,MATCH($U404,RM_KEY,0))),"")</f>
        <v>L</v>
      </c>
      <c r="AT404" s="92" t="str">
        <f>IFERROR(IF(INDEX(RM_M_Edu,MATCH($U404,RM_KEY,0))="","",INDEX(RM_M_Edu,MATCH($U404,RM_KEY,0))),"")</f>
        <v>L</v>
      </c>
      <c r="AU404" s="93" t="str">
        <f>IFERROR(IF(INDEX(RM_L_C,MATCH($U404,RM_KEY,0))="","",INDEX(RM_L_C,MATCH($U404,RM_KEY,0))),"")</f>
        <v/>
      </c>
      <c r="AV404" s="94" t="str">
        <f>IFERROR(IF(INDEX(RM_L_Au,MATCH($U404,RM_KEY,0))="","",INDEX(RM_L_Au,MATCH($U404,RM_KEY,0))),"")</f>
        <v/>
      </c>
      <c r="AW404" s="94" t="str">
        <f>IFERROR(IF(INDEX(RM_L_Ac,MATCH($U404,RM_KEY,0))="","",INDEX(RM_L_Ac,MATCH($U404,RM_KEY,0))),"")</f>
        <v/>
      </c>
      <c r="AX404" s="94" t="str">
        <f>IFERROR(IF(INDEX(RM_L_L,MATCH($U404,RM_KEY,0))="","",INDEX(RM_L_L,MATCH($U404,RM_KEY,0))),"")</f>
        <v/>
      </c>
      <c r="AY404" s="94" t="str">
        <f>IFERROR(IF(INDEX(RM_L_BI,MATCH($U404,RM_KEY,0))="","",INDEX(RM_L_BI,MATCH($U404,RM_KEY,0))),"")</f>
        <v/>
      </c>
      <c r="AZ404" s="94" t="str">
        <f>IFERROR(IF(INDEX(RM_L_Exp,MATCH($U404,RM_KEY,0))="","",INDEX(RM_L_Exp,MATCH($U404,RM_KEY,0))),"")</f>
        <v/>
      </c>
      <c r="BA404" s="94" t="str">
        <f>IFERROR(IF(INDEX(RM_L_Edu,MATCH($U404,RM_KEY,0))="","",INDEX(RM_L_Edu,MATCH($U404,RM_KEY,0))),"")</f>
        <v/>
      </c>
      <c r="BB404" s="89" t="inlineStr">
        <is>
          <t>M</t>
        </is>
      </c>
      <c r="BC404" s="90" t="inlineStr">
        <is>
          <t>M</t>
        </is>
      </c>
      <c r="BD404" s="90" t="inlineStr">
        <is>
          <t>M</t>
        </is>
      </c>
      <c r="BE404" s="90" t="inlineStr">
        <is>
          <t>L</t>
        </is>
      </c>
      <c r="BF404" s="90" t="n"/>
      <c r="BG404" s="90" t="inlineStr">
        <is>
          <t>H</t>
        </is>
      </c>
      <c r="BH404" s="90" t="inlineStr">
        <is>
          <t>H</t>
        </is>
      </c>
      <c r="BI404" s="93" t="n"/>
      <c r="BJ404" s="94" t="n"/>
      <c r="BK404" s="94" t="n"/>
      <c r="BL404" s="94" t="n"/>
      <c r="BM404" s="94" t="n"/>
      <c r="BN404" s="94" t="n"/>
      <c r="BO404" s="94" t="n"/>
      <c r="BP404" s="63" t="n"/>
      <c r="BQ404" s="95" t="str">
        <f>IF(CY404=0,"",IF(BP404&lt;&gt;"",BP404,IF(LEFT(W404,1)="X",W404,IF(OR(W404="B+",W404="C+"),INDEX(LAD_PC,MAX(1,MIN(14,MATCH(W404,LAD_PC,0)+IF((DA404-CZ404)&gt;=0.5,1,IF((DA404-CZ404)&lt;=-0.5,-1,0))))),INDEX(LAD_STD,MAX(1,MIN(12,MATCH(W404,LAD_STD,0)+IF((DA404-CZ404)&gt;=0.5,1,IF((DA404-CZ404)&lt;=-0.5,-1,0)))))))))</f>
        <v/>
      </c>
      <c r="BR404" s="86" t="str">
        <f>IF(BQ404="","",IFERROR(CHOOSE(INDEX(B_RANK,MATCH(BQ404,B_LVL,0)),"Band A · Practitioner","Band B · Specialist / Manager","B+ · Player-Coach","Band C · Principal / Head","C+ · Player-Coach","Band D · Business leadership","Band E · Enterprise leadership"),"Band X · Consultant"))</f>
        <v/>
      </c>
      <c r="BS404" s="86" t="str">
        <f>IF(BQ404="","",IF(BQ404=W404,"• Same",IF(INDEX(B_VAL,MATCH(BQ404,B_LVL,0))&gt;INDEX(B_VAL,MATCH(W404,B_LVL,0)),"▲ Up","▼ Down")))</f>
        <v/>
      </c>
      <c r="BT404" s="95" t="str">
        <f>IF(BQ404&lt;&gt;"",BQ404,W404)</f>
        <v>B2</v>
      </c>
      <c r="BU404" s="86" t="str">
        <f>IFERROR(IF($H404="","—",IF(OR(LEFT(BT404,1)="X",LEFT(INDEX($BT$7:$BT$592,MATCH($H404,$D$7:$D$592,0)),1)="X"),"—",IF(AND(LEFT(BT404,1)="E",LEFT(INDEX($BT$7:$BT$592,MATCH($H404,$D$7:$D$592,0)),1)="E"),"Exception · Band E",IF(INDEX(B_VAL,MATCH(BT404,B_LVL,0))&gt;=INDEX(B_VAL,MATCH(INDEX($BT$7:$BT$592,MATCH($H404,$D$7:$D$592,0)),B_LVL,0)),"⚠ At or above the manager",IF(INDEX(B_RANK,MATCH(BT404,B_LVL,0))=INDEX(B_RANK,MATCH(INDEX($BT$7:$BT$592,MATCH($H404,$D$7:$D$592,0)),B_LVL,0)),"⚠ Same band as the manager","OK"))))),"—")</f>
        <v>OK</v>
      </c>
      <c r="BV404" s="64" t="n"/>
      <c r="BW404" s="20">
        <f>IFERROR(INDEX(LMH_PTS,MATCH(AG404,LMH_KEY,0)),0)</f>
        <v>9</v>
      </c>
      <c r="BX404" s="21">
        <f>IFERROR(INDEX(LMH_PTS,MATCH(AH404,LMH_KEY,0)),0)</f>
        <v>3</v>
      </c>
      <c r="BY404" s="21">
        <f>IFERROR(INDEX(LMH_PTS,MATCH(AI404,LMH_KEY,0)),0)</f>
        <v>1</v>
      </c>
      <c r="BZ404" s="21">
        <f>IFERROR(INDEX(LMH_PTS,MATCH(AJ404,LMH_KEY,0)),0)</f>
        <v>1</v>
      </c>
      <c r="CA404" s="21">
        <f>IFERROR(INDEX(LMH_PTS,MATCH(AK404,LMH_KEY,0)),0)</f>
        <v>3</v>
      </c>
      <c r="CB404" s="21">
        <f>IFERROR(INDEX(LMH_PTS,MATCH(AL404,LMH_KEY,0)),0)</f>
        <v>1</v>
      </c>
      <c r="CC404" s="21">
        <f>IFERROR(INDEX(LMH_PTS,MATCH(AM404,LMH_KEY,0)),0)</f>
        <v>1</v>
      </c>
      <c r="CD404" s="21">
        <f>IFERROR(INDEX(LMH_PTS,MATCH(IF(AU404&lt;&gt;"",AU404,AG404),LMH_KEY,0)),0)</f>
        <v>9</v>
      </c>
      <c r="CE404" s="21">
        <f>IFERROR(INDEX(LMH_PTS,MATCH(IF(AV404&lt;&gt;"",AV404,AH404),LMH_KEY,0)),0)</f>
        <v>3</v>
      </c>
      <c r="CF404" s="21">
        <f>IFERROR(INDEX(LMH_PTS,MATCH(IF(AW404&lt;&gt;"",AW404,AI404),LMH_KEY,0)),0)</f>
        <v>1</v>
      </c>
      <c r="CG404" s="21">
        <f>IFERROR(INDEX(LMH_PTS,MATCH(IF(AX404&lt;&gt;"",AX404,AJ404),LMH_KEY,0)),0)</f>
        <v>1</v>
      </c>
      <c r="CH404" s="21">
        <f>IFERROR(INDEX(LMH_PTS,MATCH(IF(AY404&lt;&gt;"",AY404,AK404),LMH_KEY,0)),0)</f>
        <v>3</v>
      </c>
      <c r="CI404" s="21">
        <f>IFERROR(INDEX(LMH_PTS,MATCH(IF(AZ404&lt;&gt;"",AZ404,AL404),LMH_KEY,0)),0)</f>
        <v>1</v>
      </c>
      <c r="CJ404" s="21">
        <f>IFERROR(INDEX(LMH_PTS,MATCH(IF(BA404&lt;&gt;"",BA404,AM404),LMH_KEY,0)),0)</f>
        <v>1</v>
      </c>
      <c r="CK404" s="21">
        <f>IF(BB404="",0,IFERROR(INDEX(LMH_STEP,MATCH(BB404,LMH_KEY,0)),0))</f>
        <v>0</v>
      </c>
      <c r="CL404" s="21">
        <f>IF(BC404="",0,IFERROR(INDEX(LMH_STEP,MATCH(BC404,LMH_KEY,0)),0))</f>
        <v>0</v>
      </c>
      <c r="CM404" s="21">
        <f>IF(BD404="",0,IFERROR(INDEX(LMH_STEP,MATCH(BD404,LMH_KEY,0)),0))</f>
        <v>0</v>
      </c>
      <c r="CN404" s="21">
        <f>IF(BE404="",0,IFERROR(INDEX(LMH_STEP,MATCH(BE404,LMH_KEY,0)),0))</f>
        <v>-1</v>
      </c>
      <c r="CO404" s="21">
        <f>IF(BF404="",0,IFERROR(INDEX(LMH_STEP,MATCH(BF404,LMH_KEY,0)),0))</f>
        <v>0</v>
      </c>
      <c r="CP404" s="21">
        <f>IF(BG404="",0,IFERROR(INDEX(LMH_STEP,MATCH(BG404,LMH_KEY,0)),0))</f>
        <v>1</v>
      </c>
      <c r="CQ404" s="21">
        <f>IF(BH404="",0,IFERROR(INDEX(LMH_STEP,MATCH(BH404,LMH_KEY,0)),0))</f>
        <v>1</v>
      </c>
      <c r="CR404" s="21">
        <f>IF(BI404&lt;&gt;"",IFERROR(INDEX(LMH_STEP,MATCH(BI404,LMH_KEY,0)),0),CK404)</f>
        <v>0</v>
      </c>
      <c r="CS404" s="21">
        <f>IF(BJ404&lt;&gt;"",IFERROR(INDEX(LMH_STEP,MATCH(BJ404,LMH_KEY,0)),0),CL404)</f>
        <v>0</v>
      </c>
      <c r="CT404" s="21">
        <f>IF(BK404&lt;&gt;"",IFERROR(INDEX(LMH_STEP,MATCH(BK404,LMH_KEY,0)),0),CM404)</f>
        <v>0</v>
      </c>
      <c r="CU404" s="21">
        <f>IF(BL404&lt;&gt;"",IFERROR(INDEX(LMH_STEP,MATCH(BL404,LMH_KEY,0)),0),CN404)</f>
        <v>-1</v>
      </c>
      <c r="CV404" s="21">
        <f>IF(BM404&lt;&gt;"",IFERROR(INDEX(LMH_STEP,MATCH(BM404,LMH_KEY,0)),0),CO404)</f>
        <v>0</v>
      </c>
      <c r="CW404" s="21">
        <f>IF(BN404&lt;&gt;"",IFERROR(INDEX(LMH_STEP,MATCH(BN404,LMH_KEY,0)),0),CP404)</f>
        <v>1</v>
      </c>
      <c r="CX404" s="21">
        <f>IF(BO404&lt;&gt;"",IFERROR(INDEX(LMH_STEP,MATCH(BO404,LMH_KEY,0)),0),CQ404)</f>
        <v>1</v>
      </c>
      <c r="CY404" s="21">
        <f>COUNTA(BI404:BO404)+IF(BP404&lt;&gt;"",1,0)+IFERROR(INDEX(RM_LCNT,MATCH($U404,RM_KEY,0)),0)</f>
        <v>0</v>
      </c>
      <c r="CZ404" s="21">
        <f>IF((BW404+BX404+BY404+BZ404+CA404+CB404+CC404)=0,0,(BW404*CK404+BX404*CL404+BY404*CM404+BZ404*CN404+CA404*CO404+CB404*CP404+CC404*CQ404)/(BW404+BX404+BY404+BZ404+CA404+CB404+CC404))</f>
        <v>0.0526315789473684</v>
      </c>
      <c r="DA404" s="21">
        <f>IF((CD404+CE404+CF404+CG404+CH404+CI404+CJ404)=0,0,(CD404*CR404+CE404*CS404+CF404*CT404+CG404*CU404+CH404*CV404+CI404*CW404+CJ404*CX404)/(CD404+CE404+CF404+CG404+CH404+CI404+CJ404))</f>
        <v>0.0526315789473684</v>
      </c>
    </row>
    <row r="405" ht="70" customHeight="1">
      <c r="A405" s="59" t="inlineStr">
        <is>
          <t>iFile</t>
        </is>
      </c>
      <c r="B405" s="17" t="inlineStr">
        <is>
          <t>Sales</t>
        </is>
      </c>
      <c r="C405" s="17" t="n">
        <v>3</v>
      </c>
      <c r="D405" s="17" t="inlineStr">
        <is>
          <t>IRIS2551</t>
        </is>
      </c>
      <c r="E405" s="17" t="inlineStr">
        <is>
          <t>Devam Khatri</t>
        </is>
      </c>
      <c r="F405" s="17" t="inlineStr">
        <is>
          <t>Manager - Pre Sales</t>
        </is>
      </c>
      <c r="G405" s="17" t="inlineStr">
        <is>
          <t>Apurva Kirtikar</t>
        </is>
      </c>
      <c r="H405" s="17" t="inlineStr">
        <is>
          <t>IRIS1982</t>
        </is>
      </c>
      <c r="I405" s="17" t="n">
        <v>5.1</v>
      </c>
      <c r="J405" s="17" t="inlineStr">
        <is>
          <t>MBA</t>
        </is>
      </c>
      <c r="K405" s="17" t="n"/>
      <c r="L405" s="82" t="inlineStr">
        <is>
          <t>20 of 20</t>
        </is>
      </c>
      <c r="M405" s="83" t="n"/>
      <c r="N405" s="83" t="n"/>
      <c r="O405" s="83" t="inlineStr">
        <is>
          <t>Latest rating: Not rated · manager · 9-box: Not placed · manager</t>
        </is>
      </c>
      <c r="P405" s="83" t="inlineStr">
        <is>
          <t>Complexity &amp; Expertise: A3: Maps client requirements to product features; RFP responses, mapping documents and demos across several proposals → moved down 1
Autonomy &amp; Decision: A2: Decides NDA signing and lead follow-ups; nothing larger stated → moved down 1
Accountability &amp; Impact: A3: RFP submissions, weekly meeting and monthly tracker; misses escalate and cost revenue → moved down 1
Leadership &amp; Strategy: A1: No guidance or leadership of others described → moved down 1</t>
        </is>
      </c>
      <c r="Q405" s="84" t="inlineStr">
        <is>
          <t>Open ▸</t>
        </is>
      </c>
      <c r="R405" s="84" t="inlineStr">
        <is>
          <t>Card ▸</t>
        </is>
      </c>
      <c r="S405" s="85" t="inlineStr">
        <is>
          <t>Sales &amp; Business Development</t>
        </is>
      </c>
      <c r="T405" s="86" t="inlineStr">
        <is>
          <t>Pre-Sales &amp; Solution Demos</t>
        </is>
      </c>
      <c r="U405" s="86" t="inlineStr">
        <is>
          <t>R081</t>
        </is>
      </c>
      <c r="V405" s="86" t="inlineStr">
        <is>
          <t>Pre-Sales &amp; Solution Demos · IC</t>
        </is>
      </c>
      <c r="W405" s="101" t="inlineStr">
        <is>
          <t>A3</t>
        </is>
      </c>
      <c r="X405" s="86" t="inlineStr">
        <is>
          <t>Band A · Practitioner</t>
        </is>
      </c>
      <c r="Y405" s="86" t="inlineStr">
        <is>
          <t>Senior Associate – Pre-Sales &amp; Solution Demos</t>
        </is>
      </c>
      <c r="Z405" s="100" t="inlineStr">
        <is>
          <t>Keeps Pre-Sales Specialist for one cycle · then Senior Associate – Pre-Sales &amp; Solution Demos</t>
        </is>
      </c>
      <c r="AA405" s="86" t="inlineStr">
        <is>
          <t>Evidence level B1 · moved down to A3 so that no reportee shares a band with their manager, with the fewest moves across IRIS · pay and title protected for one cycle</t>
        </is>
      </c>
      <c r="AB405" s="86" t="n"/>
      <c r="AC405" s="88" t="inlineStr">
        <is>
          <t>B1</t>
        </is>
      </c>
      <c r="AD405" s="21" t="inlineStr">
        <is>
          <t>High · 5.1 yrs vs market 2–5 yrs for A3</t>
        </is>
      </c>
      <c r="AE405" s="21" t="n"/>
      <c r="AF405" s="21" t="inlineStr">
        <is>
          <t>P2 · SFIA 3 Apply</t>
        </is>
      </c>
      <c r="AG405" s="89" t="str">
        <f>IFERROR(IF(INDEX(RM_I_C,MATCH($U405,RM_KEY,0))="","",INDEX(RM_I_C,MATCH($U405,RM_KEY,0))),"")</f>
        <v>H</v>
      </c>
      <c r="AH405" s="90" t="str">
        <f>IFERROR(IF(INDEX(RM_I_Au,MATCH($U405,RM_KEY,0))="","",INDEX(RM_I_Au,MATCH($U405,RM_KEY,0))),"")</f>
        <v>M</v>
      </c>
      <c r="AI405" s="90" t="str">
        <f>IFERROR(IF(INDEX(RM_I_Ac,MATCH($U405,RM_KEY,0))="","",INDEX(RM_I_Ac,MATCH($U405,RM_KEY,0))),"")</f>
        <v>L</v>
      </c>
      <c r="AJ405" s="90" t="str">
        <f>IFERROR(IF(INDEX(RM_I_L,MATCH($U405,RM_KEY,0))="","",INDEX(RM_I_L,MATCH($U405,RM_KEY,0))),"")</f>
        <v>L</v>
      </c>
      <c r="AK405" s="90" t="str">
        <f>IFERROR(IF(INDEX(RM_I_BI,MATCH($U405,RM_KEY,0))="","",INDEX(RM_I_BI,MATCH($U405,RM_KEY,0))),"")</f>
        <v>M</v>
      </c>
      <c r="AL405" s="90" t="str">
        <f>IFERROR(IF(INDEX(RM_I_Exp,MATCH($U405,RM_KEY,0))="","",INDEX(RM_I_Exp,MATCH($U405,RM_KEY,0))),"")</f>
        <v>L</v>
      </c>
      <c r="AM405" s="90" t="str">
        <f>IFERROR(IF(INDEX(RM_I_Edu,MATCH($U405,RM_KEY,0))="","",INDEX(RM_I_Edu,MATCH($U405,RM_KEY,0))),"")</f>
        <v>L</v>
      </c>
      <c r="AN405" s="91" t="str">
        <f>IFERROR(IF(INDEX(RM_M_C,MATCH($U405,RM_KEY,0))="","",INDEX(RM_M_C,MATCH($U405,RM_KEY,0))),"")</f>
        <v>H</v>
      </c>
      <c r="AO405" s="92" t="str">
        <f>IFERROR(IF(INDEX(RM_M_Au,MATCH($U405,RM_KEY,0))="","",INDEX(RM_M_Au,MATCH($U405,RM_KEY,0))),"")</f>
        <v>M</v>
      </c>
      <c r="AP405" s="92" t="str">
        <f>IFERROR(IF(INDEX(RM_M_Ac,MATCH($U405,RM_KEY,0))="","",INDEX(RM_M_Ac,MATCH($U405,RM_KEY,0))),"")</f>
        <v>M</v>
      </c>
      <c r="AQ405" s="92" t="str">
        <f>IFERROR(IF(INDEX(RM_M_L,MATCH($U405,RM_KEY,0))="","",INDEX(RM_M_L,MATCH($U405,RM_KEY,0))),"")</f>
        <v>L</v>
      </c>
      <c r="AR405" s="92" t="str">
        <f>IFERROR(IF(INDEX(RM_M_BI,MATCH($U405,RM_KEY,0))="","",INDEX(RM_M_BI,MATCH($U405,RM_KEY,0))),"")</f>
        <v>L</v>
      </c>
      <c r="AS405" s="92" t="str">
        <f>IFERROR(IF(INDEX(RM_M_Exp,MATCH($U405,RM_KEY,0))="","",INDEX(RM_M_Exp,MATCH($U405,RM_KEY,0))),"")</f>
        <v>L</v>
      </c>
      <c r="AT405" s="92" t="str">
        <f>IFERROR(IF(INDEX(RM_M_Edu,MATCH($U405,RM_KEY,0))="","",INDEX(RM_M_Edu,MATCH($U405,RM_KEY,0))),"")</f>
        <v>L</v>
      </c>
      <c r="AU405" s="93" t="str">
        <f>IFERROR(IF(INDEX(RM_L_C,MATCH($U405,RM_KEY,0))="","",INDEX(RM_L_C,MATCH($U405,RM_KEY,0))),"")</f>
        <v/>
      </c>
      <c r="AV405" s="94" t="str">
        <f>IFERROR(IF(INDEX(RM_L_Au,MATCH($U405,RM_KEY,0))="","",INDEX(RM_L_Au,MATCH($U405,RM_KEY,0))),"")</f>
        <v/>
      </c>
      <c r="AW405" s="94" t="str">
        <f>IFERROR(IF(INDEX(RM_L_Ac,MATCH($U405,RM_KEY,0))="","",INDEX(RM_L_Ac,MATCH($U405,RM_KEY,0))),"")</f>
        <v/>
      </c>
      <c r="AX405" s="94" t="str">
        <f>IFERROR(IF(INDEX(RM_L_L,MATCH($U405,RM_KEY,0))="","",INDEX(RM_L_L,MATCH($U405,RM_KEY,0))),"")</f>
        <v/>
      </c>
      <c r="AY405" s="94" t="str">
        <f>IFERROR(IF(INDEX(RM_L_BI,MATCH($U405,RM_KEY,0))="","",INDEX(RM_L_BI,MATCH($U405,RM_KEY,0))),"")</f>
        <v/>
      </c>
      <c r="AZ405" s="94" t="str">
        <f>IFERROR(IF(INDEX(RM_L_Exp,MATCH($U405,RM_KEY,0))="","",INDEX(RM_L_Exp,MATCH($U405,RM_KEY,0))),"")</f>
        <v/>
      </c>
      <c r="BA405" s="94" t="str">
        <f>IFERROR(IF(INDEX(RM_L_Edu,MATCH($U405,RM_KEY,0))="","",INDEX(RM_L_Edu,MATCH($U405,RM_KEY,0))),"")</f>
        <v/>
      </c>
      <c r="BB405" s="89" t="inlineStr">
        <is>
          <t>H</t>
        </is>
      </c>
      <c r="BC405" s="90" t="inlineStr">
        <is>
          <t>H</t>
        </is>
      </c>
      <c r="BD405" s="90" t="inlineStr">
        <is>
          <t>H</t>
        </is>
      </c>
      <c r="BE405" s="90" t="inlineStr">
        <is>
          <t>M</t>
        </is>
      </c>
      <c r="BF405" s="90" t="n"/>
      <c r="BG405" s="90" t="inlineStr">
        <is>
          <t>H</t>
        </is>
      </c>
      <c r="BH405" s="90" t="inlineStr">
        <is>
          <t>H</t>
        </is>
      </c>
      <c r="BI405" s="93" t="n"/>
      <c r="BJ405" s="94" t="n"/>
      <c r="BK405" s="94" t="n"/>
      <c r="BL405" s="94" t="n"/>
      <c r="BM405" s="94" t="n"/>
      <c r="BN405" s="94" t="n"/>
      <c r="BO405" s="94" t="n"/>
      <c r="BP405" s="63" t="n"/>
      <c r="BQ405" s="95" t="str">
        <f>IF(CY405=0,"",IF(BP405&lt;&gt;"",BP405,IF(LEFT(W405,1)="X",W405,IF(OR(W405="B+",W405="C+"),INDEX(LAD_PC,MAX(1,MIN(14,MATCH(W405,LAD_PC,0)+IF((DA405-CZ405)&gt;=0.5,1,IF((DA405-CZ405)&lt;=-0.5,-1,0))))),INDEX(LAD_STD,MAX(1,MIN(12,MATCH(W405,LAD_STD,0)+IF((DA405-CZ405)&gt;=0.5,1,IF((DA405-CZ405)&lt;=-0.5,-1,0)))))))))</f>
        <v/>
      </c>
      <c r="BR405" s="86" t="str">
        <f>IF(BQ405="","",IFERROR(CHOOSE(INDEX(B_RANK,MATCH(BQ405,B_LVL,0)),"Band A · Practitioner","Band B · Specialist / Manager","B+ · Player-Coach","Band C · Principal / Head","C+ · Player-Coach","Band D · Business leadership","Band E · Enterprise leadership"),"Band X · Consultant"))</f>
        <v/>
      </c>
      <c r="BS405" s="86" t="str">
        <f>IF(BQ405="","",IF(BQ405=W405,"• Same",IF(INDEX(B_VAL,MATCH(BQ405,B_LVL,0))&gt;INDEX(B_VAL,MATCH(W405,B_LVL,0)),"▲ Up","▼ Down")))</f>
        <v/>
      </c>
      <c r="BT405" s="95" t="str">
        <f>IF(BQ405&lt;&gt;"",BQ405,W405)</f>
        <v>A3</v>
      </c>
      <c r="BU405" s="86" t="str">
        <f>IFERROR(IF($H405="","—",IF(OR(LEFT(BT405,1)="X",LEFT(INDEX($BT$7:$BT$592,MATCH($H405,$D$7:$D$592,0)),1)="X"),"—",IF(AND(LEFT(BT405,1)="E",LEFT(INDEX($BT$7:$BT$592,MATCH($H405,$D$7:$D$592,0)),1)="E"),"Exception · Band E",IF(INDEX(B_VAL,MATCH(BT405,B_LVL,0))&gt;=INDEX(B_VAL,MATCH(INDEX($BT$7:$BT$592,MATCH($H405,$D$7:$D$592,0)),B_LVL,0)),"⚠ At or above the manager",IF(INDEX(B_RANK,MATCH(BT405,B_LVL,0))=INDEX(B_RANK,MATCH(INDEX($BT$7:$BT$592,MATCH($H405,$D$7:$D$592,0)),B_LVL,0)),"⚠ Same band as the manager","OK"))))),"—")</f>
        <v>OK</v>
      </c>
      <c r="BV405" s="64" t="n"/>
      <c r="BW405" s="20">
        <f>IFERROR(INDEX(LMH_PTS,MATCH(AG405,LMH_KEY,0)),0)</f>
        <v>9</v>
      </c>
      <c r="BX405" s="21">
        <f>IFERROR(INDEX(LMH_PTS,MATCH(AH405,LMH_KEY,0)),0)</f>
        <v>3</v>
      </c>
      <c r="BY405" s="21">
        <f>IFERROR(INDEX(LMH_PTS,MATCH(AI405,LMH_KEY,0)),0)</f>
        <v>1</v>
      </c>
      <c r="BZ405" s="21">
        <f>IFERROR(INDEX(LMH_PTS,MATCH(AJ405,LMH_KEY,0)),0)</f>
        <v>1</v>
      </c>
      <c r="CA405" s="21">
        <f>IFERROR(INDEX(LMH_PTS,MATCH(AK405,LMH_KEY,0)),0)</f>
        <v>3</v>
      </c>
      <c r="CB405" s="21">
        <f>IFERROR(INDEX(LMH_PTS,MATCH(AL405,LMH_KEY,0)),0)</f>
        <v>1</v>
      </c>
      <c r="CC405" s="21">
        <f>IFERROR(INDEX(LMH_PTS,MATCH(AM405,LMH_KEY,0)),0)</f>
        <v>1</v>
      </c>
      <c r="CD405" s="21">
        <f>IFERROR(INDEX(LMH_PTS,MATCH(IF(AU405&lt;&gt;"",AU405,AG405),LMH_KEY,0)),0)</f>
        <v>9</v>
      </c>
      <c r="CE405" s="21">
        <f>IFERROR(INDEX(LMH_PTS,MATCH(IF(AV405&lt;&gt;"",AV405,AH405),LMH_KEY,0)),0)</f>
        <v>3</v>
      </c>
      <c r="CF405" s="21">
        <f>IFERROR(INDEX(LMH_PTS,MATCH(IF(AW405&lt;&gt;"",AW405,AI405),LMH_KEY,0)),0)</f>
        <v>1</v>
      </c>
      <c r="CG405" s="21">
        <f>IFERROR(INDEX(LMH_PTS,MATCH(IF(AX405&lt;&gt;"",AX405,AJ405),LMH_KEY,0)),0)</f>
        <v>1</v>
      </c>
      <c r="CH405" s="21">
        <f>IFERROR(INDEX(LMH_PTS,MATCH(IF(AY405&lt;&gt;"",AY405,AK405),LMH_KEY,0)),0)</f>
        <v>3</v>
      </c>
      <c r="CI405" s="21">
        <f>IFERROR(INDEX(LMH_PTS,MATCH(IF(AZ405&lt;&gt;"",AZ405,AL405),LMH_KEY,0)),0)</f>
        <v>1</v>
      </c>
      <c r="CJ405" s="21">
        <f>IFERROR(INDEX(LMH_PTS,MATCH(IF(BA405&lt;&gt;"",BA405,AM405),LMH_KEY,0)),0)</f>
        <v>1</v>
      </c>
      <c r="CK405" s="21">
        <f>IF(BB405="",0,IFERROR(INDEX(LMH_STEP,MATCH(BB405,LMH_KEY,0)),0))</f>
        <v>1</v>
      </c>
      <c r="CL405" s="21">
        <f>IF(BC405="",0,IFERROR(INDEX(LMH_STEP,MATCH(BC405,LMH_KEY,0)),0))</f>
        <v>1</v>
      </c>
      <c r="CM405" s="21">
        <f>IF(BD405="",0,IFERROR(INDEX(LMH_STEP,MATCH(BD405,LMH_KEY,0)),0))</f>
        <v>1</v>
      </c>
      <c r="CN405" s="21">
        <f>IF(BE405="",0,IFERROR(INDEX(LMH_STEP,MATCH(BE405,LMH_KEY,0)),0))</f>
        <v>0</v>
      </c>
      <c r="CO405" s="21">
        <f>IF(BF405="",0,IFERROR(INDEX(LMH_STEP,MATCH(BF405,LMH_KEY,0)),0))</f>
        <v>0</v>
      </c>
      <c r="CP405" s="21">
        <f>IF(BG405="",0,IFERROR(INDEX(LMH_STEP,MATCH(BG405,LMH_KEY,0)),0))</f>
        <v>1</v>
      </c>
      <c r="CQ405" s="21">
        <f>IF(BH405="",0,IFERROR(INDEX(LMH_STEP,MATCH(BH405,LMH_KEY,0)),0))</f>
        <v>1</v>
      </c>
      <c r="CR405" s="21">
        <f>IF(BI405&lt;&gt;"",IFERROR(INDEX(LMH_STEP,MATCH(BI405,LMH_KEY,0)),0),CK405)</f>
        <v>1</v>
      </c>
      <c r="CS405" s="21">
        <f>IF(BJ405&lt;&gt;"",IFERROR(INDEX(LMH_STEP,MATCH(BJ405,LMH_KEY,0)),0),CL405)</f>
        <v>1</v>
      </c>
      <c r="CT405" s="21">
        <f>IF(BK405&lt;&gt;"",IFERROR(INDEX(LMH_STEP,MATCH(BK405,LMH_KEY,0)),0),CM405)</f>
        <v>1</v>
      </c>
      <c r="CU405" s="21">
        <f>IF(BL405&lt;&gt;"",IFERROR(INDEX(LMH_STEP,MATCH(BL405,LMH_KEY,0)),0),CN405)</f>
        <v>0</v>
      </c>
      <c r="CV405" s="21">
        <f>IF(BM405&lt;&gt;"",IFERROR(INDEX(LMH_STEP,MATCH(BM405,LMH_KEY,0)),0),CO405)</f>
        <v>0</v>
      </c>
      <c r="CW405" s="21">
        <f>IF(BN405&lt;&gt;"",IFERROR(INDEX(LMH_STEP,MATCH(BN405,LMH_KEY,0)),0),CP405)</f>
        <v>1</v>
      </c>
      <c r="CX405" s="21">
        <f>IF(BO405&lt;&gt;"",IFERROR(INDEX(LMH_STEP,MATCH(BO405,LMH_KEY,0)),0),CQ405)</f>
        <v>1</v>
      </c>
      <c r="CY405" s="21">
        <f>COUNTA(BI405:BO405)+IF(BP405&lt;&gt;"",1,0)+IFERROR(INDEX(RM_LCNT,MATCH($U405,RM_KEY,0)),0)</f>
        <v>0</v>
      </c>
      <c r="CZ405" s="21">
        <f>IF((BW405+BX405+BY405+BZ405+CA405+CB405+CC405)=0,0,(BW405*CK405+BX405*CL405+BY405*CM405+BZ405*CN405+CA405*CO405+CB405*CP405+CC405*CQ405)/(BW405+BX405+BY405+BZ405+CA405+CB405+CC405))</f>
        <v>0.789473684210526</v>
      </c>
      <c r="DA405" s="21">
        <f>IF((CD405+CE405+CF405+CG405+CH405+CI405+CJ405)=0,0,(CD405*CR405+CE405*CS405+CF405*CT405+CG405*CU405+CH405*CV405+CI405*CW405+CJ405*CX405)/(CD405+CE405+CF405+CG405+CH405+CI405+CJ405))</f>
        <v>0.789473684210526</v>
      </c>
    </row>
    <row r="406" ht="70" customHeight="1">
      <c r="A406" s="59" t="inlineStr">
        <is>
          <t>Datatech</t>
        </is>
      </c>
      <c r="B406" s="17" t="inlineStr">
        <is>
          <t>Datatech Business Head</t>
        </is>
      </c>
      <c r="C406" s="17" t="n">
        <v>1</v>
      </c>
      <c r="D406" s="17" t="inlineStr">
        <is>
          <t>IRISDT0001</t>
        </is>
      </c>
      <c r="E406" s="17" t="inlineStr">
        <is>
          <t>Shilpa Dhobale</t>
        </is>
      </c>
      <c r="F406" s="17" t="inlineStr">
        <is>
          <t>Business Head - DataTech</t>
        </is>
      </c>
      <c r="G406" s="17" t="inlineStr">
        <is>
          <t>Balachandran K</t>
        </is>
      </c>
      <c r="H406" s="17" t="inlineStr">
        <is>
          <t>IRIS0001</t>
        </is>
      </c>
      <c r="I406" s="17" t="n">
        <v>3.8</v>
      </c>
      <c r="J406" s="17" t="inlineStr">
        <is>
          <t>CWA</t>
        </is>
      </c>
      <c r="K406" s="17" t="inlineStr">
        <is>
          <t>L7 – Head / Sr Director</t>
        </is>
      </c>
      <c r="L406" s="82" t="n"/>
      <c r="M406" s="83" t="n"/>
      <c r="N406" s="83" t="n"/>
      <c r="O406" s="83" t="inlineStr">
        <is>
          <t>Latest rating: 3 · 9-box: Future Leader</t>
        </is>
      </c>
      <c r="P406" s="83" t="n"/>
      <c r="Q406" s="84" t="inlineStr">
        <is>
          <t>Open ▸</t>
        </is>
      </c>
      <c r="R406" s="84" t="inlineStr">
        <is>
          <t>Card ▸</t>
        </is>
      </c>
      <c r="S406" s="85" t="inlineStr">
        <is>
          <t>Executive Leadership</t>
        </is>
      </c>
      <c r="T406" s="86" t="inlineStr">
        <is>
          <t>Business Head</t>
        </is>
      </c>
      <c r="U406" s="86" t="inlineStr">
        <is>
          <t>R042</t>
        </is>
      </c>
      <c r="V406" s="86" t="inlineStr">
        <is>
          <t>Business Head · Manager</t>
        </is>
      </c>
      <c r="W406" s="96" t="inlineStr">
        <is>
          <t>D2</t>
        </is>
      </c>
      <c r="X406" s="86" t="inlineStr">
        <is>
          <t>Band D · Business leadership</t>
        </is>
      </c>
      <c r="Y406" s="86" t="inlineStr">
        <is>
          <t>Business Head – DataTech</t>
        </is>
      </c>
      <c r="Z406" s="86" t="n"/>
      <c r="AA406" s="86" t="inlineStr">
        <is>
          <t>Placed at D2 by the evidence: six ratings × market-derived weights and rules R1–R13 · no move needed for the reporting line · department head · Executive Leadership · Business Head</t>
        </is>
      </c>
      <c r="AB406" s="86" t="n"/>
      <c r="AC406" s="88" t="inlineStr">
        <is>
          <t>D1</t>
        </is>
      </c>
      <c r="AD406" s="21" t="n"/>
      <c r="AE406" s="21" t="inlineStr">
        <is>
          <t>9 direct reports · norm 5–8 AVPs / heads</t>
        </is>
      </c>
      <c r="AF406" s="21" t="inlineStr">
        <is>
          <t>E3–E4 · SFIA 7 Set strategy</t>
        </is>
      </c>
      <c r="AG406" s="89" t="str">
        <f>IFERROR(IF(INDEX(RM_I_C,MATCH($U406,RM_KEY,0))="","",INDEX(RM_I_C,MATCH($U406,RM_KEY,0))),"")</f>
        <v>H</v>
      </c>
      <c r="AH406" s="90" t="str">
        <f>IFERROR(IF(INDEX(RM_I_Au,MATCH($U406,RM_KEY,0))="","",INDEX(RM_I_Au,MATCH($U406,RM_KEY,0))),"")</f>
        <v>M</v>
      </c>
      <c r="AI406" s="90" t="str">
        <f>IFERROR(IF(INDEX(RM_I_Ac,MATCH($U406,RM_KEY,0))="","",INDEX(RM_I_Ac,MATCH($U406,RM_KEY,0))),"")</f>
        <v>M</v>
      </c>
      <c r="AJ406" s="90" t="str">
        <f>IFERROR(IF(INDEX(RM_I_L,MATCH($U406,RM_KEY,0))="","",INDEX(RM_I_L,MATCH($U406,RM_KEY,0))),"")</f>
        <v>M</v>
      </c>
      <c r="AK406" s="90" t="str">
        <f>IFERROR(IF(INDEX(RM_I_BI,MATCH($U406,RM_KEY,0))="","",INDEX(RM_I_BI,MATCH($U406,RM_KEY,0))),"")</f>
        <v>L</v>
      </c>
      <c r="AL406" s="90" t="str">
        <f>IFERROR(IF(INDEX(RM_I_Exp,MATCH($U406,RM_KEY,0))="","",INDEX(RM_I_Exp,MATCH($U406,RM_KEY,0))),"")</f>
        <v>L</v>
      </c>
      <c r="AM406" s="90" t="str">
        <f>IFERROR(IF(INDEX(RM_I_Edu,MATCH($U406,RM_KEY,0))="","",INDEX(RM_I_Edu,MATCH($U406,RM_KEY,0))),"")</f>
        <v>L</v>
      </c>
      <c r="AN406" s="91" t="str">
        <f>IFERROR(IF(INDEX(RM_M_C,MATCH($U406,RM_KEY,0))="","",INDEX(RM_M_C,MATCH($U406,RM_KEY,0))),"")</f>
        <v>H</v>
      </c>
      <c r="AO406" s="92" t="str">
        <f>IFERROR(IF(INDEX(RM_M_Au,MATCH($U406,RM_KEY,0))="","",INDEX(RM_M_Au,MATCH($U406,RM_KEY,0))),"")</f>
        <v>M</v>
      </c>
      <c r="AP406" s="92" t="str">
        <f>IFERROR(IF(INDEX(RM_M_Ac,MATCH($U406,RM_KEY,0))="","",INDEX(RM_M_Ac,MATCH($U406,RM_KEY,0))),"")</f>
        <v>M</v>
      </c>
      <c r="AQ406" s="92" t="str">
        <f>IFERROR(IF(INDEX(RM_M_L,MATCH($U406,RM_KEY,0))="","",INDEX(RM_M_L,MATCH($U406,RM_KEY,0))),"")</f>
        <v>M</v>
      </c>
      <c r="AR406" s="92" t="str">
        <f>IFERROR(IF(INDEX(RM_M_BI,MATCH($U406,RM_KEY,0))="","",INDEX(RM_M_BI,MATCH($U406,RM_KEY,0))),"")</f>
        <v>L</v>
      </c>
      <c r="AS406" s="92" t="str">
        <f>IFERROR(IF(INDEX(RM_M_Exp,MATCH($U406,RM_KEY,0))="","",INDEX(RM_M_Exp,MATCH($U406,RM_KEY,0))),"")</f>
        <v>L</v>
      </c>
      <c r="AT406" s="92" t="str">
        <f>IFERROR(IF(INDEX(RM_M_Edu,MATCH($U406,RM_KEY,0))="","",INDEX(RM_M_Edu,MATCH($U406,RM_KEY,0))),"")</f>
        <v>L</v>
      </c>
      <c r="AU406" s="93" t="str">
        <f>IFERROR(IF(INDEX(RM_L_C,MATCH($U406,RM_KEY,0))="","",INDEX(RM_L_C,MATCH($U406,RM_KEY,0))),"")</f>
        <v/>
      </c>
      <c r="AV406" s="94" t="str">
        <f>IFERROR(IF(INDEX(RM_L_Au,MATCH($U406,RM_KEY,0))="","",INDEX(RM_L_Au,MATCH($U406,RM_KEY,0))),"")</f>
        <v/>
      </c>
      <c r="AW406" s="94" t="str">
        <f>IFERROR(IF(INDEX(RM_L_Ac,MATCH($U406,RM_KEY,0))="","",INDEX(RM_L_Ac,MATCH($U406,RM_KEY,0))),"")</f>
        <v/>
      </c>
      <c r="AX406" s="94" t="str">
        <f>IFERROR(IF(INDEX(RM_L_L,MATCH($U406,RM_KEY,0))="","",INDEX(RM_L_L,MATCH($U406,RM_KEY,0))),"")</f>
        <v/>
      </c>
      <c r="AY406" s="94" t="str">
        <f>IFERROR(IF(INDEX(RM_L_BI,MATCH($U406,RM_KEY,0))="","",INDEX(RM_L_BI,MATCH($U406,RM_KEY,0))),"")</f>
        <v/>
      </c>
      <c r="AZ406" s="94" t="str">
        <f>IFERROR(IF(INDEX(RM_L_Exp,MATCH($U406,RM_KEY,0))="","",INDEX(RM_L_Exp,MATCH($U406,RM_KEY,0))),"")</f>
        <v/>
      </c>
      <c r="BA406" s="94" t="str">
        <f>IFERROR(IF(INDEX(RM_L_Edu,MATCH($U406,RM_KEY,0))="","",INDEX(RM_L_Edu,MATCH($U406,RM_KEY,0))),"")</f>
        <v/>
      </c>
      <c r="BB406" s="89" t="n"/>
      <c r="BC406" s="90" t="n"/>
      <c r="BD406" s="90" t="n"/>
      <c r="BE406" s="90" t="n"/>
      <c r="BF406" s="90" t="inlineStr">
        <is>
          <t>M</t>
        </is>
      </c>
      <c r="BG406" s="90" t="inlineStr">
        <is>
          <t>L</t>
        </is>
      </c>
      <c r="BH406" s="90" t="inlineStr">
        <is>
          <t>H</t>
        </is>
      </c>
      <c r="BI406" s="93" t="n"/>
      <c r="BJ406" s="94" t="n"/>
      <c r="BK406" s="94" t="n"/>
      <c r="BL406" s="94" t="n"/>
      <c r="BM406" s="94" t="n"/>
      <c r="BN406" s="94" t="n"/>
      <c r="BO406" s="94" t="n"/>
      <c r="BP406" s="63" t="n"/>
      <c r="BQ406" s="95" t="str">
        <f>IF(CY406=0,"",IF(BP406&lt;&gt;"",BP406,IF(LEFT(W406,1)="X",W406,IF(OR(W406="B+",W406="C+"),INDEX(LAD_PC,MAX(1,MIN(14,MATCH(W406,LAD_PC,0)+IF((DA406-CZ406)&gt;=0.5,1,IF((DA406-CZ406)&lt;=-0.5,-1,0))))),INDEX(LAD_STD,MAX(1,MIN(12,MATCH(W406,LAD_STD,0)+IF((DA406-CZ406)&gt;=0.5,1,IF((DA406-CZ406)&lt;=-0.5,-1,0)))))))))</f>
        <v/>
      </c>
      <c r="BR406" s="86" t="str">
        <f>IF(BQ406="","",IFERROR(CHOOSE(INDEX(B_RANK,MATCH(BQ406,B_LVL,0)),"Band A · Practitioner","Band B · Specialist / Manager","B+ · Player-Coach","Band C · Principal / Head","C+ · Player-Coach","Band D · Business leadership","Band E · Enterprise leadership"),"Band X · Consultant"))</f>
        <v/>
      </c>
      <c r="BS406" s="86" t="str">
        <f>IF(BQ406="","",IF(BQ406=W406,"• Same",IF(INDEX(B_VAL,MATCH(BQ406,B_LVL,0))&gt;INDEX(B_VAL,MATCH(W406,B_LVL,0)),"▲ Up","▼ Down")))</f>
        <v/>
      </c>
      <c r="BT406" s="95" t="str">
        <f>IF(BQ406&lt;&gt;"",BQ406,W406)</f>
        <v>D2</v>
      </c>
      <c r="BU406" s="86" t="str">
        <f>IFERROR(IF($H406="","—",IF(OR(LEFT(BT406,1)="X",LEFT(INDEX($BT$7:$BT$592,MATCH($H406,$D$7:$D$592,0)),1)="X"),"—",IF(AND(LEFT(BT406,1)="E",LEFT(INDEX($BT$7:$BT$592,MATCH($H406,$D$7:$D$592,0)),1)="E"),"Exception · Band E",IF(INDEX(B_VAL,MATCH(BT406,B_LVL,0))&gt;=INDEX(B_VAL,MATCH(INDEX($BT$7:$BT$592,MATCH($H406,$D$7:$D$592,0)),B_LVL,0)),"⚠ At or above the manager",IF(INDEX(B_RANK,MATCH(BT406,B_LVL,0))=INDEX(B_RANK,MATCH(INDEX($BT$7:$BT$592,MATCH($H406,$D$7:$D$592,0)),B_LVL,0)),"⚠ Same band as the manager","OK"))))),"—")</f>
        <v>OK</v>
      </c>
      <c r="BV406" s="64" t="n"/>
      <c r="BW406" s="20">
        <f>IFERROR(INDEX(LMH_PTS,MATCH(AG406,LMH_KEY,0)),0)</f>
        <v>9</v>
      </c>
      <c r="BX406" s="21">
        <f>IFERROR(INDEX(LMH_PTS,MATCH(AH406,LMH_KEY,0)),0)</f>
        <v>3</v>
      </c>
      <c r="BY406" s="21">
        <f>IFERROR(INDEX(LMH_PTS,MATCH(AI406,LMH_KEY,0)),0)</f>
        <v>3</v>
      </c>
      <c r="BZ406" s="21">
        <f>IFERROR(INDEX(LMH_PTS,MATCH(AJ406,LMH_KEY,0)),0)</f>
        <v>3</v>
      </c>
      <c r="CA406" s="21">
        <f>IFERROR(INDEX(LMH_PTS,MATCH(AK406,LMH_KEY,0)),0)</f>
        <v>1</v>
      </c>
      <c r="CB406" s="21">
        <f>IFERROR(INDEX(LMH_PTS,MATCH(AL406,LMH_KEY,0)),0)</f>
        <v>1</v>
      </c>
      <c r="CC406" s="21">
        <f>IFERROR(INDEX(LMH_PTS,MATCH(AM406,LMH_KEY,0)),0)</f>
        <v>1</v>
      </c>
      <c r="CD406" s="21">
        <f>IFERROR(INDEX(LMH_PTS,MATCH(IF(AU406&lt;&gt;"",AU406,AG406),LMH_KEY,0)),0)</f>
        <v>9</v>
      </c>
      <c r="CE406" s="21">
        <f>IFERROR(INDEX(LMH_PTS,MATCH(IF(AV406&lt;&gt;"",AV406,AH406),LMH_KEY,0)),0)</f>
        <v>3</v>
      </c>
      <c r="CF406" s="21">
        <f>IFERROR(INDEX(LMH_PTS,MATCH(IF(AW406&lt;&gt;"",AW406,AI406),LMH_KEY,0)),0)</f>
        <v>3</v>
      </c>
      <c r="CG406" s="21">
        <f>IFERROR(INDEX(LMH_PTS,MATCH(IF(AX406&lt;&gt;"",AX406,AJ406),LMH_KEY,0)),0)</f>
        <v>3</v>
      </c>
      <c r="CH406" s="21">
        <f>IFERROR(INDEX(LMH_PTS,MATCH(IF(AY406&lt;&gt;"",AY406,AK406),LMH_KEY,0)),0)</f>
        <v>1</v>
      </c>
      <c r="CI406" s="21">
        <f>IFERROR(INDEX(LMH_PTS,MATCH(IF(AZ406&lt;&gt;"",AZ406,AL406),LMH_KEY,0)),0)</f>
        <v>1</v>
      </c>
      <c r="CJ406" s="21">
        <f>IFERROR(INDEX(LMH_PTS,MATCH(IF(BA406&lt;&gt;"",BA406,AM406),LMH_KEY,0)),0)</f>
        <v>1</v>
      </c>
      <c r="CK406" s="21">
        <f>IF(BB406="",0,IFERROR(INDEX(LMH_STEP,MATCH(BB406,LMH_KEY,0)),0))</f>
        <v>0</v>
      </c>
      <c r="CL406" s="21">
        <f>IF(BC406="",0,IFERROR(INDEX(LMH_STEP,MATCH(BC406,LMH_KEY,0)),0))</f>
        <v>0</v>
      </c>
      <c r="CM406" s="21">
        <f>IF(BD406="",0,IFERROR(INDEX(LMH_STEP,MATCH(BD406,LMH_KEY,0)),0))</f>
        <v>0</v>
      </c>
      <c r="CN406" s="21">
        <f>IF(BE406="",0,IFERROR(INDEX(LMH_STEP,MATCH(BE406,LMH_KEY,0)),0))</f>
        <v>0</v>
      </c>
      <c r="CO406" s="21">
        <f>IF(BF406="",0,IFERROR(INDEX(LMH_STEP,MATCH(BF406,LMH_KEY,0)),0))</f>
        <v>0</v>
      </c>
      <c r="CP406" s="21">
        <f>IF(BG406="",0,IFERROR(INDEX(LMH_STEP,MATCH(BG406,LMH_KEY,0)),0))</f>
        <v>-1</v>
      </c>
      <c r="CQ406" s="21">
        <f>IF(BH406="",0,IFERROR(INDEX(LMH_STEP,MATCH(BH406,LMH_KEY,0)),0))</f>
        <v>1</v>
      </c>
      <c r="CR406" s="21">
        <f>IF(BI406&lt;&gt;"",IFERROR(INDEX(LMH_STEP,MATCH(BI406,LMH_KEY,0)),0),CK406)</f>
        <v>0</v>
      </c>
      <c r="CS406" s="21">
        <f>IF(BJ406&lt;&gt;"",IFERROR(INDEX(LMH_STEP,MATCH(BJ406,LMH_KEY,0)),0),CL406)</f>
        <v>0</v>
      </c>
      <c r="CT406" s="21">
        <f>IF(BK406&lt;&gt;"",IFERROR(INDEX(LMH_STEP,MATCH(BK406,LMH_KEY,0)),0),CM406)</f>
        <v>0</v>
      </c>
      <c r="CU406" s="21">
        <f>IF(BL406&lt;&gt;"",IFERROR(INDEX(LMH_STEP,MATCH(BL406,LMH_KEY,0)),0),CN406)</f>
        <v>0</v>
      </c>
      <c r="CV406" s="21">
        <f>IF(BM406&lt;&gt;"",IFERROR(INDEX(LMH_STEP,MATCH(BM406,LMH_KEY,0)),0),CO406)</f>
        <v>0</v>
      </c>
      <c r="CW406" s="21">
        <f>IF(BN406&lt;&gt;"",IFERROR(INDEX(LMH_STEP,MATCH(BN406,LMH_KEY,0)),0),CP406)</f>
        <v>-1</v>
      </c>
      <c r="CX406" s="21">
        <f>IF(BO406&lt;&gt;"",IFERROR(INDEX(LMH_STEP,MATCH(BO406,LMH_KEY,0)),0),CQ406)</f>
        <v>1</v>
      </c>
      <c r="CY406" s="21">
        <f>COUNTA(BI406:BO406)+IF(BP406&lt;&gt;"",1,0)+IFERROR(INDEX(RM_LCNT,MATCH($U406,RM_KEY,0)),0)</f>
        <v>0</v>
      </c>
      <c r="CZ406" s="21">
        <f>IF((BW406+BX406+BY406+BZ406+CA406+CB406+CC406)=0,0,(BW406*CK406+BX406*CL406+BY406*CM406+BZ406*CN406+CA406*CO406+CB406*CP406+CC406*CQ406)/(BW406+BX406+BY406+BZ406+CA406+CB406+CC406))</f>
        <v>0</v>
      </c>
      <c r="DA406" s="21">
        <f>IF((CD406+CE406+CF406+CG406+CH406+CI406+CJ406)=0,0,(CD406*CR406+CE406*CS406+CF406*CT406+CG406*CU406+CH406*CV406+CI406*CW406+CJ406*CX406)/(CD406+CE406+CF406+CG406+CH406+CI406+CJ406))</f>
        <v>0</v>
      </c>
    </row>
    <row r="407" ht="70" customHeight="1">
      <c r="A407" s="59" t="inlineStr">
        <is>
          <t>Datatech</t>
        </is>
      </c>
      <c r="B407" s="17" t="inlineStr">
        <is>
          <t>Sales</t>
        </is>
      </c>
      <c r="C407" s="17" t="n">
        <v>2</v>
      </c>
      <c r="D407" s="17" t="inlineStr">
        <is>
          <t>IRISDT0019</t>
        </is>
      </c>
      <c r="E407" s="17" t="inlineStr">
        <is>
          <t>Abhishek Gite</t>
        </is>
      </c>
      <c r="F407" s="17" t="inlineStr">
        <is>
          <t>Head - Sales and Alliances</t>
        </is>
      </c>
      <c r="G407" s="17" t="inlineStr">
        <is>
          <t>Shilpa Dhobale</t>
        </is>
      </c>
      <c r="H407" s="17" t="inlineStr">
        <is>
          <t>IRISDT0001</t>
        </is>
      </c>
      <c r="I407" s="17" t="n">
        <v>24.3</v>
      </c>
      <c r="J407" s="17" t="inlineStr">
        <is>
          <t>MBA</t>
        </is>
      </c>
      <c r="K407" s="17" t="n"/>
      <c r="L407" s="82" t="n"/>
      <c r="M407" s="83" t="n"/>
      <c r="N407" s="83" t="n"/>
      <c r="O407" s="83" t="inlineStr">
        <is>
          <t>Latest rating: 3 · 9-box: Core Contributor</t>
        </is>
      </c>
      <c r="P407" s="83" t="n"/>
      <c r="Q407" s="84" t="inlineStr">
        <is>
          <t>Open ▸</t>
        </is>
      </c>
      <c r="R407" s="84" t="inlineStr">
        <is>
          <t>Card ▸</t>
        </is>
      </c>
      <c r="S407" s="85" t="inlineStr">
        <is>
          <t>Sales &amp; Business Development</t>
        </is>
      </c>
      <c r="T407" s="86" t="inlineStr">
        <is>
          <t>Sales Leadership</t>
        </is>
      </c>
      <c r="U407" s="86" t="inlineStr">
        <is>
          <t>R084</t>
        </is>
      </c>
      <c r="V407" s="86" t="inlineStr">
        <is>
          <t>Sales Leadership · IC</t>
        </is>
      </c>
      <c r="W407" s="98" t="inlineStr">
        <is>
          <t>C1</t>
        </is>
      </c>
      <c r="X407" s="86" t="inlineStr">
        <is>
          <t>Band C · Principal / Head</t>
        </is>
      </c>
      <c r="Y407" s="86" t="inlineStr">
        <is>
          <t>Principal – Sales</t>
        </is>
      </c>
      <c r="Z407" s="86" t="n"/>
      <c r="AA407" s="86" t="inlineStr">
        <is>
          <t>Placed at C1 by the evidence: six ratings × market-derived weights and rules R1–R13 · no move needed for the reporting line</t>
        </is>
      </c>
      <c r="AB407" s="86" t="n"/>
      <c r="AC407" s="88" t="inlineStr">
        <is>
          <t>C2</t>
        </is>
      </c>
      <c r="AD407" s="21" t="inlineStr">
        <is>
          <t>High · 24.3 yrs vs market 12–17 yrs for C1</t>
        </is>
      </c>
      <c r="AE407" s="21" t="n"/>
      <c r="AF407" s="21" t="inlineStr">
        <is>
          <t>P6 / M5 · SFIA 5–6</t>
        </is>
      </c>
      <c r="AG407" s="89" t="str">
        <f>IFERROR(IF(INDEX(RM_I_C,MATCH($U407,RM_KEY,0))="","",INDEX(RM_I_C,MATCH($U407,RM_KEY,0))),"")</f>
        <v>H</v>
      </c>
      <c r="AH407" s="90" t="str">
        <f>IFERROR(IF(INDEX(RM_I_Au,MATCH($U407,RM_KEY,0))="","",INDEX(RM_I_Au,MATCH($U407,RM_KEY,0))),"")</f>
        <v>M</v>
      </c>
      <c r="AI407" s="90" t="str">
        <f>IFERROR(IF(INDEX(RM_I_Ac,MATCH($U407,RM_KEY,0))="","",INDEX(RM_I_Ac,MATCH($U407,RM_KEY,0))),"")</f>
        <v>L</v>
      </c>
      <c r="AJ407" s="90" t="str">
        <f>IFERROR(IF(INDEX(RM_I_L,MATCH($U407,RM_KEY,0))="","",INDEX(RM_I_L,MATCH($U407,RM_KEY,0))),"")</f>
        <v>L</v>
      </c>
      <c r="AK407" s="90" t="str">
        <f>IFERROR(IF(INDEX(RM_I_BI,MATCH($U407,RM_KEY,0))="","",INDEX(RM_I_BI,MATCH($U407,RM_KEY,0))),"")</f>
        <v>M</v>
      </c>
      <c r="AL407" s="90" t="str">
        <f>IFERROR(IF(INDEX(RM_I_Exp,MATCH($U407,RM_KEY,0))="","",INDEX(RM_I_Exp,MATCH($U407,RM_KEY,0))),"")</f>
        <v>L</v>
      </c>
      <c r="AM407" s="90" t="str">
        <f>IFERROR(IF(INDEX(RM_I_Edu,MATCH($U407,RM_KEY,0))="","",INDEX(RM_I_Edu,MATCH($U407,RM_KEY,0))),"")</f>
        <v>L</v>
      </c>
      <c r="AN407" s="91" t="str">
        <f>IFERROR(IF(INDEX(RM_M_C,MATCH($U407,RM_KEY,0))="","",INDEX(RM_M_C,MATCH($U407,RM_KEY,0))),"")</f>
        <v>H</v>
      </c>
      <c r="AO407" s="92" t="str">
        <f>IFERROR(IF(INDEX(RM_M_Au,MATCH($U407,RM_KEY,0))="","",INDEX(RM_M_Au,MATCH($U407,RM_KEY,0))),"")</f>
        <v>M</v>
      </c>
      <c r="AP407" s="92" t="str">
        <f>IFERROR(IF(INDEX(RM_M_Ac,MATCH($U407,RM_KEY,0))="","",INDEX(RM_M_Ac,MATCH($U407,RM_KEY,0))),"")</f>
        <v>M</v>
      </c>
      <c r="AQ407" s="92" t="str">
        <f>IFERROR(IF(INDEX(RM_M_L,MATCH($U407,RM_KEY,0))="","",INDEX(RM_M_L,MATCH($U407,RM_KEY,0))),"")</f>
        <v>L</v>
      </c>
      <c r="AR407" s="92" t="str">
        <f>IFERROR(IF(INDEX(RM_M_BI,MATCH($U407,RM_KEY,0))="","",INDEX(RM_M_BI,MATCH($U407,RM_KEY,0))),"")</f>
        <v>L</v>
      </c>
      <c r="AS407" s="92" t="str">
        <f>IFERROR(IF(INDEX(RM_M_Exp,MATCH($U407,RM_KEY,0))="","",INDEX(RM_M_Exp,MATCH($U407,RM_KEY,0))),"")</f>
        <v>L</v>
      </c>
      <c r="AT407" s="92" t="str">
        <f>IFERROR(IF(INDEX(RM_M_Edu,MATCH($U407,RM_KEY,0))="","",INDEX(RM_M_Edu,MATCH($U407,RM_KEY,0))),"")</f>
        <v>L</v>
      </c>
      <c r="AU407" s="93" t="str">
        <f>IFERROR(IF(INDEX(RM_L_C,MATCH($U407,RM_KEY,0))="","",INDEX(RM_L_C,MATCH($U407,RM_KEY,0))),"")</f>
        <v/>
      </c>
      <c r="AV407" s="94" t="str">
        <f>IFERROR(IF(INDEX(RM_L_Au,MATCH($U407,RM_KEY,0))="","",INDEX(RM_L_Au,MATCH($U407,RM_KEY,0))),"")</f>
        <v/>
      </c>
      <c r="AW407" s="94" t="str">
        <f>IFERROR(IF(INDEX(RM_L_Ac,MATCH($U407,RM_KEY,0))="","",INDEX(RM_L_Ac,MATCH($U407,RM_KEY,0))),"")</f>
        <v/>
      </c>
      <c r="AX407" s="94" t="str">
        <f>IFERROR(IF(INDEX(RM_L_L,MATCH($U407,RM_KEY,0))="","",INDEX(RM_L_L,MATCH($U407,RM_KEY,0))),"")</f>
        <v/>
      </c>
      <c r="AY407" s="94" t="str">
        <f>IFERROR(IF(INDEX(RM_L_BI,MATCH($U407,RM_KEY,0))="","",INDEX(RM_L_BI,MATCH($U407,RM_KEY,0))),"")</f>
        <v/>
      </c>
      <c r="AZ407" s="94" t="str">
        <f>IFERROR(IF(INDEX(RM_L_Exp,MATCH($U407,RM_KEY,0))="","",INDEX(RM_L_Exp,MATCH($U407,RM_KEY,0))),"")</f>
        <v/>
      </c>
      <c r="BA407" s="94" t="str">
        <f>IFERROR(IF(INDEX(RM_L_Edu,MATCH($U407,RM_KEY,0))="","",INDEX(RM_L_Edu,MATCH($U407,RM_KEY,0))),"")</f>
        <v/>
      </c>
      <c r="BB407" s="89" t="n"/>
      <c r="BC407" s="90" t="n"/>
      <c r="BD407" s="90" t="n"/>
      <c r="BE407" s="90" t="n"/>
      <c r="BF407" s="90" t="n"/>
      <c r="BG407" s="90" t="inlineStr">
        <is>
          <t>H</t>
        </is>
      </c>
      <c r="BH407" s="90" t="inlineStr">
        <is>
          <t>M</t>
        </is>
      </c>
      <c r="BI407" s="93" t="n"/>
      <c r="BJ407" s="94" t="n"/>
      <c r="BK407" s="94" t="n"/>
      <c r="BL407" s="94" t="n"/>
      <c r="BM407" s="94" t="n"/>
      <c r="BN407" s="94" t="n"/>
      <c r="BO407" s="94" t="n"/>
      <c r="BP407" s="63" t="n"/>
      <c r="BQ407" s="95" t="str">
        <f>IF(CY407=0,"",IF(BP407&lt;&gt;"",BP407,IF(LEFT(W407,1)="X",W407,IF(OR(W407="B+",W407="C+"),INDEX(LAD_PC,MAX(1,MIN(14,MATCH(W407,LAD_PC,0)+IF((DA407-CZ407)&gt;=0.5,1,IF((DA407-CZ407)&lt;=-0.5,-1,0))))),INDEX(LAD_STD,MAX(1,MIN(12,MATCH(W407,LAD_STD,0)+IF((DA407-CZ407)&gt;=0.5,1,IF((DA407-CZ407)&lt;=-0.5,-1,0)))))))))</f>
        <v/>
      </c>
      <c r="BR407" s="86" t="str">
        <f>IF(BQ407="","",IFERROR(CHOOSE(INDEX(B_RANK,MATCH(BQ407,B_LVL,0)),"Band A · Practitioner","Band B · Specialist / Manager","B+ · Player-Coach","Band C · Principal / Head","C+ · Player-Coach","Band D · Business leadership","Band E · Enterprise leadership"),"Band X · Consultant"))</f>
        <v/>
      </c>
      <c r="BS407" s="86" t="str">
        <f>IF(BQ407="","",IF(BQ407=W407,"• Same",IF(INDEX(B_VAL,MATCH(BQ407,B_LVL,0))&gt;INDEX(B_VAL,MATCH(W407,B_LVL,0)),"▲ Up","▼ Down")))</f>
        <v/>
      </c>
      <c r="BT407" s="95" t="str">
        <f>IF(BQ407&lt;&gt;"",BQ407,W407)</f>
        <v>C1</v>
      </c>
      <c r="BU407" s="86" t="str">
        <f>IFERROR(IF($H407="","—",IF(OR(LEFT(BT407,1)="X",LEFT(INDEX($BT$7:$BT$592,MATCH($H407,$D$7:$D$592,0)),1)="X"),"—",IF(AND(LEFT(BT407,1)="E",LEFT(INDEX($BT$7:$BT$592,MATCH($H407,$D$7:$D$592,0)),1)="E"),"Exception · Band E",IF(INDEX(B_VAL,MATCH(BT407,B_LVL,0))&gt;=INDEX(B_VAL,MATCH(INDEX($BT$7:$BT$592,MATCH($H407,$D$7:$D$592,0)),B_LVL,0)),"⚠ At or above the manager",IF(INDEX(B_RANK,MATCH(BT407,B_LVL,0))=INDEX(B_RANK,MATCH(INDEX($BT$7:$BT$592,MATCH($H407,$D$7:$D$592,0)),B_LVL,0)),"⚠ Same band as the manager","OK"))))),"—")</f>
        <v>OK</v>
      </c>
      <c r="BV407" s="64" t="n"/>
      <c r="BW407" s="20">
        <f>IFERROR(INDEX(LMH_PTS,MATCH(AG407,LMH_KEY,0)),0)</f>
        <v>9</v>
      </c>
      <c r="BX407" s="21">
        <f>IFERROR(INDEX(LMH_PTS,MATCH(AH407,LMH_KEY,0)),0)</f>
        <v>3</v>
      </c>
      <c r="BY407" s="21">
        <f>IFERROR(INDEX(LMH_PTS,MATCH(AI407,LMH_KEY,0)),0)</f>
        <v>1</v>
      </c>
      <c r="BZ407" s="21">
        <f>IFERROR(INDEX(LMH_PTS,MATCH(AJ407,LMH_KEY,0)),0)</f>
        <v>1</v>
      </c>
      <c r="CA407" s="21">
        <f>IFERROR(INDEX(LMH_PTS,MATCH(AK407,LMH_KEY,0)),0)</f>
        <v>3</v>
      </c>
      <c r="CB407" s="21">
        <f>IFERROR(INDEX(LMH_PTS,MATCH(AL407,LMH_KEY,0)),0)</f>
        <v>1</v>
      </c>
      <c r="CC407" s="21">
        <f>IFERROR(INDEX(LMH_PTS,MATCH(AM407,LMH_KEY,0)),0)</f>
        <v>1</v>
      </c>
      <c r="CD407" s="21">
        <f>IFERROR(INDEX(LMH_PTS,MATCH(IF(AU407&lt;&gt;"",AU407,AG407),LMH_KEY,0)),0)</f>
        <v>9</v>
      </c>
      <c r="CE407" s="21">
        <f>IFERROR(INDEX(LMH_PTS,MATCH(IF(AV407&lt;&gt;"",AV407,AH407),LMH_KEY,0)),0)</f>
        <v>3</v>
      </c>
      <c r="CF407" s="21">
        <f>IFERROR(INDEX(LMH_PTS,MATCH(IF(AW407&lt;&gt;"",AW407,AI407),LMH_KEY,0)),0)</f>
        <v>1</v>
      </c>
      <c r="CG407" s="21">
        <f>IFERROR(INDEX(LMH_PTS,MATCH(IF(AX407&lt;&gt;"",AX407,AJ407),LMH_KEY,0)),0)</f>
        <v>1</v>
      </c>
      <c r="CH407" s="21">
        <f>IFERROR(INDEX(LMH_PTS,MATCH(IF(AY407&lt;&gt;"",AY407,AK407),LMH_KEY,0)),0)</f>
        <v>3</v>
      </c>
      <c r="CI407" s="21">
        <f>IFERROR(INDEX(LMH_PTS,MATCH(IF(AZ407&lt;&gt;"",AZ407,AL407),LMH_KEY,0)),0)</f>
        <v>1</v>
      </c>
      <c r="CJ407" s="21">
        <f>IFERROR(INDEX(LMH_PTS,MATCH(IF(BA407&lt;&gt;"",BA407,AM407),LMH_KEY,0)),0)</f>
        <v>1</v>
      </c>
      <c r="CK407" s="21">
        <f>IF(BB407="",0,IFERROR(INDEX(LMH_STEP,MATCH(BB407,LMH_KEY,0)),0))</f>
        <v>0</v>
      </c>
      <c r="CL407" s="21">
        <f>IF(BC407="",0,IFERROR(INDEX(LMH_STEP,MATCH(BC407,LMH_KEY,0)),0))</f>
        <v>0</v>
      </c>
      <c r="CM407" s="21">
        <f>IF(BD407="",0,IFERROR(INDEX(LMH_STEP,MATCH(BD407,LMH_KEY,0)),0))</f>
        <v>0</v>
      </c>
      <c r="CN407" s="21">
        <f>IF(BE407="",0,IFERROR(INDEX(LMH_STEP,MATCH(BE407,LMH_KEY,0)),0))</f>
        <v>0</v>
      </c>
      <c r="CO407" s="21">
        <f>IF(BF407="",0,IFERROR(INDEX(LMH_STEP,MATCH(BF407,LMH_KEY,0)),0))</f>
        <v>0</v>
      </c>
      <c r="CP407" s="21">
        <f>IF(BG407="",0,IFERROR(INDEX(LMH_STEP,MATCH(BG407,LMH_KEY,0)),0))</f>
        <v>1</v>
      </c>
      <c r="CQ407" s="21">
        <f>IF(BH407="",0,IFERROR(INDEX(LMH_STEP,MATCH(BH407,LMH_KEY,0)),0))</f>
        <v>0</v>
      </c>
      <c r="CR407" s="21">
        <f>IF(BI407&lt;&gt;"",IFERROR(INDEX(LMH_STEP,MATCH(BI407,LMH_KEY,0)),0),CK407)</f>
        <v>0</v>
      </c>
      <c r="CS407" s="21">
        <f>IF(BJ407&lt;&gt;"",IFERROR(INDEX(LMH_STEP,MATCH(BJ407,LMH_KEY,0)),0),CL407)</f>
        <v>0</v>
      </c>
      <c r="CT407" s="21">
        <f>IF(BK407&lt;&gt;"",IFERROR(INDEX(LMH_STEP,MATCH(BK407,LMH_KEY,0)),0),CM407)</f>
        <v>0</v>
      </c>
      <c r="CU407" s="21">
        <f>IF(BL407&lt;&gt;"",IFERROR(INDEX(LMH_STEP,MATCH(BL407,LMH_KEY,0)),0),CN407)</f>
        <v>0</v>
      </c>
      <c r="CV407" s="21">
        <f>IF(BM407&lt;&gt;"",IFERROR(INDEX(LMH_STEP,MATCH(BM407,LMH_KEY,0)),0),CO407)</f>
        <v>0</v>
      </c>
      <c r="CW407" s="21">
        <f>IF(BN407&lt;&gt;"",IFERROR(INDEX(LMH_STEP,MATCH(BN407,LMH_KEY,0)),0),CP407)</f>
        <v>1</v>
      </c>
      <c r="CX407" s="21">
        <f>IF(BO407&lt;&gt;"",IFERROR(INDEX(LMH_STEP,MATCH(BO407,LMH_KEY,0)),0),CQ407)</f>
        <v>0</v>
      </c>
      <c r="CY407" s="21">
        <f>COUNTA(BI407:BO407)+IF(BP407&lt;&gt;"",1,0)+IFERROR(INDEX(RM_LCNT,MATCH($U407,RM_KEY,0)),0)</f>
        <v>0</v>
      </c>
      <c r="CZ407" s="21">
        <f>IF((BW407+BX407+BY407+BZ407+CA407+CB407+CC407)=0,0,(BW407*CK407+BX407*CL407+BY407*CM407+BZ407*CN407+CA407*CO407+CB407*CP407+CC407*CQ407)/(BW407+BX407+BY407+BZ407+CA407+CB407+CC407))</f>
        <v>0.0526315789473684</v>
      </c>
      <c r="DA407" s="21">
        <f>IF((CD407+CE407+CF407+CG407+CH407+CI407+CJ407)=0,0,(CD407*CR407+CE407*CS407+CF407*CT407+CG407*CU407+CH407*CV407+CI407*CW407+CJ407*CX407)/(CD407+CE407+CF407+CG407+CH407+CI407+CJ407))</f>
        <v>0.0526315789473684</v>
      </c>
    </row>
    <row r="408" ht="70" customHeight="1">
      <c r="A408" s="59" t="inlineStr">
        <is>
          <t>Datatech</t>
        </is>
      </c>
      <c r="B408" s="17" t="inlineStr">
        <is>
          <t>Technology</t>
        </is>
      </c>
      <c r="C408" s="17" t="n">
        <v>2</v>
      </c>
      <c r="D408" s="17" t="inlineStr">
        <is>
          <t>IRISDT0006</t>
        </is>
      </c>
      <c r="E408" s="17" t="inlineStr">
        <is>
          <t>Sanghamitra Saxena</t>
        </is>
      </c>
      <c r="F408" s="17" t="inlineStr">
        <is>
          <t>Solution Architect</t>
        </is>
      </c>
      <c r="G408" s="17" t="inlineStr">
        <is>
          <t>Shilpa Dhobale</t>
        </is>
      </c>
      <c r="H408" s="17" t="inlineStr">
        <is>
          <t>IRISDT0001</t>
        </is>
      </c>
      <c r="I408" s="17" t="n">
        <v>12.5</v>
      </c>
      <c r="J408" s="17" t="inlineStr">
        <is>
          <t>M.Tech</t>
        </is>
      </c>
      <c r="K408" s="17" t="inlineStr">
        <is>
          <t>L3 – Professional / Associate</t>
        </is>
      </c>
      <c r="L408" s="82" t="n"/>
      <c r="M408" s="83" t="n"/>
      <c r="N408" s="83" t="n"/>
      <c r="O408" s="83" t="inlineStr">
        <is>
          <t>Latest rating: 3 · 9-box: Future Leader</t>
        </is>
      </c>
      <c r="P408" s="83" t="n"/>
      <c r="Q408" s="84" t="inlineStr">
        <is>
          <t>Open ▸</t>
        </is>
      </c>
      <c r="R408" s="84" t="inlineStr">
        <is>
          <t>Card ▸</t>
        </is>
      </c>
      <c r="S408" s="85" t="inlineStr">
        <is>
          <t>Engineering &amp; Architecture</t>
        </is>
      </c>
      <c r="T408" s="86" t="inlineStr">
        <is>
          <t>Solution &amp; Technical Architecture</t>
        </is>
      </c>
      <c r="U408" s="86" t="inlineStr">
        <is>
          <t>R027</t>
        </is>
      </c>
      <c r="V408" s="86" t="inlineStr">
        <is>
          <t>Solution &amp; Technical Architecture · IC</t>
        </is>
      </c>
      <c r="W408" s="98" t="inlineStr">
        <is>
          <t>C1</t>
        </is>
      </c>
      <c r="X408" s="86" t="inlineStr">
        <is>
          <t>Band C · Principal / Head</t>
        </is>
      </c>
      <c r="Y408" s="86" t="inlineStr">
        <is>
          <t>Technical Architect</t>
        </is>
      </c>
      <c r="Z408" s="100" t="inlineStr">
        <is>
          <t>Solution Architect → Technical Architect</t>
        </is>
      </c>
      <c r="AA408" s="86" t="inlineStr">
        <is>
          <t>Placed at C1 by the evidence: six ratings × market-derived weights and rules R1–R13 · no move needed for the reporting line</t>
        </is>
      </c>
      <c r="AB408" s="86" t="n"/>
      <c r="AC408" s="88" t="inlineStr">
        <is>
          <t>C1</t>
        </is>
      </c>
      <c r="AD408" s="21" t="inlineStr">
        <is>
          <t>Medium · 12.5 yrs vs market 12–17 yrs for C1</t>
        </is>
      </c>
      <c r="AE408" s="21" t="n"/>
      <c r="AF408" s="21" t="inlineStr">
        <is>
          <t>P6 / M5 · SFIA 5–6</t>
        </is>
      </c>
      <c r="AG408" s="89" t="str">
        <f>IFERROR(IF(INDEX(RM_I_C,MATCH($U408,RM_KEY,0))="","",INDEX(RM_I_C,MATCH($U408,RM_KEY,0))),"")</f>
        <v>H</v>
      </c>
      <c r="AH408" s="90" t="str">
        <f>IFERROR(IF(INDEX(RM_I_Au,MATCH($U408,RM_KEY,0))="","",INDEX(RM_I_Au,MATCH($U408,RM_KEY,0))),"")</f>
        <v>M</v>
      </c>
      <c r="AI408" s="90" t="str">
        <f>IFERROR(IF(INDEX(RM_I_Ac,MATCH($U408,RM_KEY,0))="","",INDEX(RM_I_Ac,MATCH($U408,RM_KEY,0))),"")</f>
        <v>L</v>
      </c>
      <c r="AJ408" s="90" t="str">
        <f>IFERROR(IF(INDEX(RM_I_L,MATCH($U408,RM_KEY,0))="","",INDEX(RM_I_L,MATCH($U408,RM_KEY,0))),"")</f>
        <v>L</v>
      </c>
      <c r="AK408" s="90" t="str">
        <f>IFERROR(IF(INDEX(RM_I_BI,MATCH($U408,RM_KEY,0))="","",INDEX(RM_I_BI,MATCH($U408,RM_KEY,0))),"")</f>
        <v>L</v>
      </c>
      <c r="AL408" s="90" t="str">
        <f>IFERROR(IF(INDEX(RM_I_Exp,MATCH($U408,RM_KEY,0))="","",INDEX(RM_I_Exp,MATCH($U408,RM_KEY,0))),"")</f>
        <v>L</v>
      </c>
      <c r="AM408" s="90" t="str">
        <f>IFERROR(IF(INDEX(RM_I_Edu,MATCH($U408,RM_KEY,0))="","",INDEX(RM_I_Edu,MATCH($U408,RM_KEY,0))),"")</f>
        <v>L</v>
      </c>
      <c r="AN408" s="91" t="str">
        <f>IFERROR(IF(INDEX(RM_M_C,MATCH($U408,RM_KEY,0))="","",INDEX(RM_M_C,MATCH($U408,RM_KEY,0))),"")</f>
        <v>H</v>
      </c>
      <c r="AO408" s="92" t="str">
        <f>IFERROR(IF(INDEX(RM_M_Au,MATCH($U408,RM_KEY,0))="","",INDEX(RM_M_Au,MATCH($U408,RM_KEY,0))),"")</f>
        <v>M</v>
      </c>
      <c r="AP408" s="92" t="str">
        <f>IFERROR(IF(INDEX(RM_M_Ac,MATCH($U408,RM_KEY,0))="","",INDEX(RM_M_Ac,MATCH($U408,RM_KEY,0))),"")</f>
        <v>M</v>
      </c>
      <c r="AQ408" s="92" t="str">
        <f>IFERROR(IF(INDEX(RM_M_L,MATCH($U408,RM_KEY,0))="","",INDEX(RM_M_L,MATCH($U408,RM_KEY,0))),"")</f>
        <v>L</v>
      </c>
      <c r="AR408" s="92" t="str">
        <f>IFERROR(IF(INDEX(RM_M_BI,MATCH($U408,RM_KEY,0))="","",INDEX(RM_M_BI,MATCH($U408,RM_KEY,0))),"")</f>
        <v>L</v>
      </c>
      <c r="AS408" s="92" t="str">
        <f>IFERROR(IF(INDEX(RM_M_Exp,MATCH($U408,RM_KEY,0))="","",INDEX(RM_M_Exp,MATCH($U408,RM_KEY,0))),"")</f>
        <v>L</v>
      </c>
      <c r="AT408" s="92" t="str">
        <f>IFERROR(IF(INDEX(RM_M_Edu,MATCH($U408,RM_KEY,0))="","",INDEX(RM_M_Edu,MATCH($U408,RM_KEY,0))),"")</f>
        <v>L</v>
      </c>
      <c r="AU408" s="93" t="str">
        <f>IFERROR(IF(INDEX(RM_L_C,MATCH($U408,RM_KEY,0))="","",INDEX(RM_L_C,MATCH($U408,RM_KEY,0))),"")</f>
        <v/>
      </c>
      <c r="AV408" s="94" t="str">
        <f>IFERROR(IF(INDEX(RM_L_Au,MATCH($U408,RM_KEY,0))="","",INDEX(RM_L_Au,MATCH($U408,RM_KEY,0))),"")</f>
        <v/>
      </c>
      <c r="AW408" s="94" t="str">
        <f>IFERROR(IF(INDEX(RM_L_Ac,MATCH($U408,RM_KEY,0))="","",INDEX(RM_L_Ac,MATCH($U408,RM_KEY,0))),"")</f>
        <v/>
      </c>
      <c r="AX408" s="94" t="str">
        <f>IFERROR(IF(INDEX(RM_L_L,MATCH($U408,RM_KEY,0))="","",INDEX(RM_L_L,MATCH($U408,RM_KEY,0))),"")</f>
        <v/>
      </c>
      <c r="AY408" s="94" t="str">
        <f>IFERROR(IF(INDEX(RM_L_BI,MATCH($U408,RM_KEY,0))="","",INDEX(RM_L_BI,MATCH($U408,RM_KEY,0))),"")</f>
        <v/>
      </c>
      <c r="AZ408" s="94" t="str">
        <f>IFERROR(IF(INDEX(RM_L_Exp,MATCH($U408,RM_KEY,0))="","",INDEX(RM_L_Exp,MATCH($U408,RM_KEY,0))),"")</f>
        <v/>
      </c>
      <c r="BA408" s="94" t="str">
        <f>IFERROR(IF(INDEX(RM_L_Edu,MATCH($U408,RM_KEY,0))="","",INDEX(RM_L_Edu,MATCH($U408,RM_KEY,0))),"")</f>
        <v/>
      </c>
      <c r="BB408" s="89" t="n"/>
      <c r="BC408" s="90" t="n"/>
      <c r="BD408" s="90" t="n"/>
      <c r="BE408" s="90" t="n"/>
      <c r="BF408" s="90" t="inlineStr">
        <is>
          <t>M</t>
        </is>
      </c>
      <c r="BG408" s="90" t="inlineStr">
        <is>
          <t>M</t>
        </is>
      </c>
      <c r="BH408" s="90" t="inlineStr">
        <is>
          <t>M</t>
        </is>
      </c>
      <c r="BI408" s="93" t="n"/>
      <c r="BJ408" s="94" t="n"/>
      <c r="BK408" s="94" t="n"/>
      <c r="BL408" s="94" t="n"/>
      <c r="BM408" s="94" t="n"/>
      <c r="BN408" s="94" t="n"/>
      <c r="BO408" s="94" t="n"/>
      <c r="BP408" s="63" t="n"/>
      <c r="BQ408" s="95" t="str">
        <f>IF(CY408=0,"",IF(BP408&lt;&gt;"",BP408,IF(LEFT(W408,1)="X",W408,IF(OR(W408="B+",W408="C+"),INDEX(LAD_PC,MAX(1,MIN(14,MATCH(W408,LAD_PC,0)+IF((DA408-CZ408)&gt;=0.5,1,IF((DA408-CZ408)&lt;=-0.5,-1,0))))),INDEX(LAD_STD,MAX(1,MIN(12,MATCH(W408,LAD_STD,0)+IF((DA408-CZ408)&gt;=0.5,1,IF((DA408-CZ408)&lt;=-0.5,-1,0)))))))))</f>
        <v/>
      </c>
      <c r="BR408" s="86" t="str">
        <f>IF(BQ408="","",IFERROR(CHOOSE(INDEX(B_RANK,MATCH(BQ408,B_LVL,0)),"Band A · Practitioner","Band B · Specialist / Manager","B+ · Player-Coach","Band C · Principal / Head","C+ · Player-Coach","Band D · Business leadership","Band E · Enterprise leadership"),"Band X · Consultant"))</f>
        <v/>
      </c>
      <c r="BS408" s="86" t="str">
        <f>IF(BQ408="","",IF(BQ408=W408,"• Same",IF(INDEX(B_VAL,MATCH(BQ408,B_LVL,0))&gt;INDEX(B_VAL,MATCH(W408,B_LVL,0)),"▲ Up","▼ Down")))</f>
        <v/>
      </c>
      <c r="BT408" s="95" t="str">
        <f>IF(BQ408&lt;&gt;"",BQ408,W408)</f>
        <v>C1</v>
      </c>
      <c r="BU408" s="86" t="str">
        <f>IFERROR(IF($H408="","—",IF(OR(LEFT(BT408,1)="X",LEFT(INDEX($BT$7:$BT$592,MATCH($H408,$D$7:$D$592,0)),1)="X"),"—",IF(AND(LEFT(BT408,1)="E",LEFT(INDEX($BT$7:$BT$592,MATCH($H408,$D$7:$D$592,0)),1)="E"),"Exception · Band E",IF(INDEX(B_VAL,MATCH(BT408,B_LVL,0))&gt;=INDEX(B_VAL,MATCH(INDEX($BT$7:$BT$592,MATCH($H408,$D$7:$D$592,0)),B_LVL,0)),"⚠ At or above the manager",IF(INDEX(B_RANK,MATCH(BT408,B_LVL,0))=INDEX(B_RANK,MATCH(INDEX($BT$7:$BT$592,MATCH($H408,$D$7:$D$592,0)),B_LVL,0)),"⚠ Same band as the manager","OK"))))),"—")</f>
        <v>OK</v>
      </c>
      <c r="BV408" s="64" t="n"/>
      <c r="BW408" s="20">
        <f>IFERROR(INDEX(LMH_PTS,MATCH(AG408,LMH_KEY,0)),0)</f>
        <v>9</v>
      </c>
      <c r="BX408" s="21">
        <f>IFERROR(INDEX(LMH_PTS,MATCH(AH408,LMH_KEY,0)),0)</f>
        <v>3</v>
      </c>
      <c r="BY408" s="21">
        <f>IFERROR(INDEX(LMH_PTS,MATCH(AI408,LMH_KEY,0)),0)</f>
        <v>1</v>
      </c>
      <c r="BZ408" s="21">
        <f>IFERROR(INDEX(LMH_PTS,MATCH(AJ408,LMH_KEY,0)),0)</f>
        <v>1</v>
      </c>
      <c r="CA408" s="21">
        <f>IFERROR(INDEX(LMH_PTS,MATCH(AK408,LMH_KEY,0)),0)</f>
        <v>1</v>
      </c>
      <c r="CB408" s="21">
        <f>IFERROR(INDEX(LMH_PTS,MATCH(AL408,LMH_KEY,0)),0)</f>
        <v>1</v>
      </c>
      <c r="CC408" s="21">
        <f>IFERROR(INDEX(LMH_PTS,MATCH(AM408,LMH_KEY,0)),0)</f>
        <v>1</v>
      </c>
      <c r="CD408" s="21">
        <f>IFERROR(INDEX(LMH_PTS,MATCH(IF(AU408&lt;&gt;"",AU408,AG408),LMH_KEY,0)),0)</f>
        <v>9</v>
      </c>
      <c r="CE408" s="21">
        <f>IFERROR(INDEX(LMH_PTS,MATCH(IF(AV408&lt;&gt;"",AV408,AH408),LMH_KEY,0)),0)</f>
        <v>3</v>
      </c>
      <c r="CF408" s="21">
        <f>IFERROR(INDEX(LMH_PTS,MATCH(IF(AW408&lt;&gt;"",AW408,AI408),LMH_KEY,0)),0)</f>
        <v>1</v>
      </c>
      <c r="CG408" s="21">
        <f>IFERROR(INDEX(LMH_PTS,MATCH(IF(AX408&lt;&gt;"",AX408,AJ408),LMH_KEY,0)),0)</f>
        <v>1</v>
      </c>
      <c r="CH408" s="21">
        <f>IFERROR(INDEX(LMH_PTS,MATCH(IF(AY408&lt;&gt;"",AY408,AK408),LMH_KEY,0)),0)</f>
        <v>1</v>
      </c>
      <c r="CI408" s="21">
        <f>IFERROR(INDEX(LMH_PTS,MATCH(IF(AZ408&lt;&gt;"",AZ408,AL408),LMH_KEY,0)),0)</f>
        <v>1</v>
      </c>
      <c r="CJ408" s="21">
        <f>IFERROR(INDEX(LMH_PTS,MATCH(IF(BA408&lt;&gt;"",BA408,AM408),LMH_KEY,0)),0)</f>
        <v>1</v>
      </c>
      <c r="CK408" s="21">
        <f>IF(BB408="",0,IFERROR(INDEX(LMH_STEP,MATCH(BB408,LMH_KEY,0)),0))</f>
        <v>0</v>
      </c>
      <c r="CL408" s="21">
        <f>IF(BC408="",0,IFERROR(INDEX(LMH_STEP,MATCH(BC408,LMH_KEY,0)),0))</f>
        <v>0</v>
      </c>
      <c r="CM408" s="21">
        <f>IF(BD408="",0,IFERROR(INDEX(LMH_STEP,MATCH(BD408,LMH_KEY,0)),0))</f>
        <v>0</v>
      </c>
      <c r="CN408" s="21">
        <f>IF(BE408="",0,IFERROR(INDEX(LMH_STEP,MATCH(BE408,LMH_KEY,0)),0))</f>
        <v>0</v>
      </c>
      <c r="CO408" s="21">
        <f>IF(BF408="",0,IFERROR(INDEX(LMH_STEP,MATCH(BF408,LMH_KEY,0)),0))</f>
        <v>0</v>
      </c>
      <c r="CP408" s="21">
        <f>IF(BG408="",0,IFERROR(INDEX(LMH_STEP,MATCH(BG408,LMH_KEY,0)),0))</f>
        <v>0</v>
      </c>
      <c r="CQ408" s="21">
        <f>IF(BH408="",0,IFERROR(INDEX(LMH_STEP,MATCH(BH408,LMH_KEY,0)),0))</f>
        <v>0</v>
      </c>
      <c r="CR408" s="21">
        <f>IF(BI408&lt;&gt;"",IFERROR(INDEX(LMH_STEP,MATCH(BI408,LMH_KEY,0)),0),CK408)</f>
        <v>0</v>
      </c>
      <c r="CS408" s="21">
        <f>IF(BJ408&lt;&gt;"",IFERROR(INDEX(LMH_STEP,MATCH(BJ408,LMH_KEY,0)),0),CL408)</f>
        <v>0</v>
      </c>
      <c r="CT408" s="21">
        <f>IF(BK408&lt;&gt;"",IFERROR(INDEX(LMH_STEP,MATCH(BK408,LMH_KEY,0)),0),CM408)</f>
        <v>0</v>
      </c>
      <c r="CU408" s="21">
        <f>IF(BL408&lt;&gt;"",IFERROR(INDEX(LMH_STEP,MATCH(BL408,LMH_KEY,0)),0),CN408)</f>
        <v>0</v>
      </c>
      <c r="CV408" s="21">
        <f>IF(BM408&lt;&gt;"",IFERROR(INDEX(LMH_STEP,MATCH(BM408,LMH_KEY,0)),0),CO408)</f>
        <v>0</v>
      </c>
      <c r="CW408" s="21">
        <f>IF(BN408&lt;&gt;"",IFERROR(INDEX(LMH_STEP,MATCH(BN408,LMH_KEY,0)),0),CP408)</f>
        <v>0</v>
      </c>
      <c r="CX408" s="21">
        <f>IF(BO408&lt;&gt;"",IFERROR(INDEX(LMH_STEP,MATCH(BO408,LMH_KEY,0)),0),CQ408)</f>
        <v>0</v>
      </c>
      <c r="CY408" s="21">
        <f>COUNTA(BI408:BO408)+IF(BP408&lt;&gt;"",1,0)+IFERROR(INDEX(RM_LCNT,MATCH($U408,RM_KEY,0)),0)</f>
        <v>0</v>
      </c>
      <c r="CZ408" s="21">
        <f>IF((BW408+BX408+BY408+BZ408+CA408+CB408+CC408)=0,0,(BW408*CK408+BX408*CL408+BY408*CM408+BZ408*CN408+CA408*CO408+CB408*CP408+CC408*CQ408)/(BW408+BX408+BY408+BZ408+CA408+CB408+CC408))</f>
        <v>0</v>
      </c>
      <c r="DA408" s="21">
        <f>IF((CD408+CE408+CF408+CG408+CH408+CI408+CJ408)=0,0,(CD408*CR408+CE408*CS408+CF408*CT408+CG408*CU408+CH408*CV408+CI408*CW408+CJ408*CX408)/(CD408+CE408+CF408+CG408+CH408+CI408+CJ408))</f>
        <v>0</v>
      </c>
    </row>
    <row r="409" ht="70" customHeight="1">
      <c r="A409" s="59" t="inlineStr">
        <is>
          <t>Datatech</t>
        </is>
      </c>
      <c r="B409" s="17" t="inlineStr">
        <is>
          <t>Technology</t>
        </is>
      </c>
      <c r="C409" s="17" t="n">
        <v>2</v>
      </c>
      <c r="D409" s="17" t="inlineStr">
        <is>
          <t>IRISDTC002</t>
        </is>
      </c>
      <c r="E409" s="17" t="inlineStr">
        <is>
          <t>Akshay Shetty</t>
        </is>
      </c>
      <c r="F409" s="17" t="inlineStr">
        <is>
          <t>Consultant -Lead Developer</t>
        </is>
      </c>
      <c r="G409" s="17" t="inlineStr">
        <is>
          <t>Shilpa Dhobale</t>
        </is>
      </c>
      <c r="H409" s="17" t="inlineStr">
        <is>
          <t>IRISDT0001</t>
        </is>
      </c>
      <c r="I409" s="17" t="n">
        <v>10.1</v>
      </c>
      <c r="J409" s="17" t="inlineStr">
        <is>
          <t>M.Sc</t>
        </is>
      </c>
      <c r="K409" s="17" t="inlineStr">
        <is>
          <t>L5 – Lead · IC</t>
        </is>
      </c>
      <c r="L409" s="82" t="n"/>
      <c r="M409" s="83" t="n"/>
      <c r="N409" s="83" t="inlineStr">
        <is>
          <t>Annual · set by manager: 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t>
        </is>
      </c>
      <c r="O409" s="83" t="inlineStr">
        <is>
          <t>Latest rating: 2 · Potential: Low · 9-box: Performance Risk</t>
        </is>
      </c>
      <c r="P409" s="83" t="inlineStr">
        <is>
          <t>Complexity &amp; Expertise: B1: Manager note only: end-to-end design and deployment of assigned modules with complex or high-risk features → moved down 0.5
Autonomy &amp; Decision: A3: No survey; note implies design calls on own assigned modules, nothing wider → moved down 0.5
Accountability &amp; Impact: A3: Note: assigned modules end to end, change failure rate, vulnerability remediation → moved down 0.5
Leadership &amp; Strategy: A3: 2 direct reports in HR data; no leadership activity described → moved down 0.5</t>
        </is>
      </c>
      <c r="Q409" s="84" t="inlineStr">
        <is>
          <t>Open ▸</t>
        </is>
      </c>
      <c r="R409" s="84" t="inlineStr">
        <is>
          <t>Card ▸</t>
        </is>
      </c>
      <c r="S409" s="85" t="inlineStr">
        <is>
          <t>Engineering &amp; Development</t>
        </is>
      </c>
      <c r="T409" s="86" t="inlineStr">
        <is>
          <t>Backend Development</t>
        </is>
      </c>
      <c r="U409" s="86" t="inlineStr">
        <is>
          <t>R032</t>
        </is>
      </c>
      <c r="V409" s="86" t="inlineStr">
        <is>
          <t>Backend Development · IC</t>
        </is>
      </c>
      <c r="W409" s="99" t="inlineStr">
        <is>
          <t>B2</t>
        </is>
      </c>
      <c r="X409" s="86" t="inlineStr">
        <is>
          <t>Band B · Specialist / Manager</t>
        </is>
      </c>
      <c r="Y409" s="86" t="inlineStr">
        <is>
          <t>Senior Technical Specialist – POD Lead</t>
        </is>
      </c>
      <c r="Z409" s="86" t="n"/>
      <c r="AA409" s="86" t="inlineStr">
        <is>
          <t>Placed at B2 by the evidence: six ratings × market-derived weights and rules R1–R13 · no move needed for the reporting line</t>
        </is>
      </c>
      <c r="AB409" s="86" t="n"/>
      <c r="AC409" s="88" t="inlineStr">
        <is>
          <t>B2</t>
        </is>
      </c>
      <c r="AD409" s="21" t="inlineStr">
        <is>
          <t>High · 10.1 yrs vs market 6–10 yrs for B2</t>
        </is>
      </c>
      <c r="AE409" s="21" t="inlineStr">
        <is>
          <t>2 direct reports · norm IC: none · People: 6–8 knowledge work, 8–12 standardised delivery</t>
        </is>
      </c>
      <c r="AF409" s="21" t="inlineStr">
        <is>
          <t>P4 / M3 · SFIA 4–5</t>
        </is>
      </c>
      <c r="AG409" s="89" t="str">
        <f>IFERROR(IF(INDEX(RM_I_C,MATCH($U409,RM_KEY,0))="","",INDEX(RM_I_C,MATCH($U409,RM_KEY,0))),"")</f>
        <v>H</v>
      </c>
      <c r="AH409" s="90" t="str">
        <f>IFERROR(IF(INDEX(RM_I_Au,MATCH($U409,RM_KEY,0))="","",INDEX(RM_I_Au,MATCH($U409,RM_KEY,0))),"")</f>
        <v>M</v>
      </c>
      <c r="AI409" s="90" t="str">
        <f>IFERROR(IF(INDEX(RM_I_Ac,MATCH($U409,RM_KEY,0))="","",INDEX(RM_I_Ac,MATCH($U409,RM_KEY,0))),"")</f>
        <v>L</v>
      </c>
      <c r="AJ409" s="90" t="str">
        <f>IFERROR(IF(INDEX(RM_I_L,MATCH($U409,RM_KEY,0))="","",INDEX(RM_I_L,MATCH($U409,RM_KEY,0))),"")</f>
        <v>L</v>
      </c>
      <c r="AK409" s="90" t="str">
        <f>IFERROR(IF(INDEX(RM_I_BI,MATCH($U409,RM_KEY,0))="","",INDEX(RM_I_BI,MATCH($U409,RM_KEY,0))),"")</f>
        <v>L</v>
      </c>
      <c r="AL409" s="90" t="str">
        <f>IFERROR(IF(INDEX(RM_I_Exp,MATCH($U409,RM_KEY,0))="","",INDEX(RM_I_Exp,MATCH($U409,RM_KEY,0))),"")</f>
        <v>L</v>
      </c>
      <c r="AM409" s="90" t="str">
        <f>IFERROR(IF(INDEX(RM_I_Edu,MATCH($U409,RM_KEY,0))="","",INDEX(RM_I_Edu,MATCH($U409,RM_KEY,0))),"")</f>
        <v>L</v>
      </c>
      <c r="AN409" s="91" t="str">
        <f>IFERROR(IF(INDEX(RM_M_C,MATCH($U409,RM_KEY,0))="","",INDEX(RM_M_C,MATCH($U409,RM_KEY,0))),"")</f>
        <v>H</v>
      </c>
      <c r="AO409" s="92" t="str">
        <f>IFERROR(IF(INDEX(RM_M_Au,MATCH($U409,RM_KEY,0))="","",INDEX(RM_M_Au,MATCH($U409,RM_KEY,0))),"")</f>
        <v>M</v>
      </c>
      <c r="AP409" s="92" t="str">
        <f>IFERROR(IF(INDEX(RM_M_Ac,MATCH($U409,RM_KEY,0))="","",INDEX(RM_M_Ac,MATCH($U409,RM_KEY,0))),"")</f>
        <v>M</v>
      </c>
      <c r="AQ409" s="92" t="str">
        <f>IFERROR(IF(INDEX(RM_M_L,MATCH($U409,RM_KEY,0))="","",INDEX(RM_M_L,MATCH($U409,RM_KEY,0))),"")</f>
        <v>L</v>
      </c>
      <c r="AR409" s="92" t="str">
        <f>IFERROR(IF(INDEX(RM_M_BI,MATCH($U409,RM_KEY,0))="","",INDEX(RM_M_BI,MATCH($U409,RM_KEY,0))),"")</f>
        <v>L</v>
      </c>
      <c r="AS409" s="92" t="str">
        <f>IFERROR(IF(INDEX(RM_M_Exp,MATCH($U409,RM_KEY,0))="","",INDEX(RM_M_Exp,MATCH($U409,RM_KEY,0))),"")</f>
        <v>L</v>
      </c>
      <c r="AT409" s="92" t="str">
        <f>IFERROR(IF(INDEX(RM_M_Edu,MATCH($U409,RM_KEY,0))="","",INDEX(RM_M_Edu,MATCH($U409,RM_KEY,0))),"")</f>
        <v>L</v>
      </c>
      <c r="AU409" s="93" t="str">
        <f>IFERROR(IF(INDEX(RM_L_C,MATCH($U409,RM_KEY,0))="","",INDEX(RM_L_C,MATCH($U409,RM_KEY,0))),"")</f>
        <v/>
      </c>
      <c r="AV409" s="94" t="str">
        <f>IFERROR(IF(INDEX(RM_L_Au,MATCH($U409,RM_KEY,0))="","",INDEX(RM_L_Au,MATCH($U409,RM_KEY,0))),"")</f>
        <v/>
      </c>
      <c r="AW409" s="94" t="str">
        <f>IFERROR(IF(INDEX(RM_L_Ac,MATCH($U409,RM_KEY,0))="","",INDEX(RM_L_Ac,MATCH($U409,RM_KEY,0))),"")</f>
        <v/>
      </c>
      <c r="AX409" s="94" t="str">
        <f>IFERROR(IF(INDEX(RM_L_L,MATCH($U409,RM_KEY,0))="","",INDEX(RM_L_L,MATCH($U409,RM_KEY,0))),"")</f>
        <v/>
      </c>
      <c r="AY409" s="94" t="str">
        <f>IFERROR(IF(INDEX(RM_L_BI,MATCH($U409,RM_KEY,0))="","",INDEX(RM_L_BI,MATCH($U409,RM_KEY,0))),"")</f>
        <v/>
      </c>
      <c r="AZ409" s="94" t="str">
        <f>IFERROR(IF(INDEX(RM_L_Exp,MATCH($U409,RM_KEY,0))="","",INDEX(RM_L_Exp,MATCH($U409,RM_KEY,0))),"")</f>
        <v/>
      </c>
      <c r="BA409" s="94" t="str">
        <f>IFERROR(IF(INDEX(RM_L_Edu,MATCH($U409,RM_KEY,0))="","",INDEX(RM_L_Edu,MATCH($U409,RM_KEY,0))),"")</f>
        <v/>
      </c>
      <c r="BB409" s="89" t="inlineStr">
        <is>
          <t>M</t>
        </is>
      </c>
      <c r="BC409" s="90" t="inlineStr">
        <is>
          <t>M</t>
        </is>
      </c>
      <c r="BD409" s="90" t="inlineStr">
        <is>
          <t>L</t>
        </is>
      </c>
      <c r="BE409" s="90" t="inlineStr">
        <is>
          <t>L</t>
        </is>
      </c>
      <c r="BF409" s="90" t="n"/>
      <c r="BG409" s="90" t="inlineStr">
        <is>
          <t>H</t>
        </is>
      </c>
      <c r="BH409" s="90" t="inlineStr">
        <is>
          <t>H</t>
        </is>
      </c>
      <c r="BI409" s="93" t="n"/>
      <c r="BJ409" s="94" t="n"/>
      <c r="BK409" s="94" t="n"/>
      <c r="BL409" s="94" t="n"/>
      <c r="BM409" s="94" t="n"/>
      <c r="BN409" s="94" t="n"/>
      <c r="BO409" s="94" t="n"/>
      <c r="BP409" s="63" t="n"/>
      <c r="BQ409" s="95" t="str">
        <f>IF(CY409=0,"",IF(BP409&lt;&gt;"",BP409,IF(LEFT(W409,1)="X",W409,IF(OR(W409="B+",W409="C+"),INDEX(LAD_PC,MAX(1,MIN(14,MATCH(W409,LAD_PC,0)+IF((DA409-CZ409)&gt;=0.5,1,IF((DA409-CZ409)&lt;=-0.5,-1,0))))),INDEX(LAD_STD,MAX(1,MIN(12,MATCH(W409,LAD_STD,0)+IF((DA409-CZ409)&gt;=0.5,1,IF((DA409-CZ409)&lt;=-0.5,-1,0)))))))))</f>
        <v/>
      </c>
      <c r="BR409" s="86" t="str">
        <f>IF(BQ409="","",IFERROR(CHOOSE(INDEX(B_RANK,MATCH(BQ409,B_LVL,0)),"Band A · Practitioner","Band B · Specialist / Manager","B+ · Player-Coach","Band C · Principal / Head","C+ · Player-Coach","Band D · Business leadership","Band E · Enterprise leadership"),"Band X · Consultant"))</f>
        <v/>
      </c>
      <c r="BS409" s="86" t="str">
        <f>IF(BQ409="","",IF(BQ409=W409,"• Same",IF(INDEX(B_VAL,MATCH(BQ409,B_LVL,0))&gt;INDEX(B_VAL,MATCH(W409,B_LVL,0)),"▲ Up","▼ Down")))</f>
        <v/>
      </c>
      <c r="BT409" s="95" t="str">
        <f>IF(BQ409&lt;&gt;"",BQ409,W409)</f>
        <v>B2</v>
      </c>
      <c r="BU409" s="86" t="str">
        <f>IFERROR(IF($H409="","—",IF(OR(LEFT(BT409,1)="X",LEFT(INDEX($BT$7:$BT$592,MATCH($H409,$D$7:$D$592,0)),1)="X"),"—",IF(AND(LEFT(BT409,1)="E",LEFT(INDEX($BT$7:$BT$592,MATCH($H409,$D$7:$D$592,0)),1)="E"),"Exception · Band E",IF(INDEX(B_VAL,MATCH(BT409,B_LVL,0))&gt;=INDEX(B_VAL,MATCH(INDEX($BT$7:$BT$592,MATCH($H409,$D$7:$D$592,0)),B_LVL,0)),"⚠ At or above the manager",IF(INDEX(B_RANK,MATCH(BT409,B_LVL,0))=INDEX(B_RANK,MATCH(INDEX($BT$7:$BT$592,MATCH($H409,$D$7:$D$592,0)),B_LVL,0)),"⚠ Same band as the manager","OK"))))),"—")</f>
        <v>OK</v>
      </c>
      <c r="BV409" s="64" t="n"/>
      <c r="BW409" s="20">
        <f>IFERROR(INDEX(LMH_PTS,MATCH(AG409,LMH_KEY,0)),0)</f>
        <v>9</v>
      </c>
      <c r="BX409" s="21">
        <f>IFERROR(INDEX(LMH_PTS,MATCH(AH409,LMH_KEY,0)),0)</f>
        <v>3</v>
      </c>
      <c r="BY409" s="21">
        <f>IFERROR(INDEX(LMH_PTS,MATCH(AI409,LMH_KEY,0)),0)</f>
        <v>1</v>
      </c>
      <c r="BZ409" s="21">
        <f>IFERROR(INDEX(LMH_PTS,MATCH(AJ409,LMH_KEY,0)),0)</f>
        <v>1</v>
      </c>
      <c r="CA409" s="21">
        <f>IFERROR(INDEX(LMH_PTS,MATCH(AK409,LMH_KEY,0)),0)</f>
        <v>1</v>
      </c>
      <c r="CB409" s="21">
        <f>IFERROR(INDEX(LMH_PTS,MATCH(AL409,LMH_KEY,0)),0)</f>
        <v>1</v>
      </c>
      <c r="CC409" s="21">
        <f>IFERROR(INDEX(LMH_PTS,MATCH(AM409,LMH_KEY,0)),0)</f>
        <v>1</v>
      </c>
      <c r="CD409" s="21">
        <f>IFERROR(INDEX(LMH_PTS,MATCH(IF(AU409&lt;&gt;"",AU409,AG409),LMH_KEY,0)),0)</f>
        <v>9</v>
      </c>
      <c r="CE409" s="21">
        <f>IFERROR(INDEX(LMH_PTS,MATCH(IF(AV409&lt;&gt;"",AV409,AH409),LMH_KEY,0)),0)</f>
        <v>3</v>
      </c>
      <c r="CF409" s="21">
        <f>IFERROR(INDEX(LMH_PTS,MATCH(IF(AW409&lt;&gt;"",AW409,AI409),LMH_KEY,0)),0)</f>
        <v>1</v>
      </c>
      <c r="CG409" s="21">
        <f>IFERROR(INDEX(LMH_PTS,MATCH(IF(AX409&lt;&gt;"",AX409,AJ409),LMH_KEY,0)),0)</f>
        <v>1</v>
      </c>
      <c r="CH409" s="21">
        <f>IFERROR(INDEX(LMH_PTS,MATCH(IF(AY409&lt;&gt;"",AY409,AK409),LMH_KEY,0)),0)</f>
        <v>1</v>
      </c>
      <c r="CI409" s="21">
        <f>IFERROR(INDEX(LMH_PTS,MATCH(IF(AZ409&lt;&gt;"",AZ409,AL409),LMH_KEY,0)),0)</f>
        <v>1</v>
      </c>
      <c r="CJ409" s="21">
        <f>IFERROR(INDEX(LMH_PTS,MATCH(IF(BA409&lt;&gt;"",BA409,AM409),LMH_KEY,0)),0)</f>
        <v>1</v>
      </c>
      <c r="CK409" s="21">
        <f>IF(BB409="",0,IFERROR(INDEX(LMH_STEP,MATCH(BB409,LMH_KEY,0)),0))</f>
        <v>0</v>
      </c>
      <c r="CL409" s="21">
        <f>IF(BC409="",0,IFERROR(INDEX(LMH_STEP,MATCH(BC409,LMH_KEY,0)),0))</f>
        <v>0</v>
      </c>
      <c r="CM409" s="21">
        <f>IF(BD409="",0,IFERROR(INDEX(LMH_STEP,MATCH(BD409,LMH_KEY,0)),0))</f>
        <v>-1</v>
      </c>
      <c r="CN409" s="21">
        <f>IF(BE409="",0,IFERROR(INDEX(LMH_STEP,MATCH(BE409,LMH_KEY,0)),0))</f>
        <v>-1</v>
      </c>
      <c r="CO409" s="21">
        <f>IF(BF409="",0,IFERROR(INDEX(LMH_STEP,MATCH(BF409,LMH_KEY,0)),0))</f>
        <v>0</v>
      </c>
      <c r="CP409" s="21">
        <f>IF(BG409="",0,IFERROR(INDEX(LMH_STEP,MATCH(BG409,LMH_KEY,0)),0))</f>
        <v>1</v>
      </c>
      <c r="CQ409" s="21">
        <f>IF(BH409="",0,IFERROR(INDEX(LMH_STEP,MATCH(BH409,LMH_KEY,0)),0))</f>
        <v>1</v>
      </c>
      <c r="CR409" s="21">
        <f>IF(BI409&lt;&gt;"",IFERROR(INDEX(LMH_STEP,MATCH(BI409,LMH_KEY,0)),0),CK409)</f>
        <v>0</v>
      </c>
      <c r="CS409" s="21">
        <f>IF(BJ409&lt;&gt;"",IFERROR(INDEX(LMH_STEP,MATCH(BJ409,LMH_KEY,0)),0),CL409)</f>
        <v>0</v>
      </c>
      <c r="CT409" s="21">
        <f>IF(BK409&lt;&gt;"",IFERROR(INDEX(LMH_STEP,MATCH(BK409,LMH_KEY,0)),0),CM409)</f>
        <v>-1</v>
      </c>
      <c r="CU409" s="21">
        <f>IF(BL409&lt;&gt;"",IFERROR(INDEX(LMH_STEP,MATCH(BL409,LMH_KEY,0)),0),CN409)</f>
        <v>-1</v>
      </c>
      <c r="CV409" s="21">
        <f>IF(BM409&lt;&gt;"",IFERROR(INDEX(LMH_STEP,MATCH(BM409,LMH_KEY,0)),0),CO409)</f>
        <v>0</v>
      </c>
      <c r="CW409" s="21">
        <f>IF(BN409&lt;&gt;"",IFERROR(INDEX(LMH_STEP,MATCH(BN409,LMH_KEY,0)),0),CP409)</f>
        <v>1</v>
      </c>
      <c r="CX409" s="21">
        <f>IF(BO409&lt;&gt;"",IFERROR(INDEX(LMH_STEP,MATCH(BO409,LMH_KEY,0)),0),CQ409)</f>
        <v>1</v>
      </c>
      <c r="CY409" s="21">
        <f>COUNTA(BI409:BO409)+IF(BP409&lt;&gt;"",1,0)+IFERROR(INDEX(RM_LCNT,MATCH($U409,RM_KEY,0)),0)</f>
        <v>0</v>
      </c>
      <c r="CZ409" s="21">
        <f>IF((BW409+BX409+BY409+BZ409+CA409+CB409+CC409)=0,0,(BW409*CK409+BX409*CL409+BY409*CM409+BZ409*CN409+CA409*CO409+CB409*CP409+CC409*CQ409)/(BW409+BX409+BY409+BZ409+CA409+CB409+CC409))</f>
        <v>0</v>
      </c>
      <c r="DA409" s="21">
        <f>IF((CD409+CE409+CF409+CG409+CH409+CI409+CJ409)=0,0,(CD409*CR409+CE409*CS409+CF409*CT409+CG409*CU409+CH409*CV409+CI409*CW409+CJ409*CX409)/(CD409+CE409+CF409+CG409+CH409+CI409+CJ409))</f>
        <v>0</v>
      </c>
    </row>
    <row r="410" ht="70" customHeight="1">
      <c r="A410" s="59" t="inlineStr">
        <is>
          <t>Datatech</t>
        </is>
      </c>
      <c r="B410" s="17" t="inlineStr">
        <is>
          <t>Technology</t>
        </is>
      </c>
      <c r="C410" s="17" t="n">
        <v>3</v>
      </c>
      <c r="D410" s="17" t="inlineStr">
        <is>
          <t>IRISDT0002</t>
        </is>
      </c>
      <c r="E410" s="17" t="inlineStr">
        <is>
          <t>Niraj Santosh Patil</t>
        </is>
      </c>
      <c r="F410" s="17" t="inlineStr">
        <is>
          <t>Junior Software Engineer</t>
        </is>
      </c>
      <c r="G410" s="17" t="inlineStr">
        <is>
          <t>Akshay Shetty</t>
        </is>
      </c>
      <c r="H410" s="17" t="inlineStr">
        <is>
          <t>IRISDTC002</t>
        </is>
      </c>
      <c r="I410" s="17" t="n">
        <v>2.3</v>
      </c>
      <c r="J410" s="17" t="inlineStr">
        <is>
          <t>B.Tech</t>
        </is>
      </c>
      <c r="K410" s="17" t="inlineStr">
        <is>
          <t>L2 – Trainee</t>
        </is>
      </c>
      <c r="L410" s="82" t="inlineStr">
        <is>
          <t>20 of 20</t>
        </is>
      </c>
      <c r="M410" s="83" t="n"/>
      <c r="N410" s="83" t="inlineStr">
        <is>
          <t>Annual · set by manager: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t>
        </is>
      </c>
      <c r="O410" s="83" t="inlineStr">
        <is>
          <t>Latest rating: 2 · Potential: Low · 9-box: Performance Risk</t>
        </is>
      </c>
      <c r="P410" s="83" t="n"/>
      <c r="Q410" s="84" t="inlineStr">
        <is>
          <t>Open ▸</t>
        </is>
      </c>
      <c r="R410" s="84" t="inlineStr">
        <is>
          <t>Card ▸</t>
        </is>
      </c>
      <c r="S410" s="85" t="inlineStr">
        <is>
          <t>Engineering &amp; Development</t>
        </is>
      </c>
      <c r="T410" s="86" t="inlineStr">
        <is>
          <t>Backend Development</t>
        </is>
      </c>
      <c r="U410" s="86" t="inlineStr">
        <is>
          <t>R032</t>
        </is>
      </c>
      <c r="V410" s="86" t="inlineStr">
        <is>
          <t>Backend Development · IC</t>
        </is>
      </c>
      <c r="W410" s="101" t="inlineStr">
        <is>
          <t>A3</t>
        </is>
      </c>
      <c r="X410" s="86" t="inlineStr">
        <is>
          <t>Band A · Practitioner</t>
        </is>
      </c>
      <c r="Y410" s="86" t="inlineStr">
        <is>
          <t>Senior Software Engineer</t>
        </is>
      </c>
      <c r="Z410" s="86" t="n"/>
      <c r="AA410" s="86" t="inlineStr">
        <is>
          <t>Placed at A3 by the evidence: six ratings × market-derived weights and rules R1–R13 · no move needed for the reporting line</t>
        </is>
      </c>
      <c r="AB410" s="86" t="n"/>
      <c r="AC410" s="88" t="inlineStr">
        <is>
          <t>A2</t>
        </is>
      </c>
      <c r="AD410" s="21" t="inlineStr">
        <is>
          <t>Medium · 2.3 yrs vs market 2–5 yrs for A3</t>
        </is>
      </c>
      <c r="AE410" s="21" t="n"/>
      <c r="AF410" s="21" t="inlineStr">
        <is>
          <t>P2 · SFIA 3 Apply</t>
        </is>
      </c>
      <c r="AG410" s="89" t="str">
        <f>IFERROR(IF(INDEX(RM_I_C,MATCH($U410,RM_KEY,0))="","",INDEX(RM_I_C,MATCH($U410,RM_KEY,0))),"")</f>
        <v>H</v>
      </c>
      <c r="AH410" s="90" t="str">
        <f>IFERROR(IF(INDEX(RM_I_Au,MATCH($U410,RM_KEY,0))="","",INDEX(RM_I_Au,MATCH($U410,RM_KEY,0))),"")</f>
        <v>M</v>
      </c>
      <c r="AI410" s="90" t="str">
        <f>IFERROR(IF(INDEX(RM_I_Ac,MATCH($U410,RM_KEY,0))="","",INDEX(RM_I_Ac,MATCH($U410,RM_KEY,0))),"")</f>
        <v>L</v>
      </c>
      <c r="AJ410" s="90" t="str">
        <f>IFERROR(IF(INDEX(RM_I_L,MATCH($U410,RM_KEY,0))="","",INDEX(RM_I_L,MATCH($U410,RM_KEY,0))),"")</f>
        <v>L</v>
      </c>
      <c r="AK410" s="90" t="str">
        <f>IFERROR(IF(INDEX(RM_I_BI,MATCH($U410,RM_KEY,0))="","",INDEX(RM_I_BI,MATCH($U410,RM_KEY,0))),"")</f>
        <v>L</v>
      </c>
      <c r="AL410" s="90" t="str">
        <f>IFERROR(IF(INDEX(RM_I_Exp,MATCH($U410,RM_KEY,0))="","",INDEX(RM_I_Exp,MATCH($U410,RM_KEY,0))),"")</f>
        <v>L</v>
      </c>
      <c r="AM410" s="90" t="str">
        <f>IFERROR(IF(INDEX(RM_I_Edu,MATCH($U410,RM_KEY,0))="","",INDEX(RM_I_Edu,MATCH($U410,RM_KEY,0))),"")</f>
        <v>L</v>
      </c>
      <c r="AN410" s="91" t="str">
        <f>IFERROR(IF(INDEX(RM_M_C,MATCH($U410,RM_KEY,0))="","",INDEX(RM_M_C,MATCH($U410,RM_KEY,0))),"")</f>
        <v>H</v>
      </c>
      <c r="AO410" s="92" t="str">
        <f>IFERROR(IF(INDEX(RM_M_Au,MATCH($U410,RM_KEY,0))="","",INDEX(RM_M_Au,MATCH($U410,RM_KEY,0))),"")</f>
        <v>M</v>
      </c>
      <c r="AP410" s="92" t="str">
        <f>IFERROR(IF(INDEX(RM_M_Ac,MATCH($U410,RM_KEY,0))="","",INDEX(RM_M_Ac,MATCH($U410,RM_KEY,0))),"")</f>
        <v>M</v>
      </c>
      <c r="AQ410" s="92" t="str">
        <f>IFERROR(IF(INDEX(RM_M_L,MATCH($U410,RM_KEY,0))="","",INDEX(RM_M_L,MATCH($U410,RM_KEY,0))),"")</f>
        <v>L</v>
      </c>
      <c r="AR410" s="92" t="str">
        <f>IFERROR(IF(INDEX(RM_M_BI,MATCH($U410,RM_KEY,0))="","",INDEX(RM_M_BI,MATCH($U410,RM_KEY,0))),"")</f>
        <v>L</v>
      </c>
      <c r="AS410" s="92" t="str">
        <f>IFERROR(IF(INDEX(RM_M_Exp,MATCH($U410,RM_KEY,0))="","",INDEX(RM_M_Exp,MATCH($U410,RM_KEY,0))),"")</f>
        <v>L</v>
      </c>
      <c r="AT410" s="92" t="str">
        <f>IFERROR(IF(INDEX(RM_M_Edu,MATCH($U410,RM_KEY,0))="","",INDEX(RM_M_Edu,MATCH($U410,RM_KEY,0))),"")</f>
        <v>L</v>
      </c>
      <c r="AU410" s="93" t="str">
        <f>IFERROR(IF(INDEX(RM_L_C,MATCH($U410,RM_KEY,0))="","",INDEX(RM_L_C,MATCH($U410,RM_KEY,0))),"")</f>
        <v/>
      </c>
      <c r="AV410" s="94" t="str">
        <f>IFERROR(IF(INDEX(RM_L_Au,MATCH($U410,RM_KEY,0))="","",INDEX(RM_L_Au,MATCH($U410,RM_KEY,0))),"")</f>
        <v/>
      </c>
      <c r="AW410" s="94" t="str">
        <f>IFERROR(IF(INDEX(RM_L_Ac,MATCH($U410,RM_KEY,0))="","",INDEX(RM_L_Ac,MATCH($U410,RM_KEY,0))),"")</f>
        <v/>
      </c>
      <c r="AX410" s="94" t="str">
        <f>IFERROR(IF(INDEX(RM_L_L,MATCH($U410,RM_KEY,0))="","",INDEX(RM_L_L,MATCH($U410,RM_KEY,0))),"")</f>
        <v/>
      </c>
      <c r="AY410" s="94" t="str">
        <f>IFERROR(IF(INDEX(RM_L_BI,MATCH($U410,RM_KEY,0))="","",INDEX(RM_L_BI,MATCH($U410,RM_KEY,0))),"")</f>
        <v/>
      </c>
      <c r="AZ410" s="94" t="str">
        <f>IFERROR(IF(INDEX(RM_L_Exp,MATCH($U410,RM_KEY,0))="","",INDEX(RM_L_Exp,MATCH($U410,RM_KEY,0))),"")</f>
        <v/>
      </c>
      <c r="BA410" s="94" t="str">
        <f>IFERROR(IF(INDEX(RM_L_Edu,MATCH($U410,RM_KEY,0))="","",INDEX(RM_L_Edu,MATCH($U410,RM_KEY,0))),"")</f>
        <v/>
      </c>
      <c r="BB410" s="89" t="n"/>
      <c r="BC410" s="90" t="n"/>
      <c r="BD410" s="90" t="n"/>
      <c r="BE410" s="90" t="n"/>
      <c r="BF410" s="90" t="inlineStr">
        <is>
          <t>M</t>
        </is>
      </c>
      <c r="BG410" s="90" t="inlineStr">
        <is>
          <t>M</t>
        </is>
      </c>
      <c r="BH410" s="90" t="inlineStr">
        <is>
          <t>M</t>
        </is>
      </c>
      <c r="BI410" s="93" t="n"/>
      <c r="BJ410" s="94" t="n"/>
      <c r="BK410" s="94" t="n"/>
      <c r="BL410" s="94" t="n"/>
      <c r="BM410" s="94" t="n"/>
      <c r="BN410" s="94" t="n"/>
      <c r="BO410" s="94" t="n"/>
      <c r="BP410" s="63" t="n"/>
      <c r="BQ410" s="95" t="str">
        <f>IF(CY410=0,"",IF(BP410&lt;&gt;"",BP410,IF(LEFT(W410,1)="X",W410,IF(OR(W410="B+",W410="C+"),INDEX(LAD_PC,MAX(1,MIN(14,MATCH(W410,LAD_PC,0)+IF((DA410-CZ410)&gt;=0.5,1,IF((DA410-CZ410)&lt;=-0.5,-1,0))))),INDEX(LAD_STD,MAX(1,MIN(12,MATCH(W410,LAD_STD,0)+IF((DA410-CZ410)&gt;=0.5,1,IF((DA410-CZ410)&lt;=-0.5,-1,0)))))))))</f>
        <v/>
      </c>
      <c r="BR410" s="86" t="str">
        <f>IF(BQ410="","",IFERROR(CHOOSE(INDEX(B_RANK,MATCH(BQ410,B_LVL,0)),"Band A · Practitioner","Band B · Specialist / Manager","B+ · Player-Coach","Band C · Principal / Head","C+ · Player-Coach","Band D · Business leadership","Band E · Enterprise leadership"),"Band X · Consultant"))</f>
        <v/>
      </c>
      <c r="BS410" s="86" t="str">
        <f>IF(BQ410="","",IF(BQ410=W410,"• Same",IF(INDEX(B_VAL,MATCH(BQ410,B_LVL,0))&gt;INDEX(B_VAL,MATCH(W410,B_LVL,0)),"▲ Up","▼ Down")))</f>
        <v/>
      </c>
      <c r="BT410" s="95" t="str">
        <f>IF(BQ410&lt;&gt;"",BQ410,W410)</f>
        <v>A3</v>
      </c>
      <c r="BU410" s="86" t="str">
        <f>IFERROR(IF($H410="","—",IF(OR(LEFT(BT410,1)="X",LEFT(INDEX($BT$7:$BT$592,MATCH($H410,$D$7:$D$592,0)),1)="X"),"—",IF(AND(LEFT(BT410,1)="E",LEFT(INDEX($BT$7:$BT$592,MATCH($H410,$D$7:$D$592,0)),1)="E"),"Exception · Band E",IF(INDEX(B_VAL,MATCH(BT410,B_LVL,0))&gt;=INDEX(B_VAL,MATCH(INDEX($BT$7:$BT$592,MATCH($H410,$D$7:$D$592,0)),B_LVL,0)),"⚠ At or above the manager",IF(INDEX(B_RANK,MATCH(BT410,B_LVL,0))=INDEX(B_RANK,MATCH(INDEX($BT$7:$BT$592,MATCH($H410,$D$7:$D$592,0)),B_LVL,0)),"⚠ Same band as the manager","OK"))))),"—")</f>
        <v>OK</v>
      </c>
      <c r="BV410" s="64" t="n"/>
      <c r="BW410" s="20">
        <f>IFERROR(INDEX(LMH_PTS,MATCH(AG410,LMH_KEY,0)),0)</f>
        <v>9</v>
      </c>
      <c r="BX410" s="21">
        <f>IFERROR(INDEX(LMH_PTS,MATCH(AH410,LMH_KEY,0)),0)</f>
        <v>3</v>
      </c>
      <c r="BY410" s="21">
        <f>IFERROR(INDEX(LMH_PTS,MATCH(AI410,LMH_KEY,0)),0)</f>
        <v>1</v>
      </c>
      <c r="BZ410" s="21">
        <f>IFERROR(INDEX(LMH_PTS,MATCH(AJ410,LMH_KEY,0)),0)</f>
        <v>1</v>
      </c>
      <c r="CA410" s="21">
        <f>IFERROR(INDEX(LMH_PTS,MATCH(AK410,LMH_KEY,0)),0)</f>
        <v>1</v>
      </c>
      <c r="CB410" s="21">
        <f>IFERROR(INDEX(LMH_PTS,MATCH(AL410,LMH_KEY,0)),0)</f>
        <v>1</v>
      </c>
      <c r="CC410" s="21">
        <f>IFERROR(INDEX(LMH_PTS,MATCH(AM410,LMH_KEY,0)),0)</f>
        <v>1</v>
      </c>
      <c r="CD410" s="21">
        <f>IFERROR(INDEX(LMH_PTS,MATCH(IF(AU410&lt;&gt;"",AU410,AG410),LMH_KEY,0)),0)</f>
        <v>9</v>
      </c>
      <c r="CE410" s="21">
        <f>IFERROR(INDEX(LMH_PTS,MATCH(IF(AV410&lt;&gt;"",AV410,AH410),LMH_KEY,0)),0)</f>
        <v>3</v>
      </c>
      <c r="CF410" s="21">
        <f>IFERROR(INDEX(LMH_PTS,MATCH(IF(AW410&lt;&gt;"",AW410,AI410),LMH_KEY,0)),0)</f>
        <v>1</v>
      </c>
      <c r="CG410" s="21">
        <f>IFERROR(INDEX(LMH_PTS,MATCH(IF(AX410&lt;&gt;"",AX410,AJ410),LMH_KEY,0)),0)</f>
        <v>1</v>
      </c>
      <c r="CH410" s="21">
        <f>IFERROR(INDEX(LMH_PTS,MATCH(IF(AY410&lt;&gt;"",AY410,AK410),LMH_KEY,0)),0)</f>
        <v>1</v>
      </c>
      <c r="CI410" s="21">
        <f>IFERROR(INDEX(LMH_PTS,MATCH(IF(AZ410&lt;&gt;"",AZ410,AL410),LMH_KEY,0)),0)</f>
        <v>1</v>
      </c>
      <c r="CJ410" s="21">
        <f>IFERROR(INDEX(LMH_PTS,MATCH(IF(BA410&lt;&gt;"",BA410,AM410),LMH_KEY,0)),0)</f>
        <v>1</v>
      </c>
      <c r="CK410" s="21">
        <f>IF(BB410="",0,IFERROR(INDEX(LMH_STEP,MATCH(BB410,LMH_KEY,0)),0))</f>
        <v>0</v>
      </c>
      <c r="CL410" s="21">
        <f>IF(BC410="",0,IFERROR(INDEX(LMH_STEP,MATCH(BC410,LMH_KEY,0)),0))</f>
        <v>0</v>
      </c>
      <c r="CM410" s="21">
        <f>IF(BD410="",0,IFERROR(INDEX(LMH_STEP,MATCH(BD410,LMH_KEY,0)),0))</f>
        <v>0</v>
      </c>
      <c r="CN410" s="21">
        <f>IF(BE410="",0,IFERROR(INDEX(LMH_STEP,MATCH(BE410,LMH_KEY,0)),0))</f>
        <v>0</v>
      </c>
      <c r="CO410" s="21">
        <f>IF(BF410="",0,IFERROR(INDEX(LMH_STEP,MATCH(BF410,LMH_KEY,0)),0))</f>
        <v>0</v>
      </c>
      <c r="CP410" s="21">
        <f>IF(BG410="",0,IFERROR(INDEX(LMH_STEP,MATCH(BG410,LMH_KEY,0)),0))</f>
        <v>0</v>
      </c>
      <c r="CQ410" s="21">
        <f>IF(BH410="",0,IFERROR(INDEX(LMH_STEP,MATCH(BH410,LMH_KEY,0)),0))</f>
        <v>0</v>
      </c>
      <c r="CR410" s="21">
        <f>IF(BI410&lt;&gt;"",IFERROR(INDEX(LMH_STEP,MATCH(BI410,LMH_KEY,0)),0),CK410)</f>
        <v>0</v>
      </c>
      <c r="CS410" s="21">
        <f>IF(BJ410&lt;&gt;"",IFERROR(INDEX(LMH_STEP,MATCH(BJ410,LMH_KEY,0)),0),CL410)</f>
        <v>0</v>
      </c>
      <c r="CT410" s="21">
        <f>IF(BK410&lt;&gt;"",IFERROR(INDEX(LMH_STEP,MATCH(BK410,LMH_KEY,0)),0),CM410)</f>
        <v>0</v>
      </c>
      <c r="CU410" s="21">
        <f>IF(BL410&lt;&gt;"",IFERROR(INDEX(LMH_STEP,MATCH(BL410,LMH_KEY,0)),0),CN410)</f>
        <v>0</v>
      </c>
      <c r="CV410" s="21">
        <f>IF(BM410&lt;&gt;"",IFERROR(INDEX(LMH_STEP,MATCH(BM410,LMH_KEY,0)),0),CO410)</f>
        <v>0</v>
      </c>
      <c r="CW410" s="21">
        <f>IF(BN410&lt;&gt;"",IFERROR(INDEX(LMH_STEP,MATCH(BN410,LMH_KEY,0)),0),CP410)</f>
        <v>0</v>
      </c>
      <c r="CX410" s="21">
        <f>IF(BO410&lt;&gt;"",IFERROR(INDEX(LMH_STEP,MATCH(BO410,LMH_KEY,0)),0),CQ410)</f>
        <v>0</v>
      </c>
      <c r="CY410" s="21">
        <f>COUNTA(BI410:BO410)+IF(BP410&lt;&gt;"",1,0)+IFERROR(INDEX(RM_LCNT,MATCH($U410,RM_KEY,0)),0)</f>
        <v>0</v>
      </c>
      <c r="CZ410" s="21">
        <f>IF((BW410+BX410+BY410+BZ410+CA410+CB410+CC410)=0,0,(BW410*CK410+BX410*CL410+BY410*CM410+BZ410*CN410+CA410*CO410+CB410*CP410+CC410*CQ410)/(BW410+BX410+BY410+BZ410+CA410+CB410+CC410))</f>
        <v>0</v>
      </c>
      <c r="DA410" s="21">
        <f>IF((CD410+CE410+CF410+CG410+CH410+CI410+CJ410)=0,0,(CD410*CR410+CE410*CS410+CF410*CT410+CG410*CU410+CH410*CV410+CI410*CW410+CJ410*CX410)/(CD410+CE410+CF410+CG410+CH410+CI410+CJ410))</f>
        <v>0</v>
      </c>
    </row>
    <row r="411" ht="70" customHeight="1">
      <c r="A411" s="59" t="inlineStr">
        <is>
          <t>Datatech</t>
        </is>
      </c>
      <c r="B411" s="17" t="inlineStr">
        <is>
          <t>Technology</t>
        </is>
      </c>
      <c r="C411" s="17" t="n">
        <v>3</v>
      </c>
      <c r="D411" s="17" t="inlineStr">
        <is>
          <t>IRISDT0004</t>
        </is>
      </c>
      <c r="E411" s="17" t="inlineStr">
        <is>
          <t>Krishnadev Arya</t>
        </is>
      </c>
      <c r="F411" s="17" t="inlineStr">
        <is>
          <t>Junior Software Engineer</t>
        </is>
      </c>
      <c r="G411" s="17" t="inlineStr">
        <is>
          <t>Akshay Shetty</t>
        </is>
      </c>
      <c r="H411" s="17" t="inlineStr">
        <is>
          <t>IRISDTC002</t>
        </is>
      </c>
      <c r="I411" s="17" t="n">
        <v>1.7</v>
      </c>
      <c r="J411" s="17" t="inlineStr">
        <is>
          <t>B.E</t>
        </is>
      </c>
      <c r="K411" s="17" t="inlineStr">
        <is>
          <t>L3 – Professional / Associate</t>
        </is>
      </c>
      <c r="L411" s="82" t="inlineStr">
        <is>
          <t>20 of 20</t>
        </is>
      </c>
      <c r="M411" s="83" t="n"/>
      <c r="N411" s="83" t="inlineStr">
        <is>
          <t>Annual · set by manager: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t>
        </is>
      </c>
      <c r="O411" s="83" t="inlineStr">
        <is>
          <t>Latest rating: 2 · Potential: Low · 9-box: Performance Risk</t>
        </is>
      </c>
      <c r="P411" s="83" t="n"/>
      <c r="Q411" s="84" t="inlineStr">
        <is>
          <t>Open ▸</t>
        </is>
      </c>
      <c r="R411" s="84" t="inlineStr">
        <is>
          <t>Card ▸</t>
        </is>
      </c>
      <c r="S411" s="85" t="inlineStr">
        <is>
          <t>Engineering &amp; Development</t>
        </is>
      </c>
      <c r="T411" s="86" t="inlineStr">
        <is>
          <t>Backend Development</t>
        </is>
      </c>
      <c r="U411" s="86" t="inlineStr">
        <is>
          <t>R032</t>
        </is>
      </c>
      <c r="V411" s="86" t="inlineStr">
        <is>
          <t>Backend Development · IC</t>
        </is>
      </c>
      <c r="W411" s="101" t="inlineStr">
        <is>
          <t>A2</t>
        </is>
      </c>
      <c r="X411" s="86" t="inlineStr">
        <is>
          <t>Band A · Practitioner</t>
        </is>
      </c>
      <c r="Y411" s="86" t="inlineStr">
        <is>
          <t>Software Engineer</t>
        </is>
      </c>
      <c r="Z411" s="86" t="n"/>
      <c r="AA411" s="86" t="inlineStr">
        <is>
          <t>Placed at A2 by the evidence: six ratings × market-derived weights and rules R1–R13 · no move needed for the reporting line</t>
        </is>
      </c>
      <c r="AB411" s="86" t="n"/>
      <c r="AC411" s="88" t="inlineStr">
        <is>
          <t>A2</t>
        </is>
      </c>
      <c r="AD411" s="21" t="inlineStr">
        <is>
          <t>Medium · 1.7 yrs vs market 0–3 yrs for A2</t>
        </is>
      </c>
      <c r="AE411" s="21" t="n"/>
      <c r="AF411" s="21" t="inlineStr">
        <is>
          <t>P1–P2 · SFIA 2 Assist</t>
        </is>
      </c>
      <c r="AG411" s="89" t="str">
        <f>IFERROR(IF(INDEX(RM_I_C,MATCH($U411,RM_KEY,0))="","",INDEX(RM_I_C,MATCH($U411,RM_KEY,0))),"")</f>
        <v>H</v>
      </c>
      <c r="AH411" s="90" t="str">
        <f>IFERROR(IF(INDEX(RM_I_Au,MATCH($U411,RM_KEY,0))="","",INDEX(RM_I_Au,MATCH($U411,RM_KEY,0))),"")</f>
        <v>M</v>
      </c>
      <c r="AI411" s="90" t="str">
        <f>IFERROR(IF(INDEX(RM_I_Ac,MATCH($U411,RM_KEY,0))="","",INDEX(RM_I_Ac,MATCH($U411,RM_KEY,0))),"")</f>
        <v>L</v>
      </c>
      <c r="AJ411" s="90" t="str">
        <f>IFERROR(IF(INDEX(RM_I_L,MATCH($U411,RM_KEY,0))="","",INDEX(RM_I_L,MATCH($U411,RM_KEY,0))),"")</f>
        <v>L</v>
      </c>
      <c r="AK411" s="90" t="str">
        <f>IFERROR(IF(INDEX(RM_I_BI,MATCH($U411,RM_KEY,0))="","",INDEX(RM_I_BI,MATCH($U411,RM_KEY,0))),"")</f>
        <v>L</v>
      </c>
      <c r="AL411" s="90" t="str">
        <f>IFERROR(IF(INDEX(RM_I_Exp,MATCH($U411,RM_KEY,0))="","",INDEX(RM_I_Exp,MATCH($U411,RM_KEY,0))),"")</f>
        <v>L</v>
      </c>
      <c r="AM411" s="90" t="str">
        <f>IFERROR(IF(INDEX(RM_I_Edu,MATCH($U411,RM_KEY,0))="","",INDEX(RM_I_Edu,MATCH($U411,RM_KEY,0))),"")</f>
        <v>L</v>
      </c>
      <c r="AN411" s="91" t="str">
        <f>IFERROR(IF(INDEX(RM_M_C,MATCH($U411,RM_KEY,0))="","",INDEX(RM_M_C,MATCH($U411,RM_KEY,0))),"")</f>
        <v>H</v>
      </c>
      <c r="AO411" s="92" t="str">
        <f>IFERROR(IF(INDEX(RM_M_Au,MATCH($U411,RM_KEY,0))="","",INDEX(RM_M_Au,MATCH($U411,RM_KEY,0))),"")</f>
        <v>M</v>
      </c>
      <c r="AP411" s="92" t="str">
        <f>IFERROR(IF(INDEX(RM_M_Ac,MATCH($U411,RM_KEY,0))="","",INDEX(RM_M_Ac,MATCH($U411,RM_KEY,0))),"")</f>
        <v>M</v>
      </c>
      <c r="AQ411" s="92" t="str">
        <f>IFERROR(IF(INDEX(RM_M_L,MATCH($U411,RM_KEY,0))="","",INDEX(RM_M_L,MATCH($U411,RM_KEY,0))),"")</f>
        <v>L</v>
      </c>
      <c r="AR411" s="92" t="str">
        <f>IFERROR(IF(INDEX(RM_M_BI,MATCH($U411,RM_KEY,0))="","",INDEX(RM_M_BI,MATCH($U411,RM_KEY,0))),"")</f>
        <v>L</v>
      </c>
      <c r="AS411" s="92" t="str">
        <f>IFERROR(IF(INDEX(RM_M_Exp,MATCH($U411,RM_KEY,0))="","",INDEX(RM_M_Exp,MATCH($U411,RM_KEY,0))),"")</f>
        <v>L</v>
      </c>
      <c r="AT411" s="92" t="str">
        <f>IFERROR(IF(INDEX(RM_M_Edu,MATCH($U411,RM_KEY,0))="","",INDEX(RM_M_Edu,MATCH($U411,RM_KEY,0))),"")</f>
        <v>L</v>
      </c>
      <c r="AU411" s="93" t="str">
        <f>IFERROR(IF(INDEX(RM_L_C,MATCH($U411,RM_KEY,0))="","",INDEX(RM_L_C,MATCH($U411,RM_KEY,0))),"")</f>
        <v/>
      </c>
      <c r="AV411" s="94" t="str">
        <f>IFERROR(IF(INDEX(RM_L_Au,MATCH($U411,RM_KEY,0))="","",INDEX(RM_L_Au,MATCH($U411,RM_KEY,0))),"")</f>
        <v/>
      </c>
      <c r="AW411" s="94" t="str">
        <f>IFERROR(IF(INDEX(RM_L_Ac,MATCH($U411,RM_KEY,0))="","",INDEX(RM_L_Ac,MATCH($U411,RM_KEY,0))),"")</f>
        <v/>
      </c>
      <c r="AX411" s="94" t="str">
        <f>IFERROR(IF(INDEX(RM_L_L,MATCH($U411,RM_KEY,0))="","",INDEX(RM_L_L,MATCH($U411,RM_KEY,0))),"")</f>
        <v/>
      </c>
      <c r="AY411" s="94" t="str">
        <f>IFERROR(IF(INDEX(RM_L_BI,MATCH($U411,RM_KEY,0))="","",INDEX(RM_L_BI,MATCH($U411,RM_KEY,0))),"")</f>
        <v/>
      </c>
      <c r="AZ411" s="94" t="str">
        <f>IFERROR(IF(INDEX(RM_L_Exp,MATCH($U411,RM_KEY,0))="","",INDEX(RM_L_Exp,MATCH($U411,RM_KEY,0))),"")</f>
        <v/>
      </c>
      <c r="BA411" s="94" t="str">
        <f>IFERROR(IF(INDEX(RM_L_Edu,MATCH($U411,RM_KEY,0))="","",INDEX(RM_L_Edu,MATCH($U411,RM_KEY,0))),"")</f>
        <v/>
      </c>
      <c r="BB411" s="89" t="n"/>
      <c r="BC411" s="90" t="n"/>
      <c r="BD411" s="90" t="n"/>
      <c r="BE411" s="90" t="n"/>
      <c r="BF411" s="90" t="inlineStr">
        <is>
          <t>M</t>
        </is>
      </c>
      <c r="BG411" s="90" t="inlineStr">
        <is>
          <t>M</t>
        </is>
      </c>
      <c r="BH411" s="90" t="inlineStr">
        <is>
          <t>M</t>
        </is>
      </c>
      <c r="BI411" s="93" t="n"/>
      <c r="BJ411" s="94" t="n"/>
      <c r="BK411" s="94" t="n"/>
      <c r="BL411" s="94" t="n"/>
      <c r="BM411" s="94" t="n"/>
      <c r="BN411" s="94" t="n"/>
      <c r="BO411" s="94" t="n"/>
      <c r="BP411" s="63" t="n"/>
      <c r="BQ411" s="95" t="str">
        <f>IF(CY411=0,"",IF(BP411&lt;&gt;"",BP411,IF(LEFT(W411,1)="X",W411,IF(OR(W411="B+",W411="C+"),INDEX(LAD_PC,MAX(1,MIN(14,MATCH(W411,LAD_PC,0)+IF((DA411-CZ411)&gt;=0.5,1,IF((DA411-CZ411)&lt;=-0.5,-1,0))))),INDEX(LAD_STD,MAX(1,MIN(12,MATCH(W411,LAD_STD,0)+IF((DA411-CZ411)&gt;=0.5,1,IF((DA411-CZ411)&lt;=-0.5,-1,0)))))))))</f>
        <v/>
      </c>
      <c r="BR411" s="86" t="str">
        <f>IF(BQ411="","",IFERROR(CHOOSE(INDEX(B_RANK,MATCH(BQ411,B_LVL,0)),"Band A · Practitioner","Band B · Specialist / Manager","B+ · Player-Coach","Band C · Principal / Head","C+ · Player-Coach","Band D · Business leadership","Band E · Enterprise leadership"),"Band X · Consultant"))</f>
        <v/>
      </c>
      <c r="BS411" s="86" t="str">
        <f>IF(BQ411="","",IF(BQ411=W411,"• Same",IF(INDEX(B_VAL,MATCH(BQ411,B_LVL,0))&gt;INDEX(B_VAL,MATCH(W411,B_LVL,0)),"▲ Up","▼ Down")))</f>
        <v/>
      </c>
      <c r="BT411" s="95" t="str">
        <f>IF(BQ411&lt;&gt;"",BQ411,W411)</f>
        <v>A2</v>
      </c>
      <c r="BU411" s="86" t="str">
        <f>IFERROR(IF($H411="","—",IF(OR(LEFT(BT411,1)="X",LEFT(INDEX($BT$7:$BT$592,MATCH($H411,$D$7:$D$592,0)),1)="X"),"—",IF(AND(LEFT(BT411,1)="E",LEFT(INDEX($BT$7:$BT$592,MATCH($H411,$D$7:$D$592,0)),1)="E"),"Exception · Band E",IF(INDEX(B_VAL,MATCH(BT411,B_LVL,0))&gt;=INDEX(B_VAL,MATCH(INDEX($BT$7:$BT$592,MATCH($H411,$D$7:$D$592,0)),B_LVL,0)),"⚠ At or above the manager",IF(INDEX(B_RANK,MATCH(BT411,B_LVL,0))=INDEX(B_RANK,MATCH(INDEX($BT$7:$BT$592,MATCH($H411,$D$7:$D$592,0)),B_LVL,0)),"⚠ Same band as the manager","OK"))))),"—")</f>
        <v>OK</v>
      </c>
      <c r="BV411" s="64" t="n"/>
      <c r="BW411" s="20">
        <f>IFERROR(INDEX(LMH_PTS,MATCH(AG411,LMH_KEY,0)),0)</f>
        <v>9</v>
      </c>
      <c r="BX411" s="21">
        <f>IFERROR(INDEX(LMH_PTS,MATCH(AH411,LMH_KEY,0)),0)</f>
        <v>3</v>
      </c>
      <c r="BY411" s="21">
        <f>IFERROR(INDEX(LMH_PTS,MATCH(AI411,LMH_KEY,0)),0)</f>
        <v>1</v>
      </c>
      <c r="BZ411" s="21">
        <f>IFERROR(INDEX(LMH_PTS,MATCH(AJ411,LMH_KEY,0)),0)</f>
        <v>1</v>
      </c>
      <c r="CA411" s="21">
        <f>IFERROR(INDEX(LMH_PTS,MATCH(AK411,LMH_KEY,0)),0)</f>
        <v>1</v>
      </c>
      <c r="CB411" s="21">
        <f>IFERROR(INDEX(LMH_PTS,MATCH(AL411,LMH_KEY,0)),0)</f>
        <v>1</v>
      </c>
      <c r="CC411" s="21">
        <f>IFERROR(INDEX(LMH_PTS,MATCH(AM411,LMH_KEY,0)),0)</f>
        <v>1</v>
      </c>
      <c r="CD411" s="21">
        <f>IFERROR(INDEX(LMH_PTS,MATCH(IF(AU411&lt;&gt;"",AU411,AG411),LMH_KEY,0)),0)</f>
        <v>9</v>
      </c>
      <c r="CE411" s="21">
        <f>IFERROR(INDEX(LMH_PTS,MATCH(IF(AV411&lt;&gt;"",AV411,AH411),LMH_KEY,0)),0)</f>
        <v>3</v>
      </c>
      <c r="CF411" s="21">
        <f>IFERROR(INDEX(LMH_PTS,MATCH(IF(AW411&lt;&gt;"",AW411,AI411),LMH_KEY,0)),0)</f>
        <v>1</v>
      </c>
      <c r="CG411" s="21">
        <f>IFERROR(INDEX(LMH_PTS,MATCH(IF(AX411&lt;&gt;"",AX411,AJ411),LMH_KEY,0)),0)</f>
        <v>1</v>
      </c>
      <c r="CH411" s="21">
        <f>IFERROR(INDEX(LMH_PTS,MATCH(IF(AY411&lt;&gt;"",AY411,AK411),LMH_KEY,0)),0)</f>
        <v>1</v>
      </c>
      <c r="CI411" s="21">
        <f>IFERROR(INDEX(LMH_PTS,MATCH(IF(AZ411&lt;&gt;"",AZ411,AL411),LMH_KEY,0)),0)</f>
        <v>1</v>
      </c>
      <c r="CJ411" s="21">
        <f>IFERROR(INDEX(LMH_PTS,MATCH(IF(BA411&lt;&gt;"",BA411,AM411),LMH_KEY,0)),0)</f>
        <v>1</v>
      </c>
      <c r="CK411" s="21">
        <f>IF(BB411="",0,IFERROR(INDEX(LMH_STEP,MATCH(BB411,LMH_KEY,0)),0))</f>
        <v>0</v>
      </c>
      <c r="CL411" s="21">
        <f>IF(BC411="",0,IFERROR(INDEX(LMH_STEP,MATCH(BC411,LMH_KEY,0)),0))</f>
        <v>0</v>
      </c>
      <c r="CM411" s="21">
        <f>IF(BD411="",0,IFERROR(INDEX(LMH_STEP,MATCH(BD411,LMH_KEY,0)),0))</f>
        <v>0</v>
      </c>
      <c r="CN411" s="21">
        <f>IF(BE411="",0,IFERROR(INDEX(LMH_STEP,MATCH(BE411,LMH_KEY,0)),0))</f>
        <v>0</v>
      </c>
      <c r="CO411" s="21">
        <f>IF(BF411="",0,IFERROR(INDEX(LMH_STEP,MATCH(BF411,LMH_KEY,0)),0))</f>
        <v>0</v>
      </c>
      <c r="CP411" s="21">
        <f>IF(BG411="",0,IFERROR(INDEX(LMH_STEP,MATCH(BG411,LMH_KEY,0)),0))</f>
        <v>0</v>
      </c>
      <c r="CQ411" s="21">
        <f>IF(BH411="",0,IFERROR(INDEX(LMH_STEP,MATCH(BH411,LMH_KEY,0)),0))</f>
        <v>0</v>
      </c>
      <c r="CR411" s="21">
        <f>IF(BI411&lt;&gt;"",IFERROR(INDEX(LMH_STEP,MATCH(BI411,LMH_KEY,0)),0),CK411)</f>
        <v>0</v>
      </c>
      <c r="CS411" s="21">
        <f>IF(BJ411&lt;&gt;"",IFERROR(INDEX(LMH_STEP,MATCH(BJ411,LMH_KEY,0)),0),CL411)</f>
        <v>0</v>
      </c>
      <c r="CT411" s="21">
        <f>IF(BK411&lt;&gt;"",IFERROR(INDEX(LMH_STEP,MATCH(BK411,LMH_KEY,0)),0),CM411)</f>
        <v>0</v>
      </c>
      <c r="CU411" s="21">
        <f>IF(BL411&lt;&gt;"",IFERROR(INDEX(LMH_STEP,MATCH(BL411,LMH_KEY,0)),0),CN411)</f>
        <v>0</v>
      </c>
      <c r="CV411" s="21">
        <f>IF(BM411&lt;&gt;"",IFERROR(INDEX(LMH_STEP,MATCH(BM411,LMH_KEY,0)),0),CO411)</f>
        <v>0</v>
      </c>
      <c r="CW411" s="21">
        <f>IF(BN411&lt;&gt;"",IFERROR(INDEX(LMH_STEP,MATCH(BN411,LMH_KEY,0)),0),CP411)</f>
        <v>0</v>
      </c>
      <c r="CX411" s="21">
        <f>IF(BO411&lt;&gt;"",IFERROR(INDEX(LMH_STEP,MATCH(BO411,LMH_KEY,0)),0),CQ411)</f>
        <v>0</v>
      </c>
      <c r="CY411" s="21">
        <f>COUNTA(BI411:BO411)+IF(BP411&lt;&gt;"",1,0)+IFERROR(INDEX(RM_LCNT,MATCH($U411,RM_KEY,0)),0)</f>
        <v>0</v>
      </c>
      <c r="CZ411" s="21">
        <f>IF((BW411+BX411+BY411+BZ411+CA411+CB411+CC411)=0,0,(BW411*CK411+BX411*CL411+BY411*CM411+BZ411*CN411+CA411*CO411+CB411*CP411+CC411*CQ411)/(BW411+BX411+BY411+BZ411+CA411+CB411+CC411))</f>
        <v>0</v>
      </c>
      <c r="DA411" s="21">
        <f>IF((CD411+CE411+CF411+CG411+CH411+CI411+CJ411)=0,0,(CD411*CR411+CE411*CS411+CF411*CT411+CG411*CU411+CH411*CV411+CI411*CW411+CJ411*CX411)/(CD411+CE411+CF411+CG411+CH411+CI411+CJ411))</f>
        <v>0</v>
      </c>
    </row>
    <row r="412" ht="70" customHeight="1">
      <c r="A412" s="59" t="inlineStr">
        <is>
          <t>Datatech</t>
        </is>
      </c>
      <c r="B412" s="17" t="inlineStr">
        <is>
          <t>Marketing</t>
        </is>
      </c>
      <c r="C412" s="17" t="n">
        <v>2</v>
      </c>
      <c r="D412" s="17" t="inlineStr">
        <is>
          <t>IRISDT0009</t>
        </is>
      </c>
      <c r="E412" s="17" t="inlineStr">
        <is>
          <t>Ankita Pathak</t>
        </is>
      </c>
      <c r="F412" s="17" t="inlineStr">
        <is>
          <t>Manager Marketing</t>
        </is>
      </c>
      <c r="G412" s="17" t="inlineStr">
        <is>
          <t>Shilpa Dhobale</t>
        </is>
      </c>
      <c r="H412" s="17" t="inlineStr">
        <is>
          <t>IRISDT0001</t>
        </is>
      </c>
      <c r="I412" s="17" t="n">
        <v>5.7</v>
      </c>
      <c r="J412" s="17" t="inlineStr">
        <is>
          <t>PGDBM</t>
        </is>
      </c>
      <c r="K412" s="17" t="inlineStr">
        <is>
          <t>L5 – Manager</t>
        </is>
      </c>
      <c r="L412" s="82" t="inlineStr">
        <is>
          <t>20 of 20</t>
        </is>
      </c>
      <c r="M412" s="83" t="n"/>
      <c r="N412" s="83" t="n"/>
      <c r="O412" s="83" t="inlineStr">
        <is>
          <t>Latest rating: 3 · 9-box: High Impact / Growth Talent</t>
        </is>
      </c>
      <c r="P412" s="83" t="inlineStr">
        <is>
          <t>Complexity &amp; Expertise: B2: Builds MSME marketing from scratch: strategy, performance marketing, ASO, ORM, engagement journeys, analytics → matches the start
Autonomy &amp; Decision: B1: Decides campaigns and the content calendar; prioritises experiments for a small team → moved down 0.5
Accountability &amp; Impact: B1: Marketing strategy execution, user acquisition and engagement for IRIS MSME; three-person team → moved down 0.5
Leadership &amp; Strategy: B1: 3 direct reports · HR; builds the function's processes; people management not described → matches the start</t>
        </is>
      </c>
      <c r="Q412" s="84" t="inlineStr">
        <is>
          <t>Open ▸</t>
        </is>
      </c>
      <c r="R412" s="84" t="inlineStr">
        <is>
          <t>Card ▸</t>
        </is>
      </c>
      <c r="S412" s="85" t="inlineStr">
        <is>
          <t>Marketing &amp; Communications</t>
        </is>
      </c>
      <c r="T412" s="86" t="inlineStr">
        <is>
          <t>Marketing Leadership</t>
        </is>
      </c>
      <c r="U412" s="86" t="inlineStr">
        <is>
          <t>R058</t>
        </is>
      </c>
      <c r="V412" s="86" t="inlineStr">
        <is>
          <t>Marketing Leadership · IC</t>
        </is>
      </c>
      <c r="W412" s="99" t="inlineStr">
        <is>
          <t>B2</t>
        </is>
      </c>
      <c r="X412" s="86" t="inlineStr">
        <is>
          <t>Band B · Specialist / Manager</t>
        </is>
      </c>
      <c r="Y412" s="86" t="inlineStr">
        <is>
          <t>Marketing Specialist – POD Lead</t>
        </is>
      </c>
      <c r="Z412" s="86" t="n"/>
      <c r="AA412" s="86" t="inlineStr">
        <is>
          <t>Placed at B2 by the evidence: six ratings × market-derived weights and rules R1–R13 · no move needed for the reporting line</t>
        </is>
      </c>
      <c r="AB412" s="86" t="n"/>
      <c r="AC412" s="88" t="inlineStr">
        <is>
          <t>B2</t>
        </is>
      </c>
      <c r="AD412" s="21" t="inlineStr">
        <is>
          <t>Low · 5.7 yrs vs market 6–10 yrs for B2</t>
        </is>
      </c>
      <c r="AE412" s="21" t="inlineStr">
        <is>
          <t>3 direct reports · norm IC: none · People: 6–8 knowledge work, 8–12 standardised delivery</t>
        </is>
      </c>
      <c r="AF412" s="21" t="inlineStr">
        <is>
          <t>P4 / M3 · SFIA 4–5</t>
        </is>
      </c>
      <c r="AG412" s="89" t="str">
        <f>IFERROR(IF(INDEX(RM_I_C,MATCH($U412,RM_KEY,0))="","",INDEX(RM_I_C,MATCH($U412,RM_KEY,0))),"")</f>
        <v>H</v>
      </c>
      <c r="AH412" s="90" t="str">
        <f>IFERROR(IF(INDEX(RM_I_Au,MATCH($U412,RM_KEY,0))="","",INDEX(RM_I_Au,MATCH($U412,RM_KEY,0))),"")</f>
        <v>M</v>
      </c>
      <c r="AI412" s="90" t="str">
        <f>IFERROR(IF(INDEX(RM_I_Ac,MATCH($U412,RM_KEY,0))="","",INDEX(RM_I_Ac,MATCH($U412,RM_KEY,0))),"")</f>
        <v>L</v>
      </c>
      <c r="AJ412" s="90" t="str">
        <f>IFERROR(IF(INDEX(RM_I_L,MATCH($U412,RM_KEY,0))="","",INDEX(RM_I_L,MATCH($U412,RM_KEY,0))),"")</f>
        <v>L</v>
      </c>
      <c r="AK412" s="90" t="str">
        <f>IFERROR(IF(INDEX(RM_I_BI,MATCH($U412,RM_KEY,0))="","",INDEX(RM_I_BI,MATCH($U412,RM_KEY,0))),"")</f>
        <v>M</v>
      </c>
      <c r="AL412" s="90" t="str">
        <f>IFERROR(IF(INDEX(RM_I_Exp,MATCH($U412,RM_KEY,0))="","",INDEX(RM_I_Exp,MATCH($U412,RM_KEY,0))),"")</f>
        <v>L</v>
      </c>
      <c r="AM412" s="90" t="str">
        <f>IFERROR(IF(INDEX(RM_I_Edu,MATCH($U412,RM_KEY,0))="","",INDEX(RM_I_Edu,MATCH($U412,RM_KEY,0))),"")</f>
        <v>L</v>
      </c>
      <c r="AN412" s="91" t="str">
        <f>IFERROR(IF(INDEX(RM_M_C,MATCH($U412,RM_KEY,0))="","",INDEX(RM_M_C,MATCH($U412,RM_KEY,0))),"")</f>
        <v>H</v>
      </c>
      <c r="AO412" s="92" t="str">
        <f>IFERROR(IF(INDEX(RM_M_Au,MATCH($U412,RM_KEY,0))="","",INDEX(RM_M_Au,MATCH($U412,RM_KEY,0))),"")</f>
        <v>M</v>
      </c>
      <c r="AP412" s="92" t="str">
        <f>IFERROR(IF(INDEX(RM_M_Ac,MATCH($U412,RM_KEY,0))="","",INDEX(RM_M_Ac,MATCH($U412,RM_KEY,0))),"")</f>
        <v>M</v>
      </c>
      <c r="AQ412" s="92" t="str">
        <f>IFERROR(IF(INDEX(RM_M_L,MATCH($U412,RM_KEY,0))="","",INDEX(RM_M_L,MATCH($U412,RM_KEY,0))),"")</f>
        <v>L</v>
      </c>
      <c r="AR412" s="92" t="str">
        <f>IFERROR(IF(INDEX(RM_M_BI,MATCH($U412,RM_KEY,0))="","",INDEX(RM_M_BI,MATCH($U412,RM_KEY,0))),"")</f>
        <v>L</v>
      </c>
      <c r="AS412" s="92" t="str">
        <f>IFERROR(IF(INDEX(RM_M_Exp,MATCH($U412,RM_KEY,0))="","",INDEX(RM_M_Exp,MATCH($U412,RM_KEY,0))),"")</f>
        <v>L</v>
      </c>
      <c r="AT412" s="92" t="str">
        <f>IFERROR(IF(INDEX(RM_M_Edu,MATCH($U412,RM_KEY,0))="","",INDEX(RM_M_Edu,MATCH($U412,RM_KEY,0))),"")</f>
        <v>L</v>
      </c>
      <c r="AU412" s="93" t="str">
        <f>IFERROR(IF(INDEX(RM_L_C,MATCH($U412,RM_KEY,0))="","",INDEX(RM_L_C,MATCH($U412,RM_KEY,0))),"")</f>
        <v/>
      </c>
      <c r="AV412" s="94" t="str">
        <f>IFERROR(IF(INDEX(RM_L_Au,MATCH($U412,RM_KEY,0))="","",INDEX(RM_L_Au,MATCH($U412,RM_KEY,0))),"")</f>
        <v/>
      </c>
      <c r="AW412" s="94" t="str">
        <f>IFERROR(IF(INDEX(RM_L_Ac,MATCH($U412,RM_KEY,0))="","",INDEX(RM_L_Ac,MATCH($U412,RM_KEY,0))),"")</f>
        <v/>
      </c>
      <c r="AX412" s="94" t="str">
        <f>IFERROR(IF(INDEX(RM_L_L,MATCH($U412,RM_KEY,0))="","",INDEX(RM_L_L,MATCH($U412,RM_KEY,0))),"")</f>
        <v/>
      </c>
      <c r="AY412" s="94" t="str">
        <f>IFERROR(IF(INDEX(RM_L_BI,MATCH($U412,RM_KEY,0))="","",INDEX(RM_L_BI,MATCH($U412,RM_KEY,0))),"")</f>
        <v/>
      </c>
      <c r="AZ412" s="94" t="str">
        <f>IFERROR(IF(INDEX(RM_L_Exp,MATCH($U412,RM_KEY,0))="","",INDEX(RM_L_Exp,MATCH($U412,RM_KEY,0))),"")</f>
        <v/>
      </c>
      <c r="BA412" s="94" t="str">
        <f>IFERROR(IF(INDEX(RM_L_Edu,MATCH($U412,RM_KEY,0))="","",INDEX(RM_L_Edu,MATCH($U412,RM_KEY,0))),"")</f>
        <v/>
      </c>
      <c r="BB412" s="89" t="inlineStr">
        <is>
          <t>M</t>
        </is>
      </c>
      <c r="BC412" s="90" t="inlineStr">
        <is>
          <t>M</t>
        </is>
      </c>
      <c r="BD412" s="90" t="inlineStr">
        <is>
          <t>L</t>
        </is>
      </c>
      <c r="BE412" s="90" t="inlineStr">
        <is>
          <t>L</t>
        </is>
      </c>
      <c r="BF412" s="90" t="inlineStr">
        <is>
          <t>M</t>
        </is>
      </c>
      <c r="BG412" s="90" t="inlineStr">
        <is>
          <t>L</t>
        </is>
      </c>
      <c r="BH412" s="90" t="inlineStr">
        <is>
          <t>H</t>
        </is>
      </c>
      <c r="BI412" s="93" t="n"/>
      <c r="BJ412" s="94" t="n"/>
      <c r="BK412" s="94" t="n"/>
      <c r="BL412" s="94" t="n"/>
      <c r="BM412" s="94" t="n"/>
      <c r="BN412" s="94" t="n"/>
      <c r="BO412" s="94" t="n"/>
      <c r="BP412" s="63" t="n"/>
      <c r="BQ412" s="95" t="str">
        <f>IF(CY412=0,"",IF(BP412&lt;&gt;"",BP412,IF(LEFT(W412,1)="X",W412,IF(OR(W412="B+",W412="C+"),INDEX(LAD_PC,MAX(1,MIN(14,MATCH(W412,LAD_PC,0)+IF((DA412-CZ412)&gt;=0.5,1,IF((DA412-CZ412)&lt;=-0.5,-1,0))))),INDEX(LAD_STD,MAX(1,MIN(12,MATCH(W412,LAD_STD,0)+IF((DA412-CZ412)&gt;=0.5,1,IF((DA412-CZ412)&lt;=-0.5,-1,0)))))))))</f>
        <v/>
      </c>
      <c r="BR412" s="86" t="str">
        <f>IF(BQ412="","",IFERROR(CHOOSE(INDEX(B_RANK,MATCH(BQ412,B_LVL,0)),"Band A · Practitioner","Band B · Specialist / Manager","B+ · Player-Coach","Band C · Principal / Head","C+ · Player-Coach","Band D · Business leadership","Band E · Enterprise leadership"),"Band X · Consultant"))</f>
        <v/>
      </c>
      <c r="BS412" s="86" t="str">
        <f>IF(BQ412="","",IF(BQ412=W412,"• Same",IF(INDEX(B_VAL,MATCH(BQ412,B_LVL,0))&gt;INDEX(B_VAL,MATCH(W412,B_LVL,0)),"▲ Up","▼ Down")))</f>
        <v/>
      </c>
      <c r="BT412" s="95" t="str">
        <f>IF(BQ412&lt;&gt;"",BQ412,W412)</f>
        <v>B2</v>
      </c>
      <c r="BU412" s="86" t="str">
        <f>IFERROR(IF($H412="","—",IF(OR(LEFT(BT412,1)="X",LEFT(INDEX($BT$7:$BT$592,MATCH($H412,$D$7:$D$592,0)),1)="X"),"—",IF(AND(LEFT(BT412,1)="E",LEFT(INDEX($BT$7:$BT$592,MATCH($H412,$D$7:$D$592,0)),1)="E"),"Exception · Band E",IF(INDEX(B_VAL,MATCH(BT412,B_LVL,0))&gt;=INDEX(B_VAL,MATCH(INDEX($BT$7:$BT$592,MATCH($H412,$D$7:$D$592,0)),B_LVL,0)),"⚠ At or above the manager",IF(INDEX(B_RANK,MATCH(BT412,B_LVL,0))=INDEX(B_RANK,MATCH(INDEX($BT$7:$BT$592,MATCH($H412,$D$7:$D$592,0)),B_LVL,0)),"⚠ Same band as the manager","OK"))))),"—")</f>
        <v>OK</v>
      </c>
      <c r="BV412" s="64" t="n"/>
      <c r="BW412" s="20">
        <f>IFERROR(INDEX(LMH_PTS,MATCH(AG412,LMH_KEY,0)),0)</f>
        <v>9</v>
      </c>
      <c r="BX412" s="21">
        <f>IFERROR(INDEX(LMH_PTS,MATCH(AH412,LMH_KEY,0)),0)</f>
        <v>3</v>
      </c>
      <c r="BY412" s="21">
        <f>IFERROR(INDEX(LMH_PTS,MATCH(AI412,LMH_KEY,0)),0)</f>
        <v>1</v>
      </c>
      <c r="BZ412" s="21">
        <f>IFERROR(INDEX(LMH_PTS,MATCH(AJ412,LMH_KEY,0)),0)</f>
        <v>1</v>
      </c>
      <c r="CA412" s="21">
        <f>IFERROR(INDEX(LMH_PTS,MATCH(AK412,LMH_KEY,0)),0)</f>
        <v>3</v>
      </c>
      <c r="CB412" s="21">
        <f>IFERROR(INDEX(LMH_PTS,MATCH(AL412,LMH_KEY,0)),0)</f>
        <v>1</v>
      </c>
      <c r="CC412" s="21">
        <f>IFERROR(INDEX(LMH_PTS,MATCH(AM412,LMH_KEY,0)),0)</f>
        <v>1</v>
      </c>
      <c r="CD412" s="21">
        <f>IFERROR(INDEX(LMH_PTS,MATCH(IF(AU412&lt;&gt;"",AU412,AG412),LMH_KEY,0)),0)</f>
        <v>9</v>
      </c>
      <c r="CE412" s="21">
        <f>IFERROR(INDEX(LMH_PTS,MATCH(IF(AV412&lt;&gt;"",AV412,AH412),LMH_KEY,0)),0)</f>
        <v>3</v>
      </c>
      <c r="CF412" s="21">
        <f>IFERROR(INDEX(LMH_PTS,MATCH(IF(AW412&lt;&gt;"",AW412,AI412),LMH_KEY,0)),0)</f>
        <v>1</v>
      </c>
      <c r="CG412" s="21">
        <f>IFERROR(INDEX(LMH_PTS,MATCH(IF(AX412&lt;&gt;"",AX412,AJ412),LMH_KEY,0)),0)</f>
        <v>1</v>
      </c>
      <c r="CH412" s="21">
        <f>IFERROR(INDEX(LMH_PTS,MATCH(IF(AY412&lt;&gt;"",AY412,AK412),LMH_KEY,0)),0)</f>
        <v>3</v>
      </c>
      <c r="CI412" s="21">
        <f>IFERROR(INDEX(LMH_PTS,MATCH(IF(AZ412&lt;&gt;"",AZ412,AL412),LMH_KEY,0)),0)</f>
        <v>1</v>
      </c>
      <c r="CJ412" s="21">
        <f>IFERROR(INDEX(LMH_PTS,MATCH(IF(BA412&lt;&gt;"",BA412,AM412),LMH_KEY,0)),0)</f>
        <v>1</v>
      </c>
      <c r="CK412" s="21">
        <f>IF(BB412="",0,IFERROR(INDEX(LMH_STEP,MATCH(BB412,LMH_KEY,0)),0))</f>
        <v>0</v>
      </c>
      <c r="CL412" s="21">
        <f>IF(BC412="",0,IFERROR(INDEX(LMH_STEP,MATCH(BC412,LMH_KEY,0)),0))</f>
        <v>0</v>
      </c>
      <c r="CM412" s="21">
        <f>IF(BD412="",0,IFERROR(INDEX(LMH_STEP,MATCH(BD412,LMH_KEY,0)),0))</f>
        <v>-1</v>
      </c>
      <c r="CN412" s="21">
        <f>IF(BE412="",0,IFERROR(INDEX(LMH_STEP,MATCH(BE412,LMH_KEY,0)),0))</f>
        <v>-1</v>
      </c>
      <c r="CO412" s="21">
        <f>IF(BF412="",0,IFERROR(INDEX(LMH_STEP,MATCH(BF412,LMH_KEY,0)),0))</f>
        <v>0</v>
      </c>
      <c r="CP412" s="21">
        <f>IF(BG412="",0,IFERROR(INDEX(LMH_STEP,MATCH(BG412,LMH_KEY,0)),0))</f>
        <v>-1</v>
      </c>
      <c r="CQ412" s="21">
        <f>IF(BH412="",0,IFERROR(INDEX(LMH_STEP,MATCH(BH412,LMH_KEY,0)),0))</f>
        <v>1</v>
      </c>
      <c r="CR412" s="21">
        <f>IF(BI412&lt;&gt;"",IFERROR(INDEX(LMH_STEP,MATCH(BI412,LMH_KEY,0)),0),CK412)</f>
        <v>0</v>
      </c>
      <c r="CS412" s="21">
        <f>IF(BJ412&lt;&gt;"",IFERROR(INDEX(LMH_STEP,MATCH(BJ412,LMH_KEY,0)),0),CL412)</f>
        <v>0</v>
      </c>
      <c r="CT412" s="21">
        <f>IF(BK412&lt;&gt;"",IFERROR(INDEX(LMH_STEP,MATCH(BK412,LMH_KEY,0)),0),CM412)</f>
        <v>-1</v>
      </c>
      <c r="CU412" s="21">
        <f>IF(BL412&lt;&gt;"",IFERROR(INDEX(LMH_STEP,MATCH(BL412,LMH_KEY,0)),0),CN412)</f>
        <v>-1</v>
      </c>
      <c r="CV412" s="21">
        <f>IF(BM412&lt;&gt;"",IFERROR(INDEX(LMH_STEP,MATCH(BM412,LMH_KEY,0)),0),CO412)</f>
        <v>0</v>
      </c>
      <c r="CW412" s="21">
        <f>IF(BN412&lt;&gt;"",IFERROR(INDEX(LMH_STEP,MATCH(BN412,LMH_KEY,0)),0),CP412)</f>
        <v>-1</v>
      </c>
      <c r="CX412" s="21">
        <f>IF(BO412&lt;&gt;"",IFERROR(INDEX(LMH_STEP,MATCH(BO412,LMH_KEY,0)),0),CQ412)</f>
        <v>1</v>
      </c>
      <c r="CY412" s="21">
        <f>COUNTA(BI412:BO412)+IF(BP412&lt;&gt;"",1,0)+IFERROR(INDEX(RM_LCNT,MATCH($U412,RM_KEY,0)),0)</f>
        <v>0</v>
      </c>
      <c r="CZ412" s="21">
        <f>IF((BW412+BX412+BY412+BZ412+CA412+CB412+CC412)=0,0,(BW412*CK412+BX412*CL412+BY412*CM412+BZ412*CN412+CA412*CO412+CB412*CP412+CC412*CQ412)/(BW412+BX412+BY412+BZ412+CA412+CB412+CC412))</f>
        <v>-0.105263157894737</v>
      </c>
      <c r="DA412" s="21">
        <f>IF((CD412+CE412+CF412+CG412+CH412+CI412+CJ412)=0,0,(CD412*CR412+CE412*CS412+CF412*CT412+CG412*CU412+CH412*CV412+CI412*CW412+CJ412*CX412)/(CD412+CE412+CF412+CG412+CH412+CI412+CJ412))</f>
        <v>-0.105263157894737</v>
      </c>
    </row>
    <row r="413" ht="70" customHeight="1">
      <c r="A413" s="59" t="inlineStr">
        <is>
          <t>Datatech</t>
        </is>
      </c>
      <c r="B413" s="17" t="inlineStr">
        <is>
          <t>Marketing</t>
        </is>
      </c>
      <c r="C413" s="17" t="n">
        <v>3</v>
      </c>
      <c r="D413" s="17" t="inlineStr">
        <is>
          <t>IRISDTC001</t>
        </is>
      </c>
      <c r="E413" s="17" t="inlineStr">
        <is>
          <t>Lalit Subhash Dhamale</t>
        </is>
      </c>
      <c r="F413" s="17" t="inlineStr">
        <is>
          <t>Social Media &amp; ORM Specialist</t>
        </is>
      </c>
      <c r="G413" s="17" t="inlineStr">
        <is>
          <t>Ankita Pathak</t>
        </is>
      </c>
      <c r="H413" s="17" t="inlineStr">
        <is>
          <t>IRISDT0009</t>
        </is>
      </c>
      <c r="I413" s="17" t="n">
        <v>2.9</v>
      </c>
      <c r="J413" s="17" t="inlineStr">
        <is>
          <t>Diploma in Chemical Engineering</t>
        </is>
      </c>
      <c r="K413" s="17" t="n"/>
      <c r="L413" s="82" t="inlineStr">
        <is>
          <t>20 of 20</t>
        </is>
      </c>
      <c r="M413" s="83" t="n"/>
      <c r="N413" s="83" t="inlineStr">
        <is>
          <t>Annual · set by manager: 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O413" s="83" t="inlineStr">
        <is>
          <t>Latest rating: 4 · Potential: High · 9-box: Reliable Specialist</t>
        </is>
      </c>
      <c r="P413" s="83" t="inlineStr">
        <is>
          <t>Complexity &amp; Expertise: A2: Creates social posts and reels, researches trends, tracks followers, reach and engagement for two brands → moved down 1
Autonomy &amp; Decision: A1: States that decisions need approval → moved down 1
Accountability &amp; Impact: A2: Accountable for social media posting and scheduling; errors are wrong captions or hashtags → moved down 1
Leadership &amp; Strategy: A1: No guidance or leadership of others described → moved down 1</t>
        </is>
      </c>
      <c r="Q413" s="84" t="inlineStr">
        <is>
          <t>Open ▸</t>
        </is>
      </c>
      <c r="R413" s="84" t="inlineStr">
        <is>
          <t>Card ▸</t>
        </is>
      </c>
      <c r="S413" s="85" t="inlineStr">
        <is>
          <t>Marketing &amp; Communications</t>
        </is>
      </c>
      <c r="T413" s="86" t="inlineStr">
        <is>
          <t>Digital Marketing, Web &amp; Social</t>
        </is>
      </c>
      <c r="U413" s="86" t="inlineStr">
        <is>
          <t>R057</t>
        </is>
      </c>
      <c r="V413" s="86" t="inlineStr">
        <is>
          <t>Digital Marketing, Web &amp; Social · IC</t>
        </is>
      </c>
      <c r="W413" s="101" t="inlineStr">
        <is>
          <t>A3</t>
        </is>
      </c>
      <c r="X413" s="86" t="inlineStr">
        <is>
          <t>Band A · Practitioner</t>
        </is>
      </c>
      <c r="Y413" s="86" t="inlineStr">
        <is>
          <t>Senior Digital Marketing Associate</t>
        </is>
      </c>
      <c r="Z413" s="86" t="n"/>
      <c r="AA413" s="86" t="inlineStr">
        <is>
          <t>Placed at A3 by the evidence: six ratings × market-derived weights and rules R1–R13 · no move needed for the reporting line</t>
        </is>
      </c>
      <c r="AB413" s="86" t="n"/>
      <c r="AC413" s="88" t="inlineStr">
        <is>
          <t>A3</t>
        </is>
      </c>
      <c r="AD413" s="21" t="inlineStr">
        <is>
          <t>Medium · 2.9 yrs vs market 2–5 yrs for A3</t>
        </is>
      </c>
      <c r="AE413" s="21" t="n"/>
      <c r="AF413" s="21" t="inlineStr">
        <is>
          <t>P2 · SFIA 3 Apply</t>
        </is>
      </c>
      <c r="AG413" s="89" t="str">
        <f>IFERROR(IF(INDEX(RM_I_C,MATCH($U413,RM_KEY,0))="","",INDEX(RM_I_C,MATCH($U413,RM_KEY,0))),"")</f>
        <v>H</v>
      </c>
      <c r="AH413" s="90" t="str">
        <f>IFERROR(IF(INDEX(RM_I_Au,MATCH($U413,RM_KEY,0))="","",INDEX(RM_I_Au,MATCH($U413,RM_KEY,0))),"")</f>
        <v>M</v>
      </c>
      <c r="AI413" s="90" t="str">
        <f>IFERROR(IF(INDEX(RM_I_Ac,MATCH($U413,RM_KEY,0))="","",INDEX(RM_I_Ac,MATCH($U413,RM_KEY,0))),"")</f>
        <v>L</v>
      </c>
      <c r="AJ413" s="90" t="str">
        <f>IFERROR(IF(INDEX(RM_I_L,MATCH($U413,RM_KEY,0))="","",INDEX(RM_I_L,MATCH($U413,RM_KEY,0))),"")</f>
        <v>L</v>
      </c>
      <c r="AK413" s="90" t="str">
        <f>IFERROR(IF(INDEX(RM_I_BI,MATCH($U413,RM_KEY,0))="","",INDEX(RM_I_BI,MATCH($U413,RM_KEY,0))),"")</f>
        <v>M</v>
      </c>
      <c r="AL413" s="90" t="str">
        <f>IFERROR(IF(INDEX(RM_I_Exp,MATCH($U413,RM_KEY,0))="","",INDEX(RM_I_Exp,MATCH($U413,RM_KEY,0))),"")</f>
        <v>L</v>
      </c>
      <c r="AM413" s="90" t="str">
        <f>IFERROR(IF(INDEX(RM_I_Edu,MATCH($U413,RM_KEY,0))="","",INDEX(RM_I_Edu,MATCH($U413,RM_KEY,0))),"")</f>
        <v>L</v>
      </c>
      <c r="AN413" s="91" t="str">
        <f>IFERROR(IF(INDEX(RM_M_C,MATCH($U413,RM_KEY,0))="","",INDEX(RM_M_C,MATCH($U413,RM_KEY,0))),"")</f>
        <v>H</v>
      </c>
      <c r="AO413" s="92" t="str">
        <f>IFERROR(IF(INDEX(RM_M_Au,MATCH($U413,RM_KEY,0))="","",INDEX(RM_M_Au,MATCH($U413,RM_KEY,0))),"")</f>
        <v>M</v>
      </c>
      <c r="AP413" s="92" t="str">
        <f>IFERROR(IF(INDEX(RM_M_Ac,MATCH($U413,RM_KEY,0))="","",INDEX(RM_M_Ac,MATCH($U413,RM_KEY,0))),"")</f>
        <v>M</v>
      </c>
      <c r="AQ413" s="92" t="str">
        <f>IFERROR(IF(INDEX(RM_M_L,MATCH($U413,RM_KEY,0))="","",INDEX(RM_M_L,MATCH($U413,RM_KEY,0))),"")</f>
        <v>L</v>
      </c>
      <c r="AR413" s="92" t="str">
        <f>IFERROR(IF(INDEX(RM_M_BI,MATCH($U413,RM_KEY,0))="","",INDEX(RM_M_BI,MATCH($U413,RM_KEY,0))),"")</f>
        <v>L</v>
      </c>
      <c r="AS413" s="92" t="str">
        <f>IFERROR(IF(INDEX(RM_M_Exp,MATCH($U413,RM_KEY,0))="","",INDEX(RM_M_Exp,MATCH($U413,RM_KEY,0))),"")</f>
        <v>L</v>
      </c>
      <c r="AT413" s="92" t="str">
        <f>IFERROR(IF(INDEX(RM_M_Edu,MATCH($U413,RM_KEY,0))="","",INDEX(RM_M_Edu,MATCH($U413,RM_KEY,0))),"")</f>
        <v>L</v>
      </c>
      <c r="AU413" s="93" t="str">
        <f>IFERROR(IF(INDEX(RM_L_C,MATCH($U413,RM_KEY,0))="","",INDEX(RM_L_C,MATCH($U413,RM_KEY,0))),"")</f>
        <v/>
      </c>
      <c r="AV413" s="94" t="str">
        <f>IFERROR(IF(INDEX(RM_L_Au,MATCH($U413,RM_KEY,0))="","",INDEX(RM_L_Au,MATCH($U413,RM_KEY,0))),"")</f>
        <v/>
      </c>
      <c r="AW413" s="94" t="str">
        <f>IFERROR(IF(INDEX(RM_L_Ac,MATCH($U413,RM_KEY,0))="","",INDEX(RM_L_Ac,MATCH($U413,RM_KEY,0))),"")</f>
        <v/>
      </c>
      <c r="AX413" s="94" t="str">
        <f>IFERROR(IF(INDEX(RM_L_L,MATCH($U413,RM_KEY,0))="","",INDEX(RM_L_L,MATCH($U413,RM_KEY,0))),"")</f>
        <v/>
      </c>
      <c r="AY413" s="94" t="str">
        <f>IFERROR(IF(INDEX(RM_L_BI,MATCH($U413,RM_KEY,0))="","",INDEX(RM_L_BI,MATCH($U413,RM_KEY,0))),"")</f>
        <v/>
      </c>
      <c r="AZ413" s="94" t="str">
        <f>IFERROR(IF(INDEX(RM_L_Exp,MATCH($U413,RM_KEY,0))="","",INDEX(RM_L_Exp,MATCH($U413,RM_KEY,0))),"")</f>
        <v/>
      </c>
      <c r="BA413" s="94" t="str">
        <f>IFERROR(IF(INDEX(RM_L_Edu,MATCH($U413,RM_KEY,0))="","",INDEX(RM_L_Edu,MATCH($U413,RM_KEY,0))),"")</f>
        <v/>
      </c>
      <c r="BB413" s="89" t="inlineStr">
        <is>
          <t>M</t>
        </is>
      </c>
      <c r="BC413" s="90" t="inlineStr">
        <is>
          <t>M</t>
        </is>
      </c>
      <c r="BD413" s="90" t="inlineStr">
        <is>
          <t>M</t>
        </is>
      </c>
      <c r="BE413" s="90" t="inlineStr">
        <is>
          <t>L</t>
        </is>
      </c>
      <c r="BF413" s="90" t="n"/>
      <c r="BG413" s="90" t="inlineStr">
        <is>
          <t>M</t>
        </is>
      </c>
      <c r="BH413" s="90" t="inlineStr">
        <is>
          <t>M</t>
        </is>
      </c>
      <c r="BI413" s="93" t="n"/>
      <c r="BJ413" s="94" t="n"/>
      <c r="BK413" s="94" t="n"/>
      <c r="BL413" s="94" t="n"/>
      <c r="BM413" s="94" t="n"/>
      <c r="BN413" s="94" t="n"/>
      <c r="BO413" s="94" t="n"/>
      <c r="BP413" s="63" t="n"/>
      <c r="BQ413" s="95" t="str">
        <f>IF(CY413=0,"",IF(BP413&lt;&gt;"",BP413,IF(LEFT(W413,1)="X",W413,IF(OR(W413="B+",W413="C+"),INDEX(LAD_PC,MAX(1,MIN(14,MATCH(W413,LAD_PC,0)+IF((DA413-CZ413)&gt;=0.5,1,IF((DA413-CZ413)&lt;=-0.5,-1,0))))),INDEX(LAD_STD,MAX(1,MIN(12,MATCH(W413,LAD_STD,0)+IF((DA413-CZ413)&gt;=0.5,1,IF((DA413-CZ413)&lt;=-0.5,-1,0)))))))))</f>
        <v/>
      </c>
      <c r="BR413" s="86" t="str">
        <f>IF(BQ413="","",IFERROR(CHOOSE(INDEX(B_RANK,MATCH(BQ413,B_LVL,0)),"Band A · Practitioner","Band B · Specialist / Manager","B+ · Player-Coach","Band C · Principal / Head","C+ · Player-Coach","Band D · Business leadership","Band E · Enterprise leadership"),"Band X · Consultant"))</f>
        <v/>
      </c>
      <c r="BS413" s="86" t="str">
        <f>IF(BQ413="","",IF(BQ413=W413,"• Same",IF(INDEX(B_VAL,MATCH(BQ413,B_LVL,0))&gt;INDEX(B_VAL,MATCH(W413,B_LVL,0)),"▲ Up","▼ Down")))</f>
        <v/>
      </c>
      <c r="BT413" s="95" t="str">
        <f>IF(BQ413&lt;&gt;"",BQ413,W413)</f>
        <v>A3</v>
      </c>
      <c r="BU413" s="86" t="str">
        <f>IFERROR(IF($H413="","—",IF(OR(LEFT(BT413,1)="X",LEFT(INDEX($BT$7:$BT$592,MATCH($H413,$D$7:$D$592,0)),1)="X"),"—",IF(AND(LEFT(BT413,1)="E",LEFT(INDEX($BT$7:$BT$592,MATCH($H413,$D$7:$D$592,0)),1)="E"),"Exception · Band E",IF(INDEX(B_VAL,MATCH(BT413,B_LVL,0))&gt;=INDEX(B_VAL,MATCH(INDEX($BT$7:$BT$592,MATCH($H413,$D$7:$D$592,0)),B_LVL,0)),"⚠ At or above the manager",IF(INDEX(B_RANK,MATCH(BT413,B_LVL,0))=INDEX(B_RANK,MATCH(INDEX($BT$7:$BT$592,MATCH($H413,$D$7:$D$592,0)),B_LVL,0)),"⚠ Same band as the manager","OK"))))),"—")</f>
        <v>OK</v>
      </c>
      <c r="BV413" s="64" t="n"/>
      <c r="BW413" s="20">
        <f>IFERROR(INDEX(LMH_PTS,MATCH(AG413,LMH_KEY,0)),0)</f>
        <v>9</v>
      </c>
      <c r="BX413" s="21">
        <f>IFERROR(INDEX(LMH_PTS,MATCH(AH413,LMH_KEY,0)),0)</f>
        <v>3</v>
      </c>
      <c r="BY413" s="21">
        <f>IFERROR(INDEX(LMH_PTS,MATCH(AI413,LMH_KEY,0)),0)</f>
        <v>1</v>
      </c>
      <c r="BZ413" s="21">
        <f>IFERROR(INDEX(LMH_PTS,MATCH(AJ413,LMH_KEY,0)),0)</f>
        <v>1</v>
      </c>
      <c r="CA413" s="21">
        <f>IFERROR(INDEX(LMH_PTS,MATCH(AK413,LMH_KEY,0)),0)</f>
        <v>3</v>
      </c>
      <c r="CB413" s="21">
        <f>IFERROR(INDEX(LMH_PTS,MATCH(AL413,LMH_KEY,0)),0)</f>
        <v>1</v>
      </c>
      <c r="CC413" s="21">
        <f>IFERROR(INDEX(LMH_PTS,MATCH(AM413,LMH_KEY,0)),0)</f>
        <v>1</v>
      </c>
      <c r="CD413" s="21">
        <f>IFERROR(INDEX(LMH_PTS,MATCH(IF(AU413&lt;&gt;"",AU413,AG413),LMH_KEY,0)),0)</f>
        <v>9</v>
      </c>
      <c r="CE413" s="21">
        <f>IFERROR(INDEX(LMH_PTS,MATCH(IF(AV413&lt;&gt;"",AV413,AH413),LMH_KEY,0)),0)</f>
        <v>3</v>
      </c>
      <c r="CF413" s="21">
        <f>IFERROR(INDEX(LMH_PTS,MATCH(IF(AW413&lt;&gt;"",AW413,AI413),LMH_KEY,0)),0)</f>
        <v>1</v>
      </c>
      <c r="CG413" s="21">
        <f>IFERROR(INDEX(LMH_PTS,MATCH(IF(AX413&lt;&gt;"",AX413,AJ413),LMH_KEY,0)),0)</f>
        <v>1</v>
      </c>
      <c r="CH413" s="21">
        <f>IFERROR(INDEX(LMH_PTS,MATCH(IF(AY413&lt;&gt;"",AY413,AK413),LMH_KEY,0)),0)</f>
        <v>3</v>
      </c>
      <c r="CI413" s="21">
        <f>IFERROR(INDEX(LMH_PTS,MATCH(IF(AZ413&lt;&gt;"",AZ413,AL413),LMH_KEY,0)),0)</f>
        <v>1</v>
      </c>
      <c r="CJ413" s="21">
        <f>IFERROR(INDEX(LMH_PTS,MATCH(IF(BA413&lt;&gt;"",BA413,AM413),LMH_KEY,0)),0)</f>
        <v>1</v>
      </c>
      <c r="CK413" s="21">
        <f>IF(BB413="",0,IFERROR(INDEX(LMH_STEP,MATCH(BB413,LMH_KEY,0)),0))</f>
        <v>0</v>
      </c>
      <c r="CL413" s="21">
        <f>IF(BC413="",0,IFERROR(INDEX(LMH_STEP,MATCH(BC413,LMH_KEY,0)),0))</f>
        <v>0</v>
      </c>
      <c r="CM413" s="21">
        <f>IF(BD413="",0,IFERROR(INDEX(LMH_STEP,MATCH(BD413,LMH_KEY,0)),0))</f>
        <v>0</v>
      </c>
      <c r="CN413" s="21">
        <f>IF(BE413="",0,IFERROR(INDEX(LMH_STEP,MATCH(BE413,LMH_KEY,0)),0))</f>
        <v>-1</v>
      </c>
      <c r="CO413" s="21">
        <f>IF(BF413="",0,IFERROR(INDEX(LMH_STEP,MATCH(BF413,LMH_KEY,0)),0))</f>
        <v>0</v>
      </c>
      <c r="CP413" s="21">
        <f>IF(BG413="",0,IFERROR(INDEX(LMH_STEP,MATCH(BG413,LMH_KEY,0)),0))</f>
        <v>0</v>
      </c>
      <c r="CQ413" s="21">
        <f>IF(BH413="",0,IFERROR(INDEX(LMH_STEP,MATCH(BH413,LMH_KEY,0)),0))</f>
        <v>0</v>
      </c>
      <c r="CR413" s="21">
        <f>IF(BI413&lt;&gt;"",IFERROR(INDEX(LMH_STEP,MATCH(BI413,LMH_KEY,0)),0),CK413)</f>
        <v>0</v>
      </c>
      <c r="CS413" s="21">
        <f>IF(BJ413&lt;&gt;"",IFERROR(INDEX(LMH_STEP,MATCH(BJ413,LMH_KEY,0)),0),CL413)</f>
        <v>0</v>
      </c>
      <c r="CT413" s="21">
        <f>IF(BK413&lt;&gt;"",IFERROR(INDEX(LMH_STEP,MATCH(BK413,LMH_KEY,0)),0),CM413)</f>
        <v>0</v>
      </c>
      <c r="CU413" s="21">
        <f>IF(BL413&lt;&gt;"",IFERROR(INDEX(LMH_STEP,MATCH(BL413,LMH_KEY,0)),0),CN413)</f>
        <v>-1</v>
      </c>
      <c r="CV413" s="21">
        <f>IF(BM413&lt;&gt;"",IFERROR(INDEX(LMH_STEP,MATCH(BM413,LMH_KEY,0)),0),CO413)</f>
        <v>0</v>
      </c>
      <c r="CW413" s="21">
        <f>IF(BN413&lt;&gt;"",IFERROR(INDEX(LMH_STEP,MATCH(BN413,LMH_KEY,0)),0),CP413)</f>
        <v>0</v>
      </c>
      <c r="CX413" s="21">
        <f>IF(BO413&lt;&gt;"",IFERROR(INDEX(LMH_STEP,MATCH(BO413,LMH_KEY,0)),0),CQ413)</f>
        <v>0</v>
      </c>
      <c r="CY413" s="21">
        <f>COUNTA(BI413:BO413)+IF(BP413&lt;&gt;"",1,0)+IFERROR(INDEX(RM_LCNT,MATCH($U413,RM_KEY,0)),0)</f>
        <v>0</v>
      </c>
      <c r="CZ413" s="21">
        <f>IF((BW413+BX413+BY413+BZ413+CA413+CB413+CC413)=0,0,(BW413*CK413+BX413*CL413+BY413*CM413+BZ413*CN413+CA413*CO413+CB413*CP413+CC413*CQ413)/(BW413+BX413+BY413+BZ413+CA413+CB413+CC413))</f>
        <v>-0.0526315789473684</v>
      </c>
      <c r="DA413" s="21">
        <f>IF((CD413+CE413+CF413+CG413+CH413+CI413+CJ413)=0,0,(CD413*CR413+CE413*CS413+CF413*CT413+CG413*CU413+CH413*CV413+CI413*CW413+CJ413*CX413)/(CD413+CE413+CF413+CG413+CH413+CI413+CJ413))</f>
        <v>-0.0526315789473684</v>
      </c>
    </row>
    <row r="414" ht="70" customHeight="1">
      <c r="A414" s="59" t="inlineStr">
        <is>
          <t>Datatech</t>
        </is>
      </c>
      <c r="B414" s="17" t="inlineStr">
        <is>
          <t>Marketing</t>
        </is>
      </c>
      <c r="C414" s="17" t="n">
        <v>3</v>
      </c>
      <c r="D414" s="17" t="inlineStr">
        <is>
          <t>IRISDT0007</t>
        </is>
      </c>
      <c r="E414" s="17" t="inlineStr">
        <is>
          <t>Vasundhara Lella</t>
        </is>
      </c>
      <c r="F414" s="17" t="inlineStr">
        <is>
          <t>Content Marketer</t>
        </is>
      </c>
      <c r="G414" s="17" t="inlineStr">
        <is>
          <t>Ankita Pathak</t>
        </is>
      </c>
      <c r="H414" s="17" t="inlineStr">
        <is>
          <t>IRISDT0009</t>
        </is>
      </c>
      <c r="I414" s="17" t="n">
        <v>4.3</v>
      </c>
      <c r="J414" s="17" t="inlineStr">
        <is>
          <t>B.Tech</t>
        </is>
      </c>
      <c r="K414" s="17" t="inlineStr">
        <is>
          <t>L3 – Professional / Associate</t>
        </is>
      </c>
      <c r="L414" s="82" t="inlineStr">
        <is>
          <t>20 of 20</t>
        </is>
      </c>
      <c r="M414" s="83" t="n"/>
      <c r="N414" s="83" t="inlineStr">
        <is>
          <t>Annual · set by manager: 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t>
        </is>
      </c>
      <c r="O414" s="83" t="inlineStr">
        <is>
          <t>Latest rating: 3 · Potential: Medium · 9-box: Performance Risk</t>
        </is>
      </c>
      <c r="P414" s="83" t="inlineStr">
        <is>
          <t>Complexity &amp; Expertise: A2: Writes blogs, social and webinar content; tracks traffic in Semrush; newsletter and GST calendar → matches the start
Autonomy &amp; Decision: A2: States she needs approvals; drafts the monthly content plan and reworks posts herself → matches the start
Accountability &amp; Impact: A2: own survey / KRA answers · summarised by the rater; not quoted → matches the start
Leadership &amp; Strategy: A1: No guiding or leading of others described → matches the start</t>
        </is>
      </c>
      <c r="Q414" s="84" t="inlineStr">
        <is>
          <t>Open ▸</t>
        </is>
      </c>
      <c r="R414" s="84" t="inlineStr">
        <is>
          <t>Card ▸</t>
        </is>
      </c>
      <c r="S414" s="85" t="inlineStr">
        <is>
          <t>Marketing &amp; Communications</t>
        </is>
      </c>
      <c r="T414" s="86" t="inlineStr">
        <is>
          <t>Content Marketing</t>
        </is>
      </c>
      <c r="U414" s="86" t="inlineStr">
        <is>
          <t>R054</t>
        </is>
      </c>
      <c r="V414" s="86" t="inlineStr">
        <is>
          <t>Content Marketing · IC</t>
        </is>
      </c>
      <c r="W414" s="101" t="inlineStr">
        <is>
          <t>A3</t>
        </is>
      </c>
      <c r="X414" s="86" t="inlineStr">
        <is>
          <t>Band A · Practitioner</t>
        </is>
      </c>
      <c r="Y414" s="86" t="inlineStr">
        <is>
          <t>Senior Content Marketing Associate</t>
        </is>
      </c>
      <c r="Z414" s="86" t="n"/>
      <c r="AA414" s="86" t="inlineStr">
        <is>
          <t>Placed at A3 by the evidence: six ratings × market-derived weights and rules R1–R13 · no move needed for the reporting line</t>
        </is>
      </c>
      <c r="AB414" s="86" t="n"/>
      <c r="AC414" s="88" t="inlineStr">
        <is>
          <t>A2</t>
        </is>
      </c>
      <c r="AD414" s="21" t="inlineStr">
        <is>
          <t>Medium · 4.3 yrs vs market 2–5 yrs for A3</t>
        </is>
      </c>
      <c r="AE414" s="21" t="n"/>
      <c r="AF414" s="21" t="inlineStr">
        <is>
          <t>P2 · SFIA 3 Apply</t>
        </is>
      </c>
      <c r="AG414" s="89" t="str">
        <f>IFERROR(IF(INDEX(RM_I_C,MATCH($U414,RM_KEY,0))="","",INDEX(RM_I_C,MATCH($U414,RM_KEY,0))),"")</f>
        <v>H</v>
      </c>
      <c r="AH414" s="90" t="str">
        <f>IFERROR(IF(INDEX(RM_I_Au,MATCH($U414,RM_KEY,0))="","",INDEX(RM_I_Au,MATCH($U414,RM_KEY,0))),"")</f>
        <v>M</v>
      </c>
      <c r="AI414" s="90" t="str">
        <f>IFERROR(IF(INDEX(RM_I_Ac,MATCH($U414,RM_KEY,0))="","",INDEX(RM_I_Ac,MATCH($U414,RM_KEY,0))),"")</f>
        <v>L</v>
      </c>
      <c r="AJ414" s="90" t="str">
        <f>IFERROR(IF(INDEX(RM_I_L,MATCH($U414,RM_KEY,0))="","",INDEX(RM_I_L,MATCH($U414,RM_KEY,0))),"")</f>
        <v>L</v>
      </c>
      <c r="AK414" s="90" t="str">
        <f>IFERROR(IF(INDEX(RM_I_BI,MATCH($U414,RM_KEY,0))="","",INDEX(RM_I_BI,MATCH($U414,RM_KEY,0))),"")</f>
        <v>M</v>
      </c>
      <c r="AL414" s="90" t="str">
        <f>IFERROR(IF(INDEX(RM_I_Exp,MATCH($U414,RM_KEY,0))="","",INDEX(RM_I_Exp,MATCH($U414,RM_KEY,0))),"")</f>
        <v>L</v>
      </c>
      <c r="AM414" s="90" t="str">
        <f>IFERROR(IF(INDEX(RM_I_Edu,MATCH($U414,RM_KEY,0))="","",INDEX(RM_I_Edu,MATCH($U414,RM_KEY,0))),"")</f>
        <v>L</v>
      </c>
      <c r="AN414" s="91" t="str">
        <f>IFERROR(IF(INDEX(RM_M_C,MATCH($U414,RM_KEY,0))="","",INDEX(RM_M_C,MATCH($U414,RM_KEY,0))),"")</f>
        <v>H</v>
      </c>
      <c r="AO414" s="92" t="str">
        <f>IFERROR(IF(INDEX(RM_M_Au,MATCH($U414,RM_KEY,0))="","",INDEX(RM_M_Au,MATCH($U414,RM_KEY,0))),"")</f>
        <v>M</v>
      </c>
      <c r="AP414" s="92" t="str">
        <f>IFERROR(IF(INDEX(RM_M_Ac,MATCH($U414,RM_KEY,0))="","",INDEX(RM_M_Ac,MATCH($U414,RM_KEY,0))),"")</f>
        <v>M</v>
      </c>
      <c r="AQ414" s="92" t="str">
        <f>IFERROR(IF(INDEX(RM_M_L,MATCH($U414,RM_KEY,0))="","",INDEX(RM_M_L,MATCH($U414,RM_KEY,0))),"")</f>
        <v>L</v>
      </c>
      <c r="AR414" s="92" t="str">
        <f>IFERROR(IF(INDEX(RM_M_BI,MATCH($U414,RM_KEY,0))="","",INDEX(RM_M_BI,MATCH($U414,RM_KEY,0))),"")</f>
        <v>L</v>
      </c>
      <c r="AS414" s="92" t="str">
        <f>IFERROR(IF(INDEX(RM_M_Exp,MATCH($U414,RM_KEY,0))="","",INDEX(RM_M_Exp,MATCH($U414,RM_KEY,0))),"")</f>
        <v>L</v>
      </c>
      <c r="AT414" s="92" t="str">
        <f>IFERROR(IF(INDEX(RM_M_Edu,MATCH($U414,RM_KEY,0))="","",INDEX(RM_M_Edu,MATCH($U414,RM_KEY,0))),"")</f>
        <v>L</v>
      </c>
      <c r="AU414" s="93" t="str">
        <f>IFERROR(IF(INDEX(RM_L_C,MATCH($U414,RM_KEY,0))="","",INDEX(RM_L_C,MATCH($U414,RM_KEY,0))),"")</f>
        <v/>
      </c>
      <c r="AV414" s="94" t="str">
        <f>IFERROR(IF(INDEX(RM_L_Au,MATCH($U414,RM_KEY,0))="","",INDEX(RM_L_Au,MATCH($U414,RM_KEY,0))),"")</f>
        <v/>
      </c>
      <c r="AW414" s="94" t="str">
        <f>IFERROR(IF(INDEX(RM_L_Ac,MATCH($U414,RM_KEY,0))="","",INDEX(RM_L_Ac,MATCH($U414,RM_KEY,0))),"")</f>
        <v/>
      </c>
      <c r="AX414" s="94" t="str">
        <f>IFERROR(IF(INDEX(RM_L_L,MATCH($U414,RM_KEY,0))="","",INDEX(RM_L_L,MATCH($U414,RM_KEY,0))),"")</f>
        <v/>
      </c>
      <c r="AY414" s="94" t="str">
        <f>IFERROR(IF(INDEX(RM_L_BI,MATCH($U414,RM_KEY,0))="","",INDEX(RM_L_BI,MATCH($U414,RM_KEY,0))),"")</f>
        <v/>
      </c>
      <c r="AZ414" s="94" t="str">
        <f>IFERROR(IF(INDEX(RM_L_Exp,MATCH($U414,RM_KEY,0))="","",INDEX(RM_L_Exp,MATCH($U414,RM_KEY,0))),"")</f>
        <v/>
      </c>
      <c r="BA414" s="94" t="str">
        <f>IFERROR(IF(INDEX(RM_L_Edu,MATCH($U414,RM_KEY,0))="","",INDEX(RM_L_Edu,MATCH($U414,RM_KEY,0))),"")</f>
        <v/>
      </c>
      <c r="BB414" s="89" t="inlineStr">
        <is>
          <t>L</t>
        </is>
      </c>
      <c r="BC414" s="90" t="inlineStr">
        <is>
          <t>L</t>
        </is>
      </c>
      <c r="BD414" s="90" t="inlineStr">
        <is>
          <t>L</t>
        </is>
      </c>
      <c r="BE414" s="90" t="inlineStr">
        <is>
          <t>L</t>
        </is>
      </c>
      <c r="BF414" s="90" t="inlineStr">
        <is>
          <t>M</t>
        </is>
      </c>
      <c r="BG414" s="90" t="inlineStr">
        <is>
          <t>H</t>
        </is>
      </c>
      <c r="BH414" s="90" t="inlineStr">
        <is>
          <t>M</t>
        </is>
      </c>
      <c r="BI414" s="93" t="n"/>
      <c r="BJ414" s="94" t="n"/>
      <c r="BK414" s="94" t="n"/>
      <c r="BL414" s="94" t="n"/>
      <c r="BM414" s="94" t="n"/>
      <c r="BN414" s="94" t="n"/>
      <c r="BO414" s="94" t="n"/>
      <c r="BP414" s="63" t="n"/>
      <c r="BQ414" s="95" t="str">
        <f>IF(CY414=0,"",IF(BP414&lt;&gt;"",BP414,IF(LEFT(W414,1)="X",W414,IF(OR(W414="B+",W414="C+"),INDEX(LAD_PC,MAX(1,MIN(14,MATCH(W414,LAD_PC,0)+IF((DA414-CZ414)&gt;=0.5,1,IF((DA414-CZ414)&lt;=-0.5,-1,0))))),INDEX(LAD_STD,MAX(1,MIN(12,MATCH(W414,LAD_STD,0)+IF((DA414-CZ414)&gt;=0.5,1,IF((DA414-CZ414)&lt;=-0.5,-1,0)))))))))</f>
        <v/>
      </c>
      <c r="BR414" s="86" t="str">
        <f>IF(BQ414="","",IFERROR(CHOOSE(INDEX(B_RANK,MATCH(BQ414,B_LVL,0)),"Band A · Practitioner","Band B · Specialist / Manager","B+ · Player-Coach","Band C · Principal / Head","C+ · Player-Coach","Band D · Business leadership","Band E · Enterprise leadership"),"Band X · Consultant"))</f>
        <v/>
      </c>
      <c r="BS414" s="86" t="str">
        <f>IF(BQ414="","",IF(BQ414=W414,"• Same",IF(INDEX(B_VAL,MATCH(BQ414,B_LVL,0))&gt;INDEX(B_VAL,MATCH(W414,B_LVL,0)),"▲ Up","▼ Down")))</f>
        <v/>
      </c>
      <c r="BT414" s="95" t="str">
        <f>IF(BQ414&lt;&gt;"",BQ414,W414)</f>
        <v>A3</v>
      </c>
      <c r="BU414" s="86" t="str">
        <f>IFERROR(IF($H414="","—",IF(OR(LEFT(BT414,1)="X",LEFT(INDEX($BT$7:$BT$592,MATCH($H414,$D$7:$D$592,0)),1)="X"),"—",IF(AND(LEFT(BT414,1)="E",LEFT(INDEX($BT$7:$BT$592,MATCH($H414,$D$7:$D$592,0)),1)="E"),"Exception · Band E",IF(INDEX(B_VAL,MATCH(BT414,B_LVL,0))&gt;=INDEX(B_VAL,MATCH(INDEX($BT$7:$BT$592,MATCH($H414,$D$7:$D$592,0)),B_LVL,0)),"⚠ At or above the manager",IF(INDEX(B_RANK,MATCH(BT414,B_LVL,0))=INDEX(B_RANK,MATCH(INDEX($BT$7:$BT$592,MATCH($H414,$D$7:$D$592,0)),B_LVL,0)),"⚠ Same band as the manager","OK"))))),"—")</f>
        <v>OK</v>
      </c>
      <c r="BV414" s="64" t="n"/>
      <c r="BW414" s="20">
        <f>IFERROR(INDEX(LMH_PTS,MATCH(AG414,LMH_KEY,0)),0)</f>
        <v>9</v>
      </c>
      <c r="BX414" s="21">
        <f>IFERROR(INDEX(LMH_PTS,MATCH(AH414,LMH_KEY,0)),0)</f>
        <v>3</v>
      </c>
      <c r="BY414" s="21">
        <f>IFERROR(INDEX(LMH_PTS,MATCH(AI414,LMH_KEY,0)),0)</f>
        <v>1</v>
      </c>
      <c r="BZ414" s="21">
        <f>IFERROR(INDEX(LMH_PTS,MATCH(AJ414,LMH_KEY,0)),0)</f>
        <v>1</v>
      </c>
      <c r="CA414" s="21">
        <f>IFERROR(INDEX(LMH_PTS,MATCH(AK414,LMH_KEY,0)),0)</f>
        <v>3</v>
      </c>
      <c r="CB414" s="21">
        <f>IFERROR(INDEX(LMH_PTS,MATCH(AL414,LMH_KEY,0)),0)</f>
        <v>1</v>
      </c>
      <c r="CC414" s="21">
        <f>IFERROR(INDEX(LMH_PTS,MATCH(AM414,LMH_KEY,0)),0)</f>
        <v>1</v>
      </c>
      <c r="CD414" s="21">
        <f>IFERROR(INDEX(LMH_PTS,MATCH(IF(AU414&lt;&gt;"",AU414,AG414),LMH_KEY,0)),0)</f>
        <v>9</v>
      </c>
      <c r="CE414" s="21">
        <f>IFERROR(INDEX(LMH_PTS,MATCH(IF(AV414&lt;&gt;"",AV414,AH414),LMH_KEY,0)),0)</f>
        <v>3</v>
      </c>
      <c r="CF414" s="21">
        <f>IFERROR(INDEX(LMH_PTS,MATCH(IF(AW414&lt;&gt;"",AW414,AI414),LMH_KEY,0)),0)</f>
        <v>1</v>
      </c>
      <c r="CG414" s="21">
        <f>IFERROR(INDEX(LMH_PTS,MATCH(IF(AX414&lt;&gt;"",AX414,AJ414),LMH_KEY,0)),0)</f>
        <v>1</v>
      </c>
      <c r="CH414" s="21">
        <f>IFERROR(INDEX(LMH_PTS,MATCH(IF(AY414&lt;&gt;"",AY414,AK414),LMH_KEY,0)),0)</f>
        <v>3</v>
      </c>
      <c r="CI414" s="21">
        <f>IFERROR(INDEX(LMH_PTS,MATCH(IF(AZ414&lt;&gt;"",AZ414,AL414),LMH_KEY,0)),0)</f>
        <v>1</v>
      </c>
      <c r="CJ414" s="21">
        <f>IFERROR(INDEX(LMH_PTS,MATCH(IF(BA414&lt;&gt;"",BA414,AM414),LMH_KEY,0)),0)</f>
        <v>1</v>
      </c>
      <c r="CK414" s="21">
        <f>IF(BB414="",0,IFERROR(INDEX(LMH_STEP,MATCH(BB414,LMH_KEY,0)),0))</f>
        <v>-1</v>
      </c>
      <c r="CL414" s="21">
        <f>IF(BC414="",0,IFERROR(INDEX(LMH_STEP,MATCH(BC414,LMH_KEY,0)),0))</f>
        <v>-1</v>
      </c>
      <c r="CM414" s="21">
        <f>IF(BD414="",0,IFERROR(INDEX(LMH_STEP,MATCH(BD414,LMH_KEY,0)),0))</f>
        <v>-1</v>
      </c>
      <c r="CN414" s="21">
        <f>IF(BE414="",0,IFERROR(INDEX(LMH_STEP,MATCH(BE414,LMH_KEY,0)),0))</f>
        <v>-1</v>
      </c>
      <c r="CO414" s="21">
        <f>IF(BF414="",0,IFERROR(INDEX(LMH_STEP,MATCH(BF414,LMH_KEY,0)),0))</f>
        <v>0</v>
      </c>
      <c r="CP414" s="21">
        <f>IF(BG414="",0,IFERROR(INDEX(LMH_STEP,MATCH(BG414,LMH_KEY,0)),0))</f>
        <v>1</v>
      </c>
      <c r="CQ414" s="21">
        <f>IF(BH414="",0,IFERROR(INDEX(LMH_STEP,MATCH(BH414,LMH_KEY,0)),0))</f>
        <v>0</v>
      </c>
      <c r="CR414" s="21">
        <f>IF(BI414&lt;&gt;"",IFERROR(INDEX(LMH_STEP,MATCH(BI414,LMH_KEY,0)),0),CK414)</f>
        <v>-1</v>
      </c>
      <c r="CS414" s="21">
        <f>IF(BJ414&lt;&gt;"",IFERROR(INDEX(LMH_STEP,MATCH(BJ414,LMH_KEY,0)),0),CL414)</f>
        <v>-1</v>
      </c>
      <c r="CT414" s="21">
        <f>IF(BK414&lt;&gt;"",IFERROR(INDEX(LMH_STEP,MATCH(BK414,LMH_KEY,0)),0),CM414)</f>
        <v>-1</v>
      </c>
      <c r="CU414" s="21">
        <f>IF(BL414&lt;&gt;"",IFERROR(INDEX(LMH_STEP,MATCH(BL414,LMH_KEY,0)),0),CN414)</f>
        <v>-1</v>
      </c>
      <c r="CV414" s="21">
        <f>IF(BM414&lt;&gt;"",IFERROR(INDEX(LMH_STEP,MATCH(BM414,LMH_KEY,0)),0),CO414)</f>
        <v>0</v>
      </c>
      <c r="CW414" s="21">
        <f>IF(BN414&lt;&gt;"",IFERROR(INDEX(LMH_STEP,MATCH(BN414,LMH_KEY,0)),0),CP414)</f>
        <v>1</v>
      </c>
      <c r="CX414" s="21">
        <f>IF(BO414&lt;&gt;"",IFERROR(INDEX(LMH_STEP,MATCH(BO414,LMH_KEY,0)),0),CQ414)</f>
        <v>0</v>
      </c>
      <c r="CY414" s="21">
        <f>COUNTA(BI414:BO414)+IF(BP414&lt;&gt;"",1,0)+IFERROR(INDEX(RM_LCNT,MATCH($U414,RM_KEY,0)),0)</f>
        <v>0</v>
      </c>
      <c r="CZ414" s="21">
        <f>IF((BW414+BX414+BY414+BZ414+CA414+CB414+CC414)=0,0,(BW414*CK414+BX414*CL414+BY414*CM414+BZ414*CN414+CA414*CO414+CB414*CP414+CC414*CQ414)/(BW414+BX414+BY414+BZ414+CA414+CB414+CC414))</f>
        <v>-0.68421052631579</v>
      </c>
      <c r="DA414" s="21">
        <f>IF((CD414+CE414+CF414+CG414+CH414+CI414+CJ414)=0,0,(CD414*CR414+CE414*CS414+CF414*CT414+CG414*CU414+CH414*CV414+CI414*CW414+CJ414*CX414)/(CD414+CE414+CF414+CG414+CH414+CI414+CJ414))</f>
        <v>-0.68421052631579</v>
      </c>
    </row>
    <row r="415" ht="70" customHeight="1">
      <c r="A415" s="59" t="inlineStr">
        <is>
          <t>Datatech</t>
        </is>
      </c>
      <c r="B415" s="17" t="inlineStr">
        <is>
          <t>Marketing</t>
        </is>
      </c>
      <c r="C415" s="17" t="n">
        <v>3</v>
      </c>
      <c r="D415" s="17" t="inlineStr">
        <is>
          <t>IRISDTC006</t>
        </is>
      </c>
      <c r="E415" s="17" t="inlineStr">
        <is>
          <t>Vaishnavi Dhuri</t>
        </is>
      </c>
      <c r="F415" s="17" t="inlineStr">
        <is>
          <t>Graphic Designer and Video Editor</t>
        </is>
      </c>
      <c r="G415" s="17" t="inlineStr">
        <is>
          <t>Ankita Pathak</t>
        </is>
      </c>
      <c r="H415" s="17" t="inlineStr">
        <is>
          <t>IRISDT0009</t>
        </is>
      </c>
      <c r="I415" s="17" t="n"/>
      <c r="J415" s="17" t="inlineStr">
        <is>
          <t>Bachelor of Science</t>
        </is>
      </c>
      <c r="K415" s="17" t="n"/>
      <c r="L415" s="82" t="inlineStr">
        <is>
          <t>20 of 20</t>
        </is>
      </c>
      <c r="M415" s="83" t="n"/>
      <c r="N415" s="83" t="n"/>
      <c r="O415" s="83" t="inlineStr">
        <is>
          <t>Latest rating: Not rated · manager · 9-box: Not placed · manager</t>
        </is>
      </c>
      <c r="P415" s="83" t="inlineStr">
        <is>
          <t>Complexity &amp; Expertise: A2: Creates social media creatives and edits videos, including AI videos in After Effects → matches the start
Autonomy &amp; Decision: A1: States that approvals are needed; no independent decisions named → moved down 0.5
Accountability &amp; Impact: A2: Creatives delivered jointly with a co-worker; no personal accountability claimed → matches the start
Leadership &amp; Strategy: A1: No guiding or leading of others described → matches the start</t>
        </is>
      </c>
      <c r="Q415" s="84" t="inlineStr">
        <is>
          <t>Open ▸</t>
        </is>
      </c>
      <c r="R415" s="84" t="inlineStr">
        <is>
          <t>Card ▸</t>
        </is>
      </c>
      <c r="S415" s="85" t="inlineStr">
        <is>
          <t>Design &amp; Creative</t>
        </is>
      </c>
      <c r="T415" s="86" t="inlineStr">
        <is>
          <t>Brand, Graphic &amp; Video Design</t>
        </is>
      </c>
      <c r="U415" s="86" t="inlineStr">
        <is>
          <t>R025</t>
        </is>
      </c>
      <c r="V415" s="86" t="inlineStr">
        <is>
          <t>Brand, Graphic &amp; Video Design · IC</t>
        </is>
      </c>
      <c r="W415" s="101" t="inlineStr">
        <is>
          <t>A2</t>
        </is>
      </c>
      <c r="X415" s="86" t="inlineStr">
        <is>
          <t>Band A · Practitioner</t>
        </is>
      </c>
      <c r="Y415" s="86" t="inlineStr">
        <is>
          <t>Designer</t>
        </is>
      </c>
      <c r="Z415" s="86" t="n"/>
      <c r="AA415" s="86" t="inlineStr">
        <is>
          <t>Placed at A2 by the evidence: six ratings × market-derived weights and rules R1–R13 · no move needed for the reporting line</t>
        </is>
      </c>
      <c r="AB415" s="86" t="n"/>
      <c r="AC415" s="88" t="inlineStr">
        <is>
          <t>A2</t>
        </is>
      </c>
      <c r="AD415" s="21" t="n"/>
      <c r="AE415" s="21" t="n"/>
      <c r="AF415" s="21" t="inlineStr">
        <is>
          <t>P1–P2 · SFIA 2 Assist</t>
        </is>
      </c>
      <c r="AG415" s="89" t="str">
        <f>IFERROR(IF(INDEX(RM_I_C,MATCH($U415,RM_KEY,0))="","",INDEX(RM_I_C,MATCH($U415,RM_KEY,0))),"")</f>
        <v>H</v>
      </c>
      <c r="AH415" s="90" t="str">
        <f>IFERROR(IF(INDEX(RM_I_Au,MATCH($U415,RM_KEY,0))="","",INDEX(RM_I_Au,MATCH($U415,RM_KEY,0))),"")</f>
        <v>M</v>
      </c>
      <c r="AI415" s="90" t="str">
        <f>IFERROR(IF(INDEX(RM_I_Ac,MATCH($U415,RM_KEY,0))="","",INDEX(RM_I_Ac,MATCH($U415,RM_KEY,0))),"")</f>
        <v>L</v>
      </c>
      <c r="AJ415" s="90" t="str">
        <f>IFERROR(IF(INDEX(RM_I_L,MATCH($U415,RM_KEY,0))="","",INDEX(RM_I_L,MATCH($U415,RM_KEY,0))),"")</f>
        <v>L</v>
      </c>
      <c r="AK415" s="90" t="str">
        <f>IFERROR(IF(INDEX(RM_I_BI,MATCH($U415,RM_KEY,0))="","",INDEX(RM_I_BI,MATCH($U415,RM_KEY,0))),"")</f>
        <v>M</v>
      </c>
      <c r="AL415" s="90" t="str">
        <f>IFERROR(IF(INDEX(RM_I_Exp,MATCH($U415,RM_KEY,0))="","",INDEX(RM_I_Exp,MATCH($U415,RM_KEY,0))),"")</f>
        <v>L</v>
      </c>
      <c r="AM415" s="90" t="str">
        <f>IFERROR(IF(INDEX(RM_I_Edu,MATCH($U415,RM_KEY,0))="","",INDEX(RM_I_Edu,MATCH($U415,RM_KEY,0))),"")</f>
        <v>L</v>
      </c>
      <c r="AN415" s="91" t="str">
        <f>IFERROR(IF(INDEX(RM_M_C,MATCH($U415,RM_KEY,0))="","",INDEX(RM_M_C,MATCH($U415,RM_KEY,0))),"")</f>
        <v>H</v>
      </c>
      <c r="AO415" s="92" t="str">
        <f>IFERROR(IF(INDEX(RM_M_Au,MATCH($U415,RM_KEY,0))="","",INDEX(RM_M_Au,MATCH($U415,RM_KEY,0))),"")</f>
        <v>M</v>
      </c>
      <c r="AP415" s="92" t="str">
        <f>IFERROR(IF(INDEX(RM_M_Ac,MATCH($U415,RM_KEY,0))="","",INDEX(RM_M_Ac,MATCH($U415,RM_KEY,0))),"")</f>
        <v>M</v>
      </c>
      <c r="AQ415" s="92" t="str">
        <f>IFERROR(IF(INDEX(RM_M_L,MATCH($U415,RM_KEY,0))="","",INDEX(RM_M_L,MATCH($U415,RM_KEY,0))),"")</f>
        <v>L</v>
      </c>
      <c r="AR415" s="92" t="str">
        <f>IFERROR(IF(INDEX(RM_M_BI,MATCH($U415,RM_KEY,0))="","",INDEX(RM_M_BI,MATCH($U415,RM_KEY,0))),"")</f>
        <v>L</v>
      </c>
      <c r="AS415" s="92" t="str">
        <f>IFERROR(IF(INDEX(RM_M_Exp,MATCH($U415,RM_KEY,0))="","",INDEX(RM_M_Exp,MATCH($U415,RM_KEY,0))),"")</f>
        <v>L</v>
      </c>
      <c r="AT415" s="92" t="str">
        <f>IFERROR(IF(INDEX(RM_M_Edu,MATCH($U415,RM_KEY,0))="","",INDEX(RM_M_Edu,MATCH($U415,RM_KEY,0))),"")</f>
        <v>L</v>
      </c>
      <c r="AU415" s="93" t="str">
        <f>IFERROR(IF(INDEX(RM_L_C,MATCH($U415,RM_KEY,0))="","",INDEX(RM_L_C,MATCH($U415,RM_KEY,0))),"")</f>
        <v/>
      </c>
      <c r="AV415" s="94" t="str">
        <f>IFERROR(IF(INDEX(RM_L_Au,MATCH($U415,RM_KEY,0))="","",INDEX(RM_L_Au,MATCH($U415,RM_KEY,0))),"")</f>
        <v/>
      </c>
      <c r="AW415" s="94" t="str">
        <f>IFERROR(IF(INDEX(RM_L_Ac,MATCH($U415,RM_KEY,0))="","",INDEX(RM_L_Ac,MATCH($U415,RM_KEY,0))),"")</f>
        <v/>
      </c>
      <c r="AX415" s="94" t="str">
        <f>IFERROR(IF(INDEX(RM_L_L,MATCH($U415,RM_KEY,0))="","",INDEX(RM_L_L,MATCH($U415,RM_KEY,0))),"")</f>
        <v/>
      </c>
      <c r="AY415" s="94" t="str">
        <f>IFERROR(IF(INDEX(RM_L_BI,MATCH($U415,RM_KEY,0))="","",INDEX(RM_L_BI,MATCH($U415,RM_KEY,0))),"")</f>
        <v/>
      </c>
      <c r="AZ415" s="94" t="str">
        <f>IFERROR(IF(INDEX(RM_L_Exp,MATCH($U415,RM_KEY,0))="","",INDEX(RM_L_Exp,MATCH($U415,RM_KEY,0))),"")</f>
        <v/>
      </c>
      <c r="BA415" s="94" t="str">
        <f>IFERROR(IF(INDEX(RM_L_Edu,MATCH($U415,RM_KEY,0))="","",INDEX(RM_L_Edu,MATCH($U415,RM_KEY,0))),"")</f>
        <v/>
      </c>
      <c r="BB415" s="89" t="inlineStr">
        <is>
          <t>M</t>
        </is>
      </c>
      <c r="BC415" s="90" t="inlineStr">
        <is>
          <t>M</t>
        </is>
      </c>
      <c r="BD415" s="90" t="inlineStr">
        <is>
          <t>M</t>
        </is>
      </c>
      <c r="BE415" s="90" t="inlineStr">
        <is>
          <t>L</t>
        </is>
      </c>
      <c r="BF415" s="90" t="n"/>
      <c r="BG415" s="90" t="n"/>
      <c r="BH415" s="90" t="inlineStr">
        <is>
          <t>M</t>
        </is>
      </c>
      <c r="BI415" s="93" t="n"/>
      <c r="BJ415" s="94" t="n"/>
      <c r="BK415" s="94" t="n"/>
      <c r="BL415" s="94" t="n"/>
      <c r="BM415" s="94" t="n"/>
      <c r="BN415" s="94" t="n"/>
      <c r="BO415" s="94" t="n"/>
      <c r="BP415" s="63" t="n"/>
      <c r="BQ415" s="95" t="str">
        <f>IF(CY415=0,"",IF(BP415&lt;&gt;"",BP415,IF(LEFT(W415,1)="X",W415,IF(OR(W415="B+",W415="C+"),INDEX(LAD_PC,MAX(1,MIN(14,MATCH(W415,LAD_PC,0)+IF((DA415-CZ415)&gt;=0.5,1,IF((DA415-CZ415)&lt;=-0.5,-1,0))))),INDEX(LAD_STD,MAX(1,MIN(12,MATCH(W415,LAD_STD,0)+IF((DA415-CZ415)&gt;=0.5,1,IF((DA415-CZ415)&lt;=-0.5,-1,0)))))))))</f>
        <v/>
      </c>
      <c r="BR415" s="86" t="str">
        <f>IF(BQ415="","",IFERROR(CHOOSE(INDEX(B_RANK,MATCH(BQ415,B_LVL,0)),"Band A · Practitioner","Band B · Specialist / Manager","B+ · Player-Coach","Band C · Principal / Head","C+ · Player-Coach","Band D · Business leadership","Band E · Enterprise leadership"),"Band X · Consultant"))</f>
        <v/>
      </c>
      <c r="BS415" s="86" t="str">
        <f>IF(BQ415="","",IF(BQ415=W415,"• Same",IF(INDEX(B_VAL,MATCH(BQ415,B_LVL,0))&gt;INDEX(B_VAL,MATCH(W415,B_LVL,0)),"▲ Up","▼ Down")))</f>
        <v/>
      </c>
      <c r="BT415" s="95" t="str">
        <f>IF(BQ415&lt;&gt;"",BQ415,W415)</f>
        <v>A2</v>
      </c>
      <c r="BU415" s="86" t="str">
        <f>IFERROR(IF($H415="","—",IF(OR(LEFT(BT415,1)="X",LEFT(INDEX($BT$7:$BT$592,MATCH($H415,$D$7:$D$592,0)),1)="X"),"—",IF(AND(LEFT(BT415,1)="E",LEFT(INDEX($BT$7:$BT$592,MATCH($H415,$D$7:$D$592,0)),1)="E"),"Exception · Band E",IF(INDEX(B_VAL,MATCH(BT415,B_LVL,0))&gt;=INDEX(B_VAL,MATCH(INDEX($BT$7:$BT$592,MATCH($H415,$D$7:$D$592,0)),B_LVL,0)),"⚠ At or above the manager",IF(INDEX(B_RANK,MATCH(BT415,B_LVL,0))=INDEX(B_RANK,MATCH(INDEX($BT$7:$BT$592,MATCH($H415,$D$7:$D$592,0)),B_LVL,0)),"⚠ Same band as the manager","OK"))))),"—")</f>
        <v>OK</v>
      </c>
      <c r="BV415" s="64" t="n"/>
      <c r="BW415" s="20">
        <f>IFERROR(INDEX(LMH_PTS,MATCH(AG415,LMH_KEY,0)),0)</f>
        <v>9</v>
      </c>
      <c r="BX415" s="21">
        <f>IFERROR(INDEX(LMH_PTS,MATCH(AH415,LMH_KEY,0)),0)</f>
        <v>3</v>
      </c>
      <c r="BY415" s="21">
        <f>IFERROR(INDEX(LMH_PTS,MATCH(AI415,LMH_KEY,0)),0)</f>
        <v>1</v>
      </c>
      <c r="BZ415" s="21">
        <f>IFERROR(INDEX(LMH_PTS,MATCH(AJ415,LMH_KEY,0)),0)</f>
        <v>1</v>
      </c>
      <c r="CA415" s="21">
        <f>IFERROR(INDEX(LMH_PTS,MATCH(AK415,LMH_KEY,0)),0)</f>
        <v>3</v>
      </c>
      <c r="CB415" s="21">
        <f>IFERROR(INDEX(LMH_PTS,MATCH(AL415,LMH_KEY,0)),0)</f>
        <v>1</v>
      </c>
      <c r="CC415" s="21">
        <f>IFERROR(INDEX(LMH_PTS,MATCH(AM415,LMH_KEY,0)),0)</f>
        <v>1</v>
      </c>
      <c r="CD415" s="21">
        <f>IFERROR(INDEX(LMH_PTS,MATCH(IF(AU415&lt;&gt;"",AU415,AG415),LMH_KEY,0)),0)</f>
        <v>9</v>
      </c>
      <c r="CE415" s="21">
        <f>IFERROR(INDEX(LMH_PTS,MATCH(IF(AV415&lt;&gt;"",AV415,AH415),LMH_KEY,0)),0)</f>
        <v>3</v>
      </c>
      <c r="CF415" s="21">
        <f>IFERROR(INDEX(LMH_PTS,MATCH(IF(AW415&lt;&gt;"",AW415,AI415),LMH_KEY,0)),0)</f>
        <v>1</v>
      </c>
      <c r="CG415" s="21">
        <f>IFERROR(INDEX(LMH_PTS,MATCH(IF(AX415&lt;&gt;"",AX415,AJ415),LMH_KEY,0)),0)</f>
        <v>1</v>
      </c>
      <c r="CH415" s="21">
        <f>IFERROR(INDEX(LMH_PTS,MATCH(IF(AY415&lt;&gt;"",AY415,AK415),LMH_KEY,0)),0)</f>
        <v>3</v>
      </c>
      <c r="CI415" s="21">
        <f>IFERROR(INDEX(LMH_PTS,MATCH(IF(AZ415&lt;&gt;"",AZ415,AL415),LMH_KEY,0)),0)</f>
        <v>1</v>
      </c>
      <c r="CJ415" s="21">
        <f>IFERROR(INDEX(LMH_PTS,MATCH(IF(BA415&lt;&gt;"",BA415,AM415),LMH_KEY,0)),0)</f>
        <v>1</v>
      </c>
      <c r="CK415" s="21">
        <f>IF(BB415="",0,IFERROR(INDEX(LMH_STEP,MATCH(BB415,LMH_KEY,0)),0))</f>
        <v>0</v>
      </c>
      <c r="CL415" s="21">
        <f>IF(BC415="",0,IFERROR(INDEX(LMH_STEP,MATCH(BC415,LMH_KEY,0)),0))</f>
        <v>0</v>
      </c>
      <c r="CM415" s="21">
        <f>IF(BD415="",0,IFERROR(INDEX(LMH_STEP,MATCH(BD415,LMH_KEY,0)),0))</f>
        <v>0</v>
      </c>
      <c r="CN415" s="21">
        <f>IF(BE415="",0,IFERROR(INDEX(LMH_STEP,MATCH(BE415,LMH_KEY,0)),0))</f>
        <v>-1</v>
      </c>
      <c r="CO415" s="21">
        <f>IF(BF415="",0,IFERROR(INDEX(LMH_STEP,MATCH(BF415,LMH_KEY,0)),0))</f>
        <v>0</v>
      </c>
      <c r="CP415" s="21">
        <f>IF(BG415="",0,IFERROR(INDEX(LMH_STEP,MATCH(BG415,LMH_KEY,0)),0))</f>
        <v>0</v>
      </c>
      <c r="CQ415" s="21">
        <f>IF(BH415="",0,IFERROR(INDEX(LMH_STEP,MATCH(BH415,LMH_KEY,0)),0))</f>
        <v>0</v>
      </c>
      <c r="CR415" s="21">
        <f>IF(BI415&lt;&gt;"",IFERROR(INDEX(LMH_STEP,MATCH(BI415,LMH_KEY,0)),0),CK415)</f>
        <v>0</v>
      </c>
      <c r="CS415" s="21">
        <f>IF(BJ415&lt;&gt;"",IFERROR(INDEX(LMH_STEP,MATCH(BJ415,LMH_KEY,0)),0),CL415)</f>
        <v>0</v>
      </c>
      <c r="CT415" s="21">
        <f>IF(BK415&lt;&gt;"",IFERROR(INDEX(LMH_STEP,MATCH(BK415,LMH_KEY,0)),0),CM415)</f>
        <v>0</v>
      </c>
      <c r="CU415" s="21">
        <f>IF(BL415&lt;&gt;"",IFERROR(INDEX(LMH_STEP,MATCH(BL415,LMH_KEY,0)),0),CN415)</f>
        <v>-1</v>
      </c>
      <c r="CV415" s="21">
        <f>IF(BM415&lt;&gt;"",IFERROR(INDEX(LMH_STEP,MATCH(BM415,LMH_KEY,0)),0),CO415)</f>
        <v>0</v>
      </c>
      <c r="CW415" s="21">
        <f>IF(BN415&lt;&gt;"",IFERROR(INDEX(LMH_STEP,MATCH(BN415,LMH_KEY,0)),0),CP415)</f>
        <v>0</v>
      </c>
      <c r="CX415" s="21">
        <f>IF(BO415&lt;&gt;"",IFERROR(INDEX(LMH_STEP,MATCH(BO415,LMH_KEY,0)),0),CQ415)</f>
        <v>0</v>
      </c>
      <c r="CY415" s="21">
        <f>COUNTA(BI415:BO415)+IF(BP415&lt;&gt;"",1,0)+IFERROR(INDEX(RM_LCNT,MATCH($U415,RM_KEY,0)),0)</f>
        <v>0</v>
      </c>
      <c r="CZ415" s="21">
        <f>IF((BW415+BX415+BY415+BZ415+CA415+CB415+CC415)=0,0,(BW415*CK415+BX415*CL415+BY415*CM415+BZ415*CN415+CA415*CO415+CB415*CP415+CC415*CQ415)/(BW415+BX415+BY415+BZ415+CA415+CB415+CC415))</f>
        <v>-0.0526315789473684</v>
      </c>
      <c r="DA415" s="21">
        <f>IF((CD415+CE415+CF415+CG415+CH415+CI415+CJ415)=0,0,(CD415*CR415+CE415*CS415+CF415*CT415+CG415*CU415+CH415*CV415+CI415*CW415+CJ415*CX415)/(CD415+CE415+CF415+CG415+CH415+CI415+CJ415))</f>
        <v>-0.0526315789473684</v>
      </c>
    </row>
    <row r="416" ht="70" customHeight="1">
      <c r="A416" s="59" t="inlineStr">
        <is>
          <t>Datatech</t>
        </is>
      </c>
      <c r="B416" s="17" t="inlineStr">
        <is>
          <t>Product Management</t>
        </is>
      </c>
      <c r="C416" s="17" t="n">
        <v>2</v>
      </c>
      <c r="D416" s="17" t="inlineStr">
        <is>
          <t>IRISDT0008</t>
        </is>
      </c>
      <c r="E416" s="17" t="inlineStr">
        <is>
          <t>Nilesh Majumdar</t>
        </is>
      </c>
      <c r="F416" s="17" t="inlineStr">
        <is>
          <t>Senior Product Manager</t>
        </is>
      </c>
      <c r="G416" s="17" t="inlineStr">
        <is>
          <t>Shilpa Dhobale</t>
        </is>
      </c>
      <c r="H416" s="17" t="inlineStr">
        <is>
          <t>IRISDT0001</t>
        </is>
      </c>
      <c r="I416" s="17" t="n">
        <v>7.1</v>
      </c>
      <c r="J416" s="17" t="inlineStr">
        <is>
          <t>MBA</t>
        </is>
      </c>
      <c r="K416" s="17" t="inlineStr">
        <is>
          <t>L5 – Manager</t>
        </is>
      </c>
      <c r="L416" s="82" t="inlineStr">
        <is>
          <t>20 of 20</t>
        </is>
      </c>
      <c r="M416" s="83" t="n"/>
      <c r="N416" s="83" t="n"/>
      <c r="O416" s="83" t="inlineStr">
        <is>
          <t>Latest rating: 3 · 9-box: Future Leader</t>
        </is>
      </c>
      <c r="P416" s="83" t="inlineStr">
        <is>
          <t>Complexity &amp; Expertise: B3: Runs several products for small businesses, lenders and corporates on regulated data; pricing, unit economics → matches the start
Autonomy &amp; Decision: B3: Sets the product roadmap and prioritises across products; decides what gets built → matches the start
Accountability &amp; Impact: B3: Owns product adoption, retention and product revenue; answerable for PMs' decisions → moved up 0.5
Leadership &amp; Strategy: B2: Leads the PM team; six direct reports → matches the start</t>
        </is>
      </c>
      <c r="Q416" s="84" t="inlineStr">
        <is>
          <t>Open ▸</t>
        </is>
      </c>
      <c r="R416" s="84" t="inlineStr">
        <is>
          <t>Card ▸</t>
        </is>
      </c>
      <c r="S416" s="85" t="inlineStr">
        <is>
          <t>Product Management</t>
        </is>
      </c>
      <c r="T416" s="86" t="inlineStr">
        <is>
          <t>Product Management</t>
        </is>
      </c>
      <c r="U416" s="86" t="inlineStr">
        <is>
          <t>R064</t>
        </is>
      </c>
      <c r="V416" s="86" t="inlineStr">
        <is>
          <t>Product Management · Manager</t>
        </is>
      </c>
      <c r="W416" s="99" t="inlineStr">
        <is>
          <t>B2</t>
        </is>
      </c>
      <c r="X416" s="86" t="inlineStr">
        <is>
          <t>Band B · Specialist / Manager</t>
        </is>
      </c>
      <c r="Y416" s="86" t="inlineStr">
        <is>
          <t>Product Manager</t>
        </is>
      </c>
      <c r="Z416" s="86" t="n"/>
      <c r="AA416" s="86" t="inlineStr">
        <is>
          <t>Placed at B2 by the evidence: six ratings × market-derived weights and rules R1–R13 · no move needed for the reporting line</t>
        </is>
      </c>
      <c r="AB416" s="86" t="n"/>
      <c r="AC416" s="88" t="inlineStr">
        <is>
          <t>B3</t>
        </is>
      </c>
      <c r="AD416" s="21" t="inlineStr">
        <is>
          <t>Medium · 7.1 yrs vs market 6–10 yrs for B2</t>
        </is>
      </c>
      <c r="AE416" s="21" t="inlineStr">
        <is>
          <t>6 direct reports · norm IC: none · People: 6–8 knowledge work, 8–12 standardised delivery</t>
        </is>
      </c>
      <c r="AF416" s="21" t="inlineStr">
        <is>
          <t>P4 / M3 · SFIA 4–5</t>
        </is>
      </c>
      <c r="AG416" s="89" t="str">
        <f>IFERROR(IF(INDEX(RM_I_C,MATCH($U416,RM_KEY,0))="","",INDEX(RM_I_C,MATCH($U416,RM_KEY,0))),"")</f>
        <v>H</v>
      </c>
      <c r="AH416" s="90" t="str">
        <f>IFERROR(IF(INDEX(RM_I_Au,MATCH($U416,RM_KEY,0))="","",INDEX(RM_I_Au,MATCH($U416,RM_KEY,0))),"")</f>
        <v>M</v>
      </c>
      <c r="AI416" s="90" t="str">
        <f>IFERROR(IF(INDEX(RM_I_Ac,MATCH($U416,RM_KEY,0))="","",INDEX(RM_I_Ac,MATCH($U416,RM_KEY,0))),"")</f>
        <v>M</v>
      </c>
      <c r="AJ416" s="90" t="str">
        <f>IFERROR(IF(INDEX(RM_I_L,MATCH($U416,RM_KEY,0))="","",INDEX(RM_I_L,MATCH($U416,RM_KEY,0))),"")</f>
        <v>M</v>
      </c>
      <c r="AK416" s="90" t="str">
        <f>IFERROR(IF(INDEX(RM_I_BI,MATCH($U416,RM_KEY,0))="","",INDEX(RM_I_BI,MATCH($U416,RM_KEY,0))),"")</f>
        <v>L</v>
      </c>
      <c r="AL416" s="90" t="str">
        <f>IFERROR(IF(INDEX(RM_I_Exp,MATCH($U416,RM_KEY,0))="","",INDEX(RM_I_Exp,MATCH($U416,RM_KEY,0))),"")</f>
        <v>L</v>
      </c>
      <c r="AM416" s="90" t="str">
        <f>IFERROR(IF(INDEX(RM_I_Edu,MATCH($U416,RM_KEY,0))="","",INDEX(RM_I_Edu,MATCH($U416,RM_KEY,0))),"")</f>
        <v>L</v>
      </c>
      <c r="AN416" s="91" t="str">
        <f>IFERROR(IF(INDEX(RM_M_C,MATCH($U416,RM_KEY,0))="","",INDEX(RM_M_C,MATCH($U416,RM_KEY,0))),"")</f>
        <v>H</v>
      </c>
      <c r="AO416" s="92" t="str">
        <f>IFERROR(IF(INDEX(RM_M_Au,MATCH($U416,RM_KEY,0))="","",INDEX(RM_M_Au,MATCH($U416,RM_KEY,0))),"")</f>
        <v>M</v>
      </c>
      <c r="AP416" s="92" t="str">
        <f>IFERROR(IF(INDEX(RM_M_Ac,MATCH($U416,RM_KEY,0))="","",INDEX(RM_M_Ac,MATCH($U416,RM_KEY,0))),"")</f>
        <v>M</v>
      </c>
      <c r="AQ416" s="92" t="str">
        <f>IFERROR(IF(INDEX(RM_M_L,MATCH($U416,RM_KEY,0))="","",INDEX(RM_M_L,MATCH($U416,RM_KEY,0))),"")</f>
        <v>M</v>
      </c>
      <c r="AR416" s="92" t="str">
        <f>IFERROR(IF(INDEX(RM_M_BI,MATCH($U416,RM_KEY,0))="","",INDEX(RM_M_BI,MATCH($U416,RM_KEY,0))),"")</f>
        <v>L</v>
      </c>
      <c r="AS416" s="92" t="str">
        <f>IFERROR(IF(INDEX(RM_M_Exp,MATCH($U416,RM_KEY,0))="","",INDEX(RM_M_Exp,MATCH($U416,RM_KEY,0))),"")</f>
        <v>L</v>
      </c>
      <c r="AT416" s="92" t="str">
        <f>IFERROR(IF(INDEX(RM_M_Edu,MATCH($U416,RM_KEY,0))="","",INDEX(RM_M_Edu,MATCH($U416,RM_KEY,0))),"")</f>
        <v>L</v>
      </c>
      <c r="AU416" s="93" t="str">
        <f>IFERROR(IF(INDEX(RM_L_C,MATCH($U416,RM_KEY,0))="","",INDEX(RM_L_C,MATCH($U416,RM_KEY,0))),"")</f>
        <v/>
      </c>
      <c r="AV416" s="94" t="str">
        <f>IFERROR(IF(INDEX(RM_L_Au,MATCH($U416,RM_KEY,0))="","",INDEX(RM_L_Au,MATCH($U416,RM_KEY,0))),"")</f>
        <v/>
      </c>
      <c r="AW416" s="94" t="str">
        <f>IFERROR(IF(INDEX(RM_L_Ac,MATCH($U416,RM_KEY,0))="","",INDEX(RM_L_Ac,MATCH($U416,RM_KEY,0))),"")</f>
        <v/>
      </c>
      <c r="AX416" s="94" t="str">
        <f>IFERROR(IF(INDEX(RM_L_L,MATCH($U416,RM_KEY,0))="","",INDEX(RM_L_L,MATCH($U416,RM_KEY,0))),"")</f>
        <v/>
      </c>
      <c r="AY416" s="94" t="str">
        <f>IFERROR(IF(INDEX(RM_L_BI,MATCH($U416,RM_KEY,0))="","",INDEX(RM_L_BI,MATCH($U416,RM_KEY,0))),"")</f>
        <v/>
      </c>
      <c r="AZ416" s="94" t="str">
        <f>IFERROR(IF(INDEX(RM_L_Exp,MATCH($U416,RM_KEY,0))="","",INDEX(RM_L_Exp,MATCH($U416,RM_KEY,0))),"")</f>
        <v/>
      </c>
      <c r="BA416" s="94" t="str">
        <f>IFERROR(IF(INDEX(RM_L_Edu,MATCH($U416,RM_KEY,0))="","",INDEX(RM_L_Edu,MATCH($U416,RM_KEY,0))),"")</f>
        <v/>
      </c>
      <c r="BB416" s="89" t="inlineStr">
        <is>
          <t>H</t>
        </is>
      </c>
      <c r="BC416" s="90" t="inlineStr">
        <is>
          <t>H</t>
        </is>
      </c>
      <c r="BD416" s="90" t="inlineStr">
        <is>
          <t>H</t>
        </is>
      </c>
      <c r="BE416" s="90" t="inlineStr">
        <is>
          <t>M</t>
        </is>
      </c>
      <c r="BF416" s="90" t="inlineStr">
        <is>
          <t>H</t>
        </is>
      </c>
      <c r="BG416" s="90" t="inlineStr">
        <is>
          <t>M</t>
        </is>
      </c>
      <c r="BH416" s="90" t="inlineStr">
        <is>
          <t>H</t>
        </is>
      </c>
      <c r="BI416" s="93" t="n"/>
      <c r="BJ416" s="94" t="n"/>
      <c r="BK416" s="94" t="n"/>
      <c r="BL416" s="94" t="n"/>
      <c r="BM416" s="94" t="n"/>
      <c r="BN416" s="94" t="n"/>
      <c r="BO416" s="94" t="n"/>
      <c r="BP416" s="63" t="n"/>
      <c r="BQ416" s="95" t="str">
        <f>IF(CY416=0,"",IF(BP416&lt;&gt;"",BP416,IF(LEFT(W416,1)="X",W416,IF(OR(W416="B+",W416="C+"),INDEX(LAD_PC,MAX(1,MIN(14,MATCH(W416,LAD_PC,0)+IF((DA416-CZ416)&gt;=0.5,1,IF((DA416-CZ416)&lt;=-0.5,-1,0))))),INDEX(LAD_STD,MAX(1,MIN(12,MATCH(W416,LAD_STD,0)+IF((DA416-CZ416)&gt;=0.5,1,IF((DA416-CZ416)&lt;=-0.5,-1,0)))))))))</f>
        <v/>
      </c>
      <c r="BR416" s="86" t="str">
        <f>IF(BQ416="","",IFERROR(CHOOSE(INDEX(B_RANK,MATCH(BQ416,B_LVL,0)),"Band A · Practitioner","Band B · Specialist / Manager","B+ · Player-Coach","Band C · Principal / Head","C+ · Player-Coach","Band D · Business leadership","Band E · Enterprise leadership"),"Band X · Consultant"))</f>
        <v/>
      </c>
      <c r="BS416" s="86" t="str">
        <f>IF(BQ416="","",IF(BQ416=W416,"• Same",IF(INDEX(B_VAL,MATCH(BQ416,B_LVL,0))&gt;INDEX(B_VAL,MATCH(W416,B_LVL,0)),"▲ Up","▼ Down")))</f>
        <v/>
      </c>
      <c r="BT416" s="95" t="str">
        <f>IF(BQ416&lt;&gt;"",BQ416,W416)</f>
        <v>B2</v>
      </c>
      <c r="BU416" s="86" t="str">
        <f>IFERROR(IF($H416="","—",IF(OR(LEFT(BT416,1)="X",LEFT(INDEX($BT$7:$BT$592,MATCH($H416,$D$7:$D$592,0)),1)="X"),"—",IF(AND(LEFT(BT416,1)="E",LEFT(INDEX($BT$7:$BT$592,MATCH($H416,$D$7:$D$592,0)),1)="E"),"Exception · Band E",IF(INDEX(B_VAL,MATCH(BT416,B_LVL,0))&gt;=INDEX(B_VAL,MATCH(INDEX($BT$7:$BT$592,MATCH($H416,$D$7:$D$592,0)),B_LVL,0)),"⚠ At or above the manager",IF(INDEX(B_RANK,MATCH(BT416,B_LVL,0))=INDEX(B_RANK,MATCH(INDEX($BT$7:$BT$592,MATCH($H416,$D$7:$D$592,0)),B_LVL,0)),"⚠ Same band as the manager","OK"))))),"—")</f>
        <v>OK</v>
      </c>
      <c r="BV416" s="64" t="n"/>
      <c r="BW416" s="20">
        <f>IFERROR(INDEX(LMH_PTS,MATCH(AG416,LMH_KEY,0)),0)</f>
        <v>9</v>
      </c>
      <c r="BX416" s="21">
        <f>IFERROR(INDEX(LMH_PTS,MATCH(AH416,LMH_KEY,0)),0)</f>
        <v>3</v>
      </c>
      <c r="BY416" s="21">
        <f>IFERROR(INDEX(LMH_PTS,MATCH(AI416,LMH_KEY,0)),0)</f>
        <v>3</v>
      </c>
      <c r="BZ416" s="21">
        <f>IFERROR(INDEX(LMH_PTS,MATCH(AJ416,LMH_KEY,0)),0)</f>
        <v>3</v>
      </c>
      <c r="CA416" s="21">
        <f>IFERROR(INDEX(LMH_PTS,MATCH(AK416,LMH_KEY,0)),0)</f>
        <v>1</v>
      </c>
      <c r="CB416" s="21">
        <f>IFERROR(INDEX(LMH_PTS,MATCH(AL416,LMH_KEY,0)),0)</f>
        <v>1</v>
      </c>
      <c r="CC416" s="21">
        <f>IFERROR(INDEX(LMH_PTS,MATCH(AM416,LMH_KEY,0)),0)</f>
        <v>1</v>
      </c>
      <c r="CD416" s="21">
        <f>IFERROR(INDEX(LMH_PTS,MATCH(IF(AU416&lt;&gt;"",AU416,AG416),LMH_KEY,0)),0)</f>
        <v>9</v>
      </c>
      <c r="CE416" s="21">
        <f>IFERROR(INDEX(LMH_PTS,MATCH(IF(AV416&lt;&gt;"",AV416,AH416),LMH_KEY,0)),0)</f>
        <v>3</v>
      </c>
      <c r="CF416" s="21">
        <f>IFERROR(INDEX(LMH_PTS,MATCH(IF(AW416&lt;&gt;"",AW416,AI416),LMH_KEY,0)),0)</f>
        <v>3</v>
      </c>
      <c r="CG416" s="21">
        <f>IFERROR(INDEX(LMH_PTS,MATCH(IF(AX416&lt;&gt;"",AX416,AJ416),LMH_KEY,0)),0)</f>
        <v>3</v>
      </c>
      <c r="CH416" s="21">
        <f>IFERROR(INDEX(LMH_PTS,MATCH(IF(AY416&lt;&gt;"",AY416,AK416),LMH_KEY,0)),0)</f>
        <v>1</v>
      </c>
      <c r="CI416" s="21">
        <f>IFERROR(INDEX(LMH_PTS,MATCH(IF(AZ416&lt;&gt;"",AZ416,AL416),LMH_KEY,0)),0)</f>
        <v>1</v>
      </c>
      <c r="CJ416" s="21">
        <f>IFERROR(INDEX(LMH_PTS,MATCH(IF(BA416&lt;&gt;"",BA416,AM416),LMH_KEY,0)),0)</f>
        <v>1</v>
      </c>
      <c r="CK416" s="21">
        <f>IF(BB416="",0,IFERROR(INDEX(LMH_STEP,MATCH(BB416,LMH_KEY,0)),0))</f>
        <v>1</v>
      </c>
      <c r="CL416" s="21">
        <f>IF(BC416="",0,IFERROR(INDEX(LMH_STEP,MATCH(BC416,LMH_KEY,0)),0))</f>
        <v>1</v>
      </c>
      <c r="CM416" s="21">
        <f>IF(BD416="",0,IFERROR(INDEX(LMH_STEP,MATCH(BD416,LMH_KEY,0)),0))</f>
        <v>1</v>
      </c>
      <c r="CN416" s="21">
        <f>IF(BE416="",0,IFERROR(INDEX(LMH_STEP,MATCH(BE416,LMH_KEY,0)),0))</f>
        <v>0</v>
      </c>
      <c r="CO416" s="21">
        <f>IF(BF416="",0,IFERROR(INDEX(LMH_STEP,MATCH(BF416,LMH_KEY,0)),0))</f>
        <v>1</v>
      </c>
      <c r="CP416" s="21">
        <f>IF(BG416="",0,IFERROR(INDEX(LMH_STEP,MATCH(BG416,LMH_KEY,0)),0))</f>
        <v>0</v>
      </c>
      <c r="CQ416" s="21">
        <f>IF(BH416="",0,IFERROR(INDEX(LMH_STEP,MATCH(BH416,LMH_KEY,0)),0))</f>
        <v>1</v>
      </c>
      <c r="CR416" s="21">
        <f>IF(BI416&lt;&gt;"",IFERROR(INDEX(LMH_STEP,MATCH(BI416,LMH_KEY,0)),0),CK416)</f>
        <v>1</v>
      </c>
      <c r="CS416" s="21">
        <f>IF(BJ416&lt;&gt;"",IFERROR(INDEX(LMH_STEP,MATCH(BJ416,LMH_KEY,0)),0),CL416)</f>
        <v>1</v>
      </c>
      <c r="CT416" s="21">
        <f>IF(BK416&lt;&gt;"",IFERROR(INDEX(LMH_STEP,MATCH(BK416,LMH_KEY,0)),0),CM416)</f>
        <v>1</v>
      </c>
      <c r="CU416" s="21">
        <f>IF(BL416&lt;&gt;"",IFERROR(INDEX(LMH_STEP,MATCH(BL416,LMH_KEY,0)),0),CN416)</f>
        <v>0</v>
      </c>
      <c r="CV416" s="21">
        <f>IF(BM416&lt;&gt;"",IFERROR(INDEX(LMH_STEP,MATCH(BM416,LMH_KEY,0)),0),CO416)</f>
        <v>1</v>
      </c>
      <c r="CW416" s="21">
        <f>IF(BN416&lt;&gt;"",IFERROR(INDEX(LMH_STEP,MATCH(BN416,LMH_KEY,0)),0),CP416)</f>
        <v>0</v>
      </c>
      <c r="CX416" s="21">
        <f>IF(BO416&lt;&gt;"",IFERROR(INDEX(LMH_STEP,MATCH(BO416,LMH_KEY,0)),0),CQ416)</f>
        <v>1</v>
      </c>
      <c r="CY416" s="21">
        <f>COUNTA(BI416:BO416)+IF(BP416&lt;&gt;"",1,0)+IFERROR(INDEX(RM_LCNT,MATCH($U416,RM_KEY,0)),0)</f>
        <v>0</v>
      </c>
      <c r="CZ416" s="21">
        <f>IF((BW416+BX416+BY416+BZ416+CA416+CB416+CC416)=0,0,(BW416*CK416+BX416*CL416+BY416*CM416+BZ416*CN416+CA416*CO416+CB416*CP416+CC416*CQ416)/(BW416+BX416+BY416+BZ416+CA416+CB416+CC416))</f>
        <v>0.80952380952381</v>
      </c>
      <c r="DA416" s="21">
        <f>IF((CD416+CE416+CF416+CG416+CH416+CI416+CJ416)=0,0,(CD416*CR416+CE416*CS416+CF416*CT416+CG416*CU416+CH416*CV416+CI416*CW416+CJ416*CX416)/(CD416+CE416+CF416+CG416+CH416+CI416+CJ416))</f>
        <v>0.80952380952381</v>
      </c>
    </row>
    <row r="417" ht="70" customHeight="1">
      <c r="A417" s="59" t="inlineStr">
        <is>
          <t>Datatech</t>
        </is>
      </c>
      <c r="B417" s="17" t="inlineStr">
        <is>
          <t>Product Management</t>
        </is>
      </c>
      <c r="C417" s="17" t="n">
        <v>3</v>
      </c>
      <c r="D417" s="17" t="inlineStr">
        <is>
          <t>IRISDT0010</t>
        </is>
      </c>
      <c r="E417" s="17" t="inlineStr">
        <is>
          <t>Piyush Raj</t>
        </is>
      </c>
      <c r="F417" s="17" t="inlineStr">
        <is>
          <t>Product Manager</t>
        </is>
      </c>
      <c r="G417" s="17" t="inlineStr">
        <is>
          <t>Nilesh Majumdar</t>
        </is>
      </c>
      <c r="H417" s="17" t="inlineStr">
        <is>
          <t>IRISDT0008</t>
        </is>
      </c>
      <c r="I417" s="17" t="n">
        <v>8.1</v>
      </c>
      <c r="J417" s="17" t="inlineStr">
        <is>
          <t>PGDM</t>
        </is>
      </c>
      <c r="K417" s="17" t="inlineStr">
        <is>
          <t>L5 – Manager</t>
        </is>
      </c>
      <c r="L417" s="82" t="inlineStr">
        <is>
          <t>20 of 20</t>
        </is>
      </c>
      <c r="M417" s="83" t="n"/>
      <c r="N417" s="83" t="inlineStr">
        <is>
          <t>Annual · set by manager: "%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t>
        </is>
      </c>
      <c r="O417" s="83" t="inlineStr">
        <is>
          <t>Latest rating: 4 · Potential: High · 9-box: High Impact / Growth Talent</t>
        </is>
      </c>
      <c r="P417" s="83" t="n"/>
      <c r="Q417" s="84" t="inlineStr">
        <is>
          <t>Open ▸</t>
        </is>
      </c>
      <c r="R417" s="84" t="inlineStr">
        <is>
          <t>Card ▸</t>
        </is>
      </c>
      <c r="S417" s="85" t="inlineStr">
        <is>
          <t>Product Management</t>
        </is>
      </c>
      <c r="T417" s="86" t="inlineStr">
        <is>
          <t>Product Management</t>
        </is>
      </c>
      <c r="U417" s="86" t="inlineStr">
        <is>
          <t>R063</t>
        </is>
      </c>
      <c r="V417" s="86" t="inlineStr">
        <is>
          <t>Product Management · IC</t>
        </is>
      </c>
      <c r="W417" s="101" t="inlineStr">
        <is>
          <t>A3</t>
        </is>
      </c>
      <c r="X417" s="86" t="inlineStr">
        <is>
          <t>Band A · Practitioner</t>
        </is>
      </c>
      <c r="Y417" s="86" t="inlineStr">
        <is>
          <t>Senior Product Associate</t>
        </is>
      </c>
      <c r="Z417" s="100" t="inlineStr">
        <is>
          <t>Keeps Product Manager for one cycle · then Senior Product Associate</t>
        </is>
      </c>
      <c r="AA417" s="86" t="inlineStr">
        <is>
          <t>Evidence level B2 · moved down to A3 so that no reportee shares a band with their manager, with the fewest moves across IRIS · pay and title protected for one cycle</t>
        </is>
      </c>
      <c r="AB417" s="86" t="n"/>
      <c r="AC417" s="88" t="inlineStr">
        <is>
          <t>B2</t>
        </is>
      </c>
      <c r="AD417" s="21" t="inlineStr">
        <is>
          <t>High · 8.1 yrs vs market 2–5 yrs for A3</t>
        </is>
      </c>
      <c r="AE417" s="21" t="n"/>
      <c r="AF417" s="21" t="inlineStr">
        <is>
          <t>P2 · SFIA 3 Apply</t>
        </is>
      </c>
      <c r="AG417" s="89" t="str">
        <f>IFERROR(IF(INDEX(RM_I_C,MATCH($U417,RM_KEY,0))="","",INDEX(RM_I_C,MATCH($U417,RM_KEY,0))),"")</f>
        <v>H</v>
      </c>
      <c r="AH417" s="90" t="str">
        <f>IFERROR(IF(INDEX(RM_I_Au,MATCH($U417,RM_KEY,0))="","",INDEX(RM_I_Au,MATCH($U417,RM_KEY,0))),"")</f>
        <v>M</v>
      </c>
      <c r="AI417" s="90" t="str">
        <f>IFERROR(IF(INDEX(RM_I_Ac,MATCH($U417,RM_KEY,0))="","",INDEX(RM_I_Ac,MATCH($U417,RM_KEY,0))),"")</f>
        <v>M</v>
      </c>
      <c r="AJ417" s="90" t="str">
        <f>IFERROR(IF(INDEX(RM_I_L,MATCH($U417,RM_KEY,0))="","",INDEX(RM_I_L,MATCH($U417,RM_KEY,0))),"")</f>
        <v>L</v>
      </c>
      <c r="AK417" s="90" t="str">
        <f>IFERROR(IF(INDEX(RM_I_BI,MATCH($U417,RM_KEY,0))="","",INDEX(RM_I_BI,MATCH($U417,RM_KEY,0))),"")</f>
        <v>L</v>
      </c>
      <c r="AL417" s="90" t="str">
        <f>IFERROR(IF(INDEX(RM_I_Exp,MATCH($U417,RM_KEY,0))="","",INDEX(RM_I_Exp,MATCH($U417,RM_KEY,0))),"")</f>
        <v>L</v>
      </c>
      <c r="AM417" s="90" t="str">
        <f>IFERROR(IF(INDEX(RM_I_Edu,MATCH($U417,RM_KEY,0))="","",INDEX(RM_I_Edu,MATCH($U417,RM_KEY,0))),"")</f>
        <v>L</v>
      </c>
      <c r="AN417" s="91" t="str">
        <f>IFERROR(IF(INDEX(RM_M_C,MATCH($U417,RM_KEY,0))="","",INDEX(RM_M_C,MATCH($U417,RM_KEY,0))),"")</f>
        <v>H</v>
      </c>
      <c r="AO417" s="92" t="str">
        <f>IFERROR(IF(INDEX(RM_M_Au,MATCH($U417,RM_KEY,0))="","",INDEX(RM_M_Au,MATCH($U417,RM_KEY,0))),"")</f>
        <v>M</v>
      </c>
      <c r="AP417" s="92" t="str">
        <f>IFERROR(IF(INDEX(RM_M_Ac,MATCH($U417,RM_KEY,0))="","",INDEX(RM_M_Ac,MATCH($U417,RM_KEY,0))),"")</f>
        <v>M</v>
      </c>
      <c r="AQ417" s="92" t="str">
        <f>IFERROR(IF(INDEX(RM_M_L,MATCH($U417,RM_KEY,0))="","",INDEX(RM_M_L,MATCH($U417,RM_KEY,0))),"")</f>
        <v>L</v>
      </c>
      <c r="AR417" s="92" t="str">
        <f>IFERROR(IF(INDEX(RM_M_BI,MATCH($U417,RM_KEY,0))="","",INDEX(RM_M_BI,MATCH($U417,RM_KEY,0))),"")</f>
        <v>L</v>
      </c>
      <c r="AS417" s="92" t="str">
        <f>IFERROR(IF(INDEX(RM_M_Exp,MATCH($U417,RM_KEY,0))="","",INDEX(RM_M_Exp,MATCH($U417,RM_KEY,0))),"")</f>
        <v>L</v>
      </c>
      <c r="AT417" s="92" t="str">
        <f>IFERROR(IF(INDEX(RM_M_Edu,MATCH($U417,RM_KEY,0))="","",INDEX(RM_M_Edu,MATCH($U417,RM_KEY,0))),"")</f>
        <v>L</v>
      </c>
      <c r="AU417" s="93" t="str">
        <f>IFERROR(IF(INDEX(RM_L_C,MATCH($U417,RM_KEY,0))="","",INDEX(RM_L_C,MATCH($U417,RM_KEY,0))),"")</f>
        <v/>
      </c>
      <c r="AV417" s="94" t="str">
        <f>IFERROR(IF(INDEX(RM_L_Au,MATCH($U417,RM_KEY,0))="","",INDEX(RM_L_Au,MATCH($U417,RM_KEY,0))),"")</f>
        <v/>
      </c>
      <c r="AW417" s="94" t="str">
        <f>IFERROR(IF(INDEX(RM_L_Ac,MATCH($U417,RM_KEY,0))="","",INDEX(RM_L_Ac,MATCH($U417,RM_KEY,0))),"")</f>
        <v/>
      </c>
      <c r="AX417" s="94" t="str">
        <f>IFERROR(IF(INDEX(RM_L_L,MATCH($U417,RM_KEY,0))="","",INDEX(RM_L_L,MATCH($U417,RM_KEY,0))),"")</f>
        <v/>
      </c>
      <c r="AY417" s="94" t="str">
        <f>IFERROR(IF(INDEX(RM_L_BI,MATCH($U417,RM_KEY,0))="","",INDEX(RM_L_BI,MATCH($U417,RM_KEY,0))),"")</f>
        <v/>
      </c>
      <c r="AZ417" s="94" t="str">
        <f>IFERROR(IF(INDEX(RM_L_Exp,MATCH($U417,RM_KEY,0))="","",INDEX(RM_L_Exp,MATCH($U417,RM_KEY,0))),"")</f>
        <v/>
      </c>
      <c r="BA417" s="94" t="str">
        <f>IFERROR(IF(INDEX(RM_L_Edu,MATCH($U417,RM_KEY,0))="","",INDEX(RM_L_Edu,MATCH($U417,RM_KEY,0))),"")</f>
        <v/>
      </c>
      <c r="BB417" s="89" t="n"/>
      <c r="BC417" s="90" t="n"/>
      <c r="BD417" s="90" t="n"/>
      <c r="BE417" s="90" t="n"/>
      <c r="BF417" s="90" t="inlineStr">
        <is>
          <t>H</t>
        </is>
      </c>
      <c r="BG417" s="90" t="inlineStr">
        <is>
          <t>H</t>
        </is>
      </c>
      <c r="BH417" s="90" t="inlineStr">
        <is>
          <t>H</t>
        </is>
      </c>
      <c r="BI417" s="93" t="n"/>
      <c r="BJ417" s="94" t="n"/>
      <c r="BK417" s="94" t="n"/>
      <c r="BL417" s="94" t="n"/>
      <c r="BM417" s="94" t="n"/>
      <c r="BN417" s="94" t="n"/>
      <c r="BO417" s="94" t="n"/>
      <c r="BP417" s="63" t="n"/>
      <c r="BQ417" s="95" t="str">
        <f>IF(CY417=0,"",IF(BP417&lt;&gt;"",BP417,IF(LEFT(W417,1)="X",W417,IF(OR(W417="B+",W417="C+"),INDEX(LAD_PC,MAX(1,MIN(14,MATCH(W417,LAD_PC,0)+IF((DA417-CZ417)&gt;=0.5,1,IF((DA417-CZ417)&lt;=-0.5,-1,0))))),INDEX(LAD_STD,MAX(1,MIN(12,MATCH(W417,LAD_STD,0)+IF((DA417-CZ417)&gt;=0.5,1,IF((DA417-CZ417)&lt;=-0.5,-1,0)))))))))</f>
        <v/>
      </c>
      <c r="BR417" s="86" t="str">
        <f>IF(BQ417="","",IFERROR(CHOOSE(INDEX(B_RANK,MATCH(BQ417,B_LVL,0)),"Band A · Practitioner","Band B · Specialist / Manager","B+ · Player-Coach","Band C · Principal / Head","C+ · Player-Coach","Band D · Business leadership","Band E · Enterprise leadership"),"Band X · Consultant"))</f>
        <v/>
      </c>
      <c r="BS417" s="86" t="str">
        <f>IF(BQ417="","",IF(BQ417=W417,"• Same",IF(INDEX(B_VAL,MATCH(BQ417,B_LVL,0))&gt;INDEX(B_VAL,MATCH(W417,B_LVL,0)),"▲ Up","▼ Down")))</f>
        <v/>
      </c>
      <c r="BT417" s="95" t="str">
        <f>IF(BQ417&lt;&gt;"",BQ417,W417)</f>
        <v>A3</v>
      </c>
      <c r="BU417" s="86" t="str">
        <f>IFERROR(IF($H417="","—",IF(OR(LEFT(BT417,1)="X",LEFT(INDEX($BT$7:$BT$592,MATCH($H417,$D$7:$D$592,0)),1)="X"),"—",IF(AND(LEFT(BT417,1)="E",LEFT(INDEX($BT$7:$BT$592,MATCH($H417,$D$7:$D$592,0)),1)="E"),"Exception · Band E",IF(INDEX(B_VAL,MATCH(BT417,B_LVL,0))&gt;=INDEX(B_VAL,MATCH(INDEX($BT$7:$BT$592,MATCH($H417,$D$7:$D$592,0)),B_LVL,0)),"⚠ At or above the manager",IF(INDEX(B_RANK,MATCH(BT417,B_LVL,0))=INDEX(B_RANK,MATCH(INDEX($BT$7:$BT$592,MATCH($H417,$D$7:$D$592,0)),B_LVL,0)),"⚠ Same band as the manager","OK"))))),"—")</f>
        <v>OK</v>
      </c>
      <c r="BV417" s="64" t="n"/>
      <c r="BW417" s="20">
        <f>IFERROR(INDEX(LMH_PTS,MATCH(AG417,LMH_KEY,0)),0)</f>
        <v>9</v>
      </c>
      <c r="BX417" s="21">
        <f>IFERROR(INDEX(LMH_PTS,MATCH(AH417,LMH_KEY,0)),0)</f>
        <v>3</v>
      </c>
      <c r="BY417" s="21">
        <f>IFERROR(INDEX(LMH_PTS,MATCH(AI417,LMH_KEY,0)),0)</f>
        <v>3</v>
      </c>
      <c r="BZ417" s="21">
        <f>IFERROR(INDEX(LMH_PTS,MATCH(AJ417,LMH_KEY,0)),0)</f>
        <v>1</v>
      </c>
      <c r="CA417" s="21">
        <f>IFERROR(INDEX(LMH_PTS,MATCH(AK417,LMH_KEY,0)),0)</f>
        <v>1</v>
      </c>
      <c r="CB417" s="21">
        <f>IFERROR(INDEX(LMH_PTS,MATCH(AL417,LMH_KEY,0)),0)</f>
        <v>1</v>
      </c>
      <c r="CC417" s="21">
        <f>IFERROR(INDEX(LMH_PTS,MATCH(AM417,LMH_KEY,0)),0)</f>
        <v>1</v>
      </c>
      <c r="CD417" s="21">
        <f>IFERROR(INDEX(LMH_PTS,MATCH(IF(AU417&lt;&gt;"",AU417,AG417),LMH_KEY,0)),0)</f>
        <v>9</v>
      </c>
      <c r="CE417" s="21">
        <f>IFERROR(INDEX(LMH_PTS,MATCH(IF(AV417&lt;&gt;"",AV417,AH417),LMH_KEY,0)),0)</f>
        <v>3</v>
      </c>
      <c r="CF417" s="21">
        <f>IFERROR(INDEX(LMH_PTS,MATCH(IF(AW417&lt;&gt;"",AW417,AI417),LMH_KEY,0)),0)</f>
        <v>3</v>
      </c>
      <c r="CG417" s="21">
        <f>IFERROR(INDEX(LMH_PTS,MATCH(IF(AX417&lt;&gt;"",AX417,AJ417),LMH_KEY,0)),0)</f>
        <v>1</v>
      </c>
      <c r="CH417" s="21">
        <f>IFERROR(INDEX(LMH_PTS,MATCH(IF(AY417&lt;&gt;"",AY417,AK417),LMH_KEY,0)),0)</f>
        <v>1</v>
      </c>
      <c r="CI417" s="21">
        <f>IFERROR(INDEX(LMH_PTS,MATCH(IF(AZ417&lt;&gt;"",AZ417,AL417),LMH_KEY,0)),0)</f>
        <v>1</v>
      </c>
      <c r="CJ417" s="21">
        <f>IFERROR(INDEX(LMH_PTS,MATCH(IF(BA417&lt;&gt;"",BA417,AM417),LMH_KEY,0)),0)</f>
        <v>1</v>
      </c>
      <c r="CK417" s="21">
        <f>IF(BB417="",0,IFERROR(INDEX(LMH_STEP,MATCH(BB417,LMH_KEY,0)),0))</f>
        <v>0</v>
      </c>
      <c r="CL417" s="21">
        <f>IF(BC417="",0,IFERROR(INDEX(LMH_STEP,MATCH(BC417,LMH_KEY,0)),0))</f>
        <v>0</v>
      </c>
      <c r="CM417" s="21">
        <f>IF(BD417="",0,IFERROR(INDEX(LMH_STEP,MATCH(BD417,LMH_KEY,0)),0))</f>
        <v>0</v>
      </c>
      <c r="CN417" s="21">
        <f>IF(BE417="",0,IFERROR(INDEX(LMH_STEP,MATCH(BE417,LMH_KEY,0)),0))</f>
        <v>0</v>
      </c>
      <c r="CO417" s="21">
        <f>IF(BF417="",0,IFERROR(INDEX(LMH_STEP,MATCH(BF417,LMH_KEY,0)),0))</f>
        <v>1</v>
      </c>
      <c r="CP417" s="21">
        <f>IF(BG417="",0,IFERROR(INDEX(LMH_STEP,MATCH(BG417,LMH_KEY,0)),0))</f>
        <v>1</v>
      </c>
      <c r="CQ417" s="21">
        <f>IF(BH417="",0,IFERROR(INDEX(LMH_STEP,MATCH(BH417,LMH_KEY,0)),0))</f>
        <v>1</v>
      </c>
      <c r="CR417" s="21">
        <f>IF(BI417&lt;&gt;"",IFERROR(INDEX(LMH_STEP,MATCH(BI417,LMH_KEY,0)),0),CK417)</f>
        <v>0</v>
      </c>
      <c r="CS417" s="21">
        <f>IF(BJ417&lt;&gt;"",IFERROR(INDEX(LMH_STEP,MATCH(BJ417,LMH_KEY,0)),0),CL417)</f>
        <v>0</v>
      </c>
      <c r="CT417" s="21">
        <f>IF(BK417&lt;&gt;"",IFERROR(INDEX(LMH_STEP,MATCH(BK417,LMH_KEY,0)),0),CM417)</f>
        <v>0</v>
      </c>
      <c r="CU417" s="21">
        <f>IF(BL417&lt;&gt;"",IFERROR(INDEX(LMH_STEP,MATCH(BL417,LMH_KEY,0)),0),CN417)</f>
        <v>0</v>
      </c>
      <c r="CV417" s="21">
        <f>IF(BM417&lt;&gt;"",IFERROR(INDEX(LMH_STEP,MATCH(BM417,LMH_KEY,0)),0),CO417)</f>
        <v>1</v>
      </c>
      <c r="CW417" s="21">
        <f>IF(BN417&lt;&gt;"",IFERROR(INDEX(LMH_STEP,MATCH(BN417,LMH_KEY,0)),0),CP417)</f>
        <v>1</v>
      </c>
      <c r="CX417" s="21">
        <f>IF(BO417&lt;&gt;"",IFERROR(INDEX(LMH_STEP,MATCH(BO417,LMH_KEY,0)),0),CQ417)</f>
        <v>1</v>
      </c>
      <c r="CY417" s="21">
        <f>COUNTA(BI417:BO417)+IF(BP417&lt;&gt;"",1,0)+IFERROR(INDEX(RM_LCNT,MATCH($U417,RM_KEY,0)),0)</f>
        <v>0</v>
      </c>
      <c r="CZ417" s="21">
        <f>IF((BW417+BX417+BY417+BZ417+CA417+CB417+CC417)=0,0,(BW417*CK417+BX417*CL417+BY417*CM417+BZ417*CN417+CA417*CO417+CB417*CP417+CC417*CQ417)/(BW417+BX417+BY417+BZ417+CA417+CB417+CC417))</f>
        <v>0.157894736842105</v>
      </c>
      <c r="DA417" s="21">
        <f>IF((CD417+CE417+CF417+CG417+CH417+CI417+CJ417)=0,0,(CD417*CR417+CE417*CS417+CF417*CT417+CG417*CU417+CH417*CV417+CI417*CW417+CJ417*CX417)/(CD417+CE417+CF417+CG417+CH417+CI417+CJ417))</f>
        <v>0.157894736842105</v>
      </c>
    </row>
    <row r="418" ht="70" customHeight="1">
      <c r="A418" s="59" t="inlineStr">
        <is>
          <t>Datatech</t>
        </is>
      </c>
      <c r="B418" s="17" t="inlineStr">
        <is>
          <t>Product Management</t>
        </is>
      </c>
      <c r="C418" s="17" t="n">
        <v>3</v>
      </c>
      <c r="D418" s="17" t="inlineStr">
        <is>
          <t>IRISDT0024</t>
        </is>
      </c>
      <c r="E418" s="17" t="inlineStr">
        <is>
          <t>Ayushi Maurya</t>
        </is>
      </c>
      <c r="F418" s="17" t="inlineStr">
        <is>
          <t>Product Manager</t>
        </is>
      </c>
      <c r="G418" s="17" t="inlineStr">
        <is>
          <t>Nilesh Majumdar</t>
        </is>
      </c>
      <c r="H418" s="17" t="inlineStr">
        <is>
          <t>IRISDT0008</t>
        </is>
      </c>
      <c r="I418" s="17" t="n"/>
      <c r="J418" s="17" t="inlineStr">
        <is>
          <t>M.Tech</t>
        </is>
      </c>
      <c r="K418" s="17" t="n"/>
      <c r="L418" s="82" t="inlineStr">
        <is>
          <t>20 of 20</t>
        </is>
      </c>
      <c r="M418" s="83" t="n"/>
      <c r="N418" s="83" t="n"/>
      <c r="O418" s="83" t="inlineStr">
        <is>
          <t>Latest rating: Not rated · manager · 9-box: Not placed · manager</t>
        </is>
      </c>
      <c r="P418" s="83" t="inlineStr">
        <is>
          <t>Complexity &amp; Expertise: A3: Primary and secondary research on new sectors, app engagement analysis, communication planning, sprint management → moved down 1
Autonomy &amp; Decision: A2: Only stated independent decision is communication experiments → moved down 1
Accountability &amp; Impact: A3: Accountable for app engagement and identifying the field for a new product launch → moved down 1
Leadership &amp; Strategy: A1: No guidance or leadership of others described → moved down 1</t>
        </is>
      </c>
      <c r="Q418" s="84" t="inlineStr">
        <is>
          <t>Open ▸</t>
        </is>
      </c>
      <c r="R418" s="84" t="inlineStr">
        <is>
          <t>Card ▸</t>
        </is>
      </c>
      <c r="S418" s="85" t="inlineStr">
        <is>
          <t>Product Management</t>
        </is>
      </c>
      <c r="T418" s="86" t="inlineStr">
        <is>
          <t>Product Management</t>
        </is>
      </c>
      <c r="U418" s="86" t="inlineStr">
        <is>
          <t>R063</t>
        </is>
      </c>
      <c r="V418" s="86" t="inlineStr">
        <is>
          <t>Product Management · IC</t>
        </is>
      </c>
      <c r="W418" s="101" t="inlineStr">
        <is>
          <t>A3</t>
        </is>
      </c>
      <c r="X418" s="86" t="inlineStr">
        <is>
          <t>Band A · Practitioner</t>
        </is>
      </c>
      <c r="Y418" s="86" t="inlineStr">
        <is>
          <t>Senior Product Associate</t>
        </is>
      </c>
      <c r="Z418" s="100" t="inlineStr">
        <is>
          <t>Keeps Associate Product Manager for one cycle · then Senior Product Associate</t>
        </is>
      </c>
      <c r="AA418" s="86" t="inlineStr">
        <is>
          <t>Evidence level B1 · moved down to A3 so that no reportee shares a band with their manager, with the fewest moves across IRIS · pay and title protected for one cycle</t>
        </is>
      </c>
      <c r="AB418" s="86" t="n"/>
      <c r="AC418" s="88" t="inlineStr">
        <is>
          <t>B1</t>
        </is>
      </c>
      <c r="AD418" s="21" t="n"/>
      <c r="AE418" s="21" t="n"/>
      <c r="AF418" s="21" t="inlineStr">
        <is>
          <t>P2 · SFIA 3 Apply</t>
        </is>
      </c>
      <c r="AG418" s="89" t="str">
        <f>IFERROR(IF(INDEX(RM_I_C,MATCH($U418,RM_KEY,0))="","",INDEX(RM_I_C,MATCH($U418,RM_KEY,0))),"")</f>
        <v>H</v>
      </c>
      <c r="AH418" s="90" t="str">
        <f>IFERROR(IF(INDEX(RM_I_Au,MATCH($U418,RM_KEY,0))="","",INDEX(RM_I_Au,MATCH($U418,RM_KEY,0))),"")</f>
        <v>M</v>
      </c>
      <c r="AI418" s="90" t="str">
        <f>IFERROR(IF(INDEX(RM_I_Ac,MATCH($U418,RM_KEY,0))="","",INDEX(RM_I_Ac,MATCH($U418,RM_KEY,0))),"")</f>
        <v>M</v>
      </c>
      <c r="AJ418" s="90" t="str">
        <f>IFERROR(IF(INDEX(RM_I_L,MATCH($U418,RM_KEY,0))="","",INDEX(RM_I_L,MATCH($U418,RM_KEY,0))),"")</f>
        <v>L</v>
      </c>
      <c r="AK418" s="90" t="str">
        <f>IFERROR(IF(INDEX(RM_I_BI,MATCH($U418,RM_KEY,0))="","",INDEX(RM_I_BI,MATCH($U418,RM_KEY,0))),"")</f>
        <v>L</v>
      </c>
      <c r="AL418" s="90" t="str">
        <f>IFERROR(IF(INDEX(RM_I_Exp,MATCH($U418,RM_KEY,0))="","",INDEX(RM_I_Exp,MATCH($U418,RM_KEY,0))),"")</f>
        <v>L</v>
      </c>
      <c r="AM418" s="90" t="str">
        <f>IFERROR(IF(INDEX(RM_I_Edu,MATCH($U418,RM_KEY,0))="","",INDEX(RM_I_Edu,MATCH($U418,RM_KEY,0))),"")</f>
        <v>L</v>
      </c>
      <c r="AN418" s="91" t="str">
        <f>IFERROR(IF(INDEX(RM_M_C,MATCH($U418,RM_KEY,0))="","",INDEX(RM_M_C,MATCH($U418,RM_KEY,0))),"")</f>
        <v>H</v>
      </c>
      <c r="AO418" s="92" t="str">
        <f>IFERROR(IF(INDEX(RM_M_Au,MATCH($U418,RM_KEY,0))="","",INDEX(RM_M_Au,MATCH($U418,RM_KEY,0))),"")</f>
        <v>M</v>
      </c>
      <c r="AP418" s="92" t="str">
        <f>IFERROR(IF(INDEX(RM_M_Ac,MATCH($U418,RM_KEY,0))="","",INDEX(RM_M_Ac,MATCH($U418,RM_KEY,0))),"")</f>
        <v>M</v>
      </c>
      <c r="AQ418" s="92" t="str">
        <f>IFERROR(IF(INDEX(RM_M_L,MATCH($U418,RM_KEY,0))="","",INDEX(RM_M_L,MATCH($U418,RM_KEY,0))),"")</f>
        <v>L</v>
      </c>
      <c r="AR418" s="92" t="str">
        <f>IFERROR(IF(INDEX(RM_M_BI,MATCH($U418,RM_KEY,0))="","",INDEX(RM_M_BI,MATCH($U418,RM_KEY,0))),"")</f>
        <v>L</v>
      </c>
      <c r="AS418" s="92" t="str">
        <f>IFERROR(IF(INDEX(RM_M_Exp,MATCH($U418,RM_KEY,0))="","",INDEX(RM_M_Exp,MATCH($U418,RM_KEY,0))),"")</f>
        <v>L</v>
      </c>
      <c r="AT418" s="92" t="str">
        <f>IFERROR(IF(INDEX(RM_M_Edu,MATCH($U418,RM_KEY,0))="","",INDEX(RM_M_Edu,MATCH($U418,RM_KEY,0))),"")</f>
        <v>L</v>
      </c>
      <c r="AU418" s="93" t="str">
        <f>IFERROR(IF(INDEX(RM_L_C,MATCH($U418,RM_KEY,0))="","",INDEX(RM_L_C,MATCH($U418,RM_KEY,0))),"")</f>
        <v/>
      </c>
      <c r="AV418" s="94" t="str">
        <f>IFERROR(IF(INDEX(RM_L_Au,MATCH($U418,RM_KEY,0))="","",INDEX(RM_L_Au,MATCH($U418,RM_KEY,0))),"")</f>
        <v/>
      </c>
      <c r="AW418" s="94" t="str">
        <f>IFERROR(IF(INDEX(RM_L_Ac,MATCH($U418,RM_KEY,0))="","",INDEX(RM_L_Ac,MATCH($U418,RM_KEY,0))),"")</f>
        <v/>
      </c>
      <c r="AX418" s="94" t="str">
        <f>IFERROR(IF(INDEX(RM_L_L,MATCH($U418,RM_KEY,0))="","",INDEX(RM_L_L,MATCH($U418,RM_KEY,0))),"")</f>
        <v/>
      </c>
      <c r="AY418" s="94" t="str">
        <f>IFERROR(IF(INDEX(RM_L_BI,MATCH($U418,RM_KEY,0))="","",INDEX(RM_L_BI,MATCH($U418,RM_KEY,0))),"")</f>
        <v/>
      </c>
      <c r="AZ418" s="94" t="str">
        <f>IFERROR(IF(INDEX(RM_L_Exp,MATCH($U418,RM_KEY,0))="","",INDEX(RM_L_Exp,MATCH($U418,RM_KEY,0))),"")</f>
        <v/>
      </c>
      <c r="BA418" s="94" t="str">
        <f>IFERROR(IF(INDEX(RM_L_Edu,MATCH($U418,RM_KEY,0))="","",INDEX(RM_L_Edu,MATCH($U418,RM_KEY,0))),"")</f>
        <v/>
      </c>
      <c r="BB418" s="89" t="inlineStr">
        <is>
          <t>H</t>
        </is>
      </c>
      <c r="BC418" s="90" t="inlineStr">
        <is>
          <t>H</t>
        </is>
      </c>
      <c r="BD418" s="90" t="inlineStr">
        <is>
          <t>H</t>
        </is>
      </c>
      <c r="BE418" s="90" t="inlineStr">
        <is>
          <t>M</t>
        </is>
      </c>
      <c r="BF418" s="90" t="n"/>
      <c r="BG418" s="90" t="n"/>
      <c r="BH418" s="90" t="inlineStr">
        <is>
          <t>H</t>
        </is>
      </c>
      <c r="BI418" s="93" t="n"/>
      <c r="BJ418" s="94" t="n"/>
      <c r="BK418" s="94" t="n"/>
      <c r="BL418" s="94" t="n"/>
      <c r="BM418" s="94" t="n"/>
      <c r="BN418" s="94" t="n"/>
      <c r="BO418" s="94" t="n"/>
      <c r="BP418" s="63" t="n"/>
      <c r="BQ418" s="95" t="str">
        <f>IF(CY418=0,"",IF(BP418&lt;&gt;"",BP418,IF(LEFT(W418,1)="X",W418,IF(OR(W418="B+",W418="C+"),INDEX(LAD_PC,MAX(1,MIN(14,MATCH(W418,LAD_PC,0)+IF((DA418-CZ418)&gt;=0.5,1,IF((DA418-CZ418)&lt;=-0.5,-1,0))))),INDEX(LAD_STD,MAX(1,MIN(12,MATCH(W418,LAD_STD,0)+IF((DA418-CZ418)&gt;=0.5,1,IF((DA418-CZ418)&lt;=-0.5,-1,0)))))))))</f>
        <v/>
      </c>
      <c r="BR418" s="86" t="str">
        <f>IF(BQ418="","",IFERROR(CHOOSE(INDEX(B_RANK,MATCH(BQ418,B_LVL,0)),"Band A · Practitioner","Band B · Specialist / Manager","B+ · Player-Coach","Band C · Principal / Head","C+ · Player-Coach","Band D · Business leadership","Band E · Enterprise leadership"),"Band X · Consultant"))</f>
        <v/>
      </c>
      <c r="BS418" s="86" t="str">
        <f>IF(BQ418="","",IF(BQ418=W418,"• Same",IF(INDEX(B_VAL,MATCH(BQ418,B_LVL,0))&gt;INDEX(B_VAL,MATCH(W418,B_LVL,0)),"▲ Up","▼ Down")))</f>
        <v/>
      </c>
      <c r="BT418" s="95" t="str">
        <f>IF(BQ418&lt;&gt;"",BQ418,W418)</f>
        <v>A3</v>
      </c>
      <c r="BU418" s="86" t="str">
        <f>IFERROR(IF($H418="","—",IF(OR(LEFT(BT418,1)="X",LEFT(INDEX($BT$7:$BT$592,MATCH($H418,$D$7:$D$592,0)),1)="X"),"—",IF(AND(LEFT(BT418,1)="E",LEFT(INDEX($BT$7:$BT$592,MATCH($H418,$D$7:$D$592,0)),1)="E"),"Exception · Band E",IF(INDEX(B_VAL,MATCH(BT418,B_LVL,0))&gt;=INDEX(B_VAL,MATCH(INDEX($BT$7:$BT$592,MATCH($H418,$D$7:$D$592,0)),B_LVL,0)),"⚠ At or above the manager",IF(INDEX(B_RANK,MATCH(BT418,B_LVL,0))=INDEX(B_RANK,MATCH(INDEX($BT$7:$BT$592,MATCH($H418,$D$7:$D$592,0)),B_LVL,0)),"⚠ Same band as the manager","OK"))))),"—")</f>
        <v>OK</v>
      </c>
      <c r="BV418" s="64" t="n"/>
      <c r="BW418" s="20">
        <f>IFERROR(INDEX(LMH_PTS,MATCH(AG418,LMH_KEY,0)),0)</f>
        <v>9</v>
      </c>
      <c r="BX418" s="21">
        <f>IFERROR(INDEX(LMH_PTS,MATCH(AH418,LMH_KEY,0)),0)</f>
        <v>3</v>
      </c>
      <c r="BY418" s="21">
        <f>IFERROR(INDEX(LMH_PTS,MATCH(AI418,LMH_KEY,0)),0)</f>
        <v>3</v>
      </c>
      <c r="BZ418" s="21">
        <f>IFERROR(INDEX(LMH_PTS,MATCH(AJ418,LMH_KEY,0)),0)</f>
        <v>1</v>
      </c>
      <c r="CA418" s="21">
        <f>IFERROR(INDEX(LMH_PTS,MATCH(AK418,LMH_KEY,0)),0)</f>
        <v>1</v>
      </c>
      <c r="CB418" s="21">
        <f>IFERROR(INDEX(LMH_PTS,MATCH(AL418,LMH_KEY,0)),0)</f>
        <v>1</v>
      </c>
      <c r="CC418" s="21">
        <f>IFERROR(INDEX(LMH_PTS,MATCH(AM418,LMH_KEY,0)),0)</f>
        <v>1</v>
      </c>
      <c r="CD418" s="21">
        <f>IFERROR(INDEX(LMH_PTS,MATCH(IF(AU418&lt;&gt;"",AU418,AG418),LMH_KEY,0)),0)</f>
        <v>9</v>
      </c>
      <c r="CE418" s="21">
        <f>IFERROR(INDEX(LMH_PTS,MATCH(IF(AV418&lt;&gt;"",AV418,AH418),LMH_KEY,0)),0)</f>
        <v>3</v>
      </c>
      <c r="CF418" s="21">
        <f>IFERROR(INDEX(LMH_PTS,MATCH(IF(AW418&lt;&gt;"",AW418,AI418),LMH_KEY,0)),0)</f>
        <v>3</v>
      </c>
      <c r="CG418" s="21">
        <f>IFERROR(INDEX(LMH_PTS,MATCH(IF(AX418&lt;&gt;"",AX418,AJ418),LMH_KEY,0)),0)</f>
        <v>1</v>
      </c>
      <c r="CH418" s="21">
        <f>IFERROR(INDEX(LMH_PTS,MATCH(IF(AY418&lt;&gt;"",AY418,AK418),LMH_KEY,0)),0)</f>
        <v>1</v>
      </c>
      <c r="CI418" s="21">
        <f>IFERROR(INDEX(LMH_PTS,MATCH(IF(AZ418&lt;&gt;"",AZ418,AL418),LMH_KEY,0)),0)</f>
        <v>1</v>
      </c>
      <c r="CJ418" s="21">
        <f>IFERROR(INDEX(LMH_PTS,MATCH(IF(BA418&lt;&gt;"",BA418,AM418),LMH_KEY,0)),0)</f>
        <v>1</v>
      </c>
      <c r="CK418" s="21">
        <f>IF(BB418="",0,IFERROR(INDEX(LMH_STEP,MATCH(BB418,LMH_KEY,0)),0))</f>
        <v>1</v>
      </c>
      <c r="CL418" s="21">
        <f>IF(BC418="",0,IFERROR(INDEX(LMH_STEP,MATCH(BC418,LMH_KEY,0)),0))</f>
        <v>1</v>
      </c>
      <c r="CM418" s="21">
        <f>IF(BD418="",0,IFERROR(INDEX(LMH_STEP,MATCH(BD418,LMH_KEY,0)),0))</f>
        <v>1</v>
      </c>
      <c r="CN418" s="21">
        <f>IF(BE418="",0,IFERROR(INDEX(LMH_STEP,MATCH(BE418,LMH_KEY,0)),0))</f>
        <v>0</v>
      </c>
      <c r="CO418" s="21">
        <f>IF(BF418="",0,IFERROR(INDEX(LMH_STEP,MATCH(BF418,LMH_KEY,0)),0))</f>
        <v>0</v>
      </c>
      <c r="CP418" s="21">
        <f>IF(BG418="",0,IFERROR(INDEX(LMH_STEP,MATCH(BG418,LMH_KEY,0)),0))</f>
        <v>0</v>
      </c>
      <c r="CQ418" s="21">
        <f>IF(BH418="",0,IFERROR(INDEX(LMH_STEP,MATCH(BH418,LMH_KEY,0)),0))</f>
        <v>1</v>
      </c>
      <c r="CR418" s="21">
        <f>IF(BI418&lt;&gt;"",IFERROR(INDEX(LMH_STEP,MATCH(BI418,LMH_KEY,0)),0),CK418)</f>
        <v>1</v>
      </c>
      <c r="CS418" s="21">
        <f>IF(BJ418&lt;&gt;"",IFERROR(INDEX(LMH_STEP,MATCH(BJ418,LMH_KEY,0)),0),CL418)</f>
        <v>1</v>
      </c>
      <c r="CT418" s="21">
        <f>IF(BK418&lt;&gt;"",IFERROR(INDEX(LMH_STEP,MATCH(BK418,LMH_KEY,0)),0),CM418)</f>
        <v>1</v>
      </c>
      <c r="CU418" s="21">
        <f>IF(BL418&lt;&gt;"",IFERROR(INDEX(LMH_STEP,MATCH(BL418,LMH_KEY,0)),0),CN418)</f>
        <v>0</v>
      </c>
      <c r="CV418" s="21">
        <f>IF(BM418&lt;&gt;"",IFERROR(INDEX(LMH_STEP,MATCH(BM418,LMH_KEY,0)),0),CO418)</f>
        <v>0</v>
      </c>
      <c r="CW418" s="21">
        <f>IF(BN418&lt;&gt;"",IFERROR(INDEX(LMH_STEP,MATCH(BN418,LMH_KEY,0)),0),CP418)</f>
        <v>0</v>
      </c>
      <c r="CX418" s="21">
        <f>IF(BO418&lt;&gt;"",IFERROR(INDEX(LMH_STEP,MATCH(BO418,LMH_KEY,0)),0),CQ418)</f>
        <v>1</v>
      </c>
      <c r="CY418" s="21">
        <f>COUNTA(BI418:BO418)+IF(BP418&lt;&gt;"",1,0)+IFERROR(INDEX(RM_LCNT,MATCH($U418,RM_KEY,0)),0)</f>
        <v>0</v>
      </c>
      <c r="CZ418" s="21">
        <f>IF((BW418+BX418+BY418+BZ418+CA418+CB418+CC418)=0,0,(BW418*CK418+BX418*CL418+BY418*CM418+BZ418*CN418+CA418*CO418+CB418*CP418+CC418*CQ418)/(BW418+BX418+BY418+BZ418+CA418+CB418+CC418))</f>
        <v>0.842105263157895</v>
      </c>
      <c r="DA418" s="21">
        <f>IF((CD418+CE418+CF418+CG418+CH418+CI418+CJ418)=0,0,(CD418*CR418+CE418*CS418+CF418*CT418+CG418*CU418+CH418*CV418+CI418*CW418+CJ418*CX418)/(CD418+CE418+CF418+CG418+CH418+CI418+CJ418))</f>
        <v>0.842105263157895</v>
      </c>
    </row>
    <row r="419" ht="70" customHeight="1">
      <c r="A419" s="59" t="inlineStr">
        <is>
          <t>Datatech</t>
        </is>
      </c>
      <c r="B419" s="17" t="inlineStr">
        <is>
          <t>Product Management</t>
        </is>
      </c>
      <c r="C419" s="17" t="n">
        <v>3</v>
      </c>
      <c r="D419" s="17" t="inlineStr">
        <is>
          <t>IRISDT0021</t>
        </is>
      </c>
      <c r="E419" s="17" t="inlineStr">
        <is>
          <t>Gaurav Bansal</t>
        </is>
      </c>
      <c r="F419" s="17" t="inlineStr">
        <is>
          <t>Product Manager</t>
        </is>
      </c>
      <c r="G419" s="17" t="inlineStr">
        <is>
          <t>Nilesh Majumdar</t>
        </is>
      </c>
      <c r="H419" s="17" t="inlineStr">
        <is>
          <t>IRISDT0008</t>
        </is>
      </c>
      <c r="I419" s="17" t="n">
        <v>2.4</v>
      </c>
      <c r="J419" s="17" t="inlineStr">
        <is>
          <t>B.Tech</t>
        </is>
      </c>
      <c r="K419" s="17" t="n"/>
      <c r="L419" s="82" t="inlineStr">
        <is>
          <t>20 of 20</t>
        </is>
      </c>
      <c r="M419" s="83" t="n"/>
      <c r="N419" s="83" t="n"/>
      <c r="O419" s="83" t="inlineStr">
        <is>
          <t>Latest rating: Not rated · manager · 9-box: Not placed · manager</t>
        </is>
      </c>
      <c r="P419" s="83" t="inlineStr">
        <is>
          <t>Complexity &amp; Expertise: A3: Product work for the SCF vertical: research, target audience, performance tracking, QA; few specifics → moved down 0.5
Autonomy &amp; Decision: A3: Decides the target audience for the SCF product → moved down 0.5
Accountability &amp; Impact: B1: Owns the supply chain finance product and its monetisation → moved down 0.5
Leadership &amp; Strategy: A1: Coordinates with sales, operations, dev and design; no guidance of others described → moved down 0.5</t>
        </is>
      </c>
      <c r="Q419" s="84" t="inlineStr">
        <is>
          <t>Open ▸</t>
        </is>
      </c>
      <c r="R419" s="84" t="inlineStr">
        <is>
          <t>Card ▸</t>
        </is>
      </c>
      <c r="S419" s="85" t="inlineStr">
        <is>
          <t>Product Management</t>
        </is>
      </c>
      <c r="T419" s="86" t="inlineStr">
        <is>
          <t>Product Management</t>
        </is>
      </c>
      <c r="U419" s="86" t="inlineStr">
        <is>
          <t>R063</t>
        </is>
      </c>
      <c r="V419" s="86" t="inlineStr">
        <is>
          <t>Product Management · IC</t>
        </is>
      </c>
      <c r="W419" s="101" t="inlineStr">
        <is>
          <t>A3</t>
        </is>
      </c>
      <c r="X419" s="86" t="inlineStr">
        <is>
          <t>Band A · Practitioner</t>
        </is>
      </c>
      <c r="Y419" s="86" t="inlineStr">
        <is>
          <t>Senior Product Associate</t>
        </is>
      </c>
      <c r="Z419" s="100" t="inlineStr">
        <is>
          <t>Keeps Associate Product Manager for one cycle · then Senior Product Associate</t>
        </is>
      </c>
      <c r="AA419" s="86" t="inlineStr">
        <is>
          <t>Evidence level B1 · moved down to A3 so that no reportee shares a band with their manager, with the fewest moves across IRIS · pay and title protected for one cycle</t>
        </is>
      </c>
      <c r="AB419" s="86" t="n"/>
      <c r="AC419" s="88" t="inlineStr">
        <is>
          <t>B1</t>
        </is>
      </c>
      <c r="AD419" s="21" t="inlineStr">
        <is>
          <t>Medium · 2.4 yrs vs market 2–5 yrs for A3</t>
        </is>
      </c>
      <c r="AE419" s="21" t="n"/>
      <c r="AF419" s="21" t="inlineStr">
        <is>
          <t>P2 · SFIA 3 Apply</t>
        </is>
      </c>
      <c r="AG419" s="89" t="str">
        <f>IFERROR(IF(INDEX(RM_I_C,MATCH($U419,RM_KEY,0))="","",INDEX(RM_I_C,MATCH($U419,RM_KEY,0))),"")</f>
        <v>H</v>
      </c>
      <c r="AH419" s="90" t="str">
        <f>IFERROR(IF(INDEX(RM_I_Au,MATCH($U419,RM_KEY,0))="","",INDEX(RM_I_Au,MATCH($U419,RM_KEY,0))),"")</f>
        <v>M</v>
      </c>
      <c r="AI419" s="90" t="str">
        <f>IFERROR(IF(INDEX(RM_I_Ac,MATCH($U419,RM_KEY,0))="","",INDEX(RM_I_Ac,MATCH($U419,RM_KEY,0))),"")</f>
        <v>M</v>
      </c>
      <c r="AJ419" s="90" t="str">
        <f>IFERROR(IF(INDEX(RM_I_L,MATCH($U419,RM_KEY,0))="","",INDEX(RM_I_L,MATCH($U419,RM_KEY,0))),"")</f>
        <v>L</v>
      </c>
      <c r="AK419" s="90" t="str">
        <f>IFERROR(IF(INDEX(RM_I_BI,MATCH($U419,RM_KEY,0))="","",INDEX(RM_I_BI,MATCH($U419,RM_KEY,0))),"")</f>
        <v>L</v>
      </c>
      <c r="AL419" s="90" t="str">
        <f>IFERROR(IF(INDEX(RM_I_Exp,MATCH($U419,RM_KEY,0))="","",INDEX(RM_I_Exp,MATCH($U419,RM_KEY,0))),"")</f>
        <v>L</v>
      </c>
      <c r="AM419" s="90" t="str">
        <f>IFERROR(IF(INDEX(RM_I_Edu,MATCH($U419,RM_KEY,0))="","",INDEX(RM_I_Edu,MATCH($U419,RM_KEY,0))),"")</f>
        <v>L</v>
      </c>
      <c r="AN419" s="91" t="str">
        <f>IFERROR(IF(INDEX(RM_M_C,MATCH($U419,RM_KEY,0))="","",INDEX(RM_M_C,MATCH($U419,RM_KEY,0))),"")</f>
        <v>H</v>
      </c>
      <c r="AO419" s="92" t="str">
        <f>IFERROR(IF(INDEX(RM_M_Au,MATCH($U419,RM_KEY,0))="","",INDEX(RM_M_Au,MATCH($U419,RM_KEY,0))),"")</f>
        <v>M</v>
      </c>
      <c r="AP419" s="92" t="str">
        <f>IFERROR(IF(INDEX(RM_M_Ac,MATCH($U419,RM_KEY,0))="","",INDEX(RM_M_Ac,MATCH($U419,RM_KEY,0))),"")</f>
        <v>M</v>
      </c>
      <c r="AQ419" s="92" t="str">
        <f>IFERROR(IF(INDEX(RM_M_L,MATCH($U419,RM_KEY,0))="","",INDEX(RM_M_L,MATCH($U419,RM_KEY,0))),"")</f>
        <v>L</v>
      </c>
      <c r="AR419" s="92" t="str">
        <f>IFERROR(IF(INDEX(RM_M_BI,MATCH($U419,RM_KEY,0))="","",INDEX(RM_M_BI,MATCH($U419,RM_KEY,0))),"")</f>
        <v>L</v>
      </c>
      <c r="AS419" s="92" t="str">
        <f>IFERROR(IF(INDEX(RM_M_Exp,MATCH($U419,RM_KEY,0))="","",INDEX(RM_M_Exp,MATCH($U419,RM_KEY,0))),"")</f>
        <v>L</v>
      </c>
      <c r="AT419" s="92" t="str">
        <f>IFERROR(IF(INDEX(RM_M_Edu,MATCH($U419,RM_KEY,0))="","",INDEX(RM_M_Edu,MATCH($U419,RM_KEY,0))),"")</f>
        <v>L</v>
      </c>
      <c r="AU419" s="93" t="str">
        <f>IFERROR(IF(INDEX(RM_L_C,MATCH($U419,RM_KEY,0))="","",INDEX(RM_L_C,MATCH($U419,RM_KEY,0))),"")</f>
        <v/>
      </c>
      <c r="AV419" s="94" t="str">
        <f>IFERROR(IF(INDEX(RM_L_Au,MATCH($U419,RM_KEY,0))="","",INDEX(RM_L_Au,MATCH($U419,RM_KEY,0))),"")</f>
        <v/>
      </c>
      <c r="AW419" s="94" t="str">
        <f>IFERROR(IF(INDEX(RM_L_Ac,MATCH($U419,RM_KEY,0))="","",INDEX(RM_L_Ac,MATCH($U419,RM_KEY,0))),"")</f>
        <v/>
      </c>
      <c r="AX419" s="94" t="str">
        <f>IFERROR(IF(INDEX(RM_L_L,MATCH($U419,RM_KEY,0))="","",INDEX(RM_L_L,MATCH($U419,RM_KEY,0))),"")</f>
        <v/>
      </c>
      <c r="AY419" s="94" t="str">
        <f>IFERROR(IF(INDEX(RM_L_BI,MATCH($U419,RM_KEY,0))="","",INDEX(RM_L_BI,MATCH($U419,RM_KEY,0))),"")</f>
        <v/>
      </c>
      <c r="AZ419" s="94" t="str">
        <f>IFERROR(IF(INDEX(RM_L_Exp,MATCH($U419,RM_KEY,0))="","",INDEX(RM_L_Exp,MATCH($U419,RM_KEY,0))),"")</f>
        <v/>
      </c>
      <c r="BA419" s="94" t="str">
        <f>IFERROR(IF(INDEX(RM_L_Edu,MATCH($U419,RM_KEY,0))="","",INDEX(RM_L_Edu,MATCH($U419,RM_KEY,0))),"")</f>
        <v/>
      </c>
      <c r="BB419" s="89" t="inlineStr">
        <is>
          <t>H</t>
        </is>
      </c>
      <c r="BC419" s="90" t="inlineStr">
        <is>
          <t>H</t>
        </is>
      </c>
      <c r="BD419" s="90" t="inlineStr">
        <is>
          <t>H</t>
        </is>
      </c>
      <c r="BE419" s="90" t="inlineStr">
        <is>
          <t>M</t>
        </is>
      </c>
      <c r="BF419" s="90" t="n"/>
      <c r="BG419" s="90" t="inlineStr">
        <is>
          <t>M</t>
        </is>
      </c>
      <c r="BH419" s="90" t="inlineStr">
        <is>
          <t>M</t>
        </is>
      </c>
      <c r="BI419" s="93" t="n"/>
      <c r="BJ419" s="94" t="n"/>
      <c r="BK419" s="94" t="n"/>
      <c r="BL419" s="94" t="n"/>
      <c r="BM419" s="94" t="n"/>
      <c r="BN419" s="94" t="n"/>
      <c r="BO419" s="94" t="n"/>
      <c r="BP419" s="63" t="n"/>
      <c r="BQ419" s="95" t="str">
        <f>IF(CY419=0,"",IF(BP419&lt;&gt;"",BP419,IF(LEFT(W419,1)="X",W419,IF(OR(W419="B+",W419="C+"),INDEX(LAD_PC,MAX(1,MIN(14,MATCH(W419,LAD_PC,0)+IF((DA419-CZ419)&gt;=0.5,1,IF((DA419-CZ419)&lt;=-0.5,-1,0))))),INDEX(LAD_STD,MAX(1,MIN(12,MATCH(W419,LAD_STD,0)+IF((DA419-CZ419)&gt;=0.5,1,IF((DA419-CZ419)&lt;=-0.5,-1,0)))))))))</f>
        <v/>
      </c>
      <c r="BR419" s="86" t="str">
        <f>IF(BQ419="","",IFERROR(CHOOSE(INDEX(B_RANK,MATCH(BQ419,B_LVL,0)),"Band A · Practitioner","Band B · Specialist / Manager","B+ · Player-Coach","Band C · Principal / Head","C+ · Player-Coach","Band D · Business leadership","Band E · Enterprise leadership"),"Band X · Consultant"))</f>
        <v/>
      </c>
      <c r="BS419" s="86" t="str">
        <f>IF(BQ419="","",IF(BQ419=W419,"• Same",IF(INDEX(B_VAL,MATCH(BQ419,B_LVL,0))&gt;INDEX(B_VAL,MATCH(W419,B_LVL,0)),"▲ Up","▼ Down")))</f>
        <v/>
      </c>
      <c r="BT419" s="95" t="str">
        <f>IF(BQ419&lt;&gt;"",BQ419,W419)</f>
        <v>A3</v>
      </c>
      <c r="BU419" s="86" t="str">
        <f>IFERROR(IF($H419="","—",IF(OR(LEFT(BT419,1)="X",LEFT(INDEX($BT$7:$BT$592,MATCH($H419,$D$7:$D$592,0)),1)="X"),"—",IF(AND(LEFT(BT419,1)="E",LEFT(INDEX($BT$7:$BT$592,MATCH($H419,$D$7:$D$592,0)),1)="E"),"Exception · Band E",IF(INDEX(B_VAL,MATCH(BT419,B_LVL,0))&gt;=INDEX(B_VAL,MATCH(INDEX($BT$7:$BT$592,MATCH($H419,$D$7:$D$592,0)),B_LVL,0)),"⚠ At or above the manager",IF(INDEX(B_RANK,MATCH(BT419,B_LVL,0))=INDEX(B_RANK,MATCH(INDEX($BT$7:$BT$592,MATCH($H419,$D$7:$D$592,0)),B_LVL,0)),"⚠ Same band as the manager","OK"))))),"—")</f>
        <v>OK</v>
      </c>
      <c r="BV419" s="64" t="n"/>
      <c r="BW419" s="20">
        <f>IFERROR(INDEX(LMH_PTS,MATCH(AG419,LMH_KEY,0)),0)</f>
        <v>9</v>
      </c>
      <c r="BX419" s="21">
        <f>IFERROR(INDEX(LMH_PTS,MATCH(AH419,LMH_KEY,0)),0)</f>
        <v>3</v>
      </c>
      <c r="BY419" s="21">
        <f>IFERROR(INDEX(LMH_PTS,MATCH(AI419,LMH_KEY,0)),0)</f>
        <v>3</v>
      </c>
      <c r="BZ419" s="21">
        <f>IFERROR(INDEX(LMH_PTS,MATCH(AJ419,LMH_KEY,0)),0)</f>
        <v>1</v>
      </c>
      <c r="CA419" s="21">
        <f>IFERROR(INDEX(LMH_PTS,MATCH(AK419,LMH_KEY,0)),0)</f>
        <v>1</v>
      </c>
      <c r="CB419" s="21">
        <f>IFERROR(INDEX(LMH_PTS,MATCH(AL419,LMH_KEY,0)),0)</f>
        <v>1</v>
      </c>
      <c r="CC419" s="21">
        <f>IFERROR(INDEX(LMH_PTS,MATCH(AM419,LMH_KEY,0)),0)</f>
        <v>1</v>
      </c>
      <c r="CD419" s="21">
        <f>IFERROR(INDEX(LMH_PTS,MATCH(IF(AU419&lt;&gt;"",AU419,AG419),LMH_KEY,0)),0)</f>
        <v>9</v>
      </c>
      <c r="CE419" s="21">
        <f>IFERROR(INDEX(LMH_PTS,MATCH(IF(AV419&lt;&gt;"",AV419,AH419),LMH_KEY,0)),0)</f>
        <v>3</v>
      </c>
      <c r="CF419" s="21">
        <f>IFERROR(INDEX(LMH_PTS,MATCH(IF(AW419&lt;&gt;"",AW419,AI419),LMH_KEY,0)),0)</f>
        <v>3</v>
      </c>
      <c r="CG419" s="21">
        <f>IFERROR(INDEX(LMH_PTS,MATCH(IF(AX419&lt;&gt;"",AX419,AJ419),LMH_KEY,0)),0)</f>
        <v>1</v>
      </c>
      <c r="CH419" s="21">
        <f>IFERROR(INDEX(LMH_PTS,MATCH(IF(AY419&lt;&gt;"",AY419,AK419),LMH_KEY,0)),0)</f>
        <v>1</v>
      </c>
      <c r="CI419" s="21">
        <f>IFERROR(INDEX(LMH_PTS,MATCH(IF(AZ419&lt;&gt;"",AZ419,AL419),LMH_KEY,0)),0)</f>
        <v>1</v>
      </c>
      <c r="CJ419" s="21">
        <f>IFERROR(INDEX(LMH_PTS,MATCH(IF(BA419&lt;&gt;"",BA419,AM419),LMH_KEY,0)),0)</f>
        <v>1</v>
      </c>
      <c r="CK419" s="21">
        <f>IF(BB419="",0,IFERROR(INDEX(LMH_STEP,MATCH(BB419,LMH_KEY,0)),0))</f>
        <v>1</v>
      </c>
      <c r="CL419" s="21">
        <f>IF(BC419="",0,IFERROR(INDEX(LMH_STEP,MATCH(BC419,LMH_KEY,0)),0))</f>
        <v>1</v>
      </c>
      <c r="CM419" s="21">
        <f>IF(BD419="",0,IFERROR(INDEX(LMH_STEP,MATCH(BD419,LMH_KEY,0)),0))</f>
        <v>1</v>
      </c>
      <c r="CN419" s="21">
        <f>IF(BE419="",0,IFERROR(INDEX(LMH_STEP,MATCH(BE419,LMH_KEY,0)),0))</f>
        <v>0</v>
      </c>
      <c r="CO419" s="21">
        <f>IF(BF419="",0,IFERROR(INDEX(LMH_STEP,MATCH(BF419,LMH_KEY,0)),0))</f>
        <v>0</v>
      </c>
      <c r="CP419" s="21">
        <f>IF(BG419="",0,IFERROR(INDEX(LMH_STEP,MATCH(BG419,LMH_KEY,0)),0))</f>
        <v>0</v>
      </c>
      <c r="CQ419" s="21">
        <f>IF(BH419="",0,IFERROR(INDEX(LMH_STEP,MATCH(BH419,LMH_KEY,0)),0))</f>
        <v>0</v>
      </c>
      <c r="CR419" s="21">
        <f>IF(BI419&lt;&gt;"",IFERROR(INDEX(LMH_STEP,MATCH(BI419,LMH_KEY,0)),0),CK419)</f>
        <v>1</v>
      </c>
      <c r="CS419" s="21">
        <f>IF(BJ419&lt;&gt;"",IFERROR(INDEX(LMH_STEP,MATCH(BJ419,LMH_KEY,0)),0),CL419)</f>
        <v>1</v>
      </c>
      <c r="CT419" s="21">
        <f>IF(BK419&lt;&gt;"",IFERROR(INDEX(LMH_STEP,MATCH(BK419,LMH_KEY,0)),0),CM419)</f>
        <v>1</v>
      </c>
      <c r="CU419" s="21">
        <f>IF(BL419&lt;&gt;"",IFERROR(INDEX(LMH_STEP,MATCH(BL419,LMH_KEY,0)),0),CN419)</f>
        <v>0</v>
      </c>
      <c r="CV419" s="21">
        <f>IF(BM419&lt;&gt;"",IFERROR(INDEX(LMH_STEP,MATCH(BM419,LMH_KEY,0)),0),CO419)</f>
        <v>0</v>
      </c>
      <c r="CW419" s="21">
        <f>IF(BN419&lt;&gt;"",IFERROR(INDEX(LMH_STEP,MATCH(BN419,LMH_KEY,0)),0),CP419)</f>
        <v>0</v>
      </c>
      <c r="CX419" s="21">
        <f>IF(BO419&lt;&gt;"",IFERROR(INDEX(LMH_STEP,MATCH(BO419,LMH_KEY,0)),0),CQ419)</f>
        <v>0</v>
      </c>
      <c r="CY419" s="21">
        <f>COUNTA(BI419:BO419)+IF(BP419&lt;&gt;"",1,0)+IFERROR(INDEX(RM_LCNT,MATCH($U419,RM_KEY,0)),0)</f>
        <v>0</v>
      </c>
      <c r="CZ419" s="21">
        <f>IF((BW419+BX419+BY419+BZ419+CA419+CB419+CC419)=0,0,(BW419*CK419+BX419*CL419+BY419*CM419+BZ419*CN419+CA419*CO419+CB419*CP419+CC419*CQ419)/(BW419+BX419+BY419+BZ419+CA419+CB419+CC419))</f>
        <v>0.789473684210526</v>
      </c>
      <c r="DA419" s="21">
        <f>IF((CD419+CE419+CF419+CG419+CH419+CI419+CJ419)=0,0,(CD419*CR419+CE419*CS419+CF419*CT419+CG419*CU419+CH419*CV419+CI419*CW419+CJ419*CX419)/(CD419+CE419+CF419+CG419+CH419+CI419+CJ419))</f>
        <v>0.789473684210526</v>
      </c>
    </row>
    <row r="420" ht="70" customHeight="1">
      <c r="A420" s="59" t="inlineStr">
        <is>
          <t>Datatech</t>
        </is>
      </c>
      <c r="B420" s="17" t="inlineStr">
        <is>
          <t>Quality Assurance</t>
        </is>
      </c>
      <c r="C420" s="17" t="n">
        <v>3</v>
      </c>
      <c r="D420" s="17" t="inlineStr">
        <is>
          <t>IRISDT0014</t>
        </is>
      </c>
      <c r="E420" s="17" t="inlineStr">
        <is>
          <t>Supriya Patil</t>
        </is>
      </c>
      <c r="F420" s="17" t="inlineStr">
        <is>
          <t>QA Engineer</t>
        </is>
      </c>
      <c r="G420" s="17" t="inlineStr">
        <is>
          <t>Nilesh Majumdar</t>
        </is>
      </c>
      <c r="H420" s="17" t="inlineStr">
        <is>
          <t>IRISDT0008</t>
        </is>
      </c>
      <c r="I420" s="17" t="n">
        <v>7.3</v>
      </c>
      <c r="J420" s="17" t="inlineStr">
        <is>
          <t>B.E</t>
        </is>
      </c>
      <c r="K420" s="17" t="inlineStr">
        <is>
          <t>L3 – Professional / Associate</t>
        </is>
      </c>
      <c r="L420" s="82" t="inlineStr">
        <is>
          <t>20 of 20</t>
        </is>
      </c>
      <c r="M420" s="83" t="n"/>
      <c r="N420" s="83" t="inlineStr">
        <is>
          <t>Annual · set by manager: 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t>
        </is>
      </c>
      <c r="O420" s="83" t="inlineStr">
        <is>
          <t>Latest rating: 3 · Potential: Medium · 9-box: Core Contributor</t>
        </is>
      </c>
      <c r="P420" s="83" t="inlineStr">
        <is>
          <t>Complexity &amp; Expertise: A2: Analyses requirements, writes and executes test cases, logs and verifies bugs; manual, API, mobile testing → matches the start
Autonomy &amp; Decision: A2: Decides prioritisation of bug retests; escalates when needed → matches the start
Accountability &amp; Impact: A3: Owns sign-off decisions; a signed-off feature breaking in production reflects on own testing → moved up 0.5
Leadership &amp; Strategy: A1: No guiding or leading of others described → matches the start</t>
        </is>
      </c>
      <c r="Q420" s="84" t="inlineStr">
        <is>
          <t>Open ▸</t>
        </is>
      </c>
      <c r="R420" s="84" t="inlineStr">
        <is>
          <t>Card ▸</t>
        </is>
      </c>
      <c r="S420" s="85" t="inlineStr">
        <is>
          <t>Quality Assurance</t>
        </is>
      </c>
      <c r="T420" s="86" t="inlineStr">
        <is>
          <t>Functional &amp; Domain Testing</t>
        </is>
      </c>
      <c r="U420" s="86" t="inlineStr">
        <is>
          <t>R070</t>
        </is>
      </c>
      <c r="V420" s="86" t="inlineStr">
        <is>
          <t>Functional &amp; Domain Testing · IC</t>
        </is>
      </c>
      <c r="W420" s="101" t="inlineStr">
        <is>
          <t>A3</t>
        </is>
      </c>
      <c r="X420" s="86" t="inlineStr">
        <is>
          <t>Band A · Practitioner</t>
        </is>
      </c>
      <c r="Y420" s="86" t="inlineStr">
        <is>
          <t>Senior QA Engineer</t>
        </is>
      </c>
      <c r="Z420" s="86" t="n"/>
      <c r="AA420" s="86" t="inlineStr">
        <is>
          <t>Placed at A3 by the evidence: six ratings × market-derived weights and rules R1–R13 · no move needed for the reporting line</t>
        </is>
      </c>
      <c r="AB420" s="86" t="n"/>
      <c r="AC420" s="88" t="inlineStr">
        <is>
          <t>A2</t>
        </is>
      </c>
      <c r="AD420" s="21" t="inlineStr">
        <is>
          <t>High · 7.3 yrs vs market 2–5 yrs for A3</t>
        </is>
      </c>
      <c r="AE420" s="21" t="n"/>
      <c r="AF420" s="21" t="inlineStr">
        <is>
          <t>P2 · SFIA 3 Apply</t>
        </is>
      </c>
      <c r="AG420" s="89" t="str">
        <f>IFERROR(IF(INDEX(RM_I_C,MATCH($U420,RM_KEY,0))="","",INDEX(RM_I_C,MATCH($U420,RM_KEY,0))),"")</f>
        <v>H</v>
      </c>
      <c r="AH420" s="90" t="str">
        <f>IFERROR(IF(INDEX(RM_I_Au,MATCH($U420,RM_KEY,0))="","",INDEX(RM_I_Au,MATCH($U420,RM_KEY,0))),"")</f>
        <v>M</v>
      </c>
      <c r="AI420" s="90" t="str">
        <f>IFERROR(IF(INDEX(RM_I_Ac,MATCH($U420,RM_KEY,0))="","",INDEX(RM_I_Ac,MATCH($U420,RM_KEY,0))),"")</f>
        <v>L</v>
      </c>
      <c r="AJ420" s="90" t="str">
        <f>IFERROR(IF(INDEX(RM_I_L,MATCH($U420,RM_KEY,0))="","",INDEX(RM_I_L,MATCH($U420,RM_KEY,0))),"")</f>
        <v>L</v>
      </c>
      <c r="AK420" s="90" t="str">
        <f>IFERROR(IF(INDEX(RM_I_BI,MATCH($U420,RM_KEY,0))="","",INDEX(RM_I_BI,MATCH($U420,RM_KEY,0))),"")</f>
        <v>L</v>
      </c>
      <c r="AL420" s="90" t="str">
        <f>IFERROR(IF(INDEX(RM_I_Exp,MATCH($U420,RM_KEY,0))="","",INDEX(RM_I_Exp,MATCH($U420,RM_KEY,0))),"")</f>
        <v>L</v>
      </c>
      <c r="AM420" s="90" t="str">
        <f>IFERROR(IF(INDEX(RM_I_Edu,MATCH($U420,RM_KEY,0))="","",INDEX(RM_I_Edu,MATCH($U420,RM_KEY,0))),"")</f>
        <v>L</v>
      </c>
      <c r="AN420" s="91" t="str">
        <f>IFERROR(IF(INDEX(RM_M_C,MATCH($U420,RM_KEY,0))="","",INDEX(RM_M_C,MATCH($U420,RM_KEY,0))),"")</f>
        <v>H</v>
      </c>
      <c r="AO420" s="92" t="str">
        <f>IFERROR(IF(INDEX(RM_M_Au,MATCH($U420,RM_KEY,0))="","",INDEX(RM_M_Au,MATCH($U420,RM_KEY,0))),"")</f>
        <v>M</v>
      </c>
      <c r="AP420" s="92" t="str">
        <f>IFERROR(IF(INDEX(RM_M_Ac,MATCH($U420,RM_KEY,0))="","",INDEX(RM_M_Ac,MATCH($U420,RM_KEY,0))),"")</f>
        <v>M</v>
      </c>
      <c r="AQ420" s="92" t="str">
        <f>IFERROR(IF(INDEX(RM_M_L,MATCH($U420,RM_KEY,0))="","",INDEX(RM_M_L,MATCH($U420,RM_KEY,0))),"")</f>
        <v>L</v>
      </c>
      <c r="AR420" s="92" t="str">
        <f>IFERROR(IF(INDEX(RM_M_BI,MATCH($U420,RM_KEY,0))="","",INDEX(RM_M_BI,MATCH($U420,RM_KEY,0))),"")</f>
        <v>L</v>
      </c>
      <c r="AS420" s="92" t="str">
        <f>IFERROR(IF(INDEX(RM_M_Exp,MATCH($U420,RM_KEY,0))="","",INDEX(RM_M_Exp,MATCH($U420,RM_KEY,0))),"")</f>
        <v>L</v>
      </c>
      <c r="AT420" s="92" t="str">
        <f>IFERROR(IF(INDEX(RM_M_Edu,MATCH($U420,RM_KEY,0))="","",INDEX(RM_M_Edu,MATCH($U420,RM_KEY,0))),"")</f>
        <v>L</v>
      </c>
      <c r="AU420" s="93" t="str">
        <f>IFERROR(IF(INDEX(RM_L_C,MATCH($U420,RM_KEY,0))="","",INDEX(RM_L_C,MATCH($U420,RM_KEY,0))),"")</f>
        <v/>
      </c>
      <c r="AV420" s="94" t="str">
        <f>IFERROR(IF(INDEX(RM_L_Au,MATCH($U420,RM_KEY,0))="","",INDEX(RM_L_Au,MATCH($U420,RM_KEY,0))),"")</f>
        <v/>
      </c>
      <c r="AW420" s="94" t="str">
        <f>IFERROR(IF(INDEX(RM_L_Ac,MATCH($U420,RM_KEY,0))="","",INDEX(RM_L_Ac,MATCH($U420,RM_KEY,0))),"")</f>
        <v/>
      </c>
      <c r="AX420" s="94" t="str">
        <f>IFERROR(IF(INDEX(RM_L_L,MATCH($U420,RM_KEY,0))="","",INDEX(RM_L_L,MATCH($U420,RM_KEY,0))),"")</f>
        <v/>
      </c>
      <c r="AY420" s="94" t="str">
        <f>IFERROR(IF(INDEX(RM_L_BI,MATCH($U420,RM_KEY,0))="","",INDEX(RM_L_BI,MATCH($U420,RM_KEY,0))),"")</f>
        <v/>
      </c>
      <c r="AZ420" s="94" t="str">
        <f>IFERROR(IF(INDEX(RM_L_Exp,MATCH($U420,RM_KEY,0))="","",INDEX(RM_L_Exp,MATCH($U420,RM_KEY,0))),"")</f>
        <v/>
      </c>
      <c r="BA420" s="94" t="str">
        <f>IFERROR(IF(INDEX(RM_L_Edu,MATCH($U420,RM_KEY,0))="","",INDEX(RM_L_Edu,MATCH($U420,RM_KEY,0))),"")</f>
        <v/>
      </c>
      <c r="BB420" s="89" t="inlineStr">
        <is>
          <t>L</t>
        </is>
      </c>
      <c r="BC420" s="90" t="inlineStr">
        <is>
          <t>L</t>
        </is>
      </c>
      <c r="BD420" s="90" t="inlineStr">
        <is>
          <t>M</t>
        </is>
      </c>
      <c r="BE420" s="90" t="inlineStr">
        <is>
          <t>L</t>
        </is>
      </c>
      <c r="BF420" s="90" t="inlineStr">
        <is>
          <t>M</t>
        </is>
      </c>
      <c r="BG420" s="90" t="inlineStr">
        <is>
          <t>H</t>
        </is>
      </c>
      <c r="BH420" s="90" t="inlineStr">
        <is>
          <t>M</t>
        </is>
      </c>
      <c r="BI420" s="93" t="n"/>
      <c r="BJ420" s="94" t="n"/>
      <c r="BK420" s="94" t="n"/>
      <c r="BL420" s="94" t="n"/>
      <c r="BM420" s="94" t="n"/>
      <c r="BN420" s="94" t="n"/>
      <c r="BO420" s="94" t="n"/>
      <c r="BP420" s="63" t="n"/>
      <c r="BQ420" s="95" t="str">
        <f>IF(CY420=0,"",IF(BP420&lt;&gt;"",BP420,IF(LEFT(W420,1)="X",W420,IF(OR(W420="B+",W420="C+"),INDEX(LAD_PC,MAX(1,MIN(14,MATCH(W420,LAD_PC,0)+IF((DA420-CZ420)&gt;=0.5,1,IF((DA420-CZ420)&lt;=-0.5,-1,0))))),INDEX(LAD_STD,MAX(1,MIN(12,MATCH(W420,LAD_STD,0)+IF((DA420-CZ420)&gt;=0.5,1,IF((DA420-CZ420)&lt;=-0.5,-1,0)))))))))</f>
        <v/>
      </c>
      <c r="BR420" s="86" t="str">
        <f>IF(BQ420="","",IFERROR(CHOOSE(INDEX(B_RANK,MATCH(BQ420,B_LVL,0)),"Band A · Practitioner","Band B · Specialist / Manager","B+ · Player-Coach","Band C · Principal / Head","C+ · Player-Coach","Band D · Business leadership","Band E · Enterprise leadership"),"Band X · Consultant"))</f>
        <v/>
      </c>
      <c r="BS420" s="86" t="str">
        <f>IF(BQ420="","",IF(BQ420=W420,"• Same",IF(INDEX(B_VAL,MATCH(BQ420,B_LVL,0))&gt;INDEX(B_VAL,MATCH(W420,B_LVL,0)),"▲ Up","▼ Down")))</f>
        <v/>
      </c>
      <c r="BT420" s="95" t="str">
        <f>IF(BQ420&lt;&gt;"",BQ420,W420)</f>
        <v>A3</v>
      </c>
      <c r="BU420" s="86" t="str">
        <f>IFERROR(IF($H420="","—",IF(OR(LEFT(BT420,1)="X",LEFT(INDEX($BT$7:$BT$592,MATCH($H420,$D$7:$D$592,0)),1)="X"),"—",IF(AND(LEFT(BT420,1)="E",LEFT(INDEX($BT$7:$BT$592,MATCH($H420,$D$7:$D$592,0)),1)="E"),"Exception · Band E",IF(INDEX(B_VAL,MATCH(BT420,B_LVL,0))&gt;=INDEX(B_VAL,MATCH(INDEX($BT$7:$BT$592,MATCH($H420,$D$7:$D$592,0)),B_LVL,0)),"⚠ At or above the manager",IF(INDEX(B_RANK,MATCH(BT420,B_LVL,0))=INDEX(B_RANK,MATCH(INDEX($BT$7:$BT$592,MATCH($H420,$D$7:$D$592,0)),B_LVL,0)),"⚠ Same band as the manager","OK"))))),"—")</f>
        <v>OK</v>
      </c>
      <c r="BV420" s="64" t="n"/>
      <c r="BW420" s="20">
        <f>IFERROR(INDEX(LMH_PTS,MATCH(AG420,LMH_KEY,0)),0)</f>
        <v>9</v>
      </c>
      <c r="BX420" s="21">
        <f>IFERROR(INDEX(LMH_PTS,MATCH(AH420,LMH_KEY,0)),0)</f>
        <v>3</v>
      </c>
      <c r="BY420" s="21">
        <f>IFERROR(INDEX(LMH_PTS,MATCH(AI420,LMH_KEY,0)),0)</f>
        <v>1</v>
      </c>
      <c r="BZ420" s="21">
        <f>IFERROR(INDEX(LMH_PTS,MATCH(AJ420,LMH_KEY,0)),0)</f>
        <v>1</v>
      </c>
      <c r="CA420" s="21">
        <f>IFERROR(INDEX(LMH_PTS,MATCH(AK420,LMH_KEY,0)),0)</f>
        <v>1</v>
      </c>
      <c r="CB420" s="21">
        <f>IFERROR(INDEX(LMH_PTS,MATCH(AL420,LMH_KEY,0)),0)</f>
        <v>1</v>
      </c>
      <c r="CC420" s="21">
        <f>IFERROR(INDEX(LMH_PTS,MATCH(AM420,LMH_KEY,0)),0)</f>
        <v>1</v>
      </c>
      <c r="CD420" s="21">
        <f>IFERROR(INDEX(LMH_PTS,MATCH(IF(AU420&lt;&gt;"",AU420,AG420),LMH_KEY,0)),0)</f>
        <v>9</v>
      </c>
      <c r="CE420" s="21">
        <f>IFERROR(INDEX(LMH_PTS,MATCH(IF(AV420&lt;&gt;"",AV420,AH420),LMH_KEY,0)),0)</f>
        <v>3</v>
      </c>
      <c r="CF420" s="21">
        <f>IFERROR(INDEX(LMH_PTS,MATCH(IF(AW420&lt;&gt;"",AW420,AI420),LMH_KEY,0)),0)</f>
        <v>1</v>
      </c>
      <c r="CG420" s="21">
        <f>IFERROR(INDEX(LMH_PTS,MATCH(IF(AX420&lt;&gt;"",AX420,AJ420),LMH_KEY,0)),0)</f>
        <v>1</v>
      </c>
      <c r="CH420" s="21">
        <f>IFERROR(INDEX(LMH_PTS,MATCH(IF(AY420&lt;&gt;"",AY420,AK420),LMH_KEY,0)),0)</f>
        <v>1</v>
      </c>
      <c r="CI420" s="21">
        <f>IFERROR(INDEX(LMH_PTS,MATCH(IF(AZ420&lt;&gt;"",AZ420,AL420),LMH_KEY,0)),0)</f>
        <v>1</v>
      </c>
      <c r="CJ420" s="21">
        <f>IFERROR(INDEX(LMH_PTS,MATCH(IF(BA420&lt;&gt;"",BA420,AM420),LMH_KEY,0)),0)</f>
        <v>1</v>
      </c>
      <c r="CK420" s="21">
        <f>IF(BB420="",0,IFERROR(INDEX(LMH_STEP,MATCH(BB420,LMH_KEY,0)),0))</f>
        <v>-1</v>
      </c>
      <c r="CL420" s="21">
        <f>IF(BC420="",0,IFERROR(INDEX(LMH_STEP,MATCH(BC420,LMH_KEY,0)),0))</f>
        <v>-1</v>
      </c>
      <c r="CM420" s="21">
        <f>IF(BD420="",0,IFERROR(INDEX(LMH_STEP,MATCH(BD420,LMH_KEY,0)),0))</f>
        <v>0</v>
      </c>
      <c r="CN420" s="21">
        <f>IF(BE420="",0,IFERROR(INDEX(LMH_STEP,MATCH(BE420,LMH_KEY,0)),0))</f>
        <v>-1</v>
      </c>
      <c r="CO420" s="21">
        <f>IF(BF420="",0,IFERROR(INDEX(LMH_STEP,MATCH(BF420,LMH_KEY,0)),0))</f>
        <v>0</v>
      </c>
      <c r="CP420" s="21">
        <f>IF(BG420="",0,IFERROR(INDEX(LMH_STEP,MATCH(BG420,LMH_KEY,0)),0))</f>
        <v>1</v>
      </c>
      <c r="CQ420" s="21">
        <f>IF(BH420="",0,IFERROR(INDEX(LMH_STEP,MATCH(BH420,LMH_KEY,0)),0))</f>
        <v>0</v>
      </c>
      <c r="CR420" s="21">
        <f>IF(BI420&lt;&gt;"",IFERROR(INDEX(LMH_STEP,MATCH(BI420,LMH_KEY,0)),0),CK420)</f>
        <v>-1</v>
      </c>
      <c r="CS420" s="21">
        <f>IF(BJ420&lt;&gt;"",IFERROR(INDEX(LMH_STEP,MATCH(BJ420,LMH_KEY,0)),0),CL420)</f>
        <v>-1</v>
      </c>
      <c r="CT420" s="21">
        <f>IF(BK420&lt;&gt;"",IFERROR(INDEX(LMH_STEP,MATCH(BK420,LMH_KEY,0)),0),CM420)</f>
        <v>0</v>
      </c>
      <c r="CU420" s="21">
        <f>IF(BL420&lt;&gt;"",IFERROR(INDEX(LMH_STEP,MATCH(BL420,LMH_KEY,0)),0),CN420)</f>
        <v>-1</v>
      </c>
      <c r="CV420" s="21">
        <f>IF(BM420&lt;&gt;"",IFERROR(INDEX(LMH_STEP,MATCH(BM420,LMH_KEY,0)),0),CO420)</f>
        <v>0</v>
      </c>
      <c r="CW420" s="21">
        <f>IF(BN420&lt;&gt;"",IFERROR(INDEX(LMH_STEP,MATCH(BN420,LMH_KEY,0)),0),CP420)</f>
        <v>1</v>
      </c>
      <c r="CX420" s="21">
        <f>IF(BO420&lt;&gt;"",IFERROR(INDEX(LMH_STEP,MATCH(BO420,LMH_KEY,0)),0),CQ420)</f>
        <v>0</v>
      </c>
      <c r="CY420" s="21">
        <f>COUNTA(BI420:BO420)+IF(BP420&lt;&gt;"",1,0)+IFERROR(INDEX(RM_LCNT,MATCH($U420,RM_KEY,0)),0)</f>
        <v>0</v>
      </c>
      <c r="CZ420" s="21">
        <f>IF((BW420+BX420+BY420+BZ420+CA420+CB420+CC420)=0,0,(BW420*CK420+BX420*CL420+BY420*CM420+BZ420*CN420+CA420*CO420+CB420*CP420+CC420*CQ420)/(BW420+BX420+BY420+BZ420+CA420+CB420+CC420))</f>
        <v>-0.705882352941177</v>
      </c>
      <c r="DA420" s="21">
        <f>IF((CD420+CE420+CF420+CG420+CH420+CI420+CJ420)=0,0,(CD420*CR420+CE420*CS420+CF420*CT420+CG420*CU420+CH420*CV420+CI420*CW420+CJ420*CX420)/(CD420+CE420+CF420+CG420+CH420+CI420+CJ420))</f>
        <v>-0.705882352941177</v>
      </c>
    </row>
    <row r="421" ht="70" customHeight="1">
      <c r="A421" s="59" t="inlineStr">
        <is>
          <t>Datatech</t>
        </is>
      </c>
      <c r="B421" s="17" t="inlineStr">
        <is>
          <t>Technology</t>
        </is>
      </c>
      <c r="C421" s="17" t="n">
        <v>3</v>
      </c>
      <c r="D421" s="17" t="inlineStr">
        <is>
          <t>IRISDT0020</t>
        </is>
      </c>
      <c r="E421" s="17" t="inlineStr">
        <is>
          <t>Utkarsh Sagar Bafana</t>
        </is>
      </c>
      <c r="F421" s="17" t="inlineStr">
        <is>
          <t>UX Designer</t>
        </is>
      </c>
      <c r="G421" s="17" t="inlineStr">
        <is>
          <t>Nilesh Majumdar</t>
        </is>
      </c>
      <c r="H421" s="17" t="inlineStr">
        <is>
          <t>IRISDT0008</t>
        </is>
      </c>
      <c r="I421" s="17" t="n">
        <v>4.6</v>
      </c>
      <c r="J421" s="17" t="inlineStr">
        <is>
          <t>Bachelors of Vocational Studies</t>
        </is>
      </c>
      <c r="K421" s="17" t="n"/>
      <c r="L421" s="82" t="inlineStr">
        <is>
          <t>20 of 20</t>
        </is>
      </c>
      <c r="M421" s="83" t="n"/>
      <c r="N421" s="83" t="n"/>
      <c r="O421" s="83" t="inlineStr">
        <is>
          <t>Latest rating: Not rated · manager · 9-box: Not placed · manager</t>
        </is>
      </c>
      <c r="P421" s="83" t="inlineStr">
        <is>
          <t>Complexity &amp; Expertise: A2: Research, information architecture, wireframes, UI and interaction design in Figma; no harder cases shown → moved down 0.5
Autonomy &amp; Decision: A2: Only 'ideating solutions' named; changes design on feedback → moved down 0.5
Accountability &amp; Impact: A2: Wireframes and UI designs handed to developers → moved down 0.5
Leadership &amp; Strategy: A1: None described → moved down 0.5</t>
        </is>
      </c>
      <c r="Q421" s="84" t="inlineStr">
        <is>
          <t>Open ▸</t>
        </is>
      </c>
      <c r="R421" s="84" t="inlineStr">
        <is>
          <t>Card ▸</t>
        </is>
      </c>
      <c r="S421" s="85" t="inlineStr">
        <is>
          <t>Design &amp; Creative</t>
        </is>
      </c>
      <c r="T421" s="86" t="inlineStr">
        <is>
          <t>UX / UI Design</t>
        </is>
      </c>
      <c r="U421" s="86" t="inlineStr">
        <is>
          <t>R026</t>
        </is>
      </c>
      <c r="V421" s="86" t="inlineStr">
        <is>
          <t>UX / UI Design · IC</t>
        </is>
      </c>
      <c r="W421" s="101" t="inlineStr">
        <is>
          <t>A3</t>
        </is>
      </c>
      <c r="X421" s="86" t="inlineStr">
        <is>
          <t>Band A · Practitioner</t>
        </is>
      </c>
      <c r="Y421" s="86" t="inlineStr">
        <is>
          <t>Senior Product Designer</t>
        </is>
      </c>
      <c r="Z421" s="86" t="n"/>
      <c r="AA421" s="86" t="inlineStr">
        <is>
          <t>Placed at A3 by the evidence: six ratings × market-derived weights and rules R1–R13 · no move needed for the reporting line</t>
        </is>
      </c>
      <c r="AB421" s="86" t="n"/>
      <c r="AC421" s="88" t="inlineStr">
        <is>
          <t>A3</t>
        </is>
      </c>
      <c r="AD421" s="21" t="inlineStr">
        <is>
          <t>Medium · 4.6 yrs vs market 2–5 yrs for A3</t>
        </is>
      </c>
      <c r="AE421" s="21" t="n"/>
      <c r="AF421" s="21" t="inlineStr">
        <is>
          <t>P2 · SFIA 3 Apply</t>
        </is>
      </c>
      <c r="AG421" s="89" t="str">
        <f>IFERROR(IF(INDEX(RM_I_C,MATCH($U421,RM_KEY,0))="","",INDEX(RM_I_C,MATCH($U421,RM_KEY,0))),"")</f>
        <v>H</v>
      </c>
      <c r="AH421" s="90" t="str">
        <f>IFERROR(IF(INDEX(RM_I_Au,MATCH($U421,RM_KEY,0))="","",INDEX(RM_I_Au,MATCH($U421,RM_KEY,0))),"")</f>
        <v>M</v>
      </c>
      <c r="AI421" s="90" t="str">
        <f>IFERROR(IF(INDEX(RM_I_Ac,MATCH($U421,RM_KEY,0))="","",INDEX(RM_I_Ac,MATCH($U421,RM_KEY,0))),"")</f>
        <v>L</v>
      </c>
      <c r="AJ421" s="90" t="str">
        <f>IFERROR(IF(INDEX(RM_I_L,MATCH($U421,RM_KEY,0))="","",INDEX(RM_I_L,MATCH($U421,RM_KEY,0))),"")</f>
        <v>L</v>
      </c>
      <c r="AK421" s="90" t="str">
        <f>IFERROR(IF(INDEX(RM_I_BI,MATCH($U421,RM_KEY,0))="","",INDEX(RM_I_BI,MATCH($U421,RM_KEY,0))),"")</f>
        <v>L</v>
      </c>
      <c r="AL421" s="90" t="str">
        <f>IFERROR(IF(INDEX(RM_I_Exp,MATCH($U421,RM_KEY,0))="","",INDEX(RM_I_Exp,MATCH($U421,RM_KEY,0))),"")</f>
        <v>L</v>
      </c>
      <c r="AM421" s="90" t="str">
        <f>IFERROR(IF(INDEX(RM_I_Edu,MATCH($U421,RM_KEY,0))="","",INDEX(RM_I_Edu,MATCH($U421,RM_KEY,0))),"")</f>
        <v>L</v>
      </c>
      <c r="AN421" s="91" t="str">
        <f>IFERROR(IF(INDEX(RM_M_C,MATCH($U421,RM_KEY,0))="","",INDEX(RM_M_C,MATCH($U421,RM_KEY,0))),"")</f>
        <v>H</v>
      </c>
      <c r="AO421" s="92" t="str">
        <f>IFERROR(IF(INDEX(RM_M_Au,MATCH($U421,RM_KEY,0))="","",INDEX(RM_M_Au,MATCH($U421,RM_KEY,0))),"")</f>
        <v>M</v>
      </c>
      <c r="AP421" s="92" t="str">
        <f>IFERROR(IF(INDEX(RM_M_Ac,MATCH($U421,RM_KEY,0))="","",INDEX(RM_M_Ac,MATCH($U421,RM_KEY,0))),"")</f>
        <v>M</v>
      </c>
      <c r="AQ421" s="92" t="str">
        <f>IFERROR(IF(INDEX(RM_M_L,MATCH($U421,RM_KEY,0))="","",INDEX(RM_M_L,MATCH($U421,RM_KEY,0))),"")</f>
        <v>L</v>
      </c>
      <c r="AR421" s="92" t="str">
        <f>IFERROR(IF(INDEX(RM_M_BI,MATCH($U421,RM_KEY,0))="","",INDEX(RM_M_BI,MATCH($U421,RM_KEY,0))),"")</f>
        <v>L</v>
      </c>
      <c r="AS421" s="92" t="str">
        <f>IFERROR(IF(INDEX(RM_M_Exp,MATCH($U421,RM_KEY,0))="","",INDEX(RM_M_Exp,MATCH($U421,RM_KEY,0))),"")</f>
        <v>L</v>
      </c>
      <c r="AT421" s="92" t="str">
        <f>IFERROR(IF(INDEX(RM_M_Edu,MATCH($U421,RM_KEY,0))="","",INDEX(RM_M_Edu,MATCH($U421,RM_KEY,0))),"")</f>
        <v>L</v>
      </c>
      <c r="AU421" s="93" t="str">
        <f>IFERROR(IF(INDEX(RM_L_C,MATCH($U421,RM_KEY,0))="","",INDEX(RM_L_C,MATCH($U421,RM_KEY,0))),"")</f>
        <v/>
      </c>
      <c r="AV421" s="94" t="str">
        <f>IFERROR(IF(INDEX(RM_L_Au,MATCH($U421,RM_KEY,0))="","",INDEX(RM_L_Au,MATCH($U421,RM_KEY,0))),"")</f>
        <v/>
      </c>
      <c r="AW421" s="94" t="str">
        <f>IFERROR(IF(INDEX(RM_L_Ac,MATCH($U421,RM_KEY,0))="","",INDEX(RM_L_Ac,MATCH($U421,RM_KEY,0))),"")</f>
        <v/>
      </c>
      <c r="AX421" s="94" t="str">
        <f>IFERROR(IF(INDEX(RM_L_L,MATCH($U421,RM_KEY,0))="","",INDEX(RM_L_L,MATCH($U421,RM_KEY,0))),"")</f>
        <v/>
      </c>
      <c r="AY421" s="94" t="str">
        <f>IFERROR(IF(INDEX(RM_L_BI,MATCH($U421,RM_KEY,0))="","",INDEX(RM_L_BI,MATCH($U421,RM_KEY,0))),"")</f>
        <v/>
      </c>
      <c r="AZ421" s="94" t="str">
        <f>IFERROR(IF(INDEX(RM_L_Exp,MATCH($U421,RM_KEY,0))="","",INDEX(RM_L_Exp,MATCH($U421,RM_KEY,0))),"")</f>
        <v/>
      </c>
      <c r="BA421" s="94" t="str">
        <f>IFERROR(IF(INDEX(RM_L_Edu,MATCH($U421,RM_KEY,0))="","",INDEX(RM_L_Edu,MATCH($U421,RM_KEY,0))),"")</f>
        <v/>
      </c>
      <c r="BB421" s="89" t="inlineStr">
        <is>
          <t>M</t>
        </is>
      </c>
      <c r="BC421" s="90" t="inlineStr">
        <is>
          <t>M</t>
        </is>
      </c>
      <c r="BD421" s="90" t="inlineStr">
        <is>
          <t>M</t>
        </is>
      </c>
      <c r="BE421" s="90" t="inlineStr">
        <is>
          <t>L</t>
        </is>
      </c>
      <c r="BF421" s="90" t="n"/>
      <c r="BG421" s="90" t="inlineStr">
        <is>
          <t>H</t>
        </is>
      </c>
      <c r="BH421" s="90" t="inlineStr">
        <is>
          <t>M</t>
        </is>
      </c>
      <c r="BI421" s="93" t="n"/>
      <c r="BJ421" s="94" t="n"/>
      <c r="BK421" s="94" t="n"/>
      <c r="BL421" s="94" t="n"/>
      <c r="BM421" s="94" t="n"/>
      <c r="BN421" s="94" t="n"/>
      <c r="BO421" s="94" t="n"/>
      <c r="BP421" s="63" t="n"/>
      <c r="BQ421" s="95" t="str">
        <f>IF(CY421=0,"",IF(BP421&lt;&gt;"",BP421,IF(LEFT(W421,1)="X",W421,IF(OR(W421="B+",W421="C+"),INDEX(LAD_PC,MAX(1,MIN(14,MATCH(W421,LAD_PC,0)+IF((DA421-CZ421)&gt;=0.5,1,IF((DA421-CZ421)&lt;=-0.5,-1,0))))),INDEX(LAD_STD,MAX(1,MIN(12,MATCH(W421,LAD_STD,0)+IF((DA421-CZ421)&gt;=0.5,1,IF((DA421-CZ421)&lt;=-0.5,-1,0)))))))))</f>
        <v/>
      </c>
      <c r="BR421" s="86" t="str">
        <f>IF(BQ421="","",IFERROR(CHOOSE(INDEX(B_RANK,MATCH(BQ421,B_LVL,0)),"Band A · Practitioner","Band B · Specialist / Manager","B+ · Player-Coach","Band C · Principal / Head","C+ · Player-Coach","Band D · Business leadership","Band E · Enterprise leadership"),"Band X · Consultant"))</f>
        <v/>
      </c>
      <c r="BS421" s="86" t="str">
        <f>IF(BQ421="","",IF(BQ421=W421,"• Same",IF(INDEX(B_VAL,MATCH(BQ421,B_LVL,0))&gt;INDEX(B_VAL,MATCH(W421,B_LVL,0)),"▲ Up","▼ Down")))</f>
        <v/>
      </c>
      <c r="BT421" s="95" t="str">
        <f>IF(BQ421&lt;&gt;"",BQ421,W421)</f>
        <v>A3</v>
      </c>
      <c r="BU421" s="86" t="str">
        <f>IFERROR(IF($H421="","—",IF(OR(LEFT(BT421,1)="X",LEFT(INDEX($BT$7:$BT$592,MATCH($H421,$D$7:$D$592,0)),1)="X"),"—",IF(AND(LEFT(BT421,1)="E",LEFT(INDEX($BT$7:$BT$592,MATCH($H421,$D$7:$D$592,0)),1)="E"),"Exception · Band E",IF(INDEX(B_VAL,MATCH(BT421,B_LVL,0))&gt;=INDEX(B_VAL,MATCH(INDEX($BT$7:$BT$592,MATCH($H421,$D$7:$D$592,0)),B_LVL,0)),"⚠ At or above the manager",IF(INDEX(B_RANK,MATCH(BT421,B_LVL,0))=INDEX(B_RANK,MATCH(INDEX($BT$7:$BT$592,MATCH($H421,$D$7:$D$592,0)),B_LVL,0)),"⚠ Same band as the manager","OK"))))),"—")</f>
        <v>OK</v>
      </c>
      <c r="BV421" s="64" t="n"/>
      <c r="BW421" s="20">
        <f>IFERROR(INDEX(LMH_PTS,MATCH(AG421,LMH_KEY,0)),0)</f>
        <v>9</v>
      </c>
      <c r="BX421" s="21">
        <f>IFERROR(INDEX(LMH_PTS,MATCH(AH421,LMH_KEY,0)),0)</f>
        <v>3</v>
      </c>
      <c r="BY421" s="21">
        <f>IFERROR(INDEX(LMH_PTS,MATCH(AI421,LMH_KEY,0)),0)</f>
        <v>1</v>
      </c>
      <c r="BZ421" s="21">
        <f>IFERROR(INDEX(LMH_PTS,MATCH(AJ421,LMH_KEY,0)),0)</f>
        <v>1</v>
      </c>
      <c r="CA421" s="21">
        <f>IFERROR(INDEX(LMH_PTS,MATCH(AK421,LMH_KEY,0)),0)</f>
        <v>1</v>
      </c>
      <c r="CB421" s="21">
        <f>IFERROR(INDEX(LMH_PTS,MATCH(AL421,LMH_KEY,0)),0)</f>
        <v>1</v>
      </c>
      <c r="CC421" s="21">
        <f>IFERROR(INDEX(LMH_PTS,MATCH(AM421,LMH_KEY,0)),0)</f>
        <v>1</v>
      </c>
      <c r="CD421" s="21">
        <f>IFERROR(INDEX(LMH_PTS,MATCH(IF(AU421&lt;&gt;"",AU421,AG421),LMH_KEY,0)),0)</f>
        <v>9</v>
      </c>
      <c r="CE421" s="21">
        <f>IFERROR(INDEX(LMH_PTS,MATCH(IF(AV421&lt;&gt;"",AV421,AH421),LMH_KEY,0)),0)</f>
        <v>3</v>
      </c>
      <c r="CF421" s="21">
        <f>IFERROR(INDEX(LMH_PTS,MATCH(IF(AW421&lt;&gt;"",AW421,AI421),LMH_KEY,0)),0)</f>
        <v>1</v>
      </c>
      <c r="CG421" s="21">
        <f>IFERROR(INDEX(LMH_PTS,MATCH(IF(AX421&lt;&gt;"",AX421,AJ421),LMH_KEY,0)),0)</f>
        <v>1</v>
      </c>
      <c r="CH421" s="21">
        <f>IFERROR(INDEX(LMH_PTS,MATCH(IF(AY421&lt;&gt;"",AY421,AK421),LMH_KEY,0)),0)</f>
        <v>1</v>
      </c>
      <c r="CI421" s="21">
        <f>IFERROR(INDEX(LMH_PTS,MATCH(IF(AZ421&lt;&gt;"",AZ421,AL421),LMH_KEY,0)),0)</f>
        <v>1</v>
      </c>
      <c r="CJ421" s="21">
        <f>IFERROR(INDEX(LMH_PTS,MATCH(IF(BA421&lt;&gt;"",BA421,AM421),LMH_KEY,0)),0)</f>
        <v>1</v>
      </c>
      <c r="CK421" s="21">
        <f>IF(BB421="",0,IFERROR(INDEX(LMH_STEP,MATCH(BB421,LMH_KEY,0)),0))</f>
        <v>0</v>
      </c>
      <c r="CL421" s="21">
        <f>IF(BC421="",0,IFERROR(INDEX(LMH_STEP,MATCH(BC421,LMH_KEY,0)),0))</f>
        <v>0</v>
      </c>
      <c r="CM421" s="21">
        <f>IF(BD421="",0,IFERROR(INDEX(LMH_STEP,MATCH(BD421,LMH_KEY,0)),0))</f>
        <v>0</v>
      </c>
      <c r="CN421" s="21">
        <f>IF(BE421="",0,IFERROR(INDEX(LMH_STEP,MATCH(BE421,LMH_KEY,0)),0))</f>
        <v>-1</v>
      </c>
      <c r="CO421" s="21">
        <f>IF(BF421="",0,IFERROR(INDEX(LMH_STEP,MATCH(BF421,LMH_KEY,0)),0))</f>
        <v>0</v>
      </c>
      <c r="CP421" s="21">
        <f>IF(BG421="",0,IFERROR(INDEX(LMH_STEP,MATCH(BG421,LMH_KEY,0)),0))</f>
        <v>1</v>
      </c>
      <c r="CQ421" s="21">
        <f>IF(BH421="",0,IFERROR(INDEX(LMH_STEP,MATCH(BH421,LMH_KEY,0)),0))</f>
        <v>0</v>
      </c>
      <c r="CR421" s="21">
        <f>IF(BI421&lt;&gt;"",IFERROR(INDEX(LMH_STEP,MATCH(BI421,LMH_KEY,0)),0),CK421)</f>
        <v>0</v>
      </c>
      <c r="CS421" s="21">
        <f>IF(BJ421&lt;&gt;"",IFERROR(INDEX(LMH_STEP,MATCH(BJ421,LMH_KEY,0)),0),CL421)</f>
        <v>0</v>
      </c>
      <c r="CT421" s="21">
        <f>IF(BK421&lt;&gt;"",IFERROR(INDEX(LMH_STEP,MATCH(BK421,LMH_KEY,0)),0),CM421)</f>
        <v>0</v>
      </c>
      <c r="CU421" s="21">
        <f>IF(BL421&lt;&gt;"",IFERROR(INDEX(LMH_STEP,MATCH(BL421,LMH_KEY,0)),0),CN421)</f>
        <v>-1</v>
      </c>
      <c r="CV421" s="21">
        <f>IF(BM421&lt;&gt;"",IFERROR(INDEX(LMH_STEP,MATCH(BM421,LMH_KEY,0)),0),CO421)</f>
        <v>0</v>
      </c>
      <c r="CW421" s="21">
        <f>IF(BN421&lt;&gt;"",IFERROR(INDEX(LMH_STEP,MATCH(BN421,LMH_KEY,0)),0),CP421)</f>
        <v>1</v>
      </c>
      <c r="CX421" s="21">
        <f>IF(BO421&lt;&gt;"",IFERROR(INDEX(LMH_STEP,MATCH(BO421,LMH_KEY,0)),0),CQ421)</f>
        <v>0</v>
      </c>
      <c r="CY421" s="21">
        <f>COUNTA(BI421:BO421)+IF(BP421&lt;&gt;"",1,0)+IFERROR(INDEX(RM_LCNT,MATCH($U421,RM_KEY,0)),0)</f>
        <v>0</v>
      </c>
      <c r="CZ421" s="21">
        <f>IF((BW421+BX421+BY421+BZ421+CA421+CB421+CC421)=0,0,(BW421*CK421+BX421*CL421+BY421*CM421+BZ421*CN421+CA421*CO421+CB421*CP421+CC421*CQ421)/(BW421+BX421+BY421+BZ421+CA421+CB421+CC421))</f>
        <v>0</v>
      </c>
      <c r="DA421" s="21">
        <f>IF((CD421+CE421+CF421+CG421+CH421+CI421+CJ421)=0,0,(CD421*CR421+CE421*CS421+CF421*CT421+CG421*CU421+CH421*CV421+CI421*CW421+CJ421*CX421)/(CD421+CE421+CF421+CG421+CH421+CI421+CJ421))</f>
        <v>0</v>
      </c>
    </row>
    <row r="422" ht="70" customHeight="1">
      <c r="A422" s="59" t="inlineStr">
        <is>
          <t>Datatech</t>
        </is>
      </c>
      <c r="B422" s="17" t="inlineStr">
        <is>
          <t>Technology</t>
        </is>
      </c>
      <c r="C422" s="17" t="n">
        <v>3</v>
      </c>
      <c r="D422" s="17" t="inlineStr">
        <is>
          <t>IRISDTN001</t>
        </is>
      </c>
      <c r="E422" s="17" t="inlineStr">
        <is>
          <t>Riyanka Dey</t>
        </is>
      </c>
      <c r="F422" s="17" t="inlineStr">
        <is>
          <t>Intern</t>
        </is>
      </c>
      <c r="G422" s="17" t="inlineStr">
        <is>
          <t>Nilesh Majumdar</t>
        </is>
      </c>
      <c r="H422" s="17" t="inlineStr">
        <is>
          <t>IRISDT0008</t>
        </is>
      </c>
      <c r="I422" s="17" t="n">
        <v>0.6</v>
      </c>
      <c r="J422" s="17" t="inlineStr">
        <is>
          <t>B.E</t>
        </is>
      </c>
      <c r="K422" s="17" t="n"/>
      <c r="L422" s="82" t="inlineStr">
        <is>
          <t>20 of 20</t>
        </is>
      </c>
      <c r="M422" s="83" t="n"/>
      <c r="N422" s="83" t="n"/>
      <c r="O422" s="83" t="inlineStr">
        <is>
          <t>Latest rating: Not rated · manager · 9-box: Not placed · manager</t>
        </is>
      </c>
      <c r="P422" s="83" t="n"/>
      <c r="Q422" s="84" t="inlineStr">
        <is>
          <t>Open ▸</t>
        </is>
      </c>
      <c r="R422" s="84" t="inlineStr">
        <is>
          <t>Card ▸</t>
        </is>
      </c>
      <c r="S422" s="85" t="inlineStr">
        <is>
          <t>Product Management</t>
        </is>
      </c>
      <c r="T422" s="86" t="inlineStr">
        <is>
          <t>Product Operations &amp; Research</t>
        </is>
      </c>
      <c r="U422" s="86" t="inlineStr">
        <is>
          <t>R065</t>
        </is>
      </c>
      <c r="V422" s="86" t="inlineStr">
        <is>
          <t>Product Operations &amp; Research · IC</t>
        </is>
      </c>
      <c r="W422" s="101" t="inlineStr">
        <is>
          <t>A1</t>
        </is>
      </c>
      <c r="X422" s="86" t="inlineStr">
        <is>
          <t>Band A · Practitioner</t>
        </is>
      </c>
      <c r="Y422" s="86" t="inlineStr">
        <is>
          <t>Intern – Product Operations &amp; Research</t>
        </is>
      </c>
      <c r="Z422" s="86" t="n"/>
      <c r="AA422" s="86" t="inlineStr">
        <is>
          <t>Placed at A1 by the evidence: six ratings × market-derived weights and rules R1–R13 · no move needed for the reporting line</t>
        </is>
      </c>
      <c r="AB422" s="86" t="n"/>
      <c r="AC422" s="88" t="n"/>
      <c r="AD422" s="21" t="n"/>
      <c r="AE422" s="21" t="n"/>
      <c r="AF422" s="21" t="inlineStr">
        <is>
          <t>Entry / P1 · intern · SFIA 1 Follow</t>
        </is>
      </c>
      <c r="AG422" s="89" t="str">
        <f>IFERROR(IF(INDEX(RM_I_C,MATCH($U422,RM_KEY,0))="","",INDEX(RM_I_C,MATCH($U422,RM_KEY,0))),"")</f>
        <v>H</v>
      </c>
      <c r="AH422" s="90" t="str">
        <f>IFERROR(IF(INDEX(RM_I_Au,MATCH($U422,RM_KEY,0))="","",INDEX(RM_I_Au,MATCH($U422,RM_KEY,0))),"")</f>
        <v>M</v>
      </c>
      <c r="AI422" s="90" t="str">
        <f>IFERROR(IF(INDEX(RM_I_Ac,MATCH($U422,RM_KEY,0))="","",INDEX(RM_I_Ac,MATCH($U422,RM_KEY,0))),"")</f>
        <v>M</v>
      </c>
      <c r="AJ422" s="90" t="str">
        <f>IFERROR(IF(INDEX(RM_I_L,MATCH($U422,RM_KEY,0))="","",INDEX(RM_I_L,MATCH($U422,RM_KEY,0))),"")</f>
        <v>L</v>
      </c>
      <c r="AK422" s="90" t="str">
        <f>IFERROR(IF(INDEX(RM_I_BI,MATCH($U422,RM_KEY,0))="","",INDEX(RM_I_BI,MATCH($U422,RM_KEY,0))),"")</f>
        <v>L</v>
      </c>
      <c r="AL422" s="90" t="str">
        <f>IFERROR(IF(INDEX(RM_I_Exp,MATCH($U422,RM_KEY,0))="","",INDEX(RM_I_Exp,MATCH($U422,RM_KEY,0))),"")</f>
        <v>L</v>
      </c>
      <c r="AM422" s="90" t="str">
        <f>IFERROR(IF(INDEX(RM_I_Edu,MATCH($U422,RM_KEY,0))="","",INDEX(RM_I_Edu,MATCH($U422,RM_KEY,0))),"")</f>
        <v>L</v>
      </c>
      <c r="AN422" s="91" t="str">
        <f>IFERROR(IF(INDEX(RM_M_C,MATCH($U422,RM_KEY,0))="","",INDEX(RM_M_C,MATCH($U422,RM_KEY,0))),"")</f>
        <v>H</v>
      </c>
      <c r="AO422" s="92" t="str">
        <f>IFERROR(IF(INDEX(RM_M_Au,MATCH($U422,RM_KEY,0))="","",INDEX(RM_M_Au,MATCH($U422,RM_KEY,0))),"")</f>
        <v>M</v>
      </c>
      <c r="AP422" s="92" t="str">
        <f>IFERROR(IF(INDEX(RM_M_Ac,MATCH($U422,RM_KEY,0))="","",INDEX(RM_M_Ac,MATCH($U422,RM_KEY,0))),"")</f>
        <v>M</v>
      </c>
      <c r="AQ422" s="92" t="str">
        <f>IFERROR(IF(INDEX(RM_M_L,MATCH($U422,RM_KEY,0))="","",INDEX(RM_M_L,MATCH($U422,RM_KEY,0))),"")</f>
        <v>L</v>
      </c>
      <c r="AR422" s="92" t="str">
        <f>IFERROR(IF(INDEX(RM_M_BI,MATCH($U422,RM_KEY,0))="","",INDEX(RM_M_BI,MATCH($U422,RM_KEY,0))),"")</f>
        <v>L</v>
      </c>
      <c r="AS422" s="92" t="str">
        <f>IFERROR(IF(INDEX(RM_M_Exp,MATCH($U422,RM_KEY,0))="","",INDEX(RM_M_Exp,MATCH($U422,RM_KEY,0))),"")</f>
        <v>L</v>
      </c>
      <c r="AT422" s="92" t="str">
        <f>IFERROR(IF(INDEX(RM_M_Edu,MATCH($U422,RM_KEY,0))="","",INDEX(RM_M_Edu,MATCH($U422,RM_KEY,0))),"")</f>
        <v>L</v>
      </c>
      <c r="AU422" s="93" t="str">
        <f>IFERROR(IF(INDEX(RM_L_C,MATCH($U422,RM_KEY,0))="","",INDEX(RM_L_C,MATCH($U422,RM_KEY,0))),"")</f>
        <v/>
      </c>
      <c r="AV422" s="94" t="str">
        <f>IFERROR(IF(INDEX(RM_L_Au,MATCH($U422,RM_KEY,0))="","",INDEX(RM_L_Au,MATCH($U422,RM_KEY,0))),"")</f>
        <v/>
      </c>
      <c r="AW422" s="94" t="str">
        <f>IFERROR(IF(INDEX(RM_L_Ac,MATCH($U422,RM_KEY,0))="","",INDEX(RM_L_Ac,MATCH($U422,RM_KEY,0))),"")</f>
        <v/>
      </c>
      <c r="AX422" s="94" t="str">
        <f>IFERROR(IF(INDEX(RM_L_L,MATCH($U422,RM_KEY,0))="","",INDEX(RM_L_L,MATCH($U422,RM_KEY,0))),"")</f>
        <v/>
      </c>
      <c r="AY422" s="94" t="str">
        <f>IFERROR(IF(INDEX(RM_L_BI,MATCH($U422,RM_KEY,0))="","",INDEX(RM_L_BI,MATCH($U422,RM_KEY,0))),"")</f>
        <v/>
      </c>
      <c r="AZ422" s="94" t="str">
        <f>IFERROR(IF(INDEX(RM_L_Exp,MATCH($U422,RM_KEY,0))="","",INDEX(RM_L_Exp,MATCH($U422,RM_KEY,0))),"")</f>
        <v/>
      </c>
      <c r="BA422" s="94" t="str">
        <f>IFERROR(IF(INDEX(RM_L_Edu,MATCH($U422,RM_KEY,0))="","",INDEX(RM_L_Edu,MATCH($U422,RM_KEY,0))),"")</f>
        <v/>
      </c>
      <c r="BB422" s="89" t="n"/>
      <c r="BC422" s="90" t="n"/>
      <c r="BD422" s="90" t="n"/>
      <c r="BE422" s="90" t="n"/>
      <c r="BF422" s="90" t="n"/>
      <c r="BG422" s="90" t="inlineStr">
        <is>
          <t>M</t>
        </is>
      </c>
      <c r="BH422" s="90" t="inlineStr">
        <is>
          <t>M</t>
        </is>
      </c>
      <c r="BI422" s="93" t="n"/>
      <c r="BJ422" s="94" t="n"/>
      <c r="BK422" s="94" t="n"/>
      <c r="BL422" s="94" t="n"/>
      <c r="BM422" s="94" t="n"/>
      <c r="BN422" s="94" t="n"/>
      <c r="BO422" s="94" t="n"/>
      <c r="BP422" s="63" t="n"/>
      <c r="BQ422" s="95" t="str">
        <f>IF(CY422=0,"",IF(BP422&lt;&gt;"",BP422,IF(LEFT(W422,1)="X",W422,IF(OR(W422="B+",W422="C+"),INDEX(LAD_PC,MAX(1,MIN(14,MATCH(W422,LAD_PC,0)+IF((DA422-CZ422)&gt;=0.5,1,IF((DA422-CZ422)&lt;=-0.5,-1,0))))),INDEX(LAD_STD,MAX(1,MIN(12,MATCH(W422,LAD_STD,0)+IF((DA422-CZ422)&gt;=0.5,1,IF((DA422-CZ422)&lt;=-0.5,-1,0)))))))))</f>
        <v/>
      </c>
      <c r="BR422" s="86" t="str">
        <f>IF(BQ422="","",IFERROR(CHOOSE(INDEX(B_RANK,MATCH(BQ422,B_LVL,0)),"Band A · Practitioner","Band B · Specialist / Manager","B+ · Player-Coach","Band C · Principal / Head","C+ · Player-Coach","Band D · Business leadership","Band E · Enterprise leadership"),"Band X · Consultant"))</f>
        <v/>
      </c>
      <c r="BS422" s="86" t="str">
        <f>IF(BQ422="","",IF(BQ422=W422,"• Same",IF(INDEX(B_VAL,MATCH(BQ422,B_LVL,0))&gt;INDEX(B_VAL,MATCH(W422,B_LVL,0)),"▲ Up","▼ Down")))</f>
        <v/>
      </c>
      <c r="BT422" s="95" t="str">
        <f>IF(BQ422&lt;&gt;"",BQ422,W422)</f>
        <v>A1</v>
      </c>
      <c r="BU422" s="86" t="str">
        <f>IFERROR(IF($H422="","—",IF(OR(LEFT(BT422,1)="X",LEFT(INDEX($BT$7:$BT$592,MATCH($H422,$D$7:$D$592,0)),1)="X"),"—",IF(AND(LEFT(BT422,1)="E",LEFT(INDEX($BT$7:$BT$592,MATCH($H422,$D$7:$D$592,0)),1)="E"),"Exception · Band E",IF(INDEX(B_VAL,MATCH(BT422,B_LVL,0))&gt;=INDEX(B_VAL,MATCH(INDEX($BT$7:$BT$592,MATCH($H422,$D$7:$D$592,0)),B_LVL,0)),"⚠ At or above the manager",IF(INDEX(B_RANK,MATCH(BT422,B_LVL,0))=INDEX(B_RANK,MATCH(INDEX($BT$7:$BT$592,MATCH($H422,$D$7:$D$592,0)),B_LVL,0)),"⚠ Same band as the manager","OK"))))),"—")</f>
        <v>OK</v>
      </c>
      <c r="BV422" s="64" t="n"/>
      <c r="BW422" s="20">
        <f>IFERROR(INDEX(LMH_PTS,MATCH(AG422,LMH_KEY,0)),0)</f>
        <v>9</v>
      </c>
      <c r="BX422" s="21">
        <f>IFERROR(INDEX(LMH_PTS,MATCH(AH422,LMH_KEY,0)),0)</f>
        <v>3</v>
      </c>
      <c r="BY422" s="21">
        <f>IFERROR(INDEX(LMH_PTS,MATCH(AI422,LMH_KEY,0)),0)</f>
        <v>3</v>
      </c>
      <c r="BZ422" s="21">
        <f>IFERROR(INDEX(LMH_PTS,MATCH(AJ422,LMH_KEY,0)),0)</f>
        <v>1</v>
      </c>
      <c r="CA422" s="21">
        <f>IFERROR(INDEX(LMH_PTS,MATCH(AK422,LMH_KEY,0)),0)</f>
        <v>1</v>
      </c>
      <c r="CB422" s="21">
        <f>IFERROR(INDEX(LMH_PTS,MATCH(AL422,LMH_KEY,0)),0)</f>
        <v>1</v>
      </c>
      <c r="CC422" s="21">
        <f>IFERROR(INDEX(LMH_PTS,MATCH(AM422,LMH_KEY,0)),0)</f>
        <v>1</v>
      </c>
      <c r="CD422" s="21">
        <f>IFERROR(INDEX(LMH_PTS,MATCH(IF(AU422&lt;&gt;"",AU422,AG422),LMH_KEY,0)),0)</f>
        <v>9</v>
      </c>
      <c r="CE422" s="21">
        <f>IFERROR(INDEX(LMH_PTS,MATCH(IF(AV422&lt;&gt;"",AV422,AH422),LMH_KEY,0)),0)</f>
        <v>3</v>
      </c>
      <c r="CF422" s="21">
        <f>IFERROR(INDEX(LMH_PTS,MATCH(IF(AW422&lt;&gt;"",AW422,AI422),LMH_KEY,0)),0)</f>
        <v>3</v>
      </c>
      <c r="CG422" s="21">
        <f>IFERROR(INDEX(LMH_PTS,MATCH(IF(AX422&lt;&gt;"",AX422,AJ422),LMH_KEY,0)),0)</f>
        <v>1</v>
      </c>
      <c r="CH422" s="21">
        <f>IFERROR(INDEX(LMH_PTS,MATCH(IF(AY422&lt;&gt;"",AY422,AK422),LMH_KEY,0)),0)</f>
        <v>1</v>
      </c>
      <c r="CI422" s="21">
        <f>IFERROR(INDEX(LMH_PTS,MATCH(IF(AZ422&lt;&gt;"",AZ422,AL422),LMH_KEY,0)),0)</f>
        <v>1</v>
      </c>
      <c r="CJ422" s="21">
        <f>IFERROR(INDEX(LMH_PTS,MATCH(IF(BA422&lt;&gt;"",BA422,AM422),LMH_KEY,0)),0)</f>
        <v>1</v>
      </c>
      <c r="CK422" s="21">
        <f>IF(BB422="",0,IFERROR(INDEX(LMH_STEP,MATCH(BB422,LMH_KEY,0)),0))</f>
        <v>0</v>
      </c>
      <c r="CL422" s="21">
        <f>IF(BC422="",0,IFERROR(INDEX(LMH_STEP,MATCH(BC422,LMH_KEY,0)),0))</f>
        <v>0</v>
      </c>
      <c r="CM422" s="21">
        <f>IF(BD422="",0,IFERROR(INDEX(LMH_STEP,MATCH(BD422,LMH_KEY,0)),0))</f>
        <v>0</v>
      </c>
      <c r="CN422" s="21">
        <f>IF(BE422="",0,IFERROR(INDEX(LMH_STEP,MATCH(BE422,LMH_KEY,0)),0))</f>
        <v>0</v>
      </c>
      <c r="CO422" s="21">
        <f>IF(BF422="",0,IFERROR(INDEX(LMH_STEP,MATCH(BF422,LMH_KEY,0)),0))</f>
        <v>0</v>
      </c>
      <c r="CP422" s="21">
        <f>IF(BG422="",0,IFERROR(INDEX(LMH_STEP,MATCH(BG422,LMH_KEY,0)),0))</f>
        <v>0</v>
      </c>
      <c r="CQ422" s="21">
        <f>IF(BH422="",0,IFERROR(INDEX(LMH_STEP,MATCH(BH422,LMH_KEY,0)),0))</f>
        <v>0</v>
      </c>
      <c r="CR422" s="21">
        <f>IF(BI422&lt;&gt;"",IFERROR(INDEX(LMH_STEP,MATCH(BI422,LMH_KEY,0)),0),CK422)</f>
        <v>0</v>
      </c>
      <c r="CS422" s="21">
        <f>IF(BJ422&lt;&gt;"",IFERROR(INDEX(LMH_STEP,MATCH(BJ422,LMH_KEY,0)),0),CL422)</f>
        <v>0</v>
      </c>
      <c r="CT422" s="21">
        <f>IF(BK422&lt;&gt;"",IFERROR(INDEX(LMH_STEP,MATCH(BK422,LMH_KEY,0)),0),CM422)</f>
        <v>0</v>
      </c>
      <c r="CU422" s="21">
        <f>IF(BL422&lt;&gt;"",IFERROR(INDEX(LMH_STEP,MATCH(BL422,LMH_KEY,0)),0),CN422)</f>
        <v>0</v>
      </c>
      <c r="CV422" s="21">
        <f>IF(BM422&lt;&gt;"",IFERROR(INDEX(LMH_STEP,MATCH(BM422,LMH_KEY,0)),0),CO422)</f>
        <v>0</v>
      </c>
      <c r="CW422" s="21">
        <f>IF(BN422&lt;&gt;"",IFERROR(INDEX(LMH_STEP,MATCH(BN422,LMH_KEY,0)),0),CP422)</f>
        <v>0</v>
      </c>
      <c r="CX422" s="21">
        <f>IF(BO422&lt;&gt;"",IFERROR(INDEX(LMH_STEP,MATCH(BO422,LMH_KEY,0)),0),CQ422)</f>
        <v>0</v>
      </c>
      <c r="CY422" s="21">
        <f>COUNTA(BI422:BO422)+IF(BP422&lt;&gt;"",1,0)+IFERROR(INDEX(RM_LCNT,MATCH($U422,RM_KEY,0)),0)</f>
        <v>0</v>
      </c>
      <c r="CZ422" s="21">
        <f>IF((BW422+BX422+BY422+BZ422+CA422+CB422+CC422)=0,0,(BW422*CK422+BX422*CL422+BY422*CM422+BZ422*CN422+CA422*CO422+CB422*CP422+CC422*CQ422)/(BW422+BX422+BY422+BZ422+CA422+CB422+CC422))</f>
        <v>0</v>
      </c>
      <c r="DA422" s="21">
        <f>IF((CD422+CE422+CF422+CG422+CH422+CI422+CJ422)=0,0,(CD422*CR422+CE422*CS422+CF422*CT422+CG422*CU422+CH422*CV422+CI422*CW422+CJ422*CX422)/(CD422+CE422+CF422+CG422+CH422+CI422+CJ422))</f>
        <v>0</v>
      </c>
    </row>
    <row r="423" ht="70" customHeight="1">
      <c r="A423" s="59" t="inlineStr">
        <is>
          <t>Datatech</t>
        </is>
      </c>
      <c r="B423" s="17" t="inlineStr">
        <is>
          <t>Datatech - Outreach</t>
        </is>
      </c>
      <c r="C423" s="17" t="n">
        <v>2</v>
      </c>
      <c r="D423" s="17" t="inlineStr">
        <is>
          <t>IRISDT0011</t>
        </is>
      </c>
      <c r="E423" s="17" t="inlineStr">
        <is>
          <t>Raghin Nair</t>
        </is>
      </c>
      <c r="F423" s="17" t="inlineStr">
        <is>
          <t>Program Lead</t>
        </is>
      </c>
      <c r="G423" s="17" t="inlineStr">
        <is>
          <t>Shilpa Dhobale</t>
        </is>
      </c>
      <c r="H423" s="17" t="inlineStr">
        <is>
          <t>IRISDT0001</t>
        </is>
      </c>
      <c r="I423" s="17" t="n">
        <v>19.4</v>
      </c>
      <c r="J423" s="17" t="inlineStr">
        <is>
          <t>B.Com</t>
        </is>
      </c>
      <c r="K423" s="17" t="inlineStr">
        <is>
          <t>L5 – Lead · IC</t>
        </is>
      </c>
      <c r="L423" s="82" t="inlineStr">
        <is>
          <t>20 of 20</t>
        </is>
      </c>
      <c r="M423" s="83" t="n"/>
      <c r="N423" s="83" t="n"/>
      <c r="O423" s="83" t="inlineStr">
        <is>
          <t>Latest rating: 3 · 9-box: Core Contributor</t>
        </is>
      </c>
      <c r="P423" s="83" t="inlineStr">
        <is>
          <t>Complexity &amp; Expertise: B1: Runs MSME programme sales and operations with product / marketing and partner coordination → moved down 0.5
Autonomy &amp; Decision: B1: States 'operational decisions' for programme and team; nothing on budget or pricing → moved down 0.5
Accountability &amp; Impact: B2: Programme growth, team performance and business targets → matches the start
Leadership &amp; Strategy: B2: Lists team management and team performance; 6 direct reports → matches the start</t>
        </is>
      </c>
      <c r="Q423" s="84" t="inlineStr">
        <is>
          <t>Open ▸</t>
        </is>
      </c>
      <c r="R423" s="84" t="inlineStr">
        <is>
          <t>Card ▸</t>
        </is>
      </c>
      <c r="S423" s="85" t="inlineStr">
        <is>
          <t>Sales &amp; Business Development</t>
        </is>
      </c>
      <c r="T423" s="86" t="inlineStr">
        <is>
          <t>Field Outreach &amp; Programme Sales</t>
        </is>
      </c>
      <c r="U423" s="86" t="inlineStr">
        <is>
          <t>R079</t>
        </is>
      </c>
      <c r="V423" s="86" t="inlineStr">
        <is>
          <t>Field Outreach &amp; Programme Sales · Manager</t>
        </is>
      </c>
      <c r="W423" s="98" t="inlineStr">
        <is>
          <t>C1</t>
        </is>
      </c>
      <c r="X423" s="86" t="inlineStr">
        <is>
          <t>Band C · Principal / Head</t>
        </is>
      </c>
      <c r="Y423" s="86" t="inlineStr">
        <is>
          <t>Associate Head – Field Outreach &amp; Programme Sales</t>
        </is>
      </c>
      <c r="Z423" s="100" t="inlineStr">
        <is>
          <t>Program Manager – Outreach → Associate Head – Field Outreach &amp; Programme Sales</t>
        </is>
      </c>
      <c r="AA423" s="86" t="inlineStr">
        <is>
          <t>Evidence level B2 · moved up to C1 so that no reportee shares a band with their manager, with the fewest moves across IRIS</t>
        </is>
      </c>
      <c r="AB423" s="86" t="n"/>
      <c r="AC423" s="88" t="inlineStr">
        <is>
          <t>B2</t>
        </is>
      </c>
      <c r="AD423" s="21" t="inlineStr">
        <is>
          <t>High · 19.4 yrs vs market 12–17 yrs for C1</t>
        </is>
      </c>
      <c r="AE423" s="21" t="inlineStr">
        <is>
          <t>6 direct reports · norm 5–8, mostly managers</t>
        </is>
      </c>
      <c r="AF423" s="21" t="inlineStr">
        <is>
          <t>P6 / M5 · SFIA 5–6</t>
        </is>
      </c>
      <c r="AG423" s="89" t="str">
        <f>IFERROR(IF(INDEX(RM_I_C,MATCH($U423,RM_KEY,0))="","",INDEX(RM_I_C,MATCH($U423,RM_KEY,0))),"")</f>
        <v>H</v>
      </c>
      <c r="AH423" s="90" t="str">
        <f>IFERROR(IF(INDEX(RM_I_Au,MATCH($U423,RM_KEY,0))="","",INDEX(RM_I_Au,MATCH($U423,RM_KEY,0))),"")</f>
        <v>M</v>
      </c>
      <c r="AI423" s="90" t="str">
        <f>IFERROR(IF(INDEX(RM_I_Ac,MATCH($U423,RM_KEY,0))="","",INDEX(RM_I_Ac,MATCH($U423,RM_KEY,0))),"")</f>
        <v>L</v>
      </c>
      <c r="AJ423" s="90" t="str">
        <f>IFERROR(IF(INDEX(RM_I_L,MATCH($U423,RM_KEY,0))="","",INDEX(RM_I_L,MATCH($U423,RM_KEY,0))),"")</f>
        <v>M</v>
      </c>
      <c r="AK423" s="90" t="str">
        <f>IFERROR(IF(INDEX(RM_I_BI,MATCH($U423,RM_KEY,0))="","",INDEX(RM_I_BI,MATCH($U423,RM_KEY,0))),"")</f>
        <v>M</v>
      </c>
      <c r="AL423" s="90" t="str">
        <f>IFERROR(IF(INDEX(RM_I_Exp,MATCH($U423,RM_KEY,0))="","",INDEX(RM_I_Exp,MATCH($U423,RM_KEY,0))),"")</f>
        <v>L</v>
      </c>
      <c r="AM423" s="90" t="str">
        <f>IFERROR(IF(INDEX(RM_I_Edu,MATCH($U423,RM_KEY,0))="","",INDEX(RM_I_Edu,MATCH($U423,RM_KEY,0))),"")</f>
        <v>L</v>
      </c>
      <c r="AN423" s="91" t="str">
        <f>IFERROR(IF(INDEX(RM_M_C,MATCH($U423,RM_KEY,0))="","",INDEX(RM_M_C,MATCH($U423,RM_KEY,0))),"")</f>
        <v>H</v>
      </c>
      <c r="AO423" s="92" t="str">
        <f>IFERROR(IF(INDEX(RM_M_Au,MATCH($U423,RM_KEY,0))="","",INDEX(RM_M_Au,MATCH($U423,RM_KEY,0))),"")</f>
        <v>M</v>
      </c>
      <c r="AP423" s="92" t="str">
        <f>IFERROR(IF(INDEX(RM_M_Ac,MATCH($U423,RM_KEY,0))="","",INDEX(RM_M_Ac,MATCH($U423,RM_KEY,0))),"")</f>
        <v>M</v>
      </c>
      <c r="AQ423" s="92" t="str">
        <f>IFERROR(IF(INDEX(RM_M_L,MATCH($U423,RM_KEY,0))="","",INDEX(RM_M_L,MATCH($U423,RM_KEY,0))),"")</f>
        <v>M</v>
      </c>
      <c r="AR423" s="92" t="str">
        <f>IFERROR(IF(INDEX(RM_M_BI,MATCH($U423,RM_KEY,0))="","",INDEX(RM_M_BI,MATCH($U423,RM_KEY,0))),"")</f>
        <v>L</v>
      </c>
      <c r="AS423" s="92" t="str">
        <f>IFERROR(IF(INDEX(RM_M_Exp,MATCH($U423,RM_KEY,0))="","",INDEX(RM_M_Exp,MATCH($U423,RM_KEY,0))),"")</f>
        <v>L</v>
      </c>
      <c r="AT423" s="92" t="str">
        <f>IFERROR(IF(INDEX(RM_M_Edu,MATCH($U423,RM_KEY,0))="","",INDEX(RM_M_Edu,MATCH($U423,RM_KEY,0))),"")</f>
        <v>L</v>
      </c>
      <c r="AU423" s="93" t="str">
        <f>IFERROR(IF(INDEX(RM_L_C,MATCH($U423,RM_KEY,0))="","",INDEX(RM_L_C,MATCH($U423,RM_KEY,0))),"")</f>
        <v/>
      </c>
      <c r="AV423" s="94" t="str">
        <f>IFERROR(IF(INDEX(RM_L_Au,MATCH($U423,RM_KEY,0))="","",INDEX(RM_L_Au,MATCH($U423,RM_KEY,0))),"")</f>
        <v/>
      </c>
      <c r="AW423" s="94" t="str">
        <f>IFERROR(IF(INDEX(RM_L_Ac,MATCH($U423,RM_KEY,0))="","",INDEX(RM_L_Ac,MATCH($U423,RM_KEY,0))),"")</f>
        <v/>
      </c>
      <c r="AX423" s="94" t="str">
        <f>IFERROR(IF(INDEX(RM_L_L,MATCH($U423,RM_KEY,0))="","",INDEX(RM_L_L,MATCH($U423,RM_KEY,0))),"")</f>
        <v/>
      </c>
      <c r="AY423" s="94" t="str">
        <f>IFERROR(IF(INDEX(RM_L_BI,MATCH($U423,RM_KEY,0))="","",INDEX(RM_L_BI,MATCH($U423,RM_KEY,0))),"")</f>
        <v/>
      </c>
      <c r="AZ423" s="94" t="str">
        <f>IFERROR(IF(INDEX(RM_L_Exp,MATCH($U423,RM_KEY,0))="","",INDEX(RM_L_Exp,MATCH($U423,RM_KEY,0))),"")</f>
        <v/>
      </c>
      <c r="BA423" s="94" t="str">
        <f>IFERROR(IF(INDEX(RM_L_Edu,MATCH($U423,RM_KEY,0))="","",INDEX(RM_L_Edu,MATCH($U423,RM_KEY,0))),"")</f>
        <v/>
      </c>
      <c r="BB423" s="89" t="inlineStr">
        <is>
          <t>L</t>
        </is>
      </c>
      <c r="BC423" s="90" t="inlineStr">
        <is>
          <t>L</t>
        </is>
      </c>
      <c r="BD423" s="90" t="inlineStr">
        <is>
          <t>L</t>
        </is>
      </c>
      <c r="BE423" s="90" t="inlineStr">
        <is>
          <t>L</t>
        </is>
      </c>
      <c r="BF423" s="90" t="inlineStr">
        <is>
          <t>L</t>
        </is>
      </c>
      <c r="BG423" s="90" t="inlineStr">
        <is>
          <t>H</t>
        </is>
      </c>
      <c r="BH423" s="90" t="inlineStr">
        <is>
          <t>L</t>
        </is>
      </c>
      <c r="BI423" s="93" t="n"/>
      <c r="BJ423" s="94" t="n"/>
      <c r="BK423" s="94" t="n"/>
      <c r="BL423" s="94" t="n"/>
      <c r="BM423" s="94" t="n"/>
      <c r="BN423" s="94" t="n"/>
      <c r="BO423" s="94" t="n"/>
      <c r="BP423" s="63" t="n"/>
      <c r="BQ423" s="95" t="str">
        <f>IF(CY423=0,"",IF(BP423&lt;&gt;"",BP423,IF(LEFT(W423,1)="X",W423,IF(OR(W423="B+",W423="C+"),INDEX(LAD_PC,MAX(1,MIN(14,MATCH(W423,LAD_PC,0)+IF((DA423-CZ423)&gt;=0.5,1,IF((DA423-CZ423)&lt;=-0.5,-1,0))))),INDEX(LAD_STD,MAX(1,MIN(12,MATCH(W423,LAD_STD,0)+IF((DA423-CZ423)&gt;=0.5,1,IF((DA423-CZ423)&lt;=-0.5,-1,0)))))))))</f>
        <v/>
      </c>
      <c r="BR423" s="86" t="str">
        <f>IF(BQ423="","",IFERROR(CHOOSE(INDEX(B_RANK,MATCH(BQ423,B_LVL,0)),"Band A · Practitioner","Band B · Specialist / Manager","B+ · Player-Coach","Band C · Principal / Head","C+ · Player-Coach","Band D · Business leadership","Band E · Enterprise leadership"),"Band X · Consultant"))</f>
        <v/>
      </c>
      <c r="BS423" s="86" t="str">
        <f>IF(BQ423="","",IF(BQ423=W423,"• Same",IF(INDEX(B_VAL,MATCH(BQ423,B_LVL,0))&gt;INDEX(B_VAL,MATCH(W423,B_LVL,0)),"▲ Up","▼ Down")))</f>
        <v/>
      </c>
      <c r="BT423" s="95" t="str">
        <f>IF(BQ423&lt;&gt;"",BQ423,W423)</f>
        <v>C1</v>
      </c>
      <c r="BU423" s="86" t="str">
        <f>IFERROR(IF($H423="","—",IF(OR(LEFT(BT423,1)="X",LEFT(INDEX($BT$7:$BT$592,MATCH($H423,$D$7:$D$592,0)),1)="X"),"—",IF(AND(LEFT(BT423,1)="E",LEFT(INDEX($BT$7:$BT$592,MATCH($H423,$D$7:$D$592,0)),1)="E"),"Exception · Band E",IF(INDEX(B_VAL,MATCH(BT423,B_LVL,0))&gt;=INDEX(B_VAL,MATCH(INDEX($BT$7:$BT$592,MATCH($H423,$D$7:$D$592,0)),B_LVL,0)),"⚠ At or above the manager",IF(INDEX(B_RANK,MATCH(BT423,B_LVL,0))=INDEX(B_RANK,MATCH(INDEX($BT$7:$BT$592,MATCH($H423,$D$7:$D$592,0)),B_LVL,0)),"⚠ Same band as the manager","OK"))))),"—")</f>
        <v>OK</v>
      </c>
      <c r="BV423" s="64" t="n"/>
      <c r="BW423" s="20">
        <f>IFERROR(INDEX(LMH_PTS,MATCH(AG423,LMH_KEY,0)),0)</f>
        <v>9</v>
      </c>
      <c r="BX423" s="21">
        <f>IFERROR(INDEX(LMH_PTS,MATCH(AH423,LMH_KEY,0)),0)</f>
        <v>3</v>
      </c>
      <c r="BY423" s="21">
        <f>IFERROR(INDEX(LMH_PTS,MATCH(AI423,LMH_KEY,0)),0)</f>
        <v>1</v>
      </c>
      <c r="BZ423" s="21">
        <f>IFERROR(INDEX(LMH_PTS,MATCH(AJ423,LMH_KEY,0)),0)</f>
        <v>3</v>
      </c>
      <c r="CA423" s="21">
        <f>IFERROR(INDEX(LMH_PTS,MATCH(AK423,LMH_KEY,0)),0)</f>
        <v>3</v>
      </c>
      <c r="CB423" s="21">
        <f>IFERROR(INDEX(LMH_PTS,MATCH(AL423,LMH_KEY,0)),0)</f>
        <v>1</v>
      </c>
      <c r="CC423" s="21">
        <f>IFERROR(INDEX(LMH_PTS,MATCH(AM423,LMH_KEY,0)),0)</f>
        <v>1</v>
      </c>
      <c r="CD423" s="21">
        <f>IFERROR(INDEX(LMH_PTS,MATCH(IF(AU423&lt;&gt;"",AU423,AG423),LMH_KEY,0)),0)</f>
        <v>9</v>
      </c>
      <c r="CE423" s="21">
        <f>IFERROR(INDEX(LMH_PTS,MATCH(IF(AV423&lt;&gt;"",AV423,AH423),LMH_KEY,0)),0)</f>
        <v>3</v>
      </c>
      <c r="CF423" s="21">
        <f>IFERROR(INDEX(LMH_PTS,MATCH(IF(AW423&lt;&gt;"",AW423,AI423),LMH_KEY,0)),0)</f>
        <v>1</v>
      </c>
      <c r="CG423" s="21">
        <f>IFERROR(INDEX(LMH_PTS,MATCH(IF(AX423&lt;&gt;"",AX423,AJ423),LMH_KEY,0)),0)</f>
        <v>3</v>
      </c>
      <c r="CH423" s="21">
        <f>IFERROR(INDEX(LMH_PTS,MATCH(IF(AY423&lt;&gt;"",AY423,AK423),LMH_KEY,0)),0)</f>
        <v>3</v>
      </c>
      <c r="CI423" s="21">
        <f>IFERROR(INDEX(LMH_PTS,MATCH(IF(AZ423&lt;&gt;"",AZ423,AL423),LMH_KEY,0)),0)</f>
        <v>1</v>
      </c>
      <c r="CJ423" s="21">
        <f>IFERROR(INDEX(LMH_PTS,MATCH(IF(BA423&lt;&gt;"",BA423,AM423),LMH_KEY,0)),0)</f>
        <v>1</v>
      </c>
      <c r="CK423" s="21">
        <f>IF(BB423="",0,IFERROR(INDEX(LMH_STEP,MATCH(BB423,LMH_KEY,0)),0))</f>
        <v>-1</v>
      </c>
      <c r="CL423" s="21">
        <f>IF(BC423="",0,IFERROR(INDEX(LMH_STEP,MATCH(BC423,LMH_KEY,0)),0))</f>
        <v>-1</v>
      </c>
      <c r="CM423" s="21">
        <f>IF(BD423="",0,IFERROR(INDEX(LMH_STEP,MATCH(BD423,LMH_KEY,0)),0))</f>
        <v>-1</v>
      </c>
      <c r="CN423" s="21">
        <f>IF(BE423="",0,IFERROR(INDEX(LMH_STEP,MATCH(BE423,LMH_KEY,0)),0))</f>
        <v>-1</v>
      </c>
      <c r="CO423" s="21">
        <f>IF(BF423="",0,IFERROR(INDEX(LMH_STEP,MATCH(BF423,LMH_KEY,0)),0))</f>
        <v>-1</v>
      </c>
      <c r="CP423" s="21">
        <f>IF(BG423="",0,IFERROR(INDEX(LMH_STEP,MATCH(BG423,LMH_KEY,0)),0))</f>
        <v>1</v>
      </c>
      <c r="CQ423" s="21">
        <f>IF(BH423="",0,IFERROR(INDEX(LMH_STEP,MATCH(BH423,LMH_KEY,0)),0))</f>
        <v>-1</v>
      </c>
      <c r="CR423" s="21">
        <f>IF(BI423&lt;&gt;"",IFERROR(INDEX(LMH_STEP,MATCH(BI423,LMH_KEY,0)),0),CK423)</f>
        <v>-1</v>
      </c>
      <c r="CS423" s="21">
        <f>IF(BJ423&lt;&gt;"",IFERROR(INDEX(LMH_STEP,MATCH(BJ423,LMH_KEY,0)),0),CL423)</f>
        <v>-1</v>
      </c>
      <c r="CT423" s="21">
        <f>IF(BK423&lt;&gt;"",IFERROR(INDEX(LMH_STEP,MATCH(BK423,LMH_KEY,0)),0),CM423)</f>
        <v>-1</v>
      </c>
      <c r="CU423" s="21">
        <f>IF(BL423&lt;&gt;"",IFERROR(INDEX(LMH_STEP,MATCH(BL423,LMH_KEY,0)),0),CN423)</f>
        <v>-1</v>
      </c>
      <c r="CV423" s="21">
        <f>IF(BM423&lt;&gt;"",IFERROR(INDEX(LMH_STEP,MATCH(BM423,LMH_KEY,0)),0),CO423)</f>
        <v>-1</v>
      </c>
      <c r="CW423" s="21">
        <f>IF(BN423&lt;&gt;"",IFERROR(INDEX(LMH_STEP,MATCH(BN423,LMH_KEY,0)),0),CP423)</f>
        <v>1</v>
      </c>
      <c r="CX423" s="21">
        <f>IF(BO423&lt;&gt;"",IFERROR(INDEX(LMH_STEP,MATCH(BO423,LMH_KEY,0)),0),CQ423)</f>
        <v>-1</v>
      </c>
      <c r="CY423" s="21">
        <f>COUNTA(BI423:BO423)+IF(BP423&lt;&gt;"",1,0)+IFERROR(INDEX(RM_LCNT,MATCH($U423,RM_KEY,0)),0)</f>
        <v>0</v>
      </c>
      <c r="CZ423" s="21">
        <f>IF((BW423+BX423+BY423+BZ423+CA423+CB423+CC423)=0,0,(BW423*CK423+BX423*CL423+BY423*CM423+BZ423*CN423+CA423*CO423+CB423*CP423+CC423*CQ423)/(BW423+BX423+BY423+BZ423+CA423+CB423+CC423))</f>
        <v>-0.904761904761905</v>
      </c>
      <c r="DA423" s="21">
        <f>IF((CD423+CE423+CF423+CG423+CH423+CI423+CJ423)=0,0,(CD423*CR423+CE423*CS423+CF423*CT423+CG423*CU423+CH423*CV423+CI423*CW423+CJ423*CX423)/(CD423+CE423+CF423+CG423+CH423+CI423+CJ423))</f>
        <v>-0.904761904761905</v>
      </c>
    </row>
    <row r="424" ht="70" customHeight="1">
      <c r="A424" s="59" t="inlineStr">
        <is>
          <t>Datatech</t>
        </is>
      </c>
      <c r="B424" s="17" t="inlineStr">
        <is>
          <t>Datatech - Outreach</t>
        </is>
      </c>
      <c r="C424" s="17" t="n">
        <v>3</v>
      </c>
      <c r="D424" s="17" t="inlineStr">
        <is>
          <t>IRISDT0012</t>
        </is>
      </c>
      <c r="E424" s="17" t="inlineStr">
        <is>
          <t>Jeevan Khokale</t>
        </is>
      </c>
      <c r="F424" s="17" t="inlineStr">
        <is>
          <t>Program Manager</t>
        </is>
      </c>
      <c r="G424" s="17" t="inlineStr">
        <is>
          <t>Raghin Nair</t>
        </is>
      </c>
      <c r="H424" s="17" t="inlineStr">
        <is>
          <t>IRISDT0011</t>
        </is>
      </c>
      <c r="I424" s="17" t="n">
        <v>7.9</v>
      </c>
      <c r="J424" s="17" t="inlineStr">
        <is>
          <t>MBA</t>
        </is>
      </c>
      <c r="K424" s="17" t="inlineStr">
        <is>
          <t>L5 – Manager</t>
        </is>
      </c>
      <c r="L424" s="82" t="inlineStr">
        <is>
          <t>20 of 20</t>
        </is>
      </c>
      <c r="M424" s="83" t="n"/>
      <c r="N424" s="83" t="inlineStr">
        <is>
          <t>Annual · set by manager: 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t>
        </is>
      </c>
      <c r="O424" s="83" t="inlineStr">
        <is>
          <t>Latest rating: 3 · Potential: Medium · 9-box: Core Contributor</t>
        </is>
      </c>
      <c r="P424" s="83" t="inlineStr">
        <is>
          <t>Complexity &amp; Expertise: A3: Combines MSME sales, DIC / association engagement, channel partners; verifies GST / Udyam data → moved down 1
Autonomy &amp; Decision: A2: Identifies and approaches prospects, initiates conversations, follows up leads → moved down 1
Accountability &amp; Impact: A3: Customer acquisition and customer relationships; missed work loses business → moved down 0.8
Leadership &amp; Strategy: A2: No guidance of others described; HR shows 1 report → moved down 1</t>
        </is>
      </c>
      <c r="Q424" s="84" t="inlineStr">
        <is>
          <t>Open ▸</t>
        </is>
      </c>
      <c r="R424" s="84" t="inlineStr">
        <is>
          <t>Card ▸</t>
        </is>
      </c>
      <c r="S424" s="85" t="inlineStr">
        <is>
          <t>Sales &amp; Business Development</t>
        </is>
      </c>
      <c r="T424" s="86" t="inlineStr">
        <is>
          <t>Field Outreach &amp; Programme Sales</t>
        </is>
      </c>
      <c r="U424" s="86" t="inlineStr">
        <is>
          <t>R078</t>
        </is>
      </c>
      <c r="V424" s="86" t="inlineStr">
        <is>
          <t>Field Outreach &amp; Programme Sales · IC</t>
        </is>
      </c>
      <c r="W424" s="99" t="inlineStr">
        <is>
          <t>B2</t>
        </is>
      </c>
      <c r="X424" s="86" t="inlineStr">
        <is>
          <t>Band B · Specialist / Manager</t>
        </is>
      </c>
      <c r="Y424" s="86" t="inlineStr">
        <is>
          <t>Senior Program Specialist – POD Lead</t>
        </is>
      </c>
      <c r="Z424" s="86" t="n"/>
      <c r="AA424" s="86" t="inlineStr">
        <is>
          <t>Placed at B2 by the evidence: six ratings × market-derived weights and rules R1–R13 · no move needed for the reporting line</t>
        </is>
      </c>
      <c r="AB424" s="86" t="n"/>
      <c r="AC424" s="88" t="inlineStr">
        <is>
          <t>B2</t>
        </is>
      </c>
      <c r="AD424" s="21" t="inlineStr">
        <is>
          <t>Medium · 7.9 yrs vs market 6–10 yrs for B2</t>
        </is>
      </c>
      <c r="AE424" s="21" t="inlineStr">
        <is>
          <t>1 direct reports · norm IC: none · People: 6–8 knowledge work, 8–12 standardised delivery</t>
        </is>
      </c>
      <c r="AF424" s="21" t="inlineStr">
        <is>
          <t>P4 / M3 · SFIA 4–5</t>
        </is>
      </c>
      <c r="AG424" s="89" t="str">
        <f>IFERROR(IF(INDEX(RM_I_C,MATCH($U424,RM_KEY,0))="","",INDEX(RM_I_C,MATCH($U424,RM_KEY,0))),"")</f>
        <v>H</v>
      </c>
      <c r="AH424" s="90" t="str">
        <f>IFERROR(IF(INDEX(RM_I_Au,MATCH($U424,RM_KEY,0))="","",INDEX(RM_I_Au,MATCH($U424,RM_KEY,0))),"")</f>
        <v>M</v>
      </c>
      <c r="AI424" s="90" t="str">
        <f>IFERROR(IF(INDEX(RM_I_Ac,MATCH($U424,RM_KEY,0))="","",INDEX(RM_I_Ac,MATCH($U424,RM_KEY,0))),"")</f>
        <v>L</v>
      </c>
      <c r="AJ424" s="90" t="str">
        <f>IFERROR(IF(INDEX(RM_I_L,MATCH($U424,RM_KEY,0))="","",INDEX(RM_I_L,MATCH($U424,RM_KEY,0))),"")</f>
        <v>L</v>
      </c>
      <c r="AK424" s="90" t="str">
        <f>IFERROR(IF(INDEX(RM_I_BI,MATCH($U424,RM_KEY,0))="","",INDEX(RM_I_BI,MATCH($U424,RM_KEY,0))),"")</f>
        <v>M</v>
      </c>
      <c r="AL424" s="90" t="str">
        <f>IFERROR(IF(INDEX(RM_I_Exp,MATCH($U424,RM_KEY,0))="","",INDEX(RM_I_Exp,MATCH($U424,RM_KEY,0))),"")</f>
        <v>L</v>
      </c>
      <c r="AM424" s="90" t="str">
        <f>IFERROR(IF(INDEX(RM_I_Edu,MATCH($U424,RM_KEY,0))="","",INDEX(RM_I_Edu,MATCH($U424,RM_KEY,0))),"")</f>
        <v>L</v>
      </c>
      <c r="AN424" s="91" t="str">
        <f>IFERROR(IF(INDEX(RM_M_C,MATCH($U424,RM_KEY,0))="","",INDEX(RM_M_C,MATCH($U424,RM_KEY,0))),"")</f>
        <v>H</v>
      </c>
      <c r="AO424" s="92" t="str">
        <f>IFERROR(IF(INDEX(RM_M_Au,MATCH($U424,RM_KEY,0))="","",INDEX(RM_M_Au,MATCH($U424,RM_KEY,0))),"")</f>
        <v>M</v>
      </c>
      <c r="AP424" s="92" t="str">
        <f>IFERROR(IF(INDEX(RM_M_Ac,MATCH($U424,RM_KEY,0))="","",INDEX(RM_M_Ac,MATCH($U424,RM_KEY,0))),"")</f>
        <v>M</v>
      </c>
      <c r="AQ424" s="92" t="str">
        <f>IFERROR(IF(INDEX(RM_M_L,MATCH($U424,RM_KEY,0))="","",INDEX(RM_M_L,MATCH($U424,RM_KEY,0))),"")</f>
        <v>L</v>
      </c>
      <c r="AR424" s="92" t="str">
        <f>IFERROR(IF(INDEX(RM_M_BI,MATCH($U424,RM_KEY,0))="","",INDEX(RM_M_BI,MATCH($U424,RM_KEY,0))),"")</f>
        <v>L</v>
      </c>
      <c r="AS424" s="92" t="str">
        <f>IFERROR(IF(INDEX(RM_M_Exp,MATCH($U424,RM_KEY,0))="","",INDEX(RM_M_Exp,MATCH($U424,RM_KEY,0))),"")</f>
        <v>L</v>
      </c>
      <c r="AT424" s="92" t="str">
        <f>IFERROR(IF(INDEX(RM_M_Edu,MATCH($U424,RM_KEY,0))="","",INDEX(RM_M_Edu,MATCH($U424,RM_KEY,0))),"")</f>
        <v>L</v>
      </c>
      <c r="AU424" s="93" t="str">
        <f>IFERROR(IF(INDEX(RM_L_C,MATCH($U424,RM_KEY,0))="","",INDEX(RM_L_C,MATCH($U424,RM_KEY,0))),"")</f>
        <v/>
      </c>
      <c r="AV424" s="94" t="str">
        <f>IFERROR(IF(INDEX(RM_L_Au,MATCH($U424,RM_KEY,0))="","",INDEX(RM_L_Au,MATCH($U424,RM_KEY,0))),"")</f>
        <v/>
      </c>
      <c r="AW424" s="94" t="str">
        <f>IFERROR(IF(INDEX(RM_L_Ac,MATCH($U424,RM_KEY,0))="","",INDEX(RM_L_Ac,MATCH($U424,RM_KEY,0))),"")</f>
        <v/>
      </c>
      <c r="AX424" s="94" t="str">
        <f>IFERROR(IF(INDEX(RM_L_L,MATCH($U424,RM_KEY,0))="","",INDEX(RM_L_L,MATCH($U424,RM_KEY,0))),"")</f>
        <v/>
      </c>
      <c r="AY424" s="94" t="str">
        <f>IFERROR(IF(INDEX(RM_L_BI,MATCH($U424,RM_KEY,0))="","",INDEX(RM_L_BI,MATCH($U424,RM_KEY,0))),"")</f>
        <v/>
      </c>
      <c r="AZ424" s="94" t="str">
        <f>IFERROR(IF(INDEX(RM_L_Exp,MATCH($U424,RM_KEY,0))="","",INDEX(RM_L_Exp,MATCH($U424,RM_KEY,0))),"")</f>
        <v/>
      </c>
      <c r="BA424" s="94" t="str">
        <f>IFERROR(IF(INDEX(RM_L_Edu,MATCH($U424,RM_KEY,0))="","",INDEX(RM_L_Edu,MATCH($U424,RM_KEY,0))),"")</f>
        <v/>
      </c>
      <c r="BB424" s="89" t="inlineStr">
        <is>
          <t>M</t>
        </is>
      </c>
      <c r="BC424" s="90" t="inlineStr">
        <is>
          <t>M</t>
        </is>
      </c>
      <c r="BD424" s="90" t="inlineStr">
        <is>
          <t>L</t>
        </is>
      </c>
      <c r="BE424" s="90" t="inlineStr">
        <is>
          <t>L</t>
        </is>
      </c>
      <c r="BF424" s="90" t="n"/>
      <c r="BG424" s="90" t="inlineStr">
        <is>
          <t>M</t>
        </is>
      </c>
      <c r="BH424" s="90" t="inlineStr">
        <is>
          <t>H</t>
        </is>
      </c>
      <c r="BI424" s="93" t="n"/>
      <c r="BJ424" s="94" t="n"/>
      <c r="BK424" s="94" t="n"/>
      <c r="BL424" s="94" t="n"/>
      <c r="BM424" s="94" t="n"/>
      <c r="BN424" s="94" t="n"/>
      <c r="BO424" s="94" t="n"/>
      <c r="BP424" s="63" t="n"/>
      <c r="BQ424" s="95" t="str">
        <f>IF(CY424=0,"",IF(BP424&lt;&gt;"",BP424,IF(LEFT(W424,1)="X",W424,IF(OR(W424="B+",W424="C+"),INDEX(LAD_PC,MAX(1,MIN(14,MATCH(W424,LAD_PC,0)+IF((DA424-CZ424)&gt;=0.5,1,IF((DA424-CZ424)&lt;=-0.5,-1,0))))),INDEX(LAD_STD,MAX(1,MIN(12,MATCH(W424,LAD_STD,0)+IF((DA424-CZ424)&gt;=0.5,1,IF((DA424-CZ424)&lt;=-0.5,-1,0)))))))))</f>
        <v/>
      </c>
      <c r="BR424" s="86" t="str">
        <f>IF(BQ424="","",IFERROR(CHOOSE(INDEX(B_RANK,MATCH(BQ424,B_LVL,0)),"Band A · Practitioner","Band B · Specialist / Manager","B+ · Player-Coach","Band C · Principal / Head","C+ · Player-Coach","Band D · Business leadership","Band E · Enterprise leadership"),"Band X · Consultant"))</f>
        <v/>
      </c>
      <c r="BS424" s="86" t="str">
        <f>IF(BQ424="","",IF(BQ424=W424,"• Same",IF(INDEX(B_VAL,MATCH(BQ424,B_LVL,0))&gt;INDEX(B_VAL,MATCH(W424,B_LVL,0)),"▲ Up","▼ Down")))</f>
        <v/>
      </c>
      <c r="BT424" s="95" t="str">
        <f>IF(BQ424&lt;&gt;"",BQ424,W424)</f>
        <v>B2</v>
      </c>
      <c r="BU424" s="86" t="str">
        <f>IFERROR(IF($H424="","—",IF(OR(LEFT(BT424,1)="X",LEFT(INDEX($BT$7:$BT$592,MATCH($H424,$D$7:$D$592,0)),1)="X"),"—",IF(AND(LEFT(BT424,1)="E",LEFT(INDEX($BT$7:$BT$592,MATCH($H424,$D$7:$D$592,0)),1)="E"),"Exception · Band E",IF(INDEX(B_VAL,MATCH(BT424,B_LVL,0))&gt;=INDEX(B_VAL,MATCH(INDEX($BT$7:$BT$592,MATCH($H424,$D$7:$D$592,0)),B_LVL,0)),"⚠ At or above the manager",IF(INDEX(B_RANK,MATCH(BT424,B_LVL,0))=INDEX(B_RANK,MATCH(INDEX($BT$7:$BT$592,MATCH($H424,$D$7:$D$592,0)),B_LVL,0)),"⚠ Same band as the manager","OK"))))),"—")</f>
        <v>OK</v>
      </c>
      <c r="BV424" s="64" t="n"/>
      <c r="BW424" s="20">
        <f>IFERROR(INDEX(LMH_PTS,MATCH(AG424,LMH_KEY,0)),0)</f>
        <v>9</v>
      </c>
      <c r="BX424" s="21">
        <f>IFERROR(INDEX(LMH_PTS,MATCH(AH424,LMH_KEY,0)),0)</f>
        <v>3</v>
      </c>
      <c r="BY424" s="21">
        <f>IFERROR(INDEX(LMH_PTS,MATCH(AI424,LMH_KEY,0)),0)</f>
        <v>1</v>
      </c>
      <c r="BZ424" s="21">
        <f>IFERROR(INDEX(LMH_PTS,MATCH(AJ424,LMH_KEY,0)),0)</f>
        <v>1</v>
      </c>
      <c r="CA424" s="21">
        <f>IFERROR(INDEX(LMH_PTS,MATCH(AK424,LMH_KEY,0)),0)</f>
        <v>3</v>
      </c>
      <c r="CB424" s="21">
        <f>IFERROR(INDEX(LMH_PTS,MATCH(AL424,LMH_KEY,0)),0)</f>
        <v>1</v>
      </c>
      <c r="CC424" s="21">
        <f>IFERROR(INDEX(LMH_PTS,MATCH(AM424,LMH_KEY,0)),0)</f>
        <v>1</v>
      </c>
      <c r="CD424" s="21">
        <f>IFERROR(INDEX(LMH_PTS,MATCH(IF(AU424&lt;&gt;"",AU424,AG424),LMH_KEY,0)),0)</f>
        <v>9</v>
      </c>
      <c r="CE424" s="21">
        <f>IFERROR(INDEX(LMH_PTS,MATCH(IF(AV424&lt;&gt;"",AV424,AH424),LMH_KEY,0)),0)</f>
        <v>3</v>
      </c>
      <c r="CF424" s="21">
        <f>IFERROR(INDEX(LMH_PTS,MATCH(IF(AW424&lt;&gt;"",AW424,AI424),LMH_KEY,0)),0)</f>
        <v>1</v>
      </c>
      <c r="CG424" s="21">
        <f>IFERROR(INDEX(LMH_PTS,MATCH(IF(AX424&lt;&gt;"",AX424,AJ424),LMH_KEY,0)),0)</f>
        <v>1</v>
      </c>
      <c r="CH424" s="21">
        <f>IFERROR(INDEX(LMH_PTS,MATCH(IF(AY424&lt;&gt;"",AY424,AK424),LMH_KEY,0)),0)</f>
        <v>3</v>
      </c>
      <c r="CI424" s="21">
        <f>IFERROR(INDEX(LMH_PTS,MATCH(IF(AZ424&lt;&gt;"",AZ424,AL424),LMH_KEY,0)),0)</f>
        <v>1</v>
      </c>
      <c r="CJ424" s="21">
        <f>IFERROR(INDEX(LMH_PTS,MATCH(IF(BA424&lt;&gt;"",BA424,AM424),LMH_KEY,0)),0)</f>
        <v>1</v>
      </c>
      <c r="CK424" s="21">
        <f>IF(BB424="",0,IFERROR(INDEX(LMH_STEP,MATCH(BB424,LMH_KEY,0)),0))</f>
        <v>0</v>
      </c>
      <c r="CL424" s="21">
        <f>IF(BC424="",0,IFERROR(INDEX(LMH_STEP,MATCH(BC424,LMH_KEY,0)),0))</f>
        <v>0</v>
      </c>
      <c r="CM424" s="21">
        <f>IF(BD424="",0,IFERROR(INDEX(LMH_STEP,MATCH(BD424,LMH_KEY,0)),0))</f>
        <v>-1</v>
      </c>
      <c r="CN424" s="21">
        <f>IF(BE424="",0,IFERROR(INDEX(LMH_STEP,MATCH(BE424,LMH_KEY,0)),0))</f>
        <v>-1</v>
      </c>
      <c r="CO424" s="21">
        <f>IF(BF424="",0,IFERROR(INDEX(LMH_STEP,MATCH(BF424,LMH_KEY,0)),0))</f>
        <v>0</v>
      </c>
      <c r="CP424" s="21">
        <f>IF(BG424="",0,IFERROR(INDEX(LMH_STEP,MATCH(BG424,LMH_KEY,0)),0))</f>
        <v>0</v>
      </c>
      <c r="CQ424" s="21">
        <f>IF(BH424="",0,IFERROR(INDEX(LMH_STEP,MATCH(BH424,LMH_KEY,0)),0))</f>
        <v>1</v>
      </c>
      <c r="CR424" s="21">
        <f>IF(BI424&lt;&gt;"",IFERROR(INDEX(LMH_STEP,MATCH(BI424,LMH_KEY,0)),0),CK424)</f>
        <v>0</v>
      </c>
      <c r="CS424" s="21">
        <f>IF(BJ424&lt;&gt;"",IFERROR(INDEX(LMH_STEP,MATCH(BJ424,LMH_KEY,0)),0),CL424)</f>
        <v>0</v>
      </c>
      <c r="CT424" s="21">
        <f>IF(BK424&lt;&gt;"",IFERROR(INDEX(LMH_STEP,MATCH(BK424,LMH_KEY,0)),0),CM424)</f>
        <v>-1</v>
      </c>
      <c r="CU424" s="21">
        <f>IF(BL424&lt;&gt;"",IFERROR(INDEX(LMH_STEP,MATCH(BL424,LMH_KEY,0)),0),CN424)</f>
        <v>-1</v>
      </c>
      <c r="CV424" s="21">
        <f>IF(BM424&lt;&gt;"",IFERROR(INDEX(LMH_STEP,MATCH(BM424,LMH_KEY,0)),0),CO424)</f>
        <v>0</v>
      </c>
      <c r="CW424" s="21">
        <f>IF(BN424&lt;&gt;"",IFERROR(INDEX(LMH_STEP,MATCH(BN424,LMH_KEY,0)),0),CP424)</f>
        <v>0</v>
      </c>
      <c r="CX424" s="21">
        <f>IF(BO424&lt;&gt;"",IFERROR(INDEX(LMH_STEP,MATCH(BO424,LMH_KEY,0)),0),CQ424)</f>
        <v>1</v>
      </c>
      <c r="CY424" s="21">
        <f>COUNTA(BI424:BO424)+IF(BP424&lt;&gt;"",1,0)+IFERROR(INDEX(RM_LCNT,MATCH($U424,RM_KEY,0)),0)</f>
        <v>0</v>
      </c>
      <c r="CZ424" s="21">
        <f>IF((BW424+BX424+BY424+BZ424+CA424+CB424+CC424)=0,0,(BW424*CK424+BX424*CL424+BY424*CM424+BZ424*CN424+CA424*CO424+CB424*CP424+CC424*CQ424)/(BW424+BX424+BY424+BZ424+CA424+CB424+CC424))</f>
        <v>-0.0526315789473684</v>
      </c>
      <c r="DA424" s="21">
        <f>IF((CD424+CE424+CF424+CG424+CH424+CI424+CJ424)=0,0,(CD424*CR424+CE424*CS424+CF424*CT424+CG424*CU424+CH424*CV424+CI424*CW424+CJ424*CX424)/(CD424+CE424+CF424+CG424+CH424+CI424+CJ424))</f>
        <v>-0.0526315789473684</v>
      </c>
    </row>
    <row r="425" ht="70" customHeight="1">
      <c r="A425" s="59" t="inlineStr">
        <is>
          <t>Datatech</t>
        </is>
      </c>
      <c r="B425" s="17" t="inlineStr">
        <is>
          <t>Datatech - Outreach</t>
        </is>
      </c>
      <c r="C425" s="17" t="n">
        <v>4</v>
      </c>
      <c r="D425" s="17" t="inlineStr">
        <is>
          <t>IRISDT0017</t>
        </is>
      </c>
      <c r="E425" s="17" t="inlineStr">
        <is>
          <t>Lakshmikantha RN</t>
        </is>
      </c>
      <c r="F425" s="17" t="inlineStr">
        <is>
          <t>Program Executive - MSME</t>
        </is>
      </c>
      <c r="G425" s="17" t="inlineStr">
        <is>
          <t>Jeevan Khokale</t>
        </is>
      </c>
      <c r="H425" s="17" t="inlineStr">
        <is>
          <t>IRISDT0012</t>
        </is>
      </c>
      <c r="I425" s="17" t="n">
        <v>2.9</v>
      </c>
      <c r="J425" s="17" t="inlineStr">
        <is>
          <t>MBA</t>
        </is>
      </c>
      <c r="K425" s="17" t="inlineStr">
        <is>
          <t>L3 – Professional / Associate</t>
        </is>
      </c>
      <c r="L425" s="82" t="inlineStr">
        <is>
          <t>20 of 20</t>
        </is>
      </c>
      <c r="M425" s="83" t="n"/>
      <c r="N425" s="83" t="inlineStr">
        <is>
          <t>Annual · set by manager: 1. MSME Onboarding - Onboard minimum 70 MSMEs per month, 210 per quarter- Weightage: 40%
2. Business Loan Applications - Submit 60 loan applications to bank per quarter  - Weightage: 35%
3. BHR Sales - Sell 30 BHR units per quarter - Weightage: 25% · Reports to Jeevan; no government-connect KRA
Quarterly: 1. MSME Onboarding - Target: 210 MSMEs this quarter
2. Business Loan Applications - Target: 60 applications this quarter
3. BHR Sales - Target: 30 BHR units this …</t>
        </is>
      </c>
      <c r="O425" s="83" t="inlineStr">
        <is>
          <t>Latest rating: 3 · Potential: Medium · 9-box: Core Contributor</t>
        </is>
      </c>
      <c r="P425" s="83" t="inlineStr">
        <is>
          <t>Complexity &amp; Expertise: A2: own survey / KRA answers · summarised by the rater; not quoted → matches the start
Autonomy &amp; Decision: A2: Plans own field visits, initial discussions and follow-ups → matches the start
Accountability &amp; Impact: A2: Own onboardings, leads, partner follow-ups and timely activity reports → matches the start
Leadership &amp; Strategy: A1: No guidance or leadership of others described → matches the start</t>
        </is>
      </c>
      <c r="Q425" s="84" t="inlineStr">
        <is>
          <t>Open ▸</t>
        </is>
      </c>
      <c r="R425" s="84" t="inlineStr">
        <is>
          <t>Card ▸</t>
        </is>
      </c>
      <c r="S425" s="85" t="inlineStr">
        <is>
          <t>Sales &amp; Business Development</t>
        </is>
      </c>
      <c r="T425" s="86" t="inlineStr">
        <is>
          <t>Field Outreach &amp; Programme Sales</t>
        </is>
      </c>
      <c r="U425" s="86" t="inlineStr">
        <is>
          <t>R078</t>
        </is>
      </c>
      <c r="V425" s="86" t="inlineStr">
        <is>
          <t>Field Outreach &amp; Programme Sales · IC</t>
        </is>
      </c>
      <c r="W425" s="101" t="inlineStr">
        <is>
          <t>A3</t>
        </is>
      </c>
      <c r="X425" s="86" t="inlineStr">
        <is>
          <t>Band A · Practitioner</t>
        </is>
      </c>
      <c r="Y425" s="86" t="inlineStr">
        <is>
          <t>Senior Program Executive</t>
        </is>
      </c>
      <c r="Z425" s="86" t="n"/>
      <c r="AA425" s="86" t="inlineStr">
        <is>
          <t>Placed at A3 by the evidence: six ratings × market-derived weights and rules R1–R13 · no move needed for the reporting line</t>
        </is>
      </c>
      <c r="AB425" s="86" t="n"/>
      <c r="AC425" s="88" t="inlineStr">
        <is>
          <t>A2</t>
        </is>
      </c>
      <c r="AD425" s="21" t="inlineStr">
        <is>
          <t>Medium · 2.9 yrs vs market 2–5 yrs for A3</t>
        </is>
      </c>
      <c r="AE425" s="21" t="n"/>
      <c r="AF425" s="21" t="inlineStr">
        <is>
          <t>P2 · SFIA 3 Apply</t>
        </is>
      </c>
      <c r="AG425" s="89" t="str">
        <f>IFERROR(IF(INDEX(RM_I_C,MATCH($U425,RM_KEY,0))="","",INDEX(RM_I_C,MATCH($U425,RM_KEY,0))),"")</f>
        <v>H</v>
      </c>
      <c r="AH425" s="90" t="str">
        <f>IFERROR(IF(INDEX(RM_I_Au,MATCH($U425,RM_KEY,0))="","",INDEX(RM_I_Au,MATCH($U425,RM_KEY,0))),"")</f>
        <v>M</v>
      </c>
      <c r="AI425" s="90" t="str">
        <f>IFERROR(IF(INDEX(RM_I_Ac,MATCH($U425,RM_KEY,0))="","",INDEX(RM_I_Ac,MATCH($U425,RM_KEY,0))),"")</f>
        <v>L</v>
      </c>
      <c r="AJ425" s="90" t="str">
        <f>IFERROR(IF(INDEX(RM_I_L,MATCH($U425,RM_KEY,0))="","",INDEX(RM_I_L,MATCH($U425,RM_KEY,0))),"")</f>
        <v>L</v>
      </c>
      <c r="AK425" s="90" t="str">
        <f>IFERROR(IF(INDEX(RM_I_BI,MATCH($U425,RM_KEY,0))="","",INDEX(RM_I_BI,MATCH($U425,RM_KEY,0))),"")</f>
        <v>M</v>
      </c>
      <c r="AL425" s="90" t="str">
        <f>IFERROR(IF(INDEX(RM_I_Exp,MATCH($U425,RM_KEY,0))="","",INDEX(RM_I_Exp,MATCH($U425,RM_KEY,0))),"")</f>
        <v>L</v>
      </c>
      <c r="AM425" s="90" t="str">
        <f>IFERROR(IF(INDEX(RM_I_Edu,MATCH($U425,RM_KEY,0))="","",INDEX(RM_I_Edu,MATCH($U425,RM_KEY,0))),"")</f>
        <v>L</v>
      </c>
      <c r="AN425" s="91" t="str">
        <f>IFERROR(IF(INDEX(RM_M_C,MATCH($U425,RM_KEY,0))="","",INDEX(RM_M_C,MATCH($U425,RM_KEY,0))),"")</f>
        <v>H</v>
      </c>
      <c r="AO425" s="92" t="str">
        <f>IFERROR(IF(INDEX(RM_M_Au,MATCH($U425,RM_KEY,0))="","",INDEX(RM_M_Au,MATCH($U425,RM_KEY,0))),"")</f>
        <v>M</v>
      </c>
      <c r="AP425" s="92" t="str">
        <f>IFERROR(IF(INDEX(RM_M_Ac,MATCH($U425,RM_KEY,0))="","",INDEX(RM_M_Ac,MATCH($U425,RM_KEY,0))),"")</f>
        <v>M</v>
      </c>
      <c r="AQ425" s="92" t="str">
        <f>IFERROR(IF(INDEX(RM_M_L,MATCH($U425,RM_KEY,0))="","",INDEX(RM_M_L,MATCH($U425,RM_KEY,0))),"")</f>
        <v>L</v>
      </c>
      <c r="AR425" s="92" t="str">
        <f>IFERROR(IF(INDEX(RM_M_BI,MATCH($U425,RM_KEY,0))="","",INDEX(RM_M_BI,MATCH($U425,RM_KEY,0))),"")</f>
        <v>L</v>
      </c>
      <c r="AS425" s="92" t="str">
        <f>IFERROR(IF(INDEX(RM_M_Exp,MATCH($U425,RM_KEY,0))="","",INDEX(RM_M_Exp,MATCH($U425,RM_KEY,0))),"")</f>
        <v>L</v>
      </c>
      <c r="AT425" s="92" t="str">
        <f>IFERROR(IF(INDEX(RM_M_Edu,MATCH($U425,RM_KEY,0))="","",INDEX(RM_M_Edu,MATCH($U425,RM_KEY,0))),"")</f>
        <v>L</v>
      </c>
      <c r="AU425" s="93" t="str">
        <f>IFERROR(IF(INDEX(RM_L_C,MATCH($U425,RM_KEY,0))="","",INDEX(RM_L_C,MATCH($U425,RM_KEY,0))),"")</f>
        <v/>
      </c>
      <c r="AV425" s="94" t="str">
        <f>IFERROR(IF(INDEX(RM_L_Au,MATCH($U425,RM_KEY,0))="","",INDEX(RM_L_Au,MATCH($U425,RM_KEY,0))),"")</f>
        <v/>
      </c>
      <c r="AW425" s="94" t="str">
        <f>IFERROR(IF(INDEX(RM_L_Ac,MATCH($U425,RM_KEY,0))="","",INDEX(RM_L_Ac,MATCH($U425,RM_KEY,0))),"")</f>
        <v/>
      </c>
      <c r="AX425" s="94" t="str">
        <f>IFERROR(IF(INDEX(RM_L_L,MATCH($U425,RM_KEY,0))="","",INDEX(RM_L_L,MATCH($U425,RM_KEY,0))),"")</f>
        <v/>
      </c>
      <c r="AY425" s="94" t="str">
        <f>IFERROR(IF(INDEX(RM_L_BI,MATCH($U425,RM_KEY,0))="","",INDEX(RM_L_BI,MATCH($U425,RM_KEY,0))),"")</f>
        <v/>
      </c>
      <c r="AZ425" s="94" t="str">
        <f>IFERROR(IF(INDEX(RM_L_Exp,MATCH($U425,RM_KEY,0))="","",INDEX(RM_L_Exp,MATCH($U425,RM_KEY,0))),"")</f>
        <v/>
      </c>
      <c r="BA425" s="94" t="str">
        <f>IFERROR(IF(INDEX(RM_L_Edu,MATCH($U425,RM_KEY,0))="","",INDEX(RM_L_Edu,MATCH($U425,RM_KEY,0))),"")</f>
        <v/>
      </c>
      <c r="BB425" s="89" t="inlineStr">
        <is>
          <t>L</t>
        </is>
      </c>
      <c r="BC425" s="90" t="inlineStr">
        <is>
          <t>L</t>
        </is>
      </c>
      <c r="BD425" s="90" t="inlineStr">
        <is>
          <t>L</t>
        </is>
      </c>
      <c r="BE425" s="90" t="inlineStr">
        <is>
          <t>L</t>
        </is>
      </c>
      <c r="BF425" s="90" t="n"/>
      <c r="BG425" s="90" t="inlineStr">
        <is>
          <t>M</t>
        </is>
      </c>
      <c r="BH425" s="90" t="inlineStr">
        <is>
          <t>H</t>
        </is>
      </c>
      <c r="BI425" s="93" t="n"/>
      <c r="BJ425" s="94" t="n"/>
      <c r="BK425" s="94" t="n"/>
      <c r="BL425" s="94" t="n"/>
      <c r="BM425" s="94" t="n"/>
      <c r="BN425" s="94" t="n"/>
      <c r="BO425" s="94" t="n"/>
      <c r="BP425" s="63" t="n"/>
      <c r="BQ425" s="95" t="str">
        <f>IF(CY425=0,"",IF(BP425&lt;&gt;"",BP425,IF(LEFT(W425,1)="X",W425,IF(OR(W425="B+",W425="C+"),INDEX(LAD_PC,MAX(1,MIN(14,MATCH(W425,LAD_PC,0)+IF((DA425-CZ425)&gt;=0.5,1,IF((DA425-CZ425)&lt;=-0.5,-1,0))))),INDEX(LAD_STD,MAX(1,MIN(12,MATCH(W425,LAD_STD,0)+IF((DA425-CZ425)&gt;=0.5,1,IF((DA425-CZ425)&lt;=-0.5,-1,0)))))))))</f>
        <v/>
      </c>
      <c r="BR425" s="86" t="str">
        <f>IF(BQ425="","",IFERROR(CHOOSE(INDEX(B_RANK,MATCH(BQ425,B_LVL,0)),"Band A · Practitioner","Band B · Specialist / Manager","B+ · Player-Coach","Band C · Principal / Head","C+ · Player-Coach","Band D · Business leadership","Band E · Enterprise leadership"),"Band X · Consultant"))</f>
        <v/>
      </c>
      <c r="BS425" s="86" t="str">
        <f>IF(BQ425="","",IF(BQ425=W425,"• Same",IF(INDEX(B_VAL,MATCH(BQ425,B_LVL,0))&gt;INDEX(B_VAL,MATCH(W425,B_LVL,0)),"▲ Up","▼ Down")))</f>
        <v/>
      </c>
      <c r="BT425" s="95" t="str">
        <f>IF(BQ425&lt;&gt;"",BQ425,W425)</f>
        <v>A3</v>
      </c>
      <c r="BU425" s="86" t="str">
        <f>IFERROR(IF($H425="","—",IF(OR(LEFT(BT425,1)="X",LEFT(INDEX($BT$7:$BT$592,MATCH($H425,$D$7:$D$592,0)),1)="X"),"—",IF(AND(LEFT(BT425,1)="E",LEFT(INDEX($BT$7:$BT$592,MATCH($H425,$D$7:$D$592,0)),1)="E"),"Exception · Band E",IF(INDEX(B_VAL,MATCH(BT425,B_LVL,0))&gt;=INDEX(B_VAL,MATCH(INDEX($BT$7:$BT$592,MATCH($H425,$D$7:$D$592,0)),B_LVL,0)),"⚠ At or above the manager",IF(INDEX(B_RANK,MATCH(BT425,B_LVL,0))=INDEX(B_RANK,MATCH(INDEX($BT$7:$BT$592,MATCH($H425,$D$7:$D$592,0)),B_LVL,0)),"⚠ Same band as the manager","OK"))))),"—")</f>
        <v>OK</v>
      </c>
      <c r="BV425" s="64" t="n"/>
      <c r="BW425" s="20">
        <f>IFERROR(INDEX(LMH_PTS,MATCH(AG425,LMH_KEY,0)),0)</f>
        <v>9</v>
      </c>
      <c r="BX425" s="21">
        <f>IFERROR(INDEX(LMH_PTS,MATCH(AH425,LMH_KEY,0)),0)</f>
        <v>3</v>
      </c>
      <c r="BY425" s="21">
        <f>IFERROR(INDEX(LMH_PTS,MATCH(AI425,LMH_KEY,0)),0)</f>
        <v>1</v>
      </c>
      <c r="BZ425" s="21">
        <f>IFERROR(INDEX(LMH_PTS,MATCH(AJ425,LMH_KEY,0)),0)</f>
        <v>1</v>
      </c>
      <c r="CA425" s="21">
        <f>IFERROR(INDEX(LMH_PTS,MATCH(AK425,LMH_KEY,0)),0)</f>
        <v>3</v>
      </c>
      <c r="CB425" s="21">
        <f>IFERROR(INDEX(LMH_PTS,MATCH(AL425,LMH_KEY,0)),0)</f>
        <v>1</v>
      </c>
      <c r="CC425" s="21">
        <f>IFERROR(INDEX(LMH_PTS,MATCH(AM425,LMH_KEY,0)),0)</f>
        <v>1</v>
      </c>
      <c r="CD425" s="21">
        <f>IFERROR(INDEX(LMH_PTS,MATCH(IF(AU425&lt;&gt;"",AU425,AG425),LMH_KEY,0)),0)</f>
        <v>9</v>
      </c>
      <c r="CE425" s="21">
        <f>IFERROR(INDEX(LMH_PTS,MATCH(IF(AV425&lt;&gt;"",AV425,AH425),LMH_KEY,0)),0)</f>
        <v>3</v>
      </c>
      <c r="CF425" s="21">
        <f>IFERROR(INDEX(LMH_PTS,MATCH(IF(AW425&lt;&gt;"",AW425,AI425),LMH_KEY,0)),0)</f>
        <v>1</v>
      </c>
      <c r="CG425" s="21">
        <f>IFERROR(INDEX(LMH_PTS,MATCH(IF(AX425&lt;&gt;"",AX425,AJ425),LMH_KEY,0)),0)</f>
        <v>1</v>
      </c>
      <c r="CH425" s="21">
        <f>IFERROR(INDEX(LMH_PTS,MATCH(IF(AY425&lt;&gt;"",AY425,AK425),LMH_KEY,0)),0)</f>
        <v>3</v>
      </c>
      <c r="CI425" s="21">
        <f>IFERROR(INDEX(LMH_PTS,MATCH(IF(AZ425&lt;&gt;"",AZ425,AL425),LMH_KEY,0)),0)</f>
        <v>1</v>
      </c>
      <c r="CJ425" s="21">
        <f>IFERROR(INDEX(LMH_PTS,MATCH(IF(BA425&lt;&gt;"",BA425,AM425),LMH_KEY,0)),0)</f>
        <v>1</v>
      </c>
      <c r="CK425" s="21">
        <f>IF(BB425="",0,IFERROR(INDEX(LMH_STEP,MATCH(BB425,LMH_KEY,0)),0))</f>
        <v>-1</v>
      </c>
      <c r="CL425" s="21">
        <f>IF(BC425="",0,IFERROR(INDEX(LMH_STEP,MATCH(BC425,LMH_KEY,0)),0))</f>
        <v>-1</v>
      </c>
      <c r="CM425" s="21">
        <f>IF(BD425="",0,IFERROR(INDEX(LMH_STEP,MATCH(BD425,LMH_KEY,0)),0))</f>
        <v>-1</v>
      </c>
      <c r="CN425" s="21">
        <f>IF(BE425="",0,IFERROR(INDEX(LMH_STEP,MATCH(BE425,LMH_KEY,0)),0))</f>
        <v>-1</v>
      </c>
      <c r="CO425" s="21">
        <f>IF(BF425="",0,IFERROR(INDEX(LMH_STEP,MATCH(BF425,LMH_KEY,0)),0))</f>
        <v>0</v>
      </c>
      <c r="CP425" s="21">
        <f>IF(BG425="",0,IFERROR(INDEX(LMH_STEP,MATCH(BG425,LMH_KEY,0)),0))</f>
        <v>0</v>
      </c>
      <c r="CQ425" s="21">
        <f>IF(BH425="",0,IFERROR(INDEX(LMH_STEP,MATCH(BH425,LMH_KEY,0)),0))</f>
        <v>1</v>
      </c>
      <c r="CR425" s="21">
        <f>IF(BI425&lt;&gt;"",IFERROR(INDEX(LMH_STEP,MATCH(BI425,LMH_KEY,0)),0),CK425)</f>
        <v>-1</v>
      </c>
      <c r="CS425" s="21">
        <f>IF(BJ425&lt;&gt;"",IFERROR(INDEX(LMH_STEP,MATCH(BJ425,LMH_KEY,0)),0),CL425)</f>
        <v>-1</v>
      </c>
      <c r="CT425" s="21">
        <f>IF(BK425&lt;&gt;"",IFERROR(INDEX(LMH_STEP,MATCH(BK425,LMH_KEY,0)),0),CM425)</f>
        <v>-1</v>
      </c>
      <c r="CU425" s="21">
        <f>IF(BL425&lt;&gt;"",IFERROR(INDEX(LMH_STEP,MATCH(BL425,LMH_KEY,0)),0),CN425)</f>
        <v>-1</v>
      </c>
      <c r="CV425" s="21">
        <f>IF(BM425&lt;&gt;"",IFERROR(INDEX(LMH_STEP,MATCH(BM425,LMH_KEY,0)),0),CO425)</f>
        <v>0</v>
      </c>
      <c r="CW425" s="21">
        <f>IF(BN425&lt;&gt;"",IFERROR(INDEX(LMH_STEP,MATCH(BN425,LMH_KEY,0)),0),CP425)</f>
        <v>0</v>
      </c>
      <c r="CX425" s="21">
        <f>IF(BO425&lt;&gt;"",IFERROR(INDEX(LMH_STEP,MATCH(BO425,LMH_KEY,0)),0),CQ425)</f>
        <v>1</v>
      </c>
      <c r="CY425" s="21">
        <f>COUNTA(BI425:BO425)+IF(BP425&lt;&gt;"",1,0)+IFERROR(INDEX(RM_LCNT,MATCH($U425,RM_KEY,0)),0)</f>
        <v>0</v>
      </c>
      <c r="CZ425" s="21">
        <f>IF((BW425+BX425+BY425+BZ425+CA425+CB425+CC425)=0,0,(BW425*CK425+BX425*CL425+BY425*CM425+BZ425*CN425+CA425*CO425+CB425*CP425+CC425*CQ425)/(BW425+BX425+BY425+BZ425+CA425+CB425+CC425))</f>
        <v>-0.68421052631579</v>
      </c>
      <c r="DA425" s="21">
        <f>IF((CD425+CE425+CF425+CG425+CH425+CI425+CJ425)=0,0,(CD425*CR425+CE425*CS425+CF425*CT425+CG425*CU425+CH425*CV425+CI425*CW425+CJ425*CX425)/(CD425+CE425+CF425+CG425+CH425+CI425+CJ425))</f>
        <v>-0.68421052631579</v>
      </c>
    </row>
    <row r="426" ht="70" customHeight="1">
      <c r="A426" s="59" t="inlineStr">
        <is>
          <t>Datatech</t>
        </is>
      </c>
      <c r="B426" s="17" t="inlineStr">
        <is>
          <t>Datatech - Outreach</t>
        </is>
      </c>
      <c r="C426" s="17" t="n">
        <v>3</v>
      </c>
      <c r="D426" s="17" t="inlineStr">
        <is>
          <t>IRISDT0013</t>
        </is>
      </c>
      <c r="E426" s="17" t="inlineStr">
        <is>
          <t>Bharati Durgaprasad Paranjape</t>
        </is>
      </c>
      <c r="F426" s="17" t="inlineStr">
        <is>
          <t>Program Executive - MSME</t>
        </is>
      </c>
      <c r="G426" s="17" t="inlineStr">
        <is>
          <t>Raghin Nair</t>
        </is>
      </c>
      <c r="H426" s="17" t="inlineStr">
        <is>
          <t>IRISDT0011</t>
        </is>
      </c>
      <c r="I426" s="17" t="n">
        <v>4.4</v>
      </c>
      <c r="J426" s="17" t="inlineStr">
        <is>
          <t>MA</t>
        </is>
      </c>
      <c r="K426" s="17" t="inlineStr">
        <is>
          <t>L3 – Professional / Associate</t>
        </is>
      </c>
      <c r="L426" s="82" t="inlineStr">
        <is>
          <t>19 of 20</t>
        </is>
      </c>
      <c r="M426" s="83" t="n"/>
      <c r="N426" s="83" t="inlineStr">
        <is>
          <t>Annual · set by manager: 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
Quarterly: 1. MSME Onboarding - Target: 90 MSMEs this quarter
2. Business Loan …</t>
        </is>
      </c>
      <c r="O426" s="83" t="inlineStr">
        <is>
          <t>Latest rating: 3 · Potential: Medium · 9-box: Emerging Talent</t>
        </is>
      </c>
      <c r="P426" s="83" t="inlineStr">
        <is>
          <t>Complexity &amp; Expertise: A2: Engages government officers and industry bodies to sell company services; little detail → matches the start
Autonomy &amp; Decision: A2: Decides own engagement and sales activity; nothing beyond own work → matches the start
Accountability &amp; Impact: A2: States only 'engagement' as accountability → matches the start
Leadership &amp; Strategy: A1: No guidance or leadership of others described → matches the start</t>
        </is>
      </c>
      <c r="Q426" s="84" t="inlineStr">
        <is>
          <t>Open ▸</t>
        </is>
      </c>
      <c r="R426" s="84" t="inlineStr">
        <is>
          <t>Card ▸</t>
        </is>
      </c>
      <c r="S426" s="85" t="inlineStr">
        <is>
          <t>Sales &amp; Business Development</t>
        </is>
      </c>
      <c r="T426" s="86" t="inlineStr">
        <is>
          <t>Field Outreach &amp; Programme Sales</t>
        </is>
      </c>
      <c r="U426" s="86" t="inlineStr">
        <is>
          <t>R078</t>
        </is>
      </c>
      <c r="V426" s="86" t="inlineStr">
        <is>
          <t>Field Outreach &amp; Programme Sales · IC</t>
        </is>
      </c>
      <c r="W426" s="101" t="inlineStr">
        <is>
          <t>A3</t>
        </is>
      </c>
      <c r="X426" s="86" t="inlineStr">
        <is>
          <t>Band A · Practitioner</t>
        </is>
      </c>
      <c r="Y426" s="86" t="inlineStr">
        <is>
          <t>Senior Program Executive</t>
        </is>
      </c>
      <c r="Z426" s="86" t="n"/>
      <c r="AA426" s="86" t="inlineStr">
        <is>
          <t>Placed at A3 by the evidence: six ratings × market-derived weights and rules R1–R13 · no move needed for the reporting line</t>
        </is>
      </c>
      <c r="AB426" s="86" t="n"/>
      <c r="AC426" s="88" t="inlineStr">
        <is>
          <t>A2</t>
        </is>
      </c>
      <c r="AD426" s="21" t="inlineStr">
        <is>
          <t>Medium · 4.4 yrs vs market 2–5 yrs for A3</t>
        </is>
      </c>
      <c r="AE426" s="21" t="n"/>
      <c r="AF426" s="21" t="inlineStr">
        <is>
          <t>P2 · SFIA 3 Apply</t>
        </is>
      </c>
      <c r="AG426" s="89" t="str">
        <f>IFERROR(IF(INDEX(RM_I_C,MATCH($U426,RM_KEY,0))="","",INDEX(RM_I_C,MATCH($U426,RM_KEY,0))),"")</f>
        <v>H</v>
      </c>
      <c r="AH426" s="90" t="str">
        <f>IFERROR(IF(INDEX(RM_I_Au,MATCH($U426,RM_KEY,0))="","",INDEX(RM_I_Au,MATCH($U426,RM_KEY,0))),"")</f>
        <v>M</v>
      </c>
      <c r="AI426" s="90" t="str">
        <f>IFERROR(IF(INDEX(RM_I_Ac,MATCH($U426,RM_KEY,0))="","",INDEX(RM_I_Ac,MATCH($U426,RM_KEY,0))),"")</f>
        <v>L</v>
      </c>
      <c r="AJ426" s="90" t="str">
        <f>IFERROR(IF(INDEX(RM_I_L,MATCH($U426,RM_KEY,0))="","",INDEX(RM_I_L,MATCH($U426,RM_KEY,0))),"")</f>
        <v>L</v>
      </c>
      <c r="AK426" s="90" t="str">
        <f>IFERROR(IF(INDEX(RM_I_BI,MATCH($U426,RM_KEY,0))="","",INDEX(RM_I_BI,MATCH($U426,RM_KEY,0))),"")</f>
        <v>M</v>
      </c>
      <c r="AL426" s="90" t="str">
        <f>IFERROR(IF(INDEX(RM_I_Exp,MATCH($U426,RM_KEY,0))="","",INDEX(RM_I_Exp,MATCH($U426,RM_KEY,0))),"")</f>
        <v>L</v>
      </c>
      <c r="AM426" s="90" t="str">
        <f>IFERROR(IF(INDEX(RM_I_Edu,MATCH($U426,RM_KEY,0))="","",INDEX(RM_I_Edu,MATCH($U426,RM_KEY,0))),"")</f>
        <v>L</v>
      </c>
      <c r="AN426" s="91" t="str">
        <f>IFERROR(IF(INDEX(RM_M_C,MATCH($U426,RM_KEY,0))="","",INDEX(RM_M_C,MATCH($U426,RM_KEY,0))),"")</f>
        <v>H</v>
      </c>
      <c r="AO426" s="92" t="str">
        <f>IFERROR(IF(INDEX(RM_M_Au,MATCH($U426,RM_KEY,0))="","",INDEX(RM_M_Au,MATCH($U426,RM_KEY,0))),"")</f>
        <v>M</v>
      </c>
      <c r="AP426" s="92" t="str">
        <f>IFERROR(IF(INDEX(RM_M_Ac,MATCH($U426,RM_KEY,0))="","",INDEX(RM_M_Ac,MATCH($U426,RM_KEY,0))),"")</f>
        <v>M</v>
      </c>
      <c r="AQ426" s="92" t="str">
        <f>IFERROR(IF(INDEX(RM_M_L,MATCH($U426,RM_KEY,0))="","",INDEX(RM_M_L,MATCH($U426,RM_KEY,0))),"")</f>
        <v>L</v>
      </c>
      <c r="AR426" s="92" t="str">
        <f>IFERROR(IF(INDEX(RM_M_BI,MATCH($U426,RM_KEY,0))="","",INDEX(RM_M_BI,MATCH($U426,RM_KEY,0))),"")</f>
        <v>L</v>
      </c>
      <c r="AS426" s="92" t="str">
        <f>IFERROR(IF(INDEX(RM_M_Exp,MATCH($U426,RM_KEY,0))="","",INDEX(RM_M_Exp,MATCH($U426,RM_KEY,0))),"")</f>
        <v>L</v>
      </c>
      <c r="AT426" s="92" t="str">
        <f>IFERROR(IF(INDEX(RM_M_Edu,MATCH($U426,RM_KEY,0))="","",INDEX(RM_M_Edu,MATCH($U426,RM_KEY,0))),"")</f>
        <v>L</v>
      </c>
      <c r="AU426" s="93" t="str">
        <f>IFERROR(IF(INDEX(RM_L_C,MATCH($U426,RM_KEY,0))="","",INDEX(RM_L_C,MATCH($U426,RM_KEY,0))),"")</f>
        <v/>
      </c>
      <c r="AV426" s="94" t="str">
        <f>IFERROR(IF(INDEX(RM_L_Au,MATCH($U426,RM_KEY,0))="","",INDEX(RM_L_Au,MATCH($U426,RM_KEY,0))),"")</f>
        <v/>
      </c>
      <c r="AW426" s="94" t="str">
        <f>IFERROR(IF(INDEX(RM_L_Ac,MATCH($U426,RM_KEY,0))="","",INDEX(RM_L_Ac,MATCH($U426,RM_KEY,0))),"")</f>
        <v/>
      </c>
      <c r="AX426" s="94" t="str">
        <f>IFERROR(IF(INDEX(RM_L_L,MATCH($U426,RM_KEY,0))="","",INDEX(RM_L_L,MATCH($U426,RM_KEY,0))),"")</f>
        <v/>
      </c>
      <c r="AY426" s="94" t="str">
        <f>IFERROR(IF(INDEX(RM_L_BI,MATCH($U426,RM_KEY,0))="","",INDEX(RM_L_BI,MATCH($U426,RM_KEY,0))),"")</f>
        <v/>
      </c>
      <c r="AZ426" s="94" t="str">
        <f>IFERROR(IF(INDEX(RM_L_Exp,MATCH($U426,RM_KEY,0))="","",INDEX(RM_L_Exp,MATCH($U426,RM_KEY,0))),"")</f>
        <v/>
      </c>
      <c r="BA426" s="94" t="str">
        <f>IFERROR(IF(INDEX(RM_L_Edu,MATCH($U426,RM_KEY,0))="","",INDEX(RM_L_Edu,MATCH($U426,RM_KEY,0))),"")</f>
        <v/>
      </c>
      <c r="BB426" s="89" t="inlineStr">
        <is>
          <t>L</t>
        </is>
      </c>
      <c r="BC426" s="90" t="inlineStr">
        <is>
          <t>L</t>
        </is>
      </c>
      <c r="BD426" s="90" t="inlineStr">
        <is>
          <t>L</t>
        </is>
      </c>
      <c r="BE426" s="90" t="inlineStr">
        <is>
          <t>L</t>
        </is>
      </c>
      <c r="BF426" s="90" t="n"/>
      <c r="BG426" s="90" t="inlineStr">
        <is>
          <t>H</t>
        </is>
      </c>
      <c r="BH426" s="90" t="inlineStr">
        <is>
          <t>H</t>
        </is>
      </c>
      <c r="BI426" s="93" t="n"/>
      <c r="BJ426" s="94" t="n"/>
      <c r="BK426" s="94" t="n"/>
      <c r="BL426" s="94" t="n"/>
      <c r="BM426" s="94" t="n"/>
      <c r="BN426" s="94" t="n"/>
      <c r="BO426" s="94" t="n"/>
      <c r="BP426" s="63" t="n"/>
      <c r="BQ426" s="95" t="str">
        <f>IF(CY426=0,"",IF(BP426&lt;&gt;"",BP426,IF(LEFT(W426,1)="X",W426,IF(OR(W426="B+",W426="C+"),INDEX(LAD_PC,MAX(1,MIN(14,MATCH(W426,LAD_PC,0)+IF((DA426-CZ426)&gt;=0.5,1,IF((DA426-CZ426)&lt;=-0.5,-1,0))))),INDEX(LAD_STD,MAX(1,MIN(12,MATCH(W426,LAD_STD,0)+IF((DA426-CZ426)&gt;=0.5,1,IF((DA426-CZ426)&lt;=-0.5,-1,0)))))))))</f>
        <v/>
      </c>
      <c r="BR426" s="86" t="str">
        <f>IF(BQ426="","",IFERROR(CHOOSE(INDEX(B_RANK,MATCH(BQ426,B_LVL,0)),"Band A · Practitioner","Band B · Specialist / Manager","B+ · Player-Coach","Band C · Principal / Head","C+ · Player-Coach","Band D · Business leadership","Band E · Enterprise leadership"),"Band X · Consultant"))</f>
        <v/>
      </c>
      <c r="BS426" s="86" t="str">
        <f>IF(BQ426="","",IF(BQ426=W426,"• Same",IF(INDEX(B_VAL,MATCH(BQ426,B_LVL,0))&gt;INDEX(B_VAL,MATCH(W426,B_LVL,0)),"▲ Up","▼ Down")))</f>
        <v/>
      </c>
      <c r="BT426" s="95" t="str">
        <f>IF(BQ426&lt;&gt;"",BQ426,W426)</f>
        <v>A3</v>
      </c>
      <c r="BU426" s="86" t="str">
        <f>IFERROR(IF($H426="","—",IF(OR(LEFT(BT426,1)="X",LEFT(INDEX($BT$7:$BT$592,MATCH($H426,$D$7:$D$592,0)),1)="X"),"—",IF(AND(LEFT(BT426,1)="E",LEFT(INDEX($BT$7:$BT$592,MATCH($H426,$D$7:$D$592,0)),1)="E"),"Exception · Band E",IF(INDEX(B_VAL,MATCH(BT426,B_LVL,0))&gt;=INDEX(B_VAL,MATCH(INDEX($BT$7:$BT$592,MATCH($H426,$D$7:$D$592,0)),B_LVL,0)),"⚠ At or above the manager",IF(INDEX(B_RANK,MATCH(BT426,B_LVL,0))=INDEX(B_RANK,MATCH(INDEX($BT$7:$BT$592,MATCH($H426,$D$7:$D$592,0)),B_LVL,0)),"⚠ Same band as the manager","OK"))))),"—")</f>
        <v>OK</v>
      </c>
      <c r="BV426" s="64" t="n"/>
      <c r="BW426" s="20">
        <f>IFERROR(INDEX(LMH_PTS,MATCH(AG426,LMH_KEY,0)),0)</f>
        <v>9</v>
      </c>
      <c r="BX426" s="21">
        <f>IFERROR(INDEX(LMH_PTS,MATCH(AH426,LMH_KEY,0)),0)</f>
        <v>3</v>
      </c>
      <c r="BY426" s="21">
        <f>IFERROR(INDEX(LMH_PTS,MATCH(AI426,LMH_KEY,0)),0)</f>
        <v>1</v>
      </c>
      <c r="BZ426" s="21">
        <f>IFERROR(INDEX(LMH_PTS,MATCH(AJ426,LMH_KEY,0)),0)</f>
        <v>1</v>
      </c>
      <c r="CA426" s="21">
        <f>IFERROR(INDEX(LMH_PTS,MATCH(AK426,LMH_KEY,0)),0)</f>
        <v>3</v>
      </c>
      <c r="CB426" s="21">
        <f>IFERROR(INDEX(LMH_PTS,MATCH(AL426,LMH_KEY,0)),0)</f>
        <v>1</v>
      </c>
      <c r="CC426" s="21">
        <f>IFERROR(INDEX(LMH_PTS,MATCH(AM426,LMH_KEY,0)),0)</f>
        <v>1</v>
      </c>
      <c r="CD426" s="21">
        <f>IFERROR(INDEX(LMH_PTS,MATCH(IF(AU426&lt;&gt;"",AU426,AG426),LMH_KEY,0)),0)</f>
        <v>9</v>
      </c>
      <c r="CE426" s="21">
        <f>IFERROR(INDEX(LMH_PTS,MATCH(IF(AV426&lt;&gt;"",AV426,AH426),LMH_KEY,0)),0)</f>
        <v>3</v>
      </c>
      <c r="CF426" s="21">
        <f>IFERROR(INDEX(LMH_PTS,MATCH(IF(AW426&lt;&gt;"",AW426,AI426),LMH_KEY,0)),0)</f>
        <v>1</v>
      </c>
      <c r="CG426" s="21">
        <f>IFERROR(INDEX(LMH_PTS,MATCH(IF(AX426&lt;&gt;"",AX426,AJ426),LMH_KEY,0)),0)</f>
        <v>1</v>
      </c>
      <c r="CH426" s="21">
        <f>IFERROR(INDEX(LMH_PTS,MATCH(IF(AY426&lt;&gt;"",AY426,AK426),LMH_KEY,0)),0)</f>
        <v>3</v>
      </c>
      <c r="CI426" s="21">
        <f>IFERROR(INDEX(LMH_PTS,MATCH(IF(AZ426&lt;&gt;"",AZ426,AL426),LMH_KEY,0)),0)</f>
        <v>1</v>
      </c>
      <c r="CJ426" s="21">
        <f>IFERROR(INDEX(LMH_PTS,MATCH(IF(BA426&lt;&gt;"",BA426,AM426),LMH_KEY,0)),0)</f>
        <v>1</v>
      </c>
      <c r="CK426" s="21">
        <f>IF(BB426="",0,IFERROR(INDEX(LMH_STEP,MATCH(BB426,LMH_KEY,0)),0))</f>
        <v>-1</v>
      </c>
      <c r="CL426" s="21">
        <f>IF(BC426="",0,IFERROR(INDEX(LMH_STEP,MATCH(BC426,LMH_KEY,0)),0))</f>
        <v>-1</v>
      </c>
      <c r="CM426" s="21">
        <f>IF(BD426="",0,IFERROR(INDEX(LMH_STEP,MATCH(BD426,LMH_KEY,0)),0))</f>
        <v>-1</v>
      </c>
      <c r="CN426" s="21">
        <f>IF(BE426="",0,IFERROR(INDEX(LMH_STEP,MATCH(BE426,LMH_KEY,0)),0))</f>
        <v>-1</v>
      </c>
      <c r="CO426" s="21">
        <f>IF(BF426="",0,IFERROR(INDEX(LMH_STEP,MATCH(BF426,LMH_KEY,0)),0))</f>
        <v>0</v>
      </c>
      <c r="CP426" s="21">
        <f>IF(BG426="",0,IFERROR(INDEX(LMH_STEP,MATCH(BG426,LMH_KEY,0)),0))</f>
        <v>1</v>
      </c>
      <c r="CQ426" s="21">
        <f>IF(BH426="",0,IFERROR(INDEX(LMH_STEP,MATCH(BH426,LMH_KEY,0)),0))</f>
        <v>1</v>
      </c>
      <c r="CR426" s="21">
        <f>IF(BI426&lt;&gt;"",IFERROR(INDEX(LMH_STEP,MATCH(BI426,LMH_KEY,0)),0),CK426)</f>
        <v>-1</v>
      </c>
      <c r="CS426" s="21">
        <f>IF(BJ426&lt;&gt;"",IFERROR(INDEX(LMH_STEP,MATCH(BJ426,LMH_KEY,0)),0),CL426)</f>
        <v>-1</v>
      </c>
      <c r="CT426" s="21">
        <f>IF(BK426&lt;&gt;"",IFERROR(INDEX(LMH_STEP,MATCH(BK426,LMH_KEY,0)),0),CM426)</f>
        <v>-1</v>
      </c>
      <c r="CU426" s="21">
        <f>IF(BL426&lt;&gt;"",IFERROR(INDEX(LMH_STEP,MATCH(BL426,LMH_KEY,0)),0),CN426)</f>
        <v>-1</v>
      </c>
      <c r="CV426" s="21">
        <f>IF(BM426&lt;&gt;"",IFERROR(INDEX(LMH_STEP,MATCH(BM426,LMH_KEY,0)),0),CO426)</f>
        <v>0</v>
      </c>
      <c r="CW426" s="21">
        <f>IF(BN426&lt;&gt;"",IFERROR(INDEX(LMH_STEP,MATCH(BN426,LMH_KEY,0)),0),CP426)</f>
        <v>1</v>
      </c>
      <c r="CX426" s="21">
        <f>IF(BO426&lt;&gt;"",IFERROR(INDEX(LMH_STEP,MATCH(BO426,LMH_KEY,0)),0),CQ426)</f>
        <v>1</v>
      </c>
      <c r="CY426" s="21">
        <f>COUNTA(BI426:BO426)+IF(BP426&lt;&gt;"",1,0)+IFERROR(INDEX(RM_LCNT,MATCH($U426,RM_KEY,0)),0)</f>
        <v>0</v>
      </c>
      <c r="CZ426" s="21">
        <f>IF((BW426+BX426+BY426+BZ426+CA426+CB426+CC426)=0,0,(BW426*CK426+BX426*CL426+BY426*CM426+BZ426*CN426+CA426*CO426+CB426*CP426+CC426*CQ426)/(BW426+BX426+BY426+BZ426+CA426+CB426+CC426))</f>
        <v>-0.631578947368421</v>
      </c>
      <c r="DA426" s="21">
        <f>IF((CD426+CE426+CF426+CG426+CH426+CI426+CJ426)=0,0,(CD426*CR426+CE426*CS426+CF426*CT426+CG426*CU426+CH426*CV426+CI426*CW426+CJ426*CX426)/(CD426+CE426+CF426+CG426+CH426+CI426+CJ426))</f>
        <v>-0.631578947368421</v>
      </c>
    </row>
    <row r="427" ht="70" customHeight="1">
      <c r="A427" s="59" t="inlineStr">
        <is>
          <t>Datatech</t>
        </is>
      </c>
      <c r="B427" s="17" t="inlineStr">
        <is>
          <t>Datatech - Outreach</t>
        </is>
      </c>
      <c r="C427" s="17" t="n">
        <v>3</v>
      </c>
      <c r="D427" s="17" t="inlineStr">
        <is>
          <t>IRISDT0003</t>
        </is>
      </c>
      <c r="E427" s="17" t="inlineStr">
        <is>
          <t>Nalini Niranjan Damisetti</t>
        </is>
      </c>
      <c r="F427" s="17" t="inlineStr">
        <is>
          <t>Program Coordinator</t>
        </is>
      </c>
      <c r="G427" s="17" t="inlineStr">
        <is>
          <t>Raghin Nair</t>
        </is>
      </c>
      <c r="H427" s="17" t="inlineStr">
        <is>
          <t>IRISDT0011</t>
        </is>
      </c>
      <c r="I427" s="17" t="n">
        <v>7.3</v>
      </c>
      <c r="J427" s="17" t="inlineStr">
        <is>
          <t>PGDM</t>
        </is>
      </c>
      <c r="K427" s="17" t="inlineStr">
        <is>
          <t>L3 – Professional / Associate</t>
        </is>
      </c>
      <c r="L427" s="82" t="inlineStr">
        <is>
          <t>20 of 20</t>
        </is>
      </c>
      <c r="M427" s="83" t="n"/>
      <c r="N427" s="83" t="inlineStr">
        <is>
          <t>Annual · set by manager: 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
Quarterly: 1. MSME Onboarding - Target: 70 MSMEs this quarter
2. Business Loan …</t>
        </is>
      </c>
      <c r="O427" s="83" t="inlineStr">
        <is>
          <t>Latest rating: 3 · Potential: Medium · 9-box: Performance Risk</t>
        </is>
      </c>
      <c r="P427" s="83" t="inlineStr">
        <is>
          <t>Complexity &amp; Expertise: A2: Processes MSME loan leads as DSA for several lenders; checks GST, CIBIL, banking → matches the start
Autonomy &amp; Decision: A2: Only decision named is punching in leads → matches the start
Accountability &amp; Impact: A2: Names loan disbursement; missed work loses the customer or adds backlog → matches the start
Leadership &amp; Strategy: A1: No guidance or leadership of others described → matches the start</t>
        </is>
      </c>
      <c r="Q427" s="84" t="inlineStr">
        <is>
          <t>Open ▸</t>
        </is>
      </c>
      <c r="R427" s="84" t="inlineStr">
        <is>
          <t>Card ▸</t>
        </is>
      </c>
      <c r="S427" s="85" t="inlineStr">
        <is>
          <t>Sales &amp; Business Development</t>
        </is>
      </c>
      <c r="T427" s="86" t="inlineStr">
        <is>
          <t>Field Outreach &amp; Programme Sales</t>
        </is>
      </c>
      <c r="U427" s="86" t="inlineStr">
        <is>
          <t>R078</t>
        </is>
      </c>
      <c r="V427" s="86" t="inlineStr">
        <is>
          <t>Field Outreach &amp; Programme Sales · IC</t>
        </is>
      </c>
      <c r="W427" s="101" t="inlineStr">
        <is>
          <t>A3</t>
        </is>
      </c>
      <c r="X427" s="86" t="inlineStr">
        <is>
          <t>Band A · Practitioner</t>
        </is>
      </c>
      <c r="Y427" s="86" t="inlineStr">
        <is>
          <t>Senior Program Executive</t>
        </is>
      </c>
      <c r="Z427" s="86" t="n"/>
      <c r="AA427" s="86" t="inlineStr">
        <is>
          <t>Placed at A3 by the evidence: six ratings × market-derived weights and rules R1–R13 · no move needed for the reporting line</t>
        </is>
      </c>
      <c r="AB427" s="86" t="n"/>
      <c r="AC427" s="88" t="inlineStr">
        <is>
          <t>A2</t>
        </is>
      </c>
      <c r="AD427" s="21" t="inlineStr">
        <is>
          <t>High · 7.3 yrs vs market 2–5 yrs for A3</t>
        </is>
      </c>
      <c r="AE427" s="21" t="n"/>
      <c r="AF427" s="21" t="inlineStr">
        <is>
          <t>P2 · SFIA 3 Apply</t>
        </is>
      </c>
      <c r="AG427" s="89" t="str">
        <f>IFERROR(IF(INDEX(RM_I_C,MATCH($U427,RM_KEY,0))="","",INDEX(RM_I_C,MATCH($U427,RM_KEY,0))),"")</f>
        <v>H</v>
      </c>
      <c r="AH427" s="90" t="str">
        <f>IFERROR(IF(INDEX(RM_I_Au,MATCH($U427,RM_KEY,0))="","",INDEX(RM_I_Au,MATCH($U427,RM_KEY,0))),"")</f>
        <v>M</v>
      </c>
      <c r="AI427" s="90" t="str">
        <f>IFERROR(IF(INDEX(RM_I_Ac,MATCH($U427,RM_KEY,0))="","",INDEX(RM_I_Ac,MATCH($U427,RM_KEY,0))),"")</f>
        <v>L</v>
      </c>
      <c r="AJ427" s="90" t="str">
        <f>IFERROR(IF(INDEX(RM_I_L,MATCH($U427,RM_KEY,0))="","",INDEX(RM_I_L,MATCH($U427,RM_KEY,0))),"")</f>
        <v>L</v>
      </c>
      <c r="AK427" s="90" t="str">
        <f>IFERROR(IF(INDEX(RM_I_BI,MATCH($U427,RM_KEY,0))="","",INDEX(RM_I_BI,MATCH($U427,RM_KEY,0))),"")</f>
        <v>M</v>
      </c>
      <c r="AL427" s="90" t="str">
        <f>IFERROR(IF(INDEX(RM_I_Exp,MATCH($U427,RM_KEY,0))="","",INDEX(RM_I_Exp,MATCH($U427,RM_KEY,0))),"")</f>
        <v>L</v>
      </c>
      <c r="AM427" s="90" t="str">
        <f>IFERROR(IF(INDEX(RM_I_Edu,MATCH($U427,RM_KEY,0))="","",INDEX(RM_I_Edu,MATCH($U427,RM_KEY,0))),"")</f>
        <v>L</v>
      </c>
      <c r="AN427" s="91" t="str">
        <f>IFERROR(IF(INDEX(RM_M_C,MATCH($U427,RM_KEY,0))="","",INDEX(RM_M_C,MATCH($U427,RM_KEY,0))),"")</f>
        <v>H</v>
      </c>
      <c r="AO427" s="92" t="str">
        <f>IFERROR(IF(INDEX(RM_M_Au,MATCH($U427,RM_KEY,0))="","",INDEX(RM_M_Au,MATCH($U427,RM_KEY,0))),"")</f>
        <v>M</v>
      </c>
      <c r="AP427" s="92" t="str">
        <f>IFERROR(IF(INDEX(RM_M_Ac,MATCH($U427,RM_KEY,0))="","",INDEX(RM_M_Ac,MATCH($U427,RM_KEY,0))),"")</f>
        <v>M</v>
      </c>
      <c r="AQ427" s="92" t="str">
        <f>IFERROR(IF(INDEX(RM_M_L,MATCH($U427,RM_KEY,0))="","",INDEX(RM_M_L,MATCH($U427,RM_KEY,0))),"")</f>
        <v>L</v>
      </c>
      <c r="AR427" s="92" t="str">
        <f>IFERROR(IF(INDEX(RM_M_BI,MATCH($U427,RM_KEY,0))="","",INDEX(RM_M_BI,MATCH($U427,RM_KEY,0))),"")</f>
        <v>L</v>
      </c>
      <c r="AS427" s="92" t="str">
        <f>IFERROR(IF(INDEX(RM_M_Exp,MATCH($U427,RM_KEY,0))="","",INDEX(RM_M_Exp,MATCH($U427,RM_KEY,0))),"")</f>
        <v>L</v>
      </c>
      <c r="AT427" s="92" t="str">
        <f>IFERROR(IF(INDEX(RM_M_Edu,MATCH($U427,RM_KEY,0))="","",INDEX(RM_M_Edu,MATCH($U427,RM_KEY,0))),"")</f>
        <v>L</v>
      </c>
      <c r="AU427" s="93" t="str">
        <f>IFERROR(IF(INDEX(RM_L_C,MATCH($U427,RM_KEY,0))="","",INDEX(RM_L_C,MATCH($U427,RM_KEY,0))),"")</f>
        <v/>
      </c>
      <c r="AV427" s="94" t="str">
        <f>IFERROR(IF(INDEX(RM_L_Au,MATCH($U427,RM_KEY,0))="","",INDEX(RM_L_Au,MATCH($U427,RM_KEY,0))),"")</f>
        <v/>
      </c>
      <c r="AW427" s="94" t="str">
        <f>IFERROR(IF(INDEX(RM_L_Ac,MATCH($U427,RM_KEY,0))="","",INDEX(RM_L_Ac,MATCH($U427,RM_KEY,0))),"")</f>
        <v/>
      </c>
      <c r="AX427" s="94" t="str">
        <f>IFERROR(IF(INDEX(RM_L_L,MATCH($U427,RM_KEY,0))="","",INDEX(RM_L_L,MATCH($U427,RM_KEY,0))),"")</f>
        <v/>
      </c>
      <c r="AY427" s="94" t="str">
        <f>IFERROR(IF(INDEX(RM_L_BI,MATCH($U427,RM_KEY,0))="","",INDEX(RM_L_BI,MATCH($U427,RM_KEY,0))),"")</f>
        <v/>
      </c>
      <c r="AZ427" s="94" t="str">
        <f>IFERROR(IF(INDEX(RM_L_Exp,MATCH($U427,RM_KEY,0))="","",INDEX(RM_L_Exp,MATCH($U427,RM_KEY,0))),"")</f>
        <v/>
      </c>
      <c r="BA427" s="94" t="str">
        <f>IFERROR(IF(INDEX(RM_L_Edu,MATCH($U427,RM_KEY,0))="","",INDEX(RM_L_Edu,MATCH($U427,RM_KEY,0))),"")</f>
        <v/>
      </c>
      <c r="BB427" s="89" t="inlineStr">
        <is>
          <t>L</t>
        </is>
      </c>
      <c r="BC427" s="90" t="inlineStr">
        <is>
          <t>L</t>
        </is>
      </c>
      <c r="BD427" s="90" t="inlineStr">
        <is>
          <t>L</t>
        </is>
      </c>
      <c r="BE427" s="90" t="inlineStr">
        <is>
          <t>L</t>
        </is>
      </c>
      <c r="BF427" s="90" t="n"/>
      <c r="BG427" s="90" t="inlineStr">
        <is>
          <t>H</t>
        </is>
      </c>
      <c r="BH427" s="90" t="inlineStr">
        <is>
          <t>H</t>
        </is>
      </c>
      <c r="BI427" s="93" t="n"/>
      <c r="BJ427" s="94" t="n"/>
      <c r="BK427" s="94" t="n"/>
      <c r="BL427" s="94" t="n"/>
      <c r="BM427" s="94" t="n"/>
      <c r="BN427" s="94" t="n"/>
      <c r="BO427" s="94" t="n"/>
      <c r="BP427" s="63" t="n"/>
      <c r="BQ427" s="95" t="str">
        <f>IF(CY427=0,"",IF(BP427&lt;&gt;"",BP427,IF(LEFT(W427,1)="X",W427,IF(OR(W427="B+",W427="C+"),INDEX(LAD_PC,MAX(1,MIN(14,MATCH(W427,LAD_PC,0)+IF((DA427-CZ427)&gt;=0.5,1,IF((DA427-CZ427)&lt;=-0.5,-1,0))))),INDEX(LAD_STD,MAX(1,MIN(12,MATCH(W427,LAD_STD,0)+IF((DA427-CZ427)&gt;=0.5,1,IF((DA427-CZ427)&lt;=-0.5,-1,0)))))))))</f>
        <v/>
      </c>
      <c r="BR427" s="86" t="str">
        <f>IF(BQ427="","",IFERROR(CHOOSE(INDEX(B_RANK,MATCH(BQ427,B_LVL,0)),"Band A · Practitioner","Band B · Specialist / Manager","B+ · Player-Coach","Band C · Principal / Head","C+ · Player-Coach","Band D · Business leadership","Band E · Enterprise leadership"),"Band X · Consultant"))</f>
        <v/>
      </c>
      <c r="BS427" s="86" t="str">
        <f>IF(BQ427="","",IF(BQ427=W427,"• Same",IF(INDEX(B_VAL,MATCH(BQ427,B_LVL,0))&gt;INDEX(B_VAL,MATCH(W427,B_LVL,0)),"▲ Up","▼ Down")))</f>
        <v/>
      </c>
      <c r="BT427" s="95" t="str">
        <f>IF(BQ427&lt;&gt;"",BQ427,W427)</f>
        <v>A3</v>
      </c>
      <c r="BU427" s="86" t="str">
        <f>IFERROR(IF($H427="","—",IF(OR(LEFT(BT427,1)="X",LEFT(INDEX($BT$7:$BT$592,MATCH($H427,$D$7:$D$592,0)),1)="X"),"—",IF(AND(LEFT(BT427,1)="E",LEFT(INDEX($BT$7:$BT$592,MATCH($H427,$D$7:$D$592,0)),1)="E"),"Exception · Band E",IF(INDEX(B_VAL,MATCH(BT427,B_LVL,0))&gt;=INDEX(B_VAL,MATCH(INDEX($BT$7:$BT$592,MATCH($H427,$D$7:$D$592,0)),B_LVL,0)),"⚠ At or above the manager",IF(INDEX(B_RANK,MATCH(BT427,B_LVL,0))=INDEX(B_RANK,MATCH(INDEX($BT$7:$BT$592,MATCH($H427,$D$7:$D$592,0)),B_LVL,0)),"⚠ Same band as the manager","OK"))))),"—")</f>
        <v>OK</v>
      </c>
      <c r="BV427" s="64" t="n"/>
      <c r="BW427" s="20">
        <f>IFERROR(INDEX(LMH_PTS,MATCH(AG427,LMH_KEY,0)),0)</f>
        <v>9</v>
      </c>
      <c r="BX427" s="21">
        <f>IFERROR(INDEX(LMH_PTS,MATCH(AH427,LMH_KEY,0)),0)</f>
        <v>3</v>
      </c>
      <c r="BY427" s="21">
        <f>IFERROR(INDEX(LMH_PTS,MATCH(AI427,LMH_KEY,0)),0)</f>
        <v>1</v>
      </c>
      <c r="BZ427" s="21">
        <f>IFERROR(INDEX(LMH_PTS,MATCH(AJ427,LMH_KEY,0)),0)</f>
        <v>1</v>
      </c>
      <c r="CA427" s="21">
        <f>IFERROR(INDEX(LMH_PTS,MATCH(AK427,LMH_KEY,0)),0)</f>
        <v>3</v>
      </c>
      <c r="CB427" s="21">
        <f>IFERROR(INDEX(LMH_PTS,MATCH(AL427,LMH_KEY,0)),0)</f>
        <v>1</v>
      </c>
      <c r="CC427" s="21">
        <f>IFERROR(INDEX(LMH_PTS,MATCH(AM427,LMH_KEY,0)),0)</f>
        <v>1</v>
      </c>
      <c r="CD427" s="21">
        <f>IFERROR(INDEX(LMH_PTS,MATCH(IF(AU427&lt;&gt;"",AU427,AG427),LMH_KEY,0)),0)</f>
        <v>9</v>
      </c>
      <c r="CE427" s="21">
        <f>IFERROR(INDEX(LMH_PTS,MATCH(IF(AV427&lt;&gt;"",AV427,AH427),LMH_KEY,0)),0)</f>
        <v>3</v>
      </c>
      <c r="CF427" s="21">
        <f>IFERROR(INDEX(LMH_PTS,MATCH(IF(AW427&lt;&gt;"",AW427,AI427),LMH_KEY,0)),0)</f>
        <v>1</v>
      </c>
      <c r="CG427" s="21">
        <f>IFERROR(INDEX(LMH_PTS,MATCH(IF(AX427&lt;&gt;"",AX427,AJ427),LMH_KEY,0)),0)</f>
        <v>1</v>
      </c>
      <c r="CH427" s="21">
        <f>IFERROR(INDEX(LMH_PTS,MATCH(IF(AY427&lt;&gt;"",AY427,AK427),LMH_KEY,0)),0)</f>
        <v>3</v>
      </c>
      <c r="CI427" s="21">
        <f>IFERROR(INDEX(LMH_PTS,MATCH(IF(AZ427&lt;&gt;"",AZ427,AL427),LMH_KEY,0)),0)</f>
        <v>1</v>
      </c>
      <c r="CJ427" s="21">
        <f>IFERROR(INDEX(LMH_PTS,MATCH(IF(BA427&lt;&gt;"",BA427,AM427),LMH_KEY,0)),0)</f>
        <v>1</v>
      </c>
      <c r="CK427" s="21">
        <f>IF(BB427="",0,IFERROR(INDEX(LMH_STEP,MATCH(BB427,LMH_KEY,0)),0))</f>
        <v>-1</v>
      </c>
      <c r="CL427" s="21">
        <f>IF(BC427="",0,IFERROR(INDEX(LMH_STEP,MATCH(BC427,LMH_KEY,0)),0))</f>
        <v>-1</v>
      </c>
      <c r="CM427" s="21">
        <f>IF(BD427="",0,IFERROR(INDEX(LMH_STEP,MATCH(BD427,LMH_KEY,0)),0))</f>
        <v>-1</v>
      </c>
      <c r="CN427" s="21">
        <f>IF(BE427="",0,IFERROR(INDEX(LMH_STEP,MATCH(BE427,LMH_KEY,0)),0))</f>
        <v>-1</v>
      </c>
      <c r="CO427" s="21">
        <f>IF(BF427="",0,IFERROR(INDEX(LMH_STEP,MATCH(BF427,LMH_KEY,0)),0))</f>
        <v>0</v>
      </c>
      <c r="CP427" s="21">
        <f>IF(BG427="",0,IFERROR(INDEX(LMH_STEP,MATCH(BG427,LMH_KEY,0)),0))</f>
        <v>1</v>
      </c>
      <c r="CQ427" s="21">
        <f>IF(BH427="",0,IFERROR(INDEX(LMH_STEP,MATCH(BH427,LMH_KEY,0)),0))</f>
        <v>1</v>
      </c>
      <c r="CR427" s="21">
        <f>IF(BI427&lt;&gt;"",IFERROR(INDEX(LMH_STEP,MATCH(BI427,LMH_KEY,0)),0),CK427)</f>
        <v>-1</v>
      </c>
      <c r="CS427" s="21">
        <f>IF(BJ427&lt;&gt;"",IFERROR(INDEX(LMH_STEP,MATCH(BJ427,LMH_KEY,0)),0),CL427)</f>
        <v>-1</v>
      </c>
      <c r="CT427" s="21">
        <f>IF(BK427&lt;&gt;"",IFERROR(INDEX(LMH_STEP,MATCH(BK427,LMH_KEY,0)),0),CM427)</f>
        <v>-1</v>
      </c>
      <c r="CU427" s="21">
        <f>IF(BL427&lt;&gt;"",IFERROR(INDEX(LMH_STEP,MATCH(BL427,LMH_KEY,0)),0),CN427)</f>
        <v>-1</v>
      </c>
      <c r="CV427" s="21">
        <f>IF(BM427&lt;&gt;"",IFERROR(INDEX(LMH_STEP,MATCH(BM427,LMH_KEY,0)),0),CO427)</f>
        <v>0</v>
      </c>
      <c r="CW427" s="21">
        <f>IF(BN427&lt;&gt;"",IFERROR(INDEX(LMH_STEP,MATCH(BN427,LMH_KEY,0)),0),CP427)</f>
        <v>1</v>
      </c>
      <c r="CX427" s="21">
        <f>IF(BO427&lt;&gt;"",IFERROR(INDEX(LMH_STEP,MATCH(BO427,LMH_KEY,0)),0),CQ427)</f>
        <v>1</v>
      </c>
      <c r="CY427" s="21">
        <f>COUNTA(BI427:BO427)+IF(BP427&lt;&gt;"",1,0)+IFERROR(INDEX(RM_LCNT,MATCH($U427,RM_KEY,0)),0)</f>
        <v>0</v>
      </c>
      <c r="CZ427" s="21">
        <f>IF((BW427+BX427+BY427+BZ427+CA427+CB427+CC427)=0,0,(BW427*CK427+BX427*CL427+BY427*CM427+BZ427*CN427+CA427*CO427+CB427*CP427+CC427*CQ427)/(BW427+BX427+BY427+BZ427+CA427+CB427+CC427))</f>
        <v>-0.631578947368421</v>
      </c>
      <c r="DA427" s="21">
        <f>IF((CD427+CE427+CF427+CG427+CH427+CI427+CJ427)=0,0,(CD427*CR427+CE427*CS427+CF427*CT427+CG427*CU427+CH427*CV427+CI427*CW427+CJ427*CX427)/(CD427+CE427+CF427+CG427+CH427+CI427+CJ427))</f>
        <v>-0.631578947368421</v>
      </c>
    </row>
    <row r="428" ht="70" customHeight="1">
      <c r="A428" s="59" t="inlineStr">
        <is>
          <t>Datatech</t>
        </is>
      </c>
      <c r="B428" s="17" t="inlineStr">
        <is>
          <t>Datatech - Outreach</t>
        </is>
      </c>
      <c r="C428" s="17" t="n">
        <v>3</v>
      </c>
      <c r="D428" s="17" t="inlineStr">
        <is>
          <t>IRISDT0015</t>
        </is>
      </c>
      <c r="E428" s="17" t="inlineStr">
        <is>
          <t>Jothi Pillai</t>
        </is>
      </c>
      <c r="F428" s="17" t="inlineStr">
        <is>
          <t>Operations Executive</t>
        </is>
      </c>
      <c r="G428" s="17" t="inlineStr">
        <is>
          <t>Raghin Nair</t>
        </is>
      </c>
      <c r="H428" s="17" t="inlineStr">
        <is>
          <t>IRISDT0011</t>
        </is>
      </c>
      <c r="I428" s="17" t="n">
        <v>1.2</v>
      </c>
      <c r="J428" s="17" t="inlineStr">
        <is>
          <t>B.Com</t>
        </is>
      </c>
      <c r="K428" s="17" t="inlineStr">
        <is>
          <t>L3 – Professional / Associate</t>
        </is>
      </c>
      <c r="L428" s="82" t="n"/>
      <c r="M428" s="83" t="n"/>
      <c r="N428" s="83" t="inlineStr">
        <is>
          <t>Annual · set by manager: 1. Business Loan Applications - Achieve 40% Submit-to-Bank ratio, ramping quarter over quarter to 40% · Baseline: ~10% - Weightage: 55%
2. BHR Sales - Sell 240 BHR units per quarter - Weightage: 45%
Quarterly: 1. Business Loan Applications - Submit-to-Bank ratio target this quarter: 40%
2. BHR Sales - Target: 60 BHR units this quarter</t>
        </is>
      </c>
      <c r="O428" s="83" t="inlineStr">
        <is>
          <t>Latest rating: 2 · Potential: Low · 9-box: Underperformer / Exit Risk</t>
        </is>
      </c>
      <c r="P428" s="83" t="inlineStr">
        <is>
          <t>Complexity &amp; Expertise: A2: Manager KRA only: bank submission of loan applications and BHR unit sales → matches the start
Accountability &amp; Impact: A2: Individual KRA targets: 40% submit-to-bank ratio, 60 BHR units a quarter → matches the start
Leadership &amp; Strategy: A1: KRAs are 100% individual targets; no people responsibility → matches the start</t>
        </is>
      </c>
      <c r="Q428" s="84" t="inlineStr">
        <is>
          <t>Open ▸</t>
        </is>
      </c>
      <c r="R428" s="84" t="inlineStr">
        <is>
          <t>Card ▸</t>
        </is>
      </c>
      <c r="S428" s="85" t="inlineStr">
        <is>
          <t>Sales &amp; Business Development</t>
        </is>
      </c>
      <c r="T428" s="86" t="inlineStr">
        <is>
          <t>Field Outreach &amp; Programme Sales</t>
        </is>
      </c>
      <c r="U428" s="86" t="inlineStr">
        <is>
          <t>R078</t>
        </is>
      </c>
      <c r="V428" s="86" t="inlineStr">
        <is>
          <t>Field Outreach &amp; Programme Sales · IC</t>
        </is>
      </c>
      <c r="W428" s="101" t="inlineStr">
        <is>
          <t>A2</t>
        </is>
      </c>
      <c r="X428" s="86" t="inlineStr">
        <is>
          <t>Band A · Practitioner</t>
        </is>
      </c>
      <c r="Y428" s="86" t="inlineStr">
        <is>
          <t>Program Executive</t>
        </is>
      </c>
      <c r="Z428" s="86" t="n"/>
      <c r="AA428" s="86" t="inlineStr">
        <is>
          <t>Placed at A2 by the evidence: six ratings × market-derived weights and rules R1–R13 · no move needed for the reporting line</t>
        </is>
      </c>
      <c r="AB428" s="86" t="n"/>
      <c r="AC428" s="88" t="inlineStr">
        <is>
          <t>A2</t>
        </is>
      </c>
      <c r="AD428" s="21" t="inlineStr">
        <is>
          <t>Medium · 1.2 yrs vs market 0–3 yrs for A2</t>
        </is>
      </c>
      <c r="AE428" s="21" t="n"/>
      <c r="AF428" s="21" t="inlineStr">
        <is>
          <t>P1–P2 · SFIA 2 Assist</t>
        </is>
      </c>
      <c r="AG428" s="89" t="str">
        <f>IFERROR(IF(INDEX(RM_I_C,MATCH($U428,RM_KEY,0))="","",INDEX(RM_I_C,MATCH($U428,RM_KEY,0))),"")</f>
        <v>H</v>
      </c>
      <c r="AH428" s="90" t="str">
        <f>IFERROR(IF(INDEX(RM_I_Au,MATCH($U428,RM_KEY,0))="","",INDEX(RM_I_Au,MATCH($U428,RM_KEY,0))),"")</f>
        <v>M</v>
      </c>
      <c r="AI428" s="90" t="str">
        <f>IFERROR(IF(INDEX(RM_I_Ac,MATCH($U428,RM_KEY,0))="","",INDEX(RM_I_Ac,MATCH($U428,RM_KEY,0))),"")</f>
        <v>L</v>
      </c>
      <c r="AJ428" s="90" t="str">
        <f>IFERROR(IF(INDEX(RM_I_L,MATCH($U428,RM_KEY,0))="","",INDEX(RM_I_L,MATCH($U428,RM_KEY,0))),"")</f>
        <v>L</v>
      </c>
      <c r="AK428" s="90" t="str">
        <f>IFERROR(IF(INDEX(RM_I_BI,MATCH($U428,RM_KEY,0))="","",INDEX(RM_I_BI,MATCH($U428,RM_KEY,0))),"")</f>
        <v>M</v>
      </c>
      <c r="AL428" s="90" t="str">
        <f>IFERROR(IF(INDEX(RM_I_Exp,MATCH($U428,RM_KEY,0))="","",INDEX(RM_I_Exp,MATCH($U428,RM_KEY,0))),"")</f>
        <v>L</v>
      </c>
      <c r="AM428" s="90" t="str">
        <f>IFERROR(IF(INDEX(RM_I_Edu,MATCH($U428,RM_KEY,0))="","",INDEX(RM_I_Edu,MATCH($U428,RM_KEY,0))),"")</f>
        <v>L</v>
      </c>
      <c r="AN428" s="91" t="str">
        <f>IFERROR(IF(INDEX(RM_M_C,MATCH($U428,RM_KEY,0))="","",INDEX(RM_M_C,MATCH($U428,RM_KEY,0))),"")</f>
        <v>H</v>
      </c>
      <c r="AO428" s="92" t="str">
        <f>IFERROR(IF(INDEX(RM_M_Au,MATCH($U428,RM_KEY,0))="","",INDEX(RM_M_Au,MATCH($U428,RM_KEY,0))),"")</f>
        <v>M</v>
      </c>
      <c r="AP428" s="92" t="str">
        <f>IFERROR(IF(INDEX(RM_M_Ac,MATCH($U428,RM_KEY,0))="","",INDEX(RM_M_Ac,MATCH($U428,RM_KEY,0))),"")</f>
        <v>M</v>
      </c>
      <c r="AQ428" s="92" t="str">
        <f>IFERROR(IF(INDEX(RM_M_L,MATCH($U428,RM_KEY,0))="","",INDEX(RM_M_L,MATCH($U428,RM_KEY,0))),"")</f>
        <v>L</v>
      </c>
      <c r="AR428" s="92" t="str">
        <f>IFERROR(IF(INDEX(RM_M_BI,MATCH($U428,RM_KEY,0))="","",INDEX(RM_M_BI,MATCH($U428,RM_KEY,0))),"")</f>
        <v>L</v>
      </c>
      <c r="AS428" s="92" t="str">
        <f>IFERROR(IF(INDEX(RM_M_Exp,MATCH($U428,RM_KEY,0))="","",INDEX(RM_M_Exp,MATCH($U428,RM_KEY,0))),"")</f>
        <v>L</v>
      </c>
      <c r="AT428" s="92" t="str">
        <f>IFERROR(IF(INDEX(RM_M_Edu,MATCH($U428,RM_KEY,0))="","",INDEX(RM_M_Edu,MATCH($U428,RM_KEY,0))),"")</f>
        <v>L</v>
      </c>
      <c r="AU428" s="93" t="str">
        <f>IFERROR(IF(INDEX(RM_L_C,MATCH($U428,RM_KEY,0))="","",INDEX(RM_L_C,MATCH($U428,RM_KEY,0))),"")</f>
        <v/>
      </c>
      <c r="AV428" s="94" t="str">
        <f>IFERROR(IF(INDEX(RM_L_Au,MATCH($U428,RM_KEY,0))="","",INDEX(RM_L_Au,MATCH($U428,RM_KEY,0))),"")</f>
        <v/>
      </c>
      <c r="AW428" s="94" t="str">
        <f>IFERROR(IF(INDEX(RM_L_Ac,MATCH($U428,RM_KEY,0))="","",INDEX(RM_L_Ac,MATCH($U428,RM_KEY,0))),"")</f>
        <v/>
      </c>
      <c r="AX428" s="94" t="str">
        <f>IFERROR(IF(INDEX(RM_L_L,MATCH($U428,RM_KEY,0))="","",INDEX(RM_L_L,MATCH($U428,RM_KEY,0))),"")</f>
        <v/>
      </c>
      <c r="AY428" s="94" t="str">
        <f>IFERROR(IF(INDEX(RM_L_BI,MATCH($U428,RM_KEY,0))="","",INDEX(RM_L_BI,MATCH($U428,RM_KEY,0))),"")</f>
        <v/>
      </c>
      <c r="AZ428" s="94" t="str">
        <f>IFERROR(IF(INDEX(RM_L_Exp,MATCH($U428,RM_KEY,0))="","",INDEX(RM_L_Exp,MATCH($U428,RM_KEY,0))),"")</f>
        <v/>
      </c>
      <c r="BA428" s="94" t="str">
        <f>IFERROR(IF(INDEX(RM_L_Edu,MATCH($U428,RM_KEY,0))="","",INDEX(RM_L_Edu,MATCH($U428,RM_KEY,0))),"")</f>
        <v/>
      </c>
      <c r="BB428" s="89" t="inlineStr">
        <is>
          <t>M</t>
        </is>
      </c>
      <c r="BC428" s="90" t="n"/>
      <c r="BD428" s="90" t="inlineStr">
        <is>
          <t>M</t>
        </is>
      </c>
      <c r="BE428" s="90" t="inlineStr">
        <is>
          <t>L</t>
        </is>
      </c>
      <c r="BF428" s="90" t="inlineStr">
        <is>
          <t>M</t>
        </is>
      </c>
      <c r="BG428" s="90" t="inlineStr">
        <is>
          <t>M</t>
        </is>
      </c>
      <c r="BH428" s="90" t="inlineStr">
        <is>
          <t>M</t>
        </is>
      </c>
      <c r="BI428" s="93" t="n"/>
      <c r="BJ428" s="94" t="n"/>
      <c r="BK428" s="94" t="n"/>
      <c r="BL428" s="94" t="n"/>
      <c r="BM428" s="94" t="n"/>
      <c r="BN428" s="94" t="n"/>
      <c r="BO428" s="94" t="n"/>
      <c r="BP428" s="63" t="n"/>
      <c r="BQ428" s="95" t="str">
        <f>IF(CY428=0,"",IF(BP428&lt;&gt;"",BP428,IF(LEFT(W428,1)="X",W428,IF(OR(W428="B+",W428="C+"),INDEX(LAD_PC,MAX(1,MIN(14,MATCH(W428,LAD_PC,0)+IF((DA428-CZ428)&gt;=0.5,1,IF((DA428-CZ428)&lt;=-0.5,-1,0))))),INDEX(LAD_STD,MAX(1,MIN(12,MATCH(W428,LAD_STD,0)+IF((DA428-CZ428)&gt;=0.5,1,IF((DA428-CZ428)&lt;=-0.5,-1,0)))))))))</f>
        <v/>
      </c>
      <c r="BR428" s="86" t="str">
        <f>IF(BQ428="","",IFERROR(CHOOSE(INDEX(B_RANK,MATCH(BQ428,B_LVL,0)),"Band A · Practitioner","Band B · Specialist / Manager","B+ · Player-Coach","Band C · Principal / Head","C+ · Player-Coach","Band D · Business leadership","Band E · Enterprise leadership"),"Band X · Consultant"))</f>
        <v/>
      </c>
      <c r="BS428" s="86" t="str">
        <f>IF(BQ428="","",IF(BQ428=W428,"• Same",IF(INDEX(B_VAL,MATCH(BQ428,B_LVL,0))&gt;INDEX(B_VAL,MATCH(W428,B_LVL,0)),"▲ Up","▼ Down")))</f>
        <v/>
      </c>
      <c r="BT428" s="95" t="str">
        <f>IF(BQ428&lt;&gt;"",BQ428,W428)</f>
        <v>A2</v>
      </c>
      <c r="BU428" s="86" t="str">
        <f>IFERROR(IF($H428="","—",IF(OR(LEFT(BT428,1)="X",LEFT(INDEX($BT$7:$BT$592,MATCH($H428,$D$7:$D$592,0)),1)="X"),"—",IF(AND(LEFT(BT428,1)="E",LEFT(INDEX($BT$7:$BT$592,MATCH($H428,$D$7:$D$592,0)),1)="E"),"Exception · Band E",IF(INDEX(B_VAL,MATCH(BT428,B_LVL,0))&gt;=INDEX(B_VAL,MATCH(INDEX($BT$7:$BT$592,MATCH($H428,$D$7:$D$592,0)),B_LVL,0)),"⚠ At or above the manager",IF(INDEX(B_RANK,MATCH(BT428,B_LVL,0))=INDEX(B_RANK,MATCH(INDEX($BT$7:$BT$592,MATCH($H428,$D$7:$D$592,0)),B_LVL,0)),"⚠ Same band as the manager","OK"))))),"—")</f>
        <v>OK</v>
      </c>
      <c r="BV428" s="64" t="n"/>
      <c r="BW428" s="20">
        <f>IFERROR(INDEX(LMH_PTS,MATCH(AG428,LMH_KEY,0)),0)</f>
        <v>9</v>
      </c>
      <c r="BX428" s="21">
        <f>IFERROR(INDEX(LMH_PTS,MATCH(AH428,LMH_KEY,0)),0)</f>
        <v>3</v>
      </c>
      <c r="BY428" s="21">
        <f>IFERROR(INDEX(LMH_PTS,MATCH(AI428,LMH_KEY,0)),0)</f>
        <v>1</v>
      </c>
      <c r="BZ428" s="21">
        <f>IFERROR(INDEX(LMH_PTS,MATCH(AJ428,LMH_KEY,0)),0)</f>
        <v>1</v>
      </c>
      <c r="CA428" s="21">
        <f>IFERROR(INDEX(LMH_PTS,MATCH(AK428,LMH_KEY,0)),0)</f>
        <v>3</v>
      </c>
      <c r="CB428" s="21">
        <f>IFERROR(INDEX(LMH_PTS,MATCH(AL428,LMH_KEY,0)),0)</f>
        <v>1</v>
      </c>
      <c r="CC428" s="21">
        <f>IFERROR(INDEX(LMH_PTS,MATCH(AM428,LMH_KEY,0)),0)</f>
        <v>1</v>
      </c>
      <c r="CD428" s="21">
        <f>IFERROR(INDEX(LMH_PTS,MATCH(IF(AU428&lt;&gt;"",AU428,AG428),LMH_KEY,0)),0)</f>
        <v>9</v>
      </c>
      <c r="CE428" s="21">
        <f>IFERROR(INDEX(LMH_PTS,MATCH(IF(AV428&lt;&gt;"",AV428,AH428),LMH_KEY,0)),0)</f>
        <v>3</v>
      </c>
      <c r="CF428" s="21">
        <f>IFERROR(INDEX(LMH_PTS,MATCH(IF(AW428&lt;&gt;"",AW428,AI428),LMH_KEY,0)),0)</f>
        <v>1</v>
      </c>
      <c r="CG428" s="21">
        <f>IFERROR(INDEX(LMH_PTS,MATCH(IF(AX428&lt;&gt;"",AX428,AJ428),LMH_KEY,0)),0)</f>
        <v>1</v>
      </c>
      <c r="CH428" s="21">
        <f>IFERROR(INDEX(LMH_PTS,MATCH(IF(AY428&lt;&gt;"",AY428,AK428),LMH_KEY,0)),0)</f>
        <v>3</v>
      </c>
      <c r="CI428" s="21">
        <f>IFERROR(INDEX(LMH_PTS,MATCH(IF(AZ428&lt;&gt;"",AZ428,AL428),LMH_KEY,0)),0)</f>
        <v>1</v>
      </c>
      <c r="CJ428" s="21">
        <f>IFERROR(INDEX(LMH_PTS,MATCH(IF(BA428&lt;&gt;"",BA428,AM428),LMH_KEY,0)),0)</f>
        <v>1</v>
      </c>
      <c r="CK428" s="21">
        <f>IF(BB428="",0,IFERROR(INDEX(LMH_STEP,MATCH(BB428,LMH_KEY,0)),0))</f>
        <v>0</v>
      </c>
      <c r="CL428" s="21">
        <f>IF(BC428="",0,IFERROR(INDEX(LMH_STEP,MATCH(BC428,LMH_KEY,0)),0))</f>
        <v>0</v>
      </c>
      <c r="CM428" s="21">
        <f>IF(BD428="",0,IFERROR(INDEX(LMH_STEP,MATCH(BD428,LMH_KEY,0)),0))</f>
        <v>0</v>
      </c>
      <c r="CN428" s="21">
        <f>IF(BE428="",0,IFERROR(INDEX(LMH_STEP,MATCH(BE428,LMH_KEY,0)),0))</f>
        <v>-1</v>
      </c>
      <c r="CO428" s="21">
        <f>IF(BF428="",0,IFERROR(INDEX(LMH_STEP,MATCH(BF428,LMH_KEY,0)),0))</f>
        <v>0</v>
      </c>
      <c r="CP428" s="21">
        <f>IF(BG428="",0,IFERROR(INDEX(LMH_STEP,MATCH(BG428,LMH_KEY,0)),0))</f>
        <v>0</v>
      </c>
      <c r="CQ428" s="21">
        <f>IF(BH428="",0,IFERROR(INDEX(LMH_STEP,MATCH(BH428,LMH_KEY,0)),0))</f>
        <v>0</v>
      </c>
      <c r="CR428" s="21">
        <f>IF(BI428&lt;&gt;"",IFERROR(INDEX(LMH_STEP,MATCH(BI428,LMH_KEY,0)),0),CK428)</f>
        <v>0</v>
      </c>
      <c r="CS428" s="21">
        <f>IF(BJ428&lt;&gt;"",IFERROR(INDEX(LMH_STEP,MATCH(BJ428,LMH_KEY,0)),0),CL428)</f>
        <v>0</v>
      </c>
      <c r="CT428" s="21">
        <f>IF(BK428&lt;&gt;"",IFERROR(INDEX(LMH_STEP,MATCH(BK428,LMH_KEY,0)),0),CM428)</f>
        <v>0</v>
      </c>
      <c r="CU428" s="21">
        <f>IF(BL428&lt;&gt;"",IFERROR(INDEX(LMH_STEP,MATCH(BL428,LMH_KEY,0)),0),CN428)</f>
        <v>-1</v>
      </c>
      <c r="CV428" s="21">
        <f>IF(BM428&lt;&gt;"",IFERROR(INDEX(LMH_STEP,MATCH(BM428,LMH_KEY,0)),0),CO428)</f>
        <v>0</v>
      </c>
      <c r="CW428" s="21">
        <f>IF(BN428&lt;&gt;"",IFERROR(INDEX(LMH_STEP,MATCH(BN428,LMH_KEY,0)),0),CP428)</f>
        <v>0</v>
      </c>
      <c r="CX428" s="21">
        <f>IF(BO428&lt;&gt;"",IFERROR(INDEX(LMH_STEP,MATCH(BO428,LMH_KEY,0)),0),CQ428)</f>
        <v>0</v>
      </c>
      <c r="CY428" s="21">
        <f>COUNTA(BI428:BO428)+IF(BP428&lt;&gt;"",1,0)+IFERROR(INDEX(RM_LCNT,MATCH($U428,RM_KEY,0)),0)</f>
        <v>0</v>
      </c>
      <c r="CZ428" s="21">
        <f>IF((BW428+BX428+BY428+BZ428+CA428+CB428+CC428)=0,0,(BW428*CK428+BX428*CL428+BY428*CM428+BZ428*CN428+CA428*CO428+CB428*CP428+CC428*CQ428)/(BW428+BX428+BY428+BZ428+CA428+CB428+CC428))</f>
        <v>-0.0526315789473684</v>
      </c>
      <c r="DA428" s="21">
        <f>IF((CD428+CE428+CF428+CG428+CH428+CI428+CJ428)=0,0,(CD428*CR428+CE428*CS428+CF428*CT428+CG428*CU428+CH428*CV428+CI428*CW428+CJ428*CX428)/(CD428+CE428+CF428+CG428+CH428+CI428+CJ428))</f>
        <v>-0.0526315789473684</v>
      </c>
    </row>
    <row r="429" ht="70" customHeight="1">
      <c r="A429" s="59" t="inlineStr">
        <is>
          <t>Datatech</t>
        </is>
      </c>
      <c r="B429" s="17" t="inlineStr">
        <is>
          <t>Datatech - Outreach</t>
        </is>
      </c>
      <c r="C429" s="17" t="n">
        <v>3</v>
      </c>
      <c r="D429" s="17" t="inlineStr">
        <is>
          <t>IRISDTC004</t>
        </is>
      </c>
      <c r="E429" s="17" t="inlineStr">
        <is>
          <t>Sameeksha More</t>
        </is>
      </c>
      <c r="F429" s="17" t="inlineStr">
        <is>
          <t>MIS Associate</t>
        </is>
      </c>
      <c r="G429" s="17" t="inlineStr">
        <is>
          <t>Raghin Nair</t>
        </is>
      </c>
      <c r="H429" s="17" t="inlineStr">
        <is>
          <t>IRISDT0011</t>
        </is>
      </c>
      <c r="I429" s="17" t="n">
        <v>0.5</v>
      </c>
      <c r="J429" s="17" t="inlineStr">
        <is>
          <t>Diploma In Computer Technology</t>
        </is>
      </c>
      <c r="K429" s="17" t="n"/>
      <c r="L429" s="82" t="inlineStr">
        <is>
          <t>20 of 20</t>
        </is>
      </c>
      <c r="M429" s="83" t="n"/>
      <c r="N429" s="83" t="inlineStr">
        <is>
          <t>Annual · set by manager: 1. Accuracy - Maintain report error rate below 20% - Weightage: 50%
2. Turnaround Time · TAT - Deliver reports within 24 hours of request, no exceptions - Weightage: 50%
Quarterly: Same accuracy/TAT standard as annual, adjusted for this quarter's expected report volume: 12 reports
1. Accuracy - error rate below 20%
2. TAT - within 24 hours/days of request</t>
        </is>
      </c>
      <c r="O429" s="83" t="inlineStr">
        <is>
          <t>Latest rating: 4 · Potential: Medium · 9-box: Core Contributor</t>
        </is>
      </c>
      <c r="P429" s="83" t="inlineStr">
        <is>
          <t>Complexity &amp; Expertise: A2: Excel reporting, dashboards, data cleaning and CRM support for loan operations → matches the start
Autonomy &amp; Decision: A2: Decides data organisation, report formatting, cleaning and updates → matches the start
Accountability &amp; Impact: A2: Accuracy and timeliness of own reports and data → matches the start
Leadership &amp; Strategy: A1: No guidance or leadership of others described → matches the start</t>
        </is>
      </c>
      <c r="Q429" s="84" t="inlineStr">
        <is>
          <t>Open ▸</t>
        </is>
      </c>
      <c r="R429" s="84" t="inlineStr">
        <is>
          <t>Card ▸</t>
        </is>
      </c>
      <c r="S429" s="85" t="inlineStr">
        <is>
          <t>Data &amp; Analytics</t>
        </is>
      </c>
      <c r="T429" s="86" t="inlineStr">
        <is>
          <t>MIS &amp; Business Reporting</t>
        </is>
      </c>
      <c r="U429" s="86" t="inlineStr">
        <is>
          <t>R022</t>
        </is>
      </c>
      <c r="V429" s="86" t="inlineStr">
        <is>
          <t>MIS &amp; Business Reporting · IC</t>
        </is>
      </c>
      <c r="W429" s="101" t="inlineStr">
        <is>
          <t>A2</t>
        </is>
      </c>
      <c r="X429" s="86" t="inlineStr">
        <is>
          <t>Band A · Practitioner</t>
        </is>
      </c>
      <c r="Y429" s="86" t="inlineStr">
        <is>
          <t>MIS Associate</t>
        </is>
      </c>
      <c r="Z429" s="86" t="n"/>
      <c r="AA429" s="86" t="inlineStr">
        <is>
          <t>Placed at A2 by the evidence: six ratings × market-derived weights and rules R1–R13 · no move needed for the reporting line</t>
        </is>
      </c>
      <c r="AB429" s="86" t="n"/>
      <c r="AC429" s="88" t="inlineStr">
        <is>
          <t>A2</t>
        </is>
      </c>
      <c r="AD429" s="21" t="inlineStr">
        <is>
          <t>Medium · 0.5 yrs vs market 0–3 yrs for A2</t>
        </is>
      </c>
      <c r="AE429" s="21" t="n"/>
      <c r="AF429" s="21" t="inlineStr">
        <is>
          <t>P1–P2 · SFIA 2 Assist</t>
        </is>
      </c>
      <c r="AG429" s="89" t="str">
        <f>IFERROR(IF(INDEX(RM_I_C,MATCH($U429,RM_KEY,0))="","",INDEX(RM_I_C,MATCH($U429,RM_KEY,0))),"")</f>
        <v>H</v>
      </c>
      <c r="AH429" s="90" t="str">
        <f>IFERROR(IF(INDEX(RM_I_Au,MATCH($U429,RM_KEY,0))="","",INDEX(RM_I_Au,MATCH($U429,RM_KEY,0))),"")</f>
        <v>M</v>
      </c>
      <c r="AI429" s="90" t="str">
        <f>IFERROR(IF(INDEX(RM_I_Ac,MATCH($U429,RM_KEY,0))="","",INDEX(RM_I_Ac,MATCH($U429,RM_KEY,0))),"")</f>
        <v>M</v>
      </c>
      <c r="AJ429" s="90" t="str">
        <f>IFERROR(IF(INDEX(RM_I_L,MATCH($U429,RM_KEY,0))="","",INDEX(RM_I_L,MATCH($U429,RM_KEY,0))),"")</f>
        <v>L</v>
      </c>
      <c r="AK429" s="90" t="str">
        <f>IFERROR(IF(INDEX(RM_I_BI,MATCH($U429,RM_KEY,0))="","",INDEX(RM_I_BI,MATCH($U429,RM_KEY,0))),"")</f>
        <v>M</v>
      </c>
      <c r="AL429" s="90" t="str">
        <f>IFERROR(IF(INDEX(RM_I_Exp,MATCH($U429,RM_KEY,0))="","",INDEX(RM_I_Exp,MATCH($U429,RM_KEY,0))),"")</f>
        <v>L</v>
      </c>
      <c r="AM429" s="90" t="str">
        <f>IFERROR(IF(INDEX(RM_I_Edu,MATCH($U429,RM_KEY,0))="","",INDEX(RM_I_Edu,MATCH($U429,RM_KEY,0))),"")</f>
        <v>L</v>
      </c>
      <c r="AN429" s="91" t="str">
        <f>IFERROR(IF(INDEX(RM_M_C,MATCH($U429,RM_KEY,0))="","",INDEX(RM_M_C,MATCH($U429,RM_KEY,0))),"")</f>
        <v>H</v>
      </c>
      <c r="AO429" s="92" t="str">
        <f>IFERROR(IF(INDEX(RM_M_Au,MATCH($U429,RM_KEY,0))="","",INDEX(RM_M_Au,MATCH($U429,RM_KEY,0))),"")</f>
        <v>M</v>
      </c>
      <c r="AP429" s="92" t="str">
        <f>IFERROR(IF(INDEX(RM_M_Ac,MATCH($U429,RM_KEY,0))="","",INDEX(RM_M_Ac,MATCH($U429,RM_KEY,0))),"")</f>
        <v>M</v>
      </c>
      <c r="AQ429" s="92" t="str">
        <f>IFERROR(IF(INDEX(RM_M_L,MATCH($U429,RM_KEY,0))="","",INDEX(RM_M_L,MATCH($U429,RM_KEY,0))),"")</f>
        <v>L</v>
      </c>
      <c r="AR429" s="92" t="str">
        <f>IFERROR(IF(INDEX(RM_M_BI,MATCH($U429,RM_KEY,0))="","",INDEX(RM_M_BI,MATCH($U429,RM_KEY,0))),"")</f>
        <v>L</v>
      </c>
      <c r="AS429" s="92" t="str">
        <f>IFERROR(IF(INDEX(RM_M_Exp,MATCH($U429,RM_KEY,0))="","",INDEX(RM_M_Exp,MATCH($U429,RM_KEY,0))),"")</f>
        <v>L</v>
      </c>
      <c r="AT429" s="92" t="str">
        <f>IFERROR(IF(INDEX(RM_M_Edu,MATCH($U429,RM_KEY,0))="","",INDEX(RM_M_Edu,MATCH($U429,RM_KEY,0))),"")</f>
        <v>L</v>
      </c>
      <c r="AU429" s="93" t="str">
        <f>IFERROR(IF(INDEX(RM_L_C,MATCH($U429,RM_KEY,0))="","",INDEX(RM_L_C,MATCH($U429,RM_KEY,0))),"")</f>
        <v/>
      </c>
      <c r="AV429" s="94" t="str">
        <f>IFERROR(IF(INDEX(RM_L_Au,MATCH($U429,RM_KEY,0))="","",INDEX(RM_L_Au,MATCH($U429,RM_KEY,0))),"")</f>
        <v/>
      </c>
      <c r="AW429" s="94" t="str">
        <f>IFERROR(IF(INDEX(RM_L_Ac,MATCH($U429,RM_KEY,0))="","",INDEX(RM_L_Ac,MATCH($U429,RM_KEY,0))),"")</f>
        <v/>
      </c>
      <c r="AX429" s="94" t="str">
        <f>IFERROR(IF(INDEX(RM_L_L,MATCH($U429,RM_KEY,0))="","",INDEX(RM_L_L,MATCH($U429,RM_KEY,0))),"")</f>
        <v/>
      </c>
      <c r="AY429" s="94" t="str">
        <f>IFERROR(IF(INDEX(RM_L_BI,MATCH($U429,RM_KEY,0))="","",INDEX(RM_L_BI,MATCH($U429,RM_KEY,0))),"")</f>
        <v/>
      </c>
      <c r="AZ429" s="94" t="str">
        <f>IFERROR(IF(INDEX(RM_L_Exp,MATCH($U429,RM_KEY,0))="","",INDEX(RM_L_Exp,MATCH($U429,RM_KEY,0))),"")</f>
        <v/>
      </c>
      <c r="BA429" s="94" t="str">
        <f>IFERROR(IF(INDEX(RM_L_Edu,MATCH($U429,RM_KEY,0))="","",INDEX(RM_L_Edu,MATCH($U429,RM_KEY,0))),"")</f>
        <v/>
      </c>
      <c r="BB429" s="89" t="inlineStr">
        <is>
          <t>M</t>
        </is>
      </c>
      <c r="BC429" s="90" t="inlineStr">
        <is>
          <t>M</t>
        </is>
      </c>
      <c r="BD429" s="90" t="inlineStr">
        <is>
          <t>M</t>
        </is>
      </c>
      <c r="BE429" s="90" t="inlineStr">
        <is>
          <t>L</t>
        </is>
      </c>
      <c r="BF429" s="90" t="inlineStr">
        <is>
          <t>M</t>
        </is>
      </c>
      <c r="BG429" s="90" t="inlineStr">
        <is>
          <t>M</t>
        </is>
      </c>
      <c r="BH429" s="90" t="inlineStr">
        <is>
          <t>L</t>
        </is>
      </c>
      <c r="BI429" s="93" t="n"/>
      <c r="BJ429" s="94" t="n"/>
      <c r="BK429" s="94" t="n"/>
      <c r="BL429" s="94" t="n"/>
      <c r="BM429" s="94" t="n"/>
      <c r="BN429" s="94" t="n"/>
      <c r="BO429" s="94" t="n"/>
      <c r="BP429" s="63" t="n"/>
      <c r="BQ429" s="95" t="str">
        <f>IF(CY429=0,"",IF(BP429&lt;&gt;"",BP429,IF(LEFT(W429,1)="X",W429,IF(OR(W429="B+",W429="C+"),INDEX(LAD_PC,MAX(1,MIN(14,MATCH(W429,LAD_PC,0)+IF((DA429-CZ429)&gt;=0.5,1,IF((DA429-CZ429)&lt;=-0.5,-1,0))))),INDEX(LAD_STD,MAX(1,MIN(12,MATCH(W429,LAD_STD,0)+IF((DA429-CZ429)&gt;=0.5,1,IF((DA429-CZ429)&lt;=-0.5,-1,0)))))))))</f>
        <v/>
      </c>
      <c r="BR429" s="86" t="str">
        <f>IF(BQ429="","",IFERROR(CHOOSE(INDEX(B_RANK,MATCH(BQ429,B_LVL,0)),"Band A · Practitioner","Band B · Specialist / Manager","B+ · Player-Coach","Band C · Principal / Head","C+ · Player-Coach","Band D · Business leadership","Band E · Enterprise leadership"),"Band X · Consultant"))</f>
        <v/>
      </c>
      <c r="BS429" s="86" t="str">
        <f>IF(BQ429="","",IF(BQ429=W429,"• Same",IF(INDEX(B_VAL,MATCH(BQ429,B_LVL,0))&gt;INDEX(B_VAL,MATCH(W429,B_LVL,0)),"▲ Up","▼ Down")))</f>
        <v/>
      </c>
      <c r="BT429" s="95" t="str">
        <f>IF(BQ429&lt;&gt;"",BQ429,W429)</f>
        <v>A2</v>
      </c>
      <c r="BU429" s="86" t="str">
        <f>IFERROR(IF($H429="","—",IF(OR(LEFT(BT429,1)="X",LEFT(INDEX($BT$7:$BT$592,MATCH($H429,$D$7:$D$592,0)),1)="X"),"—",IF(AND(LEFT(BT429,1)="E",LEFT(INDEX($BT$7:$BT$592,MATCH($H429,$D$7:$D$592,0)),1)="E"),"Exception · Band E",IF(INDEX(B_VAL,MATCH(BT429,B_LVL,0))&gt;=INDEX(B_VAL,MATCH(INDEX($BT$7:$BT$592,MATCH($H429,$D$7:$D$592,0)),B_LVL,0)),"⚠ At or above the manager",IF(INDEX(B_RANK,MATCH(BT429,B_LVL,0))=INDEX(B_RANK,MATCH(INDEX($BT$7:$BT$592,MATCH($H429,$D$7:$D$592,0)),B_LVL,0)),"⚠ Same band as the manager","OK"))))),"—")</f>
        <v>OK</v>
      </c>
      <c r="BV429" s="64" t="n"/>
      <c r="BW429" s="20">
        <f>IFERROR(INDEX(LMH_PTS,MATCH(AG429,LMH_KEY,0)),0)</f>
        <v>9</v>
      </c>
      <c r="BX429" s="21">
        <f>IFERROR(INDEX(LMH_PTS,MATCH(AH429,LMH_KEY,0)),0)</f>
        <v>3</v>
      </c>
      <c r="BY429" s="21">
        <f>IFERROR(INDEX(LMH_PTS,MATCH(AI429,LMH_KEY,0)),0)</f>
        <v>3</v>
      </c>
      <c r="BZ429" s="21">
        <f>IFERROR(INDEX(LMH_PTS,MATCH(AJ429,LMH_KEY,0)),0)</f>
        <v>1</v>
      </c>
      <c r="CA429" s="21">
        <f>IFERROR(INDEX(LMH_PTS,MATCH(AK429,LMH_KEY,0)),0)</f>
        <v>3</v>
      </c>
      <c r="CB429" s="21">
        <f>IFERROR(INDEX(LMH_PTS,MATCH(AL429,LMH_KEY,0)),0)</f>
        <v>1</v>
      </c>
      <c r="CC429" s="21">
        <f>IFERROR(INDEX(LMH_PTS,MATCH(AM429,LMH_KEY,0)),0)</f>
        <v>1</v>
      </c>
      <c r="CD429" s="21">
        <f>IFERROR(INDEX(LMH_PTS,MATCH(IF(AU429&lt;&gt;"",AU429,AG429),LMH_KEY,0)),0)</f>
        <v>9</v>
      </c>
      <c r="CE429" s="21">
        <f>IFERROR(INDEX(LMH_PTS,MATCH(IF(AV429&lt;&gt;"",AV429,AH429),LMH_KEY,0)),0)</f>
        <v>3</v>
      </c>
      <c r="CF429" s="21">
        <f>IFERROR(INDEX(LMH_PTS,MATCH(IF(AW429&lt;&gt;"",AW429,AI429),LMH_KEY,0)),0)</f>
        <v>3</v>
      </c>
      <c r="CG429" s="21">
        <f>IFERROR(INDEX(LMH_PTS,MATCH(IF(AX429&lt;&gt;"",AX429,AJ429),LMH_KEY,0)),0)</f>
        <v>1</v>
      </c>
      <c r="CH429" s="21">
        <f>IFERROR(INDEX(LMH_PTS,MATCH(IF(AY429&lt;&gt;"",AY429,AK429),LMH_KEY,0)),0)</f>
        <v>3</v>
      </c>
      <c r="CI429" s="21">
        <f>IFERROR(INDEX(LMH_PTS,MATCH(IF(AZ429&lt;&gt;"",AZ429,AL429),LMH_KEY,0)),0)</f>
        <v>1</v>
      </c>
      <c r="CJ429" s="21">
        <f>IFERROR(INDEX(LMH_PTS,MATCH(IF(BA429&lt;&gt;"",BA429,AM429),LMH_KEY,0)),0)</f>
        <v>1</v>
      </c>
      <c r="CK429" s="21">
        <f>IF(BB429="",0,IFERROR(INDEX(LMH_STEP,MATCH(BB429,LMH_KEY,0)),0))</f>
        <v>0</v>
      </c>
      <c r="CL429" s="21">
        <f>IF(BC429="",0,IFERROR(INDEX(LMH_STEP,MATCH(BC429,LMH_KEY,0)),0))</f>
        <v>0</v>
      </c>
      <c r="CM429" s="21">
        <f>IF(BD429="",0,IFERROR(INDEX(LMH_STEP,MATCH(BD429,LMH_KEY,0)),0))</f>
        <v>0</v>
      </c>
      <c r="CN429" s="21">
        <f>IF(BE429="",0,IFERROR(INDEX(LMH_STEP,MATCH(BE429,LMH_KEY,0)),0))</f>
        <v>-1</v>
      </c>
      <c r="CO429" s="21">
        <f>IF(BF429="",0,IFERROR(INDEX(LMH_STEP,MATCH(BF429,LMH_KEY,0)),0))</f>
        <v>0</v>
      </c>
      <c r="CP429" s="21">
        <f>IF(BG429="",0,IFERROR(INDEX(LMH_STEP,MATCH(BG429,LMH_KEY,0)),0))</f>
        <v>0</v>
      </c>
      <c r="CQ429" s="21">
        <f>IF(BH429="",0,IFERROR(INDEX(LMH_STEP,MATCH(BH429,LMH_KEY,0)),0))</f>
        <v>-1</v>
      </c>
      <c r="CR429" s="21">
        <f>IF(BI429&lt;&gt;"",IFERROR(INDEX(LMH_STEP,MATCH(BI429,LMH_KEY,0)),0),CK429)</f>
        <v>0</v>
      </c>
      <c r="CS429" s="21">
        <f>IF(BJ429&lt;&gt;"",IFERROR(INDEX(LMH_STEP,MATCH(BJ429,LMH_KEY,0)),0),CL429)</f>
        <v>0</v>
      </c>
      <c r="CT429" s="21">
        <f>IF(BK429&lt;&gt;"",IFERROR(INDEX(LMH_STEP,MATCH(BK429,LMH_KEY,0)),0),CM429)</f>
        <v>0</v>
      </c>
      <c r="CU429" s="21">
        <f>IF(BL429&lt;&gt;"",IFERROR(INDEX(LMH_STEP,MATCH(BL429,LMH_KEY,0)),0),CN429)</f>
        <v>-1</v>
      </c>
      <c r="CV429" s="21">
        <f>IF(BM429&lt;&gt;"",IFERROR(INDEX(LMH_STEP,MATCH(BM429,LMH_KEY,0)),0),CO429)</f>
        <v>0</v>
      </c>
      <c r="CW429" s="21">
        <f>IF(BN429&lt;&gt;"",IFERROR(INDEX(LMH_STEP,MATCH(BN429,LMH_KEY,0)),0),CP429)</f>
        <v>0</v>
      </c>
      <c r="CX429" s="21">
        <f>IF(BO429&lt;&gt;"",IFERROR(INDEX(LMH_STEP,MATCH(BO429,LMH_KEY,0)),0),CQ429)</f>
        <v>-1</v>
      </c>
      <c r="CY429" s="21">
        <f>COUNTA(BI429:BO429)+IF(BP429&lt;&gt;"",1,0)+IFERROR(INDEX(RM_LCNT,MATCH($U429,RM_KEY,0)),0)</f>
        <v>0</v>
      </c>
      <c r="CZ429" s="21">
        <f>IF((BW429+BX429+BY429+BZ429+CA429+CB429+CC429)=0,0,(BW429*CK429+BX429*CL429+BY429*CM429+BZ429*CN429+CA429*CO429+CB429*CP429+CC429*CQ429)/(BW429+BX429+BY429+BZ429+CA429+CB429+CC429))</f>
        <v>-0.0952380952380952</v>
      </c>
      <c r="DA429" s="21">
        <f>IF((CD429+CE429+CF429+CG429+CH429+CI429+CJ429)=0,0,(CD429*CR429+CE429*CS429+CF429*CT429+CG429*CU429+CH429*CV429+CI429*CW429+CJ429*CX429)/(CD429+CE429+CF429+CG429+CH429+CI429+CJ429))</f>
        <v>-0.0952380952380952</v>
      </c>
    </row>
    <row r="430" ht="70" customHeight="1">
      <c r="A430" s="59" t="inlineStr">
        <is>
          <t>Datatech</t>
        </is>
      </c>
      <c r="B430" s="17" t="inlineStr">
        <is>
          <t>Datatech - Outreach</t>
        </is>
      </c>
      <c r="C430" s="17" t="n">
        <v>3</v>
      </c>
      <c r="D430" s="17" t="inlineStr">
        <is>
          <t>IRISDTC003</t>
        </is>
      </c>
      <c r="E430" s="17" t="inlineStr">
        <is>
          <t>Vaibhav Dukare</t>
        </is>
      </c>
      <c r="F430" s="17" t="inlineStr">
        <is>
          <t>Customer Engagement Executive</t>
        </is>
      </c>
      <c r="G430" s="17" t="inlineStr">
        <is>
          <t>Raghin Nair</t>
        </is>
      </c>
      <c r="H430" s="17" t="inlineStr">
        <is>
          <t>IRISDT0011</t>
        </is>
      </c>
      <c r="I430" s="17" t="n">
        <v>1.7</v>
      </c>
      <c r="J430" s="17" t="inlineStr">
        <is>
          <t>B.E</t>
        </is>
      </c>
      <c r="K430" s="17" t="inlineStr">
        <is>
          <t>L3 – Professional / Associate</t>
        </is>
      </c>
      <c r="L430" s="82" t="inlineStr">
        <is>
          <t>19 of 20</t>
        </is>
      </c>
      <c r="M430" s="83" t="n"/>
      <c r="N430" s="83" t="inlineStr">
        <is>
          <t>Annual · set by manager: 1. Business Loan Applications - Achieve 40% Submit-to-Bank ratio, ramping quarter over quarter to 40% · Baseline: ~10% - Weightage: 55%
2. BHR Sales - Sell 240 BHR units per quarter - Weightage: 45%
Quarterly: 1. Business Loan Applications - Submit-to-Bank ratio target this quarter: 40%
2. BHR Sales - Target: 60 BHR units this quarter</t>
        </is>
      </c>
      <c r="O430" s="83" t="inlineStr">
        <is>
          <t>Latest rating: 3 · Potential: Medium · 9-box: Core Contributor</t>
        </is>
      </c>
      <c r="P430" s="83" t="inlineStr">
        <is>
          <t>Complexity &amp; Expertise: A2: Cold calls MSMEs, files loan applications on Peridot, maintains Excel sheet → matches the start
Autonomy &amp; Decision: A2: Decision answer vague · 'Sales', 'moderate load'; routine customer guidance only → matches the start
Accountability &amp; Impact: A2: Own loan applications and Business Health Report leads for MSMEs → matches the start
Leadership &amp; Strategy: A1: No guidance or leadership of others described → matches the start</t>
        </is>
      </c>
      <c r="Q430" s="84" t="inlineStr">
        <is>
          <t>Open ▸</t>
        </is>
      </c>
      <c r="R430" s="84" t="inlineStr">
        <is>
          <t>Card ▸</t>
        </is>
      </c>
      <c r="S430" s="85" t="inlineStr">
        <is>
          <t>Sales &amp; Business Development</t>
        </is>
      </c>
      <c r="T430" s="86" t="inlineStr">
        <is>
          <t>Field Outreach &amp; Programme Sales</t>
        </is>
      </c>
      <c r="U430" s="86" t="inlineStr">
        <is>
          <t>R078</t>
        </is>
      </c>
      <c r="V430" s="86" t="inlineStr">
        <is>
          <t>Field Outreach &amp; Programme Sales · IC</t>
        </is>
      </c>
      <c r="W430" s="101" t="inlineStr">
        <is>
          <t>A2</t>
        </is>
      </c>
      <c r="X430" s="86" t="inlineStr">
        <is>
          <t>Band A · Practitioner</t>
        </is>
      </c>
      <c r="Y430" s="86" t="inlineStr">
        <is>
          <t>Program Executive</t>
        </is>
      </c>
      <c r="Z430" s="86" t="n"/>
      <c r="AA430" s="86" t="inlineStr">
        <is>
          <t>Placed at A2 by the evidence: six ratings × market-derived weights and rules R1–R13 · no move needed for the reporting line</t>
        </is>
      </c>
      <c r="AB430" s="86" t="n"/>
      <c r="AC430" s="88" t="inlineStr">
        <is>
          <t>A2</t>
        </is>
      </c>
      <c r="AD430" s="21" t="inlineStr">
        <is>
          <t>Medium · 1.7 yrs vs market 0–3 yrs for A2</t>
        </is>
      </c>
      <c r="AE430" s="21" t="n"/>
      <c r="AF430" s="21" t="inlineStr">
        <is>
          <t>P1–P2 · SFIA 2 Assist</t>
        </is>
      </c>
      <c r="AG430" s="89" t="str">
        <f>IFERROR(IF(INDEX(RM_I_C,MATCH($U430,RM_KEY,0))="","",INDEX(RM_I_C,MATCH($U430,RM_KEY,0))),"")</f>
        <v>H</v>
      </c>
      <c r="AH430" s="90" t="str">
        <f>IFERROR(IF(INDEX(RM_I_Au,MATCH($U430,RM_KEY,0))="","",INDEX(RM_I_Au,MATCH($U430,RM_KEY,0))),"")</f>
        <v>M</v>
      </c>
      <c r="AI430" s="90" t="str">
        <f>IFERROR(IF(INDEX(RM_I_Ac,MATCH($U430,RM_KEY,0))="","",INDEX(RM_I_Ac,MATCH($U430,RM_KEY,0))),"")</f>
        <v>L</v>
      </c>
      <c r="AJ430" s="90" t="str">
        <f>IFERROR(IF(INDEX(RM_I_L,MATCH($U430,RM_KEY,0))="","",INDEX(RM_I_L,MATCH($U430,RM_KEY,0))),"")</f>
        <v>L</v>
      </c>
      <c r="AK430" s="90" t="str">
        <f>IFERROR(IF(INDEX(RM_I_BI,MATCH($U430,RM_KEY,0))="","",INDEX(RM_I_BI,MATCH($U430,RM_KEY,0))),"")</f>
        <v>M</v>
      </c>
      <c r="AL430" s="90" t="str">
        <f>IFERROR(IF(INDEX(RM_I_Exp,MATCH($U430,RM_KEY,0))="","",INDEX(RM_I_Exp,MATCH($U430,RM_KEY,0))),"")</f>
        <v>L</v>
      </c>
      <c r="AM430" s="90" t="str">
        <f>IFERROR(IF(INDEX(RM_I_Edu,MATCH($U430,RM_KEY,0))="","",INDEX(RM_I_Edu,MATCH($U430,RM_KEY,0))),"")</f>
        <v>L</v>
      </c>
      <c r="AN430" s="91" t="str">
        <f>IFERROR(IF(INDEX(RM_M_C,MATCH($U430,RM_KEY,0))="","",INDEX(RM_M_C,MATCH($U430,RM_KEY,0))),"")</f>
        <v>H</v>
      </c>
      <c r="AO430" s="92" t="str">
        <f>IFERROR(IF(INDEX(RM_M_Au,MATCH($U430,RM_KEY,0))="","",INDEX(RM_M_Au,MATCH($U430,RM_KEY,0))),"")</f>
        <v>M</v>
      </c>
      <c r="AP430" s="92" t="str">
        <f>IFERROR(IF(INDEX(RM_M_Ac,MATCH($U430,RM_KEY,0))="","",INDEX(RM_M_Ac,MATCH($U430,RM_KEY,0))),"")</f>
        <v>M</v>
      </c>
      <c r="AQ430" s="92" t="str">
        <f>IFERROR(IF(INDEX(RM_M_L,MATCH($U430,RM_KEY,0))="","",INDEX(RM_M_L,MATCH($U430,RM_KEY,0))),"")</f>
        <v>L</v>
      </c>
      <c r="AR430" s="92" t="str">
        <f>IFERROR(IF(INDEX(RM_M_BI,MATCH($U430,RM_KEY,0))="","",INDEX(RM_M_BI,MATCH($U430,RM_KEY,0))),"")</f>
        <v>L</v>
      </c>
      <c r="AS430" s="92" t="str">
        <f>IFERROR(IF(INDEX(RM_M_Exp,MATCH($U430,RM_KEY,0))="","",INDEX(RM_M_Exp,MATCH($U430,RM_KEY,0))),"")</f>
        <v>L</v>
      </c>
      <c r="AT430" s="92" t="str">
        <f>IFERROR(IF(INDEX(RM_M_Edu,MATCH($U430,RM_KEY,0))="","",INDEX(RM_M_Edu,MATCH($U430,RM_KEY,0))),"")</f>
        <v>L</v>
      </c>
      <c r="AU430" s="93" t="str">
        <f>IFERROR(IF(INDEX(RM_L_C,MATCH($U430,RM_KEY,0))="","",INDEX(RM_L_C,MATCH($U430,RM_KEY,0))),"")</f>
        <v/>
      </c>
      <c r="AV430" s="94" t="str">
        <f>IFERROR(IF(INDEX(RM_L_Au,MATCH($U430,RM_KEY,0))="","",INDEX(RM_L_Au,MATCH($U430,RM_KEY,0))),"")</f>
        <v/>
      </c>
      <c r="AW430" s="94" t="str">
        <f>IFERROR(IF(INDEX(RM_L_Ac,MATCH($U430,RM_KEY,0))="","",INDEX(RM_L_Ac,MATCH($U430,RM_KEY,0))),"")</f>
        <v/>
      </c>
      <c r="AX430" s="94" t="str">
        <f>IFERROR(IF(INDEX(RM_L_L,MATCH($U430,RM_KEY,0))="","",INDEX(RM_L_L,MATCH($U430,RM_KEY,0))),"")</f>
        <v/>
      </c>
      <c r="AY430" s="94" t="str">
        <f>IFERROR(IF(INDEX(RM_L_BI,MATCH($U430,RM_KEY,0))="","",INDEX(RM_L_BI,MATCH($U430,RM_KEY,0))),"")</f>
        <v/>
      </c>
      <c r="AZ430" s="94" t="str">
        <f>IFERROR(IF(INDEX(RM_L_Exp,MATCH($U430,RM_KEY,0))="","",INDEX(RM_L_Exp,MATCH($U430,RM_KEY,0))),"")</f>
        <v/>
      </c>
      <c r="BA430" s="94" t="str">
        <f>IFERROR(IF(INDEX(RM_L_Edu,MATCH($U430,RM_KEY,0))="","",INDEX(RM_L_Edu,MATCH($U430,RM_KEY,0))),"")</f>
        <v/>
      </c>
      <c r="BB430" s="89" t="inlineStr">
        <is>
          <t>M</t>
        </is>
      </c>
      <c r="BC430" s="90" t="inlineStr">
        <is>
          <t>M</t>
        </is>
      </c>
      <c r="BD430" s="90" t="inlineStr">
        <is>
          <t>M</t>
        </is>
      </c>
      <c r="BE430" s="90" t="inlineStr">
        <is>
          <t>L</t>
        </is>
      </c>
      <c r="BF430" s="90" t="inlineStr">
        <is>
          <t>M</t>
        </is>
      </c>
      <c r="BG430" s="90" t="inlineStr">
        <is>
          <t>M</t>
        </is>
      </c>
      <c r="BH430" s="90" t="inlineStr">
        <is>
          <t>M</t>
        </is>
      </c>
      <c r="BI430" s="93" t="n"/>
      <c r="BJ430" s="94" t="n"/>
      <c r="BK430" s="94" t="n"/>
      <c r="BL430" s="94" t="n"/>
      <c r="BM430" s="94" t="n"/>
      <c r="BN430" s="94" t="n"/>
      <c r="BO430" s="94" t="n"/>
      <c r="BP430" s="63" t="n"/>
      <c r="BQ430" s="95" t="str">
        <f>IF(CY430=0,"",IF(BP430&lt;&gt;"",BP430,IF(LEFT(W430,1)="X",W430,IF(OR(W430="B+",W430="C+"),INDEX(LAD_PC,MAX(1,MIN(14,MATCH(W430,LAD_PC,0)+IF((DA430-CZ430)&gt;=0.5,1,IF((DA430-CZ430)&lt;=-0.5,-1,0))))),INDEX(LAD_STD,MAX(1,MIN(12,MATCH(W430,LAD_STD,0)+IF((DA430-CZ430)&gt;=0.5,1,IF((DA430-CZ430)&lt;=-0.5,-1,0)))))))))</f>
        <v/>
      </c>
      <c r="BR430" s="86" t="str">
        <f>IF(BQ430="","",IFERROR(CHOOSE(INDEX(B_RANK,MATCH(BQ430,B_LVL,0)),"Band A · Practitioner","Band B · Specialist / Manager","B+ · Player-Coach","Band C · Principal / Head","C+ · Player-Coach","Band D · Business leadership","Band E · Enterprise leadership"),"Band X · Consultant"))</f>
        <v/>
      </c>
      <c r="BS430" s="86" t="str">
        <f>IF(BQ430="","",IF(BQ430=W430,"• Same",IF(INDEX(B_VAL,MATCH(BQ430,B_LVL,0))&gt;INDEX(B_VAL,MATCH(W430,B_LVL,0)),"▲ Up","▼ Down")))</f>
        <v/>
      </c>
      <c r="BT430" s="95" t="str">
        <f>IF(BQ430&lt;&gt;"",BQ430,W430)</f>
        <v>A2</v>
      </c>
      <c r="BU430" s="86" t="str">
        <f>IFERROR(IF($H430="","—",IF(OR(LEFT(BT430,1)="X",LEFT(INDEX($BT$7:$BT$592,MATCH($H430,$D$7:$D$592,0)),1)="X"),"—",IF(AND(LEFT(BT430,1)="E",LEFT(INDEX($BT$7:$BT$592,MATCH($H430,$D$7:$D$592,0)),1)="E"),"Exception · Band E",IF(INDEX(B_VAL,MATCH(BT430,B_LVL,0))&gt;=INDEX(B_VAL,MATCH(INDEX($BT$7:$BT$592,MATCH($H430,$D$7:$D$592,0)),B_LVL,0)),"⚠ At or above the manager",IF(INDEX(B_RANK,MATCH(BT430,B_LVL,0))=INDEX(B_RANK,MATCH(INDEX($BT$7:$BT$592,MATCH($H430,$D$7:$D$592,0)),B_LVL,0)),"⚠ Same band as the manager","OK"))))),"—")</f>
        <v>OK</v>
      </c>
      <c r="BV430" s="64" t="n"/>
      <c r="BW430" s="20">
        <f>IFERROR(INDEX(LMH_PTS,MATCH(AG430,LMH_KEY,0)),0)</f>
        <v>9</v>
      </c>
      <c r="BX430" s="21">
        <f>IFERROR(INDEX(LMH_PTS,MATCH(AH430,LMH_KEY,0)),0)</f>
        <v>3</v>
      </c>
      <c r="BY430" s="21">
        <f>IFERROR(INDEX(LMH_PTS,MATCH(AI430,LMH_KEY,0)),0)</f>
        <v>1</v>
      </c>
      <c r="BZ430" s="21">
        <f>IFERROR(INDEX(LMH_PTS,MATCH(AJ430,LMH_KEY,0)),0)</f>
        <v>1</v>
      </c>
      <c r="CA430" s="21">
        <f>IFERROR(INDEX(LMH_PTS,MATCH(AK430,LMH_KEY,0)),0)</f>
        <v>3</v>
      </c>
      <c r="CB430" s="21">
        <f>IFERROR(INDEX(LMH_PTS,MATCH(AL430,LMH_KEY,0)),0)</f>
        <v>1</v>
      </c>
      <c r="CC430" s="21">
        <f>IFERROR(INDEX(LMH_PTS,MATCH(AM430,LMH_KEY,0)),0)</f>
        <v>1</v>
      </c>
      <c r="CD430" s="21">
        <f>IFERROR(INDEX(LMH_PTS,MATCH(IF(AU430&lt;&gt;"",AU430,AG430),LMH_KEY,0)),0)</f>
        <v>9</v>
      </c>
      <c r="CE430" s="21">
        <f>IFERROR(INDEX(LMH_PTS,MATCH(IF(AV430&lt;&gt;"",AV430,AH430),LMH_KEY,0)),0)</f>
        <v>3</v>
      </c>
      <c r="CF430" s="21">
        <f>IFERROR(INDEX(LMH_PTS,MATCH(IF(AW430&lt;&gt;"",AW430,AI430),LMH_KEY,0)),0)</f>
        <v>1</v>
      </c>
      <c r="CG430" s="21">
        <f>IFERROR(INDEX(LMH_PTS,MATCH(IF(AX430&lt;&gt;"",AX430,AJ430),LMH_KEY,0)),0)</f>
        <v>1</v>
      </c>
      <c r="CH430" s="21">
        <f>IFERROR(INDEX(LMH_PTS,MATCH(IF(AY430&lt;&gt;"",AY430,AK430),LMH_KEY,0)),0)</f>
        <v>3</v>
      </c>
      <c r="CI430" s="21">
        <f>IFERROR(INDEX(LMH_PTS,MATCH(IF(AZ430&lt;&gt;"",AZ430,AL430),LMH_KEY,0)),0)</f>
        <v>1</v>
      </c>
      <c r="CJ430" s="21">
        <f>IFERROR(INDEX(LMH_PTS,MATCH(IF(BA430&lt;&gt;"",BA430,AM430),LMH_KEY,0)),0)</f>
        <v>1</v>
      </c>
      <c r="CK430" s="21">
        <f>IF(BB430="",0,IFERROR(INDEX(LMH_STEP,MATCH(BB430,LMH_KEY,0)),0))</f>
        <v>0</v>
      </c>
      <c r="CL430" s="21">
        <f>IF(BC430="",0,IFERROR(INDEX(LMH_STEP,MATCH(BC430,LMH_KEY,0)),0))</f>
        <v>0</v>
      </c>
      <c r="CM430" s="21">
        <f>IF(BD430="",0,IFERROR(INDEX(LMH_STEP,MATCH(BD430,LMH_KEY,0)),0))</f>
        <v>0</v>
      </c>
      <c r="CN430" s="21">
        <f>IF(BE430="",0,IFERROR(INDEX(LMH_STEP,MATCH(BE430,LMH_KEY,0)),0))</f>
        <v>-1</v>
      </c>
      <c r="CO430" s="21">
        <f>IF(BF430="",0,IFERROR(INDEX(LMH_STEP,MATCH(BF430,LMH_KEY,0)),0))</f>
        <v>0</v>
      </c>
      <c r="CP430" s="21">
        <f>IF(BG430="",0,IFERROR(INDEX(LMH_STEP,MATCH(BG430,LMH_KEY,0)),0))</f>
        <v>0</v>
      </c>
      <c r="CQ430" s="21">
        <f>IF(BH430="",0,IFERROR(INDEX(LMH_STEP,MATCH(BH430,LMH_KEY,0)),0))</f>
        <v>0</v>
      </c>
      <c r="CR430" s="21">
        <f>IF(BI430&lt;&gt;"",IFERROR(INDEX(LMH_STEP,MATCH(BI430,LMH_KEY,0)),0),CK430)</f>
        <v>0</v>
      </c>
      <c r="CS430" s="21">
        <f>IF(BJ430&lt;&gt;"",IFERROR(INDEX(LMH_STEP,MATCH(BJ430,LMH_KEY,0)),0),CL430)</f>
        <v>0</v>
      </c>
      <c r="CT430" s="21">
        <f>IF(BK430&lt;&gt;"",IFERROR(INDEX(LMH_STEP,MATCH(BK430,LMH_KEY,0)),0),CM430)</f>
        <v>0</v>
      </c>
      <c r="CU430" s="21">
        <f>IF(BL430&lt;&gt;"",IFERROR(INDEX(LMH_STEP,MATCH(BL430,LMH_KEY,0)),0),CN430)</f>
        <v>-1</v>
      </c>
      <c r="CV430" s="21">
        <f>IF(BM430&lt;&gt;"",IFERROR(INDEX(LMH_STEP,MATCH(BM430,LMH_KEY,0)),0),CO430)</f>
        <v>0</v>
      </c>
      <c r="CW430" s="21">
        <f>IF(BN430&lt;&gt;"",IFERROR(INDEX(LMH_STEP,MATCH(BN430,LMH_KEY,0)),0),CP430)</f>
        <v>0</v>
      </c>
      <c r="CX430" s="21">
        <f>IF(BO430&lt;&gt;"",IFERROR(INDEX(LMH_STEP,MATCH(BO430,LMH_KEY,0)),0),CQ430)</f>
        <v>0</v>
      </c>
      <c r="CY430" s="21">
        <f>COUNTA(BI430:BO430)+IF(BP430&lt;&gt;"",1,0)+IFERROR(INDEX(RM_LCNT,MATCH($U430,RM_KEY,0)),0)</f>
        <v>0</v>
      </c>
      <c r="CZ430" s="21">
        <f>IF((BW430+BX430+BY430+BZ430+CA430+CB430+CC430)=0,0,(BW430*CK430+BX430*CL430+BY430*CM430+BZ430*CN430+CA430*CO430+CB430*CP430+CC430*CQ430)/(BW430+BX430+BY430+BZ430+CA430+CB430+CC430))</f>
        <v>-0.0526315789473684</v>
      </c>
      <c r="DA430" s="21">
        <f>IF((CD430+CE430+CF430+CG430+CH430+CI430+CJ430)=0,0,(CD430*CR430+CE430*CS430+CF430*CT430+CG430*CU430+CH430*CV430+CI430*CW430+CJ430*CX430)/(CD430+CE430+CF430+CG430+CH430+CI430+CJ430))</f>
        <v>-0.0526315789473684</v>
      </c>
    </row>
    <row r="431" ht="70" customHeight="1">
      <c r="A431" s="59" t="inlineStr">
        <is>
          <t>Datatech</t>
        </is>
      </c>
      <c r="B431" s="17" t="inlineStr">
        <is>
          <t>Product Management</t>
        </is>
      </c>
      <c r="C431" s="17" t="n">
        <v>2</v>
      </c>
      <c r="D431" s="17" t="inlineStr">
        <is>
          <t>IRISDT0023</t>
        </is>
      </c>
      <c r="E431" s="17" t="inlineStr">
        <is>
          <t>Sachinam Sawant</t>
        </is>
      </c>
      <c r="F431" s="17" t="inlineStr">
        <is>
          <t>Regulatory &amp; Policy Lead</t>
        </is>
      </c>
      <c r="G431" s="17" t="inlineStr">
        <is>
          <t>Shilpa Dhobale</t>
        </is>
      </c>
      <c r="H431" s="17" t="inlineStr">
        <is>
          <t>IRISDT0001</t>
        </is>
      </c>
      <c r="I431" s="17" t="n"/>
      <c r="J431" s="17" t="inlineStr">
        <is>
          <t>CA</t>
        </is>
      </c>
      <c r="K431" s="17" t="n"/>
      <c r="L431" s="82" t="inlineStr">
        <is>
          <t>20 of 20</t>
        </is>
      </c>
      <c r="M431" s="83" t="n"/>
      <c r="N431" s="83" t="n"/>
      <c r="O431" s="83" t="inlineStr">
        <is>
          <t>Latest rating: Not rated · manager · 9-box: Not placed · manager</t>
        </is>
      </c>
      <c r="P431" s="83" t="inlineStr">
        <is>
          <t>Complexity &amp; Expertise: B1: Interprets regulatory law changes, specifies software changes to developers, tests output, liaises with GSTIN → moved down 0.5
Autonomy &amp; Decision: A2: Only stated independent decision is attending knowledge webinars → moved down 0.5
Accountability &amp; Impact: A3: A wrong reading of the law leads to compliance problems for users → moved down 0.5
Leadership &amp; Strategy: A1: Communicates with developers; no guidance or leadership of others described → moved down 0.5</t>
        </is>
      </c>
      <c r="Q431" s="84" t="inlineStr">
        <is>
          <t>Open ▸</t>
        </is>
      </c>
      <c r="R431" s="84" t="inlineStr">
        <is>
          <t>Card ▸</t>
        </is>
      </c>
      <c r="S431" s="85" t="inlineStr">
        <is>
          <t>Product Management</t>
        </is>
      </c>
      <c r="T431" s="86" t="inlineStr">
        <is>
          <t>Product Management</t>
        </is>
      </c>
      <c r="U431" s="86" t="inlineStr">
        <is>
          <t>R063</t>
        </is>
      </c>
      <c r="V431" s="86" t="inlineStr">
        <is>
          <t>Product Management · IC</t>
        </is>
      </c>
      <c r="W431" s="99" t="inlineStr">
        <is>
          <t>B2</t>
        </is>
      </c>
      <c r="X431" s="86" t="inlineStr">
        <is>
          <t>Band B · Specialist / Manager</t>
        </is>
      </c>
      <c r="Y431" s="86" t="inlineStr">
        <is>
          <t>Product Manager</t>
        </is>
      </c>
      <c r="Z431" s="86" t="n"/>
      <c r="AA431" s="86" t="inlineStr">
        <is>
          <t>Placed at B2 by the evidence: six ratings × market-derived weights and rules R1–R13 · no move needed for the reporting line</t>
        </is>
      </c>
      <c r="AB431" s="86" t="n"/>
      <c r="AC431" s="88" t="inlineStr">
        <is>
          <t>B2</t>
        </is>
      </c>
      <c r="AD431" s="21" t="n"/>
      <c r="AE431" s="21" t="n"/>
      <c r="AF431" s="21" t="inlineStr">
        <is>
          <t>P4 / M3 · SFIA 4–5</t>
        </is>
      </c>
      <c r="AG431" s="89" t="str">
        <f>IFERROR(IF(INDEX(RM_I_C,MATCH($U431,RM_KEY,0))="","",INDEX(RM_I_C,MATCH($U431,RM_KEY,0))),"")</f>
        <v>H</v>
      </c>
      <c r="AH431" s="90" t="str">
        <f>IFERROR(IF(INDEX(RM_I_Au,MATCH($U431,RM_KEY,0))="","",INDEX(RM_I_Au,MATCH($U431,RM_KEY,0))),"")</f>
        <v>M</v>
      </c>
      <c r="AI431" s="90" t="str">
        <f>IFERROR(IF(INDEX(RM_I_Ac,MATCH($U431,RM_KEY,0))="","",INDEX(RM_I_Ac,MATCH($U431,RM_KEY,0))),"")</f>
        <v>M</v>
      </c>
      <c r="AJ431" s="90" t="str">
        <f>IFERROR(IF(INDEX(RM_I_L,MATCH($U431,RM_KEY,0))="","",INDEX(RM_I_L,MATCH($U431,RM_KEY,0))),"")</f>
        <v>L</v>
      </c>
      <c r="AK431" s="90" t="str">
        <f>IFERROR(IF(INDEX(RM_I_BI,MATCH($U431,RM_KEY,0))="","",INDEX(RM_I_BI,MATCH($U431,RM_KEY,0))),"")</f>
        <v>L</v>
      </c>
      <c r="AL431" s="90" t="str">
        <f>IFERROR(IF(INDEX(RM_I_Exp,MATCH($U431,RM_KEY,0))="","",INDEX(RM_I_Exp,MATCH($U431,RM_KEY,0))),"")</f>
        <v>L</v>
      </c>
      <c r="AM431" s="90" t="str">
        <f>IFERROR(IF(INDEX(RM_I_Edu,MATCH($U431,RM_KEY,0))="","",INDEX(RM_I_Edu,MATCH($U431,RM_KEY,0))),"")</f>
        <v>L</v>
      </c>
      <c r="AN431" s="91" t="str">
        <f>IFERROR(IF(INDEX(RM_M_C,MATCH($U431,RM_KEY,0))="","",INDEX(RM_M_C,MATCH($U431,RM_KEY,0))),"")</f>
        <v>H</v>
      </c>
      <c r="AO431" s="92" t="str">
        <f>IFERROR(IF(INDEX(RM_M_Au,MATCH($U431,RM_KEY,0))="","",INDEX(RM_M_Au,MATCH($U431,RM_KEY,0))),"")</f>
        <v>M</v>
      </c>
      <c r="AP431" s="92" t="str">
        <f>IFERROR(IF(INDEX(RM_M_Ac,MATCH($U431,RM_KEY,0))="","",INDEX(RM_M_Ac,MATCH($U431,RM_KEY,0))),"")</f>
        <v>M</v>
      </c>
      <c r="AQ431" s="92" t="str">
        <f>IFERROR(IF(INDEX(RM_M_L,MATCH($U431,RM_KEY,0))="","",INDEX(RM_M_L,MATCH($U431,RM_KEY,0))),"")</f>
        <v>L</v>
      </c>
      <c r="AR431" s="92" t="str">
        <f>IFERROR(IF(INDEX(RM_M_BI,MATCH($U431,RM_KEY,0))="","",INDEX(RM_M_BI,MATCH($U431,RM_KEY,0))),"")</f>
        <v>L</v>
      </c>
      <c r="AS431" s="92" t="str">
        <f>IFERROR(IF(INDEX(RM_M_Exp,MATCH($U431,RM_KEY,0))="","",INDEX(RM_M_Exp,MATCH($U431,RM_KEY,0))),"")</f>
        <v>L</v>
      </c>
      <c r="AT431" s="92" t="str">
        <f>IFERROR(IF(INDEX(RM_M_Edu,MATCH($U431,RM_KEY,0))="","",INDEX(RM_M_Edu,MATCH($U431,RM_KEY,0))),"")</f>
        <v>L</v>
      </c>
      <c r="AU431" s="93" t="str">
        <f>IFERROR(IF(INDEX(RM_L_C,MATCH($U431,RM_KEY,0))="","",INDEX(RM_L_C,MATCH($U431,RM_KEY,0))),"")</f>
        <v/>
      </c>
      <c r="AV431" s="94" t="str">
        <f>IFERROR(IF(INDEX(RM_L_Au,MATCH($U431,RM_KEY,0))="","",INDEX(RM_L_Au,MATCH($U431,RM_KEY,0))),"")</f>
        <v/>
      </c>
      <c r="AW431" s="94" t="str">
        <f>IFERROR(IF(INDEX(RM_L_Ac,MATCH($U431,RM_KEY,0))="","",INDEX(RM_L_Ac,MATCH($U431,RM_KEY,0))),"")</f>
        <v/>
      </c>
      <c r="AX431" s="94" t="str">
        <f>IFERROR(IF(INDEX(RM_L_L,MATCH($U431,RM_KEY,0))="","",INDEX(RM_L_L,MATCH($U431,RM_KEY,0))),"")</f>
        <v/>
      </c>
      <c r="AY431" s="94" t="str">
        <f>IFERROR(IF(INDEX(RM_L_BI,MATCH($U431,RM_KEY,0))="","",INDEX(RM_L_BI,MATCH($U431,RM_KEY,0))),"")</f>
        <v/>
      </c>
      <c r="AZ431" s="94" t="str">
        <f>IFERROR(IF(INDEX(RM_L_Exp,MATCH($U431,RM_KEY,0))="","",INDEX(RM_L_Exp,MATCH($U431,RM_KEY,0))),"")</f>
        <v/>
      </c>
      <c r="BA431" s="94" t="str">
        <f>IFERROR(IF(INDEX(RM_L_Edu,MATCH($U431,RM_KEY,0))="","",INDEX(RM_L_Edu,MATCH($U431,RM_KEY,0))),"")</f>
        <v/>
      </c>
      <c r="BB431" s="89" t="inlineStr">
        <is>
          <t>M</t>
        </is>
      </c>
      <c r="BC431" s="90" t="inlineStr">
        <is>
          <t>M</t>
        </is>
      </c>
      <c r="BD431" s="90" t="inlineStr">
        <is>
          <t>M</t>
        </is>
      </c>
      <c r="BE431" s="90" t="inlineStr">
        <is>
          <t>L</t>
        </is>
      </c>
      <c r="BF431" s="90" t="n"/>
      <c r="BG431" s="90" t="n"/>
      <c r="BH431" s="90" t="inlineStr">
        <is>
          <t>H</t>
        </is>
      </c>
      <c r="BI431" s="93" t="n"/>
      <c r="BJ431" s="94" t="n"/>
      <c r="BK431" s="94" t="n"/>
      <c r="BL431" s="94" t="n"/>
      <c r="BM431" s="94" t="n"/>
      <c r="BN431" s="94" t="n"/>
      <c r="BO431" s="94" t="n"/>
      <c r="BP431" s="63" t="n"/>
      <c r="BQ431" s="95" t="str">
        <f>IF(CY431=0,"",IF(BP431&lt;&gt;"",BP431,IF(LEFT(W431,1)="X",W431,IF(OR(W431="B+",W431="C+"),INDEX(LAD_PC,MAX(1,MIN(14,MATCH(W431,LAD_PC,0)+IF((DA431-CZ431)&gt;=0.5,1,IF((DA431-CZ431)&lt;=-0.5,-1,0))))),INDEX(LAD_STD,MAX(1,MIN(12,MATCH(W431,LAD_STD,0)+IF((DA431-CZ431)&gt;=0.5,1,IF((DA431-CZ431)&lt;=-0.5,-1,0)))))))))</f>
        <v/>
      </c>
      <c r="BR431" s="86" t="str">
        <f>IF(BQ431="","",IFERROR(CHOOSE(INDEX(B_RANK,MATCH(BQ431,B_LVL,0)),"Band A · Practitioner","Band B · Specialist / Manager","B+ · Player-Coach","Band C · Principal / Head","C+ · Player-Coach","Band D · Business leadership","Band E · Enterprise leadership"),"Band X · Consultant"))</f>
        <v/>
      </c>
      <c r="BS431" s="86" t="str">
        <f>IF(BQ431="","",IF(BQ431=W431,"• Same",IF(INDEX(B_VAL,MATCH(BQ431,B_LVL,0))&gt;INDEX(B_VAL,MATCH(W431,B_LVL,0)),"▲ Up","▼ Down")))</f>
        <v/>
      </c>
      <c r="BT431" s="95" t="str">
        <f>IF(BQ431&lt;&gt;"",BQ431,W431)</f>
        <v>B2</v>
      </c>
      <c r="BU431" s="86" t="str">
        <f>IFERROR(IF($H431="","—",IF(OR(LEFT(BT431,1)="X",LEFT(INDEX($BT$7:$BT$592,MATCH($H431,$D$7:$D$592,0)),1)="X"),"—",IF(AND(LEFT(BT431,1)="E",LEFT(INDEX($BT$7:$BT$592,MATCH($H431,$D$7:$D$592,0)),1)="E"),"Exception · Band E",IF(INDEX(B_VAL,MATCH(BT431,B_LVL,0))&gt;=INDEX(B_VAL,MATCH(INDEX($BT$7:$BT$592,MATCH($H431,$D$7:$D$592,0)),B_LVL,0)),"⚠ At or above the manager",IF(INDEX(B_RANK,MATCH(BT431,B_LVL,0))=INDEX(B_RANK,MATCH(INDEX($BT$7:$BT$592,MATCH($H431,$D$7:$D$592,0)),B_LVL,0)),"⚠ Same band as the manager","OK"))))),"—")</f>
        <v>OK</v>
      </c>
      <c r="BV431" s="64" t="n"/>
      <c r="BW431" s="20">
        <f>IFERROR(INDEX(LMH_PTS,MATCH(AG431,LMH_KEY,0)),0)</f>
        <v>9</v>
      </c>
      <c r="BX431" s="21">
        <f>IFERROR(INDEX(LMH_PTS,MATCH(AH431,LMH_KEY,0)),0)</f>
        <v>3</v>
      </c>
      <c r="BY431" s="21">
        <f>IFERROR(INDEX(LMH_PTS,MATCH(AI431,LMH_KEY,0)),0)</f>
        <v>3</v>
      </c>
      <c r="BZ431" s="21">
        <f>IFERROR(INDEX(LMH_PTS,MATCH(AJ431,LMH_KEY,0)),0)</f>
        <v>1</v>
      </c>
      <c r="CA431" s="21">
        <f>IFERROR(INDEX(LMH_PTS,MATCH(AK431,LMH_KEY,0)),0)</f>
        <v>1</v>
      </c>
      <c r="CB431" s="21">
        <f>IFERROR(INDEX(LMH_PTS,MATCH(AL431,LMH_KEY,0)),0)</f>
        <v>1</v>
      </c>
      <c r="CC431" s="21">
        <f>IFERROR(INDEX(LMH_PTS,MATCH(AM431,LMH_KEY,0)),0)</f>
        <v>1</v>
      </c>
      <c r="CD431" s="21">
        <f>IFERROR(INDEX(LMH_PTS,MATCH(IF(AU431&lt;&gt;"",AU431,AG431),LMH_KEY,0)),0)</f>
        <v>9</v>
      </c>
      <c r="CE431" s="21">
        <f>IFERROR(INDEX(LMH_PTS,MATCH(IF(AV431&lt;&gt;"",AV431,AH431),LMH_KEY,0)),0)</f>
        <v>3</v>
      </c>
      <c r="CF431" s="21">
        <f>IFERROR(INDEX(LMH_PTS,MATCH(IF(AW431&lt;&gt;"",AW431,AI431),LMH_KEY,0)),0)</f>
        <v>3</v>
      </c>
      <c r="CG431" s="21">
        <f>IFERROR(INDEX(LMH_PTS,MATCH(IF(AX431&lt;&gt;"",AX431,AJ431),LMH_KEY,0)),0)</f>
        <v>1</v>
      </c>
      <c r="CH431" s="21">
        <f>IFERROR(INDEX(LMH_PTS,MATCH(IF(AY431&lt;&gt;"",AY431,AK431),LMH_KEY,0)),0)</f>
        <v>1</v>
      </c>
      <c r="CI431" s="21">
        <f>IFERROR(INDEX(LMH_PTS,MATCH(IF(AZ431&lt;&gt;"",AZ431,AL431),LMH_KEY,0)),0)</f>
        <v>1</v>
      </c>
      <c r="CJ431" s="21">
        <f>IFERROR(INDEX(LMH_PTS,MATCH(IF(BA431&lt;&gt;"",BA431,AM431),LMH_KEY,0)),0)</f>
        <v>1</v>
      </c>
      <c r="CK431" s="21">
        <f>IF(BB431="",0,IFERROR(INDEX(LMH_STEP,MATCH(BB431,LMH_KEY,0)),0))</f>
        <v>0</v>
      </c>
      <c r="CL431" s="21">
        <f>IF(BC431="",0,IFERROR(INDEX(LMH_STEP,MATCH(BC431,LMH_KEY,0)),0))</f>
        <v>0</v>
      </c>
      <c r="CM431" s="21">
        <f>IF(BD431="",0,IFERROR(INDEX(LMH_STEP,MATCH(BD431,LMH_KEY,0)),0))</f>
        <v>0</v>
      </c>
      <c r="CN431" s="21">
        <f>IF(BE431="",0,IFERROR(INDEX(LMH_STEP,MATCH(BE431,LMH_KEY,0)),0))</f>
        <v>-1</v>
      </c>
      <c r="CO431" s="21">
        <f>IF(BF431="",0,IFERROR(INDEX(LMH_STEP,MATCH(BF431,LMH_KEY,0)),0))</f>
        <v>0</v>
      </c>
      <c r="CP431" s="21">
        <f>IF(BG431="",0,IFERROR(INDEX(LMH_STEP,MATCH(BG431,LMH_KEY,0)),0))</f>
        <v>0</v>
      </c>
      <c r="CQ431" s="21">
        <f>IF(BH431="",0,IFERROR(INDEX(LMH_STEP,MATCH(BH431,LMH_KEY,0)),0))</f>
        <v>1</v>
      </c>
      <c r="CR431" s="21">
        <f>IF(BI431&lt;&gt;"",IFERROR(INDEX(LMH_STEP,MATCH(BI431,LMH_KEY,0)),0),CK431)</f>
        <v>0</v>
      </c>
      <c r="CS431" s="21">
        <f>IF(BJ431&lt;&gt;"",IFERROR(INDEX(LMH_STEP,MATCH(BJ431,LMH_KEY,0)),0),CL431)</f>
        <v>0</v>
      </c>
      <c r="CT431" s="21">
        <f>IF(BK431&lt;&gt;"",IFERROR(INDEX(LMH_STEP,MATCH(BK431,LMH_KEY,0)),0),CM431)</f>
        <v>0</v>
      </c>
      <c r="CU431" s="21">
        <f>IF(BL431&lt;&gt;"",IFERROR(INDEX(LMH_STEP,MATCH(BL431,LMH_KEY,0)),0),CN431)</f>
        <v>-1</v>
      </c>
      <c r="CV431" s="21">
        <f>IF(BM431&lt;&gt;"",IFERROR(INDEX(LMH_STEP,MATCH(BM431,LMH_KEY,0)),0),CO431)</f>
        <v>0</v>
      </c>
      <c r="CW431" s="21">
        <f>IF(BN431&lt;&gt;"",IFERROR(INDEX(LMH_STEP,MATCH(BN431,LMH_KEY,0)),0),CP431)</f>
        <v>0</v>
      </c>
      <c r="CX431" s="21">
        <f>IF(BO431&lt;&gt;"",IFERROR(INDEX(LMH_STEP,MATCH(BO431,LMH_KEY,0)),0),CQ431)</f>
        <v>1</v>
      </c>
      <c r="CY431" s="21">
        <f>COUNTA(BI431:BO431)+IF(BP431&lt;&gt;"",1,0)+IFERROR(INDEX(RM_LCNT,MATCH($U431,RM_KEY,0)),0)</f>
        <v>0</v>
      </c>
      <c r="CZ431" s="21">
        <f>IF((BW431+BX431+BY431+BZ431+CA431+CB431+CC431)=0,0,(BW431*CK431+BX431*CL431+BY431*CM431+BZ431*CN431+CA431*CO431+CB431*CP431+CC431*CQ431)/(BW431+BX431+BY431+BZ431+CA431+CB431+CC431))</f>
        <v>0</v>
      </c>
      <c r="DA431" s="21">
        <f>IF((CD431+CE431+CF431+CG431+CH431+CI431+CJ431)=0,0,(CD431*CR431+CE431*CS431+CF431*CT431+CG431*CU431+CH431*CV431+CI431*CW431+CJ431*CX431)/(CD431+CE431+CF431+CG431+CH431+CI431+CJ431))</f>
        <v>0</v>
      </c>
    </row>
    <row r="432" ht="70" customHeight="1">
      <c r="A432" s="59" t="inlineStr">
        <is>
          <t>Datatech</t>
        </is>
      </c>
      <c r="B432" s="17" t="inlineStr">
        <is>
          <t>Technology</t>
        </is>
      </c>
      <c r="C432" s="17" t="n">
        <v>2</v>
      </c>
      <c r="D432" s="17" t="inlineStr">
        <is>
          <t>IRISDT0018</t>
        </is>
      </c>
      <c r="E432" s="17" t="inlineStr">
        <is>
          <t>Shivam Dhumal</t>
        </is>
      </c>
      <c r="F432" s="17" t="inlineStr">
        <is>
          <t>Software Engineer</t>
        </is>
      </c>
      <c r="G432" s="17" t="inlineStr">
        <is>
          <t>Shilpa Dhobale</t>
        </is>
      </c>
      <c r="H432" s="17" t="inlineStr">
        <is>
          <t>IRISDT0001</t>
        </is>
      </c>
      <c r="I432" s="17" t="n">
        <v>4.6</v>
      </c>
      <c r="J432" s="17" t="inlineStr">
        <is>
          <t>B.Tech</t>
        </is>
      </c>
      <c r="K432" s="17" t="inlineStr">
        <is>
          <t>L3 – Professional / Associate</t>
        </is>
      </c>
      <c r="L432" s="82" t="inlineStr">
        <is>
          <t>20 of 20</t>
        </is>
      </c>
      <c r="M432" s="83" t="n"/>
      <c r="N432" s="83" t="inlineStr">
        <is>
          <t>Annual · set by manager: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t>
        </is>
      </c>
      <c r="O432" s="83" t="inlineStr">
        <is>
          <t>Latest rating: 3 · Potential: Medium · 9-box: Emerging Talent</t>
        </is>
      </c>
      <c r="P432" s="83" t="n"/>
      <c r="Q432" s="84" t="inlineStr">
        <is>
          <t>Open ▸</t>
        </is>
      </c>
      <c r="R432" s="84" t="inlineStr">
        <is>
          <t>Card ▸</t>
        </is>
      </c>
      <c r="S432" s="85" t="inlineStr">
        <is>
          <t>Engineering &amp; Development</t>
        </is>
      </c>
      <c r="T432" s="86" t="inlineStr">
        <is>
          <t>Backend Development</t>
        </is>
      </c>
      <c r="U432" s="86" t="inlineStr">
        <is>
          <t>R032</t>
        </is>
      </c>
      <c r="V432" s="86" t="inlineStr">
        <is>
          <t>Backend Development · IC</t>
        </is>
      </c>
      <c r="W432" s="101" t="inlineStr">
        <is>
          <t>A3</t>
        </is>
      </c>
      <c r="X432" s="86" t="inlineStr">
        <is>
          <t>Band A · Practitioner</t>
        </is>
      </c>
      <c r="Y432" s="86" t="inlineStr">
        <is>
          <t>Senior Software Engineer</t>
        </is>
      </c>
      <c r="Z432" s="86" t="n"/>
      <c r="AA432" s="86" t="inlineStr">
        <is>
          <t>Placed at A3 by the evidence: six ratings × market-derived weights and rules R1–R13 · no move needed for the reporting line</t>
        </is>
      </c>
      <c r="AB432" s="86" t="n"/>
      <c r="AC432" s="88" t="inlineStr">
        <is>
          <t>A3</t>
        </is>
      </c>
      <c r="AD432" s="21" t="inlineStr">
        <is>
          <t>Medium · 4.6 yrs vs market 2–5 yrs for A3</t>
        </is>
      </c>
      <c r="AE432" s="21" t="n"/>
      <c r="AF432" s="21" t="inlineStr">
        <is>
          <t>P2 · SFIA 3 Apply</t>
        </is>
      </c>
      <c r="AG432" s="89" t="str">
        <f>IFERROR(IF(INDEX(RM_I_C,MATCH($U432,RM_KEY,0))="","",INDEX(RM_I_C,MATCH($U432,RM_KEY,0))),"")</f>
        <v>H</v>
      </c>
      <c r="AH432" s="90" t="str">
        <f>IFERROR(IF(INDEX(RM_I_Au,MATCH($U432,RM_KEY,0))="","",INDEX(RM_I_Au,MATCH($U432,RM_KEY,0))),"")</f>
        <v>M</v>
      </c>
      <c r="AI432" s="90" t="str">
        <f>IFERROR(IF(INDEX(RM_I_Ac,MATCH($U432,RM_KEY,0))="","",INDEX(RM_I_Ac,MATCH($U432,RM_KEY,0))),"")</f>
        <v>L</v>
      </c>
      <c r="AJ432" s="90" t="str">
        <f>IFERROR(IF(INDEX(RM_I_L,MATCH($U432,RM_KEY,0))="","",INDEX(RM_I_L,MATCH($U432,RM_KEY,0))),"")</f>
        <v>L</v>
      </c>
      <c r="AK432" s="90" t="str">
        <f>IFERROR(IF(INDEX(RM_I_BI,MATCH($U432,RM_KEY,0))="","",INDEX(RM_I_BI,MATCH($U432,RM_KEY,0))),"")</f>
        <v>L</v>
      </c>
      <c r="AL432" s="90" t="str">
        <f>IFERROR(IF(INDEX(RM_I_Exp,MATCH($U432,RM_KEY,0))="","",INDEX(RM_I_Exp,MATCH($U432,RM_KEY,0))),"")</f>
        <v>L</v>
      </c>
      <c r="AM432" s="90" t="str">
        <f>IFERROR(IF(INDEX(RM_I_Edu,MATCH($U432,RM_KEY,0))="","",INDEX(RM_I_Edu,MATCH($U432,RM_KEY,0))),"")</f>
        <v>L</v>
      </c>
      <c r="AN432" s="91" t="str">
        <f>IFERROR(IF(INDEX(RM_M_C,MATCH($U432,RM_KEY,0))="","",INDEX(RM_M_C,MATCH($U432,RM_KEY,0))),"")</f>
        <v>H</v>
      </c>
      <c r="AO432" s="92" t="str">
        <f>IFERROR(IF(INDEX(RM_M_Au,MATCH($U432,RM_KEY,0))="","",INDEX(RM_M_Au,MATCH($U432,RM_KEY,0))),"")</f>
        <v>M</v>
      </c>
      <c r="AP432" s="92" t="str">
        <f>IFERROR(IF(INDEX(RM_M_Ac,MATCH($U432,RM_KEY,0))="","",INDEX(RM_M_Ac,MATCH($U432,RM_KEY,0))),"")</f>
        <v>M</v>
      </c>
      <c r="AQ432" s="92" t="str">
        <f>IFERROR(IF(INDEX(RM_M_L,MATCH($U432,RM_KEY,0))="","",INDEX(RM_M_L,MATCH($U432,RM_KEY,0))),"")</f>
        <v>L</v>
      </c>
      <c r="AR432" s="92" t="str">
        <f>IFERROR(IF(INDEX(RM_M_BI,MATCH($U432,RM_KEY,0))="","",INDEX(RM_M_BI,MATCH($U432,RM_KEY,0))),"")</f>
        <v>L</v>
      </c>
      <c r="AS432" s="92" t="str">
        <f>IFERROR(IF(INDEX(RM_M_Exp,MATCH($U432,RM_KEY,0))="","",INDEX(RM_M_Exp,MATCH($U432,RM_KEY,0))),"")</f>
        <v>L</v>
      </c>
      <c r="AT432" s="92" t="str">
        <f>IFERROR(IF(INDEX(RM_M_Edu,MATCH($U432,RM_KEY,0))="","",INDEX(RM_M_Edu,MATCH($U432,RM_KEY,0))),"")</f>
        <v>L</v>
      </c>
      <c r="AU432" s="93" t="str">
        <f>IFERROR(IF(INDEX(RM_L_C,MATCH($U432,RM_KEY,0))="","",INDEX(RM_L_C,MATCH($U432,RM_KEY,0))),"")</f>
        <v/>
      </c>
      <c r="AV432" s="94" t="str">
        <f>IFERROR(IF(INDEX(RM_L_Au,MATCH($U432,RM_KEY,0))="","",INDEX(RM_L_Au,MATCH($U432,RM_KEY,0))),"")</f>
        <v/>
      </c>
      <c r="AW432" s="94" t="str">
        <f>IFERROR(IF(INDEX(RM_L_Ac,MATCH($U432,RM_KEY,0))="","",INDEX(RM_L_Ac,MATCH($U432,RM_KEY,0))),"")</f>
        <v/>
      </c>
      <c r="AX432" s="94" t="str">
        <f>IFERROR(IF(INDEX(RM_L_L,MATCH($U432,RM_KEY,0))="","",INDEX(RM_L_L,MATCH($U432,RM_KEY,0))),"")</f>
        <v/>
      </c>
      <c r="AY432" s="94" t="str">
        <f>IFERROR(IF(INDEX(RM_L_BI,MATCH($U432,RM_KEY,0))="","",INDEX(RM_L_BI,MATCH($U432,RM_KEY,0))),"")</f>
        <v/>
      </c>
      <c r="AZ432" s="94" t="str">
        <f>IFERROR(IF(INDEX(RM_L_Exp,MATCH($U432,RM_KEY,0))="","",INDEX(RM_L_Exp,MATCH($U432,RM_KEY,0))),"")</f>
        <v/>
      </c>
      <c r="BA432" s="94" t="str">
        <f>IFERROR(IF(INDEX(RM_L_Edu,MATCH($U432,RM_KEY,0))="","",INDEX(RM_L_Edu,MATCH($U432,RM_KEY,0))),"")</f>
        <v/>
      </c>
      <c r="BB432" s="89" t="n"/>
      <c r="BC432" s="90" t="n"/>
      <c r="BD432" s="90" t="n"/>
      <c r="BE432" s="90" t="n"/>
      <c r="BF432" s="90" t="inlineStr">
        <is>
          <t>M</t>
        </is>
      </c>
      <c r="BG432" s="90" t="inlineStr">
        <is>
          <t>H</t>
        </is>
      </c>
      <c r="BH432" s="90" t="inlineStr">
        <is>
          <t>M</t>
        </is>
      </c>
      <c r="BI432" s="93" t="n"/>
      <c r="BJ432" s="94" t="n"/>
      <c r="BK432" s="94" t="n"/>
      <c r="BL432" s="94" t="n"/>
      <c r="BM432" s="94" t="n"/>
      <c r="BN432" s="94" t="n"/>
      <c r="BO432" s="94" t="n"/>
      <c r="BP432" s="63" t="n"/>
      <c r="BQ432" s="95" t="str">
        <f>IF(CY432=0,"",IF(BP432&lt;&gt;"",BP432,IF(LEFT(W432,1)="X",W432,IF(OR(W432="B+",W432="C+"),INDEX(LAD_PC,MAX(1,MIN(14,MATCH(W432,LAD_PC,0)+IF((DA432-CZ432)&gt;=0.5,1,IF((DA432-CZ432)&lt;=-0.5,-1,0))))),INDEX(LAD_STD,MAX(1,MIN(12,MATCH(W432,LAD_STD,0)+IF((DA432-CZ432)&gt;=0.5,1,IF((DA432-CZ432)&lt;=-0.5,-1,0)))))))))</f>
        <v/>
      </c>
      <c r="BR432" s="86" t="str">
        <f>IF(BQ432="","",IFERROR(CHOOSE(INDEX(B_RANK,MATCH(BQ432,B_LVL,0)),"Band A · Practitioner","Band B · Specialist / Manager","B+ · Player-Coach","Band C · Principal / Head","C+ · Player-Coach","Band D · Business leadership","Band E · Enterprise leadership"),"Band X · Consultant"))</f>
        <v/>
      </c>
      <c r="BS432" s="86" t="str">
        <f>IF(BQ432="","",IF(BQ432=W432,"• Same",IF(INDEX(B_VAL,MATCH(BQ432,B_LVL,0))&gt;INDEX(B_VAL,MATCH(W432,B_LVL,0)),"▲ Up","▼ Down")))</f>
        <v/>
      </c>
      <c r="BT432" s="95" t="str">
        <f>IF(BQ432&lt;&gt;"",BQ432,W432)</f>
        <v>A3</v>
      </c>
      <c r="BU432" s="86" t="str">
        <f>IFERROR(IF($H432="","—",IF(OR(LEFT(BT432,1)="X",LEFT(INDEX($BT$7:$BT$592,MATCH($H432,$D$7:$D$592,0)),1)="X"),"—",IF(AND(LEFT(BT432,1)="E",LEFT(INDEX($BT$7:$BT$592,MATCH($H432,$D$7:$D$592,0)),1)="E"),"Exception · Band E",IF(INDEX(B_VAL,MATCH(BT432,B_LVL,0))&gt;=INDEX(B_VAL,MATCH(INDEX($BT$7:$BT$592,MATCH($H432,$D$7:$D$592,0)),B_LVL,0)),"⚠ At or above the manager",IF(INDEX(B_RANK,MATCH(BT432,B_LVL,0))=INDEX(B_RANK,MATCH(INDEX($BT$7:$BT$592,MATCH($H432,$D$7:$D$592,0)),B_LVL,0)),"⚠ Same band as the manager","OK"))))),"—")</f>
        <v>OK</v>
      </c>
      <c r="BV432" s="64" t="n"/>
      <c r="BW432" s="20">
        <f>IFERROR(INDEX(LMH_PTS,MATCH(AG432,LMH_KEY,0)),0)</f>
        <v>9</v>
      </c>
      <c r="BX432" s="21">
        <f>IFERROR(INDEX(LMH_PTS,MATCH(AH432,LMH_KEY,0)),0)</f>
        <v>3</v>
      </c>
      <c r="BY432" s="21">
        <f>IFERROR(INDEX(LMH_PTS,MATCH(AI432,LMH_KEY,0)),0)</f>
        <v>1</v>
      </c>
      <c r="BZ432" s="21">
        <f>IFERROR(INDEX(LMH_PTS,MATCH(AJ432,LMH_KEY,0)),0)</f>
        <v>1</v>
      </c>
      <c r="CA432" s="21">
        <f>IFERROR(INDEX(LMH_PTS,MATCH(AK432,LMH_KEY,0)),0)</f>
        <v>1</v>
      </c>
      <c r="CB432" s="21">
        <f>IFERROR(INDEX(LMH_PTS,MATCH(AL432,LMH_KEY,0)),0)</f>
        <v>1</v>
      </c>
      <c r="CC432" s="21">
        <f>IFERROR(INDEX(LMH_PTS,MATCH(AM432,LMH_KEY,0)),0)</f>
        <v>1</v>
      </c>
      <c r="CD432" s="21">
        <f>IFERROR(INDEX(LMH_PTS,MATCH(IF(AU432&lt;&gt;"",AU432,AG432),LMH_KEY,0)),0)</f>
        <v>9</v>
      </c>
      <c r="CE432" s="21">
        <f>IFERROR(INDEX(LMH_PTS,MATCH(IF(AV432&lt;&gt;"",AV432,AH432),LMH_KEY,0)),0)</f>
        <v>3</v>
      </c>
      <c r="CF432" s="21">
        <f>IFERROR(INDEX(LMH_PTS,MATCH(IF(AW432&lt;&gt;"",AW432,AI432),LMH_KEY,0)),0)</f>
        <v>1</v>
      </c>
      <c r="CG432" s="21">
        <f>IFERROR(INDEX(LMH_PTS,MATCH(IF(AX432&lt;&gt;"",AX432,AJ432),LMH_KEY,0)),0)</f>
        <v>1</v>
      </c>
      <c r="CH432" s="21">
        <f>IFERROR(INDEX(LMH_PTS,MATCH(IF(AY432&lt;&gt;"",AY432,AK432),LMH_KEY,0)),0)</f>
        <v>1</v>
      </c>
      <c r="CI432" s="21">
        <f>IFERROR(INDEX(LMH_PTS,MATCH(IF(AZ432&lt;&gt;"",AZ432,AL432),LMH_KEY,0)),0)</f>
        <v>1</v>
      </c>
      <c r="CJ432" s="21">
        <f>IFERROR(INDEX(LMH_PTS,MATCH(IF(BA432&lt;&gt;"",BA432,AM432),LMH_KEY,0)),0)</f>
        <v>1</v>
      </c>
      <c r="CK432" s="21">
        <f>IF(BB432="",0,IFERROR(INDEX(LMH_STEP,MATCH(BB432,LMH_KEY,0)),0))</f>
        <v>0</v>
      </c>
      <c r="CL432" s="21">
        <f>IF(BC432="",0,IFERROR(INDEX(LMH_STEP,MATCH(BC432,LMH_KEY,0)),0))</f>
        <v>0</v>
      </c>
      <c r="CM432" s="21">
        <f>IF(BD432="",0,IFERROR(INDEX(LMH_STEP,MATCH(BD432,LMH_KEY,0)),0))</f>
        <v>0</v>
      </c>
      <c r="CN432" s="21">
        <f>IF(BE432="",0,IFERROR(INDEX(LMH_STEP,MATCH(BE432,LMH_KEY,0)),0))</f>
        <v>0</v>
      </c>
      <c r="CO432" s="21">
        <f>IF(BF432="",0,IFERROR(INDEX(LMH_STEP,MATCH(BF432,LMH_KEY,0)),0))</f>
        <v>0</v>
      </c>
      <c r="CP432" s="21">
        <f>IF(BG432="",0,IFERROR(INDEX(LMH_STEP,MATCH(BG432,LMH_KEY,0)),0))</f>
        <v>1</v>
      </c>
      <c r="CQ432" s="21">
        <f>IF(BH432="",0,IFERROR(INDEX(LMH_STEP,MATCH(BH432,LMH_KEY,0)),0))</f>
        <v>0</v>
      </c>
      <c r="CR432" s="21">
        <f>IF(BI432&lt;&gt;"",IFERROR(INDEX(LMH_STEP,MATCH(BI432,LMH_KEY,0)),0),CK432)</f>
        <v>0</v>
      </c>
      <c r="CS432" s="21">
        <f>IF(BJ432&lt;&gt;"",IFERROR(INDEX(LMH_STEP,MATCH(BJ432,LMH_KEY,0)),0),CL432)</f>
        <v>0</v>
      </c>
      <c r="CT432" s="21">
        <f>IF(BK432&lt;&gt;"",IFERROR(INDEX(LMH_STEP,MATCH(BK432,LMH_KEY,0)),0),CM432)</f>
        <v>0</v>
      </c>
      <c r="CU432" s="21">
        <f>IF(BL432&lt;&gt;"",IFERROR(INDEX(LMH_STEP,MATCH(BL432,LMH_KEY,0)),0),CN432)</f>
        <v>0</v>
      </c>
      <c r="CV432" s="21">
        <f>IF(BM432&lt;&gt;"",IFERROR(INDEX(LMH_STEP,MATCH(BM432,LMH_KEY,0)),0),CO432)</f>
        <v>0</v>
      </c>
      <c r="CW432" s="21">
        <f>IF(BN432&lt;&gt;"",IFERROR(INDEX(LMH_STEP,MATCH(BN432,LMH_KEY,0)),0),CP432)</f>
        <v>1</v>
      </c>
      <c r="CX432" s="21">
        <f>IF(BO432&lt;&gt;"",IFERROR(INDEX(LMH_STEP,MATCH(BO432,LMH_KEY,0)),0),CQ432)</f>
        <v>0</v>
      </c>
      <c r="CY432" s="21">
        <f>COUNTA(BI432:BO432)+IF(BP432&lt;&gt;"",1,0)+IFERROR(INDEX(RM_LCNT,MATCH($U432,RM_KEY,0)),0)</f>
        <v>0</v>
      </c>
      <c r="CZ432" s="21">
        <f>IF((BW432+BX432+BY432+BZ432+CA432+CB432+CC432)=0,0,(BW432*CK432+BX432*CL432+BY432*CM432+BZ432*CN432+CA432*CO432+CB432*CP432+CC432*CQ432)/(BW432+BX432+BY432+BZ432+CA432+CB432+CC432))</f>
        <v>0.0588235294117647</v>
      </c>
      <c r="DA432" s="21">
        <f>IF((CD432+CE432+CF432+CG432+CH432+CI432+CJ432)=0,0,(CD432*CR432+CE432*CS432+CF432*CT432+CG432*CU432+CH432*CV432+CI432*CW432+CJ432*CX432)/(CD432+CE432+CF432+CG432+CH432+CI432+CJ432))</f>
        <v>0.0588235294117647</v>
      </c>
    </row>
    <row r="433" ht="70" customHeight="1">
      <c r="A433" s="59" t="inlineStr">
        <is>
          <t>Datatech</t>
        </is>
      </c>
      <c r="B433" s="17" t="inlineStr">
        <is>
          <t>Quality Assurance</t>
        </is>
      </c>
      <c r="C433" s="17" t="n">
        <v>2</v>
      </c>
      <c r="D433" s="17" t="inlineStr">
        <is>
          <t>IRISDTC005</t>
        </is>
      </c>
      <c r="E433" s="17" t="inlineStr">
        <is>
          <t>Smita Londhe</t>
        </is>
      </c>
      <c r="F433" s="17" t="inlineStr">
        <is>
          <t>QA Engineer</t>
        </is>
      </c>
      <c r="G433" s="17" t="inlineStr">
        <is>
          <t>Shilpa Dhobale</t>
        </is>
      </c>
      <c r="H433" s="17" t="inlineStr">
        <is>
          <t>IRISDT0001</t>
        </is>
      </c>
      <c r="I433" s="17" t="n">
        <v>3.7</v>
      </c>
      <c r="J433" s="17" t="inlineStr">
        <is>
          <t>M.E</t>
        </is>
      </c>
      <c r="K433" s="17" t="n"/>
      <c r="L433" s="82" t="inlineStr">
        <is>
          <t>20 of 20</t>
        </is>
      </c>
      <c r="M433" s="83" t="n"/>
      <c r="N433" s="83" t="n"/>
      <c r="O433" s="83" t="inlineStr">
        <is>
          <t>Latest rating: Not rated · manager · 9-box: Not placed · manager</t>
        </is>
      </c>
      <c r="P433" s="83" t="inlineStr">
        <is>
          <t>Complexity &amp; Expertise: A2: Manual, API, mobile, functional and regression testing with some automation; described generically → matches the start
Autonomy &amp; Decision: A2: States 'scope and defect decision' only; no detail → matches the start
Accountability &amp; Impact: A3: Accountable for release validation and QA sign-off before production → moved up 0.5
Leadership &amp; Strategy: A1: No guiding or leading of others described → matches the start</t>
        </is>
      </c>
      <c r="Q433" s="84" t="inlineStr">
        <is>
          <t>Open ▸</t>
        </is>
      </c>
      <c r="R433" s="84" t="inlineStr">
        <is>
          <t>Card ▸</t>
        </is>
      </c>
      <c r="S433" s="85" t="inlineStr">
        <is>
          <t>Quality Assurance</t>
        </is>
      </c>
      <c r="T433" s="86" t="inlineStr">
        <is>
          <t>Test Automation</t>
        </is>
      </c>
      <c r="U433" s="86" t="inlineStr">
        <is>
          <t>R072</t>
        </is>
      </c>
      <c r="V433" s="86" t="inlineStr">
        <is>
          <t>Test Automation · IC</t>
        </is>
      </c>
      <c r="W433" s="101" t="inlineStr">
        <is>
          <t>A3</t>
        </is>
      </c>
      <c r="X433" s="86" t="inlineStr">
        <is>
          <t>Band A · Practitioner</t>
        </is>
      </c>
      <c r="Y433" s="86" t="inlineStr">
        <is>
          <t>Senior QA Automation Engineer</t>
        </is>
      </c>
      <c r="Z433" s="86" t="n"/>
      <c r="AA433" s="86" t="inlineStr">
        <is>
          <t>Placed at A3 by the evidence: six ratings × market-derived weights and rules R1–R13 · no move needed for the reporting line</t>
        </is>
      </c>
      <c r="AB433" s="86" t="n"/>
      <c r="AC433" s="88" t="inlineStr">
        <is>
          <t>A2</t>
        </is>
      </c>
      <c r="AD433" s="21" t="inlineStr">
        <is>
          <t>Medium · 3.7 yrs vs market 2–5 yrs for A3</t>
        </is>
      </c>
      <c r="AE433" s="21" t="n"/>
      <c r="AF433" s="21" t="inlineStr">
        <is>
          <t>P2 · SFIA 3 Apply</t>
        </is>
      </c>
      <c r="AG433" s="89" t="str">
        <f>IFERROR(IF(INDEX(RM_I_C,MATCH($U433,RM_KEY,0))="","",INDEX(RM_I_C,MATCH($U433,RM_KEY,0))),"")</f>
        <v>H</v>
      </c>
      <c r="AH433" s="90" t="str">
        <f>IFERROR(IF(INDEX(RM_I_Au,MATCH($U433,RM_KEY,0))="","",INDEX(RM_I_Au,MATCH($U433,RM_KEY,0))),"")</f>
        <v>M</v>
      </c>
      <c r="AI433" s="90" t="str">
        <f>IFERROR(IF(INDEX(RM_I_Ac,MATCH($U433,RM_KEY,0))="","",INDEX(RM_I_Ac,MATCH($U433,RM_KEY,0))),"")</f>
        <v>L</v>
      </c>
      <c r="AJ433" s="90" t="str">
        <f>IFERROR(IF(INDEX(RM_I_L,MATCH($U433,RM_KEY,0))="","",INDEX(RM_I_L,MATCH($U433,RM_KEY,0))),"")</f>
        <v>L</v>
      </c>
      <c r="AK433" s="90" t="str">
        <f>IFERROR(IF(INDEX(RM_I_BI,MATCH($U433,RM_KEY,0))="","",INDEX(RM_I_BI,MATCH($U433,RM_KEY,0))),"")</f>
        <v>L</v>
      </c>
      <c r="AL433" s="90" t="str">
        <f>IFERROR(IF(INDEX(RM_I_Exp,MATCH($U433,RM_KEY,0))="","",INDEX(RM_I_Exp,MATCH($U433,RM_KEY,0))),"")</f>
        <v>L</v>
      </c>
      <c r="AM433" s="90" t="str">
        <f>IFERROR(IF(INDEX(RM_I_Edu,MATCH($U433,RM_KEY,0))="","",INDEX(RM_I_Edu,MATCH($U433,RM_KEY,0))),"")</f>
        <v>L</v>
      </c>
      <c r="AN433" s="91" t="str">
        <f>IFERROR(IF(INDEX(RM_M_C,MATCH($U433,RM_KEY,0))="","",INDEX(RM_M_C,MATCH($U433,RM_KEY,0))),"")</f>
        <v>H</v>
      </c>
      <c r="AO433" s="92" t="str">
        <f>IFERROR(IF(INDEX(RM_M_Au,MATCH($U433,RM_KEY,0))="","",INDEX(RM_M_Au,MATCH($U433,RM_KEY,0))),"")</f>
        <v>M</v>
      </c>
      <c r="AP433" s="92" t="str">
        <f>IFERROR(IF(INDEX(RM_M_Ac,MATCH($U433,RM_KEY,0))="","",INDEX(RM_M_Ac,MATCH($U433,RM_KEY,0))),"")</f>
        <v>M</v>
      </c>
      <c r="AQ433" s="92" t="str">
        <f>IFERROR(IF(INDEX(RM_M_L,MATCH($U433,RM_KEY,0))="","",INDEX(RM_M_L,MATCH($U433,RM_KEY,0))),"")</f>
        <v>L</v>
      </c>
      <c r="AR433" s="92" t="str">
        <f>IFERROR(IF(INDEX(RM_M_BI,MATCH($U433,RM_KEY,0))="","",INDEX(RM_M_BI,MATCH($U433,RM_KEY,0))),"")</f>
        <v>L</v>
      </c>
      <c r="AS433" s="92" t="str">
        <f>IFERROR(IF(INDEX(RM_M_Exp,MATCH($U433,RM_KEY,0))="","",INDEX(RM_M_Exp,MATCH($U433,RM_KEY,0))),"")</f>
        <v>L</v>
      </c>
      <c r="AT433" s="92" t="str">
        <f>IFERROR(IF(INDEX(RM_M_Edu,MATCH($U433,RM_KEY,0))="","",INDEX(RM_M_Edu,MATCH($U433,RM_KEY,0))),"")</f>
        <v>L</v>
      </c>
      <c r="AU433" s="93" t="str">
        <f>IFERROR(IF(INDEX(RM_L_C,MATCH($U433,RM_KEY,0))="","",INDEX(RM_L_C,MATCH($U433,RM_KEY,0))),"")</f>
        <v/>
      </c>
      <c r="AV433" s="94" t="str">
        <f>IFERROR(IF(INDEX(RM_L_Au,MATCH($U433,RM_KEY,0))="","",INDEX(RM_L_Au,MATCH($U433,RM_KEY,0))),"")</f>
        <v/>
      </c>
      <c r="AW433" s="94" t="str">
        <f>IFERROR(IF(INDEX(RM_L_Ac,MATCH($U433,RM_KEY,0))="","",INDEX(RM_L_Ac,MATCH($U433,RM_KEY,0))),"")</f>
        <v/>
      </c>
      <c r="AX433" s="94" t="str">
        <f>IFERROR(IF(INDEX(RM_L_L,MATCH($U433,RM_KEY,0))="","",INDEX(RM_L_L,MATCH($U433,RM_KEY,0))),"")</f>
        <v/>
      </c>
      <c r="AY433" s="94" t="str">
        <f>IFERROR(IF(INDEX(RM_L_BI,MATCH($U433,RM_KEY,0))="","",INDEX(RM_L_BI,MATCH($U433,RM_KEY,0))),"")</f>
        <v/>
      </c>
      <c r="AZ433" s="94" t="str">
        <f>IFERROR(IF(INDEX(RM_L_Exp,MATCH($U433,RM_KEY,0))="","",INDEX(RM_L_Exp,MATCH($U433,RM_KEY,0))),"")</f>
        <v/>
      </c>
      <c r="BA433" s="94" t="str">
        <f>IFERROR(IF(INDEX(RM_L_Edu,MATCH($U433,RM_KEY,0))="","",INDEX(RM_L_Edu,MATCH($U433,RM_KEY,0))),"")</f>
        <v/>
      </c>
      <c r="BB433" s="89" t="inlineStr">
        <is>
          <t>L</t>
        </is>
      </c>
      <c r="BC433" s="90" t="inlineStr">
        <is>
          <t>L</t>
        </is>
      </c>
      <c r="BD433" s="90" t="inlineStr">
        <is>
          <t>M</t>
        </is>
      </c>
      <c r="BE433" s="90" t="inlineStr">
        <is>
          <t>L</t>
        </is>
      </c>
      <c r="BF433" s="90" t="n"/>
      <c r="BG433" s="90" t="inlineStr">
        <is>
          <t>M</t>
        </is>
      </c>
      <c r="BH433" s="90" t="inlineStr">
        <is>
          <t>H</t>
        </is>
      </c>
      <c r="BI433" s="93" t="n"/>
      <c r="BJ433" s="94" t="n"/>
      <c r="BK433" s="94" t="n"/>
      <c r="BL433" s="94" t="n"/>
      <c r="BM433" s="94" t="n"/>
      <c r="BN433" s="94" t="n"/>
      <c r="BO433" s="94" t="n"/>
      <c r="BP433" s="63" t="n"/>
      <c r="BQ433" s="95" t="str">
        <f>IF(CY433=0,"",IF(BP433&lt;&gt;"",BP433,IF(LEFT(W433,1)="X",W433,IF(OR(W433="B+",W433="C+"),INDEX(LAD_PC,MAX(1,MIN(14,MATCH(W433,LAD_PC,0)+IF((DA433-CZ433)&gt;=0.5,1,IF((DA433-CZ433)&lt;=-0.5,-1,0))))),INDEX(LAD_STD,MAX(1,MIN(12,MATCH(W433,LAD_STD,0)+IF((DA433-CZ433)&gt;=0.5,1,IF((DA433-CZ433)&lt;=-0.5,-1,0)))))))))</f>
        <v/>
      </c>
      <c r="BR433" s="86" t="str">
        <f>IF(BQ433="","",IFERROR(CHOOSE(INDEX(B_RANK,MATCH(BQ433,B_LVL,0)),"Band A · Practitioner","Band B · Specialist / Manager","B+ · Player-Coach","Band C · Principal / Head","C+ · Player-Coach","Band D · Business leadership","Band E · Enterprise leadership"),"Band X · Consultant"))</f>
        <v/>
      </c>
      <c r="BS433" s="86" t="str">
        <f>IF(BQ433="","",IF(BQ433=W433,"• Same",IF(INDEX(B_VAL,MATCH(BQ433,B_LVL,0))&gt;INDEX(B_VAL,MATCH(W433,B_LVL,0)),"▲ Up","▼ Down")))</f>
        <v/>
      </c>
      <c r="BT433" s="95" t="str">
        <f>IF(BQ433&lt;&gt;"",BQ433,W433)</f>
        <v>A3</v>
      </c>
      <c r="BU433" s="86" t="str">
        <f>IFERROR(IF($H433="","—",IF(OR(LEFT(BT433,1)="X",LEFT(INDEX($BT$7:$BT$592,MATCH($H433,$D$7:$D$592,0)),1)="X"),"—",IF(AND(LEFT(BT433,1)="E",LEFT(INDEX($BT$7:$BT$592,MATCH($H433,$D$7:$D$592,0)),1)="E"),"Exception · Band E",IF(INDEX(B_VAL,MATCH(BT433,B_LVL,0))&gt;=INDEX(B_VAL,MATCH(INDEX($BT$7:$BT$592,MATCH($H433,$D$7:$D$592,0)),B_LVL,0)),"⚠ At or above the manager",IF(INDEX(B_RANK,MATCH(BT433,B_LVL,0))=INDEX(B_RANK,MATCH(INDEX($BT$7:$BT$592,MATCH($H433,$D$7:$D$592,0)),B_LVL,0)),"⚠ Same band as the manager","OK"))))),"—")</f>
        <v>OK</v>
      </c>
      <c r="BV433" s="64" t="n"/>
      <c r="BW433" s="20">
        <f>IFERROR(INDEX(LMH_PTS,MATCH(AG433,LMH_KEY,0)),0)</f>
        <v>9</v>
      </c>
      <c r="BX433" s="21">
        <f>IFERROR(INDEX(LMH_PTS,MATCH(AH433,LMH_KEY,0)),0)</f>
        <v>3</v>
      </c>
      <c r="BY433" s="21">
        <f>IFERROR(INDEX(LMH_PTS,MATCH(AI433,LMH_KEY,0)),0)</f>
        <v>1</v>
      </c>
      <c r="BZ433" s="21">
        <f>IFERROR(INDEX(LMH_PTS,MATCH(AJ433,LMH_KEY,0)),0)</f>
        <v>1</v>
      </c>
      <c r="CA433" s="21">
        <f>IFERROR(INDEX(LMH_PTS,MATCH(AK433,LMH_KEY,0)),0)</f>
        <v>1</v>
      </c>
      <c r="CB433" s="21">
        <f>IFERROR(INDEX(LMH_PTS,MATCH(AL433,LMH_KEY,0)),0)</f>
        <v>1</v>
      </c>
      <c r="CC433" s="21">
        <f>IFERROR(INDEX(LMH_PTS,MATCH(AM433,LMH_KEY,0)),0)</f>
        <v>1</v>
      </c>
      <c r="CD433" s="21">
        <f>IFERROR(INDEX(LMH_PTS,MATCH(IF(AU433&lt;&gt;"",AU433,AG433),LMH_KEY,0)),0)</f>
        <v>9</v>
      </c>
      <c r="CE433" s="21">
        <f>IFERROR(INDEX(LMH_PTS,MATCH(IF(AV433&lt;&gt;"",AV433,AH433),LMH_KEY,0)),0)</f>
        <v>3</v>
      </c>
      <c r="CF433" s="21">
        <f>IFERROR(INDEX(LMH_PTS,MATCH(IF(AW433&lt;&gt;"",AW433,AI433),LMH_KEY,0)),0)</f>
        <v>1</v>
      </c>
      <c r="CG433" s="21">
        <f>IFERROR(INDEX(LMH_PTS,MATCH(IF(AX433&lt;&gt;"",AX433,AJ433),LMH_KEY,0)),0)</f>
        <v>1</v>
      </c>
      <c r="CH433" s="21">
        <f>IFERROR(INDEX(LMH_PTS,MATCH(IF(AY433&lt;&gt;"",AY433,AK433),LMH_KEY,0)),0)</f>
        <v>1</v>
      </c>
      <c r="CI433" s="21">
        <f>IFERROR(INDEX(LMH_PTS,MATCH(IF(AZ433&lt;&gt;"",AZ433,AL433),LMH_KEY,0)),0)</f>
        <v>1</v>
      </c>
      <c r="CJ433" s="21">
        <f>IFERROR(INDEX(LMH_PTS,MATCH(IF(BA433&lt;&gt;"",BA433,AM433),LMH_KEY,0)),0)</f>
        <v>1</v>
      </c>
      <c r="CK433" s="21">
        <f>IF(BB433="",0,IFERROR(INDEX(LMH_STEP,MATCH(BB433,LMH_KEY,0)),0))</f>
        <v>-1</v>
      </c>
      <c r="CL433" s="21">
        <f>IF(BC433="",0,IFERROR(INDEX(LMH_STEP,MATCH(BC433,LMH_KEY,0)),0))</f>
        <v>-1</v>
      </c>
      <c r="CM433" s="21">
        <f>IF(BD433="",0,IFERROR(INDEX(LMH_STEP,MATCH(BD433,LMH_KEY,0)),0))</f>
        <v>0</v>
      </c>
      <c r="CN433" s="21">
        <f>IF(BE433="",0,IFERROR(INDEX(LMH_STEP,MATCH(BE433,LMH_KEY,0)),0))</f>
        <v>-1</v>
      </c>
      <c r="CO433" s="21">
        <f>IF(BF433="",0,IFERROR(INDEX(LMH_STEP,MATCH(BF433,LMH_KEY,0)),0))</f>
        <v>0</v>
      </c>
      <c r="CP433" s="21">
        <f>IF(BG433="",0,IFERROR(INDEX(LMH_STEP,MATCH(BG433,LMH_KEY,0)),0))</f>
        <v>0</v>
      </c>
      <c r="CQ433" s="21">
        <f>IF(BH433="",0,IFERROR(INDEX(LMH_STEP,MATCH(BH433,LMH_KEY,0)),0))</f>
        <v>1</v>
      </c>
      <c r="CR433" s="21">
        <f>IF(BI433&lt;&gt;"",IFERROR(INDEX(LMH_STEP,MATCH(BI433,LMH_KEY,0)),0),CK433)</f>
        <v>-1</v>
      </c>
      <c r="CS433" s="21">
        <f>IF(BJ433&lt;&gt;"",IFERROR(INDEX(LMH_STEP,MATCH(BJ433,LMH_KEY,0)),0),CL433)</f>
        <v>-1</v>
      </c>
      <c r="CT433" s="21">
        <f>IF(BK433&lt;&gt;"",IFERROR(INDEX(LMH_STEP,MATCH(BK433,LMH_KEY,0)),0),CM433)</f>
        <v>0</v>
      </c>
      <c r="CU433" s="21">
        <f>IF(BL433&lt;&gt;"",IFERROR(INDEX(LMH_STEP,MATCH(BL433,LMH_KEY,0)),0),CN433)</f>
        <v>-1</v>
      </c>
      <c r="CV433" s="21">
        <f>IF(BM433&lt;&gt;"",IFERROR(INDEX(LMH_STEP,MATCH(BM433,LMH_KEY,0)),0),CO433)</f>
        <v>0</v>
      </c>
      <c r="CW433" s="21">
        <f>IF(BN433&lt;&gt;"",IFERROR(INDEX(LMH_STEP,MATCH(BN433,LMH_KEY,0)),0),CP433)</f>
        <v>0</v>
      </c>
      <c r="CX433" s="21">
        <f>IF(BO433&lt;&gt;"",IFERROR(INDEX(LMH_STEP,MATCH(BO433,LMH_KEY,0)),0),CQ433)</f>
        <v>1</v>
      </c>
      <c r="CY433" s="21">
        <f>COUNTA(BI433:BO433)+IF(BP433&lt;&gt;"",1,0)+IFERROR(INDEX(RM_LCNT,MATCH($U433,RM_KEY,0)),0)</f>
        <v>0</v>
      </c>
      <c r="CZ433" s="21">
        <f>IF((BW433+BX433+BY433+BZ433+CA433+CB433+CC433)=0,0,(BW433*CK433+BX433*CL433+BY433*CM433+BZ433*CN433+CA433*CO433+CB433*CP433+CC433*CQ433)/(BW433+BX433+BY433+BZ433+CA433+CB433+CC433))</f>
        <v>-0.705882352941177</v>
      </c>
      <c r="DA433" s="21">
        <f>IF((CD433+CE433+CF433+CG433+CH433+CI433+CJ433)=0,0,(CD433*CR433+CE433*CS433+CF433*CT433+CG433*CU433+CH433*CV433+CI433*CW433+CJ433*CX433)/(CD433+CE433+CF433+CG433+CH433+CI433+CJ433))</f>
        <v>-0.705882352941177</v>
      </c>
    </row>
    <row r="434" ht="70" customHeight="1">
      <c r="A434" s="59" t="inlineStr">
        <is>
          <t>iFile</t>
        </is>
      </c>
      <c r="B434" s="17" t="inlineStr">
        <is>
          <t>XBRL Consulting</t>
        </is>
      </c>
      <c r="C434" s="17" t="n">
        <v>1</v>
      </c>
      <c r="D434" s="17" t="inlineStr">
        <is>
          <t>IRIS0362</t>
        </is>
      </c>
      <c r="E434" s="17" t="inlineStr">
        <is>
          <t>Rahul Dhamne</t>
        </is>
      </c>
      <c r="F434" s="17" t="inlineStr">
        <is>
          <t>Head Consulting</t>
        </is>
      </c>
      <c r="G434" s="17" t="inlineStr">
        <is>
          <t>Balachandran K</t>
        </is>
      </c>
      <c r="H434" s="17" t="inlineStr">
        <is>
          <t>IRIS0001</t>
        </is>
      </c>
      <c r="I434" s="17" t="n">
        <v>16.9</v>
      </c>
      <c r="J434" s="17" t="inlineStr">
        <is>
          <t>CA</t>
        </is>
      </c>
      <c r="K434" s="17" t="inlineStr">
        <is>
          <t>L7 – Head / Sr Director</t>
        </is>
      </c>
      <c r="L434" s="82" t="n"/>
      <c r="M434" s="83" t="n"/>
      <c r="N434" s="83" t="inlineStr">
        <is>
          <t>Annual · set by manager: N/A – span owner · assessor
Quarterly: N/A – span owner · assessor</t>
        </is>
      </c>
      <c r="O434" s="83" t="inlineStr">
        <is>
          <t>Latest rating: Not rated · manager · 9-box: Not placed · manager</t>
        </is>
      </c>
      <c r="P434" s="83" t="n"/>
      <c r="Q434" s="84" t="inlineStr">
        <is>
          <t>Open ▸</t>
        </is>
      </c>
      <c r="R434" s="84" t="inlineStr">
        <is>
          <t>Card ▸</t>
        </is>
      </c>
      <c r="S434" s="85" t="inlineStr">
        <is>
          <t>Executive Leadership</t>
        </is>
      </c>
      <c r="T434" s="86" t="inlineStr">
        <is>
          <t>Business Head</t>
        </is>
      </c>
      <c r="U434" s="86" t="inlineStr">
        <is>
          <t>R042</t>
        </is>
      </c>
      <c r="V434" s="86" t="inlineStr">
        <is>
          <t>Business Head · Manager</t>
        </is>
      </c>
      <c r="W434" s="98" t="inlineStr">
        <is>
          <t>C2</t>
        </is>
      </c>
      <c r="X434" s="86" t="inlineStr">
        <is>
          <t>Band C · Principal / Head</t>
        </is>
      </c>
      <c r="Y434" s="86" t="inlineStr">
        <is>
          <t>Head – Consulting</t>
        </is>
      </c>
      <c r="Z434" s="86" t="n"/>
      <c r="AA434" s="86" t="inlineStr">
        <is>
          <t>Placed at C2 by the evidence: six ratings × market-derived weights and rules R1–R13 · no move needed for the reporting line · department head · Executive Leadership · Business Head</t>
        </is>
      </c>
      <c r="AB434" s="86" t="n"/>
      <c r="AC434" s="88" t="inlineStr">
        <is>
          <t>C2</t>
        </is>
      </c>
      <c r="AD434" s="21" t="n"/>
      <c r="AE434" s="21" t="inlineStr">
        <is>
          <t>14 direct reports · norm 5–8 managers / associate heads</t>
        </is>
      </c>
      <c r="AF434" s="21" t="inlineStr">
        <is>
          <t>P7 / M6 · SFIA 6 Initiate, influence</t>
        </is>
      </c>
      <c r="AG434" s="89" t="str">
        <f>IFERROR(IF(INDEX(RM_I_C,MATCH($U434,RM_KEY,0))="","",INDEX(RM_I_C,MATCH($U434,RM_KEY,0))),"")</f>
        <v>H</v>
      </c>
      <c r="AH434" s="90" t="str">
        <f>IFERROR(IF(INDEX(RM_I_Au,MATCH($U434,RM_KEY,0))="","",INDEX(RM_I_Au,MATCH($U434,RM_KEY,0))),"")</f>
        <v>M</v>
      </c>
      <c r="AI434" s="90" t="str">
        <f>IFERROR(IF(INDEX(RM_I_Ac,MATCH($U434,RM_KEY,0))="","",INDEX(RM_I_Ac,MATCH($U434,RM_KEY,0))),"")</f>
        <v>M</v>
      </c>
      <c r="AJ434" s="90" t="str">
        <f>IFERROR(IF(INDEX(RM_I_L,MATCH($U434,RM_KEY,0))="","",INDEX(RM_I_L,MATCH($U434,RM_KEY,0))),"")</f>
        <v>M</v>
      </c>
      <c r="AK434" s="90" t="str">
        <f>IFERROR(IF(INDEX(RM_I_BI,MATCH($U434,RM_KEY,0))="","",INDEX(RM_I_BI,MATCH($U434,RM_KEY,0))),"")</f>
        <v>L</v>
      </c>
      <c r="AL434" s="90" t="str">
        <f>IFERROR(IF(INDEX(RM_I_Exp,MATCH($U434,RM_KEY,0))="","",INDEX(RM_I_Exp,MATCH($U434,RM_KEY,0))),"")</f>
        <v>L</v>
      </c>
      <c r="AM434" s="90" t="str">
        <f>IFERROR(IF(INDEX(RM_I_Edu,MATCH($U434,RM_KEY,0))="","",INDEX(RM_I_Edu,MATCH($U434,RM_KEY,0))),"")</f>
        <v>L</v>
      </c>
      <c r="AN434" s="91" t="str">
        <f>IFERROR(IF(INDEX(RM_M_C,MATCH($U434,RM_KEY,0))="","",INDEX(RM_M_C,MATCH($U434,RM_KEY,0))),"")</f>
        <v>H</v>
      </c>
      <c r="AO434" s="92" t="str">
        <f>IFERROR(IF(INDEX(RM_M_Au,MATCH($U434,RM_KEY,0))="","",INDEX(RM_M_Au,MATCH($U434,RM_KEY,0))),"")</f>
        <v>M</v>
      </c>
      <c r="AP434" s="92" t="str">
        <f>IFERROR(IF(INDEX(RM_M_Ac,MATCH($U434,RM_KEY,0))="","",INDEX(RM_M_Ac,MATCH($U434,RM_KEY,0))),"")</f>
        <v>M</v>
      </c>
      <c r="AQ434" s="92" t="str">
        <f>IFERROR(IF(INDEX(RM_M_L,MATCH($U434,RM_KEY,0))="","",INDEX(RM_M_L,MATCH($U434,RM_KEY,0))),"")</f>
        <v>M</v>
      </c>
      <c r="AR434" s="92" t="str">
        <f>IFERROR(IF(INDEX(RM_M_BI,MATCH($U434,RM_KEY,0))="","",INDEX(RM_M_BI,MATCH($U434,RM_KEY,0))),"")</f>
        <v>L</v>
      </c>
      <c r="AS434" s="92" t="str">
        <f>IFERROR(IF(INDEX(RM_M_Exp,MATCH($U434,RM_KEY,0))="","",INDEX(RM_M_Exp,MATCH($U434,RM_KEY,0))),"")</f>
        <v>L</v>
      </c>
      <c r="AT434" s="92" t="str">
        <f>IFERROR(IF(INDEX(RM_M_Edu,MATCH($U434,RM_KEY,0))="","",INDEX(RM_M_Edu,MATCH($U434,RM_KEY,0))),"")</f>
        <v>L</v>
      </c>
      <c r="AU434" s="93" t="str">
        <f>IFERROR(IF(INDEX(RM_L_C,MATCH($U434,RM_KEY,0))="","",INDEX(RM_L_C,MATCH($U434,RM_KEY,0))),"")</f>
        <v/>
      </c>
      <c r="AV434" s="94" t="str">
        <f>IFERROR(IF(INDEX(RM_L_Au,MATCH($U434,RM_KEY,0))="","",INDEX(RM_L_Au,MATCH($U434,RM_KEY,0))),"")</f>
        <v/>
      </c>
      <c r="AW434" s="94" t="str">
        <f>IFERROR(IF(INDEX(RM_L_Ac,MATCH($U434,RM_KEY,0))="","",INDEX(RM_L_Ac,MATCH($U434,RM_KEY,0))),"")</f>
        <v/>
      </c>
      <c r="AX434" s="94" t="str">
        <f>IFERROR(IF(INDEX(RM_L_L,MATCH($U434,RM_KEY,0))="","",INDEX(RM_L_L,MATCH($U434,RM_KEY,0))),"")</f>
        <v/>
      </c>
      <c r="AY434" s="94" t="str">
        <f>IFERROR(IF(INDEX(RM_L_BI,MATCH($U434,RM_KEY,0))="","",INDEX(RM_L_BI,MATCH($U434,RM_KEY,0))),"")</f>
        <v/>
      </c>
      <c r="AZ434" s="94" t="str">
        <f>IFERROR(IF(INDEX(RM_L_Exp,MATCH($U434,RM_KEY,0))="","",INDEX(RM_L_Exp,MATCH($U434,RM_KEY,0))),"")</f>
        <v/>
      </c>
      <c r="BA434" s="94" t="str">
        <f>IFERROR(IF(INDEX(RM_L_Edu,MATCH($U434,RM_KEY,0))="","",INDEX(RM_L_Edu,MATCH($U434,RM_KEY,0))),"")</f>
        <v/>
      </c>
      <c r="BB434" s="89" t="n"/>
      <c r="BC434" s="90" t="n"/>
      <c r="BD434" s="90" t="n"/>
      <c r="BE434" s="90" t="n"/>
      <c r="BF434" s="90" t="n"/>
      <c r="BG434" s="90" t="inlineStr">
        <is>
          <t>H</t>
        </is>
      </c>
      <c r="BH434" s="90" t="inlineStr">
        <is>
          <t>H</t>
        </is>
      </c>
      <c r="BI434" s="93" t="n"/>
      <c r="BJ434" s="94" t="n"/>
      <c r="BK434" s="94" t="n"/>
      <c r="BL434" s="94" t="n"/>
      <c r="BM434" s="94" t="n"/>
      <c r="BN434" s="94" t="n"/>
      <c r="BO434" s="94" t="n"/>
      <c r="BP434" s="63" t="n"/>
      <c r="BQ434" s="95" t="str">
        <f>IF(CY434=0,"",IF(BP434&lt;&gt;"",BP434,IF(LEFT(W434,1)="X",W434,IF(OR(W434="B+",W434="C+"),INDEX(LAD_PC,MAX(1,MIN(14,MATCH(W434,LAD_PC,0)+IF((DA434-CZ434)&gt;=0.5,1,IF((DA434-CZ434)&lt;=-0.5,-1,0))))),INDEX(LAD_STD,MAX(1,MIN(12,MATCH(W434,LAD_STD,0)+IF((DA434-CZ434)&gt;=0.5,1,IF((DA434-CZ434)&lt;=-0.5,-1,0)))))))))</f>
        <v/>
      </c>
      <c r="BR434" s="86" t="str">
        <f>IF(BQ434="","",IFERROR(CHOOSE(INDEX(B_RANK,MATCH(BQ434,B_LVL,0)),"Band A · Practitioner","Band B · Specialist / Manager","B+ · Player-Coach","Band C · Principal / Head","C+ · Player-Coach","Band D · Business leadership","Band E · Enterprise leadership"),"Band X · Consultant"))</f>
        <v/>
      </c>
      <c r="BS434" s="86" t="str">
        <f>IF(BQ434="","",IF(BQ434=W434,"• Same",IF(INDEX(B_VAL,MATCH(BQ434,B_LVL,0))&gt;INDEX(B_VAL,MATCH(W434,B_LVL,0)),"▲ Up","▼ Down")))</f>
        <v/>
      </c>
      <c r="BT434" s="95" t="str">
        <f>IF(BQ434&lt;&gt;"",BQ434,W434)</f>
        <v>C2</v>
      </c>
      <c r="BU434" s="86" t="str">
        <f>IFERROR(IF($H434="","—",IF(OR(LEFT(BT434,1)="X",LEFT(INDEX($BT$7:$BT$592,MATCH($H434,$D$7:$D$592,0)),1)="X"),"—",IF(AND(LEFT(BT434,1)="E",LEFT(INDEX($BT$7:$BT$592,MATCH($H434,$D$7:$D$592,0)),1)="E"),"Exception · Band E",IF(INDEX(B_VAL,MATCH(BT434,B_LVL,0))&gt;=INDEX(B_VAL,MATCH(INDEX($BT$7:$BT$592,MATCH($H434,$D$7:$D$592,0)),B_LVL,0)),"⚠ At or above the manager",IF(INDEX(B_RANK,MATCH(BT434,B_LVL,0))=INDEX(B_RANK,MATCH(INDEX($BT$7:$BT$592,MATCH($H434,$D$7:$D$592,0)),B_LVL,0)),"⚠ Same band as the manager","OK"))))),"—")</f>
        <v>OK</v>
      </c>
      <c r="BV434" s="64" t="n"/>
      <c r="BW434" s="20">
        <f>IFERROR(INDEX(LMH_PTS,MATCH(AG434,LMH_KEY,0)),0)</f>
        <v>9</v>
      </c>
      <c r="BX434" s="21">
        <f>IFERROR(INDEX(LMH_PTS,MATCH(AH434,LMH_KEY,0)),0)</f>
        <v>3</v>
      </c>
      <c r="BY434" s="21">
        <f>IFERROR(INDEX(LMH_PTS,MATCH(AI434,LMH_KEY,0)),0)</f>
        <v>3</v>
      </c>
      <c r="BZ434" s="21">
        <f>IFERROR(INDEX(LMH_PTS,MATCH(AJ434,LMH_KEY,0)),0)</f>
        <v>3</v>
      </c>
      <c r="CA434" s="21">
        <f>IFERROR(INDEX(LMH_PTS,MATCH(AK434,LMH_KEY,0)),0)</f>
        <v>1</v>
      </c>
      <c r="CB434" s="21">
        <f>IFERROR(INDEX(LMH_PTS,MATCH(AL434,LMH_KEY,0)),0)</f>
        <v>1</v>
      </c>
      <c r="CC434" s="21">
        <f>IFERROR(INDEX(LMH_PTS,MATCH(AM434,LMH_KEY,0)),0)</f>
        <v>1</v>
      </c>
      <c r="CD434" s="21">
        <f>IFERROR(INDEX(LMH_PTS,MATCH(IF(AU434&lt;&gt;"",AU434,AG434),LMH_KEY,0)),0)</f>
        <v>9</v>
      </c>
      <c r="CE434" s="21">
        <f>IFERROR(INDEX(LMH_PTS,MATCH(IF(AV434&lt;&gt;"",AV434,AH434),LMH_KEY,0)),0)</f>
        <v>3</v>
      </c>
      <c r="CF434" s="21">
        <f>IFERROR(INDEX(LMH_PTS,MATCH(IF(AW434&lt;&gt;"",AW434,AI434),LMH_KEY,0)),0)</f>
        <v>3</v>
      </c>
      <c r="CG434" s="21">
        <f>IFERROR(INDEX(LMH_PTS,MATCH(IF(AX434&lt;&gt;"",AX434,AJ434),LMH_KEY,0)),0)</f>
        <v>3</v>
      </c>
      <c r="CH434" s="21">
        <f>IFERROR(INDEX(LMH_PTS,MATCH(IF(AY434&lt;&gt;"",AY434,AK434),LMH_KEY,0)),0)</f>
        <v>1</v>
      </c>
      <c r="CI434" s="21">
        <f>IFERROR(INDEX(LMH_PTS,MATCH(IF(AZ434&lt;&gt;"",AZ434,AL434),LMH_KEY,0)),0)</f>
        <v>1</v>
      </c>
      <c r="CJ434" s="21">
        <f>IFERROR(INDEX(LMH_PTS,MATCH(IF(BA434&lt;&gt;"",BA434,AM434),LMH_KEY,0)),0)</f>
        <v>1</v>
      </c>
      <c r="CK434" s="21">
        <f>IF(BB434="",0,IFERROR(INDEX(LMH_STEP,MATCH(BB434,LMH_KEY,0)),0))</f>
        <v>0</v>
      </c>
      <c r="CL434" s="21">
        <f>IF(BC434="",0,IFERROR(INDEX(LMH_STEP,MATCH(BC434,LMH_KEY,0)),0))</f>
        <v>0</v>
      </c>
      <c r="CM434" s="21">
        <f>IF(BD434="",0,IFERROR(INDEX(LMH_STEP,MATCH(BD434,LMH_KEY,0)),0))</f>
        <v>0</v>
      </c>
      <c r="CN434" s="21">
        <f>IF(BE434="",0,IFERROR(INDEX(LMH_STEP,MATCH(BE434,LMH_KEY,0)),0))</f>
        <v>0</v>
      </c>
      <c r="CO434" s="21">
        <f>IF(BF434="",0,IFERROR(INDEX(LMH_STEP,MATCH(BF434,LMH_KEY,0)),0))</f>
        <v>0</v>
      </c>
      <c r="CP434" s="21">
        <f>IF(BG434="",0,IFERROR(INDEX(LMH_STEP,MATCH(BG434,LMH_KEY,0)),0))</f>
        <v>1</v>
      </c>
      <c r="CQ434" s="21">
        <f>IF(BH434="",0,IFERROR(INDEX(LMH_STEP,MATCH(BH434,LMH_KEY,0)),0))</f>
        <v>1</v>
      </c>
      <c r="CR434" s="21">
        <f>IF(BI434&lt;&gt;"",IFERROR(INDEX(LMH_STEP,MATCH(BI434,LMH_KEY,0)),0),CK434)</f>
        <v>0</v>
      </c>
      <c r="CS434" s="21">
        <f>IF(BJ434&lt;&gt;"",IFERROR(INDEX(LMH_STEP,MATCH(BJ434,LMH_KEY,0)),0),CL434)</f>
        <v>0</v>
      </c>
      <c r="CT434" s="21">
        <f>IF(BK434&lt;&gt;"",IFERROR(INDEX(LMH_STEP,MATCH(BK434,LMH_KEY,0)),0),CM434)</f>
        <v>0</v>
      </c>
      <c r="CU434" s="21">
        <f>IF(BL434&lt;&gt;"",IFERROR(INDEX(LMH_STEP,MATCH(BL434,LMH_KEY,0)),0),CN434)</f>
        <v>0</v>
      </c>
      <c r="CV434" s="21">
        <f>IF(BM434&lt;&gt;"",IFERROR(INDEX(LMH_STEP,MATCH(BM434,LMH_KEY,0)),0),CO434)</f>
        <v>0</v>
      </c>
      <c r="CW434" s="21">
        <f>IF(BN434&lt;&gt;"",IFERROR(INDEX(LMH_STEP,MATCH(BN434,LMH_KEY,0)),0),CP434)</f>
        <v>1</v>
      </c>
      <c r="CX434" s="21">
        <f>IF(BO434&lt;&gt;"",IFERROR(INDEX(LMH_STEP,MATCH(BO434,LMH_KEY,0)),0),CQ434)</f>
        <v>1</v>
      </c>
      <c r="CY434" s="21">
        <f>COUNTA(BI434:BO434)+IF(BP434&lt;&gt;"",1,0)+IFERROR(INDEX(RM_LCNT,MATCH($U434,RM_KEY,0)),0)</f>
        <v>0</v>
      </c>
      <c r="CZ434" s="21">
        <f>IF((BW434+BX434+BY434+BZ434+CA434+CB434+CC434)=0,0,(BW434*CK434+BX434*CL434+BY434*CM434+BZ434*CN434+CA434*CO434+CB434*CP434+CC434*CQ434)/(BW434+BX434+BY434+BZ434+CA434+CB434+CC434))</f>
        <v>0.0952380952380952</v>
      </c>
      <c r="DA434" s="21">
        <f>IF((CD434+CE434+CF434+CG434+CH434+CI434+CJ434)=0,0,(CD434*CR434+CE434*CS434+CF434*CT434+CG434*CU434+CH434*CV434+CI434*CW434+CJ434*CX434)/(CD434+CE434+CF434+CG434+CH434+CI434+CJ434))</f>
        <v>0.0952380952380952</v>
      </c>
    </row>
    <row r="435" ht="70" customHeight="1">
      <c r="A435" s="59" t="inlineStr">
        <is>
          <t>iFile</t>
        </is>
      </c>
      <c r="B435" s="17" t="inlineStr">
        <is>
          <t>XBRL Consulting</t>
        </is>
      </c>
      <c r="C435" s="17" t="n">
        <v>2</v>
      </c>
      <c r="D435" s="17" t="inlineStr">
        <is>
          <t>IRIS2306</t>
        </is>
      </c>
      <c r="E435" s="17" t="inlineStr">
        <is>
          <t>Akshay Jain</t>
        </is>
      </c>
      <c r="F435" s="17" t="inlineStr">
        <is>
          <t>Lead Consultant</t>
        </is>
      </c>
      <c r="G435" s="17" t="inlineStr">
        <is>
          <t>Rahul Dhamne</t>
        </is>
      </c>
      <c r="H435" s="17" t="inlineStr">
        <is>
          <t>IRIS0362</t>
        </is>
      </c>
      <c r="I435" s="17" t="n">
        <v>13.8</v>
      </c>
      <c r="J435" s="17" t="inlineStr">
        <is>
          <t>CWA</t>
        </is>
      </c>
      <c r="K435" s="17" t="inlineStr">
        <is>
          <t>L5 – Lead · IC</t>
        </is>
      </c>
      <c r="L435" s="82" t="inlineStr">
        <is>
          <t>14 of 20</t>
        </is>
      </c>
      <c r="M435" s="83" t="n"/>
      <c r="N435"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35" s="83" t="inlineStr">
        <is>
          <t>Latest rating: 4 · Potential: High · 9-box: Future Leader</t>
        </is>
      </c>
      <c r="P435" s="83" t="inlineStr">
        <is>
          <t>Complexity &amp; Expertise: A3: Requirement gathering, data dictionary development, testing and R&amp;D; one-line answers → moved down 0.5
Autonomy &amp; Decision: A2: Decides the data dictionary; nothing wider described → moved down 0.5
Accountability &amp; Impact: A2: Accountable for the data dictionary; errors mean rework and escalation → moved down 0.5
Leadership &amp; Strategy: A1: No leading, mentoring or team described despite Lead title → moved down 0.5</t>
        </is>
      </c>
      <c r="Q435" s="84" t="inlineStr">
        <is>
          <t>Open ▸</t>
        </is>
      </c>
      <c r="R435" s="84" t="inlineStr">
        <is>
          <t>Card ▸</t>
        </is>
      </c>
      <c r="S435" s="85" t="inlineStr">
        <is>
          <t>Consulting &amp; Professional Services</t>
        </is>
      </c>
      <c r="T435" s="86" t="inlineStr">
        <is>
          <t>Taxonomy Design &amp; Regulatory Consulting</t>
        </is>
      </c>
      <c r="U435" s="86" t="inlineStr">
        <is>
          <t>R011</t>
        </is>
      </c>
      <c r="V435" s="86" t="inlineStr">
        <is>
          <t>Taxonomy Design &amp; Regulatory Consulting · IC</t>
        </is>
      </c>
      <c r="W435" s="99" t="inlineStr">
        <is>
          <t>B2</t>
        </is>
      </c>
      <c r="X435" s="86" t="inlineStr">
        <is>
          <t>Band B · Specialist / Manager</t>
        </is>
      </c>
      <c r="Y435" s="86" t="inlineStr">
        <is>
          <t>Senior Taxonomy Specialist</t>
        </is>
      </c>
      <c r="Z435" s="86" t="n"/>
      <c r="AA435" s="86" t="inlineStr">
        <is>
          <t>Placed at B2 by the evidence: six ratings × market-derived weights and rules R1–R13 · no move needed for the reporting line</t>
        </is>
      </c>
      <c r="AB435" s="86" t="n"/>
      <c r="AC435" s="88" t="inlineStr">
        <is>
          <t>B2</t>
        </is>
      </c>
      <c r="AD435" s="21" t="inlineStr">
        <is>
          <t>High · 13.8 yrs vs market 6–10 yrs for B2</t>
        </is>
      </c>
      <c r="AE435" s="21" t="n"/>
      <c r="AF435" s="21" t="inlineStr">
        <is>
          <t>P4 / M3 · SFIA 4–5</t>
        </is>
      </c>
      <c r="AG435" s="89" t="str">
        <f>IFERROR(IF(INDEX(RM_I_C,MATCH($U435,RM_KEY,0))="","",INDEX(RM_I_C,MATCH($U435,RM_KEY,0))),"")</f>
        <v>H</v>
      </c>
      <c r="AH435" s="90" t="str">
        <f>IFERROR(IF(INDEX(RM_I_Au,MATCH($U435,RM_KEY,0))="","",INDEX(RM_I_Au,MATCH($U435,RM_KEY,0))),"")</f>
        <v>M</v>
      </c>
      <c r="AI435" s="90" t="str">
        <f>IFERROR(IF(INDEX(RM_I_Ac,MATCH($U435,RM_KEY,0))="","",INDEX(RM_I_Ac,MATCH($U435,RM_KEY,0))),"")</f>
        <v>M</v>
      </c>
      <c r="AJ435" s="90" t="str">
        <f>IFERROR(IF(INDEX(RM_I_L,MATCH($U435,RM_KEY,0))="","",INDEX(RM_I_L,MATCH($U435,RM_KEY,0))),"")</f>
        <v>L</v>
      </c>
      <c r="AK435" s="90" t="str">
        <f>IFERROR(IF(INDEX(RM_I_BI,MATCH($U435,RM_KEY,0))="","",INDEX(RM_I_BI,MATCH($U435,RM_KEY,0))),"")</f>
        <v>L</v>
      </c>
      <c r="AL435" s="90" t="str">
        <f>IFERROR(IF(INDEX(RM_I_Exp,MATCH($U435,RM_KEY,0))="","",INDEX(RM_I_Exp,MATCH($U435,RM_KEY,0))),"")</f>
        <v>L</v>
      </c>
      <c r="AM435" s="90" t="str">
        <f>IFERROR(IF(INDEX(RM_I_Edu,MATCH($U435,RM_KEY,0))="","",INDEX(RM_I_Edu,MATCH($U435,RM_KEY,0))),"")</f>
        <v>L</v>
      </c>
      <c r="AN435" s="91" t="str">
        <f>IFERROR(IF(INDEX(RM_M_C,MATCH($U435,RM_KEY,0))="","",INDEX(RM_M_C,MATCH($U435,RM_KEY,0))),"")</f>
        <v>H</v>
      </c>
      <c r="AO435" s="92" t="str">
        <f>IFERROR(IF(INDEX(RM_M_Au,MATCH($U435,RM_KEY,0))="","",INDEX(RM_M_Au,MATCH($U435,RM_KEY,0))),"")</f>
        <v>M</v>
      </c>
      <c r="AP435" s="92" t="str">
        <f>IFERROR(IF(INDEX(RM_M_Ac,MATCH($U435,RM_KEY,0))="","",INDEX(RM_M_Ac,MATCH($U435,RM_KEY,0))),"")</f>
        <v>M</v>
      </c>
      <c r="AQ435" s="92" t="str">
        <f>IFERROR(IF(INDEX(RM_M_L,MATCH($U435,RM_KEY,0))="","",INDEX(RM_M_L,MATCH($U435,RM_KEY,0))),"")</f>
        <v>L</v>
      </c>
      <c r="AR435" s="92" t="str">
        <f>IFERROR(IF(INDEX(RM_M_BI,MATCH($U435,RM_KEY,0))="","",INDEX(RM_M_BI,MATCH($U435,RM_KEY,0))),"")</f>
        <v>L</v>
      </c>
      <c r="AS435" s="92" t="str">
        <f>IFERROR(IF(INDEX(RM_M_Exp,MATCH($U435,RM_KEY,0))="","",INDEX(RM_M_Exp,MATCH($U435,RM_KEY,0))),"")</f>
        <v>L</v>
      </c>
      <c r="AT435" s="92" t="str">
        <f>IFERROR(IF(INDEX(RM_M_Edu,MATCH($U435,RM_KEY,0))="","",INDEX(RM_M_Edu,MATCH($U435,RM_KEY,0))),"")</f>
        <v>L</v>
      </c>
      <c r="AU435" s="93" t="str">
        <f>IFERROR(IF(INDEX(RM_L_C,MATCH($U435,RM_KEY,0))="","",INDEX(RM_L_C,MATCH($U435,RM_KEY,0))),"")</f>
        <v/>
      </c>
      <c r="AV435" s="94" t="str">
        <f>IFERROR(IF(INDEX(RM_L_Au,MATCH($U435,RM_KEY,0))="","",INDEX(RM_L_Au,MATCH($U435,RM_KEY,0))),"")</f>
        <v/>
      </c>
      <c r="AW435" s="94" t="str">
        <f>IFERROR(IF(INDEX(RM_L_Ac,MATCH($U435,RM_KEY,0))="","",INDEX(RM_L_Ac,MATCH($U435,RM_KEY,0))),"")</f>
        <v/>
      </c>
      <c r="AX435" s="94" t="str">
        <f>IFERROR(IF(INDEX(RM_L_L,MATCH($U435,RM_KEY,0))="","",INDEX(RM_L_L,MATCH($U435,RM_KEY,0))),"")</f>
        <v/>
      </c>
      <c r="AY435" s="94" t="str">
        <f>IFERROR(IF(INDEX(RM_L_BI,MATCH($U435,RM_KEY,0))="","",INDEX(RM_L_BI,MATCH($U435,RM_KEY,0))),"")</f>
        <v/>
      </c>
      <c r="AZ435" s="94" t="str">
        <f>IFERROR(IF(INDEX(RM_L_Exp,MATCH($U435,RM_KEY,0))="","",INDEX(RM_L_Exp,MATCH($U435,RM_KEY,0))),"")</f>
        <v/>
      </c>
      <c r="BA435" s="94" t="str">
        <f>IFERROR(IF(INDEX(RM_L_Edu,MATCH($U435,RM_KEY,0))="","",INDEX(RM_L_Edu,MATCH($U435,RM_KEY,0))),"")</f>
        <v/>
      </c>
      <c r="BB435" s="89" t="inlineStr">
        <is>
          <t>M</t>
        </is>
      </c>
      <c r="BC435" s="90" t="inlineStr">
        <is>
          <t>M</t>
        </is>
      </c>
      <c r="BD435" s="90" t="inlineStr">
        <is>
          <t>M</t>
        </is>
      </c>
      <c r="BE435" s="90" t="inlineStr">
        <is>
          <t>L</t>
        </is>
      </c>
      <c r="BF435" s="90" t="n"/>
      <c r="BG435" s="90" t="inlineStr">
        <is>
          <t>H</t>
        </is>
      </c>
      <c r="BH435" s="90" t="inlineStr">
        <is>
          <t>H</t>
        </is>
      </c>
      <c r="BI435" s="93" t="n"/>
      <c r="BJ435" s="94" t="n"/>
      <c r="BK435" s="94" t="n"/>
      <c r="BL435" s="94" t="n"/>
      <c r="BM435" s="94" t="n"/>
      <c r="BN435" s="94" t="n"/>
      <c r="BO435" s="94" t="n"/>
      <c r="BP435" s="63" t="n"/>
      <c r="BQ435" s="95" t="str">
        <f>IF(CY435=0,"",IF(BP435&lt;&gt;"",BP435,IF(LEFT(W435,1)="X",W435,IF(OR(W435="B+",W435="C+"),INDEX(LAD_PC,MAX(1,MIN(14,MATCH(W435,LAD_PC,0)+IF((DA435-CZ435)&gt;=0.5,1,IF((DA435-CZ435)&lt;=-0.5,-1,0))))),INDEX(LAD_STD,MAX(1,MIN(12,MATCH(W435,LAD_STD,0)+IF((DA435-CZ435)&gt;=0.5,1,IF((DA435-CZ435)&lt;=-0.5,-1,0)))))))))</f>
        <v/>
      </c>
      <c r="BR435" s="86" t="str">
        <f>IF(BQ435="","",IFERROR(CHOOSE(INDEX(B_RANK,MATCH(BQ435,B_LVL,0)),"Band A · Practitioner","Band B · Specialist / Manager","B+ · Player-Coach","Band C · Principal / Head","C+ · Player-Coach","Band D · Business leadership","Band E · Enterprise leadership"),"Band X · Consultant"))</f>
        <v/>
      </c>
      <c r="BS435" s="86" t="str">
        <f>IF(BQ435="","",IF(BQ435=W435,"• Same",IF(INDEX(B_VAL,MATCH(BQ435,B_LVL,0))&gt;INDEX(B_VAL,MATCH(W435,B_LVL,0)),"▲ Up","▼ Down")))</f>
        <v/>
      </c>
      <c r="BT435" s="95" t="str">
        <f>IF(BQ435&lt;&gt;"",BQ435,W435)</f>
        <v>B2</v>
      </c>
      <c r="BU435" s="86" t="str">
        <f>IFERROR(IF($H435="","—",IF(OR(LEFT(BT435,1)="X",LEFT(INDEX($BT$7:$BT$592,MATCH($H435,$D$7:$D$592,0)),1)="X"),"—",IF(AND(LEFT(BT435,1)="E",LEFT(INDEX($BT$7:$BT$592,MATCH($H435,$D$7:$D$592,0)),1)="E"),"Exception · Band E",IF(INDEX(B_VAL,MATCH(BT435,B_LVL,0))&gt;=INDEX(B_VAL,MATCH(INDEX($BT$7:$BT$592,MATCH($H435,$D$7:$D$592,0)),B_LVL,0)),"⚠ At or above the manager",IF(INDEX(B_RANK,MATCH(BT435,B_LVL,0))=INDEX(B_RANK,MATCH(INDEX($BT$7:$BT$592,MATCH($H435,$D$7:$D$592,0)),B_LVL,0)),"⚠ Same band as the manager","OK"))))),"—")</f>
        <v>OK</v>
      </c>
      <c r="BV435" s="64" t="n"/>
      <c r="BW435" s="20">
        <f>IFERROR(INDEX(LMH_PTS,MATCH(AG435,LMH_KEY,0)),0)</f>
        <v>9</v>
      </c>
      <c r="BX435" s="21">
        <f>IFERROR(INDEX(LMH_PTS,MATCH(AH435,LMH_KEY,0)),0)</f>
        <v>3</v>
      </c>
      <c r="BY435" s="21">
        <f>IFERROR(INDEX(LMH_PTS,MATCH(AI435,LMH_KEY,0)),0)</f>
        <v>3</v>
      </c>
      <c r="BZ435" s="21">
        <f>IFERROR(INDEX(LMH_PTS,MATCH(AJ435,LMH_KEY,0)),0)</f>
        <v>1</v>
      </c>
      <c r="CA435" s="21">
        <f>IFERROR(INDEX(LMH_PTS,MATCH(AK435,LMH_KEY,0)),0)</f>
        <v>1</v>
      </c>
      <c r="CB435" s="21">
        <f>IFERROR(INDEX(LMH_PTS,MATCH(AL435,LMH_KEY,0)),0)</f>
        <v>1</v>
      </c>
      <c r="CC435" s="21">
        <f>IFERROR(INDEX(LMH_PTS,MATCH(AM435,LMH_KEY,0)),0)</f>
        <v>1</v>
      </c>
      <c r="CD435" s="21">
        <f>IFERROR(INDEX(LMH_PTS,MATCH(IF(AU435&lt;&gt;"",AU435,AG435),LMH_KEY,0)),0)</f>
        <v>9</v>
      </c>
      <c r="CE435" s="21">
        <f>IFERROR(INDEX(LMH_PTS,MATCH(IF(AV435&lt;&gt;"",AV435,AH435),LMH_KEY,0)),0)</f>
        <v>3</v>
      </c>
      <c r="CF435" s="21">
        <f>IFERROR(INDEX(LMH_PTS,MATCH(IF(AW435&lt;&gt;"",AW435,AI435),LMH_KEY,0)),0)</f>
        <v>3</v>
      </c>
      <c r="CG435" s="21">
        <f>IFERROR(INDEX(LMH_PTS,MATCH(IF(AX435&lt;&gt;"",AX435,AJ435),LMH_KEY,0)),0)</f>
        <v>1</v>
      </c>
      <c r="CH435" s="21">
        <f>IFERROR(INDEX(LMH_PTS,MATCH(IF(AY435&lt;&gt;"",AY435,AK435),LMH_KEY,0)),0)</f>
        <v>1</v>
      </c>
      <c r="CI435" s="21">
        <f>IFERROR(INDEX(LMH_PTS,MATCH(IF(AZ435&lt;&gt;"",AZ435,AL435),LMH_KEY,0)),0)</f>
        <v>1</v>
      </c>
      <c r="CJ435" s="21">
        <f>IFERROR(INDEX(LMH_PTS,MATCH(IF(BA435&lt;&gt;"",BA435,AM435),LMH_KEY,0)),0)</f>
        <v>1</v>
      </c>
      <c r="CK435" s="21">
        <f>IF(BB435="",0,IFERROR(INDEX(LMH_STEP,MATCH(BB435,LMH_KEY,0)),0))</f>
        <v>0</v>
      </c>
      <c r="CL435" s="21">
        <f>IF(BC435="",0,IFERROR(INDEX(LMH_STEP,MATCH(BC435,LMH_KEY,0)),0))</f>
        <v>0</v>
      </c>
      <c r="CM435" s="21">
        <f>IF(BD435="",0,IFERROR(INDEX(LMH_STEP,MATCH(BD435,LMH_KEY,0)),0))</f>
        <v>0</v>
      </c>
      <c r="CN435" s="21">
        <f>IF(BE435="",0,IFERROR(INDEX(LMH_STEP,MATCH(BE435,LMH_KEY,0)),0))</f>
        <v>-1</v>
      </c>
      <c r="CO435" s="21">
        <f>IF(BF435="",0,IFERROR(INDEX(LMH_STEP,MATCH(BF435,LMH_KEY,0)),0))</f>
        <v>0</v>
      </c>
      <c r="CP435" s="21">
        <f>IF(BG435="",0,IFERROR(INDEX(LMH_STEP,MATCH(BG435,LMH_KEY,0)),0))</f>
        <v>1</v>
      </c>
      <c r="CQ435" s="21">
        <f>IF(BH435="",0,IFERROR(INDEX(LMH_STEP,MATCH(BH435,LMH_KEY,0)),0))</f>
        <v>1</v>
      </c>
      <c r="CR435" s="21">
        <f>IF(BI435&lt;&gt;"",IFERROR(INDEX(LMH_STEP,MATCH(BI435,LMH_KEY,0)),0),CK435)</f>
        <v>0</v>
      </c>
      <c r="CS435" s="21">
        <f>IF(BJ435&lt;&gt;"",IFERROR(INDEX(LMH_STEP,MATCH(BJ435,LMH_KEY,0)),0),CL435)</f>
        <v>0</v>
      </c>
      <c r="CT435" s="21">
        <f>IF(BK435&lt;&gt;"",IFERROR(INDEX(LMH_STEP,MATCH(BK435,LMH_KEY,0)),0),CM435)</f>
        <v>0</v>
      </c>
      <c r="CU435" s="21">
        <f>IF(BL435&lt;&gt;"",IFERROR(INDEX(LMH_STEP,MATCH(BL435,LMH_KEY,0)),0),CN435)</f>
        <v>-1</v>
      </c>
      <c r="CV435" s="21">
        <f>IF(BM435&lt;&gt;"",IFERROR(INDEX(LMH_STEP,MATCH(BM435,LMH_KEY,0)),0),CO435)</f>
        <v>0</v>
      </c>
      <c r="CW435" s="21">
        <f>IF(BN435&lt;&gt;"",IFERROR(INDEX(LMH_STEP,MATCH(BN435,LMH_KEY,0)),0),CP435)</f>
        <v>1</v>
      </c>
      <c r="CX435" s="21">
        <f>IF(BO435&lt;&gt;"",IFERROR(INDEX(LMH_STEP,MATCH(BO435,LMH_KEY,0)),0),CQ435)</f>
        <v>1</v>
      </c>
      <c r="CY435" s="21">
        <f>COUNTA(BI435:BO435)+IF(BP435&lt;&gt;"",1,0)+IFERROR(INDEX(RM_LCNT,MATCH($U435,RM_KEY,0)),0)</f>
        <v>0</v>
      </c>
      <c r="CZ435" s="21">
        <f>IF((BW435+BX435+BY435+BZ435+CA435+CB435+CC435)=0,0,(BW435*CK435+BX435*CL435+BY435*CM435+BZ435*CN435+CA435*CO435+CB435*CP435+CC435*CQ435)/(BW435+BX435+BY435+BZ435+CA435+CB435+CC435))</f>
        <v>0.0526315789473684</v>
      </c>
      <c r="DA435" s="21">
        <f>IF((CD435+CE435+CF435+CG435+CH435+CI435+CJ435)=0,0,(CD435*CR435+CE435*CS435+CF435*CT435+CG435*CU435+CH435*CV435+CI435*CW435+CJ435*CX435)/(CD435+CE435+CF435+CG435+CH435+CI435+CJ435))</f>
        <v>0.0526315789473684</v>
      </c>
    </row>
    <row r="436" ht="70" customHeight="1">
      <c r="A436" s="59" t="inlineStr">
        <is>
          <t>iFile</t>
        </is>
      </c>
      <c r="B436" s="17" t="inlineStr">
        <is>
          <t>XBRL Consulting</t>
        </is>
      </c>
      <c r="C436" s="17" t="n">
        <v>2</v>
      </c>
      <c r="D436" s="17" t="inlineStr">
        <is>
          <t>IRIS0448</t>
        </is>
      </c>
      <c r="E436" s="17" t="inlineStr">
        <is>
          <t>Kulanand Rupani</t>
        </is>
      </c>
      <c r="F436" s="17" t="inlineStr">
        <is>
          <t>Consultant</t>
        </is>
      </c>
      <c r="G436" s="17" t="inlineStr">
        <is>
          <t>Rahul Dhamne</t>
        </is>
      </c>
      <c r="H436" s="17" t="inlineStr">
        <is>
          <t>IRIS0362</t>
        </is>
      </c>
      <c r="I436" s="17" t="n">
        <v>16.2</v>
      </c>
      <c r="J436" s="17" t="inlineStr">
        <is>
          <t>ICWA</t>
        </is>
      </c>
      <c r="K436" s="17" t="inlineStr">
        <is>
          <t>L3 – Professional / Associate</t>
        </is>
      </c>
      <c r="L436" s="82" t="inlineStr">
        <is>
          <t>20 of 20</t>
        </is>
      </c>
      <c r="M436" s="83" t="n"/>
      <c r="N436"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36" s="83" t="inlineStr">
        <is>
          <t>Latest rating: 3 · Potential: Medium · 9-box: Trusted Professional</t>
        </is>
      </c>
      <c r="P436" s="83" t="inlineStr">
        <is>
          <t>Complexity &amp; Expertise: B2: Leads RBI CIMS taxonomy: new returns, change requests, modelling, validation, technical problem-solving → moved up 1
Autonomy &amp; Decision: B2: Plans and prioritises taxonomy work, assigns work within team, makes technical and implementation decisions → moved up 1
Accountability &amp; Impact: B2: Personally accountable for overall delivery of RBI CIMS taxonomy returns and change requests → moved up 1
Leadership &amp; Strategy: B1: Leads the taxonomy team and assigns its work; no formal reports in HR data → moved up 1</t>
        </is>
      </c>
      <c r="Q436" s="84" t="inlineStr">
        <is>
          <t>Open ▸</t>
        </is>
      </c>
      <c r="R436" s="84" t="inlineStr">
        <is>
          <t>Card ▸</t>
        </is>
      </c>
      <c r="S436" s="85" t="inlineStr">
        <is>
          <t>Consulting &amp; Professional Services</t>
        </is>
      </c>
      <c r="T436" s="86" t="inlineStr">
        <is>
          <t>Taxonomy Design &amp; Regulatory Consulting</t>
        </is>
      </c>
      <c r="U436" s="86" t="inlineStr">
        <is>
          <t>R011</t>
        </is>
      </c>
      <c r="V436" s="86" t="inlineStr">
        <is>
          <t>Taxonomy Design &amp; Regulatory Consulting · IC</t>
        </is>
      </c>
      <c r="W436" s="99" t="inlineStr">
        <is>
          <t>B2</t>
        </is>
      </c>
      <c r="X436" s="86" t="inlineStr">
        <is>
          <t>Band B · Specialist / Manager</t>
        </is>
      </c>
      <c r="Y436" s="86" t="inlineStr">
        <is>
          <t>Senior Taxonomy Specialist</t>
        </is>
      </c>
      <c r="Z436" s="86" t="n"/>
      <c r="AA436" s="86" t="inlineStr">
        <is>
          <t>Placed at B2 by the evidence: six ratings × market-derived weights and rules R1–R13 · no move needed for the reporting line</t>
        </is>
      </c>
      <c r="AB436" s="86" t="n"/>
      <c r="AC436" s="88" t="inlineStr">
        <is>
          <t>B2</t>
        </is>
      </c>
      <c r="AD436" s="21" t="inlineStr">
        <is>
          <t>High · 16.2 yrs vs market 6–10 yrs for B2</t>
        </is>
      </c>
      <c r="AE436" s="21" t="n"/>
      <c r="AF436" s="21" t="inlineStr">
        <is>
          <t>P4 / M3 · SFIA 4–5</t>
        </is>
      </c>
      <c r="AG436" s="89" t="str">
        <f>IFERROR(IF(INDEX(RM_I_C,MATCH($U436,RM_KEY,0))="","",INDEX(RM_I_C,MATCH($U436,RM_KEY,0))),"")</f>
        <v>H</v>
      </c>
      <c r="AH436" s="90" t="str">
        <f>IFERROR(IF(INDEX(RM_I_Au,MATCH($U436,RM_KEY,0))="","",INDEX(RM_I_Au,MATCH($U436,RM_KEY,0))),"")</f>
        <v>M</v>
      </c>
      <c r="AI436" s="90" t="str">
        <f>IFERROR(IF(INDEX(RM_I_Ac,MATCH($U436,RM_KEY,0))="","",INDEX(RM_I_Ac,MATCH($U436,RM_KEY,0))),"")</f>
        <v>M</v>
      </c>
      <c r="AJ436" s="90" t="str">
        <f>IFERROR(IF(INDEX(RM_I_L,MATCH($U436,RM_KEY,0))="","",INDEX(RM_I_L,MATCH($U436,RM_KEY,0))),"")</f>
        <v>L</v>
      </c>
      <c r="AK436" s="90" t="str">
        <f>IFERROR(IF(INDEX(RM_I_BI,MATCH($U436,RM_KEY,0))="","",INDEX(RM_I_BI,MATCH($U436,RM_KEY,0))),"")</f>
        <v>L</v>
      </c>
      <c r="AL436" s="90" t="str">
        <f>IFERROR(IF(INDEX(RM_I_Exp,MATCH($U436,RM_KEY,0))="","",INDEX(RM_I_Exp,MATCH($U436,RM_KEY,0))),"")</f>
        <v>L</v>
      </c>
      <c r="AM436" s="90" t="str">
        <f>IFERROR(IF(INDEX(RM_I_Edu,MATCH($U436,RM_KEY,0))="","",INDEX(RM_I_Edu,MATCH($U436,RM_KEY,0))),"")</f>
        <v>L</v>
      </c>
      <c r="AN436" s="91" t="str">
        <f>IFERROR(IF(INDEX(RM_M_C,MATCH($U436,RM_KEY,0))="","",INDEX(RM_M_C,MATCH($U436,RM_KEY,0))),"")</f>
        <v>H</v>
      </c>
      <c r="AO436" s="92" t="str">
        <f>IFERROR(IF(INDEX(RM_M_Au,MATCH($U436,RM_KEY,0))="","",INDEX(RM_M_Au,MATCH($U436,RM_KEY,0))),"")</f>
        <v>M</v>
      </c>
      <c r="AP436" s="92" t="str">
        <f>IFERROR(IF(INDEX(RM_M_Ac,MATCH($U436,RM_KEY,0))="","",INDEX(RM_M_Ac,MATCH($U436,RM_KEY,0))),"")</f>
        <v>M</v>
      </c>
      <c r="AQ436" s="92" t="str">
        <f>IFERROR(IF(INDEX(RM_M_L,MATCH($U436,RM_KEY,0))="","",INDEX(RM_M_L,MATCH($U436,RM_KEY,0))),"")</f>
        <v>L</v>
      </c>
      <c r="AR436" s="92" t="str">
        <f>IFERROR(IF(INDEX(RM_M_BI,MATCH($U436,RM_KEY,0))="","",INDEX(RM_M_BI,MATCH($U436,RM_KEY,0))),"")</f>
        <v>L</v>
      </c>
      <c r="AS436" s="92" t="str">
        <f>IFERROR(IF(INDEX(RM_M_Exp,MATCH($U436,RM_KEY,0))="","",INDEX(RM_M_Exp,MATCH($U436,RM_KEY,0))),"")</f>
        <v>L</v>
      </c>
      <c r="AT436" s="92" t="str">
        <f>IFERROR(IF(INDEX(RM_M_Edu,MATCH($U436,RM_KEY,0))="","",INDEX(RM_M_Edu,MATCH($U436,RM_KEY,0))),"")</f>
        <v>L</v>
      </c>
      <c r="AU436" s="93" t="str">
        <f>IFERROR(IF(INDEX(RM_L_C,MATCH($U436,RM_KEY,0))="","",INDEX(RM_L_C,MATCH($U436,RM_KEY,0))),"")</f>
        <v/>
      </c>
      <c r="AV436" s="94" t="str">
        <f>IFERROR(IF(INDEX(RM_L_Au,MATCH($U436,RM_KEY,0))="","",INDEX(RM_L_Au,MATCH($U436,RM_KEY,0))),"")</f>
        <v/>
      </c>
      <c r="AW436" s="94" t="str">
        <f>IFERROR(IF(INDEX(RM_L_Ac,MATCH($U436,RM_KEY,0))="","",INDEX(RM_L_Ac,MATCH($U436,RM_KEY,0))),"")</f>
        <v/>
      </c>
      <c r="AX436" s="94" t="str">
        <f>IFERROR(IF(INDEX(RM_L_L,MATCH($U436,RM_KEY,0))="","",INDEX(RM_L_L,MATCH($U436,RM_KEY,0))),"")</f>
        <v/>
      </c>
      <c r="AY436" s="94" t="str">
        <f>IFERROR(IF(INDEX(RM_L_BI,MATCH($U436,RM_KEY,0))="","",INDEX(RM_L_BI,MATCH($U436,RM_KEY,0))),"")</f>
        <v/>
      </c>
      <c r="AZ436" s="94" t="str">
        <f>IFERROR(IF(INDEX(RM_L_Exp,MATCH($U436,RM_KEY,0))="","",INDEX(RM_L_Exp,MATCH($U436,RM_KEY,0))),"")</f>
        <v/>
      </c>
      <c r="BA436" s="94" t="str">
        <f>IFERROR(IF(INDEX(RM_L_Edu,MATCH($U436,RM_KEY,0))="","",INDEX(RM_L_Edu,MATCH($U436,RM_KEY,0))),"")</f>
        <v/>
      </c>
      <c r="BB436" s="89" t="inlineStr">
        <is>
          <t>L</t>
        </is>
      </c>
      <c r="BC436" s="90" t="inlineStr">
        <is>
          <t>L</t>
        </is>
      </c>
      <c r="BD436" s="90" t="inlineStr">
        <is>
          <t>L</t>
        </is>
      </c>
      <c r="BE436" s="90" t="inlineStr">
        <is>
          <t>L</t>
        </is>
      </c>
      <c r="BF436" s="90" t="n"/>
      <c r="BG436" s="90" t="inlineStr">
        <is>
          <t>H</t>
        </is>
      </c>
      <c r="BH436" s="90" t="inlineStr">
        <is>
          <t>H</t>
        </is>
      </c>
      <c r="BI436" s="93" t="n"/>
      <c r="BJ436" s="94" t="n"/>
      <c r="BK436" s="94" t="n"/>
      <c r="BL436" s="94" t="n"/>
      <c r="BM436" s="94" t="n"/>
      <c r="BN436" s="94" t="n"/>
      <c r="BO436" s="94" t="n"/>
      <c r="BP436" s="63" t="n"/>
      <c r="BQ436" s="95" t="str">
        <f>IF(CY436=0,"",IF(BP436&lt;&gt;"",BP436,IF(LEFT(W436,1)="X",W436,IF(OR(W436="B+",W436="C+"),INDEX(LAD_PC,MAX(1,MIN(14,MATCH(W436,LAD_PC,0)+IF((DA436-CZ436)&gt;=0.5,1,IF((DA436-CZ436)&lt;=-0.5,-1,0))))),INDEX(LAD_STD,MAX(1,MIN(12,MATCH(W436,LAD_STD,0)+IF((DA436-CZ436)&gt;=0.5,1,IF((DA436-CZ436)&lt;=-0.5,-1,0)))))))))</f>
        <v/>
      </c>
      <c r="BR436" s="86" t="str">
        <f>IF(BQ436="","",IFERROR(CHOOSE(INDEX(B_RANK,MATCH(BQ436,B_LVL,0)),"Band A · Practitioner","Band B · Specialist / Manager","B+ · Player-Coach","Band C · Principal / Head","C+ · Player-Coach","Band D · Business leadership","Band E · Enterprise leadership"),"Band X · Consultant"))</f>
        <v/>
      </c>
      <c r="BS436" s="86" t="str">
        <f>IF(BQ436="","",IF(BQ436=W436,"• Same",IF(INDEX(B_VAL,MATCH(BQ436,B_LVL,0))&gt;INDEX(B_VAL,MATCH(W436,B_LVL,0)),"▲ Up","▼ Down")))</f>
        <v/>
      </c>
      <c r="BT436" s="95" t="str">
        <f>IF(BQ436&lt;&gt;"",BQ436,W436)</f>
        <v>B2</v>
      </c>
      <c r="BU436" s="86" t="str">
        <f>IFERROR(IF($H436="","—",IF(OR(LEFT(BT436,1)="X",LEFT(INDEX($BT$7:$BT$592,MATCH($H436,$D$7:$D$592,0)),1)="X"),"—",IF(AND(LEFT(BT436,1)="E",LEFT(INDEX($BT$7:$BT$592,MATCH($H436,$D$7:$D$592,0)),1)="E"),"Exception · Band E",IF(INDEX(B_VAL,MATCH(BT436,B_LVL,0))&gt;=INDEX(B_VAL,MATCH(INDEX($BT$7:$BT$592,MATCH($H436,$D$7:$D$592,0)),B_LVL,0)),"⚠ At or above the manager",IF(INDEX(B_RANK,MATCH(BT436,B_LVL,0))=INDEX(B_RANK,MATCH(INDEX($BT$7:$BT$592,MATCH($H436,$D$7:$D$592,0)),B_LVL,0)),"⚠ Same band as the manager","OK"))))),"—")</f>
        <v>OK</v>
      </c>
      <c r="BV436" s="64" t="n"/>
      <c r="BW436" s="20">
        <f>IFERROR(INDEX(LMH_PTS,MATCH(AG436,LMH_KEY,0)),0)</f>
        <v>9</v>
      </c>
      <c r="BX436" s="21">
        <f>IFERROR(INDEX(LMH_PTS,MATCH(AH436,LMH_KEY,0)),0)</f>
        <v>3</v>
      </c>
      <c r="BY436" s="21">
        <f>IFERROR(INDEX(LMH_PTS,MATCH(AI436,LMH_KEY,0)),0)</f>
        <v>3</v>
      </c>
      <c r="BZ436" s="21">
        <f>IFERROR(INDEX(LMH_PTS,MATCH(AJ436,LMH_KEY,0)),0)</f>
        <v>1</v>
      </c>
      <c r="CA436" s="21">
        <f>IFERROR(INDEX(LMH_PTS,MATCH(AK436,LMH_KEY,0)),0)</f>
        <v>1</v>
      </c>
      <c r="CB436" s="21">
        <f>IFERROR(INDEX(LMH_PTS,MATCH(AL436,LMH_KEY,0)),0)</f>
        <v>1</v>
      </c>
      <c r="CC436" s="21">
        <f>IFERROR(INDEX(LMH_PTS,MATCH(AM436,LMH_KEY,0)),0)</f>
        <v>1</v>
      </c>
      <c r="CD436" s="21">
        <f>IFERROR(INDEX(LMH_PTS,MATCH(IF(AU436&lt;&gt;"",AU436,AG436),LMH_KEY,0)),0)</f>
        <v>9</v>
      </c>
      <c r="CE436" s="21">
        <f>IFERROR(INDEX(LMH_PTS,MATCH(IF(AV436&lt;&gt;"",AV436,AH436),LMH_KEY,0)),0)</f>
        <v>3</v>
      </c>
      <c r="CF436" s="21">
        <f>IFERROR(INDEX(LMH_PTS,MATCH(IF(AW436&lt;&gt;"",AW436,AI436),LMH_KEY,0)),0)</f>
        <v>3</v>
      </c>
      <c r="CG436" s="21">
        <f>IFERROR(INDEX(LMH_PTS,MATCH(IF(AX436&lt;&gt;"",AX436,AJ436),LMH_KEY,0)),0)</f>
        <v>1</v>
      </c>
      <c r="CH436" s="21">
        <f>IFERROR(INDEX(LMH_PTS,MATCH(IF(AY436&lt;&gt;"",AY436,AK436),LMH_KEY,0)),0)</f>
        <v>1</v>
      </c>
      <c r="CI436" s="21">
        <f>IFERROR(INDEX(LMH_PTS,MATCH(IF(AZ436&lt;&gt;"",AZ436,AL436),LMH_KEY,0)),0)</f>
        <v>1</v>
      </c>
      <c r="CJ436" s="21">
        <f>IFERROR(INDEX(LMH_PTS,MATCH(IF(BA436&lt;&gt;"",BA436,AM436),LMH_KEY,0)),0)</f>
        <v>1</v>
      </c>
      <c r="CK436" s="21">
        <f>IF(BB436="",0,IFERROR(INDEX(LMH_STEP,MATCH(BB436,LMH_KEY,0)),0))</f>
        <v>-1</v>
      </c>
      <c r="CL436" s="21">
        <f>IF(BC436="",0,IFERROR(INDEX(LMH_STEP,MATCH(BC436,LMH_KEY,0)),0))</f>
        <v>-1</v>
      </c>
      <c r="CM436" s="21">
        <f>IF(BD436="",0,IFERROR(INDEX(LMH_STEP,MATCH(BD436,LMH_KEY,0)),0))</f>
        <v>-1</v>
      </c>
      <c r="CN436" s="21">
        <f>IF(BE436="",0,IFERROR(INDEX(LMH_STEP,MATCH(BE436,LMH_KEY,0)),0))</f>
        <v>-1</v>
      </c>
      <c r="CO436" s="21">
        <f>IF(BF436="",0,IFERROR(INDEX(LMH_STEP,MATCH(BF436,LMH_KEY,0)),0))</f>
        <v>0</v>
      </c>
      <c r="CP436" s="21">
        <f>IF(BG436="",0,IFERROR(INDEX(LMH_STEP,MATCH(BG436,LMH_KEY,0)),0))</f>
        <v>1</v>
      </c>
      <c r="CQ436" s="21">
        <f>IF(BH436="",0,IFERROR(INDEX(LMH_STEP,MATCH(BH436,LMH_KEY,0)),0))</f>
        <v>1</v>
      </c>
      <c r="CR436" s="21">
        <f>IF(BI436&lt;&gt;"",IFERROR(INDEX(LMH_STEP,MATCH(BI436,LMH_KEY,0)),0),CK436)</f>
        <v>-1</v>
      </c>
      <c r="CS436" s="21">
        <f>IF(BJ436&lt;&gt;"",IFERROR(INDEX(LMH_STEP,MATCH(BJ436,LMH_KEY,0)),0),CL436)</f>
        <v>-1</v>
      </c>
      <c r="CT436" s="21">
        <f>IF(BK436&lt;&gt;"",IFERROR(INDEX(LMH_STEP,MATCH(BK436,LMH_KEY,0)),0),CM436)</f>
        <v>-1</v>
      </c>
      <c r="CU436" s="21">
        <f>IF(BL436&lt;&gt;"",IFERROR(INDEX(LMH_STEP,MATCH(BL436,LMH_KEY,0)),0),CN436)</f>
        <v>-1</v>
      </c>
      <c r="CV436" s="21">
        <f>IF(BM436&lt;&gt;"",IFERROR(INDEX(LMH_STEP,MATCH(BM436,LMH_KEY,0)),0),CO436)</f>
        <v>0</v>
      </c>
      <c r="CW436" s="21">
        <f>IF(BN436&lt;&gt;"",IFERROR(INDEX(LMH_STEP,MATCH(BN436,LMH_KEY,0)),0),CP436)</f>
        <v>1</v>
      </c>
      <c r="CX436" s="21">
        <f>IF(BO436&lt;&gt;"",IFERROR(INDEX(LMH_STEP,MATCH(BO436,LMH_KEY,0)),0),CQ436)</f>
        <v>1</v>
      </c>
      <c r="CY436" s="21">
        <f>COUNTA(BI436:BO436)+IF(BP436&lt;&gt;"",1,0)+IFERROR(INDEX(RM_LCNT,MATCH($U436,RM_KEY,0)),0)</f>
        <v>0</v>
      </c>
      <c r="CZ436" s="21">
        <f>IF((BW436+BX436+BY436+BZ436+CA436+CB436+CC436)=0,0,(BW436*CK436+BX436*CL436+BY436*CM436+BZ436*CN436+CA436*CO436+CB436*CP436+CC436*CQ436)/(BW436+BX436+BY436+BZ436+CA436+CB436+CC436))</f>
        <v>-0.736842105263158</v>
      </c>
      <c r="DA436" s="21">
        <f>IF((CD436+CE436+CF436+CG436+CH436+CI436+CJ436)=0,0,(CD436*CR436+CE436*CS436+CF436*CT436+CG436*CU436+CH436*CV436+CI436*CW436+CJ436*CX436)/(CD436+CE436+CF436+CG436+CH436+CI436+CJ436))</f>
        <v>-0.736842105263158</v>
      </c>
    </row>
    <row r="437" ht="70" customHeight="1">
      <c r="A437" s="59" t="inlineStr">
        <is>
          <t>iFile</t>
        </is>
      </c>
      <c r="B437" s="17" t="inlineStr">
        <is>
          <t>XBRL Consulting</t>
        </is>
      </c>
      <c r="C437" s="17" t="n">
        <v>2</v>
      </c>
      <c r="D437" s="17" t="inlineStr">
        <is>
          <t>IRIS1035</t>
        </is>
      </c>
      <c r="E437" s="17" t="inlineStr">
        <is>
          <t>Shraddha Bagul</t>
        </is>
      </c>
      <c r="F437" s="17" t="inlineStr">
        <is>
          <t>Lead Consultant</t>
        </is>
      </c>
      <c r="G437" s="17" t="inlineStr">
        <is>
          <t>Rahul Dhamne</t>
        </is>
      </c>
      <c r="H437" s="17" t="inlineStr">
        <is>
          <t>IRIS0362</t>
        </is>
      </c>
      <c r="I437" s="17" t="n">
        <v>14.8</v>
      </c>
      <c r="J437" s="17" t="inlineStr">
        <is>
          <t>CA</t>
        </is>
      </c>
      <c r="K437" s="17" t="inlineStr">
        <is>
          <t>L5 – Lead · IC</t>
        </is>
      </c>
      <c r="L437" s="82" t="inlineStr">
        <is>
          <t>20 of 20</t>
        </is>
      </c>
      <c r="M437" s="83" t="n"/>
      <c r="N437"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37" s="83" t="inlineStr">
        <is>
          <t>Latest rating: 5 · Potential: High · 9-box: Future Leader</t>
        </is>
      </c>
      <c r="P437" s="83" t="inlineStr">
        <is>
          <t>Complexity &amp; Expertise: B2: own survey / KRA answers · summarised by the rater; not quoted → matches the start
Autonomy &amp; Decision: B2: Decides project and resource plans and taxonomy modelling → matches the start
Accountability &amp; Impact: B2: Taxonomy packages, RFP responses and on-time project delivery through a 13-person team → matches the start
Leadership &amp; Strategy: B2: 13 direct reports; resource planning and training team members → matches the start</t>
        </is>
      </c>
      <c r="Q437" s="84" t="inlineStr">
        <is>
          <t>Open ▸</t>
        </is>
      </c>
      <c r="R437" s="84" t="inlineStr">
        <is>
          <t>Card ▸</t>
        </is>
      </c>
      <c r="S437" s="85" t="inlineStr">
        <is>
          <t>Consulting &amp; Professional Services</t>
        </is>
      </c>
      <c r="T437" s="86" t="inlineStr">
        <is>
          <t>Taxonomy Design &amp; Regulatory Consulting</t>
        </is>
      </c>
      <c r="U437" s="86" t="inlineStr">
        <is>
          <t>R012</t>
        </is>
      </c>
      <c r="V437" s="86" t="inlineStr">
        <is>
          <t>Taxonomy Design &amp; Regulatory Consulting · Manager</t>
        </is>
      </c>
      <c r="W437" s="99" t="inlineStr">
        <is>
          <t>B2</t>
        </is>
      </c>
      <c r="X437" s="86" t="inlineStr">
        <is>
          <t>Band B · Specialist / Manager</t>
        </is>
      </c>
      <c r="Y437" s="86" t="inlineStr">
        <is>
          <t>Senior Manager – Taxonomy Consulting</t>
        </is>
      </c>
      <c r="Z437" s="86" t="n"/>
      <c r="AA437" s="86" t="inlineStr">
        <is>
          <t>Placed at B2 by the evidence: six ratings × market-derived weights and rules R1–R13 · no move needed for the reporting line</t>
        </is>
      </c>
      <c r="AB437" s="86" t="n"/>
      <c r="AC437" s="88" t="inlineStr">
        <is>
          <t>B2</t>
        </is>
      </c>
      <c r="AD437" s="21" t="inlineStr">
        <is>
          <t>High · 14.8 yrs vs market 6–10 yrs for B2</t>
        </is>
      </c>
      <c r="AE437" s="21" t="inlineStr">
        <is>
          <t>13 direct reports · norm IC: none · People: 6–8 knowledge work, 8–12 standardised delivery</t>
        </is>
      </c>
      <c r="AF437" s="21" t="inlineStr">
        <is>
          <t>P4 / M3 · SFIA 4–5</t>
        </is>
      </c>
      <c r="AG437" s="89" t="str">
        <f>IFERROR(IF(INDEX(RM_I_C,MATCH($U437,RM_KEY,0))="","",INDEX(RM_I_C,MATCH($U437,RM_KEY,0))),"")</f>
        <v>H</v>
      </c>
      <c r="AH437" s="90" t="str">
        <f>IFERROR(IF(INDEX(RM_I_Au,MATCH($U437,RM_KEY,0))="","",INDEX(RM_I_Au,MATCH($U437,RM_KEY,0))),"")</f>
        <v>M</v>
      </c>
      <c r="AI437" s="90" t="str">
        <f>IFERROR(IF(INDEX(RM_I_Ac,MATCH($U437,RM_KEY,0))="","",INDEX(RM_I_Ac,MATCH($U437,RM_KEY,0))),"")</f>
        <v>M</v>
      </c>
      <c r="AJ437" s="90" t="str">
        <f>IFERROR(IF(INDEX(RM_I_L,MATCH($U437,RM_KEY,0))="","",INDEX(RM_I_L,MATCH($U437,RM_KEY,0))),"")</f>
        <v>M</v>
      </c>
      <c r="AK437" s="90" t="str">
        <f>IFERROR(IF(INDEX(RM_I_BI,MATCH($U437,RM_KEY,0))="","",INDEX(RM_I_BI,MATCH($U437,RM_KEY,0))),"")</f>
        <v>L</v>
      </c>
      <c r="AL437" s="90" t="str">
        <f>IFERROR(IF(INDEX(RM_I_Exp,MATCH($U437,RM_KEY,0))="","",INDEX(RM_I_Exp,MATCH($U437,RM_KEY,0))),"")</f>
        <v>L</v>
      </c>
      <c r="AM437" s="90" t="str">
        <f>IFERROR(IF(INDEX(RM_I_Edu,MATCH($U437,RM_KEY,0))="","",INDEX(RM_I_Edu,MATCH($U437,RM_KEY,0))),"")</f>
        <v>L</v>
      </c>
      <c r="AN437" s="91" t="str">
        <f>IFERROR(IF(INDEX(RM_M_C,MATCH($U437,RM_KEY,0))="","",INDEX(RM_M_C,MATCH($U437,RM_KEY,0))),"")</f>
        <v>H</v>
      </c>
      <c r="AO437" s="92" t="str">
        <f>IFERROR(IF(INDEX(RM_M_Au,MATCH($U437,RM_KEY,0))="","",INDEX(RM_M_Au,MATCH($U437,RM_KEY,0))),"")</f>
        <v>M</v>
      </c>
      <c r="AP437" s="92" t="str">
        <f>IFERROR(IF(INDEX(RM_M_Ac,MATCH($U437,RM_KEY,0))="","",INDEX(RM_M_Ac,MATCH($U437,RM_KEY,0))),"")</f>
        <v>M</v>
      </c>
      <c r="AQ437" s="92" t="str">
        <f>IFERROR(IF(INDEX(RM_M_L,MATCH($U437,RM_KEY,0))="","",INDEX(RM_M_L,MATCH($U437,RM_KEY,0))),"")</f>
        <v>M</v>
      </c>
      <c r="AR437" s="92" t="str">
        <f>IFERROR(IF(INDEX(RM_M_BI,MATCH($U437,RM_KEY,0))="","",INDEX(RM_M_BI,MATCH($U437,RM_KEY,0))),"")</f>
        <v>L</v>
      </c>
      <c r="AS437" s="92" t="str">
        <f>IFERROR(IF(INDEX(RM_M_Exp,MATCH($U437,RM_KEY,0))="","",INDEX(RM_M_Exp,MATCH($U437,RM_KEY,0))),"")</f>
        <v>L</v>
      </c>
      <c r="AT437" s="92" t="str">
        <f>IFERROR(IF(INDEX(RM_M_Edu,MATCH($U437,RM_KEY,0))="","",INDEX(RM_M_Edu,MATCH($U437,RM_KEY,0))),"")</f>
        <v>L</v>
      </c>
      <c r="AU437" s="93" t="str">
        <f>IFERROR(IF(INDEX(RM_L_C,MATCH($U437,RM_KEY,0))="","",INDEX(RM_L_C,MATCH($U437,RM_KEY,0))),"")</f>
        <v/>
      </c>
      <c r="AV437" s="94" t="str">
        <f>IFERROR(IF(INDEX(RM_L_Au,MATCH($U437,RM_KEY,0))="","",INDEX(RM_L_Au,MATCH($U437,RM_KEY,0))),"")</f>
        <v/>
      </c>
      <c r="AW437" s="94" t="str">
        <f>IFERROR(IF(INDEX(RM_L_Ac,MATCH($U437,RM_KEY,0))="","",INDEX(RM_L_Ac,MATCH($U437,RM_KEY,0))),"")</f>
        <v/>
      </c>
      <c r="AX437" s="94" t="str">
        <f>IFERROR(IF(INDEX(RM_L_L,MATCH($U437,RM_KEY,0))="","",INDEX(RM_L_L,MATCH($U437,RM_KEY,0))),"")</f>
        <v/>
      </c>
      <c r="AY437" s="94" t="str">
        <f>IFERROR(IF(INDEX(RM_L_BI,MATCH($U437,RM_KEY,0))="","",INDEX(RM_L_BI,MATCH($U437,RM_KEY,0))),"")</f>
        <v/>
      </c>
      <c r="AZ437" s="94" t="str">
        <f>IFERROR(IF(INDEX(RM_L_Exp,MATCH($U437,RM_KEY,0))="","",INDEX(RM_L_Exp,MATCH($U437,RM_KEY,0))),"")</f>
        <v/>
      </c>
      <c r="BA437" s="94" t="str">
        <f>IFERROR(IF(INDEX(RM_L_Edu,MATCH($U437,RM_KEY,0))="","",INDEX(RM_L_Edu,MATCH($U437,RM_KEY,0))),"")</f>
        <v/>
      </c>
      <c r="BB437" s="89" t="inlineStr">
        <is>
          <t>M</t>
        </is>
      </c>
      <c r="BC437" s="90" t="inlineStr">
        <is>
          <t>M</t>
        </is>
      </c>
      <c r="BD437" s="90" t="inlineStr">
        <is>
          <t>M</t>
        </is>
      </c>
      <c r="BE437" s="90" t="inlineStr">
        <is>
          <t>M</t>
        </is>
      </c>
      <c r="BF437" s="90" t="n"/>
      <c r="BG437" s="90" t="inlineStr">
        <is>
          <t>H</t>
        </is>
      </c>
      <c r="BH437" s="90" t="inlineStr">
        <is>
          <t>H</t>
        </is>
      </c>
      <c r="BI437" s="93" t="n"/>
      <c r="BJ437" s="94" t="n"/>
      <c r="BK437" s="94" t="n"/>
      <c r="BL437" s="94" t="n"/>
      <c r="BM437" s="94" t="n"/>
      <c r="BN437" s="94" t="n"/>
      <c r="BO437" s="94" t="n"/>
      <c r="BP437" s="63" t="n"/>
      <c r="BQ437" s="95" t="str">
        <f>IF(CY437=0,"",IF(BP437&lt;&gt;"",BP437,IF(LEFT(W437,1)="X",W437,IF(OR(W437="B+",W437="C+"),INDEX(LAD_PC,MAX(1,MIN(14,MATCH(W437,LAD_PC,0)+IF((DA437-CZ437)&gt;=0.5,1,IF((DA437-CZ437)&lt;=-0.5,-1,0))))),INDEX(LAD_STD,MAX(1,MIN(12,MATCH(W437,LAD_STD,0)+IF((DA437-CZ437)&gt;=0.5,1,IF((DA437-CZ437)&lt;=-0.5,-1,0)))))))))</f>
        <v/>
      </c>
      <c r="BR437" s="86" t="str">
        <f>IF(BQ437="","",IFERROR(CHOOSE(INDEX(B_RANK,MATCH(BQ437,B_LVL,0)),"Band A · Practitioner","Band B · Specialist / Manager","B+ · Player-Coach","Band C · Principal / Head","C+ · Player-Coach","Band D · Business leadership","Band E · Enterprise leadership"),"Band X · Consultant"))</f>
        <v/>
      </c>
      <c r="BS437" s="86" t="str">
        <f>IF(BQ437="","",IF(BQ437=W437,"• Same",IF(INDEX(B_VAL,MATCH(BQ437,B_LVL,0))&gt;INDEX(B_VAL,MATCH(W437,B_LVL,0)),"▲ Up","▼ Down")))</f>
        <v/>
      </c>
      <c r="BT437" s="95" t="str">
        <f>IF(BQ437&lt;&gt;"",BQ437,W437)</f>
        <v>B2</v>
      </c>
      <c r="BU437" s="86" t="str">
        <f>IFERROR(IF($H437="","—",IF(OR(LEFT(BT437,1)="X",LEFT(INDEX($BT$7:$BT$592,MATCH($H437,$D$7:$D$592,0)),1)="X"),"—",IF(AND(LEFT(BT437,1)="E",LEFT(INDEX($BT$7:$BT$592,MATCH($H437,$D$7:$D$592,0)),1)="E"),"Exception · Band E",IF(INDEX(B_VAL,MATCH(BT437,B_LVL,0))&gt;=INDEX(B_VAL,MATCH(INDEX($BT$7:$BT$592,MATCH($H437,$D$7:$D$592,0)),B_LVL,0)),"⚠ At or above the manager",IF(INDEX(B_RANK,MATCH(BT437,B_LVL,0))=INDEX(B_RANK,MATCH(INDEX($BT$7:$BT$592,MATCH($H437,$D$7:$D$592,0)),B_LVL,0)),"⚠ Same band as the manager","OK"))))),"—")</f>
        <v>OK</v>
      </c>
      <c r="BV437" s="64" t="n"/>
      <c r="BW437" s="20">
        <f>IFERROR(INDEX(LMH_PTS,MATCH(AG437,LMH_KEY,0)),0)</f>
        <v>9</v>
      </c>
      <c r="BX437" s="21">
        <f>IFERROR(INDEX(LMH_PTS,MATCH(AH437,LMH_KEY,0)),0)</f>
        <v>3</v>
      </c>
      <c r="BY437" s="21">
        <f>IFERROR(INDEX(LMH_PTS,MATCH(AI437,LMH_KEY,0)),0)</f>
        <v>3</v>
      </c>
      <c r="BZ437" s="21">
        <f>IFERROR(INDEX(LMH_PTS,MATCH(AJ437,LMH_KEY,0)),0)</f>
        <v>3</v>
      </c>
      <c r="CA437" s="21">
        <f>IFERROR(INDEX(LMH_PTS,MATCH(AK437,LMH_KEY,0)),0)</f>
        <v>1</v>
      </c>
      <c r="CB437" s="21">
        <f>IFERROR(INDEX(LMH_PTS,MATCH(AL437,LMH_KEY,0)),0)</f>
        <v>1</v>
      </c>
      <c r="CC437" s="21">
        <f>IFERROR(INDEX(LMH_PTS,MATCH(AM437,LMH_KEY,0)),0)</f>
        <v>1</v>
      </c>
      <c r="CD437" s="21">
        <f>IFERROR(INDEX(LMH_PTS,MATCH(IF(AU437&lt;&gt;"",AU437,AG437),LMH_KEY,0)),0)</f>
        <v>9</v>
      </c>
      <c r="CE437" s="21">
        <f>IFERROR(INDEX(LMH_PTS,MATCH(IF(AV437&lt;&gt;"",AV437,AH437),LMH_KEY,0)),0)</f>
        <v>3</v>
      </c>
      <c r="CF437" s="21">
        <f>IFERROR(INDEX(LMH_PTS,MATCH(IF(AW437&lt;&gt;"",AW437,AI437),LMH_KEY,0)),0)</f>
        <v>3</v>
      </c>
      <c r="CG437" s="21">
        <f>IFERROR(INDEX(LMH_PTS,MATCH(IF(AX437&lt;&gt;"",AX437,AJ437),LMH_KEY,0)),0)</f>
        <v>3</v>
      </c>
      <c r="CH437" s="21">
        <f>IFERROR(INDEX(LMH_PTS,MATCH(IF(AY437&lt;&gt;"",AY437,AK437),LMH_KEY,0)),0)</f>
        <v>1</v>
      </c>
      <c r="CI437" s="21">
        <f>IFERROR(INDEX(LMH_PTS,MATCH(IF(AZ437&lt;&gt;"",AZ437,AL437),LMH_KEY,0)),0)</f>
        <v>1</v>
      </c>
      <c r="CJ437" s="21">
        <f>IFERROR(INDEX(LMH_PTS,MATCH(IF(BA437&lt;&gt;"",BA437,AM437),LMH_KEY,0)),0)</f>
        <v>1</v>
      </c>
      <c r="CK437" s="21">
        <f>IF(BB437="",0,IFERROR(INDEX(LMH_STEP,MATCH(BB437,LMH_KEY,0)),0))</f>
        <v>0</v>
      </c>
      <c r="CL437" s="21">
        <f>IF(BC437="",0,IFERROR(INDEX(LMH_STEP,MATCH(BC437,LMH_KEY,0)),0))</f>
        <v>0</v>
      </c>
      <c r="CM437" s="21">
        <f>IF(BD437="",0,IFERROR(INDEX(LMH_STEP,MATCH(BD437,LMH_KEY,0)),0))</f>
        <v>0</v>
      </c>
      <c r="CN437" s="21">
        <f>IF(BE437="",0,IFERROR(INDEX(LMH_STEP,MATCH(BE437,LMH_KEY,0)),0))</f>
        <v>0</v>
      </c>
      <c r="CO437" s="21">
        <f>IF(BF437="",0,IFERROR(INDEX(LMH_STEP,MATCH(BF437,LMH_KEY,0)),0))</f>
        <v>0</v>
      </c>
      <c r="CP437" s="21">
        <f>IF(BG437="",0,IFERROR(INDEX(LMH_STEP,MATCH(BG437,LMH_KEY,0)),0))</f>
        <v>1</v>
      </c>
      <c r="CQ437" s="21">
        <f>IF(BH437="",0,IFERROR(INDEX(LMH_STEP,MATCH(BH437,LMH_KEY,0)),0))</f>
        <v>1</v>
      </c>
      <c r="CR437" s="21">
        <f>IF(BI437&lt;&gt;"",IFERROR(INDEX(LMH_STEP,MATCH(BI437,LMH_KEY,0)),0),CK437)</f>
        <v>0</v>
      </c>
      <c r="CS437" s="21">
        <f>IF(BJ437&lt;&gt;"",IFERROR(INDEX(LMH_STEP,MATCH(BJ437,LMH_KEY,0)),0),CL437)</f>
        <v>0</v>
      </c>
      <c r="CT437" s="21">
        <f>IF(BK437&lt;&gt;"",IFERROR(INDEX(LMH_STEP,MATCH(BK437,LMH_KEY,0)),0),CM437)</f>
        <v>0</v>
      </c>
      <c r="CU437" s="21">
        <f>IF(BL437&lt;&gt;"",IFERROR(INDEX(LMH_STEP,MATCH(BL437,LMH_KEY,0)),0),CN437)</f>
        <v>0</v>
      </c>
      <c r="CV437" s="21">
        <f>IF(BM437&lt;&gt;"",IFERROR(INDEX(LMH_STEP,MATCH(BM437,LMH_KEY,0)),0),CO437)</f>
        <v>0</v>
      </c>
      <c r="CW437" s="21">
        <f>IF(BN437&lt;&gt;"",IFERROR(INDEX(LMH_STEP,MATCH(BN437,LMH_KEY,0)),0),CP437)</f>
        <v>1</v>
      </c>
      <c r="CX437" s="21">
        <f>IF(BO437&lt;&gt;"",IFERROR(INDEX(LMH_STEP,MATCH(BO437,LMH_KEY,0)),0),CQ437)</f>
        <v>1</v>
      </c>
      <c r="CY437" s="21">
        <f>COUNTA(BI437:BO437)+IF(BP437&lt;&gt;"",1,0)+IFERROR(INDEX(RM_LCNT,MATCH($U437,RM_KEY,0)),0)</f>
        <v>0</v>
      </c>
      <c r="CZ437" s="21">
        <f>IF((BW437+BX437+BY437+BZ437+CA437+CB437+CC437)=0,0,(BW437*CK437+BX437*CL437+BY437*CM437+BZ437*CN437+CA437*CO437+CB437*CP437+CC437*CQ437)/(BW437+BX437+BY437+BZ437+CA437+CB437+CC437))</f>
        <v>0.0952380952380952</v>
      </c>
      <c r="DA437" s="21">
        <f>IF((CD437+CE437+CF437+CG437+CH437+CI437+CJ437)=0,0,(CD437*CR437+CE437*CS437+CF437*CT437+CG437*CU437+CH437*CV437+CI437*CW437+CJ437*CX437)/(CD437+CE437+CF437+CG437+CH437+CI437+CJ437))</f>
        <v>0.0952380952380952</v>
      </c>
    </row>
    <row r="438" ht="70" customHeight="1">
      <c r="A438" s="59" t="inlineStr">
        <is>
          <t>iFile</t>
        </is>
      </c>
      <c r="B438" s="17" t="inlineStr">
        <is>
          <t>XBRL Consulting</t>
        </is>
      </c>
      <c r="C438" s="17" t="n">
        <v>3</v>
      </c>
      <c r="D438" s="17" t="inlineStr">
        <is>
          <t>IRIS0828</t>
        </is>
      </c>
      <c r="E438" s="17" t="inlineStr">
        <is>
          <t>Anirudh Singh Bartwal</t>
        </is>
      </c>
      <c r="F438" s="17" t="inlineStr">
        <is>
          <t>Senior consultant</t>
        </is>
      </c>
      <c r="G438" s="17" t="inlineStr">
        <is>
          <t>Shraddha Bagul</t>
        </is>
      </c>
      <c r="H438" s="17" t="inlineStr">
        <is>
          <t>IRIS1035</t>
        </is>
      </c>
      <c r="I438" s="17" t="n">
        <v>16.8</v>
      </c>
      <c r="J438" s="17" t="inlineStr">
        <is>
          <t>B.Com</t>
        </is>
      </c>
      <c r="K438" s="17" t="inlineStr">
        <is>
          <t>L4 – Senior</t>
        </is>
      </c>
      <c r="L438" s="82" t="inlineStr">
        <is>
          <t>20 of 20</t>
        </is>
      </c>
      <c r="M438" s="83" t="n"/>
      <c r="N438"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38" s="83" t="inlineStr">
        <is>
          <t>Latest rating: 3 · Potential: Medium · 9-box: Trusted Professional</t>
        </is>
      </c>
      <c r="P438" s="83" t="inlineStr">
        <is>
          <t>Complexity &amp; Expertise: A3: Taxonomy modelling with business rules, table linkbase issues, software testing and test data → moved down 1
Autonomy &amp; Decision: A3: Decides taxonomy modelling and business rule development → moved down 1
Accountability &amp; Impact: A2: Business rule taxonomy of own development; errors mean rework and delivery delay → moved down 1
Leadership &amp; Strategy: A3: Training new joinees is a listed responsibility → moved down 0.5</t>
        </is>
      </c>
      <c r="Q438" s="84" t="inlineStr">
        <is>
          <t>Open ▸</t>
        </is>
      </c>
      <c r="R438" s="84" t="inlineStr">
        <is>
          <t>Card ▸</t>
        </is>
      </c>
      <c r="S438" s="85" t="inlineStr">
        <is>
          <t>Consulting &amp; Professional Services</t>
        </is>
      </c>
      <c r="T438" s="86" t="inlineStr">
        <is>
          <t>Taxonomy Design &amp; Regulatory Consulting</t>
        </is>
      </c>
      <c r="U438" s="86" t="inlineStr">
        <is>
          <t>R011</t>
        </is>
      </c>
      <c r="V438" s="86" t="inlineStr">
        <is>
          <t>Taxonomy Design &amp; Regulatory Consulting · IC</t>
        </is>
      </c>
      <c r="W438" s="101" t="inlineStr">
        <is>
          <t>A3</t>
        </is>
      </c>
      <c r="X438" s="86" t="inlineStr">
        <is>
          <t>Band A · Practitioner</t>
        </is>
      </c>
      <c r="Y438" s="86" t="inlineStr">
        <is>
          <t>Senior Taxonomy Analyst</t>
        </is>
      </c>
      <c r="Z438" s="100" t="inlineStr">
        <is>
          <t>Keeps Senior Taxonomy Specialist for one cycle · then Senior Taxonomy Analyst</t>
        </is>
      </c>
      <c r="AA438" s="86" t="inlineStr">
        <is>
          <t>Evidence level B1 · moved down to A3 so that no reportee shares a band with their manager, with the fewest moves across IRIS · pay and title protected for one cycle</t>
        </is>
      </c>
      <c r="AB438" s="86" t="n"/>
      <c r="AC438" s="88" t="inlineStr">
        <is>
          <t>B2</t>
        </is>
      </c>
      <c r="AD438" s="21" t="inlineStr">
        <is>
          <t>High · 16.8 yrs vs market 2–5 yrs for A3</t>
        </is>
      </c>
      <c r="AE438" s="21" t="n"/>
      <c r="AF438" s="21" t="inlineStr">
        <is>
          <t>P2 · SFIA 3 Apply</t>
        </is>
      </c>
      <c r="AG438" s="89" t="str">
        <f>IFERROR(IF(INDEX(RM_I_C,MATCH($U438,RM_KEY,0))="","",INDEX(RM_I_C,MATCH($U438,RM_KEY,0))),"")</f>
        <v>H</v>
      </c>
      <c r="AH438" s="90" t="str">
        <f>IFERROR(IF(INDEX(RM_I_Au,MATCH($U438,RM_KEY,0))="","",INDEX(RM_I_Au,MATCH($U438,RM_KEY,0))),"")</f>
        <v>M</v>
      </c>
      <c r="AI438" s="90" t="str">
        <f>IFERROR(IF(INDEX(RM_I_Ac,MATCH($U438,RM_KEY,0))="","",INDEX(RM_I_Ac,MATCH($U438,RM_KEY,0))),"")</f>
        <v>M</v>
      </c>
      <c r="AJ438" s="90" t="str">
        <f>IFERROR(IF(INDEX(RM_I_L,MATCH($U438,RM_KEY,0))="","",INDEX(RM_I_L,MATCH($U438,RM_KEY,0))),"")</f>
        <v>L</v>
      </c>
      <c r="AK438" s="90" t="str">
        <f>IFERROR(IF(INDEX(RM_I_BI,MATCH($U438,RM_KEY,0))="","",INDEX(RM_I_BI,MATCH($U438,RM_KEY,0))),"")</f>
        <v>L</v>
      </c>
      <c r="AL438" s="90" t="str">
        <f>IFERROR(IF(INDEX(RM_I_Exp,MATCH($U438,RM_KEY,0))="","",INDEX(RM_I_Exp,MATCH($U438,RM_KEY,0))),"")</f>
        <v>L</v>
      </c>
      <c r="AM438" s="90" t="str">
        <f>IFERROR(IF(INDEX(RM_I_Edu,MATCH($U438,RM_KEY,0))="","",INDEX(RM_I_Edu,MATCH($U438,RM_KEY,0))),"")</f>
        <v>L</v>
      </c>
      <c r="AN438" s="91" t="str">
        <f>IFERROR(IF(INDEX(RM_M_C,MATCH($U438,RM_KEY,0))="","",INDEX(RM_M_C,MATCH($U438,RM_KEY,0))),"")</f>
        <v>H</v>
      </c>
      <c r="AO438" s="92" t="str">
        <f>IFERROR(IF(INDEX(RM_M_Au,MATCH($U438,RM_KEY,0))="","",INDEX(RM_M_Au,MATCH($U438,RM_KEY,0))),"")</f>
        <v>M</v>
      </c>
      <c r="AP438" s="92" t="str">
        <f>IFERROR(IF(INDEX(RM_M_Ac,MATCH($U438,RM_KEY,0))="","",INDEX(RM_M_Ac,MATCH($U438,RM_KEY,0))),"")</f>
        <v>M</v>
      </c>
      <c r="AQ438" s="92" t="str">
        <f>IFERROR(IF(INDEX(RM_M_L,MATCH($U438,RM_KEY,0))="","",INDEX(RM_M_L,MATCH($U438,RM_KEY,0))),"")</f>
        <v>L</v>
      </c>
      <c r="AR438" s="92" t="str">
        <f>IFERROR(IF(INDEX(RM_M_BI,MATCH($U438,RM_KEY,0))="","",INDEX(RM_M_BI,MATCH($U438,RM_KEY,0))),"")</f>
        <v>L</v>
      </c>
      <c r="AS438" s="92" t="str">
        <f>IFERROR(IF(INDEX(RM_M_Exp,MATCH($U438,RM_KEY,0))="","",INDEX(RM_M_Exp,MATCH($U438,RM_KEY,0))),"")</f>
        <v>L</v>
      </c>
      <c r="AT438" s="92" t="str">
        <f>IFERROR(IF(INDEX(RM_M_Edu,MATCH($U438,RM_KEY,0))="","",INDEX(RM_M_Edu,MATCH($U438,RM_KEY,0))),"")</f>
        <v>L</v>
      </c>
      <c r="AU438" s="93" t="str">
        <f>IFERROR(IF(INDEX(RM_L_C,MATCH($U438,RM_KEY,0))="","",INDEX(RM_L_C,MATCH($U438,RM_KEY,0))),"")</f>
        <v/>
      </c>
      <c r="AV438" s="94" t="str">
        <f>IFERROR(IF(INDEX(RM_L_Au,MATCH($U438,RM_KEY,0))="","",INDEX(RM_L_Au,MATCH($U438,RM_KEY,0))),"")</f>
        <v/>
      </c>
      <c r="AW438" s="94" t="str">
        <f>IFERROR(IF(INDEX(RM_L_Ac,MATCH($U438,RM_KEY,0))="","",INDEX(RM_L_Ac,MATCH($U438,RM_KEY,0))),"")</f>
        <v/>
      </c>
      <c r="AX438" s="94" t="str">
        <f>IFERROR(IF(INDEX(RM_L_L,MATCH($U438,RM_KEY,0))="","",INDEX(RM_L_L,MATCH($U438,RM_KEY,0))),"")</f>
        <v/>
      </c>
      <c r="AY438" s="94" t="str">
        <f>IFERROR(IF(INDEX(RM_L_BI,MATCH($U438,RM_KEY,0))="","",INDEX(RM_L_BI,MATCH($U438,RM_KEY,0))),"")</f>
        <v/>
      </c>
      <c r="AZ438" s="94" t="str">
        <f>IFERROR(IF(INDEX(RM_L_Exp,MATCH($U438,RM_KEY,0))="","",INDEX(RM_L_Exp,MATCH($U438,RM_KEY,0))),"")</f>
        <v/>
      </c>
      <c r="BA438" s="94" t="str">
        <f>IFERROR(IF(INDEX(RM_L_Edu,MATCH($U438,RM_KEY,0))="","",INDEX(RM_L_Edu,MATCH($U438,RM_KEY,0))),"")</f>
        <v/>
      </c>
      <c r="BB438" s="89" t="inlineStr">
        <is>
          <t>H</t>
        </is>
      </c>
      <c r="BC438" s="90" t="inlineStr">
        <is>
          <t>H</t>
        </is>
      </c>
      <c r="BD438" s="90" t="inlineStr">
        <is>
          <t>H</t>
        </is>
      </c>
      <c r="BE438" s="90" t="inlineStr">
        <is>
          <t>M</t>
        </is>
      </c>
      <c r="BF438" s="90" t="n"/>
      <c r="BG438" s="90" t="inlineStr">
        <is>
          <t>H</t>
        </is>
      </c>
      <c r="BH438" s="90" t="inlineStr">
        <is>
          <t>M</t>
        </is>
      </c>
      <c r="BI438" s="93" t="n"/>
      <c r="BJ438" s="94" t="n"/>
      <c r="BK438" s="94" t="n"/>
      <c r="BL438" s="94" t="n"/>
      <c r="BM438" s="94" t="n"/>
      <c r="BN438" s="94" t="n"/>
      <c r="BO438" s="94" t="n"/>
      <c r="BP438" s="63" t="n"/>
      <c r="BQ438" s="95" t="str">
        <f>IF(CY438=0,"",IF(BP438&lt;&gt;"",BP438,IF(LEFT(W438,1)="X",W438,IF(OR(W438="B+",W438="C+"),INDEX(LAD_PC,MAX(1,MIN(14,MATCH(W438,LAD_PC,0)+IF((DA438-CZ438)&gt;=0.5,1,IF((DA438-CZ438)&lt;=-0.5,-1,0))))),INDEX(LAD_STD,MAX(1,MIN(12,MATCH(W438,LAD_STD,0)+IF((DA438-CZ438)&gt;=0.5,1,IF((DA438-CZ438)&lt;=-0.5,-1,0)))))))))</f>
        <v/>
      </c>
      <c r="BR438" s="86" t="str">
        <f>IF(BQ438="","",IFERROR(CHOOSE(INDEX(B_RANK,MATCH(BQ438,B_LVL,0)),"Band A · Practitioner","Band B · Specialist / Manager","B+ · Player-Coach","Band C · Principal / Head","C+ · Player-Coach","Band D · Business leadership","Band E · Enterprise leadership"),"Band X · Consultant"))</f>
        <v/>
      </c>
      <c r="BS438" s="86" t="str">
        <f>IF(BQ438="","",IF(BQ438=W438,"• Same",IF(INDEX(B_VAL,MATCH(BQ438,B_LVL,0))&gt;INDEX(B_VAL,MATCH(W438,B_LVL,0)),"▲ Up","▼ Down")))</f>
        <v/>
      </c>
      <c r="BT438" s="95" t="str">
        <f>IF(BQ438&lt;&gt;"",BQ438,W438)</f>
        <v>A3</v>
      </c>
      <c r="BU438" s="86" t="str">
        <f>IFERROR(IF($H438="","—",IF(OR(LEFT(BT438,1)="X",LEFT(INDEX($BT$7:$BT$592,MATCH($H438,$D$7:$D$592,0)),1)="X"),"—",IF(AND(LEFT(BT438,1)="E",LEFT(INDEX($BT$7:$BT$592,MATCH($H438,$D$7:$D$592,0)),1)="E"),"Exception · Band E",IF(INDEX(B_VAL,MATCH(BT438,B_LVL,0))&gt;=INDEX(B_VAL,MATCH(INDEX($BT$7:$BT$592,MATCH($H438,$D$7:$D$592,0)),B_LVL,0)),"⚠ At or above the manager",IF(INDEX(B_RANK,MATCH(BT438,B_LVL,0))=INDEX(B_RANK,MATCH(INDEX($BT$7:$BT$592,MATCH($H438,$D$7:$D$592,0)),B_LVL,0)),"⚠ Same band as the manager","OK"))))),"—")</f>
        <v>OK</v>
      </c>
      <c r="BV438" s="64" t="n"/>
      <c r="BW438" s="20">
        <f>IFERROR(INDEX(LMH_PTS,MATCH(AG438,LMH_KEY,0)),0)</f>
        <v>9</v>
      </c>
      <c r="BX438" s="21">
        <f>IFERROR(INDEX(LMH_PTS,MATCH(AH438,LMH_KEY,0)),0)</f>
        <v>3</v>
      </c>
      <c r="BY438" s="21">
        <f>IFERROR(INDEX(LMH_PTS,MATCH(AI438,LMH_KEY,0)),0)</f>
        <v>3</v>
      </c>
      <c r="BZ438" s="21">
        <f>IFERROR(INDEX(LMH_PTS,MATCH(AJ438,LMH_KEY,0)),0)</f>
        <v>1</v>
      </c>
      <c r="CA438" s="21">
        <f>IFERROR(INDEX(LMH_PTS,MATCH(AK438,LMH_KEY,0)),0)</f>
        <v>1</v>
      </c>
      <c r="CB438" s="21">
        <f>IFERROR(INDEX(LMH_PTS,MATCH(AL438,LMH_KEY,0)),0)</f>
        <v>1</v>
      </c>
      <c r="CC438" s="21">
        <f>IFERROR(INDEX(LMH_PTS,MATCH(AM438,LMH_KEY,0)),0)</f>
        <v>1</v>
      </c>
      <c r="CD438" s="21">
        <f>IFERROR(INDEX(LMH_PTS,MATCH(IF(AU438&lt;&gt;"",AU438,AG438),LMH_KEY,0)),0)</f>
        <v>9</v>
      </c>
      <c r="CE438" s="21">
        <f>IFERROR(INDEX(LMH_PTS,MATCH(IF(AV438&lt;&gt;"",AV438,AH438),LMH_KEY,0)),0)</f>
        <v>3</v>
      </c>
      <c r="CF438" s="21">
        <f>IFERROR(INDEX(LMH_PTS,MATCH(IF(AW438&lt;&gt;"",AW438,AI438),LMH_KEY,0)),0)</f>
        <v>3</v>
      </c>
      <c r="CG438" s="21">
        <f>IFERROR(INDEX(LMH_PTS,MATCH(IF(AX438&lt;&gt;"",AX438,AJ438),LMH_KEY,0)),0)</f>
        <v>1</v>
      </c>
      <c r="CH438" s="21">
        <f>IFERROR(INDEX(LMH_PTS,MATCH(IF(AY438&lt;&gt;"",AY438,AK438),LMH_KEY,0)),0)</f>
        <v>1</v>
      </c>
      <c r="CI438" s="21">
        <f>IFERROR(INDEX(LMH_PTS,MATCH(IF(AZ438&lt;&gt;"",AZ438,AL438),LMH_KEY,0)),0)</f>
        <v>1</v>
      </c>
      <c r="CJ438" s="21">
        <f>IFERROR(INDEX(LMH_PTS,MATCH(IF(BA438&lt;&gt;"",BA438,AM438),LMH_KEY,0)),0)</f>
        <v>1</v>
      </c>
      <c r="CK438" s="21">
        <f>IF(BB438="",0,IFERROR(INDEX(LMH_STEP,MATCH(BB438,LMH_KEY,0)),0))</f>
        <v>1</v>
      </c>
      <c r="CL438" s="21">
        <f>IF(BC438="",0,IFERROR(INDEX(LMH_STEP,MATCH(BC438,LMH_KEY,0)),0))</f>
        <v>1</v>
      </c>
      <c r="CM438" s="21">
        <f>IF(BD438="",0,IFERROR(INDEX(LMH_STEP,MATCH(BD438,LMH_KEY,0)),0))</f>
        <v>1</v>
      </c>
      <c r="CN438" s="21">
        <f>IF(BE438="",0,IFERROR(INDEX(LMH_STEP,MATCH(BE438,LMH_KEY,0)),0))</f>
        <v>0</v>
      </c>
      <c r="CO438" s="21">
        <f>IF(BF438="",0,IFERROR(INDEX(LMH_STEP,MATCH(BF438,LMH_KEY,0)),0))</f>
        <v>0</v>
      </c>
      <c r="CP438" s="21">
        <f>IF(BG438="",0,IFERROR(INDEX(LMH_STEP,MATCH(BG438,LMH_KEY,0)),0))</f>
        <v>1</v>
      </c>
      <c r="CQ438" s="21">
        <f>IF(BH438="",0,IFERROR(INDEX(LMH_STEP,MATCH(BH438,LMH_KEY,0)),0))</f>
        <v>0</v>
      </c>
      <c r="CR438" s="21">
        <f>IF(BI438&lt;&gt;"",IFERROR(INDEX(LMH_STEP,MATCH(BI438,LMH_KEY,0)),0),CK438)</f>
        <v>1</v>
      </c>
      <c r="CS438" s="21">
        <f>IF(BJ438&lt;&gt;"",IFERROR(INDEX(LMH_STEP,MATCH(BJ438,LMH_KEY,0)),0),CL438)</f>
        <v>1</v>
      </c>
      <c r="CT438" s="21">
        <f>IF(BK438&lt;&gt;"",IFERROR(INDEX(LMH_STEP,MATCH(BK438,LMH_KEY,0)),0),CM438)</f>
        <v>1</v>
      </c>
      <c r="CU438" s="21">
        <f>IF(BL438&lt;&gt;"",IFERROR(INDEX(LMH_STEP,MATCH(BL438,LMH_KEY,0)),0),CN438)</f>
        <v>0</v>
      </c>
      <c r="CV438" s="21">
        <f>IF(BM438&lt;&gt;"",IFERROR(INDEX(LMH_STEP,MATCH(BM438,LMH_KEY,0)),0),CO438)</f>
        <v>0</v>
      </c>
      <c r="CW438" s="21">
        <f>IF(BN438&lt;&gt;"",IFERROR(INDEX(LMH_STEP,MATCH(BN438,LMH_KEY,0)),0),CP438)</f>
        <v>1</v>
      </c>
      <c r="CX438" s="21">
        <f>IF(BO438&lt;&gt;"",IFERROR(INDEX(LMH_STEP,MATCH(BO438,LMH_KEY,0)),0),CQ438)</f>
        <v>0</v>
      </c>
      <c r="CY438" s="21">
        <f>COUNTA(BI438:BO438)+IF(BP438&lt;&gt;"",1,0)+IFERROR(INDEX(RM_LCNT,MATCH($U438,RM_KEY,0)),0)</f>
        <v>0</v>
      </c>
      <c r="CZ438" s="21">
        <f>IF((BW438+BX438+BY438+BZ438+CA438+CB438+CC438)=0,0,(BW438*CK438+BX438*CL438+BY438*CM438+BZ438*CN438+CA438*CO438+CB438*CP438+CC438*CQ438)/(BW438+BX438+BY438+BZ438+CA438+CB438+CC438))</f>
        <v>0.842105263157895</v>
      </c>
      <c r="DA438" s="21">
        <f>IF((CD438+CE438+CF438+CG438+CH438+CI438+CJ438)=0,0,(CD438*CR438+CE438*CS438+CF438*CT438+CG438*CU438+CH438*CV438+CI438*CW438+CJ438*CX438)/(CD438+CE438+CF438+CG438+CH438+CI438+CJ438))</f>
        <v>0.842105263157895</v>
      </c>
    </row>
    <row r="439" ht="70" customHeight="1">
      <c r="A439" s="59" t="inlineStr">
        <is>
          <t>iFile</t>
        </is>
      </c>
      <c r="B439" s="17" t="inlineStr">
        <is>
          <t>XBRL Consulting</t>
        </is>
      </c>
      <c r="C439" s="17" t="n">
        <v>3</v>
      </c>
      <c r="D439" s="17" t="inlineStr">
        <is>
          <t>IRIS2457</t>
        </is>
      </c>
      <c r="E439" s="17" t="inlineStr">
        <is>
          <t>Mayuri Ashok Mhetar</t>
        </is>
      </c>
      <c r="F439" s="17" t="inlineStr">
        <is>
          <t>XBRL Conversion Specialist</t>
        </is>
      </c>
      <c r="G439" s="17" t="inlineStr">
        <is>
          <t>Shraddha Bagul</t>
        </is>
      </c>
      <c r="H439" s="17" t="inlineStr">
        <is>
          <t>IRIS1035</t>
        </is>
      </c>
      <c r="I439" s="17" t="n">
        <v>3.2</v>
      </c>
      <c r="J439" s="17" t="inlineStr">
        <is>
          <t>B.Com</t>
        </is>
      </c>
      <c r="K439" s="17" t="inlineStr">
        <is>
          <t>L3 – Professional / Associate</t>
        </is>
      </c>
      <c r="L439" s="82" t="inlineStr">
        <is>
          <t>20 of 20</t>
        </is>
      </c>
      <c r="M439" s="83" t="n"/>
      <c r="N439"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39" s="83" t="inlineStr">
        <is>
          <t>Latest rating: 3 · Potential: Medium · 9-box: Core Contributor</t>
        </is>
      </c>
      <c r="P439" s="83" t="inlineStr">
        <is>
          <t>Complexity &amp; Expertise: A2: iFile webform and formula testing, test scenarios and scenario-specific test data creation → matches the start
Autonomy &amp; Decision: A2: Decides test data scenarios and how to validate formula calculations → matches the start
Accountability &amp; Impact: A2: Own testing of iFile and formula functionality; missed defects cause development rework → matches the start
Leadership &amp; Strategy: A1: None described → matches the start</t>
        </is>
      </c>
      <c r="Q439" s="84" t="inlineStr">
        <is>
          <t>Open ▸</t>
        </is>
      </c>
      <c r="R439" s="84" t="inlineStr">
        <is>
          <t>Card ▸</t>
        </is>
      </c>
      <c r="S439" s="85" t="inlineStr">
        <is>
          <t>Consulting &amp; Professional Services</t>
        </is>
      </c>
      <c r="T439" s="86" t="inlineStr">
        <is>
          <t>XBRL Tagging, Conversion &amp; Filing</t>
        </is>
      </c>
      <c r="U439" s="86" t="inlineStr">
        <is>
          <t>R013</t>
        </is>
      </c>
      <c r="V439" s="86" t="inlineStr">
        <is>
          <t>XBRL Tagging, Conversion &amp; Filing · IC</t>
        </is>
      </c>
      <c r="W439" s="101" t="inlineStr">
        <is>
          <t>A3</t>
        </is>
      </c>
      <c r="X439" s="86" t="inlineStr">
        <is>
          <t>Band A · Practitioner</t>
        </is>
      </c>
      <c r="Y439" s="86" t="inlineStr">
        <is>
          <t>Senior Financial Analyst</t>
        </is>
      </c>
      <c r="Z439" s="86" t="n"/>
      <c r="AA439" s="86" t="inlineStr">
        <is>
          <t>Placed at A3 by the evidence: six ratings × market-derived weights and rules R1–R13 · no move needed for the reporting line</t>
        </is>
      </c>
      <c r="AB439" s="86" t="n"/>
      <c r="AC439" s="88" t="inlineStr">
        <is>
          <t>A2</t>
        </is>
      </c>
      <c r="AD439" s="21" t="inlineStr">
        <is>
          <t>Medium · 3.2 yrs vs market 2–5 yrs for A3</t>
        </is>
      </c>
      <c r="AE439" s="21" t="n"/>
      <c r="AF439" s="21" t="inlineStr">
        <is>
          <t>P2 · SFIA 3 Apply</t>
        </is>
      </c>
      <c r="AG439" s="89" t="str">
        <f>IFERROR(IF(INDEX(RM_I_C,MATCH($U439,RM_KEY,0))="","",INDEX(RM_I_C,MATCH($U439,RM_KEY,0))),"")</f>
        <v>H</v>
      </c>
      <c r="AH439" s="90" t="str">
        <f>IFERROR(IF(INDEX(RM_I_Au,MATCH($U439,RM_KEY,0))="","",INDEX(RM_I_Au,MATCH($U439,RM_KEY,0))),"")</f>
        <v>M</v>
      </c>
      <c r="AI439" s="90" t="str">
        <f>IFERROR(IF(INDEX(RM_I_Ac,MATCH($U439,RM_KEY,0))="","",INDEX(RM_I_Ac,MATCH($U439,RM_KEY,0))),"")</f>
        <v>M</v>
      </c>
      <c r="AJ439" s="90" t="str">
        <f>IFERROR(IF(INDEX(RM_I_L,MATCH($U439,RM_KEY,0))="","",INDEX(RM_I_L,MATCH($U439,RM_KEY,0))),"")</f>
        <v>L</v>
      </c>
      <c r="AK439" s="90" t="str">
        <f>IFERROR(IF(INDEX(RM_I_BI,MATCH($U439,RM_KEY,0))="","",INDEX(RM_I_BI,MATCH($U439,RM_KEY,0))),"")</f>
        <v>L</v>
      </c>
      <c r="AL439" s="90" t="str">
        <f>IFERROR(IF(INDEX(RM_I_Exp,MATCH($U439,RM_KEY,0))="","",INDEX(RM_I_Exp,MATCH($U439,RM_KEY,0))),"")</f>
        <v>L</v>
      </c>
      <c r="AM439" s="90" t="str">
        <f>IFERROR(IF(INDEX(RM_I_Edu,MATCH($U439,RM_KEY,0))="","",INDEX(RM_I_Edu,MATCH($U439,RM_KEY,0))),"")</f>
        <v>L</v>
      </c>
      <c r="AN439" s="91" t="str">
        <f>IFERROR(IF(INDEX(RM_M_C,MATCH($U439,RM_KEY,0))="","",INDEX(RM_M_C,MATCH($U439,RM_KEY,0))),"")</f>
        <v>H</v>
      </c>
      <c r="AO439" s="92" t="str">
        <f>IFERROR(IF(INDEX(RM_M_Au,MATCH($U439,RM_KEY,0))="","",INDEX(RM_M_Au,MATCH($U439,RM_KEY,0))),"")</f>
        <v>M</v>
      </c>
      <c r="AP439" s="92" t="str">
        <f>IFERROR(IF(INDEX(RM_M_Ac,MATCH($U439,RM_KEY,0))="","",INDEX(RM_M_Ac,MATCH($U439,RM_KEY,0))),"")</f>
        <v>M</v>
      </c>
      <c r="AQ439" s="92" t="str">
        <f>IFERROR(IF(INDEX(RM_M_L,MATCH($U439,RM_KEY,0))="","",INDEX(RM_M_L,MATCH($U439,RM_KEY,0))),"")</f>
        <v>L</v>
      </c>
      <c r="AR439" s="92" t="str">
        <f>IFERROR(IF(INDEX(RM_M_BI,MATCH($U439,RM_KEY,0))="","",INDEX(RM_M_BI,MATCH($U439,RM_KEY,0))),"")</f>
        <v>L</v>
      </c>
      <c r="AS439" s="92" t="str">
        <f>IFERROR(IF(INDEX(RM_M_Exp,MATCH($U439,RM_KEY,0))="","",INDEX(RM_M_Exp,MATCH($U439,RM_KEY,0))),"")</f>
        <v>L</v>
      </c>
      <c r="AT439" s="92" t="str">
        <f>IFERROR(IF(INDEX(RM_M_Edu,MATCH($U439,RM_KEY,0))="","",INDEX(RM_M_Edu,MATCH($U439,RM_KEY,0))),"")</f>
        <v>L</v>
      </c>
      <c r="AU439" s="93" t="str">
        <f>IFERROR(IF(INDEX(RM_L_C,MATCH($U439,RM_KEY,0))="","",INDEX(RM_L_C,MATCH($U439,RM_KEY,0))),"")</f>
        <v/>
      </c>
      <c r="AV439" s="94" t="str">
        <f>IFERROR(IF(INDEX(RM_L_Au,MATCH($U439,RM_KEY,0))="","",INDEX(RM_L_Au,MATCH($U439,RM_KEY,0))),"")</f>
        <v/>
      </c>
      <c r="AW439" s="94" t="str">
        <f>IFERROR(IF(INDEX(RM_L_Ac,MATCH($U439,RM_KEY,0))="","",INDEX(RM_L_Ac,MATCH($U439,RM_KEY,0))),"")</f>
        <v/>
      </c>
      <c r="AX439" s="94" t="str">
        <f>IFERROR(IF(INDEX(RM_L_L,MATCH($U439,RM_KEY,0))="","",INDEX(RM_L_L,MATCH($U439,RM_KEY,0))),"")</f>
        <v/>
      </c>
      <c r="AY439" s="94" t="str">
        <f>IFERROR(IF(INDEX(RM_L_BI,MATCH($U439,RM_KEY,0))="","",INDEX(RM_L_BI,MATCH($U439,RM_KEY,0))),"")</f>
        <v/>
      </c>
      <c r="AZ439" s="94" t="str">
        <f>IFERROR(IF(INDEX(RM_L_Exp,MATCH($U439,RM_KEY,0))="","",INDEX(RM_L_Exp,MATCH($U439,RM_KEY,0))),"")</f>
        <v/>
      </c>
      <c r="BA439" s="94" t="str">
        <f>IFERROR(IF(INDEX(RM_L_Edu,MATCH($U439,RM_KEY,0))="","",INDEX(RM_L_Edu,MATCH($U439,RM_KEY,0))),"")</f>
        <v/>
      </c>
      <c r="BB439" s="89" t="inlineStr">
        <is>
          <t>L</t>
        </is>
      </c>
      <c r="BC439" s="90" t="inlineStr">
        <is>
          <t>L</t>
        </is>
      </c>
      <c r="BD439" s="90" t="inlineStr">
        <is>
          <t>L</t>
        </is>
      </c>
      <c r="BE439" s="90" t="inlineStr">
        <is>
          <t>L</t>
        </is>
      </c>
      <c r="BF439" s="90" t="n"/>
      <c r="BG439" s="90" t="inlineStr">
        <is>
          <t>M</t>
        </is>
      </c>
      <c r="BH439" s="90" t="inlineStr">
        <is>
          <t>M</t>
        </is>
      </c>
      <c r="BI439" s="93" t="n"/>
      <c r="BJ439" s="94" t="n"/>
      <c r="BK439" s="94" t="n"/>
      <c r="BL439" s="94" t="n"/>
      <c r="BM439" s="94" t="n"/>
      <c r="BN439" s="94" t="n"/>
      <c r="BO439" s="94" t="n"/>
      <c r="BP439" s="63" t="n"/>
      <c r="BQ439" s="95" t="str">
        <f>IF(CY439=0,"",IF(BP439&lt;&gt;"",BP439,IF(LEFT(W439,1)="X",W439,IF(OR(W439="B+",W439="C+"),INDEX(LAD_PC,MAX(1,MIN(14,MATCH(W439,LAD_PC,0)+IF((DA439-CZ439)&gt;=0.5,1,IF((DA439-CZ439)&lt;=-0.5,-1,0))))),INDEX(LAD_STD,MAX(1,MIN(12,MATCH(W439,LAD_STD,0)+IF((DA439-CZ439)&gt;=0.5,1,IF((DA439-CZ439)&lt;=-0.5,-1,0)))))))))</f>
        <v/>
      </c>
      <c r="BR439" s="86" t="str">
        <f>IF(BQ439="","",IFERROR(CHOOSE(INDEX(B_RANK,MATCH(BQ439,B_LVL,0)),"Band A · Practitioner","Band B · Specialist / Manager","B+ · Player-Coach","Band C · Principal / Head","C+ · Player-Coach","Band D · Business leadership","Band E · Enterprise leadership"),"Band X · Consultant"))</f>
        <v/>
      </c>
      <c r="BS439" s="86" t="str">
        <f>IF(BQ439="","",IF(BQ439=W439,"• Same",IF(INDEX(B_VAL,MATCH(BQ439,B_LVL,0))&gt;INDEX(B_VAL,MATCH(W439,B_LVL,0)),"▲ Up","▼ Down")))</f>
        <v/>
      </c>
      <c r="BT439" s="95" t="str">
        <f>IF(BQ439&lt;&gt;"",BQ439,W439)</f>
        <v>A3</v>
      </c>
      <c r="BU439" s="86" t="str">
        <f>IFERROR(IF($H439="","—",IF(OR(LEFT(BT439,1)="X",LEFT(INDEX($BT$7:$BT$592,MATCH($H439,$D$7:$D$592,0)),1)="X"),"—",IF(AND(LEFT(BT439,1)="E",LEFT(INDEX($BT$7:$BT$592,MATCH($H439,$D$7:$D$592,0)),1)="E"),"Exception · Band E",IF(INDEX(B_VAL,MATCH(BT439,B_LVL,0))&gt;=INDEX(B_VAL,MATCH(INDEX($BT$7:$BT$592,MATCH($H439,$D$7:$D$592,0)),B_LVL,0)),"⚠ At or above the manager",IF(INDEX(B_RANK,MATCH(BT439,B_LVL,0))=INDEX(B_RANK,MATCH(INDEX($BT$7:$BT$592,MATCH($H439,$D$7:$D$592,0)),B_LVL,0)),"⚠ Same band as the manager","OK"))))),"—")</f>
        <v>OK</v>
      </c>
      <c r="BV439" s="64" t="n"/>
      <c r="BW439" s="20">
        <f>IFERROR(INDEX(LMH_PTS,MATCH(AG439,LMH_KEY,0)),0)</f>
        <v>9</v>
      </c>
      <c r="BX439" s="21">
        <f>IFERROR(INDEX(LMH_PTS,MATCH(AH439,LMH_KEY,0)),0)</f>
        <v>3</v>
      </c>
      <c r="BY439" s="21">
        <f>IFERROR(INDEX(LMH_PTS,MATCH(AI439,LMH_KEY,0)),0)</f>
        <v>3</v>
      </c>
      <c r="BZ439" s="21">
        <f>IFERROR(INDEX(LMH_PTS,MATCH(AJ439,LMH_KEY,0)),0)</f>
        <v>1</v>
      </c>
      <c r="CA439" s="21">
        <f>IFERROR(INDEX(LMH_PTS,MATCH(AK439,LMH_KEY,0)),0)</f>
        <v>1</v>
      </c>
      <c r="CB439" s="21">
        <f>IFERROR(INDEX(LMH_PTS,MATCH(AL439,LMH_KEY,0)),0)</f>
        <v>1</v>
      </c>
      <c r="CC439" s="21">
        <f>IFERROR(INDEX(LMH_PTS,MATCH(AM439,LMH_KEY,0)),0)</f>
        <v>1</v>
      </c>
      <c r="CD439" s="21">
        <f>IFERROR(INDEX(LMH_PTS,MATCH(IF(AU439&lt;&gt;"",AU439,AG439),LMH_KEY,0)),0)</f>
        <v>9</v>
      </c>
      <c r="CE439" s="21">
        <f>IFERROR(INDEX(LMH_PTS,MATCH(IF(AV439&lt;&gt;"",AV439,AH439),LMH_KEY,0)),0)</f>
        <v>3</v>
      </c>
      <c r="CF439" s="21">
        <f>IFERROR(INDEX(LMH_PTS,MATCH(IF(AW439&lt;&gt;"",AW439,AI439),LMH_KEY,0)),0)</f>
        <v>3</v>
      </c>
      <c r="CG439" s="21">
        <f>IFERROR(INDEX(LMH_PTS,MATCH(IF(AX439&lt;&gt;"",AX439,AJ439),LMH_KEY,0)),0)</f>
        <v>1</v>
      </c>
      <c r="CH439" s="21">
        <f>IFERROR(INDEX(LMH_PTS,MATCH(IF(AY439&lt;&gt;"",AY439,AK439),LMH_KEY,0)),0)</f>
        <v>1</v>
      </c>
      <c r="CI439" s="21">
        <f>IFERROR(INDEX(LMH_PTS,MATCH(IF(AZ439&lt;&gt;"",AZ439,AL439),LMH_KEY,0)),0)</f>
        <v>1</v>
      </c>
      <c r="CJ439" s="21">
        <f>IFERROR(INDEX(LMH_PTS,MATCH(IF(BA439&lt;&gt;"",BA439,AM439),LMH_KEY,0)),0)</f>
        <v>1</v>
      </c>
      <c r="CK439" s="21">
        <f>IF(BB439="",0,IFERROR(INDEX(LMH_STEP,MATCH(BB439,LMH_KEY,0)),0))</f>
        <v>-1</v>
      </c>
      <c r="CL439" s="21">
        <f>IF(BC439="",0,IFERROR(INDEX(LMH_STEP,MATCH(BC439,LMH_KEY,0)),0))</f>
        <v>-1</v>
      </c>
      <c r="CM439" s="21">
        <f>IF(BD439="",0,IFERROR(INDEX(LMH_STEP,MATCH(BD439,LMH_KEY,0)),0))</f>
        <v>-1</v>
      </c>
      <c r="CN439" s="21">
        <f>IF(BE439="",0,IFERROR(INDEX(LMH_STEP,MATCH(BE439,LMH_KEY,0)),0))</f>
        <v>-1</v>
      </c>
      <c r="CO439" s="21">
        <f>IF(BF439="",0,IFERROR(INDEX(LMH_STEP,MATCH(BF439,LMH_KEY,0)),0))</f>
        <v>0</v>
      </c>
      <c r="CP439" s="21">
        <f>IF(BG439="",0,IFERROR(INDEX(LMH_STEP,MATCH(BG439,LMH_KEY,0)),0))</f>
        <v>0</v>
      </c>
      <c r="CQ439" s="21">
        <f>IF(BH439="",0,IFERROR(INDEX(LMH_STEP,MATCH(BH439,LMH_KEY,0)),0))</f>
        <v>0</v>
      </c>
      <c r="CR439" s="21">
        <f>IF(BI439&lt;&gt;"",IFERROR(INDEX(LMH_STEP,MATCH(BI439,LMH_KEY,0)),0),CK439)</f>
        <v>-1</v>
      </c>
      <c r="CS439" s="21">
        <f>IF(BJ439&lt;&gt;"",IFERROR(INDEX(LMH_STEP,MATCH(BJ439,LMH_KEY,0)),0),CL439)</f>
        <v>-1</v>
      </c>
      <c r="CT439" s="21">
        <f>IF(BK439&lt;&gt;"",IFERROR(INDEX(LMH_STEP,MATCH(BK439,LMH_KEY,0)),0),CM439)</f>
        <v>-1</v>
      </c>
      <c r="CU439" s="21">
        <f>IF(BL439&lt;&gt;"",IFERROR(INDEX(LMH_STEP,MATCH(BL439,LMH_KEY,0)),0),CN439)</f>
        <v>-1</v>
      </c>
      <c r="CV439" s="21">
        <f>IF(BM439&lt;&gt;"",IFERROR(INDEX(LMH_STEP,MATCH(BM439,LMH_KEY,0)),0),CO439)</f>
        <v>0</v>
      </c>
      <c r="CW439" s="21">
        <f>IF(BN439&lt;&gt;"",IFERROR(INDEX(LMH_STEP,MATCH(BN439,LMH_KEY,0)),0),CP439)</f>
        <v>0</v>
      </c>
      <c r="CX439" s="21">
        <f>IF(BO439&lt;&gt;"",IFERROR(INDEX(LMH_STEP,MATCH(BO439,LMH_KEY,0)),0),CQ439)</f>
        <v>0</v>
      </c>
      <c r="CY439" s="21">
        <f>COUNTA(BI439:BO439)+IF(BP439&lt;&gt;"",1,0)+IFERROR(INDEX(RM_LCNT,MATCH($U439,RM_KEY,0)),0)</f>
        <v>0</v>
      </c>
      <c r="CZ439" s="21">
        <f>IF((BW439+BX439+BY439+BZ439+CA439+CB439+CC439)=0,0,(BW439*CK439+BX439*CL439+BY439*CM439+BZ439*CN439+CA439*CO439+CB439*CP439+CC439*CQ439)/(BW439+BX439+BY439+BZ439+CA439+CB439+CC439))</f>
        <v>-0.842105263157895</v>
      </c>
      <c r="DA439" s="21">
        <f>IF((CD439+CE439+CF439+CG439+CH439+CI439+CJ439)=0,0,(CD439*CR439+CE439*CS439+CF439*CT439+CG439*CU439+CH439*CV439+CI439*CW439+CJ439*CX439)/(CD439+CE439+CF439+CG439+CH439+CI439+CJ439))</f>
        <v>-0.842105263157895</v>
      </c>
    </row>
    <row r="440" ht="70" customHeight="1">
      <c r="A440" s="59" t="inlineStr">
        <is>
          <t>iFile</t>
        </is>
      </c>
      <c r="B440" s="17" t="inlineStr">
        <is>
          <t>XBRL Consulting</t>
        </is>
      </c>
      <c r="C440" s="17" t="n">
        <v>3</v>
      </c>
      <c r="D440" s="17" t="inlineStr">
        <is>
          <t>IRIS2458</t>
        </is>
      </c>
      <c r="E440" s="17" t="inlineStr">
        <is>
          <t>Musaf Shaikh</t>
        </is>
      </c>
      <c r="F440" s="17" t="inlineStr">
        <is>
          <t>XBRL Conversion Specialist</t>
        </is>
      </c>
      <c r="G440" s="17" t="inlineStr">
        <is>
          <t>Shraddha Bagul</t>
        </is>
      </c>
      <c r="H440" s="17" t="inlineStr">
        <is>
          <t>IRIS1035</t>
        </is>
      </c>
      <c r="I440" s="17" t="n">
        <v>2.2</v>
      </c>
      <c r="J440" s="17" t="inlineStr">
        <is>
          <t>B.Com</t>
        </is>
      </c>
      <c r="K440" s="17" t="inlineStr">
        <is>
          <t>L3 – Professional / Associate</t>
        </is>
      </c>
      <c r="L440" s="82" t="n"/>
      <c r="M440" s="83" t="n"/>
      <c r="N440"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0" s="83" t="inlineStr">
        <is>
          <t>Latest rating: 3 · Potential: Medium · 9-box: Core Contributor</t>
        </is>
      </c>
      <c r="P440" s="83" t="inlineStr">
        <is>
          <t>Complexity &amp; Expertise: A2: KRA note only: outsourced XBRL conversions and IRIS Instant release testing to set targets → matches the start
Autonomy &amp; Decision: A2: KRA note only: works to set accuracy, turnaround and SLA standards; no decisions described → matches the start
Accountability &amp; Impact: A2: KRA note only: accuracy, turnaround and SLA on own conversions and client queries → matches the start
Leadership &amp; Strategy: A1: KRA note lists no people responsibilities → matches the start</t>
        </is>
      </c>
      <c r="Q440" s="84" t="inlineStr">
        <is>
          <t>Open ▸</t>
        </is>
      </c>
      <c r="R440" s="84" t="inlineStr">
        <is>
          <t>Card ▸</t>
        </is>
      </c>
      <c r="S440" s="85" t="inlineStr">
        <is>
          <t>Consulting &amp; Professional Services</t>
        </is>
      </c>
      <c r="T440" s="86" t="inlineStr">
        <is>
          <t>XBRL Tagging, Conversion &amp; Filing</t>
        </is>
      </c>
      <c r="U440" s="86" t="inlineStr">
        <is>
          <t>R013</t>
        </is>
      </c>
      <c r="V440" s="86" t="inlineStr">
        <is>
          <t>XBRL Tagging, Conversion &amp; Filing · IC</t>
        </is>
      </c>
      <c r="W440" s="101" t="inlineStr">
        <is>
          <t>A3</t>
        </is>
      </c>
      <c r="X440" s="86" t="inlineStr">
        <is>
          <t>Band A · Practitioner</t>
        </is>
      </c>
      <c r="Y440" s="86" t="inlineStr">
        <is>
          <t>Senior Financial Analyst</t>
        </is>
      </c>
      <c r="Z440" s="86" t="n"/>
      <c r="AA440" s="86" t="inlineStr">
        <is>
          <t>Placed at A3 by the evidence: six ratings × market-derived weights and rules R1–R13 · no move needed for the reporting line</t>
        </is>
      </c>
      <c r="AB440" s="86" t="n"/>
      <c r="AC440" s="88" t="inlineStr">
        <is>
          <t>A2</t>
        </is>
      </c>
      <c r="AD440" s="21" t="inlineStr">
        <is>
          <t>Medium · 2.2 yrs vs market 2–5 yrs for A3</t>
        </is>
      </c>
      <c r="AE440" s="21" t="n"/>
      <c r="AF440" s="21" t="inlineStr">
        <is>
          <t>P2 · SFIA 3 Apply</t>
        </is>
      </c>
      <c r="AG440" s="89" t="str">
        <f>IFERROR(IF(INDEX(RM_I_C,MATCH($U440,RM_KEY,0))="","",INDEX(RM_I_C,MATCH($U440,RM_KEY,0))),"")</f>
        <v>H</v>
      </c>
      <c r="AH440" s="90" t="str">
        <f>IFERROR(IF(INDEX(RM_I_Au,MATCH($U440,RM_KEY,0))="","",INDEX(RM_I_Au,MATCH($U440,RM_KEY,0))),"")</f>
        <v>M</v>
      </c>
      <c r="AI440" s="90" t="str">
        <f>IFERROR(IF(INDEX(RM_I_Ac,MATCH($U440,RM_KEY,0))="","",INDEX(RM_I_Ac,MATCH($U440,RM_KEY,0))),"")</f>
        <v>M</v>
      </c>
      <c r="AJ440" s="90" t="str">
        <f>IFERROR(IF(INDEX(RM_I_L,MATCH($U440,RM_KEY,0))="","",INDEX(RM_I_L,MATCH($U440,RM_KEY,0))),"")</f>
        <v>L</v>
      </c>
      <c r="AK440" s="90" t="str">
        <f>IFERROR(IF(INDEX(RM_I_BI,MATCH($U440,RM_KEY,0))="","",INDEX(RM_I_BI,MATCH($U440,RM_KEY,0))),"")</f>
        <v>L</v>
      </c>
      <c r="AL440" s="90" t="str">
        <f>IFERROR(IF(INDEX(RM_I_Exp,MATCH($U440,RM_KEY,0))="","",INDEX(RM_I_Exp,MATCH($U440,RM_KEY,0))),"")</f>
        <v>L</v>
      </c>
      <c r="AM440" s="90" t="str">
        <f>IFERROR(IF(INDEX(RM_I_Edu,MATCH($U440,RM_KEY,0))="","",INDEX(RM_I_Edu,MATCH($U440,RM_KEY,0))),"")</f>
        <v>L</v>
      </c>
      <c r="AN440" s="91" t="str">
        <f>IFERROR(IF(INDEX(RM_M_C,MATCH($U440,RM_KEY,0))="","",INDEX(RM_M_C,MATCH($U440,RM_KEY,0))),"")</f>
        <v>H</v>
      </c>
      <c r="AO440" s="92" t="str">
        <f>IFERROR(IF(INDEX(RM_M_Au,MATCH($U440,RM_KEY,0))="","",INDEX(RM_M_Au,MATCH($U440,RM_KEY,0))),"")</f>
        <v>M</v>
      </c>
      <c r="AP440" s="92" t="str">
        <f>IFERROR(IF(INDEX(RM_M_Ac,MATCH($U440,RM_KEY,0))="","",INDEX(RM_M_Ac,MATCH($U440,RM_KEY,0))),"")</f>
        <v>M</v>
      </c>
      <c r="AQ440" s="92" t="str">
        <f>IFERROR(IF(INDEX(RM_M_L,MATCH($U440,RM_KEY,0))="","",INDEX(RM_M_L,MATCH($U440,RM_KEY,0))),"")</f>
        <v>L</v>
      </c>
      <c r="AR440" s="92" t="str">
        <f>IFERROR(IF(INDEX(RM_M_BI,MATCH($U440,RM_KEY,0))="","",INDEX(RM_M_BI,MATCH($U440,RM_KEY,0))),"")</f>
        <v>L</v>
      </c>
      <c r="AS440" s="92" t="str">
        <f>IFERROR(IF(INDEX(RM_M_Exp,MATCH($U440,RM_KEY,0))="","",INDEX(RM_M_Exp,MATCH($U440,RM_KEY,0))),"")</f>
        <v>L</v>
      </c>
      <c r="AT440" s="92" t="str">
        <f>IFERROR(IF(INDEX(RM_M_Edu,MATCH($U440,RM_KEY,0))="","",INDEX(RM_M_Edu,MATCH($U440,RM_KEY,0))),"")</f>
        <v>L</v>
      </c>
      <c r="AU440" s="93" t="str">
        <f>IFERROR(IF(INDEX(RM_L_C,MATCH($U440,RM_KEY,0))="","",INDEX(RM_L_C,MATCH($U440,RM_KEY,0))),"")</f>
        <v/>
      </c>
      <c r="AV440" s="94" t="str">
        <f>IFERROR(IF(INDEX(RM_L_Au,MATCH($U440,RM_KEY,0))="","",INDEX(RM_L_Au,MATCH($U440,RM_KEY,0))),"")</f>
        <v/>
      </c>
      <c r="AW440" s="94" t="str">
        <f>IFERROR(IF(INDEX(RM_L_Ac,MATCH($U440,RM_KEY,0))="","",INDEX(RM_L_Ac,MATCH($U440,RM_KEY,0))),"")</f>
        <v/>
      </c>
      <c r="AX440" s="94" t="str">
        <f>IFERROR(IF(INDEX(RM_L_L,MATCH($U440,RM_KEY,0))="","",INDEX(RM_L_L,MATCH($U440,RM_KEY,0))),"")</f>
        <v/>
      </c>
      <c r="AY440" s="94" t="str">
        <f>IFERROR(IF(INDEX(RM_L_BI,MATCH($U440,RM_KEY,0))="","",INDEX(RM_L_BI,MATCH($U440,RM_KEY,0))),"")</f>
        <v/>
      </c>
      <c r="AZ440" s="94" t="str">
        <f>IFERROR(IF(INDEX(RM_L_Exp,MATCH($U440,RM_KEY,0))="","",INDEX(RM_L_Exp,MATCH($U440,RM_KEY,0))),"")</f>
        <v/>
      </c>
      <c r="BA440" s="94" t="str">
        <f>IFERROR(IF(INDEX(RM_L_Edu,MATCH($U440,RM_KEY,0))="","",INDEX(RM_L_Edu,MATCH($U440,RM_KEY,0))),"")</f>
        <v/>
      </c>
      <c r="BB440" s="89" t="inlineStr">
        <is>
          <t>L</t>
        </is>
      </c>
      <c r="BC440" s="90" t="inlineStr">
        <is>
          <t>L</t>
        </is>
      </c>
      <c r="BD440" s="90" t="inlineStr">
        <is>
          <t>L</t>
        </is>
      </c>
      <c r="BE440" s="90" t="inlineStr">
        <is>
          <t>L</t>
        </is>
      </c>
      <c r="BF440" s="90" t="n"/>
      <c r="BG440" s="90" t="inlineStr">
        <is>
          <t>M</t>
        </is>
      </c>
      <c r="BH440" s="90" t="inlineStr">
        <is>
          <t>M</t>
        </is>
      </c>
      <c r="BI440" s="93" t="n"/>
      <c r="BJ440" s="94" t="n"/>
      <c r="BK440" s="94" t="n"/>
      <c r="BL440" s="94" t="n"/>
      <c r="BM440" s="94" t="n"/>
      <c r="BN440" s="94" t="n"/>
      <c r="BO440" s="94" t="n"/>
      <c r="BP440" s="63" t="n"/>
      <c r="BQ440" s="95" t="str">
        <f>IF(CY440=0,"",IF(BP440&lt;&gt;"",BP440,IF(LEFT(W440,1)="X",W440,IF(OR(W440="B+",W440="C+"),INDEX(LAD_PC,MAX(1,MIN(14,MATCH(W440,LAD_PC,0)+IF((DA440-CZ440)&gt;=0.5,1,IF((DA440-CZ440)&lt;=-0.5,-1,0))))),INDEX(LAD_STD,MAX(1,MIN(12,MATCH(W440,LAD_STD,0)+IF((DA440-CZ440)&gt;=0.5,1,IF((DA440-CZ440)&lt;=-0.5,-1,0)))))))))</f>
        <v/>
      </c>
      <c r="BR440" s="86" t="str">
        <f>IF(BQ440="","",IFERROR(CHOOSE(INDEX(B_RANK,MATCH(BQ440,B_LVL,0)),"Band A · Practitioner","Band B · Specialist / Manager","B+ · Player-Coach","Band C · Principal / Head","C+ · Player-Coach","Band D · Business leadership","Band E · Enterprise leadership"),"Band X · Consultant"))</f>
        <v/>
      </c>
      <c r="BS440" s="86" t="str">
        <f>IF(BQ440="","",IF(BQ440=W440,"• Same",IF(INDEX(B_VAL,MATCH(BQ440,B_LVL,0))&gt;INDEX(B_VAL,MATCH(W440,B_LVL,0)),"▲ Up","▼ Down")))</f>
        <v/>
      </c>
      <c r="BT440" s="95" t="str">
        <f>IF(BQ440&lt;&gt;"",BQ440,W440)</f>
        <v>A3</v>
      </c>
      <c r="BU440" s="86" t="str">
        <f>IFERROR(IF($H440="","—",IF(OR(LEFT(BT440,1)="X",LEFT(INDEX($BT$7:$BT$592,MATCH($H440,$D$7:$D$592,0)),1)="X"),"—",IF(AND(LEFT(BT440,1)="E",LEFT(INDEX($BT$7:$BT$592,MATCH($H440,$D$7:$D$592,0)),1)="E"),"Exception · Band E",IF(INDEX(B_VAL,MATCH(BT440,B_LVL,0))&gt;=INDEX(B_VAL,MATCH(INDEX($BT$7:$BT$592,MATCH($H440,$D$7:$D$592,0)),B_LVL,0)),"⚠ At or above the manager",IF(INDEX(B_RANK,MATCH(BT440,B_LVL,0))=INDEX(B_RANK,MATCH(INDEX($BT$7:$BT$592,MATCH($H440,$D$7:$D$592,0)),B_LVL,0)),"⚠ Same band as the manager","OK"))))),"—")</f>
        <v>OK</v>
      </c>
      <c r="BV440" s="64" t="n"/>
      <c r="BW440" s="20">
        <f>IFERROR(INDEX(LMH_PTS,MATCH(AG440,LMH_KEY,0)),0)</f>
        <v>9</v>
      </c>
      <c r="BX440" s="21">
        <f>IFERROR(INDEX(LMH_PTS,MATCH(AH440,LMH_KEY,0)),0)</f>
        <v>3</v>
      </c>
      <c r="BY440" s="21">
        <f>IFERROR(INDEX(LMH_PTS,MATCH(AI440,LMH_KEY,0)),0)</f>
        <v>3</v>
      </c>
      <c r="BZ440" s="21">
        <f>IFERROR(INDEX(LMH_PTS,MATCH(AJ440,LMH_KEY,0)),0)</f>
        <v>1</v>
      </c>
      <c r="CA440" s="21">
        <f>IFERROR(INDEX(LMH_PTS,MATCH(AK440,LMH_KEY,0)),0)</f>
        <v>1</v>
      </c>
      <c r="CB440" s="21">
        <f>IFERROR(INDEX(LMH_PTS,MATCH(AL440,LMH_KEY,0)),0)</f>
        <v>1</v>
      </c>
      <c r="CC440" s="21">
        <f>IFERROR(INDEX(LMH_PTS,MATCH(AM440,LMH_KEY,0)),0)</f>
        <v>1</v>
      </c>
      <c r="CD440" s="21">
        <f>IFERROR(INDEX(LMH_PTS,MATCH(IF(AU440&lt;&gt;"",AU440,AG440),LMH_KEY,0)),0)</f>
        <v>9</v>
      </c>
      <c r="CE440" s="21">
        <f>IFERROR(INDEX(LMH_PTS,MATCH(IF(AV440&lt;&gt;"",AV440,AH440),LMH_KEY,0)),0)</f>
        <v>3</v>
      </c>
      <c r="CF440" s="21">
        <f>IFERROR(INDEX(LMH_PTS,MATCH(IF(AW440&lt;&gt;"",AW440,AI440),LMH_KEY,0)),0)</f>
        <v>3</v>
      </c>
      <c r="CG440" s="21">
        <f>IFERROR(INDEX(LMH_PTS,MATCH(IF(AX440&lt;&gt;"",AX440,AJ440),LMH_KEY,0)),0)</f>
        <v>1</v>
      </c>
      <c r="CH440" s="21">
        <f>IFERROR(INDEX(LMH_PTS,MATCH(IF(AY440&lt;&gt;"",AY440,AK440),LMH_KEY,0)),0)</f>
        <v>1</v>
      </c>
      <c r="CI440" s="21">
        <f>IFERROR(INDEX(LMH_PTS,MATCH(IF(AZ440&lt;&gt;"",AZ440,AL440),LMH_KEY,0)),0)</f>
        <v>1</v>
      </c>
      <c r="CJ440" s="21">
        <f>IFERROR(INDEX(LMH_PTS,MATCH(IF(BA440&lt;&gt;"",BA440,AM440),LMH_KEY,0)),0)</f>
        <v>1</v>
      </c>
      <c r="CK440" s="21">
        <f>IF(BB440="",0,IFERROR(INDEX(LMH_STEP,MATCH(BB440,LMH_KEY,0)),0))</f>
        <v>-1</v>
      </c>
      <c r="CL440" s="21">
        <f>IF(BC440="",0,IFERROR(INDEX(LMH_STEP,MATCH(BC440,LMH_KEY,0)),0))</f>
        <v>-1</v>
      </c>
      <c r="CM440" s="21">
        <f>IF(BD440="",0,IFERROR(INDEX(LMH_STEP,MATCH(BD440,LMH_KEY,0)),0))</f>
        <v>-1</v>
      </c>
      <c r="CN440" s="21">
        <f>IF(BE440="",0,IFERROR(INDEX(LMH_STEP,MATCH(BE440,LMH_KEY,0)),0))</f>
        <v>-1</v>
      </c>
      <c r="CO440" s="21">
        <f>IF(BF440="",0,IFERROR(INDEX(LMH_STEP,MATCH(BF440,LMH_KEY,0)),0))</f>
        <v>0</v>
      </c>
      <c r="CP440" s="21">
        <f>IF(BG440="",0,IFERROR(INDEX(LMH_STEP,MATCH(BG440,LMH_KEY,0)),0))</f>
        <v>0</v>
      </c>
      <c r="CQ440" s="21">
        <f>IF(BH440="",0,IFERROR(INDEX(LMH_STEP,MATCH(BH440,LMH_KEY,0)),0))</f>
        <v>0</v>
      </c>
      <c r="CR440" s="21">
        <f>IF(BI440&lt;&gt;"",IFERROR(INDEX(LMH_STEP,MATCH(BI440,LMH_KEY,0)),0),CK440)</f>
        <v>-1</v>
      </c>
      <c r="CS440" s="21">
        <f>IF(BJ440&lt;&gt;"",IFERROR(INDEX(LMH_STEP,MATCH(BJ440,LMH_KEY,0)),0),CL440)</f>
        <v>-1</v>
      </c>
      <c r="CT440" s="21">
        <f>IF(BK440&lt;&gt;"",IFERROR(INDEX(LMH_STEP,MATCH(BK440,LMH_KEY,0)),0),CM440)</f>
        <v>-1</v>
      </c>
      <c r="CU440" s="21">
        <f>IF(BL440&lt;&gt;"",IFERROR(INDEX(LMH_STEP,MATCH(BL440,LMH_KEY,0)),0),CN440)</f>
        <v>-1</v>
      </c>
      <c r="CV440" s="21">
        <f>IF(BM440&lt;&gt;"",IFERROR(INDEX(LMH_STEP,MATCH(BM440,LMH_KEY,0)),0),CO440)</f>
        <v>0</v>
      </c>
      <c r="CW440" s="21">
        <f>IF(BN440&lt;&gt;"",IFERROR(INDEX(LMH_STEP,MATCH(BN440,LMH_KEY,0)),0),CP440)</f>
        <v>0</v>
      </c>
      <c r="CX440" s="21">
        <f>IF(BO440&lt;&gt;"",IFERROR(INDEX(LMH_STEP,MATCH(BO440,LMH_KEY,0)),0),CQ440)</f>
        <v>0</v>
      </c>
      <c r="CY440" s="21">
        <f>COUNTA(BI440:BO440)+IF(BP440&lt;&gt;"",1,0)+IFERROR(INDEX(RM_LCNT,MATCH($U440,RM_KEY,0)),0)</f>
        <v>0</v>
      </c>
      <c r="CZ440" s="21">
        <f>IF((BW440+BX440+BY440+BZ440+CA440+CB440+CC440)=0,0,(BW440*CK440+BX440*CL440+BY440*CM440+BZ440*CN440+CA440*CO440+CB440*CP440+CC440*CQ440)/(BW440+BX440+BY440+BZ440+CA440+CB440+CC440))</f>
        <v>-0.842105263157895</v>
      </c>
      <c r="DA440" s="21">
        <f>IF((CD440+CE440+CF440+CG440+CH440+CI440+CJ440)=0,0,(CD440*CR440+CE440*CS440+CF440*CT440+CG440*CU440+CH440*CV440+CI440*CW440+CJ440*CX440)/(CD440+CE440+CF440+CG440+CH440+CI440+CJ440))</f>
        <v>-0.842105263157895</v>
      </c>
    </row>
    <row r="441" ht="70" customHeight="1">
      <c r="A441" s="59" t="inlineStr">
        <is>
          <t>iFile</t>
        </is>
      </c>
      <c r="B441" s="17" t="inlineStr">
        <is>
          <t>XBRL Consulting</t>
        </is>
      </c>
      <c r="C441" s="17" t="n">
        <v>3</v>
      </c>
      <c r="D441" s="17" t="inlineStr">
        <is>
          <t>IRIS2088</t>
        </is>
      </c>
      <c r="E441" s="17" t="inlineStr">
        <is>
          <t>Pawan Khot</t>
        </is>
      </c>
      <c r="F441" s="17" t="inlineStr">
        <is>
          <t>Image Processing Specialist</t>
        </is>
      </c>
      <c r="G441" s="17" t="inlineStr">
        <is>
          <t>Shraddha Bagul</t>
        </is>
      </c>
      <c r="H441" s="17" t="inlineStr">
        <is>
          <t>IRIS1035</t>
        </is>
      </c>
      <c r="I441" s="17" t="n">
        <v>3.7</v>
      </c>
      <c r="J441" s="17" t="inlineStr">
        <is>
          <t>B.Com</t>
        </is>
      </c>
      <c r="K441" s="17" t="n"/>
      <c r="L441" s="82" t="inlineStr">
        <is>
          <t>20 of 20</t>
        </is>
      </c>
      <c r="M441" s="83" t="n"/>
      <c r="N441" s="83" t="n"/>
      <c r="O441" s="83" t="inlineStr">
        <is>
          <t>Latest rating: Not rated · manager · 9-box: Not placed · manager</t>
        </is>
      </c>
      <c r="P441" s="83" t="inlineStr">
        <is>
          <t>Complexity &amp; Expertise: A2: Analyses company reports and tags them into XBRL using Mtool and Excel → moved down 0.5
Autonomy &amp; Decision: A2: Decides tagging only → moved down 0.5
Accountability &amp; Impact: A2: All company data properly tagged and quality of own output reports → moved down 0.5
Leadership &amp; Strategy: A1: None described → moved down 0.5</t>
        </is>
      </c>
      <c r="Q441" s="84" t="inlineStr">
        <is>
          <t>Open ▸</t>
        </is>
      </c>
      <c r="R441" s="84" t="inlineStr">
        <is>
          <t>Card ▸</t>
        </is>
      </c>
      <c r="S441" s="85" t="inlineStr">
        <is>
          <t>Consulting &amp; Professional Services</t>
        </is>
      </c>
      <c r="T441" s="86" t="inlineStr">
        <is>
          <t>Taxonomy Design &amp; Regulatory Consulting</t>
        </is>
      </c>
      <c r="U441" s="86" t="inlineStr">
        <is>
          <t>R011</t>
        </is>
      </c>
      <c r="V441" s="86" t="inlineStr">
        <is>
          <t>Taxonomy Design &amp; Regulatory Consulting · IC</t>
        </is>
      </c>
      <c r="W441" s="101" t="inlineStr">
        <is>
          <t>A3</t>
        </is>
      </c>
      <c r="X441" s="86" t="inlineStr">
        <is>
          <t>Band A · Practitioner</t>
        </is>
      </c>
      <c r="Y441" s="86" t="inlineStr">
        <is>
          <t>Senior Taxonomy Analyst</t>
        </is>
      </c>
      <c r="Z441" s="86" t="n"/>
      <c r="AA441" s="86" t="inlineStr">
        <is>
          <t>Placed at A3 by the evidence: six ratings × market-derived weights and rules R1–R13 · no move needed for the reporting line</t>
        </is>
      </c>
      <c r="AB441" s="86" t="n"/>
      <c r="AC441" s="88" t="inlineStr">
        <is>
          <t>A3</t>
        </is>
      </c>
      <c r="AD441" s="21" t="inlineStr">
        <is>
          <t>Medium · 3.7 yrs vs market 2–5 yrs for A3</t>
        </is>
      </c>
      <c r="AE441" s="21" t="n"/>
      <c r="AF441" s="21" t="inlineStr">
        <is>
          <t>P2 · SFIA 3 Apply</t>
        </is>
      </c>
      <c r="AG441" s="89" t="str">
        <f>IFERROR(IF(INDEX(RM_I_C,MATCH($U441,RM_KEY,0))="","",INDEX(RM_I_C,MATCH($U441,RM_KEY,0))),"")</f>
        <v>H</v>
      </c>
      <c r="AH441" s="90" t="str">
        <f>IFERROR(IF(INDEX(RM_I_Au,MATCH($U441,RM_KEY,0))="","",INDEX(RM_I_Au,MATCH($U441,RM_KEY,0))),"")</f>
        <v>M</v>
      </c>
      <c r="AI441" s="90" t="str">
        <f>IFERROR(IF(INDEX(RM_I_Ac,MATCH($U441,RM_KEY,0))="","",INDEX(RM_I_Ac,MATCH($U441,RM_KEY,0))),"")</f>
        <v>M</v>
      </c>
      <c r="AJ441" s="90" t="str">
        <f>IFERROR(IF(INDEX(RM_I_L,MATCH($U441,RM_KEY,0))="","",INDEX(RM_I_L,MATCH($U441,RM_KEY,0))),"")</f>
        <v>L</v>
      </c>
      <c r="AK441" s="90" t="str">
        <f>IFERROR(IF(INDEX(RM_I_BI,MATCH($U441,RM_KEY,0))="","",INDEX(RM_I_BI,MATCH($U441,RM_KEY,0))),"")</f>
        <v>L</v>
      </c>
      <c r="AL441" s="90" t="str">
        <f>IFERROR(IF(INDEX(RM_I_Exp,MATCH($U441,RM_KEY,0))="","",INDEX(RM_I_Exp,MATCH($U441,RM_KEY,0))),"")</f>
        <v>L</v>
      </c>
      <c r="AM441" s="90" t="str">
        <f>IFERROR(IF(INDEX(RM_I_Edu,MATCH($U441,RM_KEY,0))="","",INDEX(RM_I_Edu,MATCH($U441,RM_KEY,0))),"")</f>
        <v>L</v>
      </c>
      <c r="AN441" s="91" t="str">
        <f>IFERROR(IF(INDEX(RM_M_C,MATCH($U441,RM_KEY,0))="","",INDEX(RM_M_C,MATCH($U441,RM_KEY,0))),"")</f>
        <v>H</v>
      </c>
      <c r="AO441" s="92" t="str">
        <f>IFERROR(IF(INDEX(RM_M_Au,MATCH($U441,RM_KEY,0))="","",INDEX(RM_M_Au,MATCH($U441,RM_KEY,0))),"")</f>
        <v>M</v>
      </c>
      <c r="AP441" s="92" t="str">
        <f>IFERROR(IF(INDEX(RM_M_Ac,MATCH($U441,RM_KEY,0))="","",INDEX(RM_M_Ac,MATCH($U441,RM_KEY,0))),"")</f>
        <v>M</v>
      </c>
      <c r="AQ441" s="92" t="str">
        <f>IFERROR(IF(INDEX(RM_M_L,MATCH($U441,RM_KEY,0))="","",INDEX(RM_M_L,MATCH($U441,RM_KEY,0))),"")</f>
        <v>L</v>
      </c>
      <c r="AR441" s="92" t="str">
        <f>IFERROR(IF(INDEX(RM_M_BI,MATCH($U441,RM_KEY,0))="","",INDEX(RM_M_BI,MATCH($U441,RM_KEY,0))),"")</f>
        <v>L</v>
      </c>
      <c r="AS441" s="92" t="str">
        <f>IFERROR(IF(INDEX(RM_M_Exp,MATCH($U441,RM_KEY,0))="","",INDEX(RM_M_Exp,MATCH($U441,RM_KEY,0))),"")</f>
        <v>L</v>
      </c>
      <c r="AT441" s="92" t="str">
        <f>IFERROR(IF(INDEX(RM_M_Edu,MATCH($U441,RM_KEY,0))="","",INDEX(RM_M_Edu,MATCH($U441,RM_KEY,0))),"")</f>
        <v>L</v>
      </c>
      <c r="AU441" s="93" t="str">
        <f>IFERROR(IF(INDEX(RM_L_C,MATCH($U441,RM_KEY,0))="","",INDEX(RM_L_C,MATCH($U441,RM_KEY,0))),"")</f>
        <v/>
      </c>
      <c r="AV441" s="94" t="str">
        <f>IFERROR(IF(INDEX(RM_L_Au,MATCH($U441,RM_KEY,0))="","",INDEX(RM_L_Au,MATCH($U441,RM_KEY,0))),"")</f>
        <v/>
      </c>
      <c r="AW441" s="94" t="str">
        <f>IFERROR(IF(INDEX(RM_L_Ac,MATCH($U441,RM_KEY,0))="","",INDEX(RM_L_Ac,MATCH($U441,RM_KEY,0))),"")</f>
        <v/>
      </c>
      <c r="AX441" s="94" t="str">
        <f>IFERROR(IF(INDEX(RM_L_L,MATCH($U441,RM_KEY,0))="","",INDEX(RM_L_L,MATCH($U441,RM_KEY,0))),"")</f>
        <v/>
      </c>
      <c r="AY441" s="94" t="str">
        <f>IFERROR(IF(INDEX(RM_L_BI,MATCH($U441,RM_KEY,0))="","",INDEX(RM_L_BI,MATCH($U441,RM_KEY,0))),"")</f>
        <v/>
      </c>
      <c r="AZ441" s="94" t="str">
        <f>IFERROR(IF(INDEX(RM_L_Exp,MATCH($U441,RM_KEY,0))="","",INDEX(RM_L_Exp,MATCH($U441,RM_KEY,0))),"")</f>
        <v/>
      </c>
      <c r="BA441" s="94" t="str">
        <f>IFERROR(IF(INDEX(RM_L_Edu,MATCH($U441,RM_KEY,0))="","",INDEX(RM_L_Edu,MATCH($U441,RM_KEY,0))),"")</f>
        <v/>
      </c>
      <c r="BB441" s="89" t="inlineStr">
        <is>
          <t>M</t>
        </is>
      </c>
      <c r="BC441" s="90" t="inlineStr">
        <is>
          <t>M</t>
        </is>
      </c>
      <c r="BD441" s="90" t="inlineStr">
        <is>
          <t>M</t>
        </is>
      </c>
      <c r="BE441" s="90" t="inlineStr">
        <is>
          <t>L</t>
        </is>
      </c>
      <c r="BF441" s="90" t="n"/>
      <c r="BG441" s="90" t="inlineStr">
        <is>
          <t>M</t>
        </is>
      </c>
      <c r="BH441" s="90" t="inlineStr">
        <is>
          <t>M</t>
        </is>
      </c>
      <c r="BI441" s="93" t="n"/>
      <c r="BJ441" s="94" t="n"/>
      <c r="BK441" s="94" t="n"/>
      <c r="BL441" s="94" t="n"/>
      <c r="BM441" s="94" t="n"/>
      <c r="BN441" s="94" t="n"/>
      <c r="BO441" s="94" t="n"/>
      <c r="BP441" s="63" t="n"/>
      <c r="BQ441" s="95" t="str">
        <f>IF(CY441=0,"",IF(BP441&lt;&gt;"",BP441,IF(LEFT(W441,1)="X",W441,IF(OR(W441="B+",W441="C+"),INDEX(LAD_PC,MAX(1,MIN(14,MATCH(W441,LAD_PC,0)+IF((DA441-CZ441)&gt;=0.5,1,IF((DA441-CZ441)&lt;=-0.5,-1,0))))),INDEX(LAD_STD,MAX(1,MIN(12,MATCH(W441,LAD_STD,0)+IF((DA441-CZ441)&gt;=0.5,1,IF((DA441-CZ441)&lt;=-0.5,-1,0)))))))))</f>
        <v/>
      </c>
      <c r="BR441" s="86" t="str">
        <f>IF(BQ441="","",IFERROR(CHOOSE(INDEX(B_RANK,MATCH(BQ441,B_LVL,0)),"Band A · Practitioner","Band B · Specialist / Manager","B+ · Player-Coach","Band C · Principal / Head","C+ · Player-Coach","Band D · Business leadership","Band E · Enterprise leadership"),"Band X · Consultant"))</f>
        <v/>
      </c>
      <c r="BS441" s="86" t="str">
        <f>IF(BQ441="","",IF(BQ441=W441,"• Same",IF(INDEX(B_VAL,MATCH(BQ441,B_LVL,0))&gt;INDEX(B_VAL,MATCH(W441,B_LVL,0)),"▲ Up","▼ Down")))</f>
        <v/>
      </c>
      <c r="BT441" s="95" t="str">
        <f>IF(BQ441&lt;&gt;"",BQ441,W441)</f>
        <v>A3</v>
      </c>
      <c r="BU441" s="86" t="str">
        <f>IFERROR(IF($H441="","—",IF(OR(LEFT(BT441,1)="X",LEFT(INDEX($BT$7:$BT$592,MATCH($H441,$D$7:$D$592,0)),1)="X"),"—",IF(AND(LEFT(BT441,1)="E",LEFT(INDEX($BT$7:$BT$592,MATCH($H441,$D$7:$D$592,0)),1)="E"),"Exception · Band E",IF(INDEX(B_VAL,MATCH(BT441,B_LVL,0))&gt;=INDEX(B_VAL,MATCH(INDEX($BT$7:$BT$592,MATCH($H441,$D$7:$D$592,0)),B_LVL,0)),"⚠ At or above the manager",IF(INDEX(B_RANK,MATCH(BT441,B_LVL,0))=INDEX(B_RANK,MATCH(INDEX($BT$7:$BT$592,MATCH($H441,$D$7:$D$592,0)),B_LVL,0)),"⚠ Same band as the manager","OK"))))),"—")</f>
        <v>OK</v>
      </c>
      <c r="BV441" s="64" t="n"/>
      <c r="BW441" s="20">
        <f>IFERROR(INDEX(LMH_PTS,MATCH(AG441,LMH_KEY,0)),0)</f>
        <v>9</v>
      </c>
      <c r="BX441" s="21">
        <f>IFERROR(INDEX(LMH_PTS,MATCH(AH441,LMH_KEY,0)),0)</f>
        <v>3</v>
      </c>
      <c r="BY441" s="21">
        <f>IFERROR(INDEX(LMH_PTS,MATCH(AI441,LMH_KEY,0)),0)</f>
        <v>3</v>
      </c>
      <c r="BZ441" s="21">
        <f>IFERROR(INDEX(LMH_PTS,MATCH(AJ441,LMH_KEY,0)),0)</f>
        <v>1</v>
      </c>
      <c r="CA441" s="21">
        <f>IFERROR(INDEX(LMH_PTS,MATCH(AK441,LMH_KEY,0)),0)</f>
        <v>1</v>
      </c>
      <c r="CB441" s="21">
        <f>IFERROR(INDEX(LMH_PTS,MATCH(AL441,LMH_KEY,0)),0)</f>
        <v>1</v>
      </c>
      <c r="CC441" s="21">
        <f>IFERROR(INDEX(LMH_PTS,MATCH(AM441,LMH_KEY,0)),0)</f>
        <v>1</v>
      </c>
      <c r="CD441" s="21">
        <f>IFERROR(INDEX(LMH_PTS,MATCH(IF(AU441&lt;&gt;"",AU441,AG441),LMH_KEY,0)),0)</f>
        <v>9</v>
      </c>
      <c r="CE441" s="21">
        <f>IFERROR(INDEX(LMH_PTS,MATCH(IF(AV441&lt;&gt;"",AV441,AH441),LMH_KEY,0)),0)</f>
        <v>3</v>
      </c>
      <c r="CF441" s="21">
        <f>IFERROR(INDEX(LMH_PTS,MATCH(IF(AW441&lt;&gt;"",AW441,AI441),LMH_KEY,0)),0)</f>
        <v>3</v>
      </c>
      <c r="CG441" s="21">
        <f>IFERROR(INDEX(LMH_PTS,MATCH(IF(AX441&lt;&gt;"",AX441,AJ441),LMH_KEY,0)),0)</f>
        <v>1</v>
      </c>
      <c r="CH441" s="21">
        <f>IFERROR(INDEX(LMH_PTS,MATCH(IF(AY441&lt;&gt;"",AY441,AK441),LMH_KEY,0)),0)</f>
        <v>1</v>
      </c>
      <c r="CI441" s="21">
        <f>IFERROR(INDEX(LMH_PTS,MATCH(IF(AZ441&lt;&gt;"",AZ441,AL441),LMH_KEY,0)),0)</f>
        <v>1</v>
      </c>
      <c r="CJ441" s="21">
        <f>IFERROR(INDEX(LMH_PTS,MATCH(IF(BA441&lt;&gt;"",BA441,AM441),LMH_KEY,0)),0)</f>
        <v>1</v>
      </c>
      <c r="CK441" s="21">
        <f>IF(BB441="",0,IFERROR(INDEX(LMH_STEP,MATCH(BB441,LMH_KEY,0)),0))</f>
        <v>0</v>
      </c>
      <c r="CL441" s="21">
        <f>IF(BC441="",0,IFERROR(INDEX(LMH_STEP,MATCH(BC441,LMH_KEY,0)),0))</f>
        <v>0</v>
      </c>
      <c r="CM441" s="21">
        <f>IF(BD441="",0,IFERROR(INDEX(LMH_STEP,MATCH(BD441,LMH_KEY,0)),0))</f>
        <v>0</v>
      </c>
      <c r="CN441" s="21">
        <f>IF(BE441="",0,IFERROR(INDEX(LMH_STEP,MATCH(BE441,LMH_KEY,0)),0))</f>
        <v>-1</v>
      </c>
      <c r="CO441" s="21">
        <f>IF(BF441="",0,IFERROR(INDEX(LMH_STEP,MATCH(BF441,LMH_KEY,0)),0))</f>
        <v>0</v>
      </c>
      <c r="CP441" s="21">
        <f>IF(BG441="",0,IFERROR(INDEX(LMH_STEP,MATCH(BG441,LMH_KEY,0)),0))</f>
        <v>0</v>
      </c>
      <c r="CQ441" s="21">
        <f>IF(BH441="",0,IFERROR(INDEX(LMH_STEP,MATCH(BH441,LMH_KEY,0)),0))</f>
        <v>0</v>
      </c>
      <c r="CR441" s="21">
        <f>IF(BI441&lt;&gt;"",IFERROR(INDEX(LMH_STEP,MATCH(BI441,LMH_KEY,0)),0),CK441)</f>
        <v>0</v>
      </c>
      <c r="CS441" s="21">
        <f>IF(BJ441&lt;&gt;"",IFERROR(INDEX(LMH_STEP,MATCH(BJ441,LMH_KEY,0)),0),CL441)</f>
        <v>0</v>
      </c>
      <c r="CT441" s="21">
        <f>IF(BK441&lt;&gt;"",IFERROR(INDEX(LMH_STEP,MATCH(BK441,LMH_KEY,0)),0),CM441)</f>
        <v>0</v>
      </c>
      <c r="CU441" s="21">
        <f>IF(BL441&lt;&gt;"",IFERROR(INDEX(LMH_STEP,MATCH(BL441,LMH_KEY,0)),0),CN441)</f>
        <v>-1</v>
      </c>
      <c r="CV441" s="21">
        <f>IF(BM441&lt;&gt;"",IFERROR(INDEX(LMH_STEP,MATCH(BM441,LMH_KEY,0)),0),CO441)</f>
        <v>0</v>
      </c>
      <c r="CW441" s="21">
        <f>IF(BN441&lt;&gt;"",IFERROR(INDEX(LMH_STEP,MATCH(BN441,LMH_KEY,0)),0),CP441)</f>
        <v>0</v>
      </c>
      <c r="CX441" s="21">
        <f>IF(BO441&lt;&gt;"",IFERROR(INDEX(LMH_STEP,MATCH(BO441,LMH_KEY,0)),0),CQ441)</f>
        <v>0</v>
      </c>
      <c r="CY441" s="21">
        <f>COUNTA(BI441:BO441)+IF(BP441&lt;&gt;"",1,0)+IFERROR(INDEX(RM_LCNT,MATCH($U441,RM_KEY,0)),0)</f>
        <v>0</v>
      </c>
      <c r="CZ441" s="21">
        <f>IF((BW441+BX441+BY441+BZ441+CA441+CB441+CC441)=0,0,(BW441*CK441+BX441*CL441+BY441*CM441+BZ441*CN441+CA441*CO441+CB441*CP441+CC441*CQ441)/(BW441+BX441+BY441+BZ441+CA441+CB441+CC441))</f>
        <v>-0.0526315789473684</v>
      </c>
      <c r="DA441" s="21">
        <f>IF((CD441+CE441+CF441+CG441+CH441+CI441+CJ441)=0,0,(CD441*CR441+CE441*CS441+CF441*CT441+CG441*CU441+CH441*CV441+CI441*CW441+CJ441*CX441)/(CD441+CE441+CF441+CG441+CH441+CI441+CJ441))</f>
        <v>-0.0526315789473684</v>
      </c>
    </row>
    <row r="442" ht="70" customHeight="1">
      <c r="A442" s="59" t="inlineStr">
        <is>
          <t>iFile</t>
        </is>
      </c>
      <c r="B442" s="17" t="inlineStr">
        <is>
          <t>XBRL Consulting</t>
        </is>
      </c>
      <c r="C442" s="17" t="n">
        <v>3</v>
      </c>
      <c r="D442" s="17" t="inlineStr">
        <is>
          <t>IRISC339</t>
        </is>
      </c>
      <c r="E442" s="17" t="inlineStr">
        <is>
          <t>Pranali Khanavkar</t>
        </is>
      </c>
      <c r="F442" s="17" t="inlineStr">
        <is>
          <t>Consultant</t>
        </is>
      </c>
      <c r="G442" s="17" t="inlineStr">
        <is>
          <t>Shraddha Bagul</t>
        </is>
      </c>
      <c r="H442" s="17" t="inlineStr">
        <is>
          <t>IRIS1035</t>
        </is>
      </c>
      <c r="I442" s="17" t="n">
        <v>7.8</v>
      </c>
      <c r="J442" s="17" t="inlineStr">
        <is>
          <t>B.Com</t>
        </is>
      </c>
      <c r="K442" s="17" t="inlineStr">
        <is>
          <t>L3 – Professional / Associate</t>
        </is>
      </c>
      <c r="L442" s="82" t="inlineStr">
        <is>
          <t>20 of 20</t>
        </is>
      </c>
      <c r="M442" s="83" t="n"/>
      <c r="N442"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2" s="83" t="inlineStr">
        <is>
          <t>Latest rating: 3 · Potential: Low · 9-box: Core Contributor</t>
        </is>
      </c>
      <c r="P442" s="83" t="inlineStr">
        <is>
          <t>Complexity &amp; Expertise: A2: iXBRL tagging, MBRS validation checks and ACRA testing; standard conversion work → matches the start
Autonomy &amp; Decision: A2: Decides data validation; rates own latitude as 'moderate' → matches the start
Accountability &amp; Impact: A2: Quality check and accuracy of own tagging; poor QC causes client escalation → matches the start
Leadership &amp; Strategy: A1: None described → matches the start</t>
        </is>
      </c>
      <c r="Q442" s="84" t="inlineStr">
        <is>
          <t>Open ▸</t>
        </is>
      </c>
      <c r="R442" s="84" t="inlineStr">
        <is>
          <t>Card ▸</t>
        </is>
      </c>
      <c r="S442" s="85" t="inlineStr">
        <is>
          <t>Consulting &amp; Professional Services</t>
        </is>
      </c>
      <c r="T442" s="86" t="inlineStr">
        <is>
          <t>Taxonomy Design &amp; Regulatory Consulting</t>
        </is>
      </c>
      <c r="U442" s="86" t="inlineStr">
        <is>
          <t>R011</t>
        </is>
      </c>
      <c r="V442" s="86" t="inlineStr">
        <is>
          <t>Taxonomy Design &amp; Regulatory Consulting · IC</t>
        </is>
      </c>
      <c r="W442" s="101" t="inlineStr">
        <is>
          <t>A3</t>
        </is>
      </c>
      <c r="X442" s="86" t="inlineStr">
        <is>
          <t>Band A · Practitioner</t>
        </is>
      </c>
      <c r="Y442" s="86" t="inlineStr">
        <is>
          <t>Senior Taxonomy Analyst</t>
        </is>
      </c>
      <c r="Z442" s="86" t="n"/>
      <c r="AA442" s="86" t="inlineStr">
        <is>
          <t>Placed at A3 by the evidence: six ratings × market-derived weights and rules R1–R13 · no move needed for the reporting line</t>
        </is>
      </c>
      <c r="AB442" s="86" t="n"/>
      <c r="AC442" s="88" t="inlineStr">
        <is>
          <t>A2</t>
        </is>
      </c>
      <c r="AD442" s="21" t="inlineStr">
        <is>
          <t>High · 7.8 yrs vs market 2–5 yrs for A3</t>
        </is>
      </c>
      <c r="AE442" s="21" t="n"/>
      <c r="AF442" s="21" t="inlineStr">
        <is>
          <t>P2 · SFIA 3 Apply</t>
        </is>
      </c>
      <c r="AG442" s="89" t="str">
        <f>IFERROR(IF(INDEX(RM_I_C,MATCH($U442,RM_KEY,0))="","",INDEX(RM_I_C,MATCH($U442,RM_KEY,0))),"")</f>
        <v>H</v>
      </c>
      <c r="AH442" s="90" t="str">
        <f>IFERROR(IF(INDEX(RM_I_Au,MATCH($U442,RM_KEY,0))="","",INDEX(RM_I_Au,MATCH($U442,RM_KEY,0))),"")</f>
        <v>M</v>
      </c>
      <c r="AI442" s="90" t="str">
        <f>IFERROR(IF(INDEX(RM_I_Ac,MATCH($U442,RM_KEY,0))="","",INDEX(RM_I_Ac,MATCH($U442,RM_KEY,0))),"")</f>
        <v>M</v>
      </c>
      <c r="AJ442" s="90" t="str">
        <f>IFERROR(IF(INDEX(RM_I_L,MATCH($U442,RM_KEY,0))="","",INDEX(RM_I_L,MATCH($U442,RM_KEY,0))),"")</f>
        <v>L</v>
      </c>
      <c r="AK442" s="90" t="str">
        <f>IFERROR(IF(INDEX(RM_I_BI,MATCH($U442,RM_KEY,0))="","",INDEX(RM_I_BI,MATCH($U442,RM_KEY,0))),"")</f>
        <v>L</v>
      </c>
      <c r="AL442" s="90" t="str">
        <f>IFERROR(IF(INDEX(RM_I_Exp,MATCH($U442,RM_KEY,0))="","",INDEX(RM_I_Exp,MATCH($U442,RM_KEY,0))),"")</f>
        <v>L</v>
      </c>
      <c r="AM442" s="90" t="str">
        <f>IFERROR(IF(INDEX(RM_I_Edu,MATCH($U442,RM_KEY,0))="","",INDEX(RM_I_Edu,MATCH($U442,RM_KEY,0))),"")</f>
        <v>L</v>
      </c>
      <c r="AN442" s="91" t="str">
        <f>IFERROR(IF(INDEX(RM_M_C,MATCH($U442,RM_KEY,0))="","",INDEX(RM_M_C,MATCH($U442,RM_KEY,0))),"")</f>
        <v>H</v>
      </c>
      <c r="AO442" s="92" t="str">
        <f>IFERROR(IF(INDEX(RM_M_Au,MATCH($U442,RM_KEY,0))="","",INDEX(RM_M_Au,MATCH($U442,RM_KEY,0))),"")</f>
        <v>M</v>
      </c>
      <c r="AP442" s="92" t="str">
        <f>IFERROR(IF(INDEX(RM_M_Ac,MATCH($U442,RM_KEY,0))="","",INDEX(RM_M_Ac,MATCH($U442,RM_KEY,0))),"")</f>
        <v>M</v>
      </c>
      <c r="AQ442" s="92" t="str">
        <f>IFERROR(IF(INDEX(RM_M_L,MATCH($U442,RM_KEY,0))="","",INDEX(RM_M_L,MATCH($U442,RM_KEY,0))),"")</f>
        <v>L</v>
      </c>
      <c r="AR442" s="92" t="str">
        <f>IFERROR(IF(INDEX(RM_M_BI,MATCH($U442,RM_KEY,0))="","",INDEX(RM_M_BI,MATCH($U442,RM_KEY,0))),"")</f>
        <v>L</v>
      </c>
      <c r="AS442" s="92" t="str">
        <f>IFERROR(IF(INDEX(RM_M_Exp,MATCH($U442,RM_KEY,0))="","",INDEX(RM_M_Exp,MATCH($U442,RM_KEY,0))),"")</f>
        <v>L</v>
      </c>
      <c r="AT442" s="92" t="str">
        <f>IFERROR(IF(INDEX(RM_M_Edu,MATCH($U442,RM_KEY,0))="","",INDEX(RM_M_Edu,MATCH($U442,RM_KEY,0))),"")</f>
        <v>L</v>
      </c>
      <c r="AU442" s="93" t="str">
        <f>IFERROR(IF(INDEX(RM_L_C,MATCH($U442,RM_KEY,0))="","",INDEX(RM_L_C,MATCH($U442,RM_KEY,0))),"")</f>
        <v/>
      </c>
      <c r="AV442" s="94" t="str">
        <f>IFERROR(IF(INDEX(RM_L_Au,MATCH($U442,RM_KEY,0))="","",INDEX(RM_L_Au,MATCH($U442,RM_KEY,0))),"")</f>
        <v/>
      </c>
      <c r="AW442" s="94" t="str">
        <f>IFERROR(IF(INDEX(RM_L_Ac,MATCH($U442,RM_KEY,0))="","",INDEX(RM_L_Ac,MATCH($U442,RM_KEY,0))),"")</f>
        <v/>
      </c>
      <c r="AX442" s="94" t="str">
        <f>IFERROR(IF(INDEX(RM_L_L,MATCH($U442,RM_KEY,0))="","",INDEX(RM_L_L,MATCH($U442,RM_KEY,0))),"")</f>
        <v/>
      </c>
      <c r="AY442" s="94" t="str">
        <f>IFERROR(IF(INDEX(RM_L_BI,MATCH($U442,RM_KEY,0))="","",INDEX(RM_L_BI,MATCH($U442,RM_KEY,0))),"")</f>
        <v/>
      </c>
      <c r="AZ442" s="94" t="str">
        <f>IFERROR(IF(INDEX(RM_L_Exp,MATCH($U442,RM_KEY,0))="","",INDEX(RM_L_Exp,MATCH($U442,RM_KEY,0))),"")</f>
        <v/>
      </c>
      <c r="BA442" s="94" t="str">
        <f>IFERROR(IF(INDEX(RM_L_Edu,MATCH($U442,RM_KEY,0))="","",INDEX(RM_L_Edu,MATCH($U442,RM_KEY,0))),"")</f>
        <v/>
      </c>
      <c r="BB442" s="89" t="inlineStr">
        <is>
          <t>L</t>
        </is>
      </c>
      <c r="BC442" s="90" t="inlineStr">
        <is>
          <t>L</t>
        </is>
      </c>
      <c r="BD442" s="90" t="inlineStr">
        <is>
          <t>L</t>
        </is>
      </c>
      <c r="BE442" s="90" t="inlineStr">
        <is>
          <t>L</t>
        </is>
      </c>
      <c r="BF442" s="90" t="n"/>
      <c r="BG442" s="90" t="inlineStr">
        <is>
          <t>H</t>
        </is>
      </c>
      <c r="BH442" s="90" t="inlineStr">
        <is>
          <t>M</t>
        </is>
      </c>
      <c r="BI442" s="93" t="n"/>
      <c r="BJ442" s="94" t="n"/>
      <c r="BK442" s="94" t="n"/>
      <c r="BL442" s="94" t="n"/>
      <c r="BM442" s="94" t="n"/>
      <c r="BN442" s="94" t="n"/>
      <c r="BO442" s="94" t="n"/>
      <c r="BP442" s="63" t="n"/>
      <c r="BQ442" s="95" t="str">
        <f>IF(CY442=0,"",IF(BP442&lt;&gt;"",BP442,IF(LEFT(W442,1)="X",W442,IF(OR(W442="B+",W442="C+"),INDEX(LAD_PC,MAX(1,MIN(14,MATCH(W442,LAD_PC,0)+IF((DA442-CZ442)&gt;=0.5,1,IF((DA442-CZ442)&lt;=-0.5,-1,0))))),INDEX(LAD_STD,MAX(1,MIN(12,MATCH(W442,LAD_STD,0)+IF((DA442-CZ442)&gt;=0.5,1,IF((DA442-CZ442)&lt;=-0.5,-1,0)))))))))</f>
        <v/>
      </c>
      <c r="BR442" s="86" t="str">
        <f>IF(BQ442="","",IFERROR(CHOOSE(INDEX(B_RANK,MATCH(BQ442,B_LVL,0)),"Band A · Practitioner","Band B · Specialist / Manager","B+ · Player-Coach","Band C · Principal / Head","C+ · Player-Coach","Band D · Business leadership","Band E · Enterprise leadership"),"Band X · Consultant"))</f>
        <v/>
      </c>
      <c r="BS442" s="86" t="str">
        <f>IF(BQ442="","",IF(BQ442=W442,"• Same",IF(INDEX(B_VAL,MATCH(BQ442,B_LVL,0))&gt;INDEX(B_VAL,MATCH(W442,B_LVL,0)),"▲ Up","▼ Down")))</f>
        <v/>
      </c>
      <c r="BT442" s="95" t="str">
        <f>IF(BQ442&lt;&gt;"",BQ442,W442)</f>
        <v>A3</v>
      </c>
      <c r="BU442" s="86" t="str">
        <f>IFERROR(IF($H442="","—",IF(OR(LEFT(BT442,1)="X",LEFT(INDEX($BT$7:$BT$592,MATCH($H442,$D$7:$D$592,0)),1)="X"),"—",IF(AND(LEFT(BT442,1)="E",LEFT(INDEX($BT$7:$BT$592,MATCH($H442,$D$7:$D$592,0)),1)="E"),"Exception · Band E",IF(INDEX(B_VAL,MATCH(BT442,B_LVL,0))&gt;=INDEX(B_VAL,MATCH(INDEX($BT$7:$BT$592,MATCH($H442,$D$7:$D$592,0)),B_LVL,0)),"⚠ At or above the manager",IF(INDEX(B_RANK,MATCH(BT442,B_LVL,0))=INDEX(B_RANK,MATCH(INDEX($BT$7:$BT$592,MATCH($H442,$D$7:$D$592,0)),B_LVL,0)),"⚠ Same band as the manager","OK"))))),"—")</f>
        <v>OK</v>
      </c>
      <c r="BV442" s="64" t="n"/>
      <c r="BW442" s="20">
        <f>IFERROR(INDEX(LMH_PTS,MATCH(AG442,LMH_KEY,0)),0)</f>
        <v>9</v>
      </c>
      <c r="BX442" s="21">
        <f>IFERROR(INDEX(LMH_PTS,MATCH(AH442,LMH_KEY,0)),0)</f>
        <v>3</v>
      </c>
      <c r="BY442" s="21">
        <f>IFERROR(INDEX(LMH_PTS,MATCH(AI442,LMH_KEY,0)),0)</f>
        <v>3</v>
      </c>
      <c r="BZ442" s="21">
        <f>IFERROR(INDEX(LMH_PTS,MATCH(AJ442,LMH_KEY,0)),0)</f>
        <v>1</v>
      </c>
      <c r="CA442" s="21">
        <f>IFERROR(INDEX(LMH_PTS,MATCH(AK442,LMH_KEY,0)),0)</f>
        <v>1</v>
      </c>
      <c r="CB442" s="21">
        <f>IFERROR(INDEX(LMH_PTS,MATCH(AL442,LMH_KEY,0)),0)</f>
        <v>1</v>
      </c>
      <c r="CC442" s="21">
        <f>IFERROR(INDEX(LMH_PTS,MATCH(AM442,LMH_KEY,0)),0)</f>
        <v>1</v>
      </c>
      <c r="CD442" s="21">
        <f>IFERROR(INDEX(LMH_PTS,MATCH(IF(AU442&lt;&gt;"",AU442,AG442),LMH_KEY,0)),0)</f>
        <v>9</v>
      </c>
      <c r="CE442" s="21">
        <f>IFERROR(INDEX(LMH_PTS,MATCH(IF(AV442&lt;&gt;"",AV442,AH442),LMH_KEY,0)),0)</f>
        <v>3</v>
      </c>
      <c r="CF442" s="21">
        <f>IFERROR(INDEX(LMH_PTS,MATCH(IF(AW442&lt;&gt;"",AW442,AI442),LMH_KEY,0)),0)</f>
        <v>3</v>
      </c>
      <c r="CG442" s="21">
        <f>IFERROR(INDEX(LMH_PTS,MATCH(IF(AX442&lt;&gt;"",AX442,AJ442),LMH_KEY,0)),0)</f>
        <v>1</v>
      </c>
      <c r="CH442" s="21">
        <f>IFERROR(INDEX(LMH_PTS,MATCH(IF(AY442&lt;&gt;"",AY442,AK442),LMH_KEY,0)),0)</f>
        <v>1</v>
      </c>
      <c r="CI442" s="21">
        <f>IFERROR(INDEX(LMH_PTS,MATCH(IF(AZ442&lt;&gt;"",AZ442,AL442),LMH_KEY,0)),0)</f>
        <v>1</v>
      </c>
      <c r="CJ442" s="21">
        <f>IFERROR(INDEX(LMH_PTS,MATCH(IF(BA442&lt;&gt;"",BA442,AM442),LMH_KEY,0)),0)</f>
        <v>1</v>
      </c>
      <c r="CK442" s="21">
        <f>IF(BB442="",0,IFERROR(INDEX(LMH_STEP,MATCH(BB442,LMH_KEY,0)),0))</f>
        <v>-1</v>
      </c>
      <c r="CL442" s="21">
        <f>IF(BC442="",0,IFERROR(INDEX(LMH_STEP,MATCH(BC442,LMH_KEY,0)),0))</f>
        <v>-1</v>
      </c>
      <c r="CM442" s="21">
        <f>IF(BD442="",0,IFERROR(INDEX(LMH_STEP,MATCH(BD442,LMH_KEY,0)),0))</f>
        <v>-1</v>
      </c>
      <c r="CN442" s="21">
        <f>IF(BE442="",0,IFERROR(INDEX(LMH_STEP,MATCH(BE442,LMH_KEY,0)),0))</f>
        <v>-1</v>
      </c>
      <c r="CO442" s="21">
        <f>IF(BF442="",0,IFERROR(INDEX(LMH_STEP,MATCH(BF442,LMH_KEY,0)),0))</f>
        <v>0</v>
      </c>
      <c r="CP442" s="21">
        <f>IF(BG442="",0,IFERROR(INDEX(LMH_STEP,MATCH(BG442,LMH_KEY,0)),0))</f>
        <v>1</v>
      </c>
      <c r="CQ442" s="21">
        <f>IF(BH442="",0,IFERROR(INDEX(LMH_STEP,MATCH(BH442,LMH_KEY,0)),0))</f>
        <v>0</v>
      </c>
      <c r="CR442" s="21">
        <f>IF(BI442&lt;&gt;"",IFERROR(INDEX(LMH_STEP,MATCH(BI442,LMH_KEY,0)),0),CK442)</f>
        <v>-1</v>
      </c>
      <c r="CS442" s="21">
        <f>IF(BJ442&lt;&gt;"",IFERROR(INDEX(LMH_STEP,MATCH(BJ442,LMH_KEY,0)),0),CL442)</f>
        <v>-1</v>
      </c>
      <c r="CT442" s="21">
        <f>IF(BK442&lt;&gt;"",IFERROR(INDEX(LMH_STEP,MATCH(BK442,LMH_KEY,0)),0),CM442)</f>
        <v>-1</v>
      </c>
      <c r="CU442" s="21">
        <f>IF(BL442&lt;&gt;"",IFERROR(INDEX(LMH_STEP,MATCH(BL442,LMH_KEY,0)),0),CN442)</f>
        <v>-1</v>
      </c>
      <c r="CV442" s="21">
        <f>IF(BM442&lt;&gt;"",IFERROR(INDEX(LMH_STEP,MATCH(BM442,LMH_KEY,0)),0),CO442)</f>
        <v>0</v>
      </c>
      <c r="CW442" s="21">
        <f>IF(BN442&lt;&gt;"",IFERROR(INDEX(LMH_STEP,MATCH(BN442,LMH_KEY,0)),0),CP442)</f>
        <v>1</v>
      </c>
      <c r="CX442" s="21">
        <f>IF(BO442&lt;&gt;"",IFERROR(INDEX(LMH_STEP,MATCH(BO442,LMH_KEY,0)),0),CQ442)</f>
        <v>0</v>
      </c>
      <c r="CY442" s="21">
        <f>COUNTA(BI442:BO442)+IF(BP442&lt;&gt;"",1,0)+IFERROR(INDEX(RM_LCNT,MATCH($U442,RM_KEY,0)),0)</f>
        <v>0</v>
      </c>
      <c r="CZ442" s="21">
        <f>IF((BW442+BX442+BY442+BZ442+CA442+CB442+CC442)=0,0,(BW442*CK442+BX442*CL442+BY442*CM442+BZ442*CN442+CA442*CO442+CB442*CP442+CC442*CQ442)/(BW442+BX442+BY442+BZ442+CA442+CB442+CC442))</f>
        <v>-0.789473684210526</v>
      </c>
      <c r="DA442" s="21">
        <f>IF((CD442+CE442+CF442+CG442+CH442+CI442+CJ442)=0,0,(CD442*CR442+CE442*CS442+CF442*CT442+CG442*CU442+CH442*CV442+CI442*CW442+CJ442*CX442)/(CD442+CE442+CF442+CG442+CH442+CI442+CJ442))</f>
        <v>-0.789473684210526</v>
      </c>
    </row>
    <row r="443" ht="70" customHeight="1">
      <c r="A443" s="59" t="inlineStr">
        <is>
          <t>iFile</t>
        </is>
      </c>
      <c r="B443" s="17" t="inlineStr">
        <is>
          <t>XBRL Consulting</t>
        </is>
      </c>
      <c r="C443" s="17" t="n">
        <v>3</v>
      </c>
      <c r="D443" s="17" t="inlineStr">
        <is>
          <t>IRISC343</t>
        </is>
      </c>
      <c r="E443" s="17" t="inlineStr">
        <is>
          <t>Tuku Deb</t>
        </is>
      </c>
      <c r="F443" s="17" t="inlineStr">
        <is>
          <t>XBRL Conversion Specialist</t>
        </is>
      </c>
      <c r="G443" s="17" t="inlineStr">
        <is>
          <t>Shraddha Bagul</t>
        </is>
      </c>
      <c r="H443" s="17" t="inlineStr">
        <is>
          <t>IRIS1035</t>
        </is>
      </c>
      <c r="I443" s="17" t="n">
        <v>2.8</v>
      </c>
      <c r="J443" s="17" t="inlineStr">
        <is>
          <t>PGDM</t>
        </is>
      </c>
      <c r="K443" s="17" t="inlineStr">
        <is>
          <t>L3 – Professional / Associate</t>
        </is>
      </c>
      <c r="L443" s="82" t="inlineStr">
        <is>
          <t>20 of 20</t>
        </is>
      </c>
      <c r="M443" s="83" t="n"/>
      <c r="N443"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3" s="83" t="inlineStr">
        <is>
          <t>Latest rating: 3 · Potential: Medium · 9-box: Core Contributor</t>
        </is>
      </c>
      <c r="P443" s="83" t="inlineStr">
        <is>
          <t>Complexity &amp; Expertise: A2: XBRL tagging and data validation of client financial reports in IRIS Instant → matches the start
Autonomy &amp; Decision: A2: Identifies issues and raises them → matches the start
Accountability &amp; Impact: A2: own survey / KRA answers · summarised by the rater; not quoted → matches the start
Leadership &amp; Strategy: A1: None described → matches the start</t>
        </is>
      </c>
      <c r="Q443" s="84" t="inlineStr">
        <is>
          <t>Open ▸</t>
        </is>
      </c>
      <c r="R443" s="84" t="inlineStr">
        <is>
          <t>Card ▸</t>
        </is>
      </c>
      <c r="S443" s="85" t="inlineStr">
        <is>
          <t>Consulting &amp; Professional Services</t>
        </is>
      </c>
      <c r="T443" s="86" t="inlineStr">
        <is>
          <t>XBRL Tagging, Conversion &amp; Filing</t>
        </is>
      </c>
      <c r="U443" s="86" t="inlineStr">
        <is>
          <t>R013</t>
        </is>
      </c>
      <c r="V443" s="86" t="inlineStr">
        <is>
          <t>XBRL Tagging, Conversion &amp; Filing · IC</t>
        </is>
      </c>
      <c r="W443" s="101" t="inlineStr">
        <is>
          <t>A3</t>
        </is>
      </c>
      <c r="X443" s="86" t="inlineStr">
        <is>
          <t>Band A · Practitioner</t>
        </is>
      </c>
      <c r="Y443" s="86" t="inlineStr">
        <is>
          <t>Senior Financial Analyst</t>
        </is>
      </c>
      <c r="Z443" s="86" t="n"/>
      <c r="AA443" s="86" t="inlineStr">
        <is>
          <t>Placed at A3 by the evidence: six ratings × market-derived weights and rules R1–R13 · no move needed for the reporting line</t>
        </is>
      </c>
      <c r="AB443" s="86" t="n"/>
      <c r="AC443" s="88" t="inlineStr">
        <is>
          <t>A2</t>
        </is>
      </c>
      <c r="AD443" s="21" t="inlineStr">
        <is>
          <t>Medium · 2.8 yrs vs market 2–5 yrs for A3</t>
        </is>
      </c>
      <c r="AE443" s="21" t="n"/>
      <c r="AF443" s="21" t="inlineStr">
        <is>
          <t>P2 · SFIA 3 Apply</t>
        </is>
      </c>
      <c r="AG443" s="89" t="str">
        <f>IFERROR(IF(INDEX(RM_I_C,MATCH($U443,RM_KEY,0))="","",INDEX(RM_I_C,MATCH($U443,RM_KEY,0))),"")</f>
        <v>H</v>
      </c>
      <c r="AH443" s="90" t="str">
        <f>IFERROR(IF(INDEX(RM_I_Au,MATCH($U443,RM_KEY,0))="","",INDEX(RM_I_Au,MATCH($U443,RM_KEY,0))),"")</f>
        <v>M</v>
      </c>
      <c r="AI443" s="90" t="str">
        <f>IFERROR(IF(INDEX(RM_I_Ac,MATCH($U443,RM_KEY,0))="","",INDEX(RM_I_Ac,MATCH($U443,RM_KEY,0))),"")</f>
        <v>M</v>
      </c>
      <c r="AJ443" s="90" t="str">
        <f>IFERROR(IF(INDEX(RM_I_L,MATCH($U443,RM_KEY,0))="","",INDEX(RM_I_L,MATCH($U443,RM_KEY,0))),"")</f>
        <v>L</v>
      </c>
      <c r="AK443" s="90" t="str">
        <f>IFERROR(IF(INDEX(RM_I_BI,MATCH($U443,RM_KEY,0))="","",INDEX(RM_I_BI,MATCH($U443,RM_KEY,0))),"")</f>
        <v>L</v>
      </c>
      <c r="AL443" s="90" t="str">
        <f>IFERROR(IF(INDEX(RM_I_Exp,MATCH($U443,RM_KEY,0))="","",INDEX(RM_I_Exp,MATCH($U443,RM_KEY,0))),"")</f>
        <v>L</v>
      </c>
      <c r="AM443" s="90" t="str">
        <f>IFERROR(IF(INDEX(RM_I_Edu,MATCH($U443,RM_KEY,0))="","",INDEX(RM_I_Edu,MATCH($U443,RM_KEY,0))),"")</f>
        <v>L</v>
      </c>
      <c r="AN443" s="91" t="str">
        <f>IFERROR(IF(INDEX(RM_M_C,MATCH($U443,RM_KEY,0))="","",INDEX(RM_M_C,MATCH($U443,RM_KEY,0))),"")</f>
        <v>H</v>
      </c>
      <c r="AO443" s="92" t="str">
        <f>IFERROR(IF(INDEX(RM_M_Au,MATCH($U443,RM_KEY,0))="","",INDEX(RM_M_Au,MATCH($U443,RM_KEY,0))),"")</f>
        <v>M</v>
      </c>
      <c r="AP443" s="92" t="str">
        <f>IFERROR(IF(INDEX(RM_M_Ac,MATCH($U443,RM_KEY,0))="","",INDEX(RM_M_Ac,MATCH($U443,RM_KEY,0))),"")</f>
        <v>M</v>
      </c>
      <c r="AQ443" s="92" t="str">
        <f>IFERROR(IF(INDEX(RM_M_L,MATCH($U443,RM_KEY,0))="","",INDEX(RM_M_L,MATCH($U443,RM_KEY,0))),"")</f>
        <v>L</v>
      </c>
      <c r="AR443" s="92" t="str">
        <f>IFERROR(IF(INDEX(RM_M_BI,MATCH($U443,RM_KEY,0))="","",INDEX(RM_M_BI,MATCH($U443,RM_KEY,0))),"")</f>
        <v>L</v>
      </c>
      <c r="AS443" s="92" t="str">
        <f>IFERROR(IF(INDEX(RM_M_Exp,MATCH($U443,RM_KEY,0))="","",INDEX(RM_M_Exp,MATCH($U443,RM_KEY,0))),"")</f>
        <v>L</v>
      </c>
      <c r="AT443" s="92" t="str">
        <f>IFERROR(IF(INDEX(RM_M_Edu,MATCH($U443,RM_KEY,0))="","",INDEX(RM_M_Edu,MATCH($U443,RM_KEY,0))),"")</f>
        <v>L</v>
      </c>
      <c r="AU443" s="93" t="str">
        <f>IFERROR(IF(INDEX(RM_L_C,MATCH($U443,RM_KEY,0))="","",INDEX(RM_L_C,MATCH($U443,RM_KEY,0))),"")</f>
        <v/>
      </c>
      <c r="AV443" s="94" t="str">
        <f>IFERROR(IF(INDEX(RM_L_Au,MATCH($U443,RM_KEY,0))="","",INDEX(RM_L_Au,MATCH($U443,RM_KEY,0))),"")</f>
        <v/>
      </c>
      <c r="AW443" s="94" t="str">
        <f>IFERROR(IF(INDEX(RM_L_Ac,MATCH($U443,RM_KEY,0))="","",INDEX(RM_L_Ac,MATCH($U443,RM_KEY,0))),"")</f>
        <v/>
      </c>
      <c r="AX443" s="94" t="str">
        <f>IFERROR(IF(INDEX(RM_L_L,MATCH($U443,RM_KEY,0))="","",INDEX(RM_L_L,MATCH($U443,RM_KEY,0))),"")</f>
        <v/>
      </c>
      <c r="AY443" s="94" t="str">
        <f>IFERROR(IF(INDEX(RM_L_BI,MATCH($U443,RM_KEY,0))="","",INDEX(RM_L_BI,MATCH($U443,RM_KEY,0))),"")</f>
        <v/>
      </c>
      <c r="AZ443" s="94" t="str">
        <f>IFERROR(IF(INDEX(RM_L_Exp,MATCH($U443,RM_KEY,0))="","",INDEX(RM_L_Exp,MATCH($U443,RM_KEY,0))),"")</f>
        <v/>
      </c>
      <c r="BA443" s="94" t="str">
        <f>IFERROR(IF(INDEX(RM_L_Edu,MATCH($U443,RM_KEY,0))="","",INDEX(RM_L_Edu,MATCH($U443,RM_KEY,0))),"")</f>
        <v/>
      </c>
      <c r="BB443" s="89" t="inlineStr">
        <is>
          <t>L</t>
        </is>
      </c>
      <c r="BC443" s="90" t="inlineStr">
        <is>
          <t>L</t>
        </is>
      </c>
      <c r="BD443" s="90" t="inlineStr">
        <is>
          <t>L</t>
        </is>
      </c>
      <c r="BE443" s="90" t="inlineStr">
        <is>
          <t>L</t>
        </is>
      </c>
      <c r="BF443" s="90" t="n"/>
      <c r="BG443" s="90" t="inlineStr">
        <is>
          <t>M</t>
        </is>
      </c>
      <c r="BH443" s="90" t="inlineStr">
        <is>
          <t>H</t>
        </is>
      </c>
      <c r="BI443" s="93" t="n"/>
      <c r="BJ443" s="94" t="n"/>
      <c r="BK443" s="94" t="n"/>
      <c r="BL443" s="94" t="n"/>
      <c r="BM443" s="94" t="n"/>
      <c r="BN443" s="94" t="n"/>
      <c r="BO443" s="94" t="n"/>
      <c r="BP443" s="63" t="n"/>
      <c r="BQ443" s="95" t="str">
        <f>IF(CY443=0,"",IF(BP443&lt;&gt;"",BP443,IF(LEFT(W443,1)="X",W443,IF(OR(W443="B+",W443="C+"),INDEX(LAD_PC,MAX(1,MIN(14,MATCH(W443,LAD_PC,0)+IF((DA443-CZ443)&gt;=0.5,1,IF((DA443-CZ443)&lt;=-0.5,-1,0))))),INDEX(LAD_STD,MAX(1,MIN(12,MATCH(W443,LAD_STD,0)+IF((DA443-CZ443)&gt;=0.5,1,IF((DA443-CZ443)&lt;=-0.5,-1,0)))))))))</f>
        <v/>
      </c>
      <c r="BR443" s="86" t="str">
        <f>IF(BQ443="","",IFERROR(CHOOSE(INDEX(B_RANK,MATCH(BQ443,B_LVL,0)),"Band A · Practitioner","Band B · Specialist / Manager","B+ · Player-Coach","Band C · Principal / Head","C+ · Player-Coach","Band D · Business leadership","Band E · Enterprise leadership"),"Band X · Consultant"))</f>
        <v/>
      </c>
      <c r="BS443" s="86" t="str">
        <f>IF(BQ443="","",IF(BQ443=W443,"• Same",IF(INDEX(B_VAL,MATCH(BQ443,B_LVL,0))&gt;INDEX(B_VAL,MATCH(W443,B_LVL,0)),"▲ Up","▼ Down")))</f>
        <v/>
      </c>
      <c r="BT443" s="95" t="str">
        <f>IF(BQ443&lt;&gt;"",BQ443,W443)</f>
        <v>A3</v>
      </c>
      <c r="BU443" s="86" t="str">
        <f>IFERROR(IF($H443="","—",IF(OR(LEFT(BT443,1)="X",LEFT(INDEX($BT$7:$BT$592,MATCH($H443,$D$7:$D$592,0)),1)="X"),"—",IF(AND(LEFT(BT443,1)="E",LEFT(INDEX($BT$7:$BT$592,MATCH($H443,$D$7:$D$592,0)),1)="E"),"Exception · Band E",IF(INDEX(B_VAL,MATCH(BT443,B_LVL,0))&gt;=INDEX(B_VAL,MATCH(INDEX($BT$7:$BT$592,MATCH($H443,$D$7:$D$592,0)),B_LVL,0)),"⚠ At or above the manager",IF(INDEX(B_RANK,MATCH(BT443,B_LVL,0))=INDEX(B_RANK,MATCH(INDEX($BT$7:$BT$592,MATCH($H443,$D$7:$D$592,0)),B_LVL,0)),"⚠ Same band as the manager","OK"))))),"—")</f>
        <v>OK</v>
      </c>
      <c r="BV443" s="64" t="n"/>
      <c r="BW443" s="20">
        <f>IFERROR(INDEX(LMH_PTS,MATCH(AG443,LMH_KEY,0)),0)</f>
        <v>9</v>
      </c>
      <c r="BX443" s="21">
        <f>IFERROR(INDEX(LMH_PTS,MATCH(AH443,LMH_KEY,0)),0)</f>
        <v>3</v>
      </c>
      <c r="BY443" s="21">
        <f>IFERROR(INDEX(LMH_PTS,MATCH(AI443,LMH_KEY,0)),0)</f>
        <v>3</v>
      </c>
      <c r="BZ443" s="21">
        <f>IFERROR(INDEX(LMH_PTS,MATCH(AJ443,LMH_KEY,0)),0)</f>
        <v>1</v>
      </c>
      <c r="CA443" s="21">
        <f>IFERROR(INDEX(LMH_PTS,MATCH(AK443,LMH_KEY,0)),0)</f>
        <v>1</v>
      </c>
      <c r="CB443" s="21">
        <f>IFERROR(INDEX(LMH_PTS,MATCH(AL443,LMH_KEY,0)),0)</f>
        <v>1</v>
      </c>
      <c r="CC443" s="21">
        <f>IFERROR(INDEX(LMH_PTS,MATCH(AM443,LMH_KEY,0)),0)</f>
        <v>1</v>
      </c>
      <c r="CD443" s="21">
        <f>IFERROR(INDEX(LMH_PTS,MATCH(IF(AU443&lt;&gt;"",AU443,AG443),LMH_KEY,0)),0)</f>
        <v>9</v>
      </c>
      <c r="CE443" s="21">
        <f>IFERROR(INDEX(LMH_PTS,MATCH(IF(AV443&lt;&gt;"",AV443,AH443),LMH_KEY,0)),0)</f>
        <v>3</v>
      </c>
      <c r="CF443" s="21">
        <f>IFERROR(INDEX(LMH_PTS,MATCH(IF(AW443&lt;&gt;"",AW443,AI443),LMH_KEY,0)),0)</f>
        <v>3</v>
      </c>
      <c r="CG443" s="21">
        <f>IFERROR(INDEX(LMH_PTS,MATCH(IF(AX443&lt;&gt;"",AX443,AJ443),LMH_KEY,0)),0)</f>
        <v>1</v>
      </c>
      <c r="CH443" s="21">
        <f>IFERROR(INDEX(LMH_PTS,MATCH(IF(AY443&lt;&gt;"",AY443,AK443),LMH_KEY,0)),0)</f>
        <v>1</v>
      </c>
      <c r="CI443" s="21">
        <f>IFERROR(INDEX(LMH_PTS,MATCH(IF(AZ443&lt;&gt;"",AZ443,AL443),LMH_KEY,0)),0)</f>
        <v>1</v>
      </c>
      <c r="CJ443" s="21">
        <f>IFERROR(INDEX(LMH_PTS,MATCH(IF(BA443&lt;&gt;"",BA443,AM443),LMH_KEY,0)),0)</f>
        <v>1</v>
      </c>
      <c r="CK443" s="21">
        <f>IF(BB443="",0,IFERROR(INDEX(LMH_STEP,MATCH(BB443,LMH_KEY,0)),0))</f>
        <v>-1</v>
      </c>
      <c r="CL443" s="21">
        <f>IF(BC443="",0,IFERROR(INDEX(LMH_STEP,MATCH(BC443,LMH_KEY,0)),0))</f>
        <v>-1</v>
      </c>
      <c r="CM443" s="21">
        <f>IF(BD443="",0,IFERROR(INDEX(LMH_STEP,MATCH(BD443,LMH_KEY,0)),0))</f>
        <v>-1</v>
      </c>
      <c r="CN443" s="21">
        <f>IF(BE443="",0,IFERROR(INDEX(LMH_STEP,MATCH(BE443,LMH_KEY,0)),0))</f>
        <v>-1</v>
      </c>
      <c r="CO443" s="21">
        <f>IF(BF443="",0,IFERROR(INDEX(LMH_STEP,MATCH(BF443,LMH_KEY,0)),0))</f>
        <v>0</v>
      </c>
      <c r="CP443" s="21">
        <f>IF(BG443="",0,IFERROR(INDEX(LMH_STEP,MATCH(BG443,LMH_KEY,0)),0))</f>
        <v>0</v>
      </c>
      <c r="CQ443" s="21">
        <f>IF(BH443="",0,IFERROR(INDEX(LMH_STEP,MATCH(BH443,LMH_KEY,0)),0))</f>
        <v>1</v>
      </c>
      <c r="CR443" s="21">
        <f>IF(BI443&lt;&gt;"",IFERROR(INDEX(LMH_STEP,MATCH(BI443,LMH_KEY,0)),0),CK443)</f>
        <v>-1</v>
      </c>
      <c r="CS443" s="21">
        <f>IF(BJ443&lt;&gt;"",IFERROR(INDEX(LMH_STEP,MATCH(BJ443,LMH_KEY,0)),0),CL443)</f>
        <v>-1</v>
      </c>
      <c r="CT443" s="21">
        <f>IF(BK443&lt;&gt;"",IFERROR(INDEX(LMH_STEP,MATCH(BK443,LMH_KEY,0)),0),CM443)</f>
        <v>-1</v>
      </c>
      <c r="CU443" s="21">
        <f>IF(BL443&lt;&gt;"",IFERROR(INDEX(LMH_STEP,MATCH(BL443,LMH_KEY,0)),0),CN443)</f>
        <v>-1</v>
      </c>
      <c r="CV443" s="21">
        <f>IF(BM443&lt;&gt;"",IFERROR(INDEX(LMH_STEP,MATCH(BM443,LMH_KEY,0)),0),CO443)</f>
        <v>0</v>
      </c>
      <c r="CW443" s="21">
        <f>IF(BN443&lt;&gt;"",IFERROR(INDEX(LMH_STEP,MATCH(BN443,LMH_KEY,0)),0),CP443)</f>
        <v>0</v>
      </c>
      <c r="CX443" s="21">
        <f>IF(BO443&lt;&gt;"",IFERROR(INDEX(LMH_STEP,MATCH(BO443,LMH_KEY,0)),0),CQ443)</f>
        <v>1</v>
      </c>
      <c r="CY443" s="21">
        <f>COUNTA(BI443:BO443)+IF(BP443&lt;&gt;"",1,0)+IFERROR(INDEX(RM_LCNT,MATCH($U443,RM_KEY,0)),0)</f>
        <v>0</v>
      </c>
      <c r="CZ443" s="21">
        <f>IF((BW443+BX443+BY443+BZ443+CA443+CB443+CC443)=0,0,(BW443*CK443+BX443*CL443+BY443*CM443+BZ443*CN443+CA443*CO443+CB443*CP443+CC443*CQ443)/(BW443+BX443+BY443+BZ443+CA443+CB443+CC443))</f>
        <v>-0.789473684210526</v>
      </c>
      <c r="DA443" s="21">
        <f>IF((CD443+CE443+CF443+CG443+CH443+CI443+CJ443)=0,0,(CD443*CR443+CE443*CS443+CF443*CT443+CG443*CU443+CH443*CV443+CI443*CW443+CJ443*CX443)/(CD443+CE443+CF443+CG443+CH443+CI443+CJ443))</f>
        <v>-0.789473684210526</v>
      </c>
    </row>
    <row r="444" ht="70" customHeight="1">
      <c r="A444" s="59" t="inlineStr">
        <is>
          <t>iFile</t>
        </is>
      </c>
      <c r="B444" s="17" t="inlineStr">
        <is>
          <t>XBRL Consulting</t>
        </is>
      </c>
      <c r="C444" s="17" t="n">
        <v>3</v>
      </c>
      <c r="D444" s="17" t="inlineStr">
        <is>
          <t>IRIS2247</t>
        </is>
      </c>
      <c r="E444" s="17" t="inlineStr">
        <is>
          <t>Unnati Kamble</t>
        </is>
      </c>
      <c r="F444" s="17" t="inlineStr">
        <is>
          <t>Consultant</t>
        </is>
      </c>
      <c r="G444" s="17" t="inlineStr">
        <is>
          <t>Shraddha Bagul</t>
        </is>
      </c>
      <c r="H444" s="17" t="inlineStr">
        <is>
          <t>IRIS1035</t>
        </is>
      </c>
      <c r="I444" s="17" t="n">
        <v>7.5</v>
      </c>
      <c r="J444" s="17" t="inlineStr">
        <is>
          <t>CA</t>
        </is>
      </c>
      <c r="K444" s="17" t="inlineStr">
        <is>
          <t>L3 – Professional / Associate</t>
        </is>
      </c>
      <c r="L444" s="82" t="inlineStr">
        <is>
          <t>19 of 20</t>
        </is>
      </c>
      <c r="M444" s="83" t="n"/>
      <c r="N444"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44" s="83" t="inlineStr">
        <is>
          <t>Latest rating: 3 · Potential: Low · 9-box: Misplaced Talent / Enigma</t>
        </is>
      </c>
      <c r="P444" s="83" t="inlineStr">
        <is>
          <t>Complexity &amp; Expertise: A3: Analyses regulator data points, develops SRS and CMS, creates validations, tests front end across regulations → matches the start
Autonomy &amp; Decision: A2: Decides tagging and creating validations within assigned projects → moved down 0.5
Accountability &amp; Impact: A2: Accountable for own tagging and validations; errors cause escalations and rework → moved down 0.5
Leadership &amp; Strategy: A1: None described → moved down 0.5</t>
        </is>
      </c>
      <c r="Q444" s="84" t="inlineStr">
        <is>
          <t>Open ▸</t>
        </is>
      </c>
      <c r="R444" s="84" t="inlineStr">
        <is>
          <t>Card ▸</t>
        </is>
      </c>
      <c r="S444" s="85" t="inlineStr">
        <is>
          <t>Consulting &amp; Professional Services</t>
        </is>
      </c>
      <c r="T444" s="86" t="inlineStr">
        <is>
          <t>Taxonomy Design &amp; Regulatory Consulting</t>
        </is>
      </c>
      <c r="U444" s="86" t="inlineStr">
        <is>
          <t>R011</t>
        </is>
      </c>
      <c r="V444" s="86" t="inlineStr">
        <is>
          <t>Taxonomy Design &amp; Regulatory Consulting · IC</t>
        </is>
      </c>
      <c r="W444" s="101" t="inlineStr">
        <is>
          <t>A3</t>
        </is>
      </c>
      <c r="X444" s="86" t="inlineStr">
        <is>
          <t>Band A · Practitioner</t>
        </is>
      </c>
      <c r="Y444" s="86" t="inlineStr">
        <is>
          <t>Senior Taxonomy Analyst</t>
        </is>
      </c>
      <c r="Z444" s="86" t="n"/>
      <c r="AA444" s="86" t="inlineStr">
        <is>
          <t>Placed at A3 by the evidence: six ratings × market-derived weights and rules R1–R13 · no move needed for the reporting line</t>
        </is>
      </c>
      <c r="AB444" s="86" t="n"/>
      <c r="AC444" s="88" t="inlineStr">
        <is>
          <t>A3</t>
        </is>
      </c>
      <c r="AD444" s="21" t="inlineStr">
        <is>
          <t>High · 7.5 yrs vs market 2–5 yrs for A3</t>
        </is>
      </c>
      <c r="AE444" s="21" t="n"/>
      <c r="AF444" s="21" t="inlineStr">
        <is>
          <t>P2 · SFIA 3 Apply</t>
        </is>
      </c>
      <c r="AG444" s="89" t="str">
        <f>IFERROR(IF(INDEX(RM_I_C,MATCH($U444,RM_KEY,0))="","",INDEX(RM_I_C,MATCH($U444,RM_KEY,0))),"")</f>
        <v>H</v>
      </c>
      <c r="AH444" s="90" t="str">
        <f>IFERROR(IF(INDEX(RM_I_Au,MATCH($U444,RM_KEY,0))="","",INDEX(RM_I_Au,MATCH($U444,RM_KEY,0))),"")</f>
        <v>M</v>
      </c>
      <c r="AI444" s="90" t="str">
        <f>IFERROR(IF(INDEX(RM_I_Ac,MATCH($U444,RM_KEY,0))="","",INDEX(RM_I_Ac,MATCH($U444,RM_KEY,0))),"")</f>
        <v>M</v>
      </c>
      <c r="AJ444" s="90" t="str">
        <f>IFERROR(IF(INDEX(RM_I_L,MATCH($U444,RM_KEY,0))="","",INDEX(RM_I_L,MATCH($U444,RM_KEY,0))),"")</f>
        <v>L</v>
      </c>
      <c r="AK444" s="90" t="str">
        <f>IFERROR(IF(INDEX(RM_I_BI,MATCH($U444,RM_KEY,0))="","",INDEX(RM_I_BI,MATCH($U444,RM_KEY,0))),"")</f>
        <v>L</v>
      </c>
      <c r="AL444" s="90" t="str">
        <f>IFERROR(IF(INDEX(RM_I_Exp,MATCH($U444,RM_KEY,0))="","",INDEX(RM_I_Exp,MATCH($U444,RM_KEY,0))),"")</f>
        <v>L</v>
      </c>
      <c r="AM444" s="90" t="str">
        <f>IFERROR(IF(INDEX(RM_I_Edu,MATCH($U444,RM_KEY,0))="","",INDEX(RM_I_Edu,MATCH($U444,RM_KEY,0))),"")</f>
        <v>L</v>
      </c>
      <c r="AN444" s="91" t="str">
        <f>IFERROR(IF(INDEX(RM_M_C,MATCH($U444,RM_KEY,0))="","",INDEX(RM_M_C,MATCH($U444,RM_KEY,0))),"")</f>
        <v>H</v>
      </c>
      <c r="AO444" s="92" t="str">
        <f>IFERROR(IF(INDEX(RM_M_Au,MATCH($U444,RM_KEY,0))="","",INDEX(RM_M_Au,MATCH($U444,RM_KEY,0))),"")</f>
        <v>M</v>
      </c>
      <c r="AP444" s="92" t="str">
        <f>IFERROR(IF(INDEX(RM_M_Ac,MATCH($U444,RM_KEY,0))="","",INDEX(RM_M_Ac,MATCH($U444,RM_KEY,0))),"")</f>
        <v>M</v>
      </c>
      <c r="AQ444" s="92" t="str">
        <f>IFERROR(IF(INDEX(RM_M_L,MATCH($U444,RM_KEY,0))="","",INDEX(RM_M_L,MATCH($U444,RM_KEY,0))),"")</f>
        <v>L</v>
      </c>
      <c r="AR444" s="92" t="str">
        <f>IFERROR(IF(INDEX(RM_M_BI,MATCH($U444,RM_KEY,0))="","",INDEX(RM_M_BI,MATCH($U444,RM_KEY,0))),"")</f>
        <v>L</v>
      </c>
      <c r="AS444" s="92" t="str">
        <f>IFERROR(IF(INDEX(RM_M_Exp,MATCH($U444,RM_KEY,0))="","",INDEX(RM_M_Exp,MATCH($U444,RM_KEY,0))),"")</f>
        <v>L</v>
      </c>
      <c r="AT444" s="92" t="str">
        <f>IFERROR(IF(INDEX(RM_M_Edu,MATCH($U444,RM_KEY,0))="","",INDEX(RM_M_Edu,MATCH($U444,RM_KEY,0))),"")</f>
        <v>L</v>
      </c>
      <c r="AU444" s="93" t="str">
        <f>IFERROR(IF(INDEX(RM_L_C,MATCH($U444,RM_KEY,0))="","",INDEX(RM_L_C,MATCH($U444,RM_KEY,0))),"")</f>
        <v/>
      </c>
      <c r="AV444" s="94" t="str">
        <f>IFERROR(IF(INDEX(RM_L_Au,MATCH($U444,RM_KEY,0))="","",INDEX(RM_L_Au,MATCH($U444,RM_KEY,0))),"")</f>
        <v/>
      </c>
      <c r="AW444" s="94" t="str">
        <f>IFERROR(IF(INDEX(RM_L_Ac,MATCH($U444,RM_KEY,0))="","",INDEX(RM_L_Ac,MATCH($U444,RM_KEY,0))),"")</f>
        <v/>
      </c>
      <c r="AX444" s="94" t="str">
        <f>IFERROR(IF(INDEX(RM_L_L,MATCH($U444,RM_KEY,0))="","",INDEX(RM_L_L,MATCH($U444,RM_KEY,0))),"")</f>
        <v/>
      </c>
      <c r="AY444" s="94" t="str">
        <f>IFERROR(IF(INDEX(RM_L_BI,MATCH($U444,RM_KEY,0))="","",INDEX(RM_L_BI,MATCH($U444,RM_KEY,0))),"")</f>
        <v/>
      </c>
      <c r="AZ444" s="94" t="str">
        <f>IFERROR(IF(INDEX(RM_L_Exp,MATCH($U444,RM_KEY,0))="","",INDEX(RM_L_Exp,MATCH($U444,RM_KEY,0))),"")</f>
        <v/>
      </c>
      <c r="BA444" s="94" t="str">
        <f>IFERROR(IF(INDEX(RM_L_Edu,MATCH($U444,RM_KEY,0))="","",INDEX(RM_L_Edu,MATCH($U444,RM_KEY,0))),"")</f>
        <v/>
      </c>
      <c r="BB444" s="89" t="inlineStr">
        <is>
          <t>M</t>
        </is>
      </c>
      <c r="BC444" s="90" t="inlineStr">
        <is>
          <t>M</t>
        </is>
      </c>
      <c r="BD444" s="90" t="inlineStr">
        <is>
          <t>M</t>
        </is>
      </c>
      <c r="BE444" s="90" t="inlineStr">
        <is>
          <t>L</t>
        </is>
      </c>
      <c r="BF444" s="90" t="n"/>
      <c r="BG444" s="90" t="inlineStr">
        <is>
          <t>H</t>
        </is>
      </c>
      <c r="BH444" s="90" t="inlineStr">
        <is>
          <t>H</t>
        </is>
      </c>
      <c r="BI444" s="93" t="n"/>
      <c r="BJ444" s="94" t="n"/>
      <c r="BK444" s="94" t="n"/>
      <c r="BL444" s="94" t="n"/>
      <c r="BM444" s="94" t="n"/>
      <c r="BN444" s="94" t="n"/>
      <c r="BO444" s="94" t="n"/>
      <c r="BP444" s="63" t="n"/>
      <c r="BQ444" s="95" t="str">
        <f>IF(CY444=0,"",IF(BP444&lt;&gt;"",BP444,IF(LEFT(W444,1)="X",W444,IF(OR(W444="B+",W444="C+"),INDEX(LAD_PC,MAX(1,MIN(14,MATCH(W444,LAD_PC,0)+IF((DA444-CZ444)&gt;=0.5,1,IF((DA444-CZ444)&lt;=-0.5,-1,0))))),INDEX(LAD_STD,MAX(1,MIN(12,MATCH(W444,LAD_STD,0)+IF((DA444-CZ444)&gt;=0.5,1,IF((DA444-CZ444)&lt;=-0.5,-1,0)))))))))</f>
        <v/>
      </c>
      <c r="BR444" s="86" t="str">
        <f>IF(BQ444="","",IFERROR(CHOOSE(INDEX(B_RANK,MATCH(BQ444,B_LVL,0)),"Band A · Practitioner","Band B · Specialist / Manager","B+ · Player-Coach","Band C · Principal / Head","C+ · Player-Coach","Band D · Business leadership","Band E · Enterprise leadership"),"Band X · Consultant"))</f>
        <v/>
      </c>
      <c r="BS444" s="86" t="str">
        <f>IF(BQ444="","",IF(BQ444=W444,"• Same",IF(INDEX(B_VAL,MATCH(BQ444,B_LVL,0))&gt;INDEX(B_VAL,MATCH(W444,B_LVL,0)),"▲ Up","▼ Down")))</f>
        <v/>
      </c>
      <c r="BT444" s="95" t="str">
        <f>IF(BQ444&lt;&gt;"",BQ444,W444)</f>
        <v>A3</v>
      </c>
      <c r="BU444" s="86" t="str">
        <f>IFERROR(IF($H444="","—",IF(OR(LEFT(BT444,1)="X",LEFT(INDEX($BT$7:$BT$592,MATCH($H444,$D$7:$D$592,0)),1)="X"),"—",IF(AND(LEFT(BT444,1)="E",LEFT(INDEX($BT$7:$BT$592,MATCH($H444,$D$7:$D$592,0)),1)="E"),"Exception · Band E",IF(INDEX(B_VAL,MATCH(BT444,B_LVL,0))&gt;=INDEX(B_VAL,MATCH(INDEX($BT$7:$BT$592,MATCH($H444,$D$7:$D$592,0)),B_LVL,0)),"⚠ At or above the manager",IF(INDEX(B_RANK,MATCH(BT444,B_LVL,0))=INDEX(B_RANK,MATCH(INDEX($BT$7:$BT$592,MATCH($H444,$D$7:$D$592,0)),B_LVL,0)),"⚠ Same band as the manager","OK"))))),"—")</f>
        <v>OK</v>
      </c>
      <c r="BV444" s="64" t="n"/>
      <c r="BW444" s="20">
        <f>IFERROR(INDEX(LMH_PTS,MATCH(AG444,LMH_KEY,0)),0)</f>
        <v>9</v>
      </c>
      <c r="BX444" s="21">
        <f>IFERROR(INDEX(LMH_PTS,MATCH(AH444,LMH_KEY,0)),0)</f>
        <v>3</v>
      </c>
      <c r="BY444" s="21">
        <f>IFERROR(INDEX(LMH_PTS,MATCH(AI444,LMH_KEY,0)),0)</f>
        <v>3</v>
      </c>
      <c r="BZ444" s="21">
        <f>IFERROR(INDEX(LMH_PTS,MATCH(AJ444,LMH_KEY,0)),0)</f>
        <v>1</v>
      </c>
      <c r="CA444" s="21">
        <f>IFERROR(INDEX(LMH_PTS,MATCH(AK444,LMH_KEY,0)),0)</f>
        <v>1</v>
      </c>
      <c r="CB444" s="21">
        <f>IFERROR(INDEX(LMH_PTS,MATCH(AL444,LMH_KEY,0)),0)</f>
        <v>1</v>
      </c>
      <c r="CC444" s="21">
        <f>IFERROR(INDEX(LMH_PTS,MATCH(AM444,LMH_KEY,0)),0)</f>
        <v>1</v>
      </c>
      <c r="CD444" s="21">
        <f>IFERROR(INDEX(LMH_PTS,MATCH(IF(AU444&lt;&gt;"",AU444,AG444),LMH_KEY,0)),0)</f>
        <v>9</v>
      </c>
      <c r="CE444" s="21">
        <f>IFERROR(INDEX(LMH_PTS,MATCH(IF(AV444&lt;&gt;"",AV444,AH444),LMH_KEY,0)),0)</f>
        <v>3</v>
      </c>
      <c r="CF444" s="21">
        <f>IFERROR(INDEX(LMH_PTS,MATCH(IF(AW444&lt;&gt;"",AW444,AI444),LMH_KEY,0)),0)</f>
        <v>3</v>
      </c>
      <c r="CG444" s="21">
        <f>IFERROR(INDEX(LMH_PTS,MATCH(IF(AX444&lt;&gt;"",AX444,AJ444),LMH_KEY,0)),0)</f>
        <v>1</v>
      </c>
      <c r="CH444" s="21">
        <f>IFERROR(INDEX(LMH_PTS,MATCH(IF(AY444&lt;&gt;"",AY444,AK444),LMH_KEY,0)),0)</f>
        <v>1</v>
      </c>
      <c r="CI444" s="21">
        <f>IFERROR(INDEX(LMH_PTS,MATCH(IF(AZ444&lt;&gt;"",AZ444,AL444),LMH_KEY,0)),0)</f>
        <v>1</v>
      </c>
      <c r="CJ444" s="21">
        <f>IFERROR(INDEX(LMH_PTS,MATCH(IF(BA444&lt;&gt;"",BA444,AM444),LMH_KEY,0)),0)</f>
        <v>1</v>
      </c>
      <c r="CK444" s="21">
        <f>IF(BB444="",0,IFERROR(INDEX(LMH_STEP,MATCH(BB444,LMH_KEY,0)),0))</f>
        <v>0</v>
      </c>
      <c r="CL444" s="21">
        <f>IF(BC444="",0,IFERROR(INDEX(LMH_STEP,MATCH(BC444,LMH_KEY,0)),0))</f>
        <v>0</v>
      </c>
      <c r="CM444" s="21">
        <f>IF(BD444="",0,IFERROR(INDEX(LMH_STEP,MATCH(BD444,LMH_KEY,0)),0))</f>
        <v>0</v>
      </c>
      <c r="CN444" s="21">
        <f>IF(BE444="",0,IFERROR(INDEX(LMH_STEP,MATCH(BE444,LMH_KEY,0)),0))</f>
        <v>-1</v>
      </c>
      <c r="CO444" s="21">
        <f>IF(BF444="",0,IFERROR(INDEX(LMH_STEP,MATCH(BF444,LMH_KEY,0)),0))</f>
        <v>0</v>
      </c>
      <c r="CP444" s="21">
        <f>IF(BG444="",0,IFERROR(INDEX(LMH_STEP,MATCH(BG444,LMH_KEY,0)),0))</f>
        <v>1</v>
      </c>
      <c r="CQ444" s="21">
        <f>IF(BH444="",0,IFERROR(INDEX(LMH_STEP,MATCH(BH444,LMH_KEY,0)),0))</f>
        <v>1</v>
      </c>
      <c r="CR444" s="21">
        <f>IF(BI444&lt;&gt;"",IFERROR(INDEX(LMH_STEP,MATCH(BI444,LMH_KEY,0)),0),CK444)</f>
        <v>0</v>
      </c>
      <c r="CS444" s="21">
        <f>IF(BJ444&lt;&gt;"",IFERROR(INDEX(LMH_STEP,MATCH(BJ444,LMH_KEY,0)),0),CL444)</f>
        <v>0</v>
      </c>
      <c r="CT444" s="21">
        <f>IF(BK444&lt;&gt;"",IFERROR(INDEX(LMH_STEP,MATCH(BK444,LMH_KEY,0)),0),CM444)</f>
        <v>0</v>
      </c>
      <c r="CU444" s="21">
        <f>IF(BL444&lt;&gt;"",IFERROR(INDEX(LMH_STEP,MATCH(BL444,LMH_KEY,0)),0),CN444)</f>
        <v>-1</v>
      </c>
      <c r="CV444" s="21">
        <f>IF(BM444&lt;&gt;"",IFERROR(INDEX(LMH_STEP,MATCH(BM444,LMH_KEY,0)),0),CO444)</f>
        <v>0</v>
      </c>
      <c r="CW444" s="21">
        <f>IF(BN444&lt;&gt;"",IFERROR(INDEX(LMH_STEP,MATCH(BN444,LMH_KEY,0)),0),CP444)</f>
        <v>1</v>
      </c>
      <c r="CX444" s="21">
        <f>IF(BO444&lt;&gt;"",IFERROR(INDEX(LMH_STEP,MATCH(BO444,LMH_KEY,0)),0),CQ444)</f>
        <v>1</v>
      </c>
      <c r="CY444" s="21">
        <f>COUNTA(BI444:BO444)+IF(BP444&lt;&gt;"",1,0)+IFERROR(INDEX(RM_LCNT,MATCH($U444,RM_KEY,0)),0)</f>
        <v>0</v>
      </c>
      <c r="CZ444" s="21">
        <f>IF((BW444+BX444+BY444+BZ444+CA444+CB444+CC444)=0,0,(BW444*CK444+BX444*CL444+BY444*CM444+BZ444*CN444+CA444*CO444+CB444*CP444+CC444*CQ444)/(BW444+BX444+BY444+BZ444+CA444+CB444+CC444))</f>
        <v>0.0526315789473684</v>
      </c>
      <c r="DA444" s="21">
        <f>IF((CD444+CE444+CF444+CG444+CH444+CI444+CJ444)=0,0,(CD444*CR444+CE444*CS444+CF444*CT444+CG444*CU444+CH444*CV444+CI444*CW444+CJ444*CX444)/(CD444+CE444+CF444+CG444+CH444+CI444+CJ444))</f>
        <v>0.0526315789473684</v>
      </c>
    </row>
    <row r="445" ht="70" customHeight="1">
      <c r="A445" s="59" t="inlineStr">
        <is>
          <t>iFile</t>
        </is>
      </c>
      <c r="B445" s="17" t="inlineStr">
        <is>
          <t>XBRL Consulting</t>
        </is>
      </c>
      <c r="C445" s="17" t="n">
        <v>3</v>
      </c>
      <c r="D445" s="17" t="inlineStr">
        <is>
          <t>IRIS2144</t>
        </is>
      </c>
      <c r="E445" s="17" t="inlineStr">
        <is>
          <t>Vaishnavi Deshpande</t>
        </is>
      </c>
      <c r="F445" s="17" t="inlineStr">
        <is>
          <t>Consultant</t>
        </is>
      </c>
      <c r="G445" s="17" t="inlineStr">
        <is>
          <t>Shraddha Bagul</t>
        </is>
      </c>
      <c r="H445" s="17" t="inlineStr">
        <is>
          <t>IRIS1035</t>
        </is>
      </c>
      <c r="I445" s="17" t="n">
        <v>9.199999999999999</v>
      </c>
      <c r="J445" s="17" t="inlineStr">
        <is>
          <t>Cost Accountant</t>
        </is>
      </c>
      <c r="K445" s="17" t="inlineStr">
        <is>
          <t>L3 – Professional / Associate</t>
        </is>
      </c>
      <c r="L445" s="82" t="inlineStr">
        <is>
          <t>20 of 20</t>
        </is>
      </c>
      <c r="M445" s="83" t="n"/>
      <c r="N445"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45" s="83" t="inlineStr">
        <is>
          <t>Latest rating: 4 · Potential: High · 9-box: High Impact / Growth Talent</t>
        </is>
      </c>
      <c r="P445" s="83" t="inlineStr">
        <is>
          <t>Complexity &amp; Expertise: A3: Requirement gathering, SRS creation, taxonomy development, client training and support across differing regulator projects → matches the start
Autonomy &amp; Decision: A2: Independent decision named is SRS creation only → moved down 0.5
Accountability &amp; Impact: A3: Requirements and SRS feed taxonomy development, testing and delivery; errors cause escalation → matches the start
Leadership &amp; Strategy: A2: Domain SME and cross-team support; no regular guiding of juniors → matches the start</t>
        </is>
      </c>
      <c r="Q445" s="84" t="inlineStr">
        <is>
          <t>Open ▸</t>
        </is>
      </c>
      <c r="R445" s="84" t="inlineStr">
        <is>
          <t>Card ▸</t>
        </is>
      </c>
      <c r="S445" s="85" t="inlineStr">
        <is>
          <t>Consulting &amp; Professional Services</t>
        </is>
      </c>
      <c r="T445" s="86" t="inlineStr">
        <is>
          <t>Taxonomy Design &amp; Regulatory Consulting</t>
        </is>
      </c>
      <c r="U445" s="86" t="inlineStr">
        <is>
          <t>R011</t>
        </is>
      </c>
      <c r="V445" s="86" t="inlineStr">
        <is>
          <t>Taxonomy Design &amp; Regulatory Consulting · IC</t>
        </is>
      </c>
      <c r="W445" s="101" t="inlineStr">
        <is>
          <t>A3</t>
        </is>
      </c>
      <c r="X445" s="86" t="inlineStr">
        <is>
          <t>Band A · Practitioner</t>
        </is>
      </c>
      <c r="Y445" s="86" t="inlineStr">
        <is>
          <t>Senior Taxonomy Analyst</t>
        </is>
      </c>
      <c r="Z445" s="100" t="inlineStr">
        <is>
          <t>Taxonomy Specialist → Senior Taxonomy Analyst</t>
        </is>
      </c>
      <c r="AA445" s="86" t="inlineStr">
        <is>
          <t>Placed at A3 by the evidence: six ratings × market-derived weights and rules R1–R13 · no move needed for the reporting line</t>
        </is>
      </c>
      <c r="AB445" s="86" t="n"/>
      <c r="AC445" s="88" t="inlineStr">
        <is>
          <t>A3</t>
        </is>
      </c>
      <c r="AD445" s="21" t="inlineStr">
        <is>
          <t>High · 9.2 yrs vs market 2–5 yrs for A3</t>
        </is>
      </c>
      <c r="AE445" s="21" t="n"/>
      <c r="AF445" s="21" t="inlineStr">
        <is>
          <t>P2 · SFIA 3 Apply</t>
        </is>
      </c>
      <c r="AG445" s="89" t="str">
        <f>IFERROR(IF(INDEX(RM_I_C,MATCH($U445,RM_KEY,0))="","",INDEX(RM_I_C,MATCH($U445,RM_KEY,0))),"")</f>
        <v>H</v>
      </c>
      <c r="AH445" s="90" t="str">
        <f>IFERROR(IF(INDEX(RM_I_Au,MATCH($U445,RM_KEY,0))="","",INDEX(RM_I_Au,MATCH($U445,RM_KEY,0))),"")</f>
        <v>M</v>
      </c>
      <c r="AI445" s="90" t="str">
        <f>IFERROR(IF(INDEX(RM_I_Ac,MATCH($U445,RM_KEY,0))="","",INDEX(RM_I_Ac,MATCH($U445,RM_KEY,0))),"")</f>
        <v>M</v>
      </c>
      <c r="AJ445" s="90" t="str">
        <f>IFERROR(IF(INDEX(RM_I_L,MATCH($U445,RM_KEY,0))="","",INDEX(RM_I_L,MATCH($U445,RM_KEY,0))),"")</f>
        <v>L</v>
      </c>
      <c r="AK445" s="90" t="str">
        <f>IFERROR(IF(INDEX(RM_I_BI,MATCH($U445,RM_KEY,0))="","",INDEX(RM_I_BI,MATCH($U445,RM_KEY,0))),"")</f>
        <v>L</v>
      </c>
      <c r="AL445" s="90" t="str">
        <f>IFERROR(IF(INDEX(RM_I_Exp,MATCH($U445,RM_KEY,0))="","",INDEX(RM_I_Exp,MATCH($U445,RM_KEY,0))),"")</f>
        <v>L</v>
      </c>
      <c r="AM445" s="90" t="str">
        <f>IFERROR(IF(INDEX(RM_I_Edu,MATCH($U445,RM_KEY,0))="","",INDEX(RM_I_Edu,MATCH($U445,RM_KEY,0))),"")</f>
        <v>L</v>
      </c>
      <c r="AN445" s="91" t="str">
        <f>IFERROR(IF(INDEX(RM_M_C,MATCH($U445,RM_KEY,0))="","",INDEX(RM_M_C,MATCH($U445,RM_KEY,0))),"")</f>
        <v>H</v>
      </c>
      <c r="AO445" s="92" t="str">
        <f>IFERROR(IF(INDEX(RM_M_Au,MATCH($U445,RM_KEY,0))="","",INDEX(RM_M_Au,MATCH($U445,RM_KEY,0))),"")</f>
        <v>M</v>
      </c>
      <c r="AP445" s="92" t="str">
        <f>IFERROR(IF(INDEX(RM_M_Ac,MATCH($U445,RM_KEY,0))="","",INDEX(RM_M_Ac,MATCH($U445,RM_KEY,0))),"")</f>
        <v>M</v>
      </c>
      <c r="AQ445" s="92" t="str">
        <f>IFERROR(IF(INDEX(RM_M_L,MATCH($U445,RM_KEY,0))="","",INDEX(RM_M_L,MATCH($U445,RM_KEY,0))),"")</f>
        <v>L</v>
      </c>
      <c r="AR445" s="92" t="str">
        <f>IFERROR(IF(INDEX(RM_M_BI,MATCH($U445,RM_KEY,0))="","",INDEX(RM_M_BI,MATCH($U445,RM_KEY,0))),"")</f>
        <v>L</v>
      </c>
      <c r="AS445" s="92" t="str">
        <f>IFERROR(IF(INDEX(RM_M_Exp,MATCH($U445,RM_KEY,0))="","",INDEX(RM_M_Exp,MATCH($U445,RM_KEY,0))),"")</f>
        <v>L</v>
      </c>
      <c r="AT445" s="92" t="str">
        <f>IFERROR(IF(INDEX(RM_M_Edu,MATCH($U445,RM_KEY,0))="","",INDEX(RM_M_Edu,MATCH($U445,RM_KEY,0))),"")</f>
        <v>L</v>
      </c>
      <c r="AU445" s="93" t="str">
        <f>IFERROR(IF(INDEX(RM_L_C,MATCH($U445,RM_KEY,0))="","",INDEX(RM_L_C,MATCH($U445,RM_KEY,0))),"")</f>
        <v/>
      </c>
      <c r="AV445" s="94" t="str">
        <f>IFERROR(IF(INDEX(RM_L_Au,MATCH($U445,RM_KEY,0))="","",INDEX(RM_L_Au,MATCH($U445,RM_KEY,0))),"")</f>
        <v/>
      </c>
      <c r="AW445" s="94" t="str">
        <f>IFERROR(IF(INDEX(RM_L_Ac,MATCH($U445,RM_KEY,0))="","",INDEX(RM_L_Ac,MATCH($U445,RM_KEY,0))),"")</f>
        <v/>
      </c>
      <c r="AX445" s="94" t="str">
        <f>IFERROR(IF(INDEX(RM_L_L,MATCH($U445,RM_KEY,0))="","",INDEX(RM_L_L,MATCH($U445,RM_KEY,0))),"")</f>
        <v/>
      </c>
      <c r="AY445" s="94" t="str">
        <f>IFERROR(IF(INDEX(RM_L_BI,MATCH($U445,RM_KEY,0))="","",INDEX(RM_L_BI,MATCH($U445,RM_KEY,0))),"")</f>
        <v/>
      </c>
      <c r="AZ445" s="94" t="str">
        <f>IFERROR(IF(INDEX(RM_L_Exp,MATCH($U445,RM_KEY,0))="","",INDEX(RM_L_Exp,MATCH($U445,RM_KEY,0))),"")</f>
        <v/>
      </c>
      <c r="BA445" s="94" t="str">
        <f>IFERROR(IF(INDEX(RM_L_Edu,MATCH($U445,RM_KEY,0))="","",INDEX(RM_L_Edu,MATCH($U445,RM_KEY,0))),"")</f>
        <v/>
      </c>
      <c r="BB445" s="89" t="inlineStr">
        <is>
          <t>M</t>
        </is>
      </c>
      <c r="BC445" s="90" t="inlineStr">
        <is>
          <t>M</t>
        </is>
      </c>
      <c r="BD445" s="90" t="inlineStr">
        <is>
          <t>M</t>
        </is>
      </c>
      <c r="BE445" s="90" t="inlineStr">
        <is>
          <t>L</t>
        </is>
      </c>
      <c r="BF445" s="90" t="n"/>
      <c r="BG445" s="90" t="inlineStr">
        <is>
          <t>H</t>
        </is>
      </c>
      <c r="BH445" s="90" t="inlineStr">
        <is>
          <t>H</t>
        </is>
      </c>
      <c r="BI445" s="93" t="n"/>
      <c r="BJ445" s="94" t="n"/>
      <c r="BK445" s="94" t="n"/>
      <c r="BL445" s="94" t="n"/>
      <c r="BM445" s="94" t="n"/>
      <c r="BN445" s="94" t="n"/>
      <c r="BO445" s="94" t="n"/>
      <c r="BP445" s="63" t="n"/>
      <c r="BQ445" s="95" t="str">
        <f>IF(CY445=0,"",IF(BP445&lt;&gt;"",BP445,IF(LEFT(W445,1)="X",W445,IF(OR(W445="B+",W445="C+"),INDEX(LAD_PC,MAX(1,MIN(14,MATCH(W445,LAD_PC,0)+IF((DA445-CZ445)&gt;=0.5,1,IF((DA445-CZ445)&lt;=-0.5,-1,0))))),INDEX(LAD_STD,MAX(1,MIN(12,MATCH(W445,LAD_STD,0)+IF((DA445-CZ445)&gt;=0.5,1,IF((DA445-CZ445)&lt;=-0.5,-1,0)))))))))</f>
        <v/>
      </c>
      <c r="BR445" s="86" t="str">
        <f>IF(BQ445="","",IFERROR(CHOOSE(INDEX(B_RANK,MATCH(BQ445,B_LVL,0)),"Band A · Practitioner","Band B · Specialist / Manager","B+ · Player-Coach","Band C · Principal / Head","C+ · Player-Coach","Band D · Business leadership","Band E · Enterprise leadership"),"Band X · Consultant"))</f>
        <v/>
      </c>
      <c r="BS445" s="86" t="str">
        <f>IF(BQ445="","",IF(BQ445=W445,"• Same",IF(INDEX(B_VAL,MATCH(BQ445,B_LVL,0))&gt;INDEX(B_VAL,MATCH(W445,B_LVL,0)),"▲ Up","▼ Down")))</f>
        <v/>
      </c>
      <c r="BT445" s="95" t="str">
        <f>IF(BQ445&lt;&gt;"",BQ445,W445)</f>
        <v>A3</v>
      </c>
      <c r="BU445" s="86" t="str">
        <f>IFERROR(IF($H445="","—",IF(OR(LEFT(BT445,1)="X",LEFT(INDEX($BT$7:$BT$592,MATCH($H445,$D$7:$D$592,0)),1)="X"),"—",IF(AND(LEFT(BT445,1)="E",LEFT(INDEX($BT$7:$BT$592,MATCH($H445,$D$7:$D$592,0)),1)="E"),"Exception · Band E",IF(INDEX(B_VAL,MATCH(BT445,B_LVL,0))&gt;=INDEX(B_VAL,MATCH(INDEX($BT$7:$BT$592,MATCH($H445,$D$7:$D$592,0)),B_LVL,0)),"⚠ At or above the manager",IF(INDEX(B_RANK,MATCH(BT445,B_LVL,0))=INDEX(B_RANK,MATCH(INDEX($BT$7:$BT$592,MATCH($H445,$D$7:$D$592,0)),B_LVL,0)),"⚠ Same band as the manager","OK"))))),"—")</f>
        <v>OK</v>
      </c>
      <c r="BV445" s="64" t="n"/>
      <c r="BW445" s="20">
        <f>IFERROR(INDEX(LMH_PTS,MATCH(AG445,LMH_KEY,0)),0)</f>
        <v>9</v>
      </c>
      <c r="BX445" s="21">
        <f>IFERROR(INDEX(LMH_PTS,MATCH(AH445,LMH_KEY,0)),0)</f>
        <v>3</v>
      </c>
      <c r="BY445" s="21">
        <f>IFERROR(INDEX(LMH_PTS,MATCH(AI445,LMH_KEY,0)),0)</f>
        <v>3</v>
      </c>
      <c r="BZ445" s="21">
        <f>IFERROR(INDEX(LMH_PTS,MATCH(AJ445,LMH_KEY,0)),0)</f>
        <v>1</v>
      </c>
      <c r="CA445" s="21">
        <f>IFERROR(INDEX(LMH_PTS,MATCH(AK445,LMH_KEY,0)),0)</f>
        <v>1</v>
      </c>
      <c r="CB445" s="21">
        <f>IFERROR(INDEX(LMH_PTS,MATCH(AL445,LMH_KEY,0)),0)</f>
        <v>1</v>
      </c>
      <c r="CC445" s="21">
        <f>IFERROR(INDEX(LMH_PTS,MATCH(AM445,LMH_KEY,0)),0)</f>
        <v>1</v>
      </c>
      <c r="CD445" s="21">
        <f>IFERROR(INDEX(LMH_PTS,MATCH(IF(AU445&lt;&gt;"",AU445,AG445),LMH_KEY,0)),0)</f>
        <v>9</v>
      </c>
      <c r="CE445" s="21">
        <f>IFERROR(INDEX(LMH_PTS,MATCH(IF(AV445&lt;&gt;"",AV445,AH445),LMH_KEY,0)),0)</f>
        <v>3</v>
      </c>
      <c r="CF445" s="21">
        <f>IFERROR(INDEX(LMH_PTS,MATCH(IF(AW445&lt;&gt;"",AW445,AI445),LMH_KEY,0)),0)</f>
        <v>3</v>
      </c>
      <c r="CG445" s="21">
        <f>IFERROR(INDEX(LMH_PTS,MATCH(IF(AX445&lt;&gt;"",AX445,AJ445),LMH_KEY,0)),0)</f>
        <v>1</v>
      </c>
      <c r="CH445" s="21">
        <f>IFERROR(INDEX(LMH_PTS,MATCH(IF(AY445&lt;&gt;"",AY445,AK445),LMH_KEY,0)),0)</f>
        <v>1</v>
      </c>
      <c r="CI445" s="21">
        <f>IFERROR(INDEX(LMH_PTS,MATCH(IF(AZ445&lt;&gt;"",AZ445,AL445),LMH_KEY,0)),0)</f>
        <v>1</v>
      </c>
      <c r="CJ445" s="21">
        <f>IFERROR(INDEX(LMH_PTS,MATCH(IF(BA445&lt;&gt;"",BA445,AM445),LMH_KEY,0)),0)</f>
        <v>1</v>
      </c>
      <c r="CK445" s="21">
        <f>IF(BB445="",0,IFERROR(INDEX(LMH_STEP,MATCH(BB445,LMH_KEY,0)),0))</f>
        <v>0</v>
      </c>
      <c r="CL445" s="21">
        <f>IF(BC445="",0,IFERROR(INDEX(LMH_STEP,MATCH(BC445,LMH_KEY,0)),0))</f>
        <v>0</v>
      </c>
      <c r="CM445" s="21">
        <f>IF(BD445="",0,IFERROR(INDEX(LMH_STEP,MATCH(BD445,LMH_KEY,0)),0))</f>
        <v>0</v>
      </c>
      <c r="CN445" s="21">
        <f>IF(BE445="",0,IFERROR(INDEX(LMH_STEP,MATCH(BE445,LMH_KEY,0)),0))</f>
        <v>-1</v>
      </c>
      <c r="CO445" s="21">
        <f>IF(BF445="",0,IFERROR(INDEX(LMH_STEP,MATCH(BF445,LMH_KEY,0)),0))</f>
        <v>0</v>
      </c>
      <c r="CP445" s="21">
        <f>IF(BG445="",0,IFERROR(INDEX(LMH_STEP,MATCH(BG445,LMH_KEY,0)),0))</f>
        <v>1</v>
      </c>
      <c r="CQ445" s="21">
        <f>IF(BH445="",0,IFERROR(INDEX(LMH_STEP,MATCH(BH445,LMH_KEY,0)),0))</f>
        <v>1</v>
      </c>
      <c r="CR445" s="21">
        <f>IF(BI445&lt;&gt;"",IFERROR(INDEX(LMH_STEP,MATCH(BI445,LMH_KEY,0)),0),CK445)</f>
        <v>0</v>
      </c>
      <c r="CS445" s="21">
        <f>IF(BJ445&lt;&gt;"",IFERROR(INDEX(LMH_STEP,MATCH(BJ445,LMH_KEY,0)),0),CL445)</f>
        <v>0</v>
      </c>
      <c r="CT445" s="21">
        <f>IF(BK445&lt;&gt;"",IFERROR(INDEX(LMH_STEP,MATCH(BK445,LMH_KEY,0)),0),CM445)</f>
        <v>0</v>
      </c>
      <c r="CU445" s="21">
        <f>IF(BL445&lt;&gt;"",IFERROR(INDEX(LMH_STEP,MATCH(BL445,LMH_KEY,0)),0),CN445)</f>
        <v>-1</v>
      </c>
      <c r="CV445" s="21">
        <f>IF(BM445&lt;&gt;"",IFERROR(INDEX(LMH_STEP,MATCH(BM445,LMH_KEY,0)),0),CO445)</f>
        <v>0</v>
      </c>
      <c r="CW445" s="21">
        <f>IF(BN445&lt;&gt;"",IFERROR(INDEX(LMH_STEP,MATCH(BN445,LMH_KEY,0)),0),CP445)</f>
        <v>1</v>
      </c>
      <c r="CX445" s="21">
        <f>IF(BO445&lt;&gt;"",IFERROR(INDEX(LMH_STEP,MATCH(BO445,LMH_KEY,0)),0),CQ445)</f>
        <v>1</v>
      </c>
      <c r="CY445" s="21">
        <f>COUNTA(BI445:BO445)+IF(BP445&lt;&gt;"",1,0)+IFERROR(INDEX(RM_LCNT,MATCH($U445,RM_KEY,0)),0)</f>
        <v>0</v>
      </c>
      <c r="CZ445" s="21">
        <f>IF((BW445+BX445+BY445+BZ445+CA445+CB445+CC445)=0,0,(BW445*CK445+BX445*CL445+BY445*CM445+BZ445*CN445+CA445*CO445+CB445*CP445+CC445*CQ445)/(BW445+BX445+BY445+BZ445+CA445+CB445+CC445))</f>
        <v>0.0526315789473684</v>
      </c>
      <c r="DA445" s="21">
        <f>IF((CD445+CE445+CF445+CG445+CH445+CI445+CJ445)=0,0,(CD445*CR445+CE445*CS445+CF445*CT445+CG445*CU445+CH445*CV445+CI445*CW445+CJ445*CX445)/(CD445+CE445+CF445+CG445+CH445+CI445+CJ445))</f>
        <v>0.0526315789473684</v>
      </c>
    </row>
    <row r="446" ht="70" customHeight="1">
      <c r="A446" s="59" t="inlineStr">
        <is>
          <t>iFile</t>
        </is>
      </c>
      <c r="B446" s="17" t="inlineStr">
        <is>
          <t>XBRL Consulting</t>
        </is>
      </c>
      <c r="C446" s="17" t="n">
        <v>3</v>
      </c>
      <c r="D446" s="17" t="inlineStr">
        <is>
          <t>IRISC322</t>
        </is>
      </c>
      <c r="E446" s="17" t="inlineStr">
        <is>
          <t>Bhanu Vardhan Nelly</t>
        </is>
      </c>
      <c r="F446" s="17" t="inlineStr">
        <is>
          <t>XBRL Conversion Specialist</t>
        </is>
      </c>
      <c r="G446" s="17" t="inlineStr">
        <is>
          <t>Shraddha Bagul</t>
        </is>
      </c>
      <c r="H446" s="17" t="inlineStr">
        <is>
          <t>IRIS1035</t>
        </is>
      </c>
      <c r="I446" s="17" t="n">
        <v>1.4</v>
      </c>
      <c r="J446" s="17" t="inlineStr">
        <is>
          <t>Bachelor in Accounting &amp; Finance</t>
        </is>
      </c>
      <c r="K446" s="17" t="inlineStr">
        <is>
          <t>L3 – Professional / Associate</t>
        </is>
      </c>
      <c r="L446" s="82" t="inlineStr">
        <is>
          <t>20 of 20</t>
        </is>
      </c>
      <c r="M446" s="83" t="n"/>
      <c r="N446"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6" s="83" t="inlineStr">
        <is>
          <t>Latest rating: 3 · Potential: Medium · 9-box: Core Contributor</t>
        </is>
      </c>
      <c r="P446" s="83" t="inlineStr">
        <is>
          <t>Complexity &amp; Expertise: A2: Analyses financial statements of Malaysian clients and tags them into XBRL for MBRS → matches the start
Autonomy &amp; Decision: A2: Decides data validation only → matches the start
Accountability &amp; Impact: A2: Own XBRL reports and their compliance → matches the start
Leadership &amp; Strategy: A1: None described → matches the start</t>
        </is>
      </c>
      <c r="Q446" s="84" t="inlineStr">
        <is>
          <t>Open ▸</t>
        </is>
      </c>
      <c r="R446" s="84" t="inlineStr">
        <is>
          <t>Card ▸</t>
        </is>
      </c>
      <c r="S446" s="85" t="inlineStr">
        <is>
          <t>Consulting &amp; Professional Services</t>
        </is>
      </c>
      <c r="T446" s="86" t="inlineStr">
        <is>
          <t>XBRL Tagging, Conversion &amp; Filing</t>
        </is>
      </c>
      <c r="U446" s="86" t="inlineStr">
        <is>
          <t>R013</t>
        </is>
      </c>
      <c r="V446" s="86" t="inlineStr">
        <is>
          <t>XBRL Tagging, Conversion &amp; Filing · IC</t>
        </is>
      </c>
      <c r="W446" s="101" t="inlineStr">
        <is>
          <t>A2</t>
        </is>
      </c>
      <c r="X446" s="86" t="inlineStr">
        <is>
          <t>Band A · Practitioner</t>
        </is>
      </c>
      <c r="Y446" s="86" t="inlineStr">
        <is>
          <t>Financial Analyst</t>
        </is>
      </c>
      <c r="Z446" s="86" t="n"/>
      <c r="AA446" s="86" t="inlineStr">
        <is>
          <t>Placed at A2 by the evidence: six ratings × market-derived weights and rules R1–R13 · no move needed for the reporting line</t>
        </is>
      </c>
      <c r="AB446" s="86" t="n"/>
      <c r="AC446" s="88" t="inlineStr">
        <is>
          <t>A2</t>
        </is>
      </c>
      <c r="AD446" s="21" t="inlineStr">
        <is>
          <t>Medium · 1.4 yrs vs market 0–3 yrs for A2</t>
        </is>
      </c>
      <c r="AE446" s="21" t="n"/>
      <c r="AF446" s="21" t="inlineStr">
        <is>
          <t>P1–P2 · SFIA 2 Assist</t>
        </is>
      </c>
      <c r="AG446" s="89" t="str">
        <f>IFERROR(IF(INDEX(RM_I_C,MATCH($U446,RM_KEY,0))="","",INDEX(RM_I_C,MATCH($U446,RM_KEY,0))),"")</f>
        <v>H</v>
      </c>
      <c r="AH446" s="90" t="str">
        <f>IFERROR(IF(INDEX(RM_I_Au,MATCH($U446,RM_KEY,0))="","",INDEX(RM_I_Au,MATCH($U446,RM_KEY,0))),"")</f>
        <v>M</v>
      </c>
      <c r="AI446" s="90" t="str">
        <f>IFERROR(IF(INDEX(RM_I_Ac,MATCH($U446,RM_KEY,0))="","",INDEX(RM_I_Ac,MATCH($U446,RM_KEY,0))),"")</f>
        <v>M</v>
      </c>
      <c r="AJ446" s="90" t="str">
        <f>IFERROR(IF(INDEX(RM_I_L,MATCH($U446,RM_KEY,0))="","",INDEX(RM_I_L,MATCH($U446,RM_KEY,0))),"")</f>
        <v>L</v>
      </c>
      <c r="AK446" s="90" t="str">
        <f>IFERROR(IF(INDEX(RM_I_BI,MATCH($U446,RM_KEY,0))="","",INDEX(RM_I_BI,MATCH($U446,RM_KEY,0))),"")</f>
        <v>L</v>
      </c>
      <c r="AL446" s="90" t="str">
        <f>IFERROR(IF(INDEX(RM_I_Exp,MATCH($U446,RM_KEY,0))="","",INDEX(RM_I_Exp,MATCH($U446,RM_KEY,0))),"")</f>
        <v>L</v>
      </c>
      <c r="AM446" s="90" t="str">
        <f>IFERROR(IF(INDEX(RM_I_Edu,MATCH($U446,RM_KEY,0))="","",INDEX(RM_I_Edu,MATCH($U446,RM_KEY,0))),"")</f>
        <v>L</v>
      </c>
      <c r="AN446" s="91" t="str">
        <f>IFERROR(IF(INDEX(RM_M_C,MATCH($U446,RM_KEY,0))="","",INDEX(RM_M_C,MATCH($U446,RM_KEY,0))),"")</f>
        <v>H</v>
      </c>
      <c r="AO446" s="92" t="str">
        <f>IFERROR(IF(INDEX(RM_M_Au,MATCH($U446,RM_KEY,0))="","",INDEX(RM_M_Au,MATCH($U446,RM_KEY,0))),"")</f>
        <v>M</v>
      </c>
      <c r="AP446" s="92" t="str">
        <f>IFERROR(IF(INDEX(RM_M_Ac,MATCH($U446,RM_KEY,0))="","",INDEX(RM_M_Ac,MATCH($U446,RM_KEY,0))),"")</f>
        <v>M</v>
      </c>
      <c r="AQ446" s="92" t="str">
        <f>IFERROR(IF(INDEX(RM_M_L,MATCH($U446,RM_KEY,0))="","",INDEX(RM_M_L,MATCH($U446,RM_KEY,0))),"")</f>
        <v>L</v>
      </c>
      <c r="AR446" s="92" t="str">
        <f>IFERROR(IF(INDEX(RM_M_BI,MATCH($U446,RM_KEY,0))="","",INDEX(RM_M_BI,MATCH($U446,RM_KEY,0))),"")</f>
        <v>L</v>
      </c>
      <c r="AS446" s="92" t="str">
        <f>IFERROR(IF(INDEX(RM_M_Exp,MATCH($U446,RM_KEY,0))="","",INDEX(RM_M_Exp,MATCH($U446,RM_KEY,0))),"")</f>
        <v>L</v>
      </c>
      <c r="AT446" s="92" t="str">
        <f>IFERROR(IF(INDEX(RM_M_Edu,MATCH($U446,RM_KEY,0))="","",INDEX(RM_M_Edu,MATCH($U446,RM_KEY,0))),"")</f>
        <v>L</v>
      </c>
      <c r="AU446" s="93" t="str">
        <f>IFERROR(IF(INDEX(RM_L_C,MATCH($U446,RM_KEY,0))="","",INDEX(RM_L_C,MATCH($U446,RM_KEY,0))),"")</f>
        <v/>
      </c>
      <c r="AV446" s="94" t="str">
        <f>IFERROR(IF(INDEX(RM_L_Au,MATCH($U446,RM_KEY,0))="","",INDEX(RM_L_Au,MATCH($U446,RM_KEY,0))),"")</f>
        <v/>
      </c>
      <c r="AW446" s="94" t="str">
        <f>IFERROR(IF(INDEX(RM_L_Ac,MATCH($U446,RM_KEY,0))="","",INDEX(RM_L_Ac,MATCH($U446,RM_KEY,0))),"")</f>
        <v/>
      </c>
      <c r="AX446" s="94" t="str">
        <f>IFERROR(IF(INDEX(RM_L_L,MATCH($U446,RM_KEY,0))="","",INDEX(RM_L_L,MATCH($U446,RM_KEY,0))),"")</f>
        <v/>
      </c>
      <c r="AY446" s="94" t="str">
        <f>IFERROR(IF(INDEX(RM_L_BI,MATCH($U446,RM_KEY,0))="","",INDEX(RM_L_BI,MATCH($U446,RM_KEY,0))),"")</f>
        <v/>
      </c>
      <c r="AZ446" s="94" t="str">
        <f>IFERROR(IF(INDEX(RM_L_Exp,MATCH($U446,RM_KEY,0))="","",INDEX(RM_L_Exp,MATCH($U446,RM_KEY,0))),"")</f>
        <v/>
      </c>
      <c r="BA446" s="94" t="str">
        <f>IFERROR(IF(INDEX(RM_L_Edu,MATCH($U446,RM_KEY,0))="","",INDEX(RM_L_Edu,MATCH($U446,RM_KEY,0))),"")</f>
        <v/>
      </c>
      <c r="BB446" s="89" t="inlineStr">
        <is>
          <t>M</t>
        </is>
      </c>
      <c r="BC446" s="90" t="inlineStr">
        <is>
          <t>M</t>
        </is>
      </c>
      <c r="BD446" s="90" t="inlineStr">
        <is>
          <t>M</t>
        </is>
      </c>
      <c r="BE446" s="90" t="inlineStr">
        <is>
          <t>L</t>
        </is>
      </c>
      <c r="BF446" s="90" t="n"/>
      <c r="BG446" s="90" t="inlineStr">
        <is>
          <t>M</t>
        </is>
      </c>
      <c r="BH446" s="90" t="inlineStr">
        <is>
          <t>M</t>
        </is>
      </c>
      <c r="BI446" s="93" t="n"/>
      <c r="BJ446" s="94" t="n"/>
      <c r="BK446" s="94" t="n"/>
      <c r="BL446" s="94" t="n"/>
      <c r="BM446" s="94" t="n"/>
      <c r="BN446" s="94" t="n"/>
      <c r="BO446" s="94" t="n"/>
      <c r="BP446" s="63" t="n"/>
      <c r="BQ446" s="95" t="str">
        <f>IF(CY446=0,"",IF(BP446&lt;&gt;"",BP446,IF(LEFT(W446,1)="X",W446,IF(OR(W446="B+",W446="C+"),INDEX(LAD_PC,MAX(1,MIN(14,MATCH(W446,LAD_PC,0)+IF((DA446-CZ446)&gt;=0.5,1,IF((DA446-CZ446)&lt;=-0.5,-1,0))))),INDEX(LAD_STD,MAX(1,MIN(12,MATCH(W446,LAD_STD,0)+IF((DA446-CZ446)&gt;=0.5,1,IF((DA446-CZ446)&lt;=-0.5,-1,0)))))))))</f>
        <v/>
      </c>
      <c r="BR446" s="86" t="str">
        <f>IF(BQ446="","",IFERROR(CHOOSE(INDEX(B_RANK,MATCH(BQ446,B_LVL,0)),"Band A · Practitioner","Band B · Specialist / Manager","B+ · Player-Coach","Band C · Principal / Head","C+ · Player-Coach","Band D · Business leadership","Band E · Enterprise leadership"),"Band X · Consultant"))</f>
        <v/>
      </c>
      <c r="BS446" s="86" t="str">
        <f>IF(BQ446="","",IF(BQ446=W446,"• Same",IF(INDEX(B_VAL,MATCH(BQ446,B_LVL,0))&gt;INDEX(B_VAL,MATCH(W446,B_LVL,0)),"▲ Up","▼ Down")))</f>
        <v/>
      </c>
      <c r="BT446" s="95" t="str">
        <f>IF(BQ446&lt;&gt;"",BQ446,W446)</f>
        <v>A2</v>
      </c>
      <c r="BU446" s="86" t="str">
        <f>IFERROR(IF($H446="","—",IF(OR(LEFT(BT446,1)="X",LEFT(INDEX($BT$7:$BT$592,MATCH($H446,$D$7:$D$592,0)),1)="X"),"—",IF(AND(LEFT(BT446,1)="E",LEFT(INDEX($BT$7:$BT$592,MATCH($H446,$D$7:$D$592,0)),1)="E"),"Exception · Band E",IF(INDEX(B_VAL,MATCH(BT446,B_LVL,0))&gt;=INDEX(B_VAL,MATCH(INDEX($BT$7:$BT$592,MATCH($H446,$D$7:$D$592,0)),B_LVL,0)),"⚠ At or above the manager",IF(INDEX(B_RANK,MATCH(BT446,B_LVL,0))=INDEX(B_RANK,MATCH(INDEX($BT$7:$BT$592,MATCH($H446,$D$7:$D$592,0)),B_LVL,0)),"⚠ Same band as the manager","OK"))))),"—")</f>
        <v>OK</v>
      </c>
      <c r="BV446" s="64" t="n"/>
      <c r="BW446" s="20">
        <f>IFERROR(INDEX(LMH_PTS,MATCH(AG446,LMH_KEY,0)),0)</f>
        <v>9</v>
      </c>
      <c r="BX446" s="21">
        <f>IFERROR(INDEX(LMH_PTS,MATCH(AH446,LMH_KEY,0)),0)</f>
        <v>3</v>
      </c>
      <c r="BY446" s="21">
        <f>IFERROR(INDEX(LMH_PTS,MATCH(AI446,LMH_KEY,0)),0)</f>
        <v>3</v>
      </c>
      <c r="BZ446" s="21">
        <f>IFERROR(INDEX(LMH_PTS,MATCH(AJ446,LMH_KEY,0)),0)</f>
        <v>1</v>
      </c>
      <c r="CA446" s="21">
        <f>IFERROR(INDEX(LMH_PTS,MATCH(AK446,LMH_KEY,0)),0)</f>
        <v>1</v>
      </c>
      <c r="CB446" s="21">
        <f>IFERROR(INDEX(LMH_PTS,MATCH(AL446,LMH_KEY,0)),0)</f>
        <v>1</v>
      </c>
      <c r="CC446" s="21">
        <f>IFERROR(INDEX(LMH_PTS,MATCH(AM446,LMH_KEY,0)),0)</f>
        <v>1</v>
      </c>
      <c r="CD446" s="21">
        <f>IFERROR(INDEX(LMH_PTS,MATCH(IF(AU446&lt;&gt;"",AU446,AG446),LMH_KEY,0)),0)</f>
        <v>9</v>
      </c>
      <c r="CE446" s="21">
        <f>IFERROR(INDEX(LMH_PTS,MATCH(IF(AV446&lt;&gt;"",AV446,AH446),LMH_KEY,0)),0)</f>
        <v>3</v>
      </c>
      <c r="CF446" s="21">
        <f>IFERROR(INDEX(LMH_PTS,MATCH(IF(AW446&lt;&gt;"",AW446,AI446),LMH_KEY,0)),0)</f>
        <v>3</v>
      </c>
      <c r="CG446" s="21">
        <f>IFERROR(INDEX(LMH_PTS,MATCH(IF(AX446&lt;&gt;"",AX446,AJ446),LMH_KEY,0)),0)</f>
        <v>1</v>
      </c>
      <c r="CH446" s="21">
        <f>IFERROR(INDEX(LMH_PTS,MATCH(IF(AY446&lt;&gt;"",AY446,AK446),LMH_KEY,0)),0)</f>
        <v>1</v>
      </c>
      <c r="CI446" s="21">
        <f>IFERROR(INDEX(LMH_PTS,MATCH(IF(AZ446&lt;&gt;"",AZ446,AL446),LMH_KEY,0)),0)</f>
        <v>1</v>
      </c>
      <c r="CJ446" s="21">
        <f>IFERROR(INDEX(LMH_PTS,MATCH(IF(BA446&lt;&gt;"",BA446,AM446),LMH_KEY,0)),0)</f>
        <v>1</v>
      </c>
      <c r="CK446" s="21">
        <f>IF(BB446="",0,IFERROR(INDEX(LMH_STEP,MATCH(BB446,LMH_KEY,0)),0))</f>
        <v>0</v>
      </c>
      <c r="CL446" s="21">
        <f>IF(BC446="",0,IFERROR(INDEX(LMH_STEP,MATCH(BC446,LMH_KEY,0)),0))</f>
        <v>0</v>
      </c>
      <c r="CM446" s="21">
        <f>IF(BD446="",0,IFERROR(INDEX(LMH_STEP,MATCH(BD446,LMH_KEY,0)),0))</f>
        <v>0</v>
      </c>
      <c r="CN446" s="21">
        <f>IF(BE446="",0,IFERROR(INDEX(LMH_STEP,MATCH(BE446,LMH_KEY,0)),0))</f>
        <v>-1</v>
      </c>
      <c r="CO446" s="21">
        <f>IF(BF446="",0,IFERROR(INDEX(LMH_STEP,MATCH(BF446,LMH_KEY,0)),0))</f>
        <v>0</v>
      </c>
      <c r="CP446" s="21">
        <f>IF(BG446="",0,IFERROR(INDEX(LMH_STEP,MATCH(BG446,LMH_KEY,0)),0))</f>
        <v>0</v>
      </c>
      <c r="CQ446" s="21">
        <f>IF(BH446="",0,IFERROR(INDEX(LMH_STEP,MATCH(BH446,LMH_KEY,0)),0))</f>
        <v>0</v>
      </c>
      <c r="CR446" s="21">
        <f>IF(BI446&lt;&gt;"",IFERROR(INDEX(LMH_STEP,MATCH(BI446,LMH_KEY,0)),0),CK446)</f>
        <v>0</v>
      </c>
      <c r="CS446" s="21">
        <f>IF(BJ446&lt;&gt;"",IFERROR(INDEX(LMH_STEP,MATCH(BJ446,LMH_KEY,0)),0),CL446)</f>
        <v>0</v>
      </c>
      <c r="CT446" s="21">
        <f>IF(BK446&lt;&gt;"",IFERROR(INDEX(LMH_STEP,MATCH(BK446,LMH_KEY,0)),0),CM446)</f>
        <v>0</v>
      </c>
      <c r="CU446" s="21">
        <f>IF(BL446&lt;&gt;"",IFERROR(INDEX(LMH_STEP,MATCH(BL446,LMH_KEY,0)),0),CN446)</f>
        <v>-1</v>
      </c>
      <c r="CV446" s="21">
        <f>IF(BM446&lt;&gt;"",IFERROR(INDEX(LMH_STEP,MATCH(BM446,LMH_KEY,0)),0),CO446)</f>
        <v>0</v>
      </c>
      <c r="CW446" s="21">
        <f>IF(BN446&lt;&gt;"",IFERROR(INDEX(LMH_STEP,MATCH(BN446,LMH_KEY,0)),0),CP446)</f>
        <v>0</v>
      </c>
      <c r="CX446" s="21">
        <f>IF(BO446&lt;&gt;"",IFERROR(INDEX(LMH_STEP,MATCH(BO446,LMH_KEY,0)),0),CQ446)</f>
        <v>0</v>
      </c>
      <c r="CY446" s="21">
        <f>COUNTA(BI446:BO446)+IF(BP446&lt;&gt;"",1,0)+IFERROR(INDEX(RM_LCNT,MATCH($U446,RM_KEY,0)),0)</f>
        <v>0</v>
      </c>
      <c r="CZ446" s="21">
        <f>IF((BW446+BX446+BY446+BZ446+CA446+CB446+CC446)=0,0,(BW446*CK446+BX446*CL446+BY446*CM446+BZ446*CN446+CA446*CO446+CB446*CP446+CC446*CQ446)/(BW446+BX446+BY446+BZ446+CA446+CB446+CC446))</f>
        <v>-0.0526315789473684</v>
      </c>
      <c r="DA446" s="21">
        <f>IF((CD446+CE446+CF446+CG446+CH446+CI446+CJ446)=0,0,(CD446*CR446+CE446*CS446+CF446*CT446+CG446*CU446+CH446*CV446+CI446*CW446+CJ446*CX446)/(CD446+CE446+CF446+CG446+CH446+CI446+CJ446))</f>
        <v>-0.0526315789473684</v>
      </c>
    </row>
    <row r="447" ht="70" customHeight="1">
      <c r="A447" s="59" t="inlineStr">
        <is>
          <t>iFile</t>
        </is>
      </c>
      <c r="B447" s="17" t="inlineStr">
        <is>
          <t>XBRL Consulting</t>
        </is>
      </c>
      <c r="C447" s="17" t="n">
        <v>3</v>
      </c>
      <c r="D447" s="17" t="inlineStr">
        <is>
          <t>IRISC328</t>
        </is>
      </c>
      <c r="E447" s="17" t="inlineStr">
        <is>
          <t>Omkar Parab</t>
        </is>
      </c>
      <c r="F447" s="17" t="inlineStr">
        <is>
          <t>Consultant</t>
        </is>
      </c>
      <c r="G447" s="17" t="inlineStr">
        <is>
          <t>Shraddha Bagul</t>
        </is>
      </c>
      <c r="H447" s="17" t="inlineStr">
        <is>
          <t>IRIS1035</t>
        </is>
      </c>
      <c r="I447" s="17" t="n">
        <v>0.8</v>
      </c>
      <c r="J447" s="17" t="inlineStr">
        <is>
          <t>B.Com</t>
        </is>
      </c>
      <c r="K447" s="17" t="inlineStr">
        <is>
          <t>L3 – Professional / Associate</t>
        </is>
      </c>
      <c r="L447" s="82" t="inlineStr">
        <is>
          <t>20 of 20</t>
        </is>
      </c>
      <c r="M447" s="83" t="n"/>
      <c r="N447"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7" s="83" t="inlineStr">
        <is>
          <t>Latest rating: 3 · Potential: Low · 9-box: Core Contributor</t>
        </is>
      </c>
      <c r="P447" s="83" t="inlineStr">
        <is>
          <t>Complexity &amp; Expertise: A2: Client edit corrections and data validation on XBRL financial reports in Instant → matches the start
Autonomy &amp; Decision: A2: Decides error identification only; routine corrections → matches the start
Accountability &amp; Impact: A2: Accuracy, classification and validation of the financial reports they handle → matches the start
Leadership &amp; Strategy: A1: None described → matches the start</t>
        </is>
      </c>
      <c r="Q447" s="84" t="inlineStr">
        <is>
          <t>Open ▸</t>
        </is>
      </c>
      <c r="R447" s="84" t="inlineStr">
        <is>
          <t>Card ▸</t>
        </is>
      </c>
      <c r="S447" s="85" t="inlineStr">
        <is>
          <t>Consulting &amp; Professional Services</t>
        </is>
      </c>
      <c r="T447" s="86" t="inlineStr">
        <is>
          <t>Taxonomy Design &amp; Regulatory Consulting</t>
        </is>
      </c>
      <c r="U447" s="86" t="inlineStr">
        <is>
          <t>R011</t>
        </is>
      </c>
      <c r="V447" s="86" t="inlineStr">
        <is>
          <t>Taxonomy Design &amp; Regulatory Consulting · IC</t>
        </is>
      </c>
      <c r="W447" s="101" t="inlineStr">
        <is>
          <t>A2</t>
        </is>
      </c>
      <c r="X447" s="86" t="inlineStr">
        <is>
          <t>Band A · Practitioner</t>
        </is>
      </c>
      <c r="Y447" s="86" t="inlineStr">
        <is>
          <t>Taxonomy Analyst</t>
        </is>
      </c>
      <c r="Z447" s="86" t="n"/>
      <c r="AA447" s="86" t="inlineStr">
        <is>
          <t>Placed at A2 by the evidence: six ratings × market-derived weights and rules R1–R13 · no move needed for the reporting line</t>
        </is>
      </c>
      <c r="AB447" s="86" t="n"/>
      <c r="AC447" s="88" t="inlineStr">
        <is>
          <t>A2</t>
        </is>
      </c>
      <c r="AD447" s="21" t="inlineStr">
        <is>
          <t>Medium · 0.8 yrs vs market 0–3 yrs for A2</t>
        </is>
      </c>
      <c r="AE447" s="21" t="n"/>
      <c r="AF447" s="21" t="inlineStr">
        <is>
          <t>P1–P2 · SFIA 2 Assist</t>
        </is>
      </c>
      <c r="AG447" s="89" t="str">
        <f>IFERROR(IF(INDEX(RM_I_C,MATCH($U447,RM_KEY,0))="","",INDEX(RM_I_C,MATCH($U447,RM_KEY,0))),"")</f>
        <v>H</v>
      </c>
      <c r="AH447" s="90" t="str">
        <f>IFERROR(IF(INDEX(RM_I_Au,MATCH($U447,RM_KEY,0))="","",INDEX(RM_I_Au,MATCH($U447,RM_KEY,0))),"")</f>
        <v>M</v>
      </c>
      <c r="AI447" s="90" t="str">
        <f>IFERROR(IF(INDEX(RM_I_Ac,MATCH($U447,RM_KEY,0))="","",INDEX(RM_I_Ac,MATCH($U447,RM_KEY,0))),"")</f>
        <v>M</v>
      </c>
      <c r="AJ447" s="90" t="str">
        <f>IFERROR(IF(INDEX(RM_I_L,MATCH($U447,RM_KEY,0))="","",INDEX(RM_I_L,MATCH($U447,RM_KEY,0))),"")</f>
        <v>L</v>
      </c>
      <c r="AK447" s="90" t="str">
        <f>IFERROR(IF(INDEX(RM_I_BI,MATCH($U447,RM_KEY,0))="","",INDEX(RM_I_BI,MATCH($U447,RM_KEY,0))),"")</f>
        <v>L</v>
      </c>
      <c r="AL447" s="90" t="str">
        <f>IFERROR(IF(INDEX(RM_I_Exp,MATCH($U447,RM_KEY,0))="","",INDEX(RM_I_Exp,MATCH($U447,RM_KEY,0))),"")</f>
        <v>L</v>
      </c>
      <c r="AM447" s="90" t="str">
        <f>IFERROR(IF(INDEX(RM_I_Edu,MATCH($U447,RM_KEY,0))="","",INDEX(RM_I_Edu,MATCH($U447,RM_KEY,0))),"")</f>
        <v>L</v>
      </c>
      <c r="AN447" s="91" t="str">
        <f>IFERROR(IF(INDEX(RM_M_C,MATCH($U447,RM_KEY,0))="","",INDEX(RM_M_C,MATCH($U447,RM_KEY,0))),"")</f>
        <v>H</v>
      </c>
      <c r="AO447" s="92" t="str">
        <f>IFERROR(IF(INDEX(RM_M_Au,MATCH($U447,RM_KEY,0))="","",INDEX(RM_M_Au,MATCH($U447,RM_KEY,0))),"")</f>
        <v>M</v>
      </c>
      <c r="AP447" s="92" t="str">
        <f>IFERROR(IF(INDEX(RM_M_Ac,MATCH($U447,RM_KEY,0))="","",INDEX(RM_M_Ac,MATCH($U447,RM_KEY,0))),"")</f>
        <v>M</v>
      </c>
      <c r="AQ447" s="92" t="str">
        <f>IFERROR(IF(INDEX(RM_M_L,MATCH($U447,RM_KEY,0))="","",INDEX(RM_M_L,MATCH($U447,RM_KEY,0))),"")</f>
        <v>L</v>
      </c>
      <c r="AR447" s="92" t="str">
        <f>IFERROR(IF(INDEX(RM_M_BI,MATCH($U447,RM_KEY,0))="","",INDEX(RM_M_BI,MATCH($U447,RM_KEY,0))),"")</f>
        <v>L</v>
      </c>
      <c r="AS447" s="92" t="str">
        <f>IFERROR(IF(INDEX(RM_M_Exp,MATCH($U447,RM_KEY,0))="","",INDEX(RM_M_Exp,MATCH($U447,RM_KEY,0))),"")</f>
        <v>L</v>
      </c>
      <c r="AT447" s="92" t="str">
        <f>IFERROR(IF(INDEX(RM_M_Edu,MATCH($U447,RM_KEY,0))="","",INDEX(RM_M_Edu,MATCH($U447,RM_KEY,0))),"")</f>
        <v>L</v>
      </c>
      <c r="AU447" s="93" t="str">
        <f>IFERROR(IF(INDEX(RM_L_C,MATCH($U447,RM_KEY,0))="","",INDEX(RM_L_C,MATCH($U447,RM_KEY,0))),"")</f>
        <v/>
      </c>
      <c r="AV447" s="94" t="str">
        <f>IFERROR(IF(INDEX(RM_L_Au,MATCH($U447,RM_KEY,0))="","",INDEX(RM_L_Au,MATCH($U447,RM_KEY,0))),"")</f>
        <v/>
      </c>
      <c r="AW447" s="94" t="str">
        <f>IFERROR(IF(INDEX(RM_L_Ac,MATCH($U447,RM_KEY,0))="","",INDEX(RM_L_Ac,MATCH($U447,RM_KEY,0))),"")</f>
        <v/>
      </c>
      <c r="AX447" s="94" t="str">
        <f>IFERROR(IF(INDEX(RM_L_L,MATCH($U447,RM_KEY,0))="","",INDEX(RM_L_L,MATCH($U447,RM_KEY,0))),"")</f>
        <v/>
      </c>
      <c r="AY447" s="94" t="str">
        <f>IFERROR(IF(INDEX(RM_L_BI,MATCH($U447,RM_KEY,0))="","",INDEX(RM_L_BI,MATCH($U447,RM_KEY,0))),"")</f>
        <v/>
      </c>
      <c r="AZ447" s="94" t="str">
        <f>IFERROR(IF(INDEX(RM_L_Exp,MATCH($U447,RM_KEY,0))="","",INDEX(RM_L_Exp,MATCH($U447,RM_KEY,0))),"")</f>
        <v/>
      </c>
      <c r="BA447" s="94" t="str">
        <f>IFERROR(IF(INDEX(RM_L_Edu,MATCH($U447,RM_KEY,0))="","",INDEX(RM_L_Edu,MATCH($U447,RM_KEY,0))),"")</f>
        <v/>
      </c>
      <c r="BB447" s="89" t="inlineStr">
        <is>
          <t>M</t>
        </is>
      </c>
      <c r="BC447" s="90" t="inlineStr">
        <is>
          <t>M</t>
        </is>
      </c>
      <c r="BD447" s="90" t="inlineStr">
        <is>
          <t>M</t>
        </is>
      </c>
      <c r="BE447" s="90" t="inlineStr">
        <is>
          <t>L</t>
        </is>
      </c>
      <c r="BF447" s="90" t="n"/>
      <c r="BG447" s="90" t="inlineStr">
        <is>
          <t>M</t>
        </is>
      </c>
      <c r="BH447" s="90" t="inlineStr">
        <is>
          <t>M</t>
        </is>
      </c>
      <c r="BI447" s="93" t="n"/>
      <c r="BJ447" s="94" t="n"/>
      <c r="BK447" s="94" t="n"/>
      <c r="BL447" s="94" t="n"/>
      <c r="BM447" s="94" t="n"/>
      <c r="BN447" s="94" t="n"/>
      <c r="BO447" s="94" t="n"/>
      <c r="BP447" s="63" t="n"/>
      <c r="BQ447" s="95" t="str">
        <f>IF(CY447=0,"",IF(BP447&lt;&gt;"",BP447,IF(LEFT(W447,1)="X",W447,IF(OR(W447="B+",W447="C+"),INDEX(LAD_PC,MAX(1,MIN(14,MATCH(W447,LAD_PC,0)+IF((DA447-CZ447)&gt;=0.5,1,IF((DA447-CZ447)&lt;=-0.5,-1,0))))),INDEX(LAD_STD,MAX(1,MIN(12,MATCH(W447,LAD_STD,0)+IF((DA447-CZ447)&gt;=0.5,1,IF((DA447-CZ447)&lt;=-0.5,-1,0)))))))))</f>
        <v/>
      </c>
      <c r="BR447" s="86" t="str">
        <f>IF(BQ447="","",IFERROR(CHOOSE(INDEX(B_RANK,MATCH(BQ447,B_LVL,0)),"Band A · Practitioner","Band B · Specialist / Manager","B+ · Player-Coach","Band C · Principal / Head","C+ · Player-Coach","Band D · Business leadership","Band E · Enterprise leadership"),"Band X · Consultant"))</f>
        <v/>
      </c>
      <c r="BS447" s="86" t="str">
        <f>IF(BQ447="","",IF(BQ447=W447,"• Same",IF(INDEX(B_VAL,MATCH(BQ447,B_LVL,0))&gt;INDEX(B_VAL,MATCH(W447,B_LVL,0)),"▲ Up","▼ Down")))</f>
        <v/>
      </c>
      <c r="BT447" s="95" t="str">
        <f>IF(BQ447&lt;&gt;"",BQ447,W447)</f>
        <v>A2</v>
      </c>
      <c r="BU447" s="86" t="str">
        <f>IFERROR(IF($H447="","—",IF(OR(LEFT(BT447,1)="X",LEFT(INDEX($BT$7:$BT$592,MATCH($H447,$D$7:$D$592,0)),1)="X"),"—",IF(AND(LEFT(BT447,1)="E",LEFT(INDEX($BT$7:$BT$592,MATCH($H447,$D$7:$D$592,0)),1)="E"),"Exception · Band E",IF(INDEX(B_VAL,MATCH(BT447,B_LVL,0))&gt;=INDEX(B_VAL,MATCH(INDEX($BT$7:$BT$592,MATCH($H447,$D$7:$D$592,0)),B_LVL,0)),"⚠ At or above the manager",IF(INDEX(B_RANK,MATCH(BT447,B_LVL,0))=INDEX(B_RANK,MATCH(INDEX($BT$7:$BT$592,MATCH($H447,$D$7:$D$592,0)),B_LVL,0)),"⚠ Same band as the manager","OK"))))),"—")</f>
        <v>OK</v>
      </c>
      <c r="BV447" s="64" t="n"/>
      <c r="BW447" s="20">
        <f>IFERROR(INDEX(LMH_PTS,MATCH(AG447,LMH_KEY,0)),0)</f>
        <v>9</v>
      </c>
      <c r="BX447" s="21">
        <f>IFERROR(INDEX(LMH_PTS,MATCH(AH447,LMH_KEY,0)),0)</f>
        <v>3</v>
      </c>
      <c r="BY447" s="21">
        <f>IFERROR(INDEX(LMH_PTS,MATCH(AI447,LMH_KEY,0)),0)</f>
        <v>3</v>
      </c>
      <c r="BZ447" s="21">
        <f>IFERROR(INDEX(LMH_PTS,MATCH(AJ447,LMH_KEY,0)),0)</f>
        <v>1</v>
      </c>
      <c r="CA447" s="21">
        <f>IFERROR(INDEX(LMH_PTS,MATCH(AK447,LMH_KEY,0)),0)</f>
        <v>1</v>
      </c>
      <c r="CB447" s="21">
        <f>IFERROR(INDEX(LMH_PTS,MATCH(AL447,LMH_KEY,0)),0)</f>
        <v>1</v>
      </c>
      <c r="CC447" s="21">
        <f>IFERROR(INDEX(LMH_PTS,MATCH(AM447,LMH_KEY,0)),0)</f>
        <v>1</v>
      </c>
      <c r="CD447" s="21">
        <f>IFERROR(INDEX(LMH_PTS,MATCH(IF(AU447&lt;&gt;"",AU447,AG447),LMH_KEY,0)),0)</f>
        <v>9</v>
      </c>
      <c r="CE447" s="21">
        <f>IFERROR(INDEX(LMH_PTS,MATCH(IF(AV447&lt;&gt;"",AV447,AH447),LMH_KEY,0)),0)</f>
        <v>3</v>
      </c>
      <c r="CF447" s="21">
        <f>IFERROR(INDEX(LMH_PTS,MATCH(IF(AW447&lt;&gt;"",AW447,AI447),LMH_KEY,0)),0)</f>
        <v>3</v>
      </c>
      <c r="CG447" s="21">
        <f>IFERROR(INDEX(LMH_PTS,MATCH(IF(AX447&lt;&gt;"",AX447,AJ447),LMH_KEY,0)),0)</f>
        <v>1</v>
      </c>
      <c r="CH447" s="21">
        <f>IFERROR(INDEX(LMH_PTS,MATCH(IF(AY447&lt;&gt;"",AY447,AK447),LMH_KEY,0)),0)</f>
        <v>1</v>
      </c>
      <c r="CI447" s="21">
        <f>IFERROR(INDEX(LMH_PTS,MATCH(IF(AZ447&lt;&gt;"",AZ447,AL447),LMH_KEY,0)),0)</f>
        <v>1</v>
      </c>
      <c r="CJ447" s="21">
        <f>IFERROR(INDEX(LMH_PTS,MATCH(IF(BA447&lt;&gt;"",BA447,AM447),LMH_KEY,0)),0)</f>
        <v>1</v>
      </c>
      <c r="CK447" s="21">
        <f>IF(BB447="",0,IFERROR(INDEX(LMH_STEP,MATCH(BB447,LMH_KEY,0)),0))</f>
        <v>0</v>
      </c>
      <c r="CL447" s="21">
        <f>IF(BC447="",0,IFERROR(INDEX(LMH_STEP,MATCH(BC447,LMH_KEY,0)),0))</f>
        <v>0</v>
      </c>
      <c r="CM447" s="21">
        <f>IF(BD447="",0,IFERROR(INDEX(LMH_STEP,MATCH(BD447,LMH_KEY,0)),0))</f>
        <v>0</v>
      </c>
      <c r="CN447" s="21">
        <f>IF(BE447="",0,IFERROR(INDEX(LMH_STEP,MATCH(BE447,LMH_KEY,0)),0))</f>
        <v>-1</v>
      </c>
      <c r="CO447" s="21">
        <f>IF(BF447="",0,IFERROR(INDEX(LMH_STEP,MATCH(BF447,LMH_KEY,0)),0))</f>
        <v>0</v>
      </c>
      <c r="CP447" s="21">
        <f>IF(BG447="",0,IFERROR(INDEX(LMH_STEP,MATCH(BG447,LMH_KEY,0)),0))</f>
        <v>0</v>
      </c>
      <c r="CQ447" s="21">
        <f>IF(BH447="",0,IFERROR(INDEX(LMH_STEP,MATCH(BH447,LMH_KEY,0)),0))</f>
        <v>0</v>
      </c>
      <c r="CR447" s="21">
        <f>IF(BI447&lt;&gt;"",IFERROR(INDEX(LMH_STEP,MATCH(BI447,LMH_KEY,0)),0),CK447)</f>
        <v>0</v>
      </c>
      <c r="CS447" s="21">
        <f>IF(BJ447&lt;&gt;"",IFERROR(INDEX(LMH_STEP,MATCH(BJ447,LMH_KEY,0)),0),CL447)</f>
        <v>0</v>
      </c>
      <c r="CT447" s="21">
        <f>IF(BK447&lt;&gt;"",IFERROR(INDEX(LMH_STEP,MATCH(BK447,LMH_KEY,0)),0),CM447)</f>
        <v>0</v>
      </c>
      <c r="CU447" s="21">
        <f>IF(BL447&lt;&gt;"",IFERROR(INDEX(LMH_STEP,MATCH(BL447,LMH_KEY,0)),0),CN447)</f>
        <v>-1</v>
      </c>
      <c r="CV447" s="21">
        <f>IF(BM447&lt;&gt;"",IFERROR(INDEX(LMH_STEP,MATCH(BM447,LMH_KEY,0)),0),CO447)</f>
        <v>0</v>
      </c>
      <c r="CW447" s="21">
        <f>IF(BN447&lt;&gt;"",IFERROR(INDEX(LMH_STEP,MATCH(BN447,LMH_KEY,0)),0),CP447)</f>
        <v>0</v>
      </c>
      <c r="CX447" s="21">
        <f>IF(BO447&lt;&gt;"",IFERROR(INDEX(LMH_STEP,MATCH(BO447,LMH_KEY,0)),0),CQ447)</f>
        <v>0</v>
      </c>
      <c r="CY447" s="21">
        <f>COUNTA(BI447:BO447)+IF(BP447&lt;&gt;"",1,0)+IFERROR(INDEX(RM_LCNT,MATCH($U447,RM_KEY,0)),0)</f>
        <v>0</v>
      </c>
      <c r="CZ447" s="21">
        <f>IF((BW447+BX447+BY447+BZ447+CA447+CB447+CC447)=0,0,(BW447*CK447+BX447*CL447+BY447*CM447+BZ447*CN447+CA447*CO447+CB447*CP447+CC447*CQ447)/(BW447+BX447+BY447+BZ447+CA447+CB447+CC447))</f>
        <v>-0.0526315789473684</v>
      </c>
      <c r="DA447" s="21">
        <f>IF((CD447+CE447+CF447+CG447+CH447+CI447+CJ447)=0,0,(CD447*CR447+CE447*CS447+CF447*CT447+CG447*CU447+CH447*CV447+CI447*CW447+CJ447*CX447)/(CD447+CE447+CF447+CG447+CH447+CI447+CJ447))</f>
        <v>-0.0526315789473684</v>
      </c>
    </row>
    <row r="448" ht="70" customHeight="1">
      <c r="A448" s="59" t="inlineStr">
        <is>
          <t>iFile</t>
        </is>
      </c>
      <c r="B448" s="17" t="inlineStr">
        <is>
          <t>XBRL Consulting</t>
        </is>
      </c>
      <c r="C448" s="17" t="n">
        <v>3</v>
      </c>
      <c r="D448" s="17" t="inlineStr">
        <is>
          <t>IRISC342</t>
        </is>
      </c>
      <c r="E448" s="17" t="inlineStr">
        <is>
          <t>Prabhash Rajput</t>
        </is>
      </c>
      <c r="F448" s="17" t="inlineStr">
        <is>
          <t>Consultant</t>
        </is>
      </c>
      <c r="G448" s="17" t="inlineStr">
        <is>
          <t>Shraddha Bagul</t>
        </is>
      </c>
      <c r="H448" s="17" t="inlineStr">
        <is>
          <t>IRIS1035</t>
        </is>
      </c>
      <c r="I448" s="17" t="n">
        <v>1.1</v>
      </c>
      <c r="J448" s="17" t="inlineStr">
        <is>
          <t>B.Com</t>
        </is>
      </c>
      <c r="K448" s="17" t="inlineStr">
        <is>
          <t>L3 – Professional / Associate</t>
        </is>
      </c>
      <c r="L448" s="82" t="inlineStr">
        <is>
          <t>20 of 20</t>
        </is>
      </c>
      <c r="M448" s="83" t="n"/>
      <c r="N448"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8" s="83" t="inlineStr">
        <is>
          <t>Latest rating: 3 · Potential: Low · 9-box: Core Contributor</t>
        </is>
      </c>
      <c r="P448" s="83" t="inlineStr">
        <is>
          <t>Complexity &amp; Expertise: A3: Tags annual reports to taxonomy, validates on Bushchat, QCs, explains tagging choices to clients → moved up 0.5
Autonomy &amp; Decision: A2: Decides prior-year report comparison; works to taxonomy mapping and QC steps → matches the start
Accountability &amp; Impact: A2: Accuracy and quality of own XBRL reports; errors mean rework → matches the start
Leadership &amp; Strategy: A1: None described → matches the start</t>
        </is>
      </c>
      <c r="Q448" s="84" t="inlineStr">
        <is>
          <t>Open ▸</t>
        </is>
      </c>
      <c r="R448" s="84" t="inlineStr">
        <is>
          <t>Card ▸</t>
        </is>
      </c>
      <c r="S448" s="85" t="inlineStr">
        <is>
          <t>Consulting &amp; Professional Services</t>
        </is>
      </c>
      <c r="T448" s="86" t="inlineStr">
        <is>
          <t>Taxonomy Design &amp; Regulatory Consulting</t>
        </is>
      </c>
      <c r="U448" s="86" t="inlineStr">
        <is>
          <t>R011</t>
        </is>
      </c>
      <c r="V448" s="86" t="inlineStr">
        <is>
          <t>Taxonomy Design &amp; Regulatory Consulting · IC</t>
        </is>
      </c>
      <c r="W448" s="101" t="inlineStr">
        <is>
          <t>A2</t>
        </is>
      </c>
      <c r="X448" s="86" t="inlineStr">
        <is>
          <t>Band A · Practitioner</t>
        </is>
      </c>
      <c r="Y448" s="86" t="inlineStr">
        <is>
          <t>Taxonomy Analyst</t>
        </is>
      </c>
      <c r="Z448" s="86" t="n"/>
      <c r="AA448" s="86" t="inlineStr">
        <is>
          <t>Placed at A2 by the evidence: six ratings × market-derived weights and rules R1–R13 · no move needed for the reporting line</t>
        </is>
      </c>
      <c r="AB448" s="86" t="n"/>
      <c r="AC448" s="88" t="inlineStr">
        <is>
          <t>A2</t>
        </is>
      </c>
      <c r="AD448" s="21" t="inlineStr">
        <is>
          <t>Medium · 1.1 yrs vs market 0–3 yrs for A2</t>
        </is>
      </c>
      <c r="AE448" s="21" t="n"/>
      <c r="AF448" s="21" t="inlineStr">
        <is>
          <t>P1–P2 · SFIA 2 Assist</t>
        </is>
      </c>
      <c r="AG448" s="89" t="str">
        <f>IFERROR(IF(INDEX(RM_I_C,MATCH($U448,RM_KEY,0))="","",INDEX(RM_I_C,MATCH($U448,RM_KEY,0))),"")</f>
        <v>H</v>
      </c>
      <c r="AH448" s="90" t="str">
        <f>IFERROR(IF(INDEX(RM_I_Au,MATCH($U448,RM_KEY,0))="","",INDEX(RM_I_Au,MATCH($U448,RM_KEY,0))),"")</f>
        <v>M</v>
      </c>
      <c r="AI448" s="90" t="str">
        <f>IFERROR(IF(INDEX(RM_I_Ac,MATCH($U448,RM_KEY,0))="","",INDEX(RM_I_Ac,MATCH($U448,RM_KEY,0))),"")</f>
        <v>M</v>
      </c>
      <c r="AJ448" s="90" t="str">
        <f>IFERROR(IF(INDEX(RM_I_L,MATCH($U448,RM_KEY,0))="","",INDEX(RM_I_L,MATCH($U448,RM_KEY,0))),"")</f>
        <v>L</v>
      </c>
      <c r="AK448" s="90" t="str">
        <f>IFERROR(IF(INDEX(RM_I_BI,MATCH($U448,RM_KEY,0))="","",INDEX(RM_I_BI,MATCH($U448,RM_KEY,0))),"")</f>
        <v>L</v>
      </c>
      <c r="AL448" s="90" t="str">
        <f>IFERROR(IF(INDEX(RM_I_Exp,MATCH($U448,RM_KEY,0))="","",INDEX(RM_I_Exp,MATCH($U448,RM_KEY,0))),"")</f>
        <v>L</v>
      </c>
      <c r="AM448" s="90" t="str">
        <f>IFERROR(IF(INDEX(RM_I_Edu,MATCH($U448,RM_KEY,0))="","",INDEX(RM_I_Edu,MATCH($U448,RM_KEY,0))),"")</f>
        <v>L</v>
      </c>
      <c r="AN448" s="91" t="str">
        <f>IFERROR(IF(INDEX(RM_M_C,MATCH($U448,RM_KEY,0))="","",INDEX(RM_M_C,MATCH($U448,RM_KEY,0))),"")</f>
        <v>H</v>
      </c>
      <c r="AO448" s="92" t="str">
        <f>IFERROR(IF(INDEX(RM_M_Au,MATCH($U448,RM_KEY,0))="","",INDEX(RM_M_Au,MATCH($U448,RM_KEY,0))),"")</f>
        <v>M</v>
      </c>
      <c r="AP448" s="92" t="str">
        <f>IFERROR(IF(INDEX(RM_M_Ac,MATCH($U448,RM_KEY,0))="","",INDEX(RM_M_Ac,MATCH($U448,RM_KEY,0))),"")</f>
        <v>M</v>
      </c>
      <c r="AQ448" s="92" t="str">
        <f>IFERROR(IF(INDEX(RM_M_L,MATCH($U448,RM_KEY,0))="","",INDEX(RM_M_L,MATCH($U448,RM_KEY,0))),"")</f>
        <v>L</v>
      </c>
      <c r="AR448" s="92" t="str">
        <f>IFERROR(IF(INDEX(RM_M_BI,MATCH($U448,RM_KEY,0))="","",INDEX(RM_M_BI,MATCH($U448,RM_KEY,0))),"")</f>
        <v>L</v>
      </c>
      <c r="AS448" s="92" t="str">
        <f>IFERROR(IF(INDEX(RM_M_Exp,MATCH($U448,RM_KEY,0))="","",INDEX(RM_M_Exp,MATCH($U448,RM_KEY,0))),"")</f>
        <v>L</v>
      </c>
      <c r="AT448" s="92" t="str">
        <f>IFERROR(IF(INDEX(RM_M_Edu,MATCH($U448,RM_KEY,0))="","",INDEX(RM_M_Edu,MATCH($U448,RM_KEY,0))),"")</f>
        <v>L</v>
      </c>
      <c r="AU448" s="93" t="str">
        <f>IFERROR(IF(INDEX(RM_L_C,MATCH($U448,RM_KEY,0))="","",INDEX(RM_L_C,MATCH($U448,RM_KEY,0))),"")</f>
        <v/>
      </c>
      <c r="AV448" s="94" t="str">
        <f>IFERROR(IF(INDEX(RM_L_Au,MATCH($U448,RM_KEY,0))="","",INDEX(RM_L_Au,MATCH($U448,RM_KEY,0))),"")</f>
        <v/>
      </c>
      <c r="AW448" s="94" t="str">
        <f>IFERROR(IF(INDEX(RM_L_Ac,MATCH($U448,RM_KEY,0))="","",INDEX(RM_L_Ac,MATCH($U448,RM_KEY,0))),"")</f>
        <v/>
      </c>
      <c r="AX448" s="94" t="str">
        <f>IFERROR(IF(INDEX(RM_L_L,MATCH($U448,RM_KEY,0))="","",INDEX(RM_L_L,MATCH($U448,RM_KEY,0))),"")</f>
        <v/>
      </c>
      <c r="AY448" s="94" t="str">
        <f>IFERROR(IF(INDEX(RM_L_BI,MATCH($U448,RM_KEY,0))="","",INDEX(RM_L_BI,MATCH($U448,RM_KEY,0))),"")</f>
        <v/>
      </c>
      <c r="AZ448" s="94" t="str">
        <f>IFERROR(IF(INDEX(RM_L_Exp,MATCH($U448,RM_KEY,0))="","",INDEX(RM_L_Exp,MATCH($U448,RM_KEY,0))),"")</f>
        <v/>
      </c>
      <c r="BA448" s="94" t="str">
        <f>IFERROR(IF(INDEX(RM_L_Edu,MATCH($U448,RM_KEY,0))="","",INDEX(RM_L_Edu,MATCH($U448,RM_KEY,0))),"")</f>
        <v/>
      </c>
      <c r="BB448" s="89" t="inlineStr">
        <is>
          <t>M</t>
        </is>
      </c>
      <c r="BC448" s="90" t="inlineStr">
        <is>
          <t>M</t>
        </is>
      </c>
      <c r="BD448" s="90" t="inlineStr">
        <is>
          <t>M</t>
        </is>
      </c>
      <c r="BE448" s="90" t="inlineStr">
        <is>
          <t>L</t>
        </is>
      </c>
      <c r="BF448" s="90" t="n"/>
      <c r="BG448" s="90" t="inlineStr">
        <is>
          <t>M</t>
        </is>
      </c>
      <c r="BH448" s="90" t="inlineStr">
        <is>
          <t>M</t>
        </is>
      </c>
      <c r="BI448" s="93" t="n"/>
      <c r="BJ448" s="94" t="n"/>
      <c r="BK448" s="94" t="n"/>
      <c r="BL448" s="94" t="n"/>
      <c r="BM448" s="94" t="n"/>
      <c r="BN448" s="94" t="n"/>
      <c r="BO448" s="94" t="n"/>
      <c r="BP448" s="63" t="n"/>
      <c r="BQ448" s="95" t="str">
        <f>IF(CY448=0,"",IF(BP448&lt;&gt;"",BP448,IF(LEFT(W448,1)="X",W448,IF(OR(W448="B+",W448="C+"),INDEX(LAD_PC,MAX(1,MIN(14,MATCH(W448,LAD_PC,0)+IF((DA448-CZ448)&gt;=0.5,1,IF((DA448-CZ448)&lt;=-0.5,-1,0))))),INDEX(LAD_STD,MAX(1,MIN(12,MATCH(W448,LAD_STD,0)+IF((DA448-CZ448)&gt;=0.5,1,IF((DA448-CZ448)&lt;=-0.5,-1,0)))))))))</f>
        <v/>
      </c>
      <c r="BR448" s="86" t="str">
        <f>IF(BQ448="","",IFERROR(CHOOSE(INDEX(B_RANK,MATCH(BQ448,B_LVL,0)),"Band A · Practitioner","Band B · Specialist / Manager","B+ · Player-Coach","Band C · Principal / Head","C+ · Player-Coach","Band D · Business leadership","Band E · Enterprise leadership"),"Band X · Consultant"))</f>
        <v/>
      </c>
      <c r="BS448" s="86" t="str">
        <f>IF(BQ448="","",IF(BQ448=W448,"• Same",IF(INDEX(B_VAL,MATCH(BQ448,B_LVL,0))&gt;INDEX(B_VAL,MATCH(W448,B_LVL,0)),"▲ Up","▼ Down")))</f>
        <v/>
      </c>
      <c r="BT448" s="95" t="str">
        <f>IF(BQ448&lt;&gt;"",BQ448,W448)</f>
        <v>A2</v>
      </c>
      <c r="BU448" s="86" t="str">
        <f>IFERROR(IF($H448="","—",IF(OR(LEFT(BT448,1)="X",LEFT(INDEX($BT$7:$BT$592,MATCH($H448,$D$7:$D$592,0)),1)="X"),"—",IF(AND(LEFT(BT448,1)="E",LEFT(INDEX($BT$7:$BT$592,MATCH($H448,$D$7:$D$592,0)),1)="E"),"Exception · Band E",IF(INDEX(B_VAL,MATCH(BT448,B_LVL,0))&gt;=INDEX(B_VAL,MATCH(INDEX($BT$7:$BT$592,MATCH($H448,$D$7:$D$592,0)),B_LVL,0)),"⚠ At or above the manager",IF(INDEX(B_RANK,MATCH(BT448,B_LVL,0))=INDEX(B_RANK,MATCH(INDEX($BT$7:$BT$592,MATCH($H448,$D$7:$D$592,0)),B_LVL,0)),"⚠ Same band as the manager","OK"))))),"—")</f>
        <v>OK</v>
      </c>
      <c r="BV448" s="64" t="n"/>
      <c r="BW448" s="20">
        <f>IFERROR(INDEX(LMH_PTS,MATCH(AG448,LMH_KEY,0)),0)</f>
        <v>9</v>
      </c>
      <c r="BX448" s="21">
        <f>IFERROR(INDEX(LMH_PTS,MATCH(AH448,LMH_KEY,0)),0)</f>
        <v>3</v>
      </c>
      <c r="BY448" s="21">
        <f>IFERROR(INDEX(LMH_PTS,MATCH(AI448,LMH_KEY,0)),0)</f>
        <v>3</v>
      </c>
      <c r="BZ448" s="21">
        <f>IFERROR(INDEX(LMH_PTS,MATCH(AJ448,LMH_KEY,0)),0)</f>
        <v>1</v>
      </c>
      <c r="CA448" s="21">
        <f>IFERROR(INDEX(LMH_PTS,MATCH(AK448,LMH_KEY,0)),0)</f>
        <v>1</v>
      </c>
      <c r="CB448" s="21">
        <f>IFERROR(INDEX(LMH_PTS,MATCH(AL448,LMH_KEY,0)),0)</f>
        <v>1</v>
      </c>
      <c r="CC448" s="21">
        <f>IFERROR(INDEX(LMH_PTS,MATCH(AM448,LMH_KEY,0)),0)</f>
        <v>1</v>
      </c>
      <c r="CD448" s="21">
        <f>IFERROR(INDEX(LMH_PTS,MATCH(IF(AU448&lt;&gt;"",AU448,AG448),LMH_KEY,0)),0)</f>
        <v>9</v>
      </c>
      <c r="CE448" s="21">
        <f>IFERROR(INDEX(LMH_PTS,MATCH(IF(AV448&lt;&gt;"",AV448,AH448),LMH_KEY,0)),0)</f>
        <v>3</v>
      </c>
      <c r="CF448" s="21">
        <f>IFERROR(INDEX(LMH_PTS,MATCH(IF(AW448&lt;&gt;"",AW448,AI448),LMH_KEY,0)),0)</f>
        <v>3</v>
      </c>
      <c r="CG448" s="21">
        <f>IFERROR(INDEX(LMH_PTS,MATCH(IF(AX448&lt;&gt;"",AX448,AJ448),LMH_KEY,0)),0)</f>
        <v>1</v>
      </c>
      <c r="CH448" s="21">
        <f>IFERROR(INDEX(LMH_PTS,MATCH(IF(AY448&lt;&gt;"",AY448,AK448),LMH_KEY,0)),0)</f>
        <v>1</v>
      </c>
      <c r="CI448" s="21">
        <f>IFERROR(INDEX(LMH_PTS,MATCH(IF(AZ448&lt;&gt;"",AZ448,AL448),LMH_KEY,0)),0)</f>
        <v>1</v>
      </c>
      <c r="CJ448" s="21">
        <f>IFERROR(INDEX(LMH_PTS,MATCH(IF(BA448&lt;&gt;"",BA448,AM448),LMH_KEY,0)),0)</f>
        <v>1</v>
      </c>
      <c r="CK448" s="21">
        <f>IF(BB448="",0,IFERROR(INDEX(LMH_STEP,MATCH(BB448,LMH_KEY,0)),0))</f>
        <v>0</v>
      </c>
      <c r="CL448" s="21">
        <f>IF(BC448="",0,IFERROR(INDEX(LMH_STEP,MATCH(BC448,LMH_KEY,0)),0))</f>
        <v>0</v>
      </c>
      <c r="CM448" s="21">
        <f>IF(BD448="",0,IFERROR(INDEX(LMH_STEP,MATCH(BD448,LMH_KEY,0)),0))</f>
        <v>0</v>
      </c>
      <c r="CN448" s="21">
        <f>IF(BE448="",0,IFERROR(INDEX(LMH_STEP,MATCH(BE448,LMH_KEY,0)),0))</f>
        <v>-1</v>
      </c>
      <c r="CO448" s="21">
        <f>IF(BF448="",0,IFERROR(INDEX(LMH_STEP,MATCH(BF448,LMH_KEY,0)),0))</f>
        <v>0</v>
      </c>
      <c r="CP448" s="21">
        <f>IF(BG448="",0,IFERROR(INDEX(LMH_STEP,MATCH(BG448,LMH_KEY,0)),0))</f>
        <v>0</v>
      </c>
      <c r="CQ448" s="21">
        <f>IF(BH448="",0,IFERROR(INDEX(LMH_STEP,MATCH(BH448,LMH_KEY,0)),0))</f>
        <v>0</v>
      </c>
      <c r="CR448" s="21">
        <f>IF(BI448&lt;&gt;"",IFERROR(INDEX(LMH_STEP,MATCH(BI448,LMH_KEY,0)),0),CK448)</f>
        <v>0</v>
      </c>
      <c r="CS448" s="21">
        <f>IF(BJ448&lt;&gt;"",IFERROR(INDEX(LMH_STEP,MATCH(BJ448,LMH_KEY,0)),0),CL448)</f>
        <v>0</v>
      </c>
      <c r="CT448" s="21">
        <f>IF(BK448&lt;&gt;"",IFERROR(INDEX(LMH_STEP,MATCH(BK448,LMH_KEY,0)),0),CM448)</f>
        <v>0</v>
      </c>
      <c r="CU448" s="21">
        <f>IF(BL448&lt;&gt;"",IFERROR(INDEX(LMH_STEP,MATCH(BL448,LMH_KEY,0)),0),CN448)</f>
        <v>-1</v>
      </c>
      <c r="CV448" s="21">
        <f>IF(BM448&lt;&gt;"",IFERROR(INDEX(LMH_STEP,MATCH(BM448,LMH_KEY,0)),0),CO448)</f>
        <v>0</v>
      </c>
      <c r="CW448" s="21">
        <f>IF(BN448&lt;&gt;"",IFERROR(INDEX(LMH_STEP,MATCH(BN448,LMH_KEY,0)),0),CP448)</f>
        <v>0</v>
      </c>
      <c r="CX448" s="21">
        <f>IF(BO448&lt;&gt;"",IFERROR(INDEX(LMH_STEP,MATCH(BO448,LMH_KEY,0)),0),CQ448)</f>
        <v>0</v>
      </c>
      <c r="CY448" s="21">
        <f>COUNTA(BI448:BO448)+IF(BP448&lt;&gt;"",1,0)+IFERROR(INDEX(RM_LCNT,MATCH($U448,RM_KEY,0)),0)</f>
        <v>0</v>
      </c>
      <c r="CZ448" s="21">
        <f>IF((BW448+BX448+BY448+BZ448+CA448+CB448+CC448)=0,0,(BW448*CK448+BX448*CL448+BY448*CM448+BZ448*CN448+CA448*CO448+CB448*CP448+CC448*CQ448)/(BW448+BX448+BY448+BZ448+CA448+CB448+CC448))</f>
        <v>-0.0526315789473684</v>
      </c>
      <c r="DA448" s="21">
        <f>IF((CD448+CE448+CF448+CG448+CH448+CI448+CJ448)=0,0,(CD448*CR448+CE448*CS448+CF448*CT448+CG448*CU448+CH448*CV448+CI448*CW448+CJ448*CX448)/(CD448+CE448+CF448+CG448+CH448+CI448+CJ448))</f>
        <v>-0.0526315789473684</v>
      </c>
    </row>
    <row r="449" ht="70" customHeight="1">
      <c r="A449" s="59" t="inlineStr">
        <is>
          <t>iFile</t>
        </is>
      </c>
      <c r="B449" s="17" t="inlineStr">
        <is>
          <t>XBRL Consulting</t>
        </is>
      </c>
      <c r="C449" s="17" t="n">
        <v>3</v>
      </c>
      <c r="D449" s="17" t="inlineStr">
        <is>
          <t>IRISC317</t>
        </is>
      </c>
      <c r="E449" s="17" t="inlineStr">
        <is>
          <t>Prajakta Athalye</t>
        </is>
      </c>
      <c r="F449" s="17" t="inlineStr">
        <is>
          <t>XBRL Conversion Specialist</t>
        </is>
      </c>
      <c r="G449" s="17" t="inlineStr">
        <is>
          <t>Shraddha Bagul</t>
        </is>
      </c>
      <c r="H449" s="17" t="inlineStr">
        <is>
          <t>IRIS1035</t>
        </is>
      </c>
      <c r="I449" s="17" t="n">
        <v>0.9</v>
      </c>
      <c r="J449" s="17" t="inlineStr">
        <is>
          <t>BBA</t>
        </is>
      </c>
      <c r="K449" s="17" t="inlineStr">
        <is>
          <t>L3 – Professional / Associate</t>
        </is>
      </c>
      <c r="L449" s="82" t="inlineStr">
        <is>
          <t>20 of 20</t>
        </is>
      </c>
      <c r="M449" s="83" t="n"/>
      <c r="N449"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49" s="83" t="inlineStr">
        <is>
          <t>Latest rating: 3 · Potential: Low · 9-box: Core Contributor</t>
        </is>
      </c>
      <c r="P449" s="83" t="inlineStr">
        <is>
          <t>Complexity &amp; Expertise: A2: Converts financial statements to XBRL: mapping, tagging, validation and formatting checks → matches the start
Autonomy &amp; Decision: A2: Performs mapping, tagging, validations and resolves routine errors independently → matches the start
Accountability &amp; Impact: A2: Accuracy of own mapping, tagging, validation and final quality checks → matches the start
Leadership &amp; Strategy: A1: None described → matches the start</t>
        </is>
      </c>
      <c r="Q449" s="84" t="inlineStr">
        <is>
          <t>Open ▸</t>
        </is>
      </c>
      <c r="R449" s="84" t="inlineStr">
        <is>
          <t>Card ▸</t>
        </is>
      </c>
      <c r="S449" s="85" t="inlineStr">
        <is>
          <t>Consulting &amp; Professional Services</t>
        </is>
      </c>
      <c r="T449" s="86" t="inlineStr">
        <is>
          <t>XBRL Tagging, Conversion &amp; Filing</t>
        </is>
      </c>
      <c r="U449" s="86" t="inlineStr">
        <is>
          <t>R013</t>
        </is>
      </c>
      <c r="V449" s="86" t="inlineStr">
        <is>
          <t>XBRL Tagging, Conversion &amp; Filing · IC</t>
        </is>
      </c>
      <c r="W449" s="101" t="inlineStr">
        <is>
          <t>A2</t>
        </is>
      </c>
      <c r="X449" s="86" t="inlineStr">
        <is>
          <t>Band A · Practitioner</t>
        </is>
      </c>
      <c r="Y449" s="86" t="inlineStr">
        <is>
          <t>Financial Analyst</t>
        </is>
      </c>
      <c r="Z449" s="86" t="n"/>
      <c r="AA449" s="86" t="inlineStr">
        <is>
          <t>Placed at A2 by the evidence: six ratings × market-derived weights and rules R1–R13 · no move needed for the reporting line</t>
        </is>
      </c>
      <c r="AB449" s="86" t="n"/>
      <c r="AC449" s="88" t="inlineStr">
        <is>
          <t>A2</t>
        </is>
      </c>
      <c r="AD449" s="21" t="inlineStr">
        <is>
          <t>Medium · 0.9 yrs vs market 0–3 yrs for A2</t>
        </is>
      </c>
      <c r="AE449" s="21" t="n"/>
      <c r="AF449" s="21" t="inlineStr">
        <is>
          <t>P1–P2 · SFIA 2 Assist</t>
        </is>
      </c>
      <c r="AG449" s="89" t="str">
        <f>IFERROR(IF(INDEX(RM_I_C,MATCH($U449,RM_KEY,0))="","",INDEX(RM_I_C,MATCH($U449,RM_KEY,0))),"")</f>
        <v>H</v>
      </c>
      <c r="AH449" s="90" t="str">
        <f>IFERROR(IF(INDEX(RM_I_Au,MATCH($U449,RM_KEY,0))="","",INDEX(RM_I_Au,MATCH($U449,RM_KEY,0))),"")</f>
        <v>M</v>
      </c>
      <c r="AI449" s="90" t="str">
        <f>IFERROR(IF(INDEX(RM_I_Ac,MATCH($U449,RM_KEY,0))="","",INDEX(RM_I_Ac,MATCH($U449,RM_KEY,0))),"")</f>
        <v>M</v>
      </c>
      <c r="AJ449" s="90" t="str">
        <f>IFERROR(IF(INDEX(RM_I_L,MATCH($U449,RM_KEY,0))="","",INDEX(RM_I_L,MATCH($U449,RM_KEY,0))),"")</f>
        <v>L</v>
      </c>
      <c r="AK449" s="90" t="str">
        <f>IFERROR(IF(INDEX(RM_I_BI,MATCH($U449,RM_KEY,0))="","",INDEX(RM_I_BI,MATCH($U449,RM_KEY,0))),"")</f>
        <v>L</v>
      </c>
      <c r="AL449" s="90" t="str">
        <f>IFERROR(IF(INDEX(RM_I_Exp,MATCH($U449,RM_KEY,0))="","",INDEX(RM_I_Exp,MATCH($U449,RM_KEY,0))),"")</f>
        <v>L</v>
      </c>
      <c r="AM449" s="90" t="str">
        <f>IFERROR(IF(INDEX(RM_I_Edu,MATCH($U449,RM_KEY,0))="","",INDEX(RM_I_Edu,MATCH($U449,RM_KEY,0))),"")</f>
        <v>L</v>
      </c>
      <c r="AN449" s="91" t="str">
        <f>IFERROR(IF(INDEX(RM_M_C,MATCH($U449,RM_KEY,0))="","",INDEX(RM_M_C,MATCH($U449,RM_KEY,0))),"")</f>
        <v>H</v>
      </c>
      <c r="AO449" s="92" t="str">
        <f>IFERROR(IF(INDEX(RM_M_Au,MATCH($U449,RM_KEY,0))="","",INDEX(RM_M_Au,MATCH($U449,RM_KEY,0))),"")</f>
        <v>M</v>
      </c>
      <c r="AP449" s="92" t="str">
        <f>IFERROR(IF(INDEX(RM_M_Ac,MATCH($U449,RM_KEY,0))="","",INDEX(RM_M_Ac,MATCH($U449,RM_KEY,0))),"")</f>
        <v>M</v>
      </c>
      <c r="AQ449" s="92" t="str">
        <f>IFERROR(IF(INDEX(RM_M_L,MATCH($U449,RM_KEY,0))="","",INDEX(RM_M_L,MATCH($U449,RM_KEY,0))),"")</f>
        <v>L</v>
      </c>
      <c r="AR449" s="92" t="str">
        <f>IFERROR(IF(INDEX(RM_M_BI,MATCH($U449,RM_KEY,0))="","",INDEX(RM_M_BI,MATCH($U449,RM_KEY,0))),"")</f>
        <v>L</v>
      </c>
      <c r="AS449" s="92" t="str">
        <f>IFERROR(IF(INDEX(RM_M_Exp,MATCH($U449,RM_KEY,0))="","",INDEX(RM_M_Exp,MATCH($U449,RM_KEY,0))),"")</f>
        <v>L</v>
      </c>
      <c r="AT449" s="92" t="str">
        <f>IFERROR(IF(INDEX(RM_M_Edu,MATCH($U449,RM_KEY,0))="","",INDEX(RM_M_Edu,MATCH($U449,RM_KEY,0))),"")</f>
        <v>L</v>
      </c>
      <c r="AU449" s="93" t="str">
        <f>IFERROR(IF(INDEX(RM_L_C,MATCH($U449,RM_KEY,0))="","",INDEX(RM_L_C,MATCH($U449,RM_KEY,0))),"")</f>
        <v/>
      </c>
      <c r="AV449" s="94" t="str">
        <f>IFERROR(IF(INDEX(RM_L_Au,MATCH($U449,RM_KEY,0))="","",INDEX(RM_L_Au,MATCH($U449,RM_KEY,0))),"")</f>
        <v/>
      </c>
      <c r="AW449" s="94" t="str">
        <f>IFERROR(IF(INDEX(RM_L_Ac,MATCH($U449,RM_KEY,0))="","",INDEX(RM_L_Ac,MATCH($U449,RM_KEY,0))),"")</f>
        <v/>
      </c>
      <c r="AX449" s="94" t="str">
        <f>IFERROR(IF(INDEX(RM_L_L,MATCH($U449,RM_KEY,0))="","",INDEX(RM_L_L,MATCH($U449,RM_KEY,0))),"")</f>
        <v/>
      </c>
      <c r="AY449" s="94" t="str">
        <f>IFERROR(IF(INDEX(RM_L_BI,MATCH($U449,RM_KEY,0))="","",INDEX(RM_L_BI,MATCH($U449,RM_KEY,0))),"")</f>
        <v/>
      </c>
      <c r="AZ449" s="94" t="str">
        <f>IFERROR(IF(INDEX(RM_L_Exp,MATCH($U449,RM_KEY,0))="","",INDEX(RM_L_Exp,MATCH($U449,RM_KEY,0))),"")</f>
        <v/>
      </c>
      <c r="BA449" s="94" t="str">
        <f>IFERROR(IF(INDEX(RM_L_Edu,MATCH($U449,RM_KEY,0))="","",INDEX(RM_L_Edu,MATCH($U449,RM_KEY,0))),"")</f>
        <v/>
      </c>
      <c r="BB449" s="89" t="inlineStr">
        <is>
          <t>M</t>
        </is>
      </c>
      <c r="BC449" s="90" t="inlineStr">
        <is>
          <t>M</t>
        </is>
      </c>
      <c r="BD449" s="90" t="inlineStr">
        <is>
          <t>M</t>
        </is>
      </c>
      <c r="BE449" s="90" t="inlineStr">
        <is>
          <t>L</t>
        </is>
      </c>
      <c r="BF449" s="90" t="n"/>
      <c r="BG449" s="90" t="inlineStr">
        <is>
          <t>M</t>
        </is>
      </c>
      <c r="BH449" s="90" t="inlineStr">
        <is>
          <t>M</t>
        </is>
      </c>
      <c r="BI449" s="93" t="n"/>
      <c r="BJ449" s="94" t="n"/>
      <c r="BK449" s="94" t="n"/>
      <c r="BL449" s="94" t="n"/>
      <c r="BM449" s="94" t="n"/>
      <c r="BN449" s="94" t="n"/>
      <c r="BO449" s="94" t="n"/>
      <c r="BP449" s="63" t="n"/>
      <c r="BQ449" s="95" t="str">
        <f>IF(CY449=0,"",IF(BP449&lt;&gt;"",BP449,IF(LEFT(W449,1)="X",W449,IF(OR(W449="B+",W449="C+"),INDEX(LAD_PC,MAX(1,MIN(14,MATCH(W449,LAD_PC,0)+IF((DA449-CZ449)&gt;=0.5,1,IF((DA449-CZ449)&lt;=-0.5,-1,0))))),INDEX(LAD_STD,MAX(1,MIN(12,MATCH(W449,LAD_STD,0)+IF((DA449-CZ449)&gt;=0.5,1,IF((DA449-CZ449)&lt;=-0.5,-1,0)))))))))</f>
        <v/>
      </c>
      <c r="BR449" s="86" t="str">
        <f>IF(BQ449="","",IFERROR(CHOOSE(INDEX(B_RANK,MATCH(BQ449,B_LVL,0)),"Band A · Practitioner","Band B · Specialist / Manager","B+ · Player-Coach","Band C · Principal / Head","C+ · Player-Coach","Band D · Business leadership","Band E · Enterprise leadership"),"Band X · Consultant"))</f>
        <v/>
      </c>
      <c r="BS449" s="86" t="str">
        <f>IF(BQ449="","",IF(BQ449=W449,"• Same",IF(INDEX(B_VAL,MATCH(BQ449,B_LVL,0))&gt;INDEX(B_VAL,MATCH(W449,B_LVL,0)),"▲ Up","▼ Down")))</f>
        <v/>
      </c>
      <c r="BT449" s="95" t="str">
        <f>IF(BQ449&lt;&gt;"",BQ449,W449)</f>
        <v>A2</v>
      </c>
      <c r="BU449" s="86" t="str">
        <f>IFERROR(IF($H449="","—",IF(OR(LEFT(BT449,1)="X",LEFT(INDEX($BT$7:$BT$592,MATCH($H449,$D$7:$D$592,0)),1)="X"),"—",IF(AND(LEFT(BT449,1)="E",LEFT(INDEX($BT$7:$BT$592,MATCH($H449,$D$7:$D$592,0)),1)="E"),"Exception · Band E",IF(INDEX(B_VAL,MATCH(BT449,B_LVL,0))&gt;=INDEX(B_VAL,MATCH(INDEX($BT$7:$BT$592,MATCH($H449,$D$7:$D$592,0)),B_LVL,0)),"⚠ At or above the manager",IF(INDEX(B_RANK,MATCH(BT449,B_LVL,0))=INDEX(B_RANK,MATCH(INDEX($BT$7:$BT$592,MATCH($H449,$D$7:$D$592,0)),B_LVL,0)),"⚠ Same band as the manager","OK"))))),"—")</f>
        <v>OK</v>
      </c>
      <c r="BV449" s="64" t="n"/>
      <c r="BW449" s="20">
        <f>IFERROR(INDEX(LMH_PTS,MATCH(AG449,LMH_KEY,0)),0)</f>
        <v>9</v>
      </c>
      <c r="BX449" s="21">
        <f>IFERROR(INDEX(LMH_PTS,MATCH(AH449,LMH_KEY,0)),0)</f>
        <v>3</v>
      </c>
      <c r="BY449" s="21">
        <f>IFERROR(INDEX(LMH_PTS,MATCH(AI449,LMH_KEY,0)),0)</f>
        <v>3</v>
      </c>
      <c r="BZ449" s="21">
        <f>IFERROR(INDEX(LMH_PTS,MATCH(AJ449,LMH_KEY,0)),0)</f>
        <v>1</v>
      </c>
      <c r="CA449" s="21">
        <f>IFERROR(INDEX(LMH_PTS,MATCH(AK449,LMH_KEY,0)),0)</f>
        <v>1</v>
      </c>
      <c r="CB449" s="21">
        <f>IFERROR(INDEX(LMH_PTS,MATCH(AL449,LMH_KEY,0)),0)</f>
        <v>1</v>
      </c>
      <c r="CC449" s="21">
        <f>IFERROR(INDEX(LMH_PTS,MATCH(AM449,LMH_KEY,0)),0)</f>
        <v>1</v>
      </c>
      <c r="CD449" s="21">
        <f>IFERROR(INDEX(LMH_PTS,MATCH(IF(AU449&lt;&gt;"",AU449,AG449),LMH_KEY,0)),0)</f>
        <v>9</v>
      </c>
      <c r="CE449" s="21">
        <f>IFERROR(INDEX(LMH_PTS,MATCH(IF(AV449&lt;&gt;"",AV449,AH449),LMH_KEY,0)),0)</f>
        <v>3</v>
      </c>
      <c r="CF449" s="21">
        <f>IFERROR(INDEX(LMH_PTS,MATCH(IF(AW449&lt;&gt;"",AW449,AI449),LMH_KEY,0)),0)</f>
        <v>3</v>
      </c>
      <c r="CG449" s="21">
        <f>IFERROR(INDEX(LMH_PTS,MATCH(IF(AX449&lt;&gt;"",AX449,AJ449),LMH_KEY,0)),0)</f>
        <v>1</v>
      </c>
      <c r="CH449" s="21">
        <f>IFERROR(INDEX(LMH_PTS,MATCH(IF(AY449&lt;&gt;"",AY449,AK449),LMH_KEY,0)),0)</f>
        <v>1</v>
      </c>
      <c r="CI449" s="21">
        <f>IFERROR(INDEX(LMH_PTS,MATCH(IF(AZ449&lt;&gt;"",AZ449,AL449),LMH_KEY,0)),0)</f>
        <v>1</v>
      </c>
      <c r="CJ449" s="21">
        <f>IFERROR(INDEX(LMH_PTS,MATCH(IF(BA449&lt;&gt;"",BA449,AM449),LMH_KEY,0)),0)</f>
        <v>1</v>
      </c>
      <c r="CK449" s="21">
        <f>IF(BB449="",0,IFERROR(INDEX(LMH_STEP,MATCH(BB449,LMH_KEY,0)),0))</f>
        <v>0</v>
      </c>
      <c r="CL449" s="21">
        <f>IF(BC449="",0,IFERROR(INDEX(LMH_STEP,MATCH(BC449,LMH_KEY,0)),0))</f>
        <v>0</v>
      </c>
      <c r="CM449" s="21">
        <f>IF(BD449="",0,IFERROR(INDEX(LMH_STEP,MATCH(BD449,LMH_KEY,0)),0))</f>
        <v>0</v>
      </c>
      <c r="CN449" s="21">
        <f>IF(BE449="",0,IFERROR(INDEX(LMH_STEP,MATCH(BE449,LMH_KEY,0)),0))</f>
        <v>-1</v>
      </c>
      <c r="CO449" s="21">
        <f>IF(BF449="",0,IFERROR(INDEX(LMH_STEP,MATCH(BF449,LMH_KEY,0)),0))</f>
        <v>0</v>
      </c>
      <c r="CP449" s="21">
        <f>IF(BG449="",0,IFERROR(INDEX(LMH_STEP,MATCH(BG449,LMH_KEY,0)),0))</f>
        <v>0</v>
      </c>
      <c r="CQ449" s="21">
        <f>IF(BH449="",0,IFERROR(INDEX(LMH_STEP,MATCH(BH449,LMH_KEY,0)),0))</f>
        <v>0</v>
      </c>
      <c r="CR449" s="21">
        <f>IF(BI449&lt;&gt;"",IFERROR(INDEX(LMH_STEP,MATCH(BI449,LMH_KEY,0)),0),CK449)</f>
        <v>0</v>
      </c>
      <c r="CS449" s="21">
        <f>IF(BJ449&lt;&gt;"",IFERROR(INDEX(LMH_STEP,MATCH(BJ449,LMH_KEY,0)),0),CL449)</f>
        <v>0</v>
      </c>
      <c r="CT449" s="21">
        <f>IF(BK449&lt;&gt;"",IFERROR(INDEX(LMH_STEP,MATCH(BK449,LMH_KEY,0)),0),CM449)</f>
        <v>0</v>
      </c>
      <c r="CU449" s="21">
        <f>IF(BL449&lt;&gt;"",IFERROR(INDEX(LMH_STEP,MATCH(BL449,LMH_KEY,0)),0),CN449)</f>
        <v>-1</v>
      </c>
      <c r="CV449" s="21">
        <f>IF(BM449&lt;&gt;"",IFERROR(INDEX(LMH_STEP,MATCH(BM449,LMH_KEY,0)),0),CO449)</f>
        <v>0</v>
      </c>
      <c r="CW449" s="21">
        <f>IF(BN449&lt;&gt;"",IFERROR(INDEX(LMH_STEP,MATCH(BN449,LMH_KEY,0)),0),CP449)</f>
        <v>0</v>
      </c>
      <c r="CX449" s="21">
        <f>IF(BO449&lt;&gt;"",IFERROR(INDEX(LMH_STEP,MATCH(BO449,LMH_KEY,0)),0),CQ449)</f>
        <v>0</v>
      </c>
      <c r="CY449" s="21">
        <f>COUNTA(BI449:BO449)+IF(BP449&lt;&gt;"",1,0)+IFERROR(INDEX(RM_LCNT,MATCH($U449,RM_KEY,0)),0)</f>
        <v>0</v>
      </c>
      <c r="CZ449" s="21">
        <f>IF((BW449+BX449+BY449+BZ449+CA449+CB449+CC449)=0,0,(BW449*CK449+BX449*CL449+BY449*CM449+BZ449*CN449+CA449*CO449+CB449*CP449+CC449*CQ449)/(BW449+BX449+BY449+BZ449+CA449+CB449+CC449))</f>
        <v>-0.0526315789473684</v>
      </c>
      <c r="DA449" s="21">
        <f>IF((CD449+CE449+CF449+CG449+CH449+CI449+CJ449)=0,0,(CD449*CR449+CE449*CS449+CF449*CT449+CG449*CU449+CH449*CV449+CI449*CW449+CJ449*CX449)/(CD449+CE449+CF449+CG449+CH449+CI449+CJ449))</f>
        <v>-0.0526315789473684</v>
      </c>
    </row>
    <row r="450" ht="70" customHeight="1">
      <c r="A450" s="59" t="inlineStr">
        <is>
          <t>iFile</t>
        </is>
      </c>
      <c r="B450" s="17" t="inlineStr">
        <is>
          <t>XBRL Consulting</t>
        </is>
      </c>
      <c r="C450" s="17" t="n">
        <v>3</v>
      </c>
      <c r="D450" s="17" t="inlineStr">
        <is>
          <t>IRIS2549</t>
        </is>
      </c>
      <c r="E450" s="17" t="inlineStr">
        <is>
          <t>Rinku Pukharam Choudhary</t>
        </is>
      </c>
      <c r="F450" s="17" t="inlineStr">
        <is>
          <t>XBRL Conversion Specialist</t>
        </is>
      </c>
      <c r="G450" s="17" t="inlineStr">
        <is>
          <t>Shraddha Bagul</t>
        </is>
      </c>
      <c r="H450" s="17" t="inlineStr">
        <is>
          <t>IRIS1035</t>
        </is>
      </c>
      <c r="I450" s="17" t="n">
        <v>0.2</v>
      </c>
      <c r="J450" s="17" t="inlineStr">
        <is>
          <t>Bachelor of Accounting and Finance</t>
        </is>
      </c>
      <c r="K450" s="17" t="inlineStr">
        <is>
          <t>L3 – Professional / Associate</t>
        </is>
      </c>
      <c r="L450" s="82" t="inlineStr">
        <is>
          <t>20 of 20</t>
        </is>
      </c>
      <c r="M450" s="83" t="n"/>
      <c r="N450" s="83" t="inlineStr">
        <is>
          <t>Annual · set by manager: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
Quarterly: 1. Complete Q1 IRIS Instant …</t>
        </is>
      </c>
      <c r="O450" s="83" t="inlineStr">
        <is>
          <t>Latest rating: 3 · Potential: Medium · 9-box: Core Contributor</t>
        </is>
      </c>
      <c r="P450" s="83" t="inlineStr">
        <is>
          <t>Complexity &amp; Expertise: A2: Tags Malaysian company filings into XBRL, ACRA testing, text-block and review-copy quality checks → matches the start
Autonomy &amp; Decision: A2: Only independent decision named is downloading company files → matches the start
Accountability &amp; Impact: A2: Accuracy and formatting of reports shared with the client → matches the start
Leadership &amp; Strategy: A1: None described → matches the start</t>
        </is>
      </c>
      <c r="Q450" s="84" t="inlineStr">
        <is>
          <t>Open ▸</t>
        </is>
      </c>
      <c r="R450" s="84" t="inlineStr">
        <is>
          <t>Card ▸</t>
        </is>
      </c>
      <c r="S450" s="85" t="inlineStr">
        <is>
          <t>Consulting &amp; Professional Services</t>
        </is>
      </c>
      <c r="T450" s="86" t="inlineStr">
        <is>
          <t>XBRL Tagging, Conversion &amp; Filing</t>
        </is>
      </c>
      <c r="U450" s="86" t="inlineStr">
        <is>
          <t>R013</t>
        </is>
      </c>
      <c r="V450" s="86" t="inlineStr">
        <is>
          <t>XBRL Tagging, Conversion &amp; Filing · IC</t>
        </is>
      </c>
      <c r="W450" s="101" t="inlineStr">
        <is>
          <t>A2</t>
        </is>
      </c>
      <c r="X450" s="86" t="inlineStr">
        <is>
          <t>Band A · Practitioner</t>
        </is>
      </c>
      <c r="Y450" s="86" t="inlineStr">
        <is>
          <t>Financial Analyst</t>
        </is>
      </c>
      <c r="Z450" s="86" t="n"/>
      <c r="AA450" s="86" t="inlineStr">
        <is>
          <t>Placed at A2 by the evidence: six ratings × market-derived weights and rules R1–R13 · no move needed for the reporting line</t>
        </is>
      </c>
      <c r="AB450" s="86" t="n"/>
      <c r="AC450" s="88" t="inlineStr">
        <is>
          <t>A2</t>
        </is>
      </c>
      <c r="AD450" s="21" t="inlineStr">
        <is>
          <t>Medium · 0.2 yrs vs market 0–3 yrs for A2</t>
        </is>
      </c>
      <c r="AE450" s="21" t="n"/>
      <c r="AF450" s="21" t="inlineStr">
        <is>
          <t>P1–P2 · SFIA 2 Assist</t>
        </is>
      </c>
      <c r="AG450" s="89" t="str">
        <f>IFERROR(IF(INDEX(RM_I_C,MATCH($U450,RM_KEY,0))="","",INDEX(RM_I_C,MATCH($U450,RM_KEY,0))),"")</f>
        <v>H</v>
      </c>
      <c r="AH450" s="90" t="str">
        <f>IFERROR(IF(INDEX(RM_I_Au,MATCH($U450,RM_KEY,0))="","",INDEX(RM_I_Au,MATCH($U450,RM_KEY,0))),"")</f>
        <v>M</v>
      </c>
      <c r="AI450" s="90" t="str">
        <f>IFERROR(IF(INDEX(RM_I_Ac,MATCH($U450,RM_KEY,0))="","",INDEX(RM_I_Ac,MATCH($U450,RM_KEY,0))),"")</f>
        <v>M</v>
      </c>
      <c r="AJ450" s="90" t="str">
        <f>IFERROR(IF(INDEX(RM_I_L,MATCH($U450,RM_KEY,0))="","",INDEX(RM_I_L,MATCH($U450,RM_KEY,0))),"")</f>
        <v>L</v>
      </c>
      <c r="AK450" s="90" t="str">
        <f>IFERROR(IF(INDEX(RM_I_BI,MATCH($U450,RM_KEY,0))="","",INDEX(RM_I_BI,MATCH($U450,RM_KEY,0))),"")</f>
        <v>L</v>
      </c>
      <c r="AL450" s="90" t="str">
        <f>IFERROR(IF(INDEX(RM_I_Exp,MATCH($U450,RM_KEY,0))="","",INDEX(RM_I_Exp,MATCH($U450,RM_KEY,0))),"")</f>
        <v>L</v>
      </c>
      <c r="AM450" s="90" t="str">
        <f>IFERROR(IF(INDEX(RM_I_Edu,MATCH($U450,RM_KEY,0))="","",INDEX(RM_I_Edu,MATCH($U450,RM_KEY,0))),"")</f>
        <v>L</v>
      </c>
      <c r="AN450" s="91" t="str">
        <f>IFERROR(IF(INDEX(RM_M_C,MATCH($U450,RM_KEY,0))="","",INDEX(RM_M_C,MATCH($U450,RM_KEY,0))),"")</f>
        <v>H</v>
      </c>
      <c r="AO450" s="92" t="str">
        <f>IFERROR(IF(INDEX(RM_M_Au,MATCH($U450,RM_KEY,0))="","",INDEX(RM_M_Au,MATCH($U450,RM_KEY,0))),"")</f>
        <v>M</v>
      </c>
      <c r="AP450" s="92" t="str">
        <f>IFERROR(IF(INDEX(RM_M_Ac,MATCH($U450,RM_KEY,0))="","",INDEX(RM_M_Ac,MATCH($U450,RM_KEY,0))),"")</f>
        <v>M</v>
      </c>
      <c r="AQ450" s="92" t="str">
        <f>IFERROR(IF(INDEX(RM_M_L,MATCH($U450,RM_KEY,0))="","",INDEX(RM_M_L,MATCH($U450,RM_KEY,0))),"")</f>
        <v>L</v>
      </c>
      <c r="AR450" s="92" t="str">
        <f>IFERROR(IF(INDEX(RM_M_BI,MATCH($U450,RM_KEY,0))="","",INDEX(RM_M_BI,MATCH($U450,RM_KEY,0))),"")</f>
        <v>L</v>
      </c>
      <c r="AS450" s="92" t="str">
        <f>IFERROR(IF(INDEX(RM_M_Exp,MATCH($U450,RM_KEY,0))="","",INDEX(RM_M_Exp,MATCH($U450,RM_KEY,0))),"")</f>
        <v>L</v>
      </c>
      <c r="AT450" s="92" t="str">
        <f>IFERROR(IF(INDEX(RM_M_Edu,MATCH($U450,RM_KEY,0))="","",INDEX(RM_M_Edu,MATCH($U450,RM_KEY,0))),"")</f>
        <v>L</v>
      </c>
      <c r="AU450" s="93" t="str">
        <f>IFERROR(IF(INDEX(RM_L_C,MATCH($U450,RM_KEY,0))="","",INDEX(RM_L_C,MATCH($U450,RM_KEY,0))),"")</f>
        <v/>
      </c>
      <c r="AV450" s="94" t="str">
        <f>IFERROR(IF(INDEX(RM_L_Au,MATCH($U450,RM_KEY,0))="","",INDEX(RM_L_Au,MATCH($U450,RM_KEY,0))),"")</f>
        <v/>
      </c>
      <c r="AW450" s="94" t="str">
        <f>IFERROR(IF(INDEX(RM_L_Ac,MATCH($U450,RM_KEY,0))="","",INDEX(RM_L_Ac,MATCH($U450,RM_KEY,0))),"")</f>
        <v/>
      </c>
      <c r="AX450" s="94" t="str">
        <f>IFERROR(IF(INDEX(RM_L_L,MATCH($U450,RM_KEY,0))="","",INDEX(RM_L_L,MATCH($U450,RM_KEY,0))),"")</f>
        <v/>
      </c>
      <c r="AY450" s="94" t="str">
        <f>IFERROR(IF(INDEX(RM_L_BI,MATCH($U450,RM_KEY,0))="","",INDEX(RM_L_BI,MATCH($U450,RM_KEY,0))),"")</f>
        <v/>
      </c>
      <c r="AZ450" s="94" t="str">
        <f>IFERROR(IF(INDEX(RM_L_Exp,MATCH($U450,RM_KEY,0))="","",INDEX(RM_L_Exp,MATCH($U450,RM_KEY,0))),"")</f>
        <v/>
      </c>
      <c r="BA450" s="94" t="str">
        <f>IFERROR(IF(INDEX(RM_L_Edu,MATCH($U450,RM_KEY,0))="","",INDEX(RM_L_Edu,MATCH($U450,RM_KEY,0))),"")</f>
        <v/>
      </c>
      <c r="BB450" s="89" t="inlineStr">
        <is>
          <t>M</t>
        </is>
      </c>
      <c r="BC450" s="90" t="inlineStr">
        <is>
          <t>M</t>
        </is>
      </c>
      <c r="BD450" s="90" t="inlineStr">
        <is>
          <t>M</t>
        </is>
      </c>
      <c r="BE450" s="90" t="inlineStr">
        <is>
          <t>L</t>
        </is>
      </c>
      <c r="BF450" s="90" t="n"/>
      <c r="BG450" s="90" t="inlineStr">
        <is>
          <t>M</t>
        </is>
      </c>
      <c r="BH450" s="90" t="inlineStr">
        <is>
          <t>M</t>
        </is>
      </c>
      <c r="BI450" s="93" t="n"/>
      <c r="BJ450" s="94" t="n"/>
      <c r="BK450" s="94" t="n"/>
      <c r="BL450" s="94" t="n"/>
      <c r="BM450" s="94" t="n"/>
      <c r="BN450" s="94" t="n"/>
      <c r="BO450" s="94" t="n"/>
      <c r="BP450" s="63" t="n"/>
      <c r="BQ450" s="95" t="str">
        <f>IF(CY450=0,"",IF(BP450&lt;&gt;"",BP450,IF(LEFT(W450,1)="X",W450,IF(OR(W450="B+",W450="C+"),INDEX(LAD_PC,MAX(1,MIN(14,MATCH(W450,LAD_PC,0)+IF((DA450-CZ450)&gt;=0.5,1,IF((DA450-CZ450)&lt;=-0.5,-1,0))))),INDEX(LAD_STD,MAX(1,MIN(12,MATCH(W450,LAD_STD,0)+IF((DA450-CZ450)&gt;=0.5,1,IF((DA450-CZ450)&lt;=-0.5,-1,0)))))))))</f>
        <v/>
      </c>
      <c r="BR450" s="86" t="str">
        <f>IF(BQ450="","",IFERROR(CHOOSE(INDEX(B_RANK,MATCH(BQ450,B_LVL,0)),"Band A · Practitioner","Band B · Specialist / Manager","B+ · Player-Coach","Band C · Principal / Head","C+ · Player-Coach","Band D · Business leadership","Band E · Enterprise leadership"),"Band X · Consultant"))</f>
        <v/>
      </c>
      <c r="BS450" s="86" t="str">
        <f>IF(BQ450="","",IF(BQ450=W450,"• Same",IF(INDEX(B_VAL,MATCH(BQ450,B_LVL,0))&gt;INDEX(B_VAL,MATCH(W450,B_LVL,0)),"▲ Up","▼ Down")))</f>
        <v/>
      </c>
      <c r="BT450" s="95" t="str">
        <f>IF(BQ450&lt;&gt;"",BQ450,W450)</f>
        <v>A2</v>
      </c>
      <c r="BU450" s="86" t="str">
        <f>IFERROR(IF($H450="","—",IF(OR(LEFT(BT450,1)="X",LEFT(INDEX($BT$7:$BT$592,MATCH($H450,$D$7:$D$592,0)),1)="X"),"—",IF(AND(LEFT(BT450,1)="E",LEFT(INDEX($BT$7:$BT$592,MATCH($H450,$D$7:$D$592,0)),1)="E"),"Exception · Band E",IF(INDEX(B_VAL,MATCH(BT450,B_LVL,0))&gt;=INDEX(B_VAL,MATCH(INDEX($BT$7:$BT$592,MATCH($H450,$D$7:$D$592,0)),B_LVL,0)),"⚠ At or above the manager",IF(INDEX(B_RANK,MATCH(BT450,B_LVL,0))=INDEX(B_RANK,MATCH(INDEX($BT$7:$BT$592,MATCH($H450,$D$7:$D$592,0)),B_LVL,0)),"⚠ Same band as the manager","OK"))))),"—")</f>
        <v>OK</v>
      </c>
      <c r="BV450" s="64" t="n"/>
      <c r="BW450" s="20">
        <f>IFERROR(INDEX(LMH_PTS,MATCH(AG450,LMH_KEY,0)),0)</f>
        <v>9</v>
      </c>
      <c r="BX450" s="21">
        <f>IFERROR(INDEX(LMH_PTS,MATCH(AH450,LMH_KEY,0)),0)</f>
        <v>3</v>
      </c>
      <c r="BY450" s="21">
        <f>IFERROR(INDEX(LMH_PTS,MATCH(AI450,LMH_KEY,0)),0)</f>
        <v>3</v>
      </c>
      <c r="BZ450" s="21">
        <f>IFERROR(INDEX(LMH_PTS,MATCH(AJ450,LMH_KEY,0)),0)</f>
        <v>1</v>
      </c>
      <c r="CA450" s="21">
        <f>IFERROR(INDEX(LMH_PTS,MATCH(AK450,LMH_KEY,0)),0)</f>
        <v>1</v>
      </c>
      <c r="CB450" s="21">
        <f>IFERROR(INDEX(LMH_PTS,MATCH(AL450,LMH_KEY,0)),0)</f>
        <v>1</v>
      </c>
      <c r="CC450" s="21">
        <f>IFERROR(INDEX(LMH_PTS,MATCH(AM450,LMH_KEY,0)),0)</f>
        <v>1</v>
      </c>
      <c r="CD450" s="21">
        <f>IFERROR(INDEX(LMH_PTS,MATCH(IF(AU450&lt;&gt;"",AU450,AG450),LMH_KEY,0)),0)</f>
        <v>9</v>
      </c>
      <c r="CE450" s="21">
        <f>IFERROR(INDEX(LMH_PTS,MATCH(IF(AV450&lt;&gt;"",AV450,AH450),LMH_KEY,0)),0)</f>
        <v>3</v>
      </c>
      <c r="CF450" s="21">
        <f>IFERROR(INDEX(LMH_PTS,MATCH(IF(AW450&lt;&gt;"",AW450,AI450),LMH_KEY,0)),0)</f>
        <v>3</v>
      </c>
      <c r="CG450" s="21">
        <f>IFERROR(INDEX(LMH_PTS,MATCH(IF(AX450&lt;&gt;"",AX450,AJ450),LMH_KEY,0)),0)</f>
        <v>1</v>
      </c>
      <c r="CH450" s="21">
        <f>IFERROR(INDEX(LMH_PTS,MATCH(IF(AY450&lt;&gt;"",AY450,AK450),LMH_KEY,0)),0)</f>
        <v>1</v>
      </c>
      <c r="CI450" s="21">
        <f>IFERROR(INDEX(LMH_PTS,MATCH(IF(AZ450&lt;&gt;"",AZ450,AL450),LMH_KEY,0)),0)</f>
        <v>1</v>
      </c>
      <c r="CJ450" s="21">
        <f>IFERROR(INDEX(LMH_PTS,MATCH(IF(BA450&lt;&gt;"",BA450,AM450),LMH_KEY,0)),0)</f>
        <v>1</v>
      </c>
      <c r="CK450" s="21">
        <f>IF(BB450="",0,IFERROR(INDEX(LMH_STEP,MATCH(BB450,LMH_KEY,0)),0))</f>
        <v>0</v>
      </c>
      <c r="CL450" s="21">
        <f>IF(BC450="",0,IFERROR(INDEX(LMH_STEP,MATCH(BC450,LMH_KEY,0)),0))</f>
        <v>0</v>
      </c>
      <c r="CM450" s="21">
        <f>IF(BD450="",0,IFERROR(INDEX(LMH_STEP,MATCH(BD450,LMH_KEY,0)),0))</f>
        <v>0</v>
      </c>
      <c r="CN450" s="21">
        <f>IF(BE450="",0,IFERROR(INDEX(LMH_STEP,MATCH(BE450,LMH_KEY,0)),0))</f>
        <v>-1</v>
      </c>
      <c r="CO450" s="21">
        <f>IF(BF450="",0,IFERROR(INDEX(LMH_STEP,MATCH(BF450,LMH_KEY,0)),0))</f>
        <v>0</v>
      </c>
      <c r="CP450" s="21">
        <f>IF(BG450="",0,IFERROR(INDEX(LMH_STEP,MATCH(BG450,LMH_KEY,0)),0))</f>
        <v>0</v>
      </c>
      <c r="CQ450" s="21">
        <f>IF(BH450="",0,IFERROR(INDEX(LMH_STEP,MATCH(BH450,LMH_KEY,0)),0))</f>
        <v>0</v>
      </c>
      <c r="CR450" s="21">
        <f>IF(BI450&lt;&gt;"",IFERROR(INDEX(LMH_STEP,MATCH(BI450,LMH_KEY,0)),0),CK450)</f>
        <v>0</v>
      </c>
      <c r="CS450" s="21">
        <f>IF(BJ450&lt;&gt;"",IFERROR(INDEX(LMH_STEP,MATCH(BJ450,LMH_KEY,0)),0),CL450)</f>
        <v>0</v>
      </c>
      <c r="CT450" s="21">
        <f>IF(BK450&lt;&gt;"",IFERROR(INDEX(LMH_STEP,MATCH(BK450,LMH_KEY,0)),0),CM450)</f>
        <v>0</v>
      </c>
      <c r="CU450" s="21">
        <f>IF(BL450&lt;&gt;"",IFERROR(INDEX(LMH_STEP,MATCH(BL450,LMH_KEY,0)),0),CN450)</f>
        <v>-1</v>
      </c>
      <c r="CV450" s="21">
        <f>IF(BM450&lt;&gt;"",IFERROR(INDEX(LMH_STEP,MATCH(BM450,LMH_KEY,0)),0),CO450)</f>
        <v>0</v>
      </c>
      <c r="CW450" s="21">
        <f>IF(BN450&lt;&gt;"",IFERROR(INDEX(LMH_STEP,MATCH(BN450,LMH_KEY,0)),0),CP450)</f>
        <v>0</v>
      </c>
      <c r="CX450" s="21">
        <f>IF(BO450&lt;&gt;"",IFERROR(INDEX(LMH_STEP,MATCH(BO450,LMH_KEY,0)),0),CQ450)</f>
        <v>0</v>
      </c>
      <c r="CY450" s="21">
        <f>COUNTA(BI450:BO450)+IF(BP450&lt;&gt;"",1,0)+IFERROR(INDEX(RM_LCNT,MATCH($U450,RM_KEY,0)),0)</f>
        <v>0</v>
      </c>
      <c r="CZ450" s="21">
        <f>IF((BW450+BX450+BY450+BZ450+CA450+CB450+CC450)=0,0,(BW450*CK450+BX450*CL450+BY450*CM450+BZ450*CN450+CA450*CO450+CB450*CP450+CC450*CQ450)/(BW450+BX450+BY450+BZ450+CA450+CB450+CC450))</f>
        <v>-0.0526315789473684</v>
      </c>
      <c r="DA450" s="21">
        <f>IF((CD450+CE450+CF450+CG450+CH450+CI450+CJ450)=0,0,(CD450*CR450+CE450*CS450+CF450*CT450+CG450*CU450+CH450*CV450+CI450*CW450+CJ450*CX450)/(CD450+CE450+CF450+CG450+CH450+CI450+CJ450))</f>
        <v>-0.0526315789473684</v>
      </c>
    </row>
    <row r="451" ht="70" customHeight="1">
      <c r="A451" s="59" t="inlineStr">
        <is>
          <t>iFile</t>
        </is>
      </c>
      <c r="B451" s="17" t="inlineStr">
        <is>
          <t>XBRL Consulting</t>
        </is>
      </c>
      <c r="C451" s="17" t="n">
        <v>2</v>
      </c>
      <c r="D451" s="17" t="inlineStr">
        <is>
          <t>IRIS1618</t>
        </is>
      </c>
      <c r="E451" s="17" t="inlineStr">
        <is>
          <t>Sujeet Rathod</t>
        </is>
      </c>
      <c r="F451" s="17" t="inlineStr">
        <is>
          <t>Lead Consultant</t>
        </is>
      </c>
      <c r="G451" s="17" t="inlineStr">
        <is>
          <t>Rahul Dhamne</t>
        </is>
      </c>
      <c r="H451" s="17" t="inlineStr">
        <is>
          <t>IRIS0362</t>
        </is>
      </c>
      <c r="I451" s="17" t="n">
        <v>14.6</v>
      </c>
      <c r="J451" s="17" t="inlineStr">
        <is>
          <t>ICWA</t>
        </is>
      </c>
      <c r="K451" s="17" t="inlineStr">
        <is>
          <t>L5 – Lead · IC</t>
        </is>
      </c>
      <c r="L451" s="82" t="inlineStr">
        <is>
          <t>20 of 20</t>
        </is>
      </c>
      <c r="M451" s="83" t="n"/>
      <c r="N451"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51" s="83" t="inlineStr">
        <is>
          <t>Latest rating: 5 · Potential: High · 9-box: Future Leader</t>
        </is>
      </c>
      <c r="P451" s="83" t="inlineStr">
        <is>
          <t>Complexity &amp; Expertise: B1: Decides taxonomy architecture; XBRL and financial expertise; client training. Very brief answers → moved down 0.5
Autonomy &amp; Decision: B1: Taxonomy architecture decided independently for projects delivered by the team → moved down 0.5
Accountability &amp; Impact: B1: Project deliverables and taxonomy accuracy with a 5-person team; handles client escalations → moved down 0.5
Leadership &amp; Strategy: B1: Team management listed; 5 direct reports → matches the start</t>
        </is>
      </c>
      <c r="Q451" s="84" t="inlineStr">
        <is>
          <t>Open ▸</t>
        </is>
      </c>
      <c r="R451" s="84" t="inlineStr">
        <is>
          <t>Card ▸</t>
        </is>
      </c>
      <c r="S451" s="85" t="inlineStr">
        <is>
          <t>Consulting &amp; Professional Services</t>
        </is>
      </c>
      <c r="T451" s="86" t="inlineStr">
        <is>
          <t>Taxonomy Design &amp; Regulatory Consulting</t>
        </is>
      </c>
      <c r="U451" s="86" t="inlineStr">
        <is>
          <t>R012</t>
        </is>
      </c>
      <c r="V451" s="86" t="inlineStr">
        <is>
          <t>Taxonomy Design &amp; Regulatory Consulting · Manager</t>
        </is>
      </c>
      <c r="W451" s="99" t="inlineStr">
        <is>
          <t>B2</t>
        </is>
      </c>
      <c r="X451" s="86" t="inlineStr">
        <is>
          <t>Band B · Specialist / Manager</t>
        </is>
      </c>
      <c r="Y451" s="86" t="inlineStr">
        <is>
          <t>Senior Manager – Taxonomy Consulting</t>
        </is>
      </c>
      <c r="Z451" s="100" t="inlineStr">
        <is>
          <t>Manager – Taxonomy Consulting → Senior Manager – Taxonomy Consulting</t>
        </is>
      </c>
      <c r="AA451" s="86" t="inlineStr">
        <is>
          <t>Placed at B2 by the evidence: six ratings × market-derived weights and rules R1–R13 · no move needed for the reporting line</t>
        </is>
      </c>
      <c r="AB451" s="86" t="n"/>
      <c r="AC451" s="88" t="inlineStr">
        <is>
          <t>B2</t>
        </is>
      </c>
      <c r="AD451" s="21" t="inlineStr">
        <is>
          <t>High · 14.6 yrs vs market 6–10 yrs for B2</t>
        </is>
      </c>
      <c r="AE451" s="21" t="inlineStr">
        <is>
          <t>5 direct reports · norm IC: none · People: 6–8 knowledge work, 8–12 standardised delivery</t>
        </is>
      </c>
      <c r="AF451" s="21" t="inlineStr">
        <is>
          <t>P4 / M3 · SFIA 4–5</t>
        </is>
      </c>
      <c r="AG451" s="89" t="str">
        <f>IFERROR(IF(INDEX(RM_I_C,MATCH($U451,RM_KEY,0))="","",INDEX(RM_I_C,MATCH($U451,RM_KEY,0))),"")</f>
        <v>H</v>
      </c>
      <c r="AH451" s="90" t="str">
        <f>IFERROR(IF(INDEX(RM_I_Au,MATCH($U451,RM_KEY,0))="","",INDEX(RM_I_Au,MATCH($U451,RM_KEY,0))),"")</f>
        <v>M</v>
      </c>
      <c r="AI451" s="90" t="str">
        <f>IFERROR(IF(INDEX(RM_I_Ac,MATCH($U451,RM_KEY,0))="","",INDEX(RM_I_Ac,MATCH($U451,RM_KEY,0))),"")</f>
        <v>M</v>
      </c>
      <c r="AJ451" s="90" t="str">
        <f>IFERROR(IF(INDEX(RM_I_L,MATCH($U451,RM_KEY,0))="","",INDEX(RM_I_L,MATCH($U451,RM_KEY,0))),"")</f>
        <v>M</v>
      </c>
      <c r="AK451" s="90" t="str">
        <f>IFERROR(IF(INDEX(RM_I_BI,MATCH($U451,RM_KEY,0))="","",INDEX(RM_I_BI,MATCH($U451,RM_KEY,0))),"")</f>
        <v>L</v>
      </c>
      <c r="AL451" s="90" t="str">
        <f>IFERROR(IF(INDEX(RM_I_Exp,MATCH($U451,RM_KEY,0))="","",INDEX(RM_I_Exp,MATCH($U451,RM_KEY,0))),"")</f>
        <v>L</v>
      </c>
      <c r="AM451" s="90" t="str">
        <f>IFERROR(IF(INDEX(RM_I_Edu,MATCH($U451,RM_KEY,0))="","",INDEX(RM_I_Edu,MATCH($U451,RM_KEY,0))),"")</f>
        <v>L</v>
      </c>
      <c r="AN451" s="91" t="str">
        <f>IFERROR(IF(INDEX(RM_M_C,MATCH($U451,RM_KEY,0))="","",INDEX(RM_M_C,MATCH($U451,RM_KEY,0))),"")</f>
        <v>H</v>
      </c>
      <c r="AO451" s="92" t="str">
        <f>IFERROR(IF(INDEX(RM_M_Au,MATCH($U451,RM_KEY,0))="","",INDEX(RM_M_Au,MATCH($U451,RM_KEY,0))),"")</f>
        <v>M</v>
      </c>
      <c r="AP451" s="92" t="str">
        <f>IFERROR(IF(INDEX(RM_M_Ac,MATCH($U451,RM_KEY,0))="","",INDEX(RM_M_Ac,MATCH($U451,RM_KEY,0))),"")</f>
        <v>M</v>
      </c>
      <c r="AQ451" s="92" t="str">
        <f>IFERROR(IF(INDEX(RM_M_L,MATCH($U451,RM_KEY,0))="","",INDEX(RM_M_L,MATCH($U451,RM_KEY,0))),"")</f>
        <v>M</v>
      </c>
      <c r="AR451" s="92" t="str">
        <f>IFERROR(IF(INDEX(RM_M_BI,MATCH($U451,RM_KEY,0))="","",INDEX(RM_M_BI,MATCH($U451,RM_KEY,0))),"")</f>
        <v>L</v>
      </c>
      <c r="AS451" s="92" t="str">
        <f>IFERROR(IF(INDEX(RM_M_Exp,MATCH($U451,RM_KEY,0))="","",INDEX(RM_M_Exp,MATCH($U451,RM_KEY,0))),"")</f>
        <v>L</v>
      </c>
      <c r="AT451" s="92" t="str">
        <f>IFERROR(IF(INDEX(RM_M_Edu,MATCH($U451,RM_KEY,0))="","",INDEX(RM_M_Edu,MATCH($U451,RM_KEY,0))),"")</f>
        <v>L</v>
      </c>
      <c r="AU451" s="93" t="str">
        <f>IFERROR(IF(INDEX(RM_L_C,MATCH($U451,RM_KEY,0))="","",INDEX(RM_L_C,MATCH($U451,RM_KEY,0))),"")</f>
        <v/>
      </c>
      <c r="AV451" s="94" t="str">
        <f>IFERROR(IF(INDEX(RM_L_Au,MATCH($U451,RM_KEY,0))="","",INDEX(RM_L_Au,MATCH($U451,RM_KEY,0))),"")</f>
        <v/>
      </c>
      <c r="AW451" s="94" t="str">
        <f>IFERROR(IF(INDEX(RM_L_Ac,MATCH($U451,RM_KEY,0))="","",INDEX(RM_L_Ac,MATCH($U451,RM_KEY,0))),"")</f>
        <v/>
      </c>
      <c r="AX451" s="94" t="str">
        <f>IFERROR(IF(INDEX(RM_L_L,MATCH($U451,RM_KEY,0))="","",INDEX(RM_L_L,MATCH($U451,RM_KEY,0))),"")</f>
        <v/>
      </c>
      <c r="AY451" s="94" t="str">
        <f>IFERROR(IF(INDEX(RM_L_BI,MATCH($U451,RM_KEY,0))="","",INDEX(RM_L_BI,MATCH($U451,RM_KEY,0))),"")</f>
        <v/>
      </c>
      <c r="AZ451" s="94" t="str">
        <f>IFERROR(IF(INDEX(RM_L_Exp,MATCH($U451,RM_KEY,0))="","",INDEX(RM_L_Exp,MATCH($U451,RM_KEY,0))),"")</f>
        <v/>
      </c>
      <c r="BA451" s="94" t="str">
        <f>IFERROR(IF(INDEX(RM_L_Edu,MATCH($U451,RM_KEY,0))="","",INDEX(RM_L_Edu,MATCH($U451,RM_KEY,0))),"")</f>
        <v/>
      </c>
      <c r="BB451" s="89" t="inlineStr">
        <is>
          <t>M</t>
        </is>
      </c>
      <c r="BC451" s="90" t="inlineStr">
        <is>
          <t>M</t>
        </is>
      </c>
      <c r="BD451" s="90" t="inlineStr">
        <is>
          <t>L</t>
        </is>
      </c>
      <c r="BE451" s="90" t="inlineStr">
        <is>
          <t>L</t>
        </is>
      </c>
      <c r="BF451" s="90" t="inlineStr">
        <is>
          <t>M</t>
        </is>
      </c>
      <c r="BG451" s="90" t="inlineStr">
        <is>
          <t>H</t>
        </is>
      </c>
      <c r="BH451" s="90" t="inlineStr">
        <is>
          <t>H</t>
        </is>
      </c>
      <c r="BI451" s="93" t="n"/>
      <c r="BJ451" s="94" t="n"/>
      <c r="BK451" s="94" t="n"/>
      <c r="BL451" s="94" t="n"/>
      <c r="BM451" s="94" t="n"/>
      <c r="BN451" s="94" t="n"/>
      <c r="BO451" s="94" t="n"/>
      <c r="BP451" s="63" t="n"/>
      <c r="BQ451" s="95" t="str">
        <f>IF(CY451=0,"",IF(BP451&lt;&gt;"",BP451,IF(LEFT(W451,1)="X",W451,IF(OR(W451="B+",W451="C+"),INDEX(LAD_PC,MAX(1,MIN(14,MATCH(W451,LAD_PC,0)+IF((DA451-CZ451)&gt;=0.5,1,IF((DA451-CZ451)&lt;=-0.5,-1,0))))),INDEX(LAD_STD,MAX(1,MIN(12,MATCH(W451,LAD_STD,0)+IF((DA451-CZ451)&gt;=0.5,1,IF((DA451-CZ451)&lt;=-0.5,-1,0)))))))))</f>
        <v/>
      </c>
      <c r="BR451" s="86" t="str">
        <f>IF(BQ451="","",IFERROR(CHOOSE(INDEX(B_RANK,MATCH(BQ451,B_LVL,0)),"Band A · Practitioner","Band B · Specialist / Manager","B+ · Player-Coach","Band C · Principal / Head","C+ · Player-Coach","Band D · Business leadership","Band E · Enterprise leadership"),"Band X · Consultant"))</f>
        <v/>
      </c>
      <c r="BS451" s="86" t="str">
        <f>IF(BQ451="","",IF(BQ451=W451,"• Same",IF(INDEX(B_VAL,MATCH(BQ451,B_LVL,0))&gt;INDEX(B_VAL,MATCH(W451,B_LVL,0)),"▲ Up","▼ Down")))</f>
        <v/>
      </c>
      <c r="BT451" s="95" t="str">
        <f>IF(BQ451&lt;&gt;"",BQ451,W451)</f>
        <v>B2</v>
      </c>
      <c r="BU451" s="86" t="str">
        <f>IFERROR(IF($H451="","—",IF(OR(LEFT(BT451,1)="X",LEFT(INDEX($BT$7:$BT$592,MATCH($H451,$D$7:$D$592,0)),1)="X"),"—",IF(AND(LEFT(BT451,1)="E",LEFT(INDEX($BT$7:$BT$592,MATCH($H451,$D$7:$D$592,0)),1)="E"),"Exception · Band E",IF(INDEX(B_VAL,MATCH(BT451,B_LVL,0))&gt;=INDEX(B_VAL,MATCH(INDEX($BT$7:$BT$592,MATCH($H451,$D$7:$D$592,0)),B_LVL,0)),"⚠ At or above the manager",IF(INDEX(B_RANK,MATCH(BT451,B_LVL,0))=INDEX(B_RANK,MATCH(INDEX($BT$7:$BT$592,MATCH($H451,$D$7:$D$592,0)),B_LVL,0)),"⚠ Same band as the manager","OK"))))),"—")</f>
        <v>OK</v>
      </c>
      <c r="BV451" s="64" t="n"/>
      <c r="BW451" s="20">
        <f>IFERROR(INDEX(LMH_PTS,MATCH(AG451,LMH_KEY,0)),0)</f>
        <v>9</v>
      </c>
      <c r="BX451" s="21">
        <f>IFERROR(INDEX(LMH_PTS,MATCH(AH451,LMH_KEY,0)),0)</f>
        <v>3</v>
      </c>
      <c r="BY451" s="21">
        <f>IFERROR(INDEX(LMH_PTS,MATCH(AI451,LMH_KEY,0)),0)</f>
        <v>3</v>
      </c>
      <c r="BZ451" s="21">
        <f>IFERROR(INDEX(LMH_PTS,MATCH(AJ451,LMH_KEY,0)),0)</f>
        <v>3</v>
      </c>
      <c r="CA451" s="21">
        <f>IFERROR(INDEX(LMH_PTS,MATCH(AK451,LMH_KEY,0)),0)</f>
        <v>1</v>
      </c>
      <c r="CB451" s="21">
        <f>IFERROR(INDEX(LMH_PTS,MATCH(AL451,LMH_KEY,0)),0)</f>
        <v>1</v>
      </c>
      <c r="CC451" s="21">
        <f>IFERROR(INDEX(LMH_PTS,MATCH(AM451,LMH_KEY,0)),0)</f>
        <v>1</v>
      </c>
      <c r="CD451" s="21">
        <f>IFERROR(INDEX(LMH_PTS,MATCH(IF(AU451&lt;&gt;"",AU451,AG451),LMH_KEY,0)),0)</f>
        <v>9</v>
      </c>
      <c r="CE451" s="21">
        <f>IFERROR(INDEX(LMH_PTS,MATCH(IF(AV451&lt;&gt;"",AV451,AH451),LMH_KEY,0)),0)</f>
        <v>3</v>
      </c>
      <c r="CF451" s="21">
        <f>IFERROR(INDEX(LMH_PTS,MATCH(IF(AW451&lt;&gt;"",AW451,AI451),LMH_KEY,0)),0)</f>
        <v>3</v>
      </c>
      <c r="CG451" s="21">
        <f>IFERROR(INDEX(LMH_PTS,MATCH(IF(AX451&lt;&gt;"",AX451,AJ451),LMH_KEY,0)),0)</f>
        <v>3</v>
      </c>
      <c r="CH451" s="21">
        <f>IFERROR(INDEX(LMH_PTS,MATCH(IF(AY451&lt;&gt;"",AY451,AK451),LMH_KEY,0)),0)</f>
        <v>1</v>
      </c>
      <c r="CI451" s="21">
        <f>IFERROR(INDEX(LMH_PTS,MATCH(IF(AZ451&lt;&gt;"",AZ451,AL451),LMH_KEY,0)),0)</f>
        <v>1</v>
      </c>
      <c r="CJ451" s="21">
        <f>IFERROR(INDEX(LMH_PTS,MATCH(IF(BA451&lt;&gt;"",BA451,AM451),LMH_KEY,0)),0)</f>
        <v>1</v>
      </c>
      <c r="CK451" s="21">
        <f>IF(BB451="",0,IFERROR(INDEX(LMH_STEP,MATCH(BB451,LMH_KEY,0)),0))</f>
        <v>0</v>
      </c>
      <c r="CL451" s="21">
        <f>IF(BC451="",0,IFERROR(INDEX(LMH_STEP,MATCH(BC451,LMH_KEY,0)),0))</f>
        <v>0</v>
      </c>
      <c r="CM451" s="21">
        <f>IF(BD451="",0,IFERROR(INDEX(LMH_STEP,MATCH(BD451,LMH_KEY,0)),0))</f>
        <v>-1</v>
      </c>
      <c r="CN451" s="21">
        <f>IF(BE451="",0,IFERROR(INDEX(LMH_STEP,MATCH(BE451,LMH_KEY,0)),0))</f>
        <v>-1</v>
      </c>
      <c r="CO451" s="21">
        <f>IF(BF451="",0,IFERROR(INDEX(LMH_STEP,MATCH(BF451,LMH_KEY,0)),0))</f>
        <v>0</v>
      </c>
      <c r="CP451" s="21">
        <f>IF(BG451="",0,IFERROR(INDEX(LMH_STEP,MATCH(BG451,LMH_KEY,0)),0))</f>
        <v>1</v>
      </c>
      <c r="CQ451" s="21">
        <f>IF(BH451="",0,IFERROR(INDEX(LMH_STEP,MATCH(BH451,LMH_KEY,0)),0))</f>
        <v>1</v>
      </c>
      <c r="CR451" s="21">
        <f>IF(BI451&lt;&gt;"",IFERROR(INDEX(LMH_STEP,MATCH(BI451,LMH_KEY,0)),0),CK451)</f>
        <v>0</v>
      </c>
      <c r="CS451" s="21">
        <f>IF(BJ451&lt;&gt;"",IFERROR(INDEX(LMH_STEP,MATCH(BJ451,LMH_KEY,0)),0),CL451)</f>
        <v>0</v>
      </c>
      <c r="CT451" s="21">
        <f>IF(BK451&lt;&gt;"",IFERROR(INDEX(LMH_STEP,MATCH(BK451,LMH_KEY,0)),0),CM451)</f>
        <v>-1</v>
      </c>
      <c r="CU451" s="21">
        <f>IF(BL451&lt;&gt;"",IFERROR(INDEX(LMH_STEP,MATCH(BL451,LMH_KEY,0)),0),CN451)</f>
        <v>-1</v>
      </c>
      <c r="CV451" s="21">
        <f>IF(BM451&lt;&gt;"",IFERROR(INDEX(LMH_STEP,MATCH(BM451,LMH_KEY,0)),0),CO451)</f>
        <v>0</v>
      </c>
      <c r="CW451" s="21">
        <f>IF(BN451&lt;&gt;"",IFERROR(INDEX(LMH_STEP,MATCH(BN451,LMH_KEY,0)),0),CP451)</f>
        <v>1</v>
      </c>
      <c r="CX451" s="21">
        <f>IF(BO451&lt;&gt;"",IFERROR(INDEX(LMH_STEP,MATCH(BO451,LMH_KEY,0)),0),CQ451)</f>
        <v>1</v>
      </c>
      <c r="CY451" s="21">
        <f>COUNTA(BI451:BO451)+IF(BP451&lt;&gt;"",1,0)+IFERROR(INDEX(RM_LCNT,MATCH($U451,RM_KEY,0)),0)</f>
        <v>0</v>
      </c>
      <c r="CZ451" s="21">
        <f>IF((BW451+BX451+BY451+BZ451+CA451+CB451+CC451)=0,0,(BW451*CK451+BX451*CL451+BY451*CM451+BZ451*CN451+CA451*CO451+CB451*CP451+CC451*CQ451)/(BW451+BX451+BY451+BZ451+CA451+CB451+CC451))</f>
        <v>-0.19047619047619</v>
      </c>
      <c r="DA451" s="21">
        <f>IF((CD451+CE451+CF451+CG451+CH451+CI451+CJ451)=0,0,(CD451*CR451+CE451*CS451+CF451*CT451+CG451*CU451+CH451*CV451+CI451*CW451+CJ451*CX451)/(CD451+CE451+CF451+CG451+CH451+CI451+CJ451))</f>
        <v>-0.19047619047619</v>
      </c>
    </row>
    <row r="452" ht="70" customHeight="1">
      <c r="A452" s="59" t="inlineStr">
        <is>
          <t>iFile</t>
        </is>
      </c>
      <c r="B452" s="17" t="inlineStr">
        <is>
          <t>XBRL Consulting</t>
        </is>
      </c>
      <c r="C452" s="17" t="n">
        <v>3</v>
      </c>
      <c r="D452" s="17" t="inlineStr">
        <is>
          <t>IRIS0050</t>
        </is>
      </c>
      <c r="E452" s="17" t="inlineStr">
        <is>
          <t>Prashant Ramakant Wagh</t>
        </is>
      </c>
      <c r="F452" s="17" t="inlineStr">
        <is>
          <t>Consultant</t>
        </is>
      </c>
      <c r="G452" s="17" t="inlineStr">
        <is>
          <t>Sujeet Rathod</t>
        </is>
      </c>
      <c r="H452" s="17" t="inlineStr">
        <is>
          <t>IRIS1618</t>
        </is>
      </c>
      <c r="I452" s="17" t="n">
        <v>20.4</v>
      </c>
      <c r="J452" s="17" t="inlineStr">
        <is>
          <t>B.Com</t>
        </is>
      </c>
      <c r="K452" s="17" t="inlineStr">
        <is>
          <t>L3 – Professional / Associate</t>
        </is>
      </c>
      <c r="L452" s="82" t="inlineStr">
        <is>
          <t>20 of 20</t>
        </is>
      </c>
      <c r="M452" s="83" t="n"/>
      <c r="N452"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52" s="83" t="inlineStr">
        <is>
          <t>Latest rating: 4 · Potential: Medium · 9-box: Trusted Professional</t>
        </is>
      </c>
      <c r="P452" s="83" t="inlineStr">
        <is>
          <t>Complexity &amp; Expertise: A3: Gathers regulator requirements, develops taxonomies, CMS and business validations across several projects at once → matches the start
Autonomy &amp; Decision: A2: Decides own approach to completing tasks → moved down 0.5
Accountability &amp; Impact: A3: own survey / KRA answers · summarised by the rater; not quoted → matches the start
Leadership &amp; Strategy: A1: None described → moved down 0.5</t>
        </is>
      </c>
      <c r="Q452" s="84" t="inlineStr">
        <is>
          <t>Open ▸</t>
        </is>
      </c>
      <c r="R452" s="84" t="inlineStr">
        <is>
          <t>Card ▸</t>
        </is>
      </c>
      <c r="S452" s="85" t="inlineStr">
        <is>
          <t>Consulting &amp; Professional Services</t>
        </is>
      </c>
      <c r="T452" s="86" t="inlineStr">
        <is>
          <t>Taxonomy Design &amp; Regulatory Consulting</t>
        </is>
      </c>
      <c r="U452" s="86" t="inlineStr">
        <is>
          <t>R011</t>
        </is>
      </c>
      <c r="V452" s="86" t="inlineStr">
        <is>
          <t>Taxonomy Design &amp; Regulatory Consulting · IC</t>
        </is>
      </c>
      <c r="W452" s="101" t="inlineStr">
        <is>
          <t>A3</t>
        </is>
      </c>
      <c r="X452" s="86" t="inlineStr">
        <is>
          <t>Band A · Practitioner</t>
        </is>
      </c>
      <c r="Y452" s="86" t="inlineStr">
        <is>
          <t>Senior Taxonomy Analyst</t>
        </is>
      </c>
      <c r="Z452" s="100" t="inlineStr">
        <is>
          <t>Keeps Taxonomy Specialist for one cycle · then Senior Taxonomy Analyst</t>
        </is>
      </c>
      <c r="AA452" s="86" t="inlineStr">
        <is>
          <t>Evidence level B1 · moved down to A3 so that no reportee shares a band with their manager, with the fewest moves across IRIS · pay and title protected for one cycle</t>
        </is>
      </c>
      <c r="AB452" s="86" t="n"/>
      <c r="AC452" s="88" t="inlineStr">
        <is>
          <t>B1</t>
        </is>
      </c>
      <c r="AD452" s="21" t="inlineStr">
        <is>
          <t>High · 20.4 yrs vs market 2–5 yrs for A3</t>
        </is>
      </c>
      <c r="AE452" s="21" t="n"/>
      <c r="AF452" s="21" t="inlineStr">
        <is>
          <t>P2 · SFIA 3 Apply</t>
        </is>
      </c>
      <c r="AG452" s="89" t="str">
        <f>IFERROR(IF(INDEX(RM_I_C,MATCH($U452,RM_KEY,0))="","",INDEX(RM_I_C,MATCH($U452,RM_KEY,0))),"")</f>
        <v>H</v>
      </c>
      <c r="AH452" s="90" t="str">
        <f>IFERROR(IF(INDEX(RM_I_Au,MATCH($U452,RM_KEY,0))="","",INDEX(RM_I_Au,MATCH($U452,RM_KEY,0))),"")</f>
        <v>M</v>
      </c>
      <c r="AI452" s="90" t="str">
        <f>IFERROR(IF(INDEX(RM_I_Ac,MATCH($U452,RM_KEY,0))="","",INDEX(RM_I_Ac,MATCH($U452,RM_KEY,0))),"")</f>
        <v>M</v>
      </c>
      <c r="AJ452" s="90" t="str">
        <f>IFERROR(IF(INDEX(RM_I_L,MATCH($U452,RM_KEY,0))="","",INDEX(RM_I_L,MATCH($U452,RM_KEY,0))),"")</f>
        <v>L</v>
      </c>
      <c r="AK452" s="90" t="str">
        <f>IFERROR(IF(INDEX(RM_I_BI,MATCH($U452,RM_KEY,0))="","",INDEX(RM_I_BI,MATCH($U452,RM_KEY,0))),"")</f>
        <v>L</v>
      </c>
      <c r="AL452" s="90" t="str">
        <f>IFERROR(IF(INDEX(RM_I_Exp,MATCH($U452,RM_KEY,0))="","",INDEX(RM_I_Exp,MATCH($U452,RM_KEY,0))),"")</f>
        <v>L</v>
      </c>
      <c r="AM452" s="90" t="str">
        <f>IFERROR(IF(INDEX(RM_I_Edu,MATCH($U452,RM_KEY,0))="","",INDEX(RM_I_Edu,MATCH($U452,RM_KEY,0))),"")</f>
        <v>L</v>
      </c>
      <c r="AN452" s="91" t="str">
        <f>IFERROR(IF(INDEX(RM_M_C,MATCH($U452,RM_KEY,0))="","",INDEX(RM_M_C,MATCH($U452,RM_KEY,0))),"")</f>
        <v>H</v>
      </c>
      <c r="AO452" s="92" t="str">
        <f>IFERROR(IF(INDEX(RM_M_Au,MATCH($U452,RM_KEY,0))="","",INDEX(RM_M_Au,MATCH($U452,RM_KEY,0))),"")</f>
        <v>M</v>
      </c>
      <c r="AP452" s="92" t="str">
        <f>IFERROR(IF(INDEX(RM_M_Ac,MATCH($U452,RM_KEY,0))="","",INDEX(RM_M_Ac,MATCH($U452,RM_KEY,0))),"")</f>
        <v>M</v>
      </c>
      <c r="AQ452" s="92" t="str">
        <f>IFERROR(IF(INDEX(RM_M_L,MATCH($U452,RM_KEY,0))="","",INDEX(RM_M_L,MATCH($U452,RM_KEY,0))),"")</f>
        <v>L</v>
      </c>
      <c r="AR452" s="92" t="str">
        <f>IFERROR(IF(INDEX(RM_M_BI,MATCH($U452,RM_KEY,0))="","",INDEX(RM_M_BI,MATCH($U452,RM_KEY,0))),"")</f>
        <v>L</v>
      </c>
      <c r="AS452" s="92" t="str">
        <f>IFERROR(IF(INDEX(RM_M_Exp,MATCH($U452,RM_KEY,0))="","",INDEX(RM_M_Exp,MATCH($U452,RM_KEY,0))),"")</f>
        <v>L</v>
      </c>
      <c r="AT452" s="92" t="str">
        <f>IFERROR(IF(INDEX(RM_M_Edu,MATCH($U452,RM_KEY,0))="","",INDEX(RM_M_Edu,MATCH($U452,RM_KEY,0))),"")</f>
        <v>L</v>
      </c>
      <c r="AU452" s="93" t="str">
        <f>IFERROR(IF(INDEX(RM_L_C,MATCH($U452,RM_KEY,0))="","",INDEX(RM_L_C,MATCH($U452,RM_KEY,0))),"")</f>
        <v/>
      </c>
      <c r="AV452" s="94" t="str">
        <f>IFERROR(IF(INDEX(RM_L_Au,MATCH($U452,RM_KEY,0))="","",INDEX(RM_L_Au,MATCH($U452,RM_KEY,0))),"")</f>
        <v/>
      </c>
      <c r="AW452" s="94" t="str">
        <f>IFERROR(IF(INDEX(RM_L_Ac,MATCH($U452,RM_KEY,0))="","",INDEX(RM_L_Ac,MATCH($U452,RM_KEY,0))),"")</f>
        <v/>
      </c>
      <c r="AX452" s="94" t="str">
        <f>IFERROR(IF(INDEX(RM_L_L,MATCH($U452,RM_KEY,0))="","",INDEX(RM_L_L,MATCH($U452,RM_KEY,0))),"")</f>
        <v/>
      </c>
      <c r="AY452" s="94" t="str">
        <f>IFERROR(IF(INDEX(RM_L_BI,MATCH($U452,RM_KEY,0))="","",INDEX(RM_L_BI,MATCH($U452,RM_KEY,0))),"")</f>
        <v/>
      </c>
      <c r="AZ452" s="94" t="str">
        <f>IFERROR(IF(INDEX(RM_L_Exp,MATCH($U452,RM_KEY,0))="","",INDEX(RM_L_Exp,MATCH($U452,RM_KEY,0))),"")</f>
        <v/>
      </c>
      <c r="BA452" s="94" t="str">
        <f>IFERROR(IF(INDEX(RM_L_Edu,MATCH($U452,RM_KEY,0))="","",INDEX(RM_L_Edu,MATCH($U452,RM_KEY,0))),"")</f>
        <v/>
      </c>
      <c r="BB452" s="89" t="inlineStr">
        <is>
          <t>M</t>
        </is>
      </c>
      <c r="BC452" s="90" t="inlineStr">
        <is>
          <t>M</t>
        </is>
      </c>
      <c r="BD452" s="90" t="inlineStr">
        <is>
          <t>M</t>
        </is>
      </c>
      <c r="BE452" s="90" t="inlineStr">
        <is>
          <t>L</t>
        </is>
      </c>
      <c r="BF452" s="90" t="n"/>
      <c r="BG452" s="90" t="inlineStr">
        <is>
          <t>H</t>
        </is>
      </c>
      <c r="BH452" s="90" t="inlineStr">
        <is>
          <t>M</t>
        </is>
      </c>
      <c r="BI452" s="93" t="n"/>
      <c r="BJ452" s="94" t="n"/>
      <c r="BK452" s="94" t="n"/>
      <c r="BL452" s="94" t="n"/>
      <c r="BM452" s="94" t="n"/>
      <c r="BN452" s="94" t="n"/>
      <c r="BO452" s="94" t="n"/>
      <c r="BP452" s="63" t="n"/>
      <c r="BQ452" s="95" t="str">
        <f>IF(CY452=0,"",IF(BP452&lt;&gt;"",BP452,IF(LEFT(W452,1)="X",W452,IF(OR(W452="B+",W452="C+"),INDEX(LAD_PC,MAX(1,MIN(14,MATCH(W452,LAD_PC,0)+IF((DA452-CZ452)&gt;=0.5,1,IF((DA452-CZ452)&lt;=-0.5,-1,0))))),INDEX(LAD_STD,MAX(1,MIN(12,MATCH(W452,LAD_STD,0)+IF((DA452-CZ452)&gt;=0.5,1,IF((DA452-CZ452)&lt;=-0.5,-1,0)))))))))</f>
        <v/>
      </c>
      <c r="BR452" s="86" t="str">
        <f>IF(BQ452="","",IFERROR(CHOOSE(INDEX(B_RANK,MATCH(BQ452,B_LVL,0)),"Band A · Practitioner","Band B · Specialist / Manager","B+ · Player-Coach","Band C · Principal / Head","C+ · Player-Coach","Band D · Business leadership","Band E · Enterprise leadership"),"Band X · Consultant"))</f>
        <v/>
      </c>
      <c r="BS452" s="86" t="str">
        <f>IF(BQ452="","",IF(BQ452=W452,"• Same",IF(INDEX(B_VAL,MATCH(BQ452,B_LVL,0))&gt;INDEX(B_VAL,MATCH(W452,B_LVL,0)),"▲ Up","▼ Down")))</f>
        <v/>
      </c>
      <c r="BT452" s="95" t="str">
        <f>IF(BQ452&lt;&gt;"",BQ452,W452)</f>
        <v>A3</v>
      </c>
      <c r="BU452" s="86" t="str">
        <f>IFERROR(IF($H452="","—",IF(OR(LEFT(BT452,1)="X",LEFT(INDEX($BT$7:$BT$592,MATCH($H452,$D$7:$D$592,0)),1)="X"),"—",IF(AND(LEFT(BT452,1)="E",LEFT(INDEX($BT$7:$BT$592,MATCH($H452,$D$7:$D$592,0)),1)="E"),"Exception · Band E",IF(INDEX(B_VAL,MATCH(BT452,B_LVL,0))&gt;=INDEX(B_VAL,MATCH(INDEX($BT$7:$BT$592,MATCH($H452,$D$7:$D$592,0)),B_LVL,0)),"⚠ At or above the manager",IF(INDEX(B_RANK,MATCH(BT452,B_LVL,0))=INDEX(B_RANK,MATCH(INDEX($BT$7:$BT$592,MATCH($H452,$D$7:$D$592,0)),B_LVL,0)),"⚠ Same band as the manager","OK"))))),"—")</f>
        <v>OK</v>
      </c>
      <c r="BV452" s="64" t="n"/>
      <c r="BW452" s="20">
        <f>IFERROR(INDEX(LMH_PTS,MATCH(AG452,LMH_KEY,0)),0)</f>
        <v>9</v>
      </c>
      <c r="BX452" s="21">
        <f>IFERROR(INDEX(LMH_PTS,MATCH(AH452,LMH_KEY,0)),0)</f>
        <v>3</v>
      </c>
      <c r="BY452" s="21">
        <f>IFERROR(INDEX(LMH_PTS,MATCH(AI452,LMH_KEY,0)),0)</f>
        <v>3</v>
      </c>
      <c r="BZ452" s="21">
        <f>IFERROR(INDEX(LMH_PTS,MATCH(AJ452,LMH_KEY,0)),0)</f>
        <v>1</v>
      </c>
      <c r="CA452" s="21">
        <f>IFERROR(INDEX(LMH_PTS,MATCH(AK452,LMH_KEY,0)),0)</f>
        <v>1</v>
      </c>
      <c r="CB452" s="21">
        <f>IFERROR(INDEX(LMH_PTS,MATCH(AL452,LMH_KEY,0)),0)</f>
        <v>1</v>
      </c>
      <c r="CC452" s="21">
        <f>IFERROR(INDEX(LMH_PTS,MATCH(AM452,LMH_KEY,0)),0)</f>
        <v>1</v>
      </c>
      <c r="CD452" s="21">
        <f>IFERROR(INDEX(LMH_PTS,MATCH(IF(AU452&lt;&gt;"",AU452,AG452),LMH_KEY,0)),0)</f>
        <v>9</v>
      </c>
      <c r="CE452" s="21">
        <f>IFERROR(INDEX(LMH_PTS,MATCH(IF(AV452&lt;&gt;"",AV452,AH452),LMH_KEY,0)),0)</f>
        <v>3</v>
      </c>
      <c r="CF452" s="21">
        <f>IFERROR(INDEX(LMH_PTS,MATCH(IF(AW452&lt;&gt;"",AW452,AI452),LMH_KEY,0)),0)</f>
        <v>3</v>
      </c>
      <c r="CG452" s="21">
        <f>IFERROR(INDEX(LMH_PTS,MATCH(IF(AX452&lt;&gt;"",AX452,AJ452),LMH_KEY,0)),0)</f>
        <v>1</v>
      </c>
      <c r="CH452" s="21">
        <f>IFERROR(INDEX(LMH_PTS,MATCH(IF(AY452&lt;&gt;"",AY452,AK452),LMH_KEY,0)),0)</f>
        <v>1</v>
      </c>
      <c r="CI452" s="21">
        <f>IFERROR(INDEX(LMH_PTS,MATCH(IF(AZ452&lt;&gt;"",AZ452,AL452),LMH_KEY,0)),0)</f>
        <v>1</v>
      </c>
      <c r="CJ452" s="21">
        <f>IFERROR(INDEX(LMH_PTS,MATCH(IF(BA452&lt;&gt;"",BA452,AM452),LMH_KEY,0)),0)</f>
        <v>1</v>
      </c>
      <c r="CK452" s="21">
        <f>IF(BB452="",0,IFERROR(INDEX(LMH_STEP,MATCH(BB452,LMH_KEY,0)),0))</f>
        <v>0</v>
      </c>
      <c r="CL452" s="21">
        <f>IF(BC452="",0,IFERROR(INDEX(LMH_STEP,MATCH(BC452,LMH_KEY,0)),0))</f>
        <v>0</v>
      </c>
      <c r="CM452" s="21">
        <f>IF(BD452="",0,IFERROR(INDEX(LMH_STEP,MATCH(BD452,LMH_KEY,0)),0))</f>
        <v>0</v>
      </c>
      <c r="CN452" s="21">
        <f>IF(BE452="",0,IFERROR(INDEX(LMH_STEP,MATCH(BE452,LMH_KEY,0)),0))</f>
        <v>-1</v>
      </c>
      <c r="CO452" s="21">
        <f>IF(BF452="",0,IFERROR(INDEX(LMH_STEP,MATCH(BF452,LMH_KEY,0)),0))</f>
        <v>0</v>
      </c>
      <c r="CP452" s="21">
        <f>IF(BG452="",0,IFERROR(INDEX(LMH_STEP,MATCH(BG452,LMH_KEY,0)),0))</f>
        <v>1</v>
      </c>
      <c r="CQ452" s="21">
        <f>IF(BH452="",0,IFERROR(INDEX(LMH_STEP,MATCH(BH452,LMH_KEY,0)),0))</f>
        <v>0</v>
      </c>
      <c r="CR452" s="21">
        <f>IF(BI452&lt;&gt;"",IFERROR(INDEX(LMH_STEP,MATCH(BI452,LMH_KEY,0)),0),CK452)</f>
        <v>0</v>
      </c>
      <c r="CS452" s="21">
        <f>IF(BJ452&lt;&gt;"",IFERROR(INDEX(LMH_STEP,MATCH(BJ452,LMH_KEY,0)),0),CL452)</f>
        <v>0</v>
      </c>
      <c r="CT452" s="21">
        <f>IF(BK452&lt;&gt;"",IFERROR(INDEX(LMH_STEP,MATCH(BK452,LMH_KEY,0)),0),CM452)</f>
        <v>0</v>
      </c>
      <c r="CU452" s="21">
        <f>IF(BL452&lt;&gt;"",IFERROR(INDEX(LMH_STEP,MATCH(BL452,LMH_KEY,0)),0),CN452)</f>
        <v>-1</v>
      </c>
      <c r="CV452" s="21">
        <f>IF(BM452&lt;&gt;"",IFERROR(INDEX(LMH_STEP,MATCH(BM452,LMH_KEY,0)),0),CO452)</f>
        <v>0</v>
      </c>
      <c r="CW452" s="21">
        <f>IF(BN452&lt;&gt;"",IFERROR(INDEX(LMH_STEP,MATCH(BN452,LMH_KEY,0)),0),CP452)</f>
        <v>1</v>
      </c>
      <c r="CX452" s="21">
        <f>IF(BO452&lt;&gt;"",IFERROR(INDEX(LMH_STEP,MATCH(BO452,LMH_KEY,0)),0),CQ452)</f>
        <v>0</v>
      </c>
      <c r="CY452" s="21">
        <f>COUNTA(BI452:BO452)+IF(BP452&lt;&gt;"",1,0)+IFERROR(INDEX(RM_LCNT,MATCH($U452,RM_KEY,0)),0)</f>
        <v>0</v>
      </c>
      <c r="CZ452" s="21">
        <f>IF((BW452+BX452+BY452+BZ452+CA452+CB452+CC452)=0,0,(BW452*CK452+BX452*CL452+BY452*CM452+BZ452*CN452+CA452*CO452+CB452*CP452+CC452*CQ452)/(BW452+BX452+BY452+BZ452+CA452+CB452+CC452))</f>
        <v>0</v>
      </c>
      <c r="DA452" s="21">
        <f>IF((CD452+CE452+CF452+CG452+CH452+CI452+CJ452)=0,0,(CD452*CR452+CE452*CS452+CF452*CT452+CG452*CU452+CH452*CV452+CI452*CW452+CJ452*CX452)/(CD452+CE452+CF452+CG452+CH452+CI452+CJ452))</f>
        <v>0</v>
      </c>
    </row>
    <row r="453" ht="70" customHeight="1">
      <c r="A453" s="59" t="inlineStr">
        <is>
          <t>iFile</t>
        </is>
      </c>
      <c r="B453" s="17" t="inlineStr">
        <is>
          <t>XBRL Consulting</t>
        </is>
      </c>
      <c r="C453" s="17" t="n">
        <v>3</v>
      </c>
      <c r="D453" s="17" t="inlineStr">
        <is>
          <t>IRIS0022</t>
        </is>
      </c>
      <c r="E453" s="17" t="inlineStr">
        <is>
          <t>Bhushan Patkar</t>
        </is>
      </c>
      <c r="F453" s="17" t="inlineStr">
        <is>
          <t>Senior Analyst</t>
        </is>
      </c>
      <c r="G453" s="17" t="inlineStr">
        <is>
          <t>Sujeet Rathod</t>
        </is>
      </c>
      <c r="H453" s="17" t="inlineStr">
        <is>
          <t>IRIS1618</t>
        </is>
      </c>
      <c r="I453" s="17" t="n">
        <v>21.6</v>
      </c>
      <c r="J453" s="17" t="inlineStr">
        <is>
          <t>B.Com</t>
        </is>
      </c>
      <c r="K453" s="17" t="inlineStr">
        <is>
          <t>L4 – Senior</t>
        </is>
      </c>
      <c r="L453" s="82" t="inlineStr">
        <is>
          <t>19 of 20</t>
        </is>
      </c>
      <c r="M453" s="83" t="n"/>
      <c r="N453"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53" s="83" t="inlineStr">
        <is>
          <t>Latest rating: 3 · Potential: Medium · 9-box: Trusted Professional</t>
        </is>
      </c>
      <c r="P453" s="83" t="inlineStr">
        <is>
          <t>Complexity &amp; Expertise: A3: Template creation, requirement gathering, formula creation, client query solving, tool testing; terse → matches the start
Autonomy &amp; Decision: A2: Decides formula creation only → moved down 0.5
Accountability &amp; Impact: A2: Taxonomy package named without detail; consequence is rework and retesting → moved down 0.5
Leadership &amp; Strategy: A2: Lists XBRL training sessions and 'resource allocation' with no team or detail → matches the start</t>
        </is>
      </c>
      <c r="Q453" s="84" t="inlineStr">
        <is>
          <t>Open ▸</t>
        </is>
      </c>
      <c r="R453" s="84" t="inlineStr">
        <is>
          <t>Card ▸</t>
        </is>
      </c>
      <c r="S453" s="85" t="inlineStr">
        <is>
          <t>Consulting &amp; Professional Services</t>
        </is>
      </c>
      <c r="T453" s="86" t="inlineStr">
        <is>
          <t>Taxonomy Design &amp; Regulatory Consulting</t>
        </is>
      </c>
      <c r="U453" s="86" t="inlineStr">
        <is>
          <t>R011</t>
        </is>
      </c>
      <c r="V453" s="86" t="inlineStr">
        <is>
          <t>Taxonomy Design &amp; Regulatory Consulting · IC</t>
        </is>
      </c>
      <c r="W453" s="101" t="inlineStr">
        <is>
          <t>A3</t>
        </is>
      </c>
      <c r="X453" s="86" t="inlineStr">
        <is>
          <t>Band A · Practitioner</t>
        </is>
      </c>
      <c r="Y453" s="86" t="inlineStr">
        <is>
          <t>Senior Taxonomy Analyst</t>
        </is>
      </c>
      <c r="Z453" s="86" t="n"/>
      <c r="AA453" s="86" t="inlineStr">
        <is>
          <t>Placed at A3 by the evidence: six ratings × market-derived weights and rules R1–R13 · no move needed for the reporting line</t>
        </is>
      </c>
      <c r="AB453" s="86" t="n"/>
      <c r="AC453" s="88" t="inlineStr">
        <is>
          <t>B1</t>
        </is>
      </c>
      <c r="AD453" s="21" t="inlineStr">
        <is>
          <t>High · 21.6 yrs vs market 2–5 yrs for A3</t>
        </is>
      </c>
      <c r="AE453" s="21" t="n"/>
      <c r="AF453" s="21" t="inlineStr">
        <is>
          <t>P2 · SFIA 3 Apply</t>
        </is>
      </c>
      <c r="AG453" s="89" t="str">
        <f>IFERROR(IF(INDEX(RM_I_C,MATCH($U453,RM_KEY,0))="","",INDEX(RM_I_C,MATCH($U453,RM_KEY,0))),"")</f>
        <v>H</v>
      </c>
      <c r="AH453" s="90" t="str">
        <f>IFERROR(IF(INDEX(RM_I_Au,MATCH($U453,RM_KEY,0))="","",INDEX(RM_I_Au,MATCH($U453,RM_KEY,0))),"")</f>
        <v>M</v>
      </c>
      <c r="AI453" s="90" t="str">
        <f>IFERROR(IF(INDEX(RM_I_Ac,MATCH($U453,RM_KEY,0))="","",INDEX(RM_I_Ac,MATCH($U453,RM_KEY,0))),"")</f>
        <v>M</v>
      </c>
      <c r="AJ453" s="90" t="str">
        <f>IFERROR(IF(INDEX(RM_I_L,MATCH($U453,RM_KEY,0))="","",INDEX(RM_I_L,MATCH($U453,RM_KEY,0))),"")</f>
        <v>L</v>
      </c>
      <c r="AK453" s="90" t="str">
        <f>IFERROR(IF(INDEX(RM_I_BI,MATCH($U453,RM_KEY,0))="","",INDEX(RM_I_BI,MATCH($U453,RM_KEY,0))),"")</f>
        <v>L</v>
      </c>
      <c r="AL453" s="90" t="str">
        <f>IFERROR(IF(INDEX(RM_I_Exp,MATCH($U453,RM_KEY,0))="","",INDEX(RM_I_Exp,MATCH($U453,RM_KEY,0))),"")</f>
        <v>L</v>
      </c>
      <c r="AM453" s="90" t="str">
        <f>IFERROR(IF(INDEX(RM_I_Edu,MATCH($U453,RM_KEY,0))="","",INDEX(RM_I_Edu,MATCH($U453,RM_KEY,0))),"")</f>
        <v>L</v>
      </c>
      <c r="AN453" s="91" t="str">
        <f>IFERROR(IF(INDEX(RM_M_C,MATCH($U453,RM_KEY,0))="","",INDEX(RM_M_C,MATCH($U453,RM_KEY,0))),"")</f>
        <v>H</v>
      </c>
      <c r="AO453" s="92" t="str">
        <f>IFERROR(IF(INDEX(RM_M_Au,MATCH($U453,RM_KEY,0))="","",INDEX(RM_M_Au,MATCH($U453,RM_KEY,0))),"")</f>
        <v>M</v>
      </c>
      <c r="AP453" s="92" t="str">
        <f>IFERROR(IF(INDEX(RM_M_Ac,MATCH($U453,RM_KEY,0))="","",INDEX(RM_M_Ac,MATCH($U453,RM_KEY,0))),"")</f>
        <v>M</v>
      </c>
      <c r="AQ453" s="92" t="str">
        <f>IFERROR(IF(INDEX(RM_M_L,MATCH($U453,RM_KEY,0))="","",INDEX(RM_M_L,MATCH($U453,RM_KEY,0))),"")</f>
        <v>L</v>
      </c>
      <c r="AR453" s="92" t="str">
        <f>IFERROR(IF(INDEX(RM_M_BI,MATCH($U453,RM_KEY,0))="","",INDEX(RM_M_BI,MATCH($U453,RM_KEY,0))),"")</f>
        <v>L</v>
      </c>
      <c r="AS453" s="92" t="str">
        <f>IFERROR(IF(INDEX(RM_M_Exp,MATCH($U453,RM_KEY,0))="","",INDEX(RM_M_Exp,MATCH($U453,RM_KEY,0))),"")</f>
        <v>L</v>
      </c>
      <c r="AT453" s="92" t="str">
        <f>IFERROR(IF(INDEX(RM_M_Edu,MATCH($U453,RM_KEY,0))="","",INDEX(RM_M_Edu,MATCH($U453,RM_KEY,0))),"")</f>
        <v>L</v>
      </c>
      <c r="AU453" s="93" t="str">
        <f>IFERROR(IF(INDEX(RM_L_C,MATCH($U453,RM_KEY,0))="","",INDEX(RM_L_C,MATCH($U453,RM_KEY,0))),"")</f>
        <v/>
      </c>
      <c r="AV453" s="94" t="str">
        <f>IFERROR(IF(INDEX(RM_L_Au,MATCH($U453,RM_KEY,0))="","",INDEX(RM_L_Au,MATCH($U453,RM_KEY,0))),"")</f>
        <v/>
      </c>
      <c r="AW453" s="94" t="str">
        <f>IFERROR(IF(INDEX(RM_L_Ac,MATCH($U453,RM_KEY,0))="","",INDEX(RM_L_Ac,MATCH($U453,RM_KEY,0))),"")</f>
        <v/>
      </c>
      <c r="AX453" s="94" t="str">
        <f>IFERROR(IF(INDEX(RM_L_L,MATCH($U453,RM_KEY,0))="","",INDEX(RM_L_L,MATCH($U453,RM_KEY,0))),"")</f>
        <v/>
      </c>
      <c r="AY453" s="94" t="str">
        <f>IFERROR(IF(INDEX(RM_L_BI,MATCH($U453,RM_KEY,0))="","",INDEX(RM_L_BI,MATCH($U453,RM_KEY,0))),"")</f>
        <v/>
      </c>
      <c r="AZ453" s="94" t="str">
        <f>IFERROR(IF(INDEX(RM_L_Exp,MATCH($U453,RM_KEY,0))="","",INDEX(RM_L_Exp,MATCH($U453,RM_KEY,0))),"")</f>
        <v/>
      </c>
      <c r="BA453" s="94" t="str">
        <f>IFERROR(IF(INDEX(RM_L_Edu,MATCH($U453,RM_KEY,0))="","",INDEX(RM_L_Edu,MATCH($U453,RM_KEY,0))),"")</f>
        <v/>
      </c>
      <c r="BB453" s="89" t="inlineStr">
        <is>
          <t>M</t>
        </is>
      </c>
      <c r="BC453" s="90" t="inlineStr">
        <is>
          <t>M</t>
        </is>
      </c>
      <c r="BD453" s="90" t="inlineStr">
        <is>
          <t>M</t>
        </is>
      </c>
      <c r="BE453" s="90" t="inlineStr">
        <is>
          <t>L</t>
        </is>
      </c>
      <c r="BF453" s="90" t="n"/>
      <c r="BG453" s="90" t="inlineStr">
        <is>
          <t>H</t>
        </is>
      </c>
      <c r="BH453" s="90" t="inlineStr">
        <is>
          <t>M</t>
        </is>
      </c>
      <c r="BI453" s="93" t="n"/>
      <c r="BJ453" s="94" t="n"/>
      <c r="BK453" s="94" t="n"/>
      <c r="BL453" s="94" t="n"/>
      <c r="BM453" s="94" t="n"/>
      <c r="BN453" s="94" t="n"/>
      <c r="BO453" s="94" t="n"/>
      <c r="BP453" s="63" t="n"/>
      <c r="BQ453" s="95" t="str">
        <f>IF(CY453=0,"",IF(BP453&lt;&gt;"",BP453,IF(LEFT(W453,1)="X",W453,IF(OR(W453="B+",W453="C+"),INDEX(LAD_PC,MAX(1,MIN(14,MATCH(W453,LAD_PC,0)+IF((DA453-CZ453)&gt;=0.5,1,IF((DA453-CZ453)&lt;=-0.5,-1,0))))),INDEX(LAD_STD,MAX(1,MIN(12,MATCH(W453,LAD_STD,0)+IF((DA453-CZ453)&gt;=0.5,1,IF((DA453-CZ453)&lt;=-0.5,-1,0)))))))))</f>
        <v/>
      </c>
      <c r="BR453" s="86" t="str">
        <f>IF(BQ453="","",IFERROR(CHOOSE(INDEX(B_RANK,MATCH(BQ453,B_LVL,0)),"Band A · Practitioner","Band B · Specialist / Manager","B+ · Player-Coach","Band C · Principal / Head","C+ · Player-Coach","Band D · Business leadership","Band E · Enterprise leadership"),"Band X · Consultant"))</f>
        <v/>
      </c>
      <c r="BS453" s="86" t="str">
        <f>IF(BQ453="","",IF(BQ453=W453,"• Same",IF(INDEX(B_VAL,MATCH(BQ453,B_LVL,0))&gt;INDEX(B_VAL,MATCH(W453,B_LVL,0)),"▲ Up","▼ Down")))</f>
        <v/>
      </c>
      <c r="BT453" s="95" t="str">
        <f>IF(BQ453&lt;&gt;"",BQ453,W453)</f>
        <v>A3</v>
      </c>
      <c r="BU453" s="86" t="str">
        <f>IFERROR(IF($H453="","—",IF(OR(LEFT(BT453,1)="X",LEFT(INDEX($BT$7:$BT$592,MATCH($H453,$D$7:$D$592,0)),1)="X"),"—",IF(AND(LEFT(BT453,1)="E",LEFT(INDEX($BT$7:$BT$592,MATCH($H453,$D$7:$D$592,0)),1)="E"),"Exception · Band E",IF(INDEX(B_VAL,MATCH(BT453,B_LVL,0))&gt;=INDEX(B_VAL,MATCH(INDEX($BT$7:$BT$592,MATCH($H453,$D$7:$D$592,0)),B_LVL,0)),"⚠ At or above the manager",IF(INDEX(B_RANK,MATCH(BT453,B_LVL,0))=INDEX(B_RANK,MATCH(INDEX($BT$7:$BT$592,MATCH($H453,$D$7:$D$592,0)),B_LVL,0)),"⚠ Same band as the manager","OK"))))),"—")</f>
        <v>OK</v>
      </c>
      <c r="BV453" s="64" t="n"/>
      <c r="BW453" s="20">
        <f>IFERROR(INDEX(LMH_PTS,MATCH(AG453,LMH_KEY,0)),0)</f>
        <v>9</v>
      </c>
      <c r="BX453" s="21">
        <f>IFERROR(INDEX(LMH_PTS,MATCH(AH453,LMH_KEY,0)),0)</f>
        <v>3</v>
      </c>
      <c r="BY453" s="21">
        <f>IFERROR(INDEX(LMH_PTS,MATCH(AI453,LMH_KEY,0)),0)</f>
        <v>3</v>
      </c>
      <c r="BZ453" s="21">
        <f>IFERROR(INDEX(LMH_PTS,MATCH(AJ453,LMH_KEY,0)),0)</f>
        <v>1</v>
      </c>
      <c r="CA453" s="21">
        <f>IFERROR(INDEX(LMH_PTS,MATCH(AK453,LMH_KEY,0)),0)</f>
        <v>1</v>
      </c>
      <c r="CB453" s="21">
        <f>IFERROR(INDEX(LMH_PTS,MATCH(AL453,LMH_KEY,0)),0)</f>
        <v>1</v>
      </c>
      <c r="CC453" s="21">
        <f>IFERROR(INDEX(LMH_PTS,MATCH(AM453,LMH_KEY,0)),0)</f>
        <v>1</v>
      </c>
      <c r="CD453" s="21">
        <f>IFERROR(INDEX(LMH_PTS,MATCH(IF(AU453&lt;&gt;"",AU453,AG453),LMH_KEY,0)),0)</f>
        <v>9</v>
      </c>
      <c r="CE453" s="21">
        <f>IFERROR(INDEX(LMH_PTS,MATCH(IF(AV453&lt;&gt;"",AV453,AH453),LMH_KEY,0)),0)</f>
        <v>3</v>
      </c>
      <c r="CF453" s="21">
        <f>IFERROR(INDEX(LMH_PTS,MATCH(IF(AW453&lt;&gt;"",AW453,AI453),LMH_KEY,0)),0)</f>
        <v>3</v>
      </c>
      <c r="CG453" s="21">
        <f>IFERROR(INDEX(LMH_PTS,MATCH(IF(AX453&lt;&gt;"",AX453,AJ453),LMH_KEY,0)),0)</f>
        <v>1</v>
      </c>
      <c r="CH453" s="21">
        <f>IFERROR(INDEX(LMH_PTS,MATCH(IF(AY453&lt;&gt;"",AY453,AK453),LMH_KEY,0)),0)</f>
        <v>1</v>
      </c>
      <c r="CI453" s="21">
        <f>IFERROR(INDEX(LMH_PTS,MATCH(IF(AZ453&lt;&gt;"",AZ453,AL453),LMH_KEY,0)),0)</f>
        <v>1</v>
      </c>
      <c r="CJ453" s="21">
        <f>IFERROR(INDEX(LMH_PTS,MATCH(IF(BA453&lt;&gt;"",BA453,AM453),LMH_KEY,0)),0)</f>
        <v>1</v>
      </c>
      <c r="CK453" s="21">
        <f>IF(BB453="",0,IFERROR(INDEX(LMH_STEP,MATCH(BB453,LMH_KEY,0)),0))</f>
        <v>0</v>
      </c>
      <c r="CL453" s="21">
        <f>IF(BC453="",0,IFERROR(INDEX(LMH_STEP,MATCH(BC453,LMH_KEY,0)),0))</f>
        <v>0</v>
      </c>
      <c r="CM453" s="21">
        <f>IF(BD453="",0,IFERROR(INDEX(LMH_STEP,MATCH(BD453,LMH_KEY,0)),0))</f>
        <v>0</v>
      </c>
      <c r="CN453" s="21">
        <f>IF(BE453="",0,IFERROR(INDEX(LMH_STEP,MATCH(BE453,LMH_KEY,0)),0))</f>
        <v>-1</v>
      </c>
      <c r="CO453" s="21">
        <f>IF(BF453="",0,IFERROR(INDEX(LMH_STEP,MATCH(BF453,LMH_KEY,0)),0))</f>
        <v>0</v>
      </c>
      <c r="CP453" s="21">
        <f>IF(BG453="",0,IFERROR(INDEX(LMH_STEP,MATCH(BG453,LMH_KEY,0)),0))</f>
        <v>1</v>
      </c>
      <c r="CQ453" s="21">
        <f>IF(BH453="",0,IFERROR(INDEX(LMH_STEP,MATCH(BH453,LMH_KEY,0)),0))</f>
        <v>0</v>
      </c>
      <c r="CR453" s="21">
        <f>IF(BI453&lt;&gt;"",IFERROR(INDEX(LMH_STEP,MATCH(BI453,LMH_KEY,0)),0),CK453)</f>
        <v>0</v>
      </c>
      <c r="CS453" s="21">
        <f>IF(BJ453&lt;&gt;"",IFERROR(INDEX(LMH_STEP,MATCH(BJ453,LMH_KEY,0)),0),CL453)</f>
        <v>0</v>
      </c>
      <c r="CT453" s="21">
        <f>IF(BK453&lt;&gt;"",IFERROR(INDEX(LMH_STEP,MATCH(BK453,LMH_KEY,0)),0),CM453)</f>
        <v>0</v>
      </c>
      <c r="CU453" s="21">
        <f>IF(BL453&lt;&gt;"",IFERROR(INDEX(LMH_STEP,MATCH(BL453,LMH_KEY,0)),0),CN453)</f>
        <v>-1</v>
      </c>
      <c r="CV453" s="21">
        <f>IF(BM453&lt;&gt;"",IFERROR(INDEX(LMH_STEP,MATCH(BM453,LMH_KEY,0)),0),CO453)</f>
        <v>0</v>
      </c>
      <c r="CW453" s="21">
        <f>IF(BN453&lt;&gt;"",IFERROR(INDEX(LMH_STEP,MATCH(BN453,LMH_KEY,0)),0),CP453)</f>
        <v>1</v>
      </c>
      <c r="CX453" s="21">
        <f>IF(BO453&lt;&gt;"",IFERROR(INDEX(LMH_STEP,MATCH(BO453,LMH_KEY,0)),0),CQ453)</f>
        <v>0</v>
      </c>
      <c r="CY453" s="21">
        <f>COUNTA(BI453:BO453)+IF(BP453&lt;&gt;"",1,0)+IFERROR(INDEX(RM_LCNT,MATCH($U453,RM_KEY,0)),0)</f>
        <v>0</v>
      </c>
      <c r="CZ453" s="21">
        <f>IF((BW453+BX453+BY453+BZ453+CA453+CB453+CC453)=0,0,(BW453*CK453+BX453*CL453+BY453*CM453+BZ453*CN453+CA453*CO453+CB453*CP453+CC453*CQ453)/(BW453+BX453+BY453+BZ453+CA453+CB453+CC453))</f>
        <v>0</v>
      </c>
      <c r="DA453" s="21">
        <f>IF((CD453+CE453+CF453+CG453+CH453+CI453+CJ453)=0,0,(CD453*CR453+CE453*CS453+CF453*CT453+CG453*CU453+CH453*CV453+CI453*CW453+CJ453*CX453)/(CD453+CE453+CF453+CG453+CH453+CI453+CJ453))</f>
        <v>0</v>
      </c>
    </row>
    <row r="454" ht="70" customHeight="1">
      <c r="A454" s="59" t="inlineStr">
        <is>
          <t>iFile</t>
        </is>
      </c>
      <c r="B454" s="17" t="inlineStr">
        <is>
          <t>XBRL Consulting</t>
        </is>
      </c>
      <c r="C454" s="17" t="n">
        <v>3</v>
      </c>
      <c r="D454" s="17" t="inlineStr">
        <is>
          <t>IRIS2563</t>
        </is>
      </c>
      <c r="E454" s="17" t="inlineStr">
        <is>
          <t>Isheekka Gupta</t>
        </is>
      </c>
      <c r="F454" s="17" t="inlineStr">
        <is>
          <t>Consultant</t>
        </is>
      </c>
      <c r="G454" s="17" t="inlineStr">
        <is>
          <t>Sujeet Rathod</t>
        </is>
      </c>
      <c r="H454" s="17" t="inlineStr">
        <is>
          <t>IRIS1618</t>
        </is>
      </c>
      <c r="I454" s="17" t="n"/>
      <c r="J454" s="17" t="inlineStr">
        <is>
          <t>CA</t>
        </is>
      </c>
      <c r="K454" s="17" t="n"/>
      <c r="L454" s="82" t="inlineStr">
        <is>
          <t>16 of 20</t>
        </is>
      </c>
      <c r="M454" s="83" t="n"/>
      <c r="N454" s="83" t="n"/>
      <c r="O454" s="83" t="inlineStr">
        <is>
          <t>Latest rating: Not rated · manager · 9-box: Not placed · manager</t>
        </is>
      </c>
      <c r="P454" s="83" t="inlineStr">
        <is>
          <t>Complexity &amp; Expertise: A2: own survey / KRA answers · summarised by the rater; not quoted → moved down 0.5
Autonomy &amp; Decision: A2: Decides: 'cms'; no real decision described → moved down 0.5
Accountability &amp; Impact: A2: States accountable for 'none'; no end-to-end ownership shown → moved down 0.5
Leadership &amp; Strategy: A1: 'Leading' written with no team, object or detail → moved down 0.5</t>
        </is>
      </c>
      <c r="Q454" s="84" t="inlineStr">
        <is>
          <t>Open ▸</t>
        </is>
      </c>
      <c r="R454" s="84" t="inlineStr">
        <is>
          <t>Card ▸</t>
        </is>
      </c>
      <c r="S454" s="85" t="inlineStr">
        <is>
          <t>Consulting &amp; Professional Services</t>
        </is>
      </c>
      <c r="T454" s="86" t="inlineStr">
        <is>
          <t>Taxonomy Design &amp; Regulatory Consulting</t>
        </is>
      </c>
      <c r="U454" s="86" t="inlineStr">
        <is>
          <t>R011</t>
        </is>
      </c>
      <c r="V454" s="86" t="inlineStr">
        <is>
          <t>Taxonomy Design &amp; Regulatory Consulting · IC</t>
        </is>
      </c>
      <c r="W454" s="101" t="inlineStr">
        <is>
          <t>A3</t>
        </is>
      </c>
      <c r="X454" s="86" t="inlineStr">
        <is>
          <t>Band A · Practitioner</t>
        </is>
      </c>
      <c r="Y454" s="86" t="inlineStr">
        <is>
          <t>Senior Taxonomy Analyst</t>
        </is>
      </c>
      <c r="Z454" s="86" t="n"/>
      <c r="AA454" s="86" t="inlineStr">
        <is>
          <t>Placed at A3 by the evidence: six ratings × market-derived weights and rules R1–R13 · no move needed for the reporting line</t>
        </is>
      </c>
      <c r="AB454" s="86" t="n"/>
      <c r="AC454" s="88" t="inlineStr">
        <is>
          <t>A3</t>
        </is>
      </c>
      <c r="AD454" s="21" t="n"/>
      <c r="AE454" s="21" t="n"/>
      <c r="AF454" s="21" t="inlineStr">
        <is>
          <t>P2 · SFIA 3 Apply</t>
        </is>
      </c>
      <c r="AG454" s="89" t="str">
        <f>IFERROR(IF(INDEX(RM_I_C,MATCH($U454,RM_KEY,0))="","",INDEX(RM_I_C,MATCH($U454,RM_KEY,0))),"")</f>
        <v>H</v>
      </c>
      <c r="AH454" s="90" t="str">
        <f>IFERROR(IF(INDEX(RM_I_Au,MATCH($U454,RM_KEY,0))="","",INDEX(RM_I_Au,MATCH($U454,RM_KEY,0))),"")</f>
        <v>M</v>
      </c>
      <c r="AI454" s="90" t="str">
        <f>IFERROR(IF(INDEX(RM_I_Ac,MATCH($U454,RM_KEY,0))="","",INDEX(RM_I_Ac,MATCH($U454,RM_KEY,0))),"")</f>
        <v>M</v>
      </c>
      <c r="AJ454" s="90" t="str">
        <f>IFERROR(IF(INDEX(RM_I_L,MATCH($U454,RM_KEY,0))="","",INDEX(RM_I_L,MATCH($U454,RM_KEY,0))),"")</f>
        <v>L</v>
      </c>
      <c r="AK454" s="90" t="str">
        <f>IFERROR(IF(INDEX(RM_I_BI,MATCH($U454,RM_KEY,0))="","",INDEX(RM_I_BI,MATCH($U454,RM_KEY,0))),"")</f>
        <v>L</v>
      </c>
      <c r="AL454" s="90" t="str">
        <f>IFERROR(IF(INDEX(RM_I_Exp,MATCH($U454,RM_KEY,0))="","",INDEX(RM_I_Exp,MATCH($U454,RM_KEY,0))),"")</f>
        <v>L</v>
      </c>
      <c r="AM454" s="90" t="str">
        <f>IFERROR(IF(INDEX(RM_I_Edu,MATCH($U454,RM_KEY,0))="","",INDEX(RM_I_Edu,MATCH($U454,RM_KEY,0))),"")</f>
        <v>L</v>
      </c>
      <c r="AN454" s="91" t="str">
        <f>IFERROR(IF(INDEX(RM_M_C,MATCH($U454,RM_KEY,0))="","",INDEX(RM_M_C,MATCH($U454,RM_KEY,0))),"")</f>
        <v>H</v>
      </c>
      <c r="AO454" s="92" t="str">
        <f>IFERROR(IF(INDEX(RM_M_Au,MATCH($U454,RM_KEY,0))="","",INDEX(RM_M_Au,MATCH($U454,RM_KEY,0))),"")</f>
        <v>M</v>
      </c>
      <c r="AP454" s="92" t="str">
        <f>IFERROR(IF(INDEX(RM_M_Ac,MATCH($U454,RM_KEY,0))="","",INDEX(RM_M_Ac,MATCH($U454,RM_KEY,0))),"")</f>
        <v>M</v>
      </c>
      <c r="AQ454" s="92" t="str">
        <f>IFERROR(IF(INDEX(RM_M_L,MATCH($U454,RM_KEY,0))="","",INDEX(RM_M_L,MATCH($U454,RM_KEY,0))),"")</f>
        <v>L</v>
      </c>
      <c r="AR454" s="92" t="str">
        <f>IFERROR(IF(INDEX(RM_M_BI,MATCH($U454,RM_KEY,0))="","",INDEX(RM_M_BI,MATCH($U454,RM_KEY,0))),"")</f>
        <v>L</v>
      </c>
      <c r="AS454" s="92" t="str">
        <f>IFERROR(IF(INDEX(RM_M_Exp,MATCH($U454,RM_KEY,0))="","",INDEX(RM_M_Exp,MATCH($U454,RM_KEY,0))),"")</f>
        <v>L</v>
      </c>
      <c r="AT454" s="92" t="str">
        <f>IFERROR(IF(INDEX(RM_M_Edu,MATCH($U454,RM_KEY,0))="","",INDEX(RM_M_Edu,MATCH($U454,RM_KEY,0))),"")</f>
        <v>L</v>
      </c>
      <c r="AU454" s="93" t="str">
        <f>IFERROR(IF(INDEX(RM_L_C,MATCH($U454,RM_KEY,0))="","",INDEX(RM_L_C,MATCH($U454,RM_KEY,0))),"")</f>
        <v/>
      </c>
      <c r="AV454" s="94" t="str">
        <f>IFERROR(IF(INDEX(RM_L_Au,MATCH($U454,RM_KEY,0))="","",INDEX(RM_L_Au,MATCH($U454,RM_KEY,0))),"")</f>
        <v/>
      </c>
      <c r="AW454" s="94" t="str">
        <f>IFERROR(IF(INDEX(RM_L_Ac,MATCH($U454,RM_KEY,0))="","",INDEX(RM_L_Ac,MATCH($U454,RM_KEY,0))),"")</f>
        <v/>
      </c>
      <c r="AX454" s="94" t="str">
        <f>IFERROR(IF(INDEX(RM_L_L,MATCH($U454,RM_KEY,0))="","",INDEX(RM_L_L,MATCH($U454,RM_KEY,0))),"")</f>
        <v/>
      </c>
      <c r="AY454" s="94" t="str">
        <f>IFERROR(IF(INDEX(RM_L_BI,MATCH($U454,RM_KEY,0))="","",INDEX(RM_L_BI,MATCH($U454,RM_KEY,0))),"")</f>
        <v/>
      </c>
      <c r="AZ454" s="94" t="str">
        <f>IFERROR(IF(INDEX(RM_L_Exp,MATCH($U454,RM_KEY,0))="","",INDEX(RM_L_Exp,MATCH($U454,RM_KEY,0))),"")</f>
        <v/>
      </c>
      <c r="BA454" s="94" t="str">
        <f>IFERROR(IF(INDEX(RM_L_Edu,MATCH($U454,RM_KEY,0))="","",INDEX(RM_L_Edu,MATCH($U454,RM_KEY,0))),"")</f>
        <v/>
      </c>
      <c r="BB454" s="89" t="inlineStr">
        <is>
          <t>M</t>
        </is>
      </c>
      <c r="BC454" s="90" t="inlineStr">
        <is>
          <t>M</t>
        </is>
      </c>
      <c r="BD454" s="90" t="inlineStr">
        <is>
          <t>M</t>
        </is>
      </c>
      <c r="BE454" s="90" t="inlineStr">
        <is>
          <t>L</t>
        </is>
      </c>
      <c r="BF454" s="90" t="n"/>
      <c r="BG454" s="90" t="n"/>
      <c r="BH454" s="90" t="inlineStr">
        <is>
          <t>H</t>
        </is>
      </c>
      <c r="BI454" s="93" t="n"/>
      <c r="BJ454" s="94" t="n"/>
      <c r="BK454" s="94" t="n"/>
      <c r="BL454" s="94" t="n"/>
      <c r="BM454" s="94" t="n"/>
      <c r="BN454" s="94" t="n"/>
      <c r="BO454" s="94" t="n"/>
      <c r="BP454" s="63" t="n"/>
      <c r="BQ454" s="95" t="str">
        <f>IF(CY454=0,"",IF(BP454&lt;&gt;"",BP454,IF(LEFT(W454,1)="X",W454,IF(OR(W454="B+",W454="C+"),INDEX(LAD_PC,MAX(1,MIN(14,MATCH(W454,LAD_PC,0)+IF((DA454-CZ454)&gt;=0.5,1,IF((DA454-CZ454)&lt;=-0.5,-1,0))))),INDEX(LAD_STD,MAX(1,MIN(12,MATCH(W454,LAD_STD,0)+IF((DA454-CZ454)&gt;=0.5,1,IF((DA454-CZ454)&lt;=-0.5,-1,0)))))))))</f>
        <v/>
      </c>
      <c r="BR454" s="86" t="str">
        <f>IF(BQ454="","",IFERROR(CHOOSE(INDEX(B_RANK,MATCH(BQ454,B_LVL,0)),"Band A · Practitioner","Band B · Specialist / Manager","B+ · Player-Coach","Band C · Principal / Head","C+ · Player-Coach","Band D · Business leadership","Band E · Enterprise leadership"),"Band X · Consultant"))</f>
        <v/>
      </c>
      <c r="BS454" s="86" t="str">
        <f>IF(BQ454="","",IF(BQ454=W454,"• Same",IF(INDEX(B_VAL,MATCH(BQ454,B_LVL,0))&gt;INDEX(B_VAL,MATCH(W454,B_LVL,0)),"▲ Up","▼ Down")))</f>
        <v/>
      </c>
      <c r="BT454" s="95" t="str">
        <f>IF(BQ454&lt;&gt;"",BQ454,W454)</f>
        <v>A3</v>
      </c>
      <c r="BU454" s="86" t="str">
        <f>IFERROR(IF($H454="","—",IF(OR(LEFT(BT454,1)="X",LEFT(INDEX($BT$7:$BT$592,MATCH($H454,$D$7:$D$592,0)),1)="X"),"—",IF(AND(LEFT(BT454,1)="E",LEFT(INDEX($BT$7:$BT$592,MATCH($H454,$D$7:$D$592,0)),1)="E"),"Exception · Band E",IF(INDEX(B_VAL,MATCH(BT454,B_LVL,0))&gt;=INDEX(B_VAL,MATCH(INDEX($BT$7:$BT$592,MATCH($H454,$D$7:$D$592,0)),B_LVL,0)),"⚠ At or above the manager",IF(INDEX(B_RANK,MATCH(BT454,B_LVL,0))=INDEX(B_RANK,MATCH(INDEX($BT$7:$BT$592,MATCH($H454,$D$7:$D$592,0)),B_LVL,0)),"⚠ Same band as the manager","OK"))))),"—")</f>
        <v>OK</v>
      </c>
      <c r="BV454" s="64" t="n"/>
      <c r="BW454" s="20">
        <f>IFERROR(INDEX(LMH_PTS,MATCH(AG454,LMH_KEY,0)),0)</f>
        <v>9</v>
      </c>
      <c r="BX454" s="21">
        <f>IFERROR(INDEX(LMH_PTS,MATCH(AH454,LMH_KEY,0)),0)</f>
        <v>3</v>
      </c>
      <c r="BY454" s="21">
        <f>IFERROR(INDEX(LMH_PTS,MATCH(AI454,LMH_KEY,0)),0)</f>
        <v>3</v>
      </c>
      <c r="BZ454" s="21">
        <f>IFERROR(INDEX(LMH_PTS,MATCH(AJ454,LMH_KEY,0)),0)</f>
        <v>1</v>
      </c>
      <c r="CA454" s="21">
        <f>IFERROR(INDEX(LMH_PTS,MATCH(AK454,LMH_KEY,0)),0)</f>
        <v>1</v>
      </c>
      <c r="CB454" s="21">
        <f>IFERROR(INDEX(LMH_PTS,MATCH(AL454,LMH_KEY,0)),0)</f>
        <v>1</v>
      </c>
      <c r="CC454" s="21">
        <f>IFERROR(INDEX(LMH_PTS,MATCH(AM454,LMH_KEY,0)),0)</f>
        <v>1</v>
      </c>
      <c r="CD454" s="21">
        <f>IFERROR(INDEX(LMH_PTS,MATCH(IF(AU454&lt;&gt;"",AU454,AG454),LMH_KEY,0)),0)</f>
        <v>9</v>
      </c>
      <c r="CE454" s="21">
        <f>IFERROR(INDEX(LMH_PTS,MATCH(IF(AV454&lt;&gt;"",AV454,AH454),LMH_KEY,0)),0)</f>
        <v>3</v>
      </c>
      <c r="CF454" s="21">
        <f>IFERROR(INDEX(LMH_PTS,MATCH(IF(AW454&lt;&gt;"",AW454,AI454),LMH_KEY,0)),0)</f>
        <v>3</v>
      </c>
      <c r="CG454" s="21">
        <f>IFERROR(INDEX(LMH_PTS,MATCH(IF(AX454&lt;&gt;"",AX454,AJ454),LMH_KEY,0)),0)</f>
        <v>1</v>
      </c>
      <c r="CH454" s="21">
        <f>IFERROR(INDEX(LMH_PTS,MATCH(IF(AY454&lt;&gt;"",AY454,AK454),LMH_KEY,0)),0)</f>
        <v>1</v>
      </c>
      <c r="CI454" s="21">
        <f>IFERROR(INDEX(LMH_PTS,MATCH(IF(AZ454&lt;&gt;"",AZ454,AL454),LMH_KEY,0)),0)</f>
        <v>1</v>
      </c>
      <c r="CJ454" s="21">
        <f>IFERROR(INDEX(LMH_PTS,MATCH(IF(BA454&lt;&gt;"",BA454,AM454),LMH_KEY,0)),0)</f>
        <v>1</v>
      </c>
      <c r="CK454" s="21">
        <f>IF(BB454="",0,IFERROR(INDEX(LMH_STEP,MATCH(BB454,LMH_KEY,0)),0))</f>
        <v>0</v>
      </c>
      <c r="CL454" s="21">
        <f>IF(BC454="",0,IFERROR(INDEX(LMH_STEP,MATCH(BC454,LMH_KEY,0)),0))</f>
        <v>0</v>
      </c>
      <c r="CM454" s="21">
        <f>IF(BD454="",0,IFERROR(INDEX(LMH_STEP,MATCH(BD454,LMH_KEY,0)),0))</f>
        <v>0</v>
      </c>
      <c r="CN454" s="21">
        <f>IF(BE454="",0,IFERROR(INDEX(LMH_STEP,MATCH(BE454,LMH_KEY,0)),0))</f>
        <v>-1</v>
      </c>
      <c r="CO454" s="21">
        <f>IF(BF454="",0,IFERROR(INDEX(LMH_STEP,MATCH(BF454,LMH_KEY,0)),0))</f>
        <v>0</v>
      </c>
      <c r="CP454" s="21">
        <f>IF(BG454="",0,IFERROR(INDEX(LMH_STEP,MATCH(BG454,LMH_KEY,0)),0))</f>
        <v>0</v>
      </c>
      <c r="CQ454" s="21">
        <f>IF(BH454="",0,IFERROR(INDEX(LMH_STEP,MATCH(BH454,LMH_KEY,0)),0))</f>
        <v>1</v>
      </c>
      <c r="CR454" s="21">
        <f>IF(BI454&lt;&gt;"",IFERROR(INDEX(LMH_STEP,MATCH(BI454,LMH_KEY,0)),0),CK454)</f>
        <v>0</v>
      </c>
      <c r="CS454" s="21">
        <f>IF(BJ454&lt;&gt;"",IFERROR(INDEX(LMH_STEP,MATCH(BJ454,LMH_KEY,0)),0),CL454)</f>
        <v>0</v>
      </c>
      <c r="CT454" s="21">
        <f>IF(BK454&lt;&gt;"",IFERROR(INDEX(LMH_STEP,MATCH(BK454,LMH_KEY,0)),0),CM454)</f>
        <v>0</v>
      </c>
      <c r="CU454" s="21">
        <f>IF(BL454&lt;&gt;"",IFERROR(INDEX(LMH_STEP,MATCH(BL454,LMH_KEY,0)),0),CN454)</f>
        <v>-1</v>
      </c>
      <c r="CV454" s="21">
        <f>IF(BM454&lt;&gt;"",IFERROR(INDEX(LMH_STEP,MATCH(BM454,LMH_KEY,0)),0),CO454)</f>
        <v>0</v>
      </c>
      <c r="CW454" s="21">
        <f>IF(BN454&lt;&gt;"",IFERROR(INDEX(LMH_STEP,MATCH(BN454,LMH_KEY,0)),0),CP454)</f>
        <v>0</v>
      </c>
      <c r="CX454" s="21">
        <f>IF(BO454&lt;&gt;"",IFERROR(INDEX(LMH_STEP,MATCH(BO454,LMH_KEY,0)),0),CQ454)</f>
        <v>1</v>
      </c>
      <c r="CY454" s="21">
        <f>COUNTA(BI454:BO454)+IF(BP454&lt;&gt;"",1,0)+IFERROR(INDEX(RM_LCNT,MATCH($U454,RM_KEY,0)),0)</f>
        <v>0</v>
      </c>
      <c r="CZ454" s="21">
        <f>IF((BW454+BX454+BY454+BZ454+CA454+CB454+CC454)=0,0,(BW454*CK454+BX454*CL454+BY454*CM454+BZ454*CN454+CA454*CO454+CB454*CP454+CC454*CQ454)/(BW454+BX454+BY454+BZ454+CA454+CB454+CC454))</f>
        <v>0</v>
      </c>
      <c r="DA454" s="21">
        <f>IF((CD454+CE454+CF454+CG454+CH454+CI454+CJ454)=0,0,(CD454*CR454+CE454*CS454+CF454*CT454+CG454*CU454+CH454*CV454+CI454*CW454+CJ454*CX454)/(CD454+CE454+CF454+CG454+CH454+CI454+CJ454))</f>
        <v>0</v>
      </c>
    </row>
    <row r="455" ht="70" customHeight="1">
      <c r="A455" s="59" t="inlineStr">
        <is>
          <t>iFile</t>
        </is>
      </c>
      <c r="B455" s="17" t="inlineStr">
        <is>
          <t>XBRL Consulting</t>
        </is>
      </c>
      <c r="C455" s="17" t="n">
        <v>3</v>
      </c>
      <c r="D455" s="17" t="inlineStr">
        <is>
          <t>IRIS0359</t>
        </is>
      </c>
      <c r="E455" s="17" t="inlineStr">
        <is>
          <t>Prasad Chavan</t>
        </is>
      </c>
      <c r="F455" s="17" t="inlineStr">
        <is>
          <t>Consultant</t>
        </is>
      </c>
      <c r="G455" s="17" t="inlineStr">
        <is>
          <t>Sujeet Rathod</t>
        </is>
      </c>
      <c r="H455" s="17" t="inlineStr">
        <is>
          <t>IRIS1618</t>
        </is>
      </c>
      <c r="I455" s="17" t="n">
        <v>16.2</v>
      </c>
      <c r="J455" s="17" t="inlineStr">
        <is>
          <t>B.Com</t>
        </is>
      </c>
      <c r="K455" s="17" t="inlineStr">
        <is>
          <t>L3 – Professional / Associate</t>
        </is>
      </c>
      <c r="L455" s="82" t="inlineStr">
        <is>
          <t>20 of 20</t>
        </is>
      </c>
      <c r="M455" s="83" t="n"/>
      <c r="N455"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55" s="83" t="inlineStr">
        <is>
          <t>Latest rating: 3 · Potential: Low · 9-box: Trusted Professional</t>
        </is>
      </c>
      <c r="P455" s="83" t="inlineStr">
        <is>
          <t>Complexity &amp; Expertise: A3: Taxonomy structure development with formula linkbase in Noah; client engagement; little detail → matches the start
Autonomy &amp; Decision: A2: 'Structure process define'; says approach is discussed with team members before proceeding → moved down 0.5
Accountability &amp; Impact: A2: Consistent, scalable taxonomy structure of own development; error means restart → moved down 0.5
Leadership &amp; Strategy: A1: None described → moved down 0.5</t>
        </is>
      </c>
      <c r="Q455" s="84" t="inlineStr">
        <is>
          <t>Open ▸</t>
        </is>
      </c>
      <c r="R455" s="84" t="inlineStr">
        <is>
          <t>Card ▸</t>
        </is>
      </c>
      <c r="S455" s="85" t="inlineStr">
        <is>
          <t>Consulting &amp; Professional Services</t>
        </is>
      </c>
      <c r="T455" s="86" t="inlineStr">
        <is>
          <t>Taxonomy Design &amp; Regulatory Consulting</t>
        </is>
      </c>
      <c r="U455" s="86" t="inlineStr">
        <is>
          <t>R011</t>
        </is>
      </c>
      <c r="V455" s="86" t="inlineStr">
        <is>
          <t>Taxonomy Design &amp; Regulatory Consulting · IC</t>
        </is>
      </c>
      <c r="W455" s="101" t="inlineStr">
        <is>
          <t>A3</t>
        </is>
      </c>
      <c r="X455" s="86" t="inlineStr">
        <is>
          <t>Band A · Practitioner</t>
        </is>
      </c>
      <c r="Y455" s="86" t="inlineStr">
        <is>
          <t>Senior Taxonomy Analyst</t>
        </is>
      </c>
      <c r="Z455" s="86" t="n"/>
      <c r="AA455" s="86" t="inlineStr">
        <is>
          <t>Placed at A3 by the evidence: six ratings × market-derived weights and rules R1–R13 · no move needed for the reporting line</t>
        </is>
      </c>
      <c r="AB455" s="86" t="n"/>
      <c r="AC455" s="88" t="inlineStr">
        <is>
          <t>A3</t>
        </is>
      </c>
      <c r="AD455" s="21" t="inlineStr">
        <is>
          <t>High · 16.2 yrs vs market 2–5 yrs for A3</t>
        </is>
      </c>
      <c r="AE455" s="21" t="n"/>
      <c r="AF455" s="21" t="inlineStr">
        <is>
          <t>P2 · SFIA 3 Apply</t>
        </is>
      </c>
      <c r="AG455" s="89" t="str">
        <f>IFERROR(IF(INDEX(RM_I_C,MATCH($U455,RM_KEY,0))="","",INDEX(RM_I_C,MATCH($U455,RM_KEY,0))),"")</f>
        <v>H</v>
      </c>
      <c r="AH455" s="90" t="str">
        <f>IFERROR(IF(INDEX(RM_I_Au,MATCH($U455,RM_KEY,0))="","",INDEX(RM_I_Au,MATCH($U455,RM_KEY,0))),"")</f>
        <v>M</v>
      </c>
      <c r="AI455" s="90" t="str">
        <f>IFERROR(IF(INDEX(RM_I_Ac,MATCH($U455,RM_KEY,0))="","",INDEX(RM_I_Ac,MATCH($U455,RM_KEY,0))),"")</f>
        <v>M</v>
      </c>
      <c r="AJ455" s="90" t="str">
        <f>IFERROR(IF(INDEX(RM_I_L,MATCH($U455,RM_KEY,0))="","",INDEX(RM_I_L,MATCH($U455,RM_KEY,0))),"")</f>
        <v>L</v>
      </c>
      <c r="AK455" s="90" t="str">
        <f>IFERROR(IF(INDEX(RM_I_BI,MATCH($U455,RM_KEY,0))="","",INDEX(RM_I_BI,MATCH($U455,RM_KEY,0))),"")</f>
        <v>L</v>
      </c>
      <c r="AL455" s="90" t="str">
        <f>IFERROR(IF(INDEX(RM_I_Exp,MATCH($U455,RM_KEY,0))="","",INDEX(RM_I_Exp,MATCH($U455,RM_KEY,0))),"")</f>
        <v>L</v>
      </c>
      <c r="AM455" s="90" t="str">
        <f>IFERROR(IF(INDEX(RM_I_Edu,MATCH($U455,RM_KEY,0))="","",INDEX(RM_I_Edu,MATCH($U455,RM_KEY,0))),"")</f>
        <v>L</v>
      </c>
      <c r="AN455" s="91" t="str">
        <f>IFERROR(IF(INDEX(RM_M_C,MATCH($U455,RM_KEY,0))="","",INDEX(RM_M_C,MATCH($U455,RM_KEY,0))),"")</f>
        <v>H</v>
      </c>
      <c r="AO455" s="92" t="str">
        <f>IFERROR(IF(INDEX(RM_M_Au,MATCH($U455,RM_KEY,0))="","",INDEX(RM_M_Au,MATCH($U455,RM_KEY,0))),"")</f>
        <v>M</v>
      </c>
      <c r="AP455" s="92" t="str">
        <f>IFERROR(IF(INDEX(RM_M_Ac,MATCH($U455,RM_KEY,0))="","",INDEX(RM_M_Ac,MATCH($U455,RM_KEY,0))),"")</f>
        <v>M</v>
      </c>
      <c r="AQ455" s="92" t="str">
        <f>IFERROR(IF(INDEX(RM_M_L,MATCH($U455,RM_KEY,0))="","",INDEX(RM_M_L,MATCH($U455,RM_KEY,0))),"")</f>
        <v>L</v>
      </c>
      <c r="AR455" s="92" t="str">
        <f>IFERROR(IF(INDEX(RM_M_BI,MATCH($U455,RM_KEY,0))="","",INDEX(RM_M_BI,MATCH($U455,RM_KEY,0))),"")</f>
        <v>L</v>
      </c>
      <c r="AS455" s="92" t="str">
        <f>IFERROR(IF(INDEX(RM_M_Exp,MATCH($U455,RM_KEY,0))="","",INDEX(RM_M_Exp,MATCH($U455,RM_KEY,0))),"")</f>
        <v>L</v>
      </c>
      <c r="AT455" s="92" t="str">
        <f>IFERROR(IF(INDEX(RM_M_Edu,MATCH($U455,RM_KEY,0))="","",INDEX(RM_M_Edu,MATCH($U455,RM_KEY,0))),"")</f>
        <v>L</v>
      </c>
      <c r="AU455" s="93" t="str">
        <f>IFERROR(IF(INDEX(RM_L_C,MATCH($U455,RM_KEY,0))="","",INDEX(RM_L_C,MATCH($U455,RM_KEY,0))),"")</f>
        <v/>
      </c>
      <c r="AV455" s="94" t="str">
        <f>IFERROR(IF(INDEX(RM_L_Au,MATCH($U455,RM_KEY,0))="","",INDEX(RM_L_Au,MATCH($U455,RM_KEY,0))),"")</f>
        <v/>
      </c>
      <c r="AW455" s="94" t="str">
        <f>IFERROR(IF(INDEX(RM_L_Ac,MATCH($U455,RM_KEY,0))="","",INDEX(RM_L_Ac,MATCH($U455,RM_KEY,0))),"")</f>
        <v/>
      </c>
      <c r="AX455" s="94" t="str">
        <f>IFERROR(IF(INDEX(RM_L_L,MATCH($U455,RM_KEY,0))="","",INDEX(RM_L_L,MATCH($U455,RM_KEY,0))),"")</f>
        <v/>
      </c>
      <c r="AY455" s="94" t="str">
        <f>IFERROR(IF(INDEX(RM_L_BI,MATCH($U455,RM_KEY,0))="","",INDEX(RM_L_BI,MATCH($U455,RM_KEY,0))),"")</f>
        <v/>
      </c>
      <c r="AZ455" s="94" t="str">
        <f>IFERROR(IF(INDEX(RM_L_Exp,MATCH($U455,RM_KEY,0))="","",INDEX(RM_L_Exp,MATCH($U455,RM_KEY,0))),"")</f>
        <v/>
      </c>
      <c r="BA455" s="94" t="str">
        <f>IFERROR(IF(INDEX(RM_L_Edu,MATCH($U455,RM_KEY,0))="","",INDEX(RM_L_Edu,MATCH($U455,RM_KEY,0))),"")</f>
        <v/>
      </c>
      <c r="BB455" s="89" t="inlineStr">
        <is>
          <t>M</t>
        </is>
      </c>
      <c r="BC455" s="90" t="inlineStr">
        <is>
          <t>M</t>
        </is>
      </c>
      <c r="BD455" s="90" t="inlineStr">
        <is>
          <t>M</t>
        </is>
      </c>
      <c r="BE455" s="90" t="inlineStr">
        <is>
          <t>L</t>
        </is>
      </c>
      <c r="BF455" s="90" t="inlineStr">
        <is>
          <t>M</t>
        </is>
      </c>
      <c r="BG455" s="90" t="inlineStr">
        <is>
          <t>H</t>
        </is>
      </c>
      <c r="BH455" s="90" t="inlineStr">
        <is>
          <t>M</t>
        </is>
      </c>
      <c r="BI455" s="93" t="n"/>
      <c r="BJ455" s="94" t="n"/>
      <c r="BK455" s="94" t="n"/>
      <c r="BL455" s="94" t="n"/>
      <c r="BM455" s="94" t="n"/>
      <c r="BN455" s="94" t="n"/>
      <c r="BO455" s="94" t="n"/>
      <c r="BP455" s="63" t="n"/>
      <c r="BQ455" s="95" t="str">
        <f>IF(CY455=0,"",IF(BP455&lt;&gt;"",BP455,IF(LEFT(W455,1)="X",W455,IF(OR(W455="B+",W455="C+"),INDEX(LAD_PC,MAX(1,MIN(14,MATCH(W455,LAD_PC,0)+IF((DA455-CZ455)&gt;=0.5,1,IF((DA455-CZ455)&lt;=-0.5,-1,0))))),INDEX(LAD_STD,MAX(1,MIN(12,MATCH(W455,LAD_STD,0)+IF((DA455-CZ455)&gt;=0.5,1,IF((DA455-CZ455)&lt;=-0.5,-1,0)))))))))</f>
        <v/>
      </c>
      <c r="BR455" s="86" t="str">
        <f>IF(BQ455="","",IFERROR(CHOOSE(INDEX(B_RANK,MATCH(BQ455,B_LVL,0)),"Band A · Practitioner","Band B · Specialist / Manager","B+ · Player-Coach","Band C · Principal / Head","C+ · Player-Coach","Band D · Business leadership","Band E · Enterprise leadership"),"Band X · Consultant"))</f>
        <v/>
      </c>
      <c r="BS455" s="86" t="str">
        <f>IF(BQ455="","",IF(BQ455=W455,"• Same",IF(INDEX(B_VAL,MATCH(BQ455,B_LVL,0))&gt;INDEX(B_VAL,MATCH(W455,B_LVL,0)),"▲ Up","▼ Down")))</f>
        <v/>
      </c>
      <c r="BT455" s="95" t="str">
        <f>IF(BQ455&lt;&gt;"",BQ455,W455)</f>
        <v>A3</v>
      </c>
      <c r="BU455" s="86" t="str">
        <f>IFERROR(IF($H455="","—",IF(OR(LEFT(BT455,1)="X",LEFT(INDEX($BT$7:$BT$592,MATCH($H455,$D$7:$D$592,0)),1)="X"),"—",IF(AND(LEFT(BT455,1)="E",LEFT(INDEX($BT$7:$BT$592,MATCH($H455,$D$7:$D$592,0)),1)="E"),"Exception · Band E",IF(INDEX(B_VAL,MATCH(BT455,B_LVL,0))&gt;=INDEX(B_VAL,MATCH(INDEX($BT$7:$BT$592,MATCH($H455,$D$7:$D$592,0)),B_LVL,0)),"⚠ At or above the manager",IF(INDEX(B_RANK,MATCH(BT455,B_LVL,0))=INDEX(B_RANK,MATCH(INDEX($BT$7:$BT$592,MATCH($H455,$D$7:$D$592,0)),B_LVL,0)),"⚠ Same band as the manager","OK"))))),"—")</f>
        <v>OK</v>
      </c>
      <c r="BV455" s="64" t="n"/>
      <c r="BW455" s="20">
        <f>IFERROR(INDEX(LMH_PTS,MATCH(AG455,LMH_KEY,0)),0)</f>
        <v>9</v>
      </c>
      <c r="BX455" s="21">
        <f>IFERROR(INDEX(LMH_PTS,MATCH(AH455,LMH_KEY,0)),0)</f>
        <v>3</v>
      </c>
      <c r="BY455" s="21">
        <f>IFERROR(INDEX(LMH_PTS,MATCH(AI455,LMH_KEY,0)),0)</f>
        <v>3</v>
      </c>
      <c r="BZ455" s="21">
        <f>IFERROR(INDEX(LMH_PTS,MATCH(AJ455,LMH_KEY,0)),0)</f>
        <v>1</v>
      </c>
      <c r="CA455" s="21">
        <f>IFERROR(INDEX(LMH_PTS,MATCH(AK455,LMH_KEY,0)),0)</f>
        <v>1</v>
      </c>
      <c r="CB455" s="21">
        <f>IFERROR(INDEX(LMH_PTS,MATCH(AL455,LMH_KEY,0)),0)</f>
        <v>1</v>
      </c>
      <c r="CC455" s="21">
        <f>IFERROR(INDEX(LMH_PTS,MATCH(AM455,LMH_KEY,0)),0)</f>
        <v>1</v>
      </c>
      <c r="CD455" s="21">
        <f>IFERROR(INDEX(LMH_PTS,MATCH(IF(AU455&lt;&gt;"",AU455,AG455),LMH_KEY,0)),0)</f>
        <v>9</v>
      </c>
      <c r="CE455" s="21">
        <f>IFERROR(INDEX(LMH_PTS,MATCH(IF(AV455&lt;&gt;"",AV455,AH455),LMH_KEY,0)),0)</f>
        <v>3</v>
      </c>
      <c r="CF455" s="21">
        <f>IFERROR(INDEX(LMH_PTS,MATCH(IF(AW455&lt;&gt;"",AW455,AI455),LMH_KEY,0)),0)</f>
        <v>3</v>
      </c>
      <c r="CG455" s="21">
        <f>IFERROR(INDEX(LMH_PTS,MATCH(IF(AX455&lt;&gt;"",AX455,AJ455),LMH_KEY,0)),0)</f>
        <v>1</v>
      </c>
      <c r="CH455" s="21">
        <f>IFERROR(INDEX(LMH_PTS,MATCH(IF(AY455&lt;&gt;"",AY455,AK455),LMH_KEY,0)),0)</f>
        <v>1</v>
      </c>
      <c r="CI455" s="21">
        <f>IFERROR(INDEX(LMH_PTS,MATCH(IF(AZ455&lt;&gt;"",AZ455,AL455),LMH_KEY,0)),0)</f>
        <v>1</v>
      </c>
      <c r="CJ455" s="21">
        <f>IFERROR(INDEX(LMH_PTS,MATCH(IF(BA455&lt;&gt;"",BA455,AM455),LMH_KEY,0)),0)</f>
        <v>1</v>
      </c>
      <c r="CK455" s="21">
        <f>IF(BB455="",0,IFERROR(INDEX(LMH_STEP,MATCH(BB455,LMH_KEY,0)),0))</f>
        <v>0</v>
      </c>
      <c r="CL455" s="21">
        <f>IF(BC455="",0,IFERROR(INDEX(LMH_STEP,MATCH(BC455,LMH_KEY,0)),0))</f>
        <v>0</v>
      </c>
      <c r="CM455" s="21">
        <f>IF(BD455="",0,IFERROR(INDEX(LMH_STEP,MATCH(BD455,LMH_KEY,0)),0))</f>
        <v>0</v>
      </c>
      <c r="CN455" s="21">
        <f>IF(BE455="",0,IFERROR(INDEX(LMH_STEP,MATCH(BE455,LMH_KEY,0)),0))</f>
        <v>-1</v>
      </c>
      <c r="CO455" s="21">
        <f>IF(BF455="",0,IFERROR(INDEX(LMH_STEP,MATCH(BF455,LMH_KEY,0)),0))</f>
        <v>0</v>
      </c>
      <c r="CP455" s="21">
        <f>IF(BG455="",0,IFERROR(INDEX(LMH_STEP,MATCH(BG455,LMH_KEY,0)),0))</f>
        <v>1</v>
      </c>
      <c r="CQ455" s="21">
        <f>IF(BH455="",0,IFERROR(INDEX(LMH_STEP,MATCH(BH455,LMH_KEY,0)),0))</f>
        <v>0</v>
      </c>
      <c r="CR455" s="21">
        <f>IF(BI455&lt;&gt;"",IFERROR(INDEX(LMH_STEP,MATCH(BI455,LMH_KEY,0)),0),CK455)</f>
        <v>0</v>
      </c>
      <c r="CS455" s="21">
        <f>IF(BJ455&lt;&gt;"",IFERROR(INDEX(LMH_STEP,MATCH(BJ455,LMH_KEY,0)),0),CL455)</f>
        <v>0</v>
      </c>
      <c r="CT455" s="21">
        <f>IF(BK455&lt;&gt;"",IFERROR(INDEX(LMH_STEP,MATCH(BK455,LMH_KEY,0)),0),CM455)</f>
        <v>0</v>
      </c>
      <c r="CU455" s="21">
        <f>IF(BL455&lt;&gt;"",IFERROR(INDEX(LMH_STEP,MATCH(BL455,LMH_KEY,0)),0),CN455)</f>
        <v>-1</v>
      </c>
      <c r="CV455" s="21">
        <f>IF(BM455&lt;&gt;"",IFERROR(INDEX(LMH_STEP,MATCH(BM455,LMH_KEY,0)),0),CO455)</f>
        <v>0</v>
      </c>
      <c r="CW455" s="21">
        <f>IF(BN455&lt;&gt;"",IFERROR(INDEX(LMH_STEP,MATCH(BN455,LMH_KEY,0)),0),CP455)</f>
        <v>1</v>
      </c>
      <c r="CX455" s="21">
        <f>IF(BO455&lt;&gt;"",IFERROR(INDEX(LMH_STEP,MATCH(BO455,LMH_KEY,0)),0),CQ455)</f>
        <v>0</v>
      </c>
      <c r="CY455" s="21">
        <f>COUNTA(BI455:BO455)+IF(BP455&lt;&gt;"",1,0)+IFERROR(INDEX(RM_LCNT,MATCH($U455,RM_KEY,0)),0)</f>
        <v>0</v>
      </c>
      <c r="CZ455" s="21">
        <f>IF((BW455+BX455+BY455+BZ455+CA455+CB455+CC455)=0,0,(BW455*CK455+BX455*CL455+BY455*CM455+BZ455*CN455+CA455*CO455+CB455*CP455+CC455*CQ455)/(BW455+BX455+BY455+BZ455+CA455+CB455+CC455))</f>
        <v>0</v>
      </c>
      <c r="DA455" s="21">
        <f>IF((CD455+CE455+CF455+CG455+CH455+CI455+CJ455)=0,0,(CD455*CR455+CE455*CS455+CF455*CT455+CG455*CU455+CH455*CV455+CI455*CW455+CJ455*CX455)/(CD455+CE455+CF455+CG455+CH455+CI455+CJ455))</f>
        <v>0</v>
      </c>
    </row>
    <row r="456" ht="70" customHeight="1">
      <c r="A456" s="59" t="inlineStr">
        <is>
          <t>iFile</t>
        </is>
      </c>
      <c r="B456" s="17" t="inlineStr">
        <is>
          <t>XBRL Consulting</t>
        </is>
      </c>
      <c r="C456" s="17" t="n">
        <v>3</v>
      </c>
      <c r="D456" s="17" t="inlineStr">
        <is>
          <t>IRIS0028</t>
        </is>
      </c>
      <c r="E456" s="17" t="inlineStr">
        <is>
          <t>Shashank Poipkar</t>
        </is>
      </c>
      <c r="F456" s="17" t="inlineStr">
        <is>
          <t>Senior Analyst</t>
        </is>
      </c>
      <c r="G456" s="17" t="inlineStr">
        <is>
          <t>Sujeet Rathod</t>
        </is>
      </c>
      <c r="H456" s="17" t="inlineStr">
        <is>
          <t>IRIS1618</t>
        </is>
      </c>
      <c r="I456" s="17" t="n">
        <v>21.1</v>
      </c>
      <c r="J456" s="17" t="inlineStr">
        <is>
          <t>B.Com</t>
        </is>
      </c>
      <c r="K456" s="17" t="inlineStr">
        <is>
          <t>L4 – Senior</t>
        </is>
      </c>
      <c r="L456" s="82" t="inlineStr">
        <is>
          <t>20 of 20</t>
        </is>
      </c>
      <c r="M456" s="83" t="n"/>
      <c r="N456"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56" s="83" t="inlineStr">
        <is>
          <t>Latest rating: 3 · Potential: Low · 9-box: Core Contributor</t>
        </is>
      </c>
      <c r="P456" s="83" t="inlineStr">
        <is>
          <t>Complexity &amp; Expertise: A2: Formula creation, formula testing and webform testing · QCB in Noah → moved down 0.5
Autonomy &amp; Decision: A2: Decides formula testing only → moved down 0.5
Accountability &amp; Impact: A2: Own webform testing; errors mean rework and retesting → moved down 0.5
Leadership &amp; Strategy: A1: None described → moved down 0.5</t>
        </is>
      </c>
      <c r="Q456" s="84" t="inlineStr">
        <is>
          <t>Open ▸</t>
        </is>
      </c>
      <c r="R456" s="84" t="inlineStr">
        <is>
          <t>Card ▸</t>
        </is>
      </c>
      <c r="S456" s="85" t="inlineStr">
        <is>
          <t>Consulting &amp; Professional Services</t>
        </is>
      </c>
      <c r="T456" s="86" t="inlineStr">
        <is>
          <t>Taxonomy Design &amp; Regulatory Consulting</t>
        </is>
      </c>
      <c r="U456" s="86" t="inlineStr">
        <is>
          <t>R011</t>
        </is>
      </c>
      <c r="V456" s="86" t="inlineStr">
        <is>
          <t>Taxonomy Design &amp; Regulatory Consulting · IC</t>
        </is>
      </c>
      <c r="W456" s="101" t="inlineStr">
        <is>
          <t>A3</t>
        </is>
      </c>
      <c r="X456" s="86" t="inlineStr">
        <is>
          <t>Band A · Practitioner</t>
        </is>
      </c>
      <c r="Y456" s="86" t="inlineStr">
        <is>
          <t>Senior Taxonomy Analyst</t>
        </is>
      </c>
      <c r="Z456" s="86" t="n"/>
      <c r="AA456" s="86" t="inlineStr">
        <is>
          <t>Placed at A3 by the evidence: six ratings × market-derived weights and rules R1–R13 · no move needed for the reporting line</t>
        </is>
      </c>
      <c r="AB456" s="86" t="n"/>
      <c r="AC456" s="88" t="inlineStr">
        <is>
          <t>A3</t>
        </is>
      </c>
      <c r="AD456" s="21" t="inlineStr">
        <is>
          <t>High · 21.1 yrs vs market 2–5 yrs for A3</t>
        </is>
      </c>
      <c r="AE456" s="21" t="n"/>
      <c r="AF456" s="21" t="inlineStr">
        <is>
          <t>P2 · SFIA 3 Apply</t>
        </is>
      </c>
      <c r="AG456" s="89" t="str">
        <f>IFERROR(IF(INDEX(RM_I_C,MATCH($U456,RM_KEY,0))="","",INDEX(RM_I_C,MATCH($U456,RM_KEY,0))),"")</f>
        <v>H</v>
      </c>
      <c r="AH456" s="90" t="str">
        <f>IFERROR(IF(INDEX(RM_I_Au,MATCH($U456,RM_KEY,0))="","",INDEX(RM_I_Au,MATCH($U456,RM_KEY,0))),"")</f>
        <v>M</v>
      </c>
      <c r="AI456" s="90" t="str">
        <f>IFERROR(IF(INDEX(RM_I_Ac,MATCH($U456,RM_KEY,0))="","",INDEX(RM_I_Ac,MATCH($U456,RM_KEY,0))),"")</f>
        <v>M</v>
      </c>
      <c r="AJ456" s="90" t="str">
        <f>IFERROR(IF(INDEX(RM_I_L,MATCH($U456,RM_KEY,0))="","",INDEX(RM_I_L,MATCH($U456,RM_KEY,0))),"")</f>
        <v>L</v>
      </c>
      <c r="AK456" s="90" t="str">
        <f>IFERROR(IF(INDEX(RM_I_BI,MATCH($U456,RM_KEY,0))="","",INDEX(RM_I_BI,MATCH($U456,RM_KEY,0))),"")</f>
        <v>L</v>
      </c>
      <c r="AL456" s="90" t="str">
        <f>IFERROR(IF(INDEX(RM_I_Exp,MATCH($U456,RM_KEY,0))="","",INDEX(RM_I_Exp,MATCH($U456,RM_KEY,0))),"")</f>
        <v>L</v>
      </c>
      <c r="AM456" s="90" t="str">
        <f>IFERROR(IF(INDEX(RM_I_Edu,MATCH($U456,RM_KEY,0))="","",INDEX(RM_I_Edu,MATCH($U456,RM_KEY,0))),"")</f>
        <v>L</v>
      </c>
      <c r="AN456" s="91" t="str">
        <f>IFERROR(IF(INDEX(RM_M_C,MATCH($U456,RM_KEY,0))="","",INDEX(RM_M_C,MATCH($U456,RM_KEY,0))),"")</f>
        <v>H</v>
      </c>
      <c r="AO456" s="92" t="str">
        <f>IFERROR(IF(INDEX(RM_M_Au,MATCH($U456,RM_KEY,0))="","",INDEX(RM_M_Au,MATCH($U456,RM_KEY,0))),"")</f>
        <v>M</v>
      </c>
      <c r="AP456" s="92" t="str">
        <f>IFERROR(IF(INDEX(RM_M_Ac,MATCH($U456,RM_KEY,0))="","",INDEX(RM_M_Ac,MATCH($U456,RM_KEY,0))),"")</f>
        <v>M</v>
      </c>
      <c r="AQ456" s="92" t="str">
        <f>IFERROR(IF(INDEX(RM_M_L,MATCH($U456,RM_KEY,0))="","",INDEX(RM_M_L,MATCH($U456,RM_KEY,0))),"")</f>
        <v>L</v>
      </c>
      <c r="AR456" s="92" t="str">
        <f>IFERROR(IF(INDEX(RM_M_BI,MATCH($U456,RM_KEY,0))="","",INDEX(RM_M_BI,MATCH($U456,RM_KEY,0))),"")</f>
        <v>L</v>
      </c>
      <c r="AS456" s="92" t="str">
        <f>IFERROR(IF(INDEX(RM_M_Exp,MATCH($U456,RM_KEY,0))="","",INDEX(RM_M_Exp,MATCH($U456,RM_KEY,0))),"")</f>
        <v>L</v>
      </c>
      <c r="AT456" s="92" t="str">
        <f>IFERROR(IF(INDEX(RM_M_Edu,MATCH($U456,RM_KEY,0))="","",INDEX(RM_M_Edu,MATCH($U456,RM_KEY,0))),"")</f>
        <v>L</v>
      </c>
      <c r="AU456" s="93" t="str">
        <f>IFERROR(IF(INDEX(RM_L_C,MATCH($U456,RM_KEY,0))="","",INDEX(RM_L_C,MATCH($U456,RM_KEY,0))),"")</f>
        <v/>
      </c>
      <c r="AV456" s="94" t="str">
        <f>IFERROR(IF(INDEX(RM_L_Au,MATCH($U456,RM_KEY,0))="","",INDEX(RM_L_Au,MATCH($U456,RM_KEY,0))),"")</f>
        <v/>
      </c>
      <c r="AW456" s="94" t="str">
        <f>IFERROR(IF(INDEX(RM_L_Ac,MATCH($U456,RM_KEY,0))="","",INDEX(RM_L_Ac,MATCH($U456,RM_KEY,0))),"")</f>
        <v/>
      </c>
      <c r="AX456" s="94" t="str">
        <f>IFERROR(IF(INDEX(RM_L_L,MATCH($U456,RM_KEY,0))="","",INDEX(RM_L_L,MATCH($U456,RM_KEY,0))),"")</f>
        <v/>
      </c>
      <c r="AY456" s="94" t="str">
        <f>IFERROR(IF(INDEX(RM_L_BI,MATCH($U456,RM_KEY,0))="","",INDEX(RM_L_BI,MATCH($U456,RM_KEY,0))),"")</f>
        <v/>
      </c>
      <c r="AZ456" s="94" t="str">
        <f>IFERROR(IF(INDEX(RM_L_Exp,MATCH($U456,RM_KEY,0))="","",INDEX(RM_L_Exp,MATCH($U456,RM_KEY,0))),"")</f>
        <v/>
      </c>
      <c r="BA456" s="94" t="str">
        <f>IFERROR(IF(INDEX(RM_L_Edu,MATCH($U456,RM_KEY,0))="","",INDEX(RM_L_Edu,MATCH($U456,RM_KEY,0))),"")</f>
        <v/>
      </c>
      <c r="BB456" s="89" t="inlineStr">
        <is>
          <t>M</t>
        </is>
      </c>
      <c r="BC456" s="90" t="inlineStr">
        <is>
          <t>M</t>
        </is>
      </c>
      <c r="BD456" s="90" t="inlineStr">
        <is>
          <t>M</t>
        </is>
      </c>
      <c r="BE456" s="90" t="inlineStr">
        <is>
          <t>L</t>
        </is>
      </c>
      <c r="BF456" s="90" t="n"/>
      <c r="BG456" s="90" t="inlineStr">
        <is>
          <t>H</t>
        </is>
      </c>
      <c r="BH456" s="90" t="inlineStr">
        <is>
          <t>M</t>
        </is>
      </c>
      <c r="BI456" s="93" t="n"/>
      <c r="BJ456" s="94" t="n"/>
      <c r="BK456" s="94" t="n"/>
      <c r="BL456" s="94" t="n"/>
      <c r="BM456" s="94" t="n"/>
      <c r="BN456" s="94" t="n"/>
      <c r="BO456" s="94" t="n"/>
      <c r="BP456" s="63" t="n"/>
      <c r="BQ456" s="95" t="str">
        <f>IF(CY456=0,"",IF(BP456&lt;&gt;"",BP456,IF(LEFT(W456,1)="X",W456,IF(OR(W456="B+",W456="C+"),INDEX(LAD_PC,MAX(1,MIN(14,MATCH(W456,LAD_PC,0)+IF((DA456-CZ456)&gt;=0.5,1,IF((DA456-CZ456)&lt;=-0.5,-1,0))))),INDEX(LAD_STD,MAX(1,MIN(12,MATCH(W456,LAD_STD,0)+IF((DA456-CZ456)&gt;=0.5,1,IF((DA456-CZ456)&lt;=-0.5,-1,0)))))))))</f>
        <v/>
      </c>
      <c r="BR456" s="86" t="str">
        <f>IF(BQ456="","",IFERROR(CHOOSE(INDEX(B_RANK,MATCH(BQ456,B_LVL,0)),"Band A · Practitioner","Band B · Specialist / Manager","B+ · Player-Coach","Band C · Principal / Head","C+ · Player-Coach","Band D · Business leadership","Band E · Enterprise leadership"),"Band X · Consultant"))</f>
        <v/>
      </c>
      <c r="BS456" s="86" t="str">
        <f>IF(BQ456="","",IF(BQ456=W456,"• Same",IF(INDEX(B_VAL,MATCH(BQ456,B_LVL,0))&gt;INDEX(B_VAL,MATCH(W456,B_LVL,0)),"▲ Up","▼ Down")))</f>
        <v/>
      </c>
      <c r="BT456" s="95" t="str">
        <f>IF(BQ456&lt;&gt;"",BQ456,W456)</f>
        <v>A3</v>
      </c>
      <c r="BU456" s="86" t="str">
        <f>IFERROR(IF($H456="","—",IF(OR(LEFT(BT456,1)="X",LEFT(INDEX($BT$7:$BT$592,MATCH($H456,$D$7:$D$592,0)),1)="X"),"—",IF(AND(LEFT(BT456,1)="E",LEFT(INDEX($BT$7:$BT$592,MATCH($H456,$D$7:$D$592,0)),1)="E"),"Exception · Band E",IF(INDEX(B_VAL,MATCH(BT456,B_LVL,0))&gt;=INDEX(B_VAL,MATCH(INDEX($BT$7:$BT$592,MATCH($H456,$D$7:$D$592,0)),B_LVL,0)),"⚠ At or above the manager",IF(INDEX(B_RANK,MATCH(BT456,B_LVL,0))=INDEX(B_RANK,MATCH(INDEX($BT$7:$BT$592,MATCH($H456,$D$7:$D$592,0)),B_LVL,0)),"⚠ Same band as the manager","OK"))))),"—")</f>
        <v>OK</v>
      </c>
      <c r="BV456" s="64" t="n"/>
      <c r="BW456" s="20">
        <f>IFERROR(INDEX(LMH_PTS,MATCH(AG456,LMH_KEY,0)),0)</f>
        <v>9</v>
      </c>
      <c r="BX456" s="21">
        <f>IFERROR(INDEX(LMH_PTS,MATCH(AH456,LMH_KEY,0)),0)</f>
        <v>3</v>
      </c>
      <c r="BY456" s="21">
        <f>IFERROR(INDEX(LMH_PTS,MATCH(AI456,LMH_KEY,0)),0)</f>
        <v>3</v>
      </c>
      <c r="BZ456" s="21">
        <f>IFERROR(INDEX(LMH_PTS,MATCH(AJ456,LMH_KEY,0)),0)</f>
        <v>1</v>
      </c>
      <c r="CA456" s="21">
        <f>IFERROR(INDEX(LMH_PTS,MATCH(AK456,LMH_KEY,0)),0)</f>
        <v>1</v>
      </c>
      <c r="CB456" s="21">
        <f>IFERROR(INDEX(LMH_PTS,MATCH(AL456,LMH_KEY,0)),0)</f>
        <v>1</v>
      </c>
      <c r="CC456" s="21">
        <f>IFERROR(INDEX(LMH_PTS,MATCH(AM456,LMH_KEY,0)),0)</f>
        <v>1</v>
      </c>
      <c r="CD456" s="21">
        <f>IFERROR(INDEX(LMH_PTS,MATCH(IF(AU456&lt;&gt;"",AU456,AG456),LMH_KEY,0)),0)</f>
        <v>9</v>
      </c>
      <c r="CE456" s="21">
        <f>IFERROR(INDEX(LMH_PTS,MATCH(IF(AV456&lt;&gt;"",AV456,AH456),LMH_KEY,0)),0)</f>
        <v>3</v>
      </c>
      <c r="CF456" s="21">
        <f>IFERROR(INDEX(LMH_PTS,MATCH(IF(AW456&lt;&gt;"",AW456,AI456),LMH_KEY,0)),0)</f>
        <v>3</v>
      </c>
      <c r="CG456" s="21">
        <f>IFERROR(INDEX(LMH_PTS,MATCH(IF(AX456&lt;&gt;"",AX456,AJ456),LMH_KEY,0)),0)</f>
        <v>1</v>
      </c>
      <c r="CH456" s="21">
        <f>IFERROR(INDEX(LMH_PTS,MATCH(IF(AY456&lt;&gt;"",AY456,AK456),LMH_KEY,0)),0)</f>
        <v>1</v>
      </c>
      <c r="CI456" s="21">
        <f>IFERROR(INDEX(LMH_PTS,MATCH(IF(AZ456&lt;&gt;"",AZ456,AL456),LMH_KEY,0)),0)</f>
        <v>1</v>
      </c>
      <c r="CJ456" s="21">
        <f>IFERROR(INDEX(LMH_PTS,MATCH(IF(BA456&lt;&gt;"",BA456,AM456),LMH_KEY,0)),0)</f>
        <v>1</v>
      </c>
      <c r="CK456" s="21">
        <f>IF(BB456="",0,IFERROR(INDEX(LMH_STEP,MATCH(BB456,LMH_KEY,0)),0))</f>
        <v>0</v>
      </c>
      <c r="CL456" s="21">
        <f>IF(BC456="",0,IFERROR(INDEX(LMH_STEP,MATCH(BC456,LMH_KEY,0)),0))</f>
        <v>0</v>
      </c>
      <c r="CM456" s="21">
        <f>IF(BD456="",0,IFERROR(INDEX(LMH_STEP,MATCH(BD456,LMH_KEY,0)),0))</f>
        <v>0</v>
      </c>
      <c r="CN456" s="21">
        <f>IF(BE456="",0,IFERROR(INDEX(LMH_STEP,MATCH(BE456,LMH_KEY,0)),0))</f>
        <v>-1</v>
      </c>
      <c r="CO456" s="21">
        <f>IF(BF456="",0,IFERROR(INDEX(LMH_STEP,MATCH(BF456,LMH_KEY,0)),0))</f>
        <v>0</v>
      </c>
      <c r="CP456" s="21">
        <f>IF(BG456="",0,IFERROR(INDEX(LMH_STEP,MATCH(BG456,LMH_KEY,0)),0))</f>
        <v>1</v>
      </c>
      <c r="CQ456" s="21">
        <f>IF(BH456="",0,IFERROR(INDEX(LMH_STEP,MATCH(BH456,LMH_KEY,0)),0))</f>
        <v>0</v>
      </c>
      <c r="CR456" s="21">
        <f>IF(BI456&lt;&gt;"",IFERROR(INDEX(LMH_STEP,MATCH(BI456,LMH_KEY,0)),0),CK456)</f>
        <v>0</v>
      </c>
      <c r="CS456" s="21">
        <f>IF(BJ456&lt;&gt;"",IFERROR(INDEX(LMH_STEP,MATCH(BJ456,LMH_KEY,0)),0),CL456)</f>
        <v>0</v>
      </c>
      <c r="CT456" s="21">
        <f>IF(BK456&lt;&gt;"",IFERROR(INDEX(LMH_STEP,MATCH(BK456,LMH_KEY,0)),0),CM456)</f>
        <v>0</v>
      </c>
      <c r="CU456" s="21">
        <f>IF(BL456&lt;&gt;"",IFERROR(INDEX(LMH_STEP,MATCH(BL456,LMH_KEY,0)),0),CN456)</f>
        <v>-1</v>
      </c>
      <c r="CV456" s="21">
        <f>IF(BM456&lt;&gt;"",IFERROR(INDEX(LMH_STEP,MATCH(BM456,LMH_KEY,0)),0),CO456)</f>
        <v>0</v>
      </c>
      <c r="CW456" s="21">
        <f>IF(BN456&lt;&gt;"",IFERROR(INDEX(LMH_STEP,MATCH(BN456,LMH_KEY,0)),0),CP456)</f>
        <v>1</v>
      </c>
      <c r="CX456" s="21">
        <f>IF(BO456&lt;&gt;"",IFERROR(INDEX(LMH_STEP,MATCH(BO456,LMH_KEY,0)),0),CQ456)</f>
        <v>0</v>
      </c>
      <c r="CY456" s="21">
        <f>COUNTA(BI456:BO456)+IF(BP456&lt;&gt;"",1,0)+IFERROR(INDEX(RM_LCNT,MATCH($U456,RM_KEY,0)),0)</f>
        <v>0</v>
      </c>
      <c r="CZ456" s="21">
        <f>IF((BW456+BX456+BY456+BZ456+CA456+CB456+CC456)=0,0,(BW456*CK456+BX456*CL456+BY456*CM456+BZ456*CN456+CA456*CO456+CB456*CP456+CC456*CQ456)/(BW456+BX456+BY456+BZ456+CA456+CB456+CC456))</f>
        <v>0</v>
      </c>
      <c r="DA456" s="21">
        <f>IF((CD456+CE456+CF456+CG456+CH456+CI456+CJ456)=0,0,(CD456*CR456+CE456*CS456+CF456*CT456+CG456*CU456+CH456*CV456+CI456*CW456+CJ456*CX456)/(CD456+CE456+CF456+CG456+CH456+CI456+CJ456))</f>
        <v>0</v>
      </c>
    </row>
    <row r="457" ht="70" customHeight="1">
      <c r="A457" s="59" t="inlineStr">
        <is>
          <t>iFile</t>
        </is>
      </c>
      <c r="B457" s="17" t="inlineStr">
        <is>
          <t>XBRL Consulting</t>
        </is>
      </c>
      <c r="C457" s="17" t="n">
        <v>2</v>
      </c>
      <c r="D457" s="17" t="inlineStr">
        <is>
          <t>IRIS1063</t>
        </is>
      </c>
      <c r="E457" s="17" t="inlineStr">
        <is>
          <t>Vishram Modak</t>
        </is>
      </c>
      <c r="F457" s="17" t="inlineStr">
        <is>
          <t>Senior consultant</t>
        </is>
      </c>
      <c r="G457" s="17" t="inlineStr">
        <is>
          <t>Rahul Dhamne</t>
        </is>
      </c>
      <c r="H457" s="17" t="inlineStr">
        <is>
          <t>IRIS0362</t>
        </is>
      </c>
      <c r="I457" s="17" t="n">
        <v>22.2</v>
      </c>
      <c r="J457" s="17" t="inlineStr">
        <is>
          <t>CA</t>
        </is>
      </c>
      <c r="K457" s="17" t="inlineStr">
        <is>
          <t>L4 – Senior</t>
        </is>
      </c>
      <c r="L457" s="82" t="inlineStr">
        <is>
          <t>20 of 20</t>
        </is>
      </c>
      <c r="M457" s="83" t="n"/>
      <c r="N457"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57" s="83" t="inlineStr">
        <is>
          <t>Latest rating: 3 · Potential: Medium · 9-box: Reliable Specialist</t>
        </is>
      </c>
      <c r="P457" s="83" t="inlineStr">
        <is>
          <t>Complexity &amp; Expertise: A3: Develops XBRL taxonomy sets, supports reporting tool, client clarifications and research; abstract wording → moved down 0.5
Autonomy &amp; Decision: A3: Decides taxonomy set, research and client interaction independently → moved down 0.5
Accountability &amp; Impact: A3: Taxonomy set and reporting tool serving regulator's purpose; project failure and reputation risk → moved down 0.5
Leadership &amp; Strategy: A1: Stakeholder coordination only; no guiding of others described → moved down 0.5</t>
        </is>
      </c>
      <c r="Q457" s="84" t="inlineStr">
        <is>
          <t>Open ▸</t>
        </is>
      </c>
      <c r="R457" s="84" t="inlineStr">
        <is>
          <t>Card ▸</t>
        </is>
      </c>
      <c r="S457" s="85" t="inlineStr">
        <is>
          <t>Consulting &amp; Professional Services</t>
        </is>
      </c>
      <c r="T457" s="86" t="inlineStr">
        <is>
          <t>Taxonomy Design &amp; Regulatory Consulting</t>
        </is>
      </c>
      <c r="U457" s="86" t="inlineStr">
        <is>
          <t>R011</t>
        </is>
      </c>
      <c r="V457" s="86" t="inlineStr">
        <is>
          <t>Taxonomy Design &amp; Regulatory Consulting · IC</t>
        </is>
      </c>
      <c r="W457" s="99" t="inlineStr">
        <is>
          <t>B2</t>
        </is>
      </c>
      <c r="X457" s="86" t="inlineStr">
        <is>
          <t>Band B · Specialist / Manager</t>
        </is>
      </c>
      <c r="Y457" s="86" t="inlineStr">
        <is>
          <t>Senior Taxonomy Specialist</t>
        </is>
      </c>
      <c r="Z457" s="86" t="n"/>
      <c r="AA457" s="86" t="inlineStr">
        <is>
          <t>Placed at B2 by the evidence: six ratings × market-derived weights and rules R1–R13 · no move needed for the reporting line</t>
        </is>
      </c>
      <c r="AB457" s="86" t="n"/>
      <c r="AC457" s="88" t="inlineStr">
        <is>
          <t>B2</t>
        </is>
      </c>
      <c r="AD457" s="21" t="inlineStr">
        <is>
          <t>High · 22.2 yrs vs market 6–10 yrs for B2</t>
        </is>
      </c>
      <c r="AE457" s="21" t="n"/>
      <c r="AF457" s="21" t="inlineStr">
        <is>
          <t>P4 / M3 · SFIA 4–5</t>
        </is>
      </c>
      <c r="AG457" s="89" t="str">
        <f>IFERROR(IF(INDEX(RM_I_C,MATCH($U457,RM_KEY,0))="","",INDEX(RM_I_C,MATCH($U457,RM_KEY,0))),"")</f>
        <v>H</v>
      </c>
      <c r="AH457" s="90" t="str">
        <f>IFERROR(IF(INDEX(RM_I_Au,MATCH($U457,RM_KEY,0))="","",INDEX(RM_I_Au,MATCH($U457,RM_KEY,0))),"")</f>
        <v>M</v>
      </c>
      <c r="AI457" s="90" t="str">
        <f>IFERROR(IF(INDEX(RM_I_Ac,MATCH($U457,RM_KEY,0))="","",INDEX(RM_I_Ac,MATCH($U457,RM_KEY,0))),"")</f>
        <v>M</v>
      </c>
      <c r="AJ457" s="90" t="str">
        <f>IFERROR(IF(INDEX(RM_I_L,MATCH($U457,RM_KEY,0))="","",INDEX(RM_I_L,MATCH($U457,RM_KEY,0))),"")</f>
        <v>L</v>
      </c>
      <c r="AK457" s="90" t="str">
        <f>IFERROR(IF(INDEX(RM_I_BI,MATCH($U457,RM_KEY,0))="","",INDEX(RM_I_BI,MATCH($U457,RM_KEY,0))),"")</f>
        <v>L</v>
      </c>
      <c r="AL457" s="90" t="str">
        <f>IFERROR(IF(INDEX(RM_I_Exp,MATCH($U457,RM_KEY,0))="","",INDEX(RM_I_Exp,MATCH($U457,RM_KEY,0))),"")</f>
        <v>L</v>
      </c>
      <c r="AM457" s="90" t="str">
        <f>IFERROR(IF(INDEX(RM_I_Edu,MATCH($U457,RM_KEY,0))="","",INDEX(RM_I_Edu,MATCH($U457,RM_KEY,0))),"")</f>
        <v>L</v>
      </c>
      <c r="AN457" s="91" t="str">
        <f>IFERROR(IF(INDEX(RM_M_C,MATCH($U457,RM_KEY,0))="","",INDEX(RM_M_C,MATCH($U457,RM_KEY,0))),"")</f>
        <v>H</v>
      </c>
      <c r="AO457" s="92" t="str">
        <f>IFERROR(IF(INDEX(RM_M_Au,MATCH($U457,RM_KEY,0))="","",INDEX(RM_M_Au,MATCH($U457,RM_KEY,0))),"")</f>
        <v>M</v>
      </c>
      <c r="AP457" s="92" t="str">
        <f>IFERROR(IF(INDEX(RM_M_Ac,MATCH($U457,RM_KEY,0))="","",INDEX(RM_M_Ac,MATCH($U457,RM_KEY,0))),"")</f>
        <v>M</v>
      </c>
      <c r="AQ457" s="92" t="str">
        <f>IFERROR(IF(INDEX(RM_M_L,MATCH($U457,RM_KEY,0))="","",INDEX(RM_M_L,MATCH($U457,RM_KEY,0))),"")</f>
        <v>L</v>
      </c>
      <c r="AR457" s="92" t="str">
        <f>IFERROR(IF(INDEX(RM_M_BI,MATCH($U457,RM_KEY,0))="","",INDEX(RM_M_BI,MATCH($U457,RM_KEY,0))),"")</f>
        <v>L</v>
      </c>
      <c r="AS457" s="92" t="str">
        <f>IFERROR(IF(INDEX(RM_M_Exp,MATCH($U457,RM_KEY,0))="","",INDEX(RM_M_Exp,MATCH($U457,RM_KEY,0))),"")</f>
        <v>L</v>
      </c>
      <c r="AT457" s="92" t="str">
        <f>IFERROR(IF(INDEX(RM_M_Edu,MATCH($U457,RM_KEY,0))="","",INDEX(RM_M_Edu,MATCH($U457,RM_KEY,0))),"")</f>
        <v>L</v>
      </c>
      <c r="AU457" s="93" t="str">
        <f>IFERROR(IF(INDEX(RM_L_C,MATCH($U457,RM_KEY,0))="","",INDEX(RM_L_C,MATCH($U457,RM_KEY,0))),"")</f>
        <v/>
      </c>
      <c r="AV457" s="94" t="str">
        <f>IFERROR(IF(INDEX(RM_L_Au,MATCH($U457,RM_KEY,0))="","",INDEX(RM_L_Au,MATCH($U457,RM_KEY,0))),"")</f>
        <v/>
      </c>
      <c r="AW457" s="94" t="str">
        <f>IFERROR(IF(INDEX(RM_L_Ac,MATCH($U457,RM_KEY,0))="","",INDEX(RM_L_Ac,MATCH($U457,RM_KEY,0))),"")</f>
        <v/>
      </c>
      <c r="AX457" s="94" t="str">
        <f>IFERROR(IF(INDEX(RM_L_L,MATCH($U457,RM_KEY,0))="","",INDEX(RM_L_L,MATCH($U457,RM_KEY,0))),"")</f>
        <v/>
      </c>
      <c r="AY457" s="94" t="str">
        <f>IFERROR(IF(INDEX(RM_L_BI,MATCH($U457,RM_KEY,0))="","",INDEX(RM_L_BI,MATCH($U457,RM_KEY,0))),"")</f>
        <v/>
      </c>
      <c r="AZ457" s="94" t="str">
        <f>IFERROR(IF(INDEX(RM_L_Exp,MATCH($U457,RM_KEY,0))="","",INDEX(RM_L_Exp,MATCH($U457,RM_KEY,0))),"")</f>
        <v/>
      </c>
      <c r="BA457" s="94" t="str">
        <f>IFERROR(IF(INDEX(RM_L_Edu,MATCH($U457,RM_KEY,0))="","",INDEX(RM_L_Edu,MATCH($U457,RM_KEY,0))),"")</f>
        <v/>
      </c>
      <c r="BB457" s="89" t="inlineStr">
        <is>
          <t>M</t>
        </is>
      </c>
      <c r="BC457" s="90" t="inlineStr">
        <is>
          <t>M</t>
        </is>
      </c>
      <c r="BD457" s="90" t="inlineStr">
        <is>
          <t>M</t>
        </is>
      </c>
      <c r="BE457" s="90" t="inlineStr">
        <is>
          <t>L</t>
        </is>
      </c>
      <c r="BF457" s="90" t="n"/>
      <c r="BG457" s="90" t="inlineStr">
        <is>
          <t>H</t>
        </is>
      </c>
      <c r="BH457" s="90" t="inlineStr">
        <is>
          <t>H</t>
        </is>
      </c>
      <c r="BI457" s="93" t="n"/>
      <c r="BJ457" s="94" t="n"/>
      <c r="BK457" s="94" t="n"/>
      <c r="BL457" s="94" t="n"/>
      <c r="BM457" s="94" t="n"/>
      <c r="BN457" s="94" t="n"/>
      <c r="BO457" s="94" t="n"/>
      <c r="BP457" s="63" t="n"/>
      <c r="BQ457" s="95" t="str">
        <f>IF(CY457=0,"",IF(BP457&lt;&gt;"",BP457,IF(LEFT(W457,1)="X",W457,IF(OR(W457="B+",W457="C+"),INDEX(LAD_PC,MAX(1,MIN(14,MATCH(W457,LAD_PC,0)+IF((DA457-CZ457)&gt;=0.5,1,IF((DA457-CZ457)&lt;=-0.5,-1,0))))),INDEX(LAD_STD,MAX(1,MIN(12,MATCH(W457,LAD_STD,0)+IF((DA457-CZ457)&gt;=0.5,1,IF((DA457-CZ457)&lt;=-0.5,-1,0)))))))))</f>
        <v/>
      </c>
      <c r="BR457" s="86" t="str">
        <f>IF(BQ457="","",IFERROR(CHOOSE(INDEX(B_RANK,MATCH(BQ457,B_LVL,0)),"Band A · Practitioner","Band B · Specialist / Manager","B+ · Player-Coach","Band C · Principal / Head","C+ · Player-Coach","Band D · Business leadership","Band E · Enterprise leadership"),"Band X · Consultant"))</f>
        <v/>
      </c>
      <c r="BS457" s="86" t="str">
        <f>IF(BQ457="","",IF(BQ457=W457,"• Same",IF(INDEX(B_VAL,MATCH(BQ457,B_LVL,0))&gt;INDEX(B_VAL,MATCH(W457,B_LVL,0)),"▲ Up","▼ Down")))</f>
        <v/>
      </c>
      <c r="BT457" s="95" t="str">
        <f>IF(BQ457&lt;&gt;"",BQ457,W457)</f>
        <v>B2</v>
      </c>
      <c r="BU457" s="86" t="str">
        <f>IFERROR(IF($H457="","—",IF(OR(LEFT(BT457,1)="X",LEFT(INDEX($BT$7:$BT$592,MATCH($H457,$D$7:$D$592,0)),1)="X"),"—",IF(AND(LEFT(BT457,1)="E",LEFT(INDEX($BT$7:$BT$592,MATCH($H457,$D$7:$D$592,0)),1)="E"),"Exception · Band E",IF(INDEX(B_VAL,MATCH(BT457,B_LVL,0))&gt;=INDEX(B_VAL,MATCH(INDEX($BT$7:$BT$592,MATCH($H457,$D$7:$D$592,0)),B_LVL,0)),"⚠ At or above the manager",IF(INDEX(B_RANK,MATCH(BT457,B_LVL,0))=INDEX(B_RANK,MATCH(INDEX($BT$7:$BT$592,MATCH($H457,$D$7:$D$592,0)),B_LVL,0)),"⚠ Same band as the manager","OK"))))),"—")</f>
        <v>OK</v>
      </c>
      <c r="BV457" s="64" t="n"/>
      <c r="BW457" s="20">
        <f>IFERROR(INDEX(LMH_PTS,MATCH(AG457,LMH_KEY,0)),0)</f>
        <v>9</v>
      </c>
      <c r="BX457" s="21">
        <f>IFERROR(INDEX(LMH_PTS,MATCH(AH457,LMH_KEY,0)),0)</f>
        <v>3</v>
      </c>
      <c r="BY457" s="21">
        <f>IFERROR(INDEX(LMH_PTS,MATCH(AI457,LMH_KEY,0)),0)</f>
        <v>3</v>
      </c>
      <c r="BZ457" s="21">
        <f>IFERROR(INDEX(LMH_PTS,MATCH(AJ457,LMH_KEY,0)),0)</f>
        <v>1</v>
      </c>
      <c r="CA457" s="21">
        <f>IFERROR(INDEX(LMH_PTS,MATCH(AK457,LMH_KEY,0)),0)</f>
        <v>1</v>
      </c>
      <c r="CB457" s="21">
        <f>IFERROR(INDEX(LMH_PTS,MATCH(AL457,LMH_KEY,0)),0)</f>
        <v>1</v>
      </c>
      <c r="CC457" s="21">
        <f>IFERROR(INDEX(LMH_PTS,MATCH(AM457,LMH_KEY,0)),0)</f>
        <v>1</v>
      </c>
      <c r="CD457" s="21">
        <f>IFERROR(INDEX(LMH_PTS,MATCH(IF(AU457&lt;&gt;"",AU457,AG457),LMH_KEY,0)),0)</f>
        <v>9</v>
      </c>
      <c r="CE457" s="21">
        <f>IFERROR(INDEX(LMH_PTS,MATCH(IF(AV457&lt;&gt;"",AV457,AH457),LMH_KEY,0)),0)</f>
        <v>3</v>
      </c>
      <c r="CF457" s="21">
        <f>IFERROR(INDEX(LMH_PTS,MATCH(IF(AW457&lt;&gt;"",AW457,AI457),LMH_KEY,0)),0)</f>
        <v>3</v>
      </c>
      <c r="CG457" s="21">
        <f>IFERROR(INDEX(LMH_PTS,MATCH(IF(AX457&lt;&gt;"",AX457,AJ457),LMH_KEY,0)),0)</f>
        <v>1</v>
      </c>
      <c r="CH457" s="21">
        <f>IFERROR(INDEX(LMH_PTS,MATCH(IF(AY457&lt;&gt;"",AY457,AK457),LMH_KEY,0)),0)</f>
        <v>1</v>
      </c>
      <c r="CI457" s="21">
        <f>IFERROR(INDEX(LMH_PTS,MATCH(IF(AZ457&lt;&gt;"",AZ457,AL457),LMH_KEY,0)),0)</f>
        <v>1</v>
      </c>
      <c r="CJ457" s="21">
        <f>IFERROR(INDEX(LMH_PTS,MATCH(IF(BA457&lt;&gt;"",BA457,AM457),LMH_KEY,0)),0)</f>
        <v>1</v>
      </c>
      <c r="CK457" s="21">
        <f>IF(BB457="",0,IFERROR(INDEX(LMH_STEP,MATCH(BB457,LMH_KEY,0)),0))</f>
        <v>0</v>
      </c>
      <c r="CL457" s="21">
        <f>IF(BC457="",0,IFERROR(INDEX(LMH_STEP,MATCH(BC457,LMH_KEY,0)),0))</f>
        <v>0</v>
      </c>
      <c r="CM457" s="21">
        <f>IF(BD457="",0,IFERROR(INDEX(LMH_STEP,MATCH(BD457,LMH_KEY,0)),0))</f>
        <v>0</v>
      </c>
      <c r="CN457" s="21">
        <f>IF(BE457="",0,IFERROR(INDEX(LMH_STEP,MATCH(BE457,LMH_KEY,0)),0))</f>
        <v>-1</v>
      </c>
      <c r="CO457" s="21">
        <f>IF(BF457="",0,IFERROR(INDEX(LMH_STEP,MATCH(BF457,LMH_KEY,0)),0))</f>
        <v>0</v>
      </c>
      <c r="CP457" s="21">
        <f>IF(BG457="",0,IFERROR(INDEX(LMH_STEP,MATCH(BG457,LMH_KEY,0)),0))</f>
        <v>1</v>
      </c>
      <c r="CQ457" s="21">
        <f>IF(BH457="",0,IFERROR(INDEX(LMH_STEP,MATCH(BH457,LMH_KEY,0)),0))</f>
        <v>1</v>
      </c>
      <c r="CR457" s="21">
        <f>IF(BI457&lt;&gt;"",IFERROR(INDEX(LMH_STEP,MATCH(BI457,LMH_KEY,0)),0),CK457)</f>
        <v>0</v>
      </c>
      <c r="CS457" s="21">
        <f>IF(BJ457&lt;&gt;"",IFERROR(INDEX(LMH_STEP,MATCH(BJ457,LMH_KEY,0)),0),CL457)</f>
        <v>0</v>
      </c>
      <c r="CT457" s="21">
        <f>IF(BK457&lt;&gt;"",IFERROR(INDEX(LMH_STEP,MATCH(BK457,LMH_KEY,0)),0),CM457)</f>
        <v>0</v>
      </c>
      <c r="CU457" s="21">
        <f>IF(BL457&lt;&gt;"",IFERROR(INDEX(LMH_STEP,MATCH(BL457,LMH_KEY,0)),0),CN457)</f>
        <v>-1</v>
      </c>
      <c r="CV457" s="21">
        <f>IF(BM457&lt;&gt;"",IFERROR(INDEX(LMH_STEP,MATCH(BM457,LMH_KEY,0)),0),CO457)</f>
        <v>0</v>
      </c>
      <c r="CW457" s="21">
        <f>IF(BN457&lt;&gt;"",IFERROR(INDEX(LMH_STEP,MATCH(BN457,LMH_KEY,0)),0),CP457)</f>
        <v>1</v>
      </c>
      <c r="CX457" s="21">
        <f>IF(BO457&lt;&gt;"",IFERROR(INDEX(LMH_STEP,MATCH(BO457,LMH_KEY,0)),0),CQ457)</f>
        <v>1</v>
      </c>
      <c r="CY457" s="21">
        <f>COUNTA(BI457:BO457)+IF(BP457&lt;&gt;"",1,0)+IFERROR(INDEX(RM_LCNT,MATCH($U457,RM_KEY,0)),0)</f>
        <v>0</v>
      </c>
      <c r="CZ457" s="21">
        <f>IF((BW457+BX457+BY457+BZ457+CA457+CB457+CC457)=0,0,(BW457*CK457+BX457*CL457+BY457*CM457+BZ457*CN457+CA457*CO457+CB457*CP457+CC457*CQ457)/(BW457+BX457+BY457+BZ457+CA457+CB457+CC457))</f>
        <v>0.0526315789473684</v>
      </c>
      <c r="DA457" s="21">
        <f>IF((CD457+CE457+CF457+CG457+CH457+CI457+CJ457)=0,0,(CD457*CR457+CE457*CS457+CF457*CT457+CG457*CU457+CH457*CV457+CI457*CW457+CJ457*CX457)/(CD457+CE457+CF457+CG457+CH457+CI457+CJ457))</f>
        <v>0.0526315789473684</v>
      </c>
    </row>
    <row r="458" ht="70" customHeight="1">
      <c r="A458" s="59" t="inlineStr">
        <is>
          <t>iFile</t>
        </is>
      </c>
      <c r="B458" s="17" t="inlineStr">
        <is>
          <t>XBRL Consulting</t>
        </is>
      </c>
      <c r="C458" s="17" t="n">
        <v>2</v>
      </c>
      <c r="D458" s="17" t="inlineStr">
        <is>
          <t>IRIS0557</t>
        </is>
      </c>
      <c r="E458" s="17" t="inlineStr">
        <is>
          <t>Shrinidhi Shetty</t>
        </is>
      </c>
      <c r="F458" s="17" t="inlineStr">
        <is>
          <t>Consultant</t>
        </is>
      </c>
      <c r="G458" s="17" t="inlineStr">
        <is>
          <t>Rahul Dhamne</t>
        </is>
      </c>
      <c r="H458" s="17" t="inlineStr">
        <is>
          <t>IRIS0362</t>
        </is>
      </c>
      <c r="I458" s="17" t="n">
        <v>15.8</v>
      </c>
      <c r="J458" s="17" t="inlineStr">
        <is>
          <t>CA</t>
        </is>
      </c>
      <c r="K458" s="17" t="inlineStr">
        <is>
          <t>L3 – Professional / Associate</t>
        </is>
      </c>
      <c r="L458" s="82" t="inlineStr">
        <is>
          <t>20 of 20</t>
        </is>
      </c>
      <c r="M458" s="83" t="n"/>
      <c r="N458"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58" s="83" t="inlineStr">
        <is>
          <t>Latest rating: 3 · Potential: Low · 9-box: Misplaced Talent / Enigma</t>
        </is>
      </c>
      <c r="P458" s="83" t="inlineStr">
        <is>
          <t>Complexity &amp; Expertise: B1: XBRL SME: analyses spec updates, builds taxonomies and SRS, supports Bushchat formulas, builds automation tools → moved up 0.5
Autonomy &amp; Decision: A3: Decides XBRL spec analysis and updates; judges when to ask rather than guess → matches the start
Accountability &amp; Impact: A3: XBRL taxonomy for regulators; errors delay other teams and can trigger contract penalties → matches the start
Leadership &amp; Strategy: A3: Training peers is a listed responsibility → moved up 0.5</t>
        </is>
      </c>
      <c r="Q458" s="84" t="inlineStr">
        <is>
          <t>Open ▸</t>
        </is>
      </c>
      <c r="R458" s="84" t="inlineStr">
        <is>
          <t>Card ▸</t>
        </is>
      </c>
      <c r="S458" s="85" t="inlineStr">
        <is>
          <t>Consulting &amp; Professional Services</t>
        </is>
      </c>
      <c r="T458" s="86" t="inlineStr">
        <is>
          <t>Taxonomy Design &amp; Regulatory Consulting</t>
        </is>
      </c>
      <c r="U458" s="86" t="inlineStr">
        <is>
          <t>R011</t>
        </is>
      </c>
      <c r="V458" s="86" t="inlineStr">
        <is>
          <t>Taxonomy Design &amp; Regulatory Consulting · IC</t>
        </is>
      </c>
      <c r="W458" s="99" t="inlineStr">
        <is>
          <t>B1</t>
        </is>
      </c>
      <c r="X458" s="86" t="inlineStr">
        <is>
          <t>Band B · Specialist / Manager</t>
        </is>
      </c>
      <c r="Y458" s="86" t="inlineStr">
        <is>
          <t>Taxonomy Specialist</t>
        </is>
      </c>
      <c r="Z458" s="86" t="n"/>
      <c r="AA458" s="86" t="inlineStr">
        <is>
          <t>Placed at B1 by the evidence: six ratings × market-derived weights and rules R1–R13 · no move needed for the reporting line</t>
        </is>
      </c>
      <c r="AB458" s="86" t="n"/>
      <c r="AC458" s="88" t="inlineStr">
        <is>
          <t>B1</t>
        </is>
      </c>
      <c r="AD458" s="21" t="inlineStr">
        <is>
          <t>High · 15.8 yrs vs market 4–8 yrs for B1</t>
        </is>
      </c>
      <c r="AE458" s="21" t="n"/>
      <c r="AF458" s="21" t="inlineStr">
        <is>
          <t>P3 / M2 · SFIA 4 Enable</t>
        </is>
      </c>
      <c r="AG458" s="89" t="str">
        <f>IFERROR(IF(INDEX(RM_I_C,MATCH($U458,RM_KEY,0))="","",INDEX(RM_I_C,MATCH($U458,RM_KEY,0))),"")</f>
        <v>H</v>
      </c>
      <c r="AH458" s="90" t="str">
        <f>IFERROR(IF(INDEX(RM_I_Au,MATCH($U458,RM_KEY,0))="","",INDEX(RM_I_Au,MATCH($U458,RM_KEY,0))),"")</f>
        <v>M</v>
      </c>
      <c r="AI458" s="90" t="str">
        <f>IFERROR(IF(INDEX(RM_I_Ac,MATCH($U458,RM_KEY,0))="","",INDEX(RM_I_Ac,MATCH($U458,RM_KEY,0))),"")</f>
        <v>M</v>
      </c>
      <c r="AJ458" s="90" t="str">
        <f>IFERROR(IF(INDEX(RM_I_L,MATCH($U458,RM_KEY,0))="","",INDEX(RM_I_L,MATCH($U458,RM_KEY,0))),"")</f>
        <v>L</v>
      </c>
      <c r="AK458" s="90" t="str">
        <f>IFERROR(IF(INDEX(RM_I_BI,MATCH($U458,RM_KEY,0))="","",INDEX(RM_I_BI,MATCH($U458,RM_KEY,0))),"")</f>
        <v>L</v>
      </c>
      <c r="AL458" s="90" t="str">
        <f>IFERROR(IF(INDEX(RM_I_Exp,MATCH($U458,RM_KEY,0))="","",INDEX(RM_I_Exp,MATCH($U458,RM_KEY,0))),"")</f>
        <v>L</v>
      </c>
      <c r="AM458" s="90" t="str">
        <f>IFERROR(IF(INDEX(RM_I_Edu,MATCH($U458,RM_KEY,0))="","",INDEX(RM_I_Edu,MATCH($U458,RM_KEY,0))),"")</f>
        <v>L</v>
      </c>
      <c r="AN458" s="91" t="str">
        <f>IFERROR(IF(INDEX(RM_M_C,MATCH($U458,RM_KEY,0))="","",INDEX(RM_M_C,MATCH($U458,RM_KEY,0))),"")</f>
        <v>H</v>
      </c>
      <c r="AO458" s="92" t="str">
        <f>IFERROR(IF(INDEX(RM_M_Au,MATCH($U458,RM_KEY,0))="","",INDEX(RM_M_Au,MATCH($U458,RM_KEY,0))),"")</f>
        <v>M</v>
      </c>
      <c r="AP458" s="92" t="str">
        <f>IFERROR(IF(INDEX(RM_M_Ac,MATCH($U458,RM_KEY,0))="","",INDEX(RM_M_Ac,MATCH($U458,RM_KEY,0))),"")</f>
        <v>M</v>
      </c>
      <c r="AQ458" s="92" t="str">
        <f>IFERROR(IF(INDEX(RM_M_L,MATCH($U458,RM_KEY,0))="","",INDEX(RM_M_L,MATCH($U458,RM_KEY,0))),"")</f>
        <v>L</v>
      </c>
      <c r="AR458" s="92" t="str">
        <f>IFERROR(IF(INDEX(RM_M_BI,MATCH($U458,RM_KEY,0))="","",INDEX(RM_M_BI,MATCH($U458,RM_KEY,0))),"")</f>
        <v>L</v>
      </c>
      <c r="AS458" s="92" t="str">
        <f>IFERROR(IF(INDEX(RM_M_Exp,MATCH($U458,RM_KEY,0))="","",INDEX(RM_M_Exp,MATCH($U458,RM_KEY,0))),"")</f>
        <v>L</v>
      </c>
      <c r="AT458" s="92" t="str">
        <f>IFERROR(IF(INDEX(RM_M_Edu,MATCH($U458,RM_KEY,0))="","",INDEX(RM_M_Edu,MATCH($U458,RM_KEY,0))),"")</f>
        <v>L</v>
      </c>
      <c r="AU458" s="93" t="str">
        <f>IFERROR(IF(INDEX(RM_L_C,MATCH($U458,RM_KEY,0))="","",INDEX(RM_L_C,MATCH($U458,RM_KEY,0))),"")</f>
        <v/>
      </c>
      <c r="AV458" s="94" t="str">
        <f>IFERROR(IF(INDEX(RM_L_Au,MATCH($U458,RM_KEY,0))="","",INDEX(RM_L_Au,MATCH($U458,RM_KEY,0))),"")</f>
        <v/>
      </c>
      <c r="AW458" s="94" t="str">
        <f>IFERROR(IF(INDEX(RM_L_Ac,MATCH($U458,RM_KEY,0))="","",INDEX(RM_L_Ac,MATCH($U458,RM_KEY,0))),"")</f>
        <v/>
      </c>
      <c r="AX458" s="94" t="str">
        <f>IFERROR(IF(INDEX(RM_L_L,MATCH($U458,RM_KEY,0))="","",INDEX(RM_L_L,MATCH($U458,RM_KEY,0))),"")</f>
        <v/>
      </c>
      <c r="AY458" s="94" t="str">
        <f>IFERROR(IF(INDEX(RM_L_BI,MATCH($U458,RM_KEY,0))="","",INDEX(RM_L_BI,MATCH($U458,RM_KEY,0))),"")</f>
        <v/>
      </c>
      <c r="AZ458" s="94" t="str">
        <f>IFERROR(IF(INDEX(RM_L_Exp,MATCH($U458,RM_KEY,0))="","",INDEX(RM_L_Exp,MATCH($U458,RM_KEY,0))),"")</f>
        <v/>
      </c>
      <c r="BA458" s="94" t="str">
        <f>IFERROR(IF(INDEX(RM_L_Edu,MATCH($U458,RM_KEY,0))="","",INDEX(RM_L_Edu,MATCH($U458,RM_KEY,0))),"")</f>
        <v/>
      </c>
      <c r="BB458" s="89" t="inlineStr">
        <is>
          <t>M</t>
        </is>
      </c>
      <c r="BC458" s="90" t="inlineStr">
        <is>
          <t>L</t>
        </is>
      </c>
      <c r="BD458" s="90" t="inlineStr">
        <is>
          <t>L</t>
        </is>
      </c>
      <c r="BE458" s="90" t="inlineStr">
        <is>
          <t>L</t>
        </is>
      </c>
      <c r="BF458" s="90" t="n"/>
      <c r="BG458" s="90" t="inlineStr">
        <is>
          <t>H</t>
        </is>
      </c>
      <c r="BH458" s="90" t="inlineStr">
        <is>
          <t>H</t>
        </is>
      </c>
      <c r="BI458" s="93" t="n"/>
      <c r="BJ458" s="94" t="n"/>
      <c r="BK458" s="94" t="n"/>
      <c r="BL458" s="94" t="n"/>
      <c r="BM458" s="94" t="n"/>
      <c r="BN458" s="94" t="n"/>
      <c r="BO458" s="94" t="n"/>
      <c r="BP458" s="63" t="n"/>
      <c r="BQ458" s="95" t="str">
        <f>IF(CY458=0,"",IF(BP458&lt;&gt;"",BP458,IF(LEFT(W458,1)="X",W458,IF(OR(W458="B+",W458="C+"),INDEX(LAD_PC,MAX(1,MIN(14,MATCH(W458,LAD_PC,0)+IF((DA458-CZ458)&gt;=0.5,1,IF((DA458-CZ458)&lt;=-0.5,-1,0))))),INDEX(LAD_STD,MAX(1,MIN(12,MATCH(W458,LAD_STD,0)+IF((DA458-CZ458)&gt;=0.5,1,IF((DA458-CZ458)&lt;=-0.5,-1,0)))))))))</f>
        <v/>
      </c>
      <c r="BR458" s="86" t="str">
        <f>IF(BQ458="","",IFERROR(CHOOSE(INDEX(B_RANK,MATCH(BQ458,B_LVL,0)),"Band A · Practitioner","Band B · Specialist / Manager","B+ · Player-Coach","Band C · Principal / Head","C+ · Player-Coach","Band D · Business leadership","Band E · Enterprise leadership"),"Band X · Consultant"))</f>
        <v/>
      </c>
      <c r="BS458" s="86" t="str">
        <f>IF(BQ458="","",IF(BQ458=W458,"• Same",IF(INDEX(B_VAL,MATCH(BQ458,B_LVL,0))&gt;INDEX(B_VAL,MATCH(W458,B_LVL,0)),"▲ Up","▼ Down")))</f>
        <v/>
      </c>
      <c r="BT458" s="95" t="str">
        <f>IF(BQ458&lt;&gt;"",BQ458,W458)</f>
        <v>B1</v>
      </c>
      <c r="BU458" s="86" t="str">
        <f>IFERROR(IF($H458="","—",IF(OR(LEFT(BT458,1)="X",LEFT(INDEX($BT$7:$BT$592,MATCH($H458,$D$7:$D$592,0)),1)="X"),"—",IF(AND(LEFT(BT458,1)="E",LEFT(INDEX($BT$7:$BT$592,MATCH($H458,$D$7:$D$592,0)),1)="E"),"Exception · Band E",IF(INDEX(B_VAL,MATCH(BT458,B_LVL,0))&gt;=INDEX(B_VAL,MATCH(INDEX($BT$7:$BT$592,MATCH($H458,$D$7:$D$592,0)),B_LVL,0)),"⚠ At or above the manager",IF(INDEX(B_RANK,MATCH(BT458,B_LVL,0))=INDEX(B_RANK,MATCH(INDEX($BT$7:$BT$592,MATCH($H458,$D$7:$D$592,0)),B_LVL,0)),"⚠ Same band as the manager","OK"))))),"—")</f>
        <v>OK</v>
      </c>
      <c r="BV458" s="64" t="n"/>
      <c r="BW458" s="20">
        <f>IFERROR(INDEX(LMH_PTS,MATCH(AG458,LMH_KEY,0)),0)</f>
        <v>9</v>
      </c>
      <c r="BX458" s="21">
        <f>IFERROR(INDEX(LMH_PTS,MATCH(AH458,LMH_KEY,0)),0)</f>
        <v>3</v>
      </c>
      <c r="BY458" s="21">
        <f>IFERROR(INDEX(LMH_PTS,MATCH(AI458,LMH_KEY,0)),0)</f>
        <v>3</v>
      </c>
      <c r="BZ458" s="21">
        <f>IFERROR(INDEX(LMH_PTS,MATCH(AJ458,LMH_KEY,0)),0)</f>
        <v>1</v>
      </c>
      <c r="CA458" s="21">
        <f>IFERROR(INDEX(LMH_PTS,MATCH(AK458,LMH_KEY,0)),0)</f>
        <v>1</v>
      </c>
      <c r="CB458" s="21">
        <f>IFERROR(INDEX(LMH_PTS,MATCH(AL458,LMH_KEY,0)),0)</f>
        <v>1</v>
      </c>
      <c r="CC458" s="21">
        <f>IFERROR(INDEX(LMH_PTS,MATCH(AM458,LMH_KEY,0)),0)</f>
        <v>1</v>
      </c>
      <c r="CD458" s="21">
        <f>IFERROR(INDEX(LMH_PTS,MATCH(IF(AU458&lt;&gt;"",AU458,AG458),LMH_KEY,0)),0)</f>
        <v>9</v>
      </c>
      <c r="CE458" s="21">
        <f>IFERROR(INDEX(LMH_PTS,MATCH(IF(AV458&lt;&gt;"",AV458,AH458),LMH_KEY,0)),0)</f>
        <v>3</v>
      </c>
      <c r="CF458" s="21">
        <f>IFERROR(INDEX(LMH_PTS,MATCH(IF(AW458&lt;&gt;"",AW458,AI458),LMH_KEY,0)),0)</f>
        <v>3</v>
      </c>
      <c r="CG458" s="21">
        <f>IFERROR(INDEX(LMH_PTS,MATCH(IF(AX458&lt;&gt;"",AX458,AJ458),LMH_KEY,0)),0)</f>
        <v>1</v>
      </c>
      <c r="CH458" s="21">
        <f>IFERROR(INDEX(LMH_PTS,MATCH(IF(AY458&lt;&gt;"",AY458,AK458),LMH_KEY,0)),0)</f>
        <v>1</v>
      </c>
      <c r="CI458" s="21">
        <f>IFERROR(INDEX(LMH_PTS,MATCH(IF(AZ458&lt;&gt;"",AZ458,AL458),LMH_KEY,0)),0)</f>
        <v>1</v>
      </c>
      <c r="CJ458" s="21">
        <f>IFERROR(INDEX(LMH_PTS,MATCH(IF(BA458&lt;&gt;"",BA458,AM458),LMH_KEY,0)),0)</f>
        <v>1</v>
      </c>
      <c r="CK458" s="21">
        <f>IF(BB458="",0,IFERROR(INDEX(LMH_STEP,MATCH(BB458,LMH_KEY,0)),0))</f>
        <v>0</v>
      </c>
      <c r="CL458" s="21">
        <f>IF(BC458="",0,IFERROR(INDEX(LMH_STEP,MATCH(BC458,LMH_KEY,0)),0))</f>
        <v>-1</v>
      </c>
      <c r="CM458" s="21">
        <f>IF(BD458="",0,IFERROR(INDEX(LMH_STEP,MATCH(BD458,LMH_KEY,0)),0))</f>
        <v>-1</v>
      </c>
      <c r="CN458" s="21">
        <f>IF(BE458="",0,IFERROR(INDEX(LMH_STEP,MATCH(BE458,LMH_KEY,0)),0))</f>
        <v>-1</v>
      </c>
      <c r="CO458" s="21">
        <f>IF(BF458="",0,IFERROR(INDEX(LMH_STEP,MATCH(BF458,LMH_KEY,0)),0))</f>
        <v>0</v>
      </c>
      <c r="CP458" s="21">
        <f>IF(BG458="",0,IFERROR(INDEX(LMH_STEP,MATCH(BG458,LMH_KEY,0)),0))</f>
        <v>1</v>
      </c>
      <c r="CQ458" s="21">
        <f>IF(BH458="",0,IFERROR(INDEX(LMH_STEP,MATCH(BH458,LMH_KEY,0)),0))</f>
        <v>1</v>
      </c>
      <c r="CR458" s="21">
        <f>IF(BI458&lt;&gt;"",IFERROR(INDEX(LMH_STEP,MATCH(BI458,LMH_KEY,0)),0),CK458)</f>
        <v>0</v>
      </c>
      <c r="CS458" s="21">
        <f>IF(BJ458&lt;&gt;"",IFERROR(INDEX(LMH_STEP,MATCH(BJ458,LMH_KEY,0)),0),CL458)</f>
        <v>-1</v>
      </c>
      <c r="CT458" s="21">
        <f>IF(BK458&lt;&gt;"",IFERROR(INDEX(LMH_STEP,MATCH(BK458,LMH_KEY,0)),0),CM458)</f>
        <v>-1</v>
      </c>
      <c r="CU458" s="21">
        <f>IF(BL458&lt;&gt;"",IFERROR(INDEX(LMH_STEP,MATCH(BL458,LMH_KEY,0)),0),CN458)</f>
        <v>-1</v>
      </c>
      <c r="CV458" s="21">
        <f>IF(BM458&lt;&gt;"",IFERROR(INDEX(LMH_STEP,MATCH(BM458,LMH_KEY,0)),0),CO458)</f>
        <v>0</v>
      </c>
      <c r="CW458" s="21">
        <f>IF(BN458&lt;&gt;"",IFERROR(INDEX(LMH_STEP,MATCH(BN458,LMH_KEY,0)),0),CP458)</f>
        <v>1</v>
      </c>
      <c r="CX458" s="21">
        <f>IF(BO458&lt;&gt;"",IFERROR(INDEX(LMH_STEP,MATCH(BO458,LMH_KEY,0)),0),CQ458)</f>
        <v>1</v>
      </c>
      <c r="CY458" s="21">
        <f>COUNTA(BI458:BO458)+IF(BP458&lt;&gt;"",1,0)+IFERROR(INDEX(RM_LCNT,MATCH($U458,RM_KEY,0)),0)</f>
        <v>0</v>
      </c>
      <c r="CZ458" s="21">
        <f>IF((BW458+BX458+BY458+BZ458+CA458+CB458+CC458)=0,0,(BW458*CK458+BX458*CL458+BY458*CM458+BZ458*CN458+CA458*CO458+CB458*CP458+CC458*CQ458)/(BW458+BX458+BY458+BZ458+CA458+CB458+CC458))</f>
        <v>-0.263157894736842</v>
      </c>
      <c r="DA458" s="21">
        <f>IF((CD458+CE458+CF458+CG458+CH458+CI458+CJ458)=0,0,(CD458*CR458+CE458*CS458+CF458*CT458+CG458*CU458+CH458*CV458+CI458*CW458+CJ458*CX458)/(CD458+CE458+CF458+CG458+CH458+CI458+CJ458))</f>
        <v>-0.263157894736842</v>
      </c>
    </row>
    <row r="459" ht="70" customHeight="1">
      <c r="A459" s="59" t="inlineStr">
        <is>
          <t>iFile</t>
        </is>
      </c>
      <c r="B459" s="17" t="inlineStr">
        <is>
          <t>XBRL Consulting</t>
        </is>
      </c>
      <c r="C459" s="17" t="n">
        <v>2</v>
      </c>
      <c r="D459" s="17" t="inlineStr">
        <is>
          <t>IRIS2045</t>
        </is>
      </c>
      <c r="E459" s="17" t="inlineStr">
        <is>
          <t>Bhagyashree Kamble</t>
        </is>
      </c>
      <c r="F459" s="17" t="inlineStr">
        <is>
          <t>Analyst</t>
        </is>
      </c>
      <c r="G459" s="17" t="inlineStr">
        <is>
          <t>Rahul Dhamne</t>
        </is>
      </c>
      <c r="H459" s="17" t="inlineStr">
        <is>
          <t>IRIS0362</t>
        </is>
      </c>
      <c r="I459" s="17" t="n">
        <v>5.5</v>
      </c>
      <c r="J459" s="17" t="inlineStr">
        <is>
          <t>B.Com</t>
        </is>
      </c>
      <c r="K459" s="17" t="inlineStr">
        <is>
          <t>L3 – Professional / Associate</t>
        </is>
      </c>
      <c r="L459" s="82" t="inlineStr">
        <is>
          <t>20 of 20</t>
        </is>
      </c>
      <c r="M459" s="83" t="n"/>
      <c r="N459"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59" s="83" t="inlineStr">
        <is>
          <t>Latest rating: 2 · Potential: Medium · 9-box: Reliable Specialist</t>
        </is>
      </c>
      <c r="P459" s="83" t="inlineStr">
        <is>
          <t>Complexity &amp; Expertise: A3: Taxonomy development and validation-rule development, mapping client data to XBRL standards → moved up 0.5
Autonomy &amp; Decision: A2: Only creating validations named → matches the start
Accountability &amp; Impact: A2: Validation rules and client support for taxonomy → matches the start
Leadership &amp; Strategy: A1: None described → matches the start</t>
        </is>
      </c>
      <c r="Q459" s="84" t="inlineStr">
        <is>
          <t>Open ▸</t>
        </is>
      </c>
      <c r="R459" s="84" t="inlineStr">
        <is>
          <t>Card ▸</t>
        </is>
      </c>
      <c r="S459" s="85" t="inlineStr">
        <is>
          <t>Consulting &amp; Professional Services</t>
        </is>
      </c>
      <c r="T459" s="86" t="inlineStr">
        <is>
          <t>Taxonomy Design &amp; Regulatory Consulting</t>
        </is>
      </c>
      <c r="U459" s="86" t="inlineStr">
        <is>
          <t>R011</t>
        </is>
      </c>
      <c r="V459" s="86" t="inlineStr">
        <is>
          <t>Taxonomy Design &amp; Regulatory Consulting · IC</t>
        </is>
      </c>
      <c r="W459" s="101" t="inlineStr">
        <is>
          <t>A3</t>
        </is>
      </c>
      <c r="X459" s="86" t="inlineStr">
        <is>
          <t>Band A · Practitioner</t>
        </is>
      </c>
      <c r="Y459" s="86" t="inlineStr">
        <is>
          <t>Senior Taxonomy Analyst</t>
        </is>
      </c>
      <c r="Z459" s="86" t="n"/>
      <c r="AA459" s="86" t="inlineStr">
        <is>
          <t>Placed at A3 by the evidence: six ratings × market-derived weights and rules R1–R13 · no move needed for the reporting line</t>
        </is>
      </c>
      <c r="AB459" s="86" t="n"/>
      <c r="AC459" s="88" t="inlineStr">
        <is>
          <t>A2</t>
        </is>
      </c>
      <c r="AD459" s="21" t="inlineStr">
        <is>
          <t>High · 5.5 yrs vs market 2–5 yrs for A3</t>
        </is>
      </c>
      <c r="AE459" s="21" t="n"/>
      <c r="AF459" s="21" t="inlineStr">
        <is>
          <t>P2 · SFIA 3 Apply</t>
        </is>
      </c>
      <c r="AG459" s="89" t="str">
        <f>IFERROR(IF(INDEX(RM_I_C,MATCH($U459,RM_KEY,0))="","",INDEX(RM_I_C,MATCH($U459,RM_KEY,0))),"")</f>
        <v>H</v>
      </c>
      <c r="AH459" s="90" t="str">
        <f>IFERROR(IF(INDEX(RM_I_Au,MATCH($U459,RM_KEY,0))="","",INDEX(RM_I_Au,MATCH($U459,RM_KEY,0))),"")</f>
        <v>M</v>
      </c>
      <c r="AI459" s="90" t="str">
        <f>IFERROR(IF(INDEX(RM_I_Ac,MATCH($U459,RM_KEY,0))="","",INDEX(RM_I_Ac,MATCH($U459,RM_KEY,0))),"")</f>
        <v>M</v>
      </c>
      <c r="AJ459" s="90" t="str">
        <f>IFERROR(IF(INDEX(RM_I_L,MATCH($U459,RM_KEY,0))="","",INDEX(RM_I_L,MATCH($U459,RM_KEY,0))),"")</f>
        <v>L</v>
      </c>
      <c r="AK459" s="90" t="str">
        <f>IFERROR(IF(INDEX(RM_I_BI,MATCH($U459,RM_KEY,0))="","",INDEX(RM_I_BI,MATCH($U459,RM_KEY,0))),"")</f>
        <v>L</v>
      </c>
      <c r="AL459" s="90" t="str">
        <f>IFERROR(IF(INDEX(RM_I_Exp,MATCH($U459,RM_KEY,0))="","",INDEX(RM_I_Exp,MATCH($U459,RM_KEY,0))),"")</f>
        <v>L</v>
      </c>
      <c r="AM459" s="90" t="str">
        <f>IFERROR(IF(INDEX(RM_I_Edu,MATCH($U459,RM_KEY,0))="","",INDEX(RM_I_Edu,MATCH($U459,RM_KEY,0))),"")</f>
        <v>L</v>
      </c>
      <c r="AN459" s="91" t="str">
        <f>IFERROR(IF(INDEX(RM_M_C,MATCH($U459,RM_KEY,0))="","",INDEX(RM_M_C,MATCH($U459,RM_KEY,0))),"")</f>
        <v>H</v>
      </c>
      <c r="AO459" s="92" t="str">
        <f>IFERROR(IF(INDEX(RM_M_Au,MATCH($U459,RM_KEY,0))="","",INDEX(RM_M_Au,MATCH($U459,RM_KEY,0))),"")</f>
        <v>M</v>
      </c>
      <c r="AP459" s="92" t="str">
        <f>IFERROR(IF(INDEX(RM_M_Ac,MATCH($U459,RM_KEY,0))="","",INDEX(RM_M_Ac,MATCH($U459,RM_KEY,0))),"")</f>
        <v>M</v>
      </c>
      <c r="AQ459" s="92" t="str">
        <f>IFERROR(IF(INDEX(RM_M_L,MATCH($U459,RM_KEY,0))="","",INDEX(RM_M_L,MATCH($U459,RM_KEY,0))),"")</f>
        <v>L</v>
      </c>
      <c r="AR459" s="92" t="str">
        <f>IFERROR(IF(INDEX(RM_M_BI,MATCH($U459,RM_KEY,0))="","",INDEX(RM_M_BI,MATCH($U459,RM_KEY,0))),"")</f>
        <v>L</v>
      </c>
      <c r="AS459" s="92" t="str">
        <f>IFERROR(IF(INDEX(RM_M_Exp,MATCH($U459,RM_KEY,0))="","",INDEX(RM_M_Exp,MATCH($U459,RM_KEY,0))),"")</f>
        <v>L</v>
      </c>
      <c r="AT459" s="92" t="str">
        <f>IFERROR(IF(INDEX(RM_M_Edu,MATCH($U459,RM_KEY,0))="","",INDEX(RM_M_Edu,MATCH($U459,RM_KEY,0))),"")</f>
        <v>L</v>
      </c>
      <c r="AU459" s="93" t="str">
        <f>IFERROR(IF(INDEX(RM_L_C,MATCH($U459,RM_KEY,0))="","",INDEX(RM_L_C,MATCH($U459,RM_KEY,0))),"")</f>
        <v/>
      </c>
      <c r="AV459" s="94" t="str">
        <f>IFERROR(IF(INDEX(RM_L_Au,MATCH($U459,RM_KEY,0))="","",INDEX(RM_L_Au,MATCH($U459,RM_KEY,0))),"")</f>
        <v/>
      </c>
      <c r="AW459" s="94" t="str">
        <f>IFERROR(IF(INDEX(RM_L_Ac,MATCH($U459,RM_KEY,0))="","",INDEX(RM_L_Ac,MATCH($U459,RM_KEY,0))),"")</f>
        <v/>
      </c>
      <c r="AX459" s="94" t="str">
        <f>IFERROR(IF(INDEX(RM_L_L,MATCH($U459,RM_KEY,0))="","",INDEX(RM_L_L,MATCH($U459,RM_KEY,0))),"")</f>
        <v/>
      </c>
      <c r="AY459" s="94" t="str">
        <f>IFERROR(IF(INDEX(RM_L_BI,MATCH($U459,RM_KEY,0))="","",INDEX(RM_L_BI,MATCH($U459,RM_KEY,0))),"")</f>
        <v/>
      </c>
      <c r="AZ459" s="94" t="str">
        <f>IFERROR(IF(INDEX(RM_L_Exp,MATCH($U459,RM_KEY,0))="","",INDEX(RM_L_Exp,MATCH($U459,RM_KEY,0))),"")</f>
        <v/>
      </c>
      <c r="BA459" s="94" t="str">
        <f>IFERROR(IF(INDEX(RM_L_Edu,MATCH($U459,RM_KEY,0))="","",INDEX(RM_L_Edu,MATCH($U459,RM_KEY,0))),"")</f>
        <v/>
      </c>
      <c r="BB459" s="89" t="inlineStr">
        <is>
          <t>M</t>
        </is>
      </c>
      <c r="BC459" s="90" t="inlineStr">
        <is>
          <t>L</t>
        </is>
      </c>
      <c r="BD459" s="90" t="inlineStr">
        <is>
          <t>L</t>
        </is>
      </c>
      <c r="BE459" s="90" t="inlineStr">
        <is>
          <t>L</t>
        </is>
      </c>
      <c r="BF459" s="90" t="n"/>
      <c r="BG459" s="90" t="inlineStr">
        <is>
          <t>H</t>
        </is>
      </c>
      <c r="BH459" s="90" t="inlineStr">
        <is>
          <t>M</t>
        </is>
      </c>
      <c r="BI459" s="93" t="n"/>
      <c r="BJ459" s="94" t="n"/>
      <c r="BK459" s="94" t="n"/>
      <c r="BL459" s="94" t="n"/>
      <c r="BM459" s="94" t="n"/>
      <c r="BN459" s="94" t="n"/>
      <c r="BO459" s="94" t="n"/>
      <c r="BP459" s="63" t="n"/>
      <c r="BQ459" s="95" t="str">
        <f>IF(CY459=0,"",IF(BP459&lt;&gt;"",BP459,IF(LEFT(W459,1)="X",W459,IF(OR(W459="B+",W459="C+"),INDEX(LAD_PC,MAX(1,MIN(14,MATCH(W459,LAD_PC,0)+IF((DA459-CZ459)&gt;=0.5,1,IF((DA459-CZ459)&lt;=-0.5,-1,0))))),INDEX(LAD_STD,MAX(1,MIN(12,MATCH(W459,LAD_STD,0)+IF((DA459-CZ459)&gt;=0.5,1,IF((DA459-CZ459)&lt;=-0.5,-1,0)))))))))</f>
        <v/>
      </c>
      <c r="BR459" s="86" t="str">
        <f>IF(BQ459="","",IFERROR(CHOOSE(INDEX(B_RANK,MATCH(BQ459,B_LVL,0)),"Band A · Practitioner","Band B · Specialist / Manager","B+ · Player-Coach","Band C · Principal / Head","C+ · Player-Coach","Band D · Business leadership","Band E · Enterprise leadership"),"Band X · Consultant"))</f>
        <v/>
      </c>
      <c r="BS459" s="86" t="str">
        <f>IF(BQ459="","",IF(BQ459=W459,"• Same",IF(INDEX(B_VAL,MATCH(BQ459,B_LVL,0))&gt;INDEX(B_VAL,MATCH(W459,B_LVL,0)),"▲ Up","▼ Down")))</f>
        <v/>
      </c>
      <c r="BT459" s="95" t="str">
        <f>IF(BQ459&lt;&gt;"",BQ459,W459)</f>
        <v>A3</v>
      </c>
      <c r="BU459" s="86" t="str">
        <f>IFERROR(IF($H459="","—",IF(OR(LEFT(BT459,1)="X",LEFT(INDEX($BT$7:$BT$592,MATCH($H459,$D$7:$D$592,0)),1)="X"),"—",IF(AND(LEFT(BT459,1)="E",LEFT(INDEX($BT$7:$BT$592,MATCH($H459,$D$7:$D$592,0)),1)="E"),"Exception · Band E",IF(INDEX(B_VAL,MATCH(BT459,B_LVL,0))&gt;=INDEX(B_VAL,MATCH(INDEX($BT$7:$BT$592,MATCH($H459,$D$7:$D$592,0)),B_LVL,0)),"⚠ At or above the manager",IF(INDEX(B_RANK,MATCH(BT459,B_LVL,0))=INDEX(B_RANK,MATCH(INDEX($BT$7:$BT$592,MATCH($H459,$D$7:$D$592,0)),B_LVL,0)),"⚠ Same band as the manager","OK"))))),"—")</f>
        <v>OK</v>
      </c>
      <c r="BV459" s="64" t="n"/>
      <c r="BW459" s="20">
        <f>IFERROR(INDEX(LMH_PTS,MATCH(AG459,LMH_KEY,0)),0)</f>
        <v>9</v>
      </c>
      <c r="BX459" s="21">
        <f>IFERROR(INDEX(LMH_PTS,MATCH(AH459,LMH_KEY,0)),0)</f>
        <v>3</v>
      </c>
      <c r="BY459" s="21">
        <f>IFERROR(INDEX(LMH_PTS,MATCH(AI459,LMH_KEY,0)),0)</f>
        <v>3</v>
      </c>
      <c r="BZ459" s="21">
        <f>IFERROR(INDEX(LMH_PTS,MATCH(AJ459,LMH_KEY,0)),0)</f>
        <v>1</v>
      </c>
      <c r="CA459" s="21">
        <f>IFERROR(INDEX(LMH_PTS,MATCH(AK459,LMH_KEY,0)),0)</f>
        <v>1</v>
      </c>
      <c r="CB459" s="21">
        <f>IFERROR(INDEX(LMH_PTS,MATCH(AL459,LMH_KEY,0)),0)</f>
        <v>1</v>
      </c>
      <c r="CC459" s="21">
        <f>IFERROR(INDEX(LMH_PTS,MATCH(AM459,LMH_KEY,0)),0)</f>
        <v>1</v>
      </c>
      <c r="CD459" s="21">
        <f>IFERROR(INDEX(LMH_PTS,MATCH(IF(AU459&lt;&gt;"",AU459,AG459),LMH_KEY,0)),0)</f>
        <v>9</v>
      </c>
      <c r="CE459" s="21">
        <f>IFERROR(INDEX(LMH_PTS,MATCH(IF(AV459&lt;&gt;"",AV459,AH459),LMH_KEY,0)),0)</f>
        <v>3</v>
      </c>
      <c r="CF459" s="21">
        <f>IFERROR(INDEX(LMH_PTS,MATCH(IF(AW459&lt;&gt;"",AW459,AI459),LMH_KEY,0)),0)</f>
        <v>3</v>
      </c>
      <c r="CG459" s="21">
        <f>IFERROR(INDEX(LMH_PTS,MATCH(IF(AX459&lt;&gt;"",AX459,AJ459),LMH_KEY,0)),0)</f>
        <v>1</v>
      </c>
      <c r="CH459" s="21">
        <f>IFERROR(INDEX(LMH_PTS,MATCH(IF(AY459&lt;&gt;"",AY459,AK459),LMH_KEY,0)),0)</f>
        <v>1</v>
      </c>
      <c r="CI459" s="21">
        <f>IFERROR(INDEX(LMH_PTS,MATCH(IF(AZ459&lt;&gt;"",AZ459,AL459),LMH_KEY,0)),0)</f>
        <v>1</v>
      </c>
      <c r="CJ459" s="21">
        <f>IFERROR(INDEX(LMH_PTS,MATCH(IF(BA459&lt;&gt;"",BA459,AM459),LMH_KEY,0)),0)</f>
        <v>1</v>
      </c>
      <c r="CK459" s="21">
        <f>IF(BB459="",0,IFERROR(INDEX(LMH_STEP,MATCH(BB459,LMH_KEY,0)),0))</f>
        <v>0</v>
      </c>
      <c r="CL459" s="21">
        <f>IF(BC459="",0,IFERROR(INDEX(LMH_STEP,MATCH(BC459,LMH_KEY,0)),0))</f>
        <v>-1</v>
      </c>
      <c r="CM459" s="21">
        <f>IF(BD459="",0,IFERROR(INDEX(LMH_STEP,MATCH(BD459,LMH_KEY,0)),0))</f>
        <v>-1</v>
      </c>
      <c r="CN459" s="21">
        <f>IF(BE459="",0,IFERROR(INDEX(LMH_STEP,MATCH(BE459,LMH_KEY,0)),0))</f>
        <v>-1</v>
      </c>
      <c r="CO459" s="21">
        <f>IF(BF459="",0,IFERROR(INDEX(LMH_STEP,MATCH(BF459,LMH_KEY,0)),0))</f>
        <v>0</v>
      </c>
      <c r="CP459" s="21">
        <f>IF(BG459="",0,IFERROR(INDEX(LMH_STEP,MATCH(BG459,LMH_KEY,0)),0))</f>
        <v>1</v>
      </c>
      <c r="CQ459" s="21">
        <f>IF(BH459="",0,IFERROR(INDEX(LMH_STEP,MATCH(BH459,LMH_KEY,0)),0))</f>
        <v>0</v>
      </c>
      <c r="CR459" s="21">
        <f>IF(BI459&lt;&gt;"",IFERROR(INDEX(LMH_STEP,MATCH(BI459,LMH_KEY,0)),0),CK459)</f>
        <v>0</v>
      </c>
      <c r="CS459" s="21">
        <f>IF(BJ459&lt;&gt;"",IFERROR(INDEX(LMH_STEP,MATCH(BJ459,LMH_KEY,0)),0),CL459)</f>
        <v>-1</v>
      </c>
      <c r="CT459" s="21">
        <f>IF(BK459&lt;&gt;"",IFERROR(INDEX(LMH_STEP,MATCH(BK459,LMH_KEY,0)),0),CM459)</f>
        <v>-1</v>
      </c>
      <c r="CU459" s="21">
        <f>IF(BL459&lt;&gt;"",IFERROR(INDEX(LMH_STEP,MATCH(BL459,LMH_KEY,0)),0),CN459)</f>
        <v>-1</v>
      </c>
      <c r="CV459" s="21">
        <f>IF(BM459&lt;&gt;"",IFERROR(INDEX(LMH_STEP,MATCH(BM459,LMH_KEY,0)),0),CO459)</f>
        <v>0</v>
      </c>
      <c r="CW459" s="21">
        <f>IF(BN459&lt;&gt;"",IFERROR(INDEX(LMH_STEP,MATCH(BN459,LMH_KEY,0)),0),CP459)</f>
        <v>1</v>
      </c>
      <c r="CX459" s="21">
        <f>IF(BO459&lt;&gt;"",IFERROR(INDEX(LMH_STEP,MATCH(BO459,LMH_KEY,0)),0),CQ459)</f>
        <v>0</v>
      </c>
      <c r="CY459" s="21">
        <f>COUNTA(BI459:BO459)+IF(BP459&lt;&gt;"",1,0)+IFERROR(INDEX(RM_LCNT,MATCH($U459,RM_KEY,0)),0)</f>
        <v>0</v>
      </c>
      <c r="CZ459" s="21">
        <f>IF((BW459+BX459+BY459+BZ459+CA459+CB459+CC459)=0,0,(BW459*CK459+BX459*CL459+BY459*CM459+BZ459*CN459+CA459*CO459+CB459*CP459+CC459*CQ459)/(BW459+BX459+BY459+BZ459+CA459+CB459+CC459))</f>
        <v>-0.315789473684211</v>
      </c>
      <c r="DA459" s="21">
        <f>IF((CD459+CE459+CF459+CG459+CH459+CI459+CJ459)=0,0,(CD459*CR459+CE459*CS459+CF459*CT459+CG459*CU459+CH459*CV459+CI459*CW459+CJ459*CX459)/(CD459+CE459+CF459+CG459+CH459+CI459+CJ459))</f>
        <v>-0.315789473684211</v>
      </c>
    </row>
    <row r="460" ht="70" customHeight="1">
      <c r="A460" s="59" t="inlineStr">
        <is>
          <t>iFile</t>
        </is>
      </c>
      <c r="B460" s="17" t="inlineStr">
        <is>
          <t>XBRL Consulting</t>
        </is>
      </c>
      <c r="C460" s="17" t="n">
        <v>2</v>
      </c>
      <c r="D460" s="17" t="inlineStr">
        <is>
          <t>IRIS0617</t>
        </is>
      </c>
      <c r="E460" s="17" t="inlineStr">
        <is>
          <t>Bhakti Gosavi</t>
        </is>
      </c>
      <c r="F460" s="17" t="inlineStr">
        <is>
          <t>Analyst</t>
        </is>
      </c>
      <c r="G460" s="17" t="inlineStr">
        <is>
          <t>Rahul Dhamne</t>
        </is>
      </c>
      <c r="H460" s="17" t="inlineStr">
        <is>
          <t>IRIS0362</t>
        </is>
      </c>
      <c r="I460" s="17" t="n">
        <v>15.4</v>
      </c>
      <c r="J460" s="17" t="inlineStr">
        <is>
          <t>M.Com</t>
        </is>
      </c>
      <c r="K460" s="17" t="inlineStr">
        <is>
          <t>L3 – Professional / Associate</t>
        </is>
      </c>
      <c r="L460" s="82" t="inlineStr">
        <is>
          <t>20 of 20</t>
        </is>
      </c>
      <c r="M460" s="83" t="n"/>
      <c r="N460"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60" s="83" t="inlineStr">
        <is>
          <t>Latest rating: 2 · Potential: Medium · 9-box: Reliable Specialist</t>
        </is>
      </c>
      <c r="P460" s="83" t="inlineStr">
        <is>
          <t>Complexity &amp; Expertise: A2: Formula creation and testing, instance creation, tool testing; routine taxonomy tasks, tersely described → matches the start
Autonomy &amp; Decision: A2: Only independent decision named is formula testing → matches the start
Accountability &amp; Impact: A2: Accountable for own formula creation and testing; consequence is rework → matches the start
Leadership &amp; Strategy: A1: No guiding or leading of others described → matches the start</t>
        </is>
      </c>
      <c r="Q460" s="84" t="inlineStr">
        <is>
          <t>Open ▸</t>
        </is>
      </c>
      <c r="R460" s="84" t="inlineStr">
        <is>
          <t>Card ▸</t>
        </is>
      </c>
      <c r="S460" s="85" t="inlineStr">
        <is>
          <t>Consulting &amp; Professional Services</t>
        </is>
      </c>
      <c r="T460" s="86" t="inlineStr">
        <is>
          <t>Taxonomy Design &amp; Regulatory Consulting</t>
        </is>
      </c>
      <c r="U460" s="86" t="inlineStr">
        <is>
          <t>R011</t>
        </is>
      </c>
      <c r="V460" s="86" t="inlineStr">
        <is>
          <t>Taxonomy Design &amp; Regulatory Consulting · IC</t>
        </is>
      </c>
      <c r="W460" s="101" t="inlineStr">
        <is>
          <t>A3</t>
        </is>
      </c>
      <c r="X460" s="86" t="inlineStr">
        <is>
          <t>Band A · Practitioner</t>
        </is>
      </c>
      <c r="Y460" s="86" t="inlineStr">
        <is>
          <t>Senior Taxonomy Analyst</t>
        </is>
      </c>
      <c r="Z460" s="86" t="n"/>
      <c r="AA460" s="86" t="inlineStr">
        <is>
          <t>Placed at A3 by the evidence: six ratings × market-derived weights and rules R1–R13 · no move needed for the reporting line</t>
        </is>
      </c>
      <c r="AB460" s="86" t="n"/>
      <c r="AC460" s="88" t="inlineStr">
        <is>
          <t>A3</t>
        </is>
      </c>
      <c r="AD460" s="21" t="inlineStr">
        <is>
          <t>High · 15.4 yrs vs market 2–5 yrs for A3</t>
        </is>
      </c>
      <c r="AE460" s="21" t="n"/>
      <c r="AF460" s="21" t="inlineStr">
        <is>
          <t>P2 · SFIA 3 Apply</t>
        </is>
      </c>
      <c r="AG460" s="89" t="str">
        <f>IFERROR(IF(INDEX(RM_I_C,MATCH($U460,RM_KEY,0))="","",INDEX(RM_I_C,MATCH($U460,RM_KEY,0))),"")</f>
        <v>H</v>
      </c>
      <c r="AH460" s="90" t="str">
        <f>IFERROR(IF(INDEX(RM_I_Au,MATCH($U460,RM_KEY,0))="","",INDEX(RM_I_Au,MATCH($U460,RM_KEY,0))),"")</f>
        <v>M</v>
      </c>
      <c r="AI460" s="90" t="str">
        <f>IFERROR(IF(INDEX(RM_I_Ac,MATCH($U460,RM_KEY,0))="","",INDEX(RM_I_Ac,MATCH($U460,RM_KEY,0))),"")</f>
        <v>M</v>
      </c>
      <c r="AJ460" s="90" t="str">
        <f>IFERROR(IF(INDEX(RM_I_L,MATCH($U460,RM_KEY,0))="","",INDEX(RM_I_L,MATCH($U460,RM_KEY,0))),"")</f>
        <v>L</v>
      </c>
      <c r="AK460" s="90" t="str">
        <f>IFERROR(IF(INDEX(RM_I_BI,MATCH($U460,RM_KEY,0))="","",INDEX(RM_I_BI,MATCH($U460,RM_KEY,0))),"")</f>
        <v>L</v>
      </c>
      <c r="AL460" s="90" t="str">
        <f>IFERROR(IF(INDEX(RM_I_Exp,MATCH($U460,RM_KEY,0))="","",INDEX(RM_I_Exp,MATCH($U460,RM_KEY,0))),"")</f>
        <v>L</v>
      </c>
      <c r="AM460" s="90" t="str">
        <f>IFERROR(IF(INDEX(RM_I_Edu,MATCH($U460,RM_KEY,0))="","",INDEX(RM_I_Edu,MATCH($U460,RM_KEY,0))),"")</f>
        <v>L</v>
      </c>
      <c r="AN460" s="91" t="str">
        <f>IFERROR(IF(INDEX(RM_M_C,MATCH($U460,RM_KEY,0))="","",INDEX(RM_M_C,MATCH($U460,RM_KEY,0))),"")</f>
        <v>H</v>
      </c>
      <c r="AO460" s="92" t="str">
        <f>IFERROR(IF(INDEX(RM_M_Au,MATCH($U460,RM_KEY,0))="","",INDEX(RM_M_Au,MATCH($U460,RM_KEY,0))),"")</f>
        <v>M</v>
      </c>
      <c r="AP460" s="92" t="str">
        <f>IFERROR(IF(INDEX(RM_M_Ac,MATCH($U460,RM_KEY,0))="","",INDEX(RM_M_Ac,MATCH($U460,RM_KEY,0))),"")</f>
        <v>M</v>
      </c>
      <c r="AQ460" s="92" t="str">
        <f>IFERROR(IF(INDEX(RM_M_L,MATCH($U460,RM_KEY,0))="","",INDEX(RM_M_L,MATCH($U460,RM_KEY,0))),"")</f>
        <v>L</v>
      </c>
      <c r="AR460" s="92" t="str">
        <f>IFERROR(IF(INDEX(RM_M_BI,MATCH($U460,RM_KEY,0))="","",INDEX(RM_M_BI,MATCH($U460,RM_KEY,0))),"")</f>
        <v>L</v>
      </c>
      <c r="AS460" s="92" t="str">
        <f>IFERROR(IF(INDEX(RM_M_Exp,MATCH($U460,RM_KEY,0))="","",INDEX(RM_M_Exp,MATCH($U460,RM_KEY,0))),"")</f>
        <v>L</v>
      </c>
      <c r="AT460" s="92" t="str">
        <f>IFERROR(IF(INDEX(RM_M_Edu,MATCH($U460,RM_KEY,0))="","",INDEX(RM_M_Edu,MATCH($U460,RM_KEY,0))),"")</f>
        <v>L</v>
      </c>
      <c r="AU460" s="93" t="str">
        <f>IFERROR(IF(INDEX(RM_L_C,MATCH($U460,RM_KEY,0))="","",INDEX(RM_L_C,MATCH($U460,RM_KEY,0))),"")</f>
        <v/>
      </c>
      <c r="AV460" s="94" t="str">
        <f>IFERROR(IF(INDEX(RM_L_Au,MATCH($U460,RM_KEY,0))="","",INDEX(RM_L_Au,MATCH($U460,RM_KEY,0))),"")</f>
        <v/>
      </c>
      <c r="AW460" s="94" t="str">
        <f>IFERROR(IF(INDEX(RM_L_Ac,MATCH($U460,RM_KEY,0))="","",INDEX(RM_L_Ac,MATCH($U460,RM_KEY,0))),"")</f>
        <v/>
      </c>
      <c r="AX460" s="94" t="str">
        <f>IFERROR(IF(INDEX(RM_L_L,MATCH($U460,RM_KEY,0))="","",INDEX(RM_L_L,MATCH($U460,RM_KEY,0))),"")</f>
        <v/>
      </c>
      <c r="AY460" s="94" t="str">
        <f>IFERROR(IF(INDEX(RM_L_BI,MATCH($U460,RM_KEY,0))="","",INDEX(RM_L_BI,MATCH($U460,RM_KEY,0))),"")</f>
        <v/>
      </c>
      <c r="AZ460" s="94" t="str">
        <f>IFERROR(IF(INDEX(RM_L_Exp,MATCH($U460,RM_KEY,0))="","",INDEX(RM_L_Exp,MATCH($U460,RM_KEY,0))),"")</f>
        <v/>
      </c>
      <c r="BA460" s="94" t="str">
        <f>IFERROR(IF(INDEX(RM_L_Edu,MATCH($U460,RM_KEY,0))="","",INDEX(RM_L_Edu,MATCH($U460,RM_KEY,0))),"")</f>
        <v/>
      </c>
      <c r="BB460" s="89" t="inlineStr">
        <is>
          <t>L</t>
        </is>
      </c>
      <c r="BC460" s="90" t="inlineStr">
        <is>
          <t>L</t>
        </is>
      </c>
      <c r="BD460" s="90" t="inlineStr">
        <is>
          <t>L</t>
        </is>
      </c>
      <c r="BE460" s="90" t="inlineStr">
        <is>
          <t>L</t>
        </is>
      </c>
      <c r="BF460" s="90" t="n"/>
      <c r="BG460" s="90" t="inlineStr">
        <is>
          <t>H</t>
        </is>
      </c>
      <c r="BH460" s="90" t="inlineStr">
        <is>
          <t>H</t>
        </is>
      </c>
      <c r="BI460" s="93" t="n"/>
      <c r="BJ460" s="94" t="n"/>
      <c r="BK460" s="94" t="n"/>
      <c r="BL460" s="94" t="n"/>
      <c r="BM460" s="94" t="n"/>
      <c r="BN460" s="94" t="n"/>
      <c r="BO460" s="94" t="n"/>
      <c r="BP460" s="63" t="n"/>
      <c r="BQ460" s="95" t="str">
        <f>IF(CY460=0,"",IF(BP460&lt;&gt;"",BP460,IF(LEFT(W460,1)="X",W460,IF(OR(W460="B+",W460="C+"),INDEX(LAD_PC,MAX(1,MIN(14,MATCH(W460,LAD_PC,0)+IF((DA460-CZ460)&gt;=0.5,1,IF((DA460-CZ460)&lt;=-0.5,-1,0))))),INDEX(LAD_STD,MAX(1,MIN(12,MATCH(W460,LAD_STD,0)+IF((DA460-CZ460)&gt;=0.5,1,IF((DA460-CZ460)&lt;=-0.5,-1,0)))))))))</f>
        <v/>
      </c>
      <c r="BR460" s="86" t="str">
        <f>IF(BQ460="","",IFERROR(CHOOSE(INDEX(B_RANK,MATCH(BQ460,B_LVL,0)),"Band A · Practitioner","Band B · Specialist / Manager","B+ · Player-Coach","Band C · Principal / Head","C+ · Player-Coach","Band D · Business leadership","Band E · Enterprise leadership"),"Band X · Consultant"))</f>
        <v/>
      </c>
      <c r="BS460" s="86" t="str">
        <f>IF(BQ460="","",IF(BQ460=W460,"• Same",IF(INDEX(B_VAL,MATCH(BQ460,B_LVL,0))&gt;INDEX(B_VAL,MATCH(W460,B_LVL,0)),"▲ Up","▼ Down")))</f>
        <v/>
      </c>
      <c r="BT460" s="95" t="str">
        <f>IF(BQ460&lt;&gt;"",BQ460,W460)</f>
        <v>A3</v>
      </c>
      <c r="BU460" s="86" t="str">
        <f>IFERROR(IF($H460="","—",IF(OR(LEFT(BT460,1)="X",LEFT(INDEX($BT$7:$BT$592,MATCH($H460,$D$7:$D$592,0)),1)="X"),"—",IF(AND(LEFT(BT460,1)="E",LEFT(INDEX($BT$7:$BT$592,MATCH($H460,$D$7:$D$592,0)),1)="E"),"Exception · Band E",IF(INDEX(B_VAL,MATCH(BT460,B_LVL,0))&gt;=INDEX(B_VAL,MATCH(INDEX($BT$7:$BT$592,MATCH($H460,$D$7:$D$592,0)),B_LVL,0)),"⚠ At or above the manager",IF(INDEX(B_RANK,MATCH(BT460,B_LVL,0))=INDEX(B_RANK,MATCH(INDEX($BT$7:$BT$592,MATCH($H460,$D$7:$D$592,0)),B_LVL,0)),"⚠ Same band as the manager","OK"))))),"—")</f>
        <v>OK</v>
      </c>
      <c r="BV460" s="64" t="n"/>
      <c r="BW460" s="20">
        <f>IFERROR(INDEX(LMH_PTS,MATCH(AG460,LMH_KEY,0)),0)</f>
        <v>9</v>
      </c>
      <c r="BX460" s="21">
        <f>IFERROR(INDEX(LMH_PTS,MATCH(AH460,LMH_KEY,0)),0)</f>
        <v>3</v>
      </c>
      <c r="BY460" s="21">
        <f>IFERROR(INDEX(LMH_PTS,MATCH(AI460,LMH_KEY,0)),0)</f>
        <v>3</v>
      </c>
      <c r="BZ460" s="21">
        <f>IFERROR(INDEX(LMH_PTS,MATCH(AJ460,LMH_KEY,0)),0)</f>
        <v>1</v>
      </c>
      <c r="CA460" s="21">
        <f>IFERROR(INDEX(LMH_PTS,MATCH(AK460,LMH_KEY,0)),0)</f>
        <v>1</v>
      </c>
      <c r="CB460" s="21">
        <f>IFERROR(INDEX(LMH_PTS,MATCH(AL460,LMH_KEY,0)),0)</f>
        <v>1</v>
      </c>
      <c r="CC460" s="21">
        <f>IFERROR(INDEX(LMH_PTS,MATCH(AM460,LMH_KEY,0)),0)</f>
        <v>1</v>
      </c>
      <c r="CD460" s="21">
        <f>IFERROR(INDEX(LMH_PTS,MATCH(IF(AU460&lt;&gt;"",AU460,AG460),LMH_KEY,0)),0)</f>
        <v>9</v>
      </c>
      <c r="CE460" s="21">
        <f>IFERROR(INDEX(LMH_PTS,MATCH(IF(AV460&lt;&gt;"",AV460,AH460),LMH_KEY,0)),0)</f>
        <v>3</v>
      </c>
      <c r="CF460" s="21">
        <f>IFERROR(INDEX(LMH_PTS,MATCH(IF(AW460&lt;&gt;"",AW460,AI460),LMH_KEY,0)),0)</f>
        <v>3</v>
      </c>
      <c r="CG460" s="21">
        <f>IFERROR(INDEX(LMH_PTS,MATCH(IF(AX460&lt;&gt;"",AX460,AJ460),LMH_KEY,0)),0)</f>
        <v>1</v>
      </c>
      <c r="CH460" s="21">
        <f>IFERROR(INDEX(LMH_PTS,MATCH(IF(AY460&lt;&gt;"",AY460,AK460),LMH_KEY,0)),0)</f>
        <v>1</v>
      </c>
      <c r="CI460" s="21">
        <f>IFERROR(INDEX(LMH_PTS,MATCH(IF(AZ460&lt;&gt;"",AZ460,AL460),LMH_KEY,0)),0)</f>
        <v>1</v>
      </c>
      <c r="CJ460" s="21">
        <f>IFERROR(INDEX(LMH_PTS,MATCH(IF(BA460&lt;&gt;"",BA460,AM460),LMH_KEY,0)),0)</f>
        <v>1</v>
      </c>
      <c r="CK460" s="21">
        <f>IF(BB460="",0,IFERROR(INDEX(LMH_STEP,MATCH(BB460,LMH_KEY,0)),0))</f>
        <v>-1</v>
      </c>
      <c r="CL460" s="21">
        <f>IF(BC460="",0,IFERROR(INDEX(LMH_STEP,MATCH(BC460,LMH_KEY,0)),0))</f>
        <v>-1</v>
      </c>
      <c r="CM460" s="21">
        <f>IF(BD460="",0,IFERROR(INDEX(LMH_STEP,MATCH(BD460,LMH_KEY,0)),0))</f>
        <v>-1</v>
      </c>
      <c r="CN460" s="21">
        <f>IF(BE460="",0,IFERROR(INDEX(LMH_STEP,MATCH(BE460,LMH_KEY,0)),0))</f>
        <v>-1</v>
      </c>
      <c r="CO460" s="21">
        <f>IF(BF460="",0,IFERROR(INDEX(LMH_STEP,MATCH(BF460,LMH_KEY,0)),0))</f>
        <v>0</v>
      </c>
      <c r="CP460" s="21">
        <f>IF(BG460="",0,IFERROR(INDEX(LMH_STEP,MATCH(BG460,LMH_KEY,0)),0))</f>
        <v>1</v>
      </c>
      <c r="CQ460" s="21">
        <f>IF(BH460="",0,IFERROR(INDEX(LMH_STEP,MATCH(BH460,LMH_KEY,0)),0))</f>
        <v>1</v>
      </c>
      <c r="CR460" s="21">
        <f>IF(BI460&lt;&gt;"",IFERROR(INDEX(LMH_STEP,MATCH(BI460,LMH_KEY,0)),0),CK460)</f>
        <v>-1</v>
      </c>
      <c r="CS460" s="21">
        <f>IF(BJ460&lt;&gt;"",IFERROR(INDEX(LMH_STEP,MATCH(BJ460,LMH_KEY,0)),0),CL460)</f>
        <v>-1</v>
      </c>
      <c r="CT460" s="21">
        <f>IF(BK460&lt;&gt;"",IFERROR(INDEX(LMH_STEP,MATCH(BK460,LMH_KEY,0)),0),CM460)</f>
        <v>-1</v>
      </c>
      <c r="CU460" s="21">
        <f>IF(BL460&lt;&gt;"",IFERROR(INDEX(LMH_STEP,MATCH(BL460,LMH_KEY,0)),0),CN460)</f>
        <v>-1</v>
      </c>
      <c r="CV460" s="21">
        <f>IF(BM460&lt;&gt;"",IFERROR(INDEX(LMH_STEP,MATCH(BM460,LMH_KEY,0)),0),CO460)</f>
        <v>0</v>
      </c>
      <c r="CW460" s="21">
        <f>IF(BN460&lt;&gt;"",IFERROR(INDEX(LMH_STEP,MATCH(BN460,LMH_KEY,0)),0),CP460)</f>
        <v>1</v>
      </c>
      <c r="CX460" s="21">
        <f>IF(BO460&lt;&gt;"",IFERROR(INDEX(LMH_STEP,MATCH(BO460,LMH_KEY,0)),0),CQ460)</f>
        <v>1</v>
      </c>
      <c r="CY460" s="21">
        <f>COUNTA(BI460:BO460)+IF(BP460&lt;&gt;"",1,0)+IFERROR(INDEX(RM_LCNT,MATCH($U460,RM_KEY,0)),0)</f>
        <v>0</v>
      </c>
      <c r="CZ460" s="21">
        <f>IF((BW460+BX460+BY460+BZ460+CA460+CB460+CC460)=0,0,(BW460*CK460+BX460*CL460+BY460*CM460+BZ460*CN460+CA460*CO460+CB460*CP460+CC460*CQ460)/(BW460+BX460+BY460+BZ460+CA460+CB460+CC460))</f>
        <v>-0.736842105263158</v>
      </c>
      <c r="DA460" s="21">
        <f>IF((CD460+CE460+CF460+CG460+CH460+CI460+CJ460)=0,0,(CD460*CR460+CE460*CS460+CF460*CT460+CG460*CU460+CH460*CV460+CI460*CW460+CJ460*CX460)/(CD460+CE460+CF460+CG460+CH460+CI460+CJ460))</f>
        <v>-0.736842105263158</v>
      </c>
    </row>
    <row r="461" ht="70" customHeight="1">
      <c r="A461" s="59" t="inlineStr">
        <is>
          <t>iFile</t>
        </is>
      </c>
      <c r="B461" s="17" t="inlineStr">
        <is>
          <t>XBRL Consulting</t>
        </is>
      </c>
      <c r="C461" s="17" t="n">
        <v>2</v>
      </c>
      <c r="D461" s="17" t="inlineStr">
        <is>
          <t>IRIS0049</t>
        </is>
      </c>
      <c r="E461" s="17" t="inlineStr">
        <is>
          <t>Kalyani Sunil Nagap</t>
        </is>
      </c>
      <c r="F461" s="17" t="inlineStr">
        <is>
          <t>Senior Analyst</t>
        </is>
      </c>
      <c r="G461" s="17" t="inlineStr">
        <is>
          <t>Rahul Dhamne</t>
        </is>
      </c>
      <c r="H461" s="17" t="inlineStr">
        <is>
          <t>IRIS0362</t>
        </is>
      </c>
      <c r="I461" s="17" t="n">
        <v>20</v>
      </c>
      <c r="J461" s="17" t="inlineStr">
        <is>
          <t>B.Com</t>
        </is>
      </c>
      <c r="K461" s="17" t="inlineStr">
        <is>
          <t>L4 – Senior</t>
        </is>
      </c>
      <c r="L461" s="82" t="inlineStr">
        <is>
          <t>20 of 20</t>
        </is>
      </c>
      <c r="M461" s="83" t="n"/>
      <c r="N461"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61" s="83" t="inlineStr">
        <is>
          <t>Latest rating: 3 · Potential: Low · 9-box: Reliable Specialist</t>
        </is>
      </c>
      <c r="P461" s="83" t="inlineStr">
        <is>
          <t>Complexity &amp; Expertise: A3: Develops and maintains taxonomies, templates and validation rules; analyses issues and change-request impacts → matches the start
Autonomy &amp; Decision: A2: Decides appropriate testing for changes → moved down 0.5
Accountability &amp; Impact: A3: Change requests implemented and client issues resolved within agreed timelines → matches the start
Leadership &amp; Strategy: A1: None described → moved down 0.5</t>
        </is>
      </c>
      <c r="Q461" s="84" t="inlineStr">
        <is>
          <t>Open ▸</t>
        </is>
      </c>
      <c r="R461" s="84" t="inlineStr">
        <is>
          <t>Card ▸</t>
        </is>
      </c>
      <c r="S461" s="85" t="inlineStr">
        <is>
          <t>Consulting &amp; Professional Services</t>
        </is>
      </c>
      <c r="T461" s="86" t="inlineStr">
        <is>
          <t>Taxonomy Design &amp; Regulatory Consulting</t>
        </is>
      </c>
      <c r="U461" s="86" t="inlineStr">
        <is>
          <t>R011</t>
        </is>
      </c>
      <c r="V461" s="86" t="inlineStr">
        <is>
          <t>Taxonomy Design &amp; Regulatory Consulting · IC</t>
        </is>
      </c>
      <c r="W461" s="101" t="inlineStr">
        <is>
          <t>A3</t>
        </is>
      </c>
      <c r="X461" s="86" t="inlineStr">
        <is>
          <t>Band A · Practitioner</t>
        </is>
      </c>
      <c r="Y461" s="86" t="inlineStr">
        <is>
          <t>Senior Taxonomy Analyst</t>
        </is>
      </c>
      <c r="Z461" s="100" t="inlineStr">
        <is>
          <t>Taxonomy Specialist → Senior Taxonomy Analyst</t>
        </is>
      </c>
      <c r="AA461" s="86" t="inlineStr">
        <is>
          <t>Placed at A3 by the evidence: six ratings × market-derived weights and rules R1–R13 · no move needed for the reporting line</t>
        </is>
      </c>
      <c r="AB461" s="86" t="n"/>
      <c r="AC461" s="88" t="inlineStr">
        <is>
          <t>B1</t>
        </is>
      </c>
      <c r="AD461" s="21" t="inlineStr">
        <is>
          <t>High · 20 yrs vs market 2–5 yrs for A3</t>
        </is>
      </c>
      <c r="AE461" s="21" t="n"/>
      <c r="AF461" s="21" t="inlineStr">
        <is>
          <t>P2 · SFIA 3 Apply</t>
        </is>
      </c>
      <c r="AG461" s="89" t="str">
        <f>IFERROR(IF(INDEX(RM_I_C,MATCH($U461,RM_KEY,0))="","",INDEX(RM_I_C,MATCH($U461,RM_KEY,0))),"")</f>
        <v>H</v>
      </c>
      <c r="AH461" s="90" t="str">
        <f>IFERROR(IF(INDEX(RM_I_Au,MATCH($U461,RM_KEY,0))="","",INDEX(RM_I_Au,MATCH($U461,RM_KEY,0))),"")</f>
        <v>M</v>
      </c>
      <c r="AI461" s="90" t="str">
        <f>IFERROR(IF(INDEX(RM_I_Ac,MATCH($U461,RM_KEY,0))="","",INDEX(RM_I_Ac,MATCH($U461,RM_KEY,0))),"")</f>
        <v>M</v>
      </c>
      <c r="AJ461" s="90" t="str">
        <f>IFERROR(IF(INDEX(RM_I_L,MATCH($U461,RM_KEY,0))="","",INDEX(RM_I_L,MATCH($U461,RM_KEY,0))),"")</f>
        <v>L</v>
      </c>
      <c r="AK461" s="90" t="str">
        <f>IFERROR(IF(INDEX(RM_I_BI,MATCH($U461,RM_KEY,0))="","",INDEX(RM_I_BI,MATCH($U461,RM_KEY,0))),"")</f>
        <v>L</v>
      </c>
      <c r="AL461" s="90" t="str">
        <f>IFERROR(IF(INDEX(RM_I_Exp,MATCH($U461,RM_KEY,0))="","",INDEX(RM_I_Exp,MATCH($U461,RM_KEY,0))),"")</f>
        <v>L</v>
      </c>
      <c r="AM461" s="90" t="str">
        <f>IFERROR(IF(INDEX(RM_I_Edu,MATCH($U461,RM_KEY,0))="","",INDEX(RM_I_Edu,MATCH($U461,RM_KEY,0))),"")</f>
        <v>L</v>
      </c>
      <c r="AN461" s="91" t="str">
        <f>IFERROR(IF(INDEX(RM_M_C,MATCH($U461,RM_KEY,0))="","",INDEX(RM_M_C,MATCH($U461,RM_KEY,0))),"")</f>
        <v>H</v>
      </c>
      <c r="AO461" s="92" t="str">
        <f>IFERROR(IF(INDEX(RM_M_Au,MATCH($U461,RM_KEY,0))="","",INDEX(RM_M_Au,MATCH($U461,RM_KEY,0))),"")</f>
        <v>M</v>
      </c>
      <c r="AP461" s="92" t="str">
        <f>IFERROR(IF(INDEX(RM_M_Ac,MATCH($U461,RM_KEY,0))="","",INDEX(RM_M_Ac,MATCH($U461,RM_KEY,0))),"")</f>
        <v>M</v>
      </c>
      <c r="AQ461" s="92" t="str">
        <f>IFERROR(IF(INDEX(RM_M_L,MATCH($U461,RM_KEY,0))="","",INDEX(RM_M_L,MATCH($U461,RM_KEY,0))),"")</f>
        <v>L</v>
      </c>
      <c r="AR461" s="92" t="str">
        <f>IFERROR(IF(INDEX(RM_M_BI,MATCH($U461,RM_KEY,0))="","",INDEX(RM_M_BI,MATCH($U461,RM_KEY,0))),"")</f>
        <v>L</v>
      </c>
      <c r="AS461" s="92" t="str">
        <f>IFERROR(IF(INDEX(RM_M_Exp,MATCH($U461,RM_KEY,0))="","",INDEX(RM_M_Exp,MATCH($U461,RM_KEY,0))),"")</f>
        <v>L</v>
      </c>
      <c r="AT461" s="92" t="str">
        <f>IFERROR(IF(INDEX(RM_M_Edu,MATCH($U461,RM_KEY,0))="","",INDEX(RM_M_Edu,MATCH($U461,RM_KEY,0))),"")</f>
        <v>L</v>
      </c>
      <c r="AU461" s="93" t="str">
        <f>IFERROR(IF(INDEX(RM_L_C,MATCH($U461,RM_KEY,0))="","",INDEX(RM_L_C,MATCH($U461,RM_KEY,0))),"")</f>
        <v/>
      </c>
      <c r="AV461" s="94" t="str">
        <f>IFERROR(IF(INDEX(RM_L_Au,MATCH($U461,RM_KEY,0))="","",INDEX(RM_L_Au,MATCH($U461,RM_KEY,0))),"")</f>
        <v/>
      </c>
      <c r="AW461" s="94" t="str">
        <f>IFERROR(IF(INDEX(RM_L_Ac,MATCH($U461,RM_KEY,0))="","",INDEX(RM_L_Ac,MATCH($U461,RM_KEY,0))),"")</f>
        <v/>
      </c>
      <c r="AX461" s="94" t="str">
        <f>IFERROR(IF(INDEX(RM_L_L,MATCH($U461,RM_KEY,0))="","",INDEX(RM_L_L,MATCH($U461,RM_KEY,0))),"")</f>
        <v/>
      </c>
      <c r="AY461" s="94" t="str">
        <f>IFERROR(IF(INDEX(RM_L_BI,MATCH($U461,RM_KEY,0))="","",INDEX(RM_L_BI,MATCH($U461,RM_KEY,0))),"")</f>
        <v/>
      </c>
      <c r="AZ461" s="94" t="str">
        <f>IFERROR(IF(INDEX(RM_L_Exp,MATCH($U461,RM_KEY,0))="","",INDEX(RM_L_Exp,MATCH($U461,RM_KEY,0))),"")</f>
        <v/>
      </c>
      <c r="BA461" s="94" t="str">
        <f>IFERROR(IF(INDEX(RM_L_Edu,MATCH($U461,RM_KEY,0))="","",INDEX(RM_L_Edu,MATCH($U461,RM_KEY,0))),"")</f>
        <v/>
      </c>
      <c r="BB461" s="89" t="inlineStr">
        <is>
          <t>M</t>
        </is>
      </c>
      <c r="BC461" s="90" t="inlineStr">
        <is>
          <t>M</t>
        </is>
      </c>
      <c r="BD461" s="90" t="inlineStr">
        <is>
          <t>M</t>
        </is>
      </c>
      <c r="BE461" s="90" t="inlineStr">
        <is>
          <t>L</t>
        </is>
      </c>
      <c r="BF461" s="90" t="n"/>
      <c r="BG461" s="90" t="inlineStr">
        <is>
          <t>H</t>
        </is>
      </c>
      <c r="BH461" s="90" t="inlineStr">
        <is>
          <t>M</t>
        </is>
      </c>
      <c r="BI461" s="93" t="n"/>
      <c r="BJ461" s="94" t="n"/>
      <c r="BK461" s="94" t="n"/>
      <c r="BL461" s="94" t="n"/>
      <c r="BM461" s="94" t="n"/>
      <c r="BN461" s="94" t="n"/>
      <c r="BO461" s="94" t="n"/>
      <c r="BP461" s="63" t="n"/>
      <c r="BQ461" s="95" t="str">
        <f>IF(CY461=0,"",IF(BP461&lt;&gt;"",BP461,IF(LEFT(W461,1)="X",W461,IF(OR(W461="B+",W461="C+"),INDEX(LAD_PC,MAX(1,MIN(14,MATCH(W461,LAD_PC,0)+IF((DA461-CZ461)&gt;=0.5,1,IF((DA461-CZ461)&lt;=-0.5,-1,0))))),INDEX(LAD_STD,MAX(1,MIN(12,MATCH(W461,LAD_STD,0)+IF((DA461-CZ461)&gt;=0.5,1,IF((DA461-CZ461)&lt;=-0.5,-1,0)))))))))</f>
        <v/>
      </c>
      <c r="BR461" s="86" t="str">
        <f>IF(BQ461="","",IFERROR(CHOOSE(INDEX(B_RANK,MATCH(BQ461,B_LVL,0)),"Band A · Practitioner","Band B · Specialist / Manager","B+ · Player-Coach","Band C · Principal / Head","C+ · Player-Coach","Band D · Business leadership","Band E · Enterprise leadership"),"Band X · Consultant"))</f>
        <v/>
      </c>
      <c r="BS461" s="86" t="str">
        <f>IF(BQ461="","",IF(BQ461=W461,"• Same",IF(INDEX(B_VAL,MATCH(BQ461,B_LVL,0))&gt;INDEX(B_VAL,MATCH(W461,B_LVL,0)),"▲ Up","▼ Down")))</f>
        <v/>
      </c>
      <c r="BT461" s="95" t="str">
        <f>IF(BQ461&lt;&gt;"",BQ461,W461)</f>
        <v>A3</v>
      </c>
      <c r="BU461" s="86" t="str">
        <f>IFERROR(IF($H461="","—",IF(OR(LEFT(BT461,1)="X",LEFT(INDEX($BT$7:$BT$592,MATCH($H461,$D$7:$D$592,0)),1)="X"),"—",IF(AND(LEFT(BT461,1)="E",LEFT(INDEX($BT$7:$BT$592,MATCH($H461,$D$7:$D$592,0)),1)="E"),"Exception · Band E",IF(INDEX(B_VAL,MATCH(BT461,B_LVL,0))&gt;=INDEX(B_VAL,MATCH(INDEX($BT$7:$BT$592,MATCH($H461,$D$7:$D$592,0)),B_LVL,0)),"⚠ At or above the manager",IF(INDEX(B_RANK,MATCH(BT461,B_LVL,0))=INDEX(B_RANK,MATCH(INDEX($BT$7:$BT$592,MATCH($H461,$D$7:$D$592,0)),B_LVL,0)),"⚠ Same band as the manager","OK"))))),"—")</f>
        <v>OK</v>
      </c>
      <c r="BV461" s="64" t="n"/>
      <c r="BW461" s="20">
        <f>IFERROR(INDEX(LMH_PTS,MATCH(AG461,LMH_KEY,0)),0)</f>
        <v>9</v>
      </c>
      <c r="BX461" s="21">
        <f>IFERROR(INDEX(LMH_PTS,MATCH(AH461,LMH_KEY,0)),0)</f>
        <v>3</v>
      </c>
      <c r="BY461" s="21">
        <f>IFERROR(INDEX(LMH_PTS,MATCH(AI461,LMH_KEY,0)),0)</f>
        <v>3</v>
      </c>
      <c r="BZ461" s="21">
        <f>IFERROR(INDEX(LMH_PTS,MATCH(AJ461,LMH_KEY,0)),0)</f>
        <v>1</v>
      </c>
      <c r="CA461" s="21">
        <f>IFERROR(INDEX(LMH_PTS,MATCH(AK461,LMH_KEY,0)),0)</f>
        <v>1</v>
      </c>
      <c r="CB461" s="21">
        <f>IFERROR(INDEX(LMH_PTS,MATCH(AL461,LMH_KEY,0)),0)</f>
        <v>1</v>
      </c>
      <c r="CC461" s="21">
        <f>IFERROR(INDEX(LMH_PTS,MATCH(AM461,LMH_KEY,0)),0)</f>
        <v>1</v>
      </c>
      <c r="CD461" s="21">
        <f>IFERROR(INDEX(LMH_PTS,MATCH(IF(AU461&lt;&gt;"",AU461,AG461),LMH_KEY,0)),0)</f>
        <v>9</v>
      </c>
      <c r="CE461" s="21">
        <f>IFERROR(INDEX(LMH_PTS,MATCH(IF(AV461&lt;&gt;"",AV461,AH461),LMH_KEY,0)),0)</f>
        <v>3</v>
      </c>
      <c r="CF461" s="21">
        <f>IFERROR(INDEX(LMH_PTS,MATCH(IF(AW461&lt;&gt;"",AW461,AI461),LMH_KEY,0)),0)</f>
        <v>3</v>
      </c>
      <c r="CG461" s="21">
        <f>IFERROR(INDEX(LMH_PTS,MATCH(IF(AX461&lt;&gt;"",AX461,AJ461),LMH_KEY,0)),0)</f>
        <v>1</v>
      </c>
      <c r="CH461" s="21">
        <f>IFERROR(INDEX(LMH_PTS,MATCH(IF(AY461&lt;&gt;"",AY461,AK461),LMH_KEY,0)),0)</f>
        <v>1</v>
      </c>
      <c r="CI461" s="21">
        <f>IFERROR(INDEX(LMH_PTS,MATCH(IF(AZ461&lt;&gt;"",AZ461,AL461),LMH_KEY,0)),0)</f>
        <v>1</v>
      </c>
      <c r="CJ461" s="21">
        <f>IFERROR(INDEX(LMH_PTS,MATCH(IF(BA461&lt;&gt;"",BA461,AM461),LMH_KEY,0)),0)</f>
        <v>1</v>
      </c>
      <c r="CK461" s="21">
        <f>IF(BB461="",0,IFERROR(INDEX(LMH_STEP,MATCH(BB461,LMH_KEY,0)),0))</f>
        <v>0</v>
      </c>
      <c r="CL461" s="21">
        <f>IF(BC461="",0,IFERROR(INDEX(LMH_STEP,MATCH(BC461,LMH_KEY,0)),0))</f>
        <v>0</v>
      </c>
      <c r="CM461" s="21">
        <f>IF(BD461="",0,IFERROR(INDEX(LMH_STEP,MATCH(BD461,LMH_KEY,0)),0))</f>
        <v>0</v>
      </c>
      <c r="CN461" s="21">
        <f>IF(BE461="",0,IFERROR(INDEX(LMH_STEP,MATCH(BE461,LMH_KEY,0)),0))</f>
        <v>-1</v>
      </c>
      <c r="CO461" s="21">
        <f>IF(BF461="",0,IFERROR(INDEX(LMH_STEP,MATCH(BF461,LMH_KEY,0)),0))</f>
        <v>0</v>
      </c>
      <c r="CP461" s="21">
        <f>IF(BG461="",0,IFERROR(INDEX(LMH_STEP,MATCH(BG461,LMH_KEY,0)),0))</f>
        <v>1</v>
      </c>
      <c r="CQ461" s="21">
        <f>IF(BH461="",0,IFERROR(INDEX(LMH_STEP,MATCH(BH461,LMH_KEY,0)),0))</f>
        <v>0</v>
      </c>
      <c r="CR461" s="21">
        <f>IF(BI461&lt;&gt;"",IFERROR(INDEX(LMH_STEP,MATCH(BI461,LMH_KEY,0)),0),CK461)</f>
        <v>0</v>
      </c>
      <c r="CS461" s="21">
        <f>IF(BJ461&lt;&gt;"",IFERROR(INDEX(LMH_STEP,MATCH(BJ461,LMH_KEY,0)),0),CL461)</f>
        <v>0</v>
      </c>
      <c r="CT461" s="21">
        <f>IF(BK461&lt;&gt;"",IFERROR(INDEX(LMH_STEP,MATCH(BK461,LMH_KEY,0)),0),CM461)</f>
        <v>0</v>
      </c>
      <c r="CU461" s="21">
        <f>IF(BL461&lt;&gt;"",IFERROR(INDEX(LMH_STEP,MATCH(BL461,LMH_KEY,0)),0),CN461)</f>
        <v>-1</v>
      </c>
      <c r="CV461" s="21">
        <f>IF(BM461&lt;&gt;"",IFERROR(INDEX(LMH_STEP,MATCH(BM461,LMH_KEY,0)),0),CO461)</f>
        <v>0</v>
      </c>
      <c r="CW461" s="21">
        <f>IF(BN461&lt;&gt;"",IFERROR(INDEX(LMH_STEP,MATCH(BN461,LMH_KEY,0)),0),CP461)</f>
        <v>1</v>
      </c>
      <c r="CX461" s="21">
        <f>IF(BO461&lt;&gt;"",IFERROR(INDEX(LMH_STEP,MATCH(BO461,LMH_KEY,0)),0),CQ461)</f>
        <v>0</v>
      </c>
      <c r="CY461" s="21">
        <f>COUNTA(BI461:BO461)+IF(BP461&lt;&gt;"",1,0)+IFERROR(INDEX(RM_LCNT,MATCH($U461,RM_KEY,0)),0)</f>
        <v>0</v>
      </c>
      <c r="CZ461" s="21">
        <f>IF((BW461+BX461+BY461+BZ461+CA461+CB461+CC461)=0,0,(BW461*CK461+BX461*CL461+BY461*CM461+BZ461*CN461+CA461*CO461+CB461*CP461+CC461*CQ461)/(BW461+BX461+BY461+BZ461+CA461+CB461+CC461))</f>
        <v>0</v>
      </c>
      <c r="DA461" s="21">
        <f>IF((CD461+CE461+CF461+CG461+CH461+CI461+CJ461)=0,0,(CD461*CR461+CE461*CS461+CF461*CT461+CG461*CU461+CH461*CV461+CI461*CW461+CJ461*CX461)/(CD461+CE461+CF461+CG461+CH461+CI461+CJ461))</f>
        <v>0</v>
      </c>
    </row>
    <row r="462" ht="70" customHeight="1">
      <c r="A462" s="59" t="inlineStr">
        <is>
          <t>iFile</t>
        </is>
      </c>
      <c r="B462" s="17" t="inlineStr">
        <is>
          <t>XBRL Consulting</t>
        </is>
      </c>
      <c r="C462" s="17" t="n">
        <v>2</v>
      </c>
      <c r="D462" s="17" t="inlineStr">
        <is>
          <t>IRIS1248</t>
        </is>
      </c>
      <c r="E462" s="17" t="inlineStr">
        <is>
          <t>Neha Periwal</t>
        </is>
      </c>
      <c r="F462" s="17" t="inlineStr">
        <is>
          <t>Consultant</t>
        </is>
      </c>
      <c r="G462" s="17" t="inlineStr">
        <is>
          <t>Rahul Dhamne</t>
        </is>
      </c>
      <c r="H462" s="17" t="inlineStr">
        <is>
          <t>IRIS0362</t>
        </is>
      </c>
      <c r="I462" s="17" t="n">
        <v>17.5</v>
      </c>
      <c r="J462" s="17" t="inlineStr">
        <is>
          <t>CA</t>
        </is>
      </c>
      <c r="K462" s="17" t="inlineStr">
        <is>
          <t>L3 – Professional / Associate</t>
        </is>
      </c>
      <c r="L462" s="82" t="inlineStr">
        <is>
          <t>20 of 20</t>
        </is>
      </c>
      <c r="M462" s="83" t="n"/>
      <c r="N462"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62" s="83" t="inlineStr">
        <is>
          <t>Latest rating: 3 · Potential: Low · 9-box: Reliable Specialist</t>
        </is>
      </c>
      <c r="P462" s="83" t="inlineStr">
        <is>
          <t>Complexity &amp; Expertise: A3: Taxonomy creation, analysis modelling, business rules, client management; takes calls when scenarios differ → matches the start
Autonomy &amp; Decision: A2: Decides only 'team interaction'; occasional calls on unusual scenarios → moved down 0.5
Accountability &amp; Impact: A2: Accountable for 'anything taxonomy related'; consequence is rework and management mails → moved down 0.5
Leadership &amp; Strategy: A1: Team work and coordination mentioned generically; no guiding of others → moved down 0.5</t>
        </is>
      </c>
      <c r="Q462" s="84" t="inlineStr">
        <is>
          <t>Open ▸</t>
        </is>
      </c>
      <c r="R462" s="84" t="inlineStr">
        <is>
          <t>Card ▸</t>
        </is>
      </c>
      <c r="S462" s="85" t="inlineStr">
        <is>
          <t>Consulting &amp; Professional Services</t>
        </is>
      </c>
      <c r="T462" s="86" t="inlineStr">
        <is>
          <t>Taxonomy Design &amp; Regulatory Consulting</t>
        </is>
      </c>
      <c r="U462" s="86" t="inlineStr">
        <is>
          <t>R011</t>
        </is>
      </c>
      <c r="V462" s="86" t="inlineStr">
        <is>
          <t>Taxonomy Design &amp; Regulatory Consulting · IC</t>
        </is>
      </c>
      <c r="W462" s="101" t="inlineStr">
        <is>
          <t>A3</t>
        </is>
      </c>
      <c r="X462" s="86" t="inlineStr">
        <is>
          <t>Band A · Practitioner</t>
        </is>
      </c>
      <c r="Y462" s="86" t="inlineStr">
        <is>
          <t>Senior Taxonomy Analyst</t>
        </is>
      </c>
      <c r="Z462" s="86" t="n"/>
      <c r="AA462" s="86" t="inlineStr">
        <is>
          <t>Placed at A3 by the evidence: six ratings × market-derived weights and rules R1–R13 · no move needed for the reporting line</t>
        </is>
      </c>
      <c r="AB462" s="86" t="n"/>
      <c r="AC462" s="88" t="inlineStr">
        <is>
          <t>B1</t>
        </is>
      </c>
      <c r="AD462" s="21" t="inlineStr">
        <is>
          <t>High · 17.5 yrs vs market 2–5 yrs for A3</t>
        </is>
      </c>
      <c r="AE462" s="21" t="n"/>
      <c r="AF462" s="21" t="inlineStr">
        <is>
          <t>P2 · SFIA 3 Apply</t>
        </is>
      </c>
      <c r="AG462" s="89" t="str">
        <f>IFERROR(IF(INDEX(RM_I_C,MATCH($U462,RM_KEY,0))="","",INDEX(RM_I_C,MATCH($U462,RM_KEY,0))),"")</f>
        <v>H</v>
      </c>
      <c r="AH462" s="90" t="str">
        <f>IFERROR(IF(INDEX(RM_I_Au,MATCH($U462,RM_KEY,0))="","",INDEX(RM_I_Au,MATCH($U462,RM_KEY,0))),"")</f>
        <v>M</v>
      </c>
      <c r="AI462" s="90" t="str">
        <f>IFERROR(IF(INDEX(RM_I_Ac,MATCH($U462,RM_KEY,0))="","",INDEX(RM_I_Ac,MATCH($U462,RM_KEY,0))),"")</f>
        <v>M</v>
      </c>
      <c r="AJ462" s="90" t="str">
        <f>IFERROR(IF(INDEX(RM_I_L,MATCH($U462,RM_KEY,0))="","",INDEX(RM_I_L,MATCH($U462,RM_KEY,0))),"")</f>
        <v>L</v>
      </c>
      <c r="AK462" s="90" t="str">
        <f>IFERROR(IF(INDEX(RM_I_BI,MATCH($U462,RM_KEY,0))="","",INDEX(RM_I_BI,MATCH($U462,RM_KEY,0))),"")</f>
        <v>L</v>
      </c>
      <c r="AL462" s="90" t="str">
        <f>IFERROR(IF(INDEX(RM_I_Exp,MATCH($U462,RM_KEY,0))="","",INDEX(RM_I_Exp,MATCH($U462,RM_KEY,0))),"")</f>
        <v>L</v>
      </c>
      <c r="AM462" s="90" t="str">
        <f>IFERROR(IF(INDEX(RM_I_Edu,MATCH($U462,RM_KEY,0))="","",INDEX(RM_I_Edu,MATCH($U462,RM_KEY,0))),"")</f>
        <v>L</v>
      </c>
      <c r="AN462" s="91" t="str">
        <f>IFERROR(IF(INDEX(RM_M_C,MATCH($U462,RM_KEY,0))="","",INDEX(RM_M_C,MATCH($U462,RM_KEY,0))),"")</f>
        <v>H</v>
      </c>
      <c r="AO462" s="92" t="str">
        <f>IFERROR(IF(INDEX(RM_M_Au,MATCH($U462,RM_KEY,0))="","",INDEX(RM_M_Au,MATCH($U462,RM_KEY,0))),"")</f>
        <v>M</v>
      </c>
      <c r="AP462" s="92" t="str">
        <f>IFERROR(IF(INDEX(RM_M_Ac,MATCH($U462,RM_KEY,0))="","",INDEX(RM_M_Ac,MATCH($U462,RM_KEY,0))),"")</f>
        <v>M</v>
      </c>
      <c r="AQ462" s="92" t="str">
        <f>IFERROR(IF(INDEX(RM_M_L,MATCH($U462,RM_KEY,0))="","",INDEX(RM_M_L,MATCH($U462,RM_KEY,0))),"")</f>
        <v>L</v>
      </c>
      <c r="AR462" s="92" t="str">
        <f>IFERROR(IF(INDEX(RM_M_BI,MATCH($U462,RM_KEY,0))="","",INDEX(RM_M_BI,MATCH($U462,RM_KEY,0))),"")</f>
        <v>L</v>
      </c>
      <c r="AS462" s="92" t="str">
        <f>IFERROR(IF(INDEX(RM_M_Exp,MATCH($U462,RM_KEY,0))="","",INDEX(RM_M_Exp,MATCH($U462,RM_KEY,0))),"")</f>
        <v>L</v>
      </c>
      <c r="AT462" s="92" t="str">
        <f>IFERROR(IF(INDEX(RM_M_Edu,MATCH($U462,RM_KEY,0))="","",INDEX(RM_M_Edu,MATCH($U462,RM_KEY,0))),"")</f>
        <v>L</v>
      </c>
      <c r="AU462" s="93" t="str">
        <f>IFERROR(IF(INDEX(RM_L_C,MATCH($U462,RM_KEY,0))="","",INDEX(RM_L_C,MATCH($U462,RM_KEY,0))),"")</f>
        <v/>
      </c>
      <c r="AV462" s="94" t="str">
        <f>IFERROR(IF(INDEX(RM_L_Au,MATCH($U462,RM_KEY,0))="","",INDEX(RM_L_Au,MATCH($U462,RM_KEY,0))),"")</f>
        <v/>
      </c>
      <c r="AW462" s="94" t="str">
        <f>IFERROR(IF(INDEX(RM_L_Ac,MATCH($U462,RM_KEY,0))="","",INDEX(RM_L_Ac,MATCH($U462,RM_KEY,0))),"")</f>
        <v/>
      </c>
      <c r="AX462" s="94" t="str">
        <f>IFERROR(IF(INDEX(RM_L_L,MATCH($U462,RM_KEY,0))="","",INDEX(RM_L_L,MATCH($U462,RM_KEY,0))),"")</f>
        <v/>
      </c>
      <c r="AY462" s="94" t="str">
        <f>IFERROR(IF(INDEX(RM_L_BI,MATCH($U462,RM_KEY,0))="","",INDEX(RM_L_BI,MATCH($U462,RM_KEY,0))),"")</f>
        <v/>
      </c>
      <c r="AZ462" s="94" t="str">
        <f>IFERROR(IF(INDEX(RM_L_Exp,MATCH($U462,RM_KEY,0))="","",INDEX(RM_L_Exp,MATCH($U462,RM_KEY,0))),"")</f>
        <v/>
      </c>
      <c r="BA462" s="94" t="str">
        <f>IFERROR(IF(INDEX(RM_L_Edu,MATCH($U462,RM_KEY,0))="","",INDEX(RM_L_Edu,MATCH($U462,RM_KEY,0))),"")</f>
        <v/>
      </c>
      <c r="BB462" s="89" t="inlineStr">
        <is>
          <t>M</t>
        </is>
      </c>
      <c r="BC462" s="90" t="inlineStr">
        <is>
          <t>M</t>
        </is>
      </c>
      <c r="BD462" s="90" t="inlineStr">
        <is>
          <t>M</t>
        </is>
      </c>
      <c r="BE462" s="90" t="inlineStr">
        <is>
          <t>L</t>
        </is>
      </c>
      <c r="BF462" s="90" t="n"/>
      <c r="BG462" s="90" t="inlineStr">
        <is>
          <t>H</t>
        </is>
      </c>
      <c r="BH462" s="90" t="inlineStr">
        <is>
          <t>H</t>
        </is>
      </c>
      <c r="BI462" s="93" t="n"/>
      <c r="BJ462" s="94" t="n"/>
      <c r="BK462" s="94" t="n"/>
      <c r="BL462" s="94" t="n"/>
      <c r="BM462" s="94" t="n"/>
      <c r="BN462" s="94" t="n"/>
      <c r="BO462" s="94" t="n"/>
      <c r="BP462" s="63" t="n"/>
      <c r="BQ462" s="95" t="str">
        <f>IF(CY462=0,"",IF(BP462&lt;&gt;"",BP462,IF(LEFT(W462,1)="X",W462,IF(OR(W462="B+",W462="C+"),INDEX(LAD_PC,MAX(1,MIN(14,MATCH(W462,LAD_PC,0)+IF((DA462-CZ462)&gt;=0.5,1,IF((DA462-CZ462)&lt;=-0.5,-1,0))))),INDEX(LAD_STD,MAX(1,MIN(12,MATCH(W462,LAD_STD,0)+IF((DA462-CZ462)&gt;=0.5,1,IF((DA462-CZ462)&lt;=-0.5,-1,0)))))))))</f>
        <v/>
      </c>
      <c r="BR462" s="86" t="str">
        <f>IF(BQ462="","",IFERROR(CHOOSE(INDEX(B_RANK,MATCH(BQ462,B_LVL,0)),"Band A · Practitioner","Band B · Specialist / Manager","B+ · Player-Coach","Band C · Principal / Head","C+ · Player-Coach","Band D · Business leadership","Band E · Enterprise leadership"),"Band X · Consultant"))</f>
        <v/>
      </c>
      <c r="BS462" s="86" t="str">
        <f>IF(BQ462="","",IF(BQ462=W462,"• Same",IF(INDEX(B_VAL,MATCH(BQ462,B_LVL,0))&gt;INDEX(B_VAL,MATCH(W462,B_LVL,0)),"▲ Up","▼ Down")))</f>
        <v/>
      </c>
      <c r="BT462" s="95" t="str">
        <f>IF(BQ462&lt;&gt;"",BQ462,W462)</f>
        <v>A3</v>
      </c>
      <c r="BU462" s="86" t="str">
        <f>IFERROR(IF($H462="","—",IF(OR(LEFT(BT462,1)="X",LEFT(INDEX($BT$7:$BT$592,MATCH($H462,$D$7:$D$592,0)),1)="X"),"—",IF(AND(LEFT(BT462,1)="E",LEFT(INDEX($BT$7:$BT$592,MATCH($H462,$D$7:$D$592,0)),1)="E"),"Exception · Band E",IF(INDEX(B_VAL,MATCH(BT462,B_LVL,0))&gt;=INDEX(B_VAL,MATCH(INDEX($BT$7:$BT$592,MATCH($H462,$D$7:$D$592,0)),B_LVL,0)),"⚠ At or above the manager",IF(INDEX(B_RANK,MATCH(BT462,B_LVL,0))=INDEX(B_RANK,MATCH(INDEX($BT$7:$BT$592,MATCH($H462,$D$7:$D$592,0)),B_LVL,0)),"⚠ Same band as the manager","OK"))))),"—")</f>
        <v>OK</v>
      </c>
      <c r="BV462" s="64" t="n"/>
      <c r="BW462" s="20">
        <f>IFERROR(INDEX(LMH_PTS,MATCH(AG462,LMH_KEY,0)),0)</f>
        <v>9</v>
      </c>
      <c r="BX462" s="21">
        <f>IFERROR(INDEX(LMH_PTS,MATCH(AH462,LMH_KEY,0)),0)</f>
        <v>3</v>
      </c>
      <c r="BY462" s="21">
        <f>IFERROR(INDEX(LMH_PTS,MATCH(AI462,LMH_KEY,0)),0)</f>
        <v>3</v>
      </c>
      <c r="BZ462" s="21">
        <f>IFERROR(INDEX(LMH_PTS,MATCH(AJ462,LMH_KEY,0)),0)</f>
        <v>1</v>
      </c>
      <c r="CA462" s="21">
        <f>IFERROR(INDEX(LMH_PTS,MATCH(AK462,LMH_KEY,0)),0)</f>
        <v>1</v>
      </c>
      <c r="CB462" s="21">
        <f>IFERROR(INDEX(LMH_PTS,MATCH(AL462,LMH_KEY,0)),0)</f>
        <v>1</v>
      </c>
      <c r="CC462" s="21">
        <f>IFERROR(INDEX(LMH_PTS,MATCH(AM462,LMH_KEY,0)),0)</f>
        <v>1</v>
      </c>
      <c r="CD462" s="21">
        <f>IFERROR(INDEX(LMH_PTS,MATCH(IF(AU462&lt;&gt;"",AU462,AG462),LMH_KEY,0)),0)</f>
        <v>9</v>
      </c>
      <c r="CE462" s="21">
        <f>IFERROR(INDEX(LMH_PTS,MATCH(IF(AV462&lt;&gt;"",AV462,AH462),LMH_KEY,0)),0)</f>
        <v>3</v>
      </c>
      <c r="CF462" s="21">
        <f>IFERROR(INDEX(LMH_PTS,MATCH(IF(AW462&lt;&gt;"",AW462,AI462),LMH_KEY,0)),0)</f>
        <v>3</v>
      </c>
      <c r="CG462" s="21">
        <f>IFERROR(INDEX(LMH_PTS,MATCH(IF(AX462&lt;&gt;"",AX462,AJ462),LMH_KEY,0)),0)</f>
        <v>1</v>
      </c>
      <c r="CH462" s="21">
        <f>IFERROR(INDEX(LMH_PTS,MATCH(IF(AY462&lt;&gt;"",AY462,AK462),LMH_KEY,0)),0)</f>
        <v>1</v>
      </c>
      <c r="CI462" s="21">
        <f>IFERROR(INDEX(LMH_PTS,MATCH(IF(AZ462&lt;&gt;"",AZ462,AL462),LMH_KEY,0)),0)</f>
        <v>1</v>
      </c>
      <c r="CJ462" s="21">
        <f>IFERROR(INDEX(LMH_PTS,MATCH(IF(BA462&lt;&gt;"",BA462,AM462),LMH_KEY,0)),0)</f>
        <v>1</v>
      </c>
      <c r="CK462" s="21">
        <f>IF(BB462="",0,IFERROR(INDEX(LMH_STEP,MATCH(BB462,LMH_KEY,0)),0))</f>
        <v>0</v>
      </c>
      <c r="CL462" s="21">
        <f>IF(BC462="",0,IFERROR(INDEX(LMH_STEP,MATCH(BC462,LMH_KEY,0)),0))</f>
        <v>0</v>
      </c>
      <c r="CM462" s="21">
        <f>IF(BD462="",0,IFERROR(INDEX(LMH_STEP,MATCH(BD462,LMH_KEY,0)),0))</f>
        <v>0</v>
      </c>
      <c r="CN462" s="21">
        <f>IF(BE462="",0,IFERROR(INDEX(LMH_STEP,MATCH(BE462,LMH_KEY,0)),0))</f>
        <v>-1</v>
      </c>
      <c r="CO462" s="21">
        <f>IF(BF462="",0,IFERROR(INDEX(LMH_STEP,MATCH(BF462,LMH_KEY,0)),0))</f>
        <v>0</v>
      </c>
      <c r="CP462" s="21">
        <f>IF(BG462="",0,IFERROR(INDEX(LMH_STEP,MATCH(BG462,LMH_KEY,0)),0))</f>
        <v>1</v>
      </c>
      <c r="CQ462" s="21">
        <f>IF(BH462="",0,IFERROR(INDEX(LMH_STEP,MATCH(BH462,LMH_KEY,0)),0))</f>
        <v>1</v>
      </c>
      <c r="CR462" s="21">
        <f>IF(BI462&lt;&gt;"",IFERROR(INDEX(LMH_STEP,MATCH(BI462,LMH_KEY,0)),0),CK462)</f>
        <v>0</v>
      </c>
      <c r="CS462" s="21">
        <f>IF(BJ462&lt;&gt;"",IFERROR(INDEX(LMH_STEP,MATCH(BJ462,LMH_KEY,0)),0),CL462)</f>
        <v>0</v>
      </c>
      <c r="CT462" s="21">
        <f>IF(BK462&lt;&gt;"",IFERROR(INDEX(LMH_STEP,MATCH(BK462,LMH_KEY,0)),0),CM462)</f>
        <v>0</v>
      </c>
      <c r="CU462" s="21">
        <f>IF(BL462&lt;&gt;"",IFERROR(INDEX(LMH_STEP,MATCH(BL462,LMH_KEY,0)),0),CN462)</f>
        <v>-1</v>
      </c>
      <c r="CV462" s="21">
        <f>IF(BM462&lt;&gt;"",IFERROR(INDEX(LMH_STEP,MATCH(BM462,LMH_KEY,0)),0),CO462)</f>
        <v>0</v>
      </c>
      <c r="CW462" s="21">
        <f>IF(BN462&lt;&gt;"",IFERROR(INDEX(LMH_STEP,MATCH(BN462,LMH_KEY,0)),0),CP462)</f>
        <v>1</v>
      </c>
      <c r="CX462" s="21">
        <f>IF(BO462&lt;&gt;"",IFERROR(INDEX(LMH_STEP,MATCH(BO462,LMH_KEY,0)),0),CQ462)</f>
        <v>1</v>
      </c>
      <c r="CY462" s="21">
        <f>COUNTA(BI462:BO462)+IF(BP462&lt;&gt;"",1,0)+IFERROR(INDEX(RM_LCNT,MATCH($U462,RM_KEY,0)),0)</f>
        <v>0</v>
      </c>
      <c r="CZ462" s="21">
        <f>IF((BW462+BX462+BY462+BZ462+CA462+CB462+CC462)=0,0,(BW462*CK462+BX462*CL462+BY462*CM462+BZ462*CN462+CA462*CO462+CB462*CP462+CC462*CQ462)/(BW462+BX462+BY462+BZ462+CA462+CB462+CC462))</f>
        <v>0.0526315789473684</v>
      </c>
      <c r="DA462" s="21">
        <f>IF((CD462+CE462+CF462+CG462+CH462+CI462+CJ462)=0,0,(CD462*CR462+CE462*CS462+CF462*CT462+CG462*CU462+CH462*CV462+CI462*CW462+CJ462*CX462)/(CD462+CE462+CF462+CG462+CH462+CI462+CJ462))</f>
        <v>0.0526315789473684</v>
      </c>
    </row>
    <row r="463" ht="70" customHeight="1">
      <c r="A463" s="59" t="inlineStr">
        <is>
          <t>iFile</t>
        </is>
      </c>
      <c r="B463" s="17" t="inlineStr">
        <is>
          <t>Technology</t>
        </is>
      </c>
      <c r="C463" s="17" t="n">
        <v>2</v>
      </c>
      <c r="D463" s="17" t="inlineStr">
        <is>
          <t>IRIS2364</t>
        </is>
      </c>
      <c r="E463" s="17" t="inlineStr">
        <is>
          <t>Srikant Mishra</t>
        </is>
      </c>
      <c r="F463" s="17" t="inlineStr">
        <is>
          <t>Business Analyst</t>
        </is>
      </c>
      <c r="G463" s="17" t="inlineStr">
        <is>
          <t>Rahul Dhamne</t>
        </is>
      </c>
      <c r="H463" s="17" t="inlineStr">
        <is>
          <t>IRIS0362</t>
        </is>
      </c>
      <c r="I463" s="17" t="n">
        <v>4.4</v>
      </c>
      <c r="J463" s="17" t="inlineStr">
        <is>
          <t>B.Tech</t>
        </is>
      </c>
      <c r="K463" s="17" t="inlineStr">
        <is>
          <t>L3 – Professional / Associate</t>
        </is>
      </c>
      <c r="L463" s="82" t="inlineStr">
        <is>
          <t>20 of 20</t>
        </is>
      </c>
      <c r="M463" s="83" t="n"/>
      <c r="N463" s="83" t="inlineStr">
        <is>
          <t>Annual · set by manager: 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t>
        </is>
      </c>
      <c r="O463" s="83" t="inlineStr">
        <is>
          <t>Latest rating: 4 · Potential: High · 9-box: Future Leader</t>
        </is>
      </c>
      <c r="P463" s="83" t="inlineStr">
        <is>
          <t>Complexity &amp; Expertise: B1: Builds AI product prototypes, workflows, POCs across INSTANT · MBRS, ACRA mandates, Fit and Proper, RegAI → moved up 0.5
Autonomy &amp; Decision: A3: Decides workflow optimisation and prioritises what is important currently → matches the start
Accountability &amp; Impact: A3: Accountable for production bugs; missed work delays a feature timeline → moved down 0.5
Leadership &amp; Strategy: A3: 2 direct reports; manager note: day-to-day functional guidance to 2 developers → moved down 0.5</t>
        </is>
      </c>
      <c r="Q463" s="84" t="inlineStr">
        <is>
          <t>Open ▸</t>
        </is>
      </c>
      <c r="R463" s="84" t="inlineStr">
        <is>
          <t>Card ▸</t>
        </is>
      </c>
      <c r="S463" s="85" t="inlineStr">
        <is>
          <t>Business Analysis</t>
        </is>
      </c>
      <c r="T463" s="86" t="inlineStr">
        <is>
          <t>Business Analysis</t>
        </is>
      </c>
      <c r="U463" s="86" t="inlineStr">
        <is>
          <t>R005</t>
        </is>
      </c>
      <c r="V463" s="86" t="inlineStr">
        <is>
          <t>Business Analysis · IC</t>
        </is>
      </c>
      <c r="W463" s="99" t="inlineStr">
        <is>
          <t>B1</t>
        </is>
      </c>
      <c r="X463" s="86" t="inlineStr">
        <is>
          <t>Band B · Specialist / Manager</t>
        </is>
      </c>
      <c r="Y463" s="86" t="inlineStr">
        <is>
          <t>Business Analysis Specialist</t>
        </is>
      </c>
      <c r="Z463" s="100" t="inlineStr">
        <is>
          <t>Senior Business Analyst → Business Analysis Specialist</t>
        </is>
      </c>
      <c r="AA463" s="86" t="inlineStr">
        <is>
          <t>Evidence level A3 · moved up to B1 so that no reportee shares a band with their manager, with the fewest moves across IRIS</t>
        </is>
      </c>
      <c r="AB463" s="86" t="n"/>
      <c r="AC463" s="88" t="inlineStr">
        <is>
          <t>A3</t>
        </is>
      </c>
      <c r="AD463" s="21" t="inlineStr">
        <is>
          <t>Medium · 4.4 yrs vs market 4–8 yrs for B1</t>
        </is>
      </c>
      <c r="AE463" s="21" t="inlineStr">
        <is>
          <t>2 direct reports · norm IC: none · Team Lead: 3–5</t>
        </is>
      </c>
      <c r="AF463" s="21" t="inlineStr">
        <is>
          <t>P3 / M2 · SFIA 4 Enable</t>
        </is>
      </c>
      <c r="AG463" s="89" t="str">
        <f>IFERROR(IF(INDEX(RM_I_C,MATCH($U463,RM_KEY,0))="","",INDEX(RM_I_C,MATCH($U463,RM_KEY,0))),"")</f>
        <v>H</v>
      </c>
      <c r="AH463" s="90" t="str">
        <f>IFERROR(IF(INDEX(RM_I_Au,MATCH($U463,RM_KEY,0))="","",INDEX(RM_I_Au,MATCH($U463,RM_KEY,0))),"")</f>
        <v>M</v>
      </c>
      <c r="AI463" s="90" t="str">
        <f>IFERROR(IF(INDEX(RM_I_Ac,MATCH($U463,RM_KEY,0))="","",INDEX(RM_I_Ac,MATCH($U463,RM_KEY,0))),"")</f>
        <v>L</v>
      </c>
      <c r="AJ463" s="90" t="str">
        <f>IFERROR(IF(INDEX(RM_I_L,MATCH($U463,RM_KEY,0))="","",INDEX(RM_I_L,MATCH($U463,RM_KEY,0))),"")</f>
        <v>L</v>
      </c>
      <c r="AK463" s="90" t="str">
        <f>IFERROR(IF(INDEX(RM_I_BI,MATCH($U463,RM_KEY,0))="","",INDEX(RM_I_BI,MATCH($U463,RM_KEY,0))),"")</f>
        <v>L</v>
      </c>
      <c r="AL463" s="90" t="str">
        <f>IFERROR(IF(INDEX(RM_I_Exp,MATCH($U463,RM_KEY,0))="","",INDEX(RM_I_Exp,MATCH($U463,RM_KEY,0))),"")</f>
        <v>L</v>
      </c>
      <c r="AM463" s="90" t="str">
        <f>IFERROR(IF(INDEX(RM_I_Edu,MATCH($U463,RM_KEY,0))="","",INDEX(RM_I_Edu,MATCH($U463,RM_KEY,0))),"")</f>
        <v>L</v>
      </c>
      <c r="AN463" s="91" t="str">
        <f>IFERROR(IF(INDEX(RM_M_C,MATCH($U463,RM_KEY,0))="","",INDEX(RM_M_C,MATCH($U463,RM_KEY,0))),"")</f>
        <v>H</v>
      </c>
      <c r="AO463" s="92" t="str">
        <f>IFERROR(IF(INDEX(RM_M_Au,MATCH($U463,RM_KEY,0))="","",INDEX(RM_M_Au,MATCH($U463,RM_KEY,0))),"")</f>
        <v>M</v>
      </c>
      <c r="AP463" s="92" t="str">
        <f>IFERROR(IF(INDEX(RM_M_Ac,MATCH($U463,RM_KEY,0))="","",INDEX(RM_M_Ac,MATCH($U463,RM_KEY,0))),"")</f>
        <v>M</v>
      </c>
      <c r="AQ463" s="92" t="str">
        <f>IFERROR(IF(INDEX(RM_M_L,MATCH($U463,RM_KEY,0))="","",INDEX(RM_M_L,MATCH($U463,RM_KEY,0))),"")</f>
        <v>L</v>
      </c>
      <c r="AR463" s="92" t="str">
        <f>IFERROR(IF(INDEX(RM_M_BI,MATCH($U463,RM_KEY,0))="","",INDEX(RM_M_BI,MATCH($U463,RM_KEY,0))),"")</f>
        <v>L</v>
      </c>
      <c r="AS463" s="92" t="str">
        <f>IFERROR(IF(INDEX(RM_M_Exp,MATCH($U463,RM_KEY,0))="","",INDEX(RM_M_Exp,MATCH($U463,RM_KEY,0))),"")</f>
        <v>L</v>
      </c>
      <c r="AT463" s="92" t="str">
        <f>IFERROR(IF(INDEX(RM_M_Edu,MATCH($U463,RM_KEY,0))="","",INDEX(RM_M_Edu,MATCH($U463,RM_KEY,0))),"")</f>
        <v>L</v>
      </c>
      <c r="AU463" s="93" t="str">
        <f>IFERROR(IF(INDEX(RM_L_C,MATCH($U463,RM_KEY,0))="","",INDEX(RM_L_C,MATCH($U463,RM_KEY,0))),"")</f>
        <v/>
      </c>
      <c r="AV463" s="94" t="str">
        <f>IFERROR(IF(INDEX(RM_L_Au,MATCH($U463,RM_KEY,0))="","",INDEX(RM_L_Au,MATCH($U463,RM_KEY,0))),"")</f>
        <v/>
      </c>
      <c r="AW463" s="94" t="str">
        <f>IFERROR(IF(INDEX(RM_L_Ac,MATCH($U463,RM_KEY,0))="","",INDEX(RM_L_Ac,MATCH($U463,RM_KEY,0))),"")</f>
        <v/>
      </c>
      <c r="AX463" s="94" t="str">
        <f>IFERROR(IF(INDEX(RM_L_L,MATCH($U463,RM_KEY,0))="","",INDEX(RM_L_L,MATCH($U463,RM_KEY,0))),"")</f>
        <v/>
      </c>
      <c r="AY463" s="94" t="str">
        <f>IFERROR(IF(INDEX(RM_L_BI,MATCH($U463,RM_KEY,0))="","",INDEX(RM_L_BI,MATCH($U463,RM_KEY,0))),"")</f>
        <v/>
      </c>
      <c r="AZ463" s="94" t="str">
        <f>IFERROR(IF(INDEX(RM_L_Exp,MATCH($U463,RM_KEY,0))="","",INDEX(RM_L_Exp,MATCH($U463,RM_KEY,0))),"")</f>
        <v/>
      </c>
      <c r="BA463" s="94" t="str">
        <f>IFERROR(IF(INDEX(RM_L_Edu,MATCH($U463,RM_KEY,0))="","",INDEX(RM_L_Edu,MATCH($U463,RM_KEY,0))),"")</f>
        <v/>
      </c>
      <c r="BB463" s="89" t="inlineStr">
        <is>
          <t>M</t>
        </is>
      </c>
      <c r="BC463" s="90" t="inlineStr">
        <is>
          <t>L</t>
        </is>
      </c>
      <c r="BD463" s="90" t="inlineStr">
        <is>
          <t>M</t>
        </is>
      </c>
      <c r="BE463" s="90" t="inlineStr">
        <is>
          <t>M</t>
        </is>
      </c>
      <c r="BF463" s="90" t="inlineStr">
        <is>
          <t>M</t>
        </is>
      </c>
      <c r="BG463" s="90" t="inlineStr">
        <is>
          <t>M</t>
        </is>
      </c>
      <c r="BH463" s="90" t="inlineStr">
        <is>
          <t>M</t>
        </is>
      </c>
      <c r="BI463" s="93" t="n"/>
      <c r="BJ463" s="94" t="n"/>
      <c r="BK463" s="94" t="n"/>
      <c r="BL463" s="94" t="n"/>
      <c r="BM463" s="94" t="n"/>
      <c r="BN463" s="94" t="n"/>
      <c r="BO463" s="94" t="n"/>
      <c r="BP463" s="63" t="n"/>
      <c r="BQ463" s="95" t="str">
        <f>IF(CY463=0,"",IF(BP463&lt;&gt;"",BP463,IF(LEFT(W463,1)="X",W463,IF(OR(W463="B+",W463="C+"),INDEX(LAD_PC,MAX(1,MIN(14,MATCH(W463,LAD_PC,0)+IF((DA463-CZ463)&gt;=0.5,1,IF((DA463-CZ463)&lt;=-0.5,-1,0))))),INDEX(LAD_STD,MAX(1,MIN(12,MATCH(W463,LAD_STD,0)+IF((DA463-CZ463)&gt;=0.5,1,IF((DA463-CZ463)&lt;=-0.5,-1,0)))))))))</f>
        <v/>
      </c>
      <c r="BR463" s="86" t="str">
        <f>IF(BQ463="","",IFERROR(CHOOSE(INDEX(B_RANK,MATCH(BQ463,B_LVL,0)),"Band A · Practitioner","Band B · Specialist / Manager","B+ · Player-Coach","Band C · Principal / Head","C+ · Player-Coach","Band D · Business leadership","Band E · Enterprise leadership"),"Band X · Consultant"))</f>
        <v/>
      </c>
      <c r="BS463" s="86" t="str">
        <f>IF(BQ463="","",IF(BQ463=W463,"• Same",IF(INDEX(B_VAL,MATCH(BQ463,B_LVL,0))&gt;INDEX(B_VAL,MATCH(W463,B_LVL,0)),"▲ Up","▼ Down")))</f>
        <v/>
      </c>
      <c r="BT463" s="95" t="str">
        <f>IF(BQ463&lt;&gt;"",BQ463,W463)</f>
        <v>B1</v>
      </c>
      <c r="BU463" s="86" t="str">
        <f>IFERROR(IF($H463="","—",IF(OR(LEFT(BT463,1)="X",LEFT(INDEX($BT$7:$BT$592,MATCH($H463,$D$7:$D$592,0)),1)="X"),"—",IF(AND(LEFT(BT463,1)="E",LEFT(INDEX($BT$7:$BT$592,MATCH($H463,$D$7:$D$592,0)),1)="E"),"Exception · Band E",IF(INDEX(B_VAL,MATCH(BT463,B_LVL,0))&gt;=INDEX(B_VAL,MATCH(INDEX($BT$7:$BT$592,MATCH($H463,$D$7:$D$592,0)),B_LVL,0)),"⚠ At or above the manager",IF(INDEX(B_RANK,MATCH(BT463,B_LVL,0))=INDEX(B_RANK,MATCH(INDEX($BT$7:$BT$592,MATCH($H463,$D$7:$D$592,0)),B_LVL,0)),"⚠ Same band as the manager","OK"))))),"—")</f>
        <v>OK</v>
      </c>
      <c r="BV463" s="64" t="n"/>
      <c r="BW463" s="20">
        <f>IFERROR(INDEX(LMH_PTS,MATCH(AG463,LMH_KEY,0)),0)</f>
        <v>9</v>
      </c>
      <c r="BX463" s="21">
        <f>IFERROR(INDEX(LMH_PTS,MATCH(AH463,LMH_KEY,0)),0)</f>
        <v>3</v>
      </c>
      <c r="BY463" s="21">
        <f>IFERROR(INDEX(LMH_PTS,MATCH(AI463,LMH_KEY,0)),0)</f>
        <v>1</v>
      </c>
      <c r="BZ463" s="21">
        <f>IFERROR(INDEX(LMH_PTS,MATCH(AJ463,LMH_KEY,0)),0)</f>
        <v>1</v>
      </c>
      <c r="CA463" s="21">
        <f>IFERROR(INDEX(LMH_PTS,MATCH(AK463,LMH_KEY,0)),0)</f>
        <v>1</v>
      </c>
      <c r="CB463" s="21">
        <f>IFERROR(INDEX(LMH_PTS,MATCH(AL463,LMH_KEY,0)),0)</f>
        <v>1</v>
      </c>
      <c r="CC463" s="21">
        <f>IFERROR(INDEX(LMH_PTS,MATCH(AM463,LMH_KEY,0)),0)</f>
        <v>1</v>
      </c>
      <c r="CD463" s="21">
        <f>IFERROR(INDEX(LMH_PTS,MATCH(IF(AU463&lt;&gt;"",AU463,AG463),LMH_KEY,0)),0)</f>
        <v>9</v>
      </c>
      <c r="CE463" s="21">
        <f>IFERROR(INDEX(LMH_PTS,MATCH(IF(AV463&lt;&gt;"",AV463,AH463),LMH_KEY,0)),0)</f>
        <v>3</v>
      </c>
      <c r="CF463" s="21">
        <f>IFERROR(INDEX(LMH_PTS,MATCH(IF(AW463&lt;&gt;"",AW463,AI463),LMH_KEY,0)),0)</f>
        <v>1</v>
      </c>
      <c r="CG463" s="21">
        <f>IFERROR(INDEX(LMH_PTS,MATCH(IF(AX463&lt;&gt;"",AX463,AJ463),LMH_KEY,0)),0)</f>
        <v>1</v>
      </c>
      <c r="CH463" s="21">
        <f>IFERROR(INDEX(LMH_PTS,MATCH(IF(AY463&lt;&gt;"",AY463,AK463),LMH_KEY,0)),0)</f>
        <v>1</v>
      </c>
      <c r="CI463" s="21">
        <f>IFERROR(INDEX(LMH_PTS,MATCH(IF(AZ463&lt;&gt;"",AZ463,AL463),LMH_KEY,0)),0)</f>
        <v>1</v>
      </c>
      <c r="CJ463" s="21">
        <f>IFERROR(INDEX(LMH_PTS,MATCH(IF(BA463&lt;&gt;"",BA463,AM463),LMH_KEY,0)),0)</f>
        <v>1</v>
      </c>
      <c r="CK463" s="21">
        <f>IF(BB463="",0,IFERROR(INDEX(LMH_STEP,MATCH(BB463,LMH_KEY,0)),0))</f>
        <v>0</v>
      </c>
      <c r="CL463" s="21">
        <f>IF(BC463="",0,IFERROR(INDEX(LMH_STEP,MATCH(BC463,LMH_KEY,0)),0))</f>
        <v>-1</v>
      </c>
      <c r="CM463" s="21">
        <f>IF(BD463="",0,IFERROR(INDEX(LMH_STEP,MATCH(BD463,LMH_KEY,0)),0))</f>
        <v>0</v>
      </c>
      <c r="CN463" s="21">
        <f>IF(BE463="",0,IFERROR(INDEX(LMH_STEP,MATCH(BE463,LMH_KEY,0)),0))</f>
        <v>0</v>
      </c>
      <c r="CO463" s="21">
        <f>IF(BF463="",0,IFERROR(INDEX(LMH_STEP,MATCH(BF463,LMH_KEY,0)),0))</f>
        <v>0</v>
      </c>
      <c r="CP463" s="21">
        <f>IF(BG463="",0,IFERROR(INDEX(LMH_STEP,MATCH(BG463,LMH_KEY,0)),0))</f>
        <v>0</v>
      </c>
      <c r="CQ463" s="21">
        <f>IF(BH463="",0,IFERROR(INDEX(LMH_STEP,MATCH(BH463,LMH_KEY,0)),0))</f>
        <v>0</v>
      </c>
      <c r="CR463" s="21">
        <f>IF(BI463&lt;&gt;"",IFERROR(INDEX(LMH_STEP,MATCH(BI463,LMH_KEY,0)),0),CK463)</f>
        <v>0</v>
      </c>
      <c r="CS463" s="21">
        <f>IF(BJ463&lt;&gt;"",IFERROR(INDEX(LMH_STEP,MATCH(BJ463,LMH_KEY,0)),0),CL463)</f>
        <v>-1</v>
      </c>
      <c r="CT463" s="21">
        <f>IF(BK463&lt;&gt;"",IFERROR(INDEX(LMH_STEP,MATCH(BK463,LMH_KEY,0)),0),CM463)</f>
        <v>0</v>
      </c>
      <c r="CU463" s="21">
        <f>IF(BL463&lt;&gt;"",IFERROR(INDEX(LMH_STEP,MATCH(BL463,LMH_KEY,0)),0),CN463)</f>
        <v>0</v>
      </c>
      <c r="CV463" s="21">
        <f>IF(BM463&lt;&gt;"",IFERROR(INDEX(LMH_STEP,MATCH(BM463,LMH_KEY,0)),0),CO463)</f>
        <v>0</v>
      </c>
      <c r="CW463" s="21">
        <f>IF(BN463&lt;&gt;"",IFERROR(INDEX(LMH_STEP,MATCH(BN463,LMH_KEY,0)),0),CP463)</f>
        <v>0</v>
      </c>
      <c r="CX463" s="21">
        <f>IF(BO463&lt;&gt;"",IFERROR(INDEX(LMH_STEP,MATCH(BO463,LMH_KEY,0)),0),CQ463)</f>
        <v>0</v>
      </c>
      <c r="CY463" s="21">
        <f>COUNTA(BI463:BO463)+IF(BP463&lt;&gt;"",1,0)+IFERROR(INDEX(RM_LCNT,MATCH($U463,RM_KEY,0)),0)</f>
        <v>0</v>
      </c>
      <c r="CZ463" s="21">
        <f>IF((BW463+BX463+BY463+BZ463+CA463+CB463+CC463)=0,0,(BW463*CK463+BX463*CL463+BY463*CM463+BZ463*CN463+CA463*CO463+CB463*CP463+CC463*CQ463)/(BW463+BX463+BY463+BZ463+CA463+CB463+CC463))</f>
        <v>-0.176470588235294</v>
      </c>
      <c r="DA463" s="21">
        <f>IF((CD463+CE463+CF463+CG463+CH463+CI463+CJ463)=0,0,(CD463*CR463+CE463*CS463+CF463*CT463+CG463*CU463+CH463*CV463+CI463*CW463+CJ463*CX463)/(CD463+CE463+CF463+CG463+CH463+CI463+CJ463))</f>
        <v>-0.176470588235294</v>
      </c>
    </row>
    <row r="464" ht="70" customHeight="1">
      <c r="A464" s="59" t="inlineStr">
        <is>
          <t>iFile</t>
        </is>
      </c>
      <c r="B464" s="17" t="inlineStr">
        <is>
          <t>Technology</t>
        </is>
      </c>
      <c r="C464" s="17" t="n">
        <v>3</v>
      </c>
      <c r="D464" s="17" t="inlineStr">
        <is>
          <t>IRIS2528</t>
        </is>
      </c>
      <c r="E464" s="17" t="inlineStr">
        <is>
          <t>Ghanshyam L Desale</t>
        </is>
      </c>
      <c r="F464" s="17" t="inlineStr">
        <is>
          <t>Software Engineer</t>
        </is>
      </c>
      <c r="G464" s="17" t="inlineStr">
        <is>
          <t>Srikant Mishra</t>
        </is>
      </c>
      <c r="H464" s="17" t="inlineStr">
        <is>
          <t>IRIS2364</t>
        </is>
      </c>
      <c r="I464" s="17" t="n">
        <v>3.8</v>
      </c>
      <c r="J464" s="17" t="inlineStr">
        <is>
          <t>B.E</t>
        </is>
      </c>
      <c r="K464" s="17" t="inlineStr">
        <is>
          <t>L3 – Professional / Associate</t>
        </is>
      </c>
      <c r="L464" s="82" t="inlineStr">
        <is>
          <t>20 of 20</t>
        </is>
      </c>
      <c r="M464" s="83" t="n"/>
      <c r="N464" s="83" t="inlineStr">
        <is>
          <t>Annual · set by manager: 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
Quarterly: Q1: Complete …</t>
        </is>
      </c>
      <c r="O464" s="83" t="inlineStr">
        <is>
          <t>Latest rating: 3 · Potential: Medium · 9-box: Core Contributor</t>
        </is>
      </c>
      <c r="P464" s="83" t="inlineStr">
        <is>
          <t>Complexity &amp; Expertise: A3: Full-stack feature development on AI-driven SaaS products, with code review, performance work and deployments → moved up 0.5
Autonomy &amp; Decision: A2: Only independent decision cited is performance optimisation; works on assigned modules and sprint stories → matches the start
Accountability &amp; Impact: A3: Accountable for feature development, product performance and deployments of what he builds → moved up 0.5
Leadership &amp; Strategy: A2: Takes part in code and design reviews; no guiding or leading described → moved up 0.5</t>
        </is>
      </c>
      <c r="Q464" s="84" t="inlineStr">
        <is>
          <t>Open ▸</t>
        </is>
      </c>
      <c r="R464" s="84" t="inlineStr">
        <is>
          <t>Card ▸</t>
        </is>
      </c>
      <c r="S464" s="85" t="inlineStr">
        <is>
          <t>Engineering &amp; Development</t>
        </is>
      </c>
      <c r="T464" s="86" t="inlineStr">
        <is>
          <t>Front-End / UI Development</t>
        </is>
      </c>
      <c r="U464" s="86" t="inlineStr">
        <is>
          <t>R036</t>
        </is>
      </c>
      <c r="V464" s="86" t="inlineStr">
        <is>
          <t>Front-End / UI Development · IC</t>
        </is>
      </c>
      <c r="W464" s="101" t="inlineStr">
        <is>
          <t>A3</t>
        </is>
      </c>
      <c r="X464" s="86" t="inlineStr">
        <is>
          <t>Band A · Practitioner</t>
        </is>
      </c>
      <c r="Y464" s="86" t="inlineStr">
        <is>
          <t>Senior UI Developer</t>
        </is>
      </c>
      <c r="Z464" s="86" t="n"/>
      <c r="AA464" s="86" t="inlineStr">
        <is>
          <t>Placed at A3 by the evidence: six ratings × market-derived weights and rules R1–R13 · no move needed for the reporting line</t>
        </is>
      </c>
      <c r="AB464" s="86" t="n"/>
      <c r="AC464" s="88" t="inlineStr">
        <is>
          <t>A3</t>
        </is>
      </c>
      <c r="AD464" s="21" t="inlineStr">
        <is>
          <t>Medium · 3.8 yrs vs market 2–5 yrs for A3</t>
        </is>
      </c>
      <c r="AE464" s="21" t="n"/>
      <c r="AF464" s="21" t="inlineStr">
        <is>
          <t>P2 · SFIA 3 Apply</t>
        </is>
      </c>
      <c r="AG464" s="89" t="str">
        <f>IFERROR(IF(INDEX(RM_I_C,MATCH($U464,RM_KEY,0))="","",INDEX(RM_I_C,MATCH($U464,RM_KEY,0))),"")</f>
        <v>H</v>
      </c>
      <c r="AH464" s="90" t="str">
        <f>IFERROR(IF(INDEX(RM_I_Au,MATCH($U464,RM_KEY,0))="","",INDEX(RM_I_Au,MATCH($U464,RM_KEY,0))),"")</f>
        <v>M</v>
      </c>
      <c r="AI464" s="90" t="str">
        <f>IFERROR(IF(INDEX(RM_I_Ac,MATCH($U464,RM_KEY,0))="","",INDEX(RM_I_Ac,MATCH($U464,RM_KEY,0))),"")</f>
        <v>L</v>
      </c>
      <c r="AJ464" s="90" t="str">
        <f>IFERROR(IF(INDEX(RM_I_L,MATCH($U464,RM_KEY,0))="","",INDEX(RM_I_L,MATCH($U464,RM_KEY,0))),"")</f>
        <v>L</v>
      </c>
      <c r="AK464" s="90" t="str">
        <f>IFERROR(IF(INDEX(RM_I_BI,MATCH($U464,RM_KEY,0))="","",INDEX(RM_I_BI,MATCH($U464,RM_KEY,0))),"")</f>
        <v>L</v>
      </c>
      <c r="AL464" s="90" t="str">
        <f>IFERROR(IF(INDEX(RM_I_Exp,MATCH($U464,RM_KEY,0))="","",INDEX(RM_I_Exp,MATCH($U464,RM_KEY,0))),"")</f>
        <v>L</v>
      </c>
      <c r="AM464" s="90" t="str">
        <f>IFERROR(IF(INDEX(RM_I_Edu,MATCH($U464,RM_KEY,0))="","",INDEX(RM_I_Edu,MATCH($U464,RM_KEY,0))),"")</f>
        <v>L</v>
      </c>
      <c r="AN464" s="91" t="str">
        <f>IFERROR(IF(INDEX(RM_M_C,MATCH($U464,RM_KEY,0))="","",INDEX(RM_M_C,MATCH($U464,RM_KEY,0))),"")</f>
        <v>H</v>
      </c>
      <c r="AO464" s="92" t="str">
        <f>IFERROR(IF(INDEX(RM_M_Au,MATCH($U464,RM_KEY,0))="","",INDEX(RM_M_Au,MATCH($U464,RM_KEY,0))),"")</f>
        <v>M</v>
      </c>
      <c r="AP464" s="92" t="str">
        <f>IFERROR(IF(INDEX(RM_M_Ac,MATCH($U464,RM_KEY,0))="","",INDEX(RM_M_Ac,MATCH($U464,RM_KEY,0))),"")</f>
        <v>M</v>
      </c>
      <c r="AQ464" s="92" t="str">
        <f>IFERROR(IF(INDEX(RM_M_L,MATCH($U464,RM_KEY,0))="","",INDEX(RM_M_L,MATCH($U464,RM_KEY,0))),"")</f>
        <v>L</v>
      </c>
      <c r="AR464" s="92" t="str">
        <f>IFERROR(IF(INDEX(RM_M_BI,MATCH($U464,RM_KEY,0))="","",INDEX(RM_M_BI,MATCH($U464,RM_KEY,0))),"")</f>
        <v>L</v>
      </c>
      <c r="AS464" s="92" t="str">
        <f>IFERROR(IF(INDEX(RM_M_Exp,MATCH($U464,RM_KEY,0))="","",INDEX(RM_M_Exp,MATCH($U464,RM_KEY,0))),"")</f>
        <v>L</v>
      </c>
      <c r="AT464" s="92" t="str">
        <f>IFERROR(IF(INDEX(RM_M_Edu,MATCH($U464,RM_KEY,0))="","",INDEX(RM_M_Edu,MATCH($U464,RM_KEY,0))),"")</f>
        <v>L</v>
      </c>
      <c r="AU464" s="93" t="str">
        <f>IFERROR(IF(INDEX(RM_L_C,MATCH($U464,RM_KEY,0))="","",INDEX(RM_L_C,MATCH($U464,RM_KEY,0))),"")</f>
        <v/>
      </c>
      <c r="AV464" s="94" t="str">
        <f>IFERROR(IF(INDEX(RM_L_Au,MATCH($U464,RM_KEY,0))="","",INDEX(RM_L_Au,MATCH($U464,RM_KEY,0))),"")</f>
        <v/>
      </c>
      <c r="AW464" s="94" t="str">
        <f>IFERROR(IF(INDEX(RM_L_Ac,MATCH($U464,RM_KEY,0))="","",INDEX(RM_L_Ac,MATCH($U464,RM_KEY,0))),"")</f>
        <v/>
      </c>
      <c r="AX464" s="94" t="str">
        <f>IFERROR(IF(INDEX(RM_L_L,MATCH($U464,RM_KEY,0))="","",INDEX(RM_L_L,MATCH($U464,RM_KEY,0))),"")</f>
        <v/>
      </c>
      <c r="AY464" s="94" t="str">
        <f>IFERROR(IF(INDEX(RM_L_BI,MATCH($U464,RM_KEY,0))="","",INDEX(RM_L_BI,MATCH($U464,RM_KEY,0))),"")</f>
        <v/>
      </c>
      <c r="AZ464" s="94" t="str">
        <f>IFERROR(IF(INDEX(RM_L_Exp,MATCH($U464,RM_KEY,0))="","",INDEX(RM_L_Exp,MATCH($U464,RM_KEY,0))),"")</f>
        <v/>
      </c>
      <c r="BA464" s="94" t="str">
        <f>IFERROR(IF(INDEX(RM_L_Edu,MATCH($U464,RM_KEY,0))="","",INDEX(RM_L_Edu,MATCH($U464,RM_KEY,0))),"")</f>
        <v/>
      </c>
      <c r="BB464" s="89" t="inlineStr">
        <is>
          <t>M</t>
        </is>
      </c>
      <c r="BC464" s="90" t="inlineStr">
        <is>
          <t>L</t>
        </is>
      </c>
      <c r="BD464" s="90" t="inlineStr">
        <is>
          <t>M</t>
        </is>
      </c>
      <c r="BE464" s="90" t="inlineStr">
        <is>
          <t>L</t>
        </is>
      </c>
      <c r="BF464" s="90" t="inlineStr">
        <is>
          <t>M</t>
        </is>
      </c>
      <c r="BG464" s="90" t="inlineStr">
        <is>
          <t>M</t>
        </is>
      </c>
      <c r="BH464" s="90" t="inlineStr">
        <is>
          <t>M</t>
        </is>
      </c>
      <c r="BI464" s="93" t="n"/>
      <c r="BJ464" s="94" t="n"/>
      <c r="BK464" s="94" t="n"/>
      <c r="BL464" s="94" t="n"/>
      <c r="BM464" s="94" t="n"/>
      <c r="BN464" s="94" t="n"/>
      <c r="BO464" s="94" t="n"/>
      <c r="BP464" s="63" t="n"/>
      <c r="BQ464" s="95" t="str">
        <f>IF(CY464=0,"",IF(BP464&lt;&gt;"",BP464,IF(LEFT(W464,1)="X",W464,IF(OR(W464="B+",W464="C+"),INDEX(LAD_PC,MAX(1,MIN(14,MATCH(W464,LAD_PC,0)+IF((DA464-CZ464)&gt;=0.5,1,IF((DA464-CZ464)&lt;=-0.5,-1,0))))),INDEX(LAD_STD,MAX(1,MIN(12,MATCH(W464,LAD_STD,0)+IF((DA464-CZ464)&gt;=0.5,1,IF((DA464-CZ464)&lt;=-0.5,-1,0)))))))))</f>
        <v/>
      </c>
      <c r="BR464" s="86" t="str">
        <f>IF(BQ464="","",IFERROR(CHOOSE(INDEX(B_RANK,MATCH(BQ464,B_LVL,0)),"Band A · Practitioner","Band B · Specialist / Manager","B+ · Player-Coach","Band C · Principal / Head","C+ · Player-Coach","Band D · Business leadership","Band E · Enterprise leadership"),"Band X · Consultant"))</f>
        <v/>
      </c>
      <c r="BS464" s="86" t="str">
        <f>IF(BQ464="","",IF(BQ464=W464,"• Same",IF(INDEX(B_VAL,MATCH(BQ464,B_LVL,0))&gt;INDEX(B_VAL,MATCH(W464,B_LVL,0)),"▲ Up","▼ Down")))</f>
        <v/>
      </c>
      <c r="BT464" s="95" t="str">
        <f>IF(BQ464&lt;&gt;"",BQ464,W464)</f>
        <v>A3</v>
      </c>
      <c r="BU464" s="86" t="str">
        <f>IFERROR(IF($H464="","—",IF(OR(LEFT(BT464,1)="X",LEFT(INDEX($BT$7:$BT$592,MATCH($H464,$D$7:$D$592,0)),1)="X"),"—",IF(AND(LEFT(BT464,1)="E",LEFT(INDEX($BT$7:$BT$592,MATCH($H464,$D$7:$D$592,0)),1)="E"),"Exception · Band E",IF(INDEX(B_VAL,MATCH(BT464,B_LVL,0))&gt;=INDEX(B_VAL,MATCH(INDEX($BT$7:$BT$592,MATCH($H464,$D$7:$D$592,0)),B_LVL,0)),"⚠ At or above the manager",IF(INDEX(B_RANK,MATCH(BT464,B_LVL,0))=INDEX(B_RANK,MATCH(INDEX($BT$7:$BT$592,MATCH($H464,$D$7:$D$592,0)),B_LVL,0)),"⚠ Same band as the manager","OK"))))),"—")</f>
        <v>OK</v>
      </c>
      <c r="BV464" s="64" t="n"/>
      <c r="BW464" s="20">
        <f>IFERROR(INDEX(LMH_PTS,MATCH(AG464,LMH_KEY,0)),0)</f>
        <v>9</v>
      </c>
      <c r="BX464" s="21">
        <f>IFERROR(INDEX(LMH_PTS,MATCH(AH464,LMH_KEY,0)),0)</f>
        <v>3</v>
      </c>
      <c r="BY464" s="21">
        <f>IFERROR(INDEX(LMH_PTS,MATCH(AI464,LMH_KEY,0)),0)</f>
        <v>1</v>
      </c>
      <c r="BZ464" s="21">
        <f>IFERROR(INDEX(LMH_PTS,MATCH(AJ464,LMH_KEY,0)),0)</f>
        <v>1</v>
      </c>
      <c r="CA464" s="21">
        <f>IFERROR(INDEX(LMH_PTS,MATCH(AK464,LMH_KEY,0)),0)</f>
        <v>1</v>
      </c>
      <c r="CB464" s="21">
        <f>IFERROR(INDEX(LMH_PTS,MATCH(AL464,LMH_KEY,0)),0)</f>
        <v>1</v>
      </c>
      <c r="CC464" s="21">
        <f>IFERROR(INDEX(LMH_PTS,MATCH(AM464,LMH_KEY,0)),0)</f>
        <v>1</v>
      </c>
      <c r="CD464" s="21">
        <f>IFERROR(INDEX(LMH_PTS,MATCH(IF(AU464&lt;&gt;"",AU464,AG464),LMH_KEY,0)),0)</f>
        <v>9</v>
      </c>
      <c r="CE464" s="21">
        <f>IFERROR(INDEX(LMH_PTS,MATCH(IF(AV464&lt;&gt;"",AV464,AH464),LMH_KEY,0)),0)</f>
        <v>3</v>
      </c>
      <c r="CF464" s="21">
        <f>IFERROR(INDEX(LMH_PTS,MATCH(IF(AW464&lt;&gt;"",AW464,AI464),LMH_KEY,0)),0)</f>
        <v>1</v>
      </c>
      <c r="CG464" s="21">
        <f>IFERROR(INDEX(LMH_PTS,MATCH(IF(AX464&lt;&gt;"",AX464,AJ464),LMH_KEY,0)),0)</f>
        <v>1</v>
      </c>
      <c r="CH464" s="21">
        <f>IFERROR(INDEX(LMH_PTS,MATCH(IF(AY464&lt;&gt;"",AY464,AK464),LMH_KEY,0)),0)</f>
        <v>1</v>
      </c>
      <c r="CI464" s="21">
        <f>IFERROR(INDEX(LMH_PTS,MATCH(IF(AZ464&lt;&gt;"",AZ464,AL464),LMH_KEY,0)),0)</f>
        <v>1</v>
      </c>
      <c r="CJ464" s="21">
        <f>IFERROR(INDEX(LMH_PTS,MATCH(IF(BA464&lt;&gt;"",BA464,AM464),LMH_KEY,0)),0)</f>
        <v>1</v>
      </c>
      <c r="CK464" s="21">
        <f>IF(BB464="",0,IFERROR(INDEX(LMH_STEP,MATCH(BB464,LMH_KEY,0)),0))</f>
        <v>0</v>
      </c>
      <c r="CL464" s="21">
        <f>IF(BC464="",0,IFERROR(INDEX(LMH_STEP,MATCH(BC464,LMH_KEY,0)),0))</f>
        <v>-1</v>
      </c>
      <c r="CM464" s="21">
        <f>IF(BD464="",0,IFERROR(INDEX(LMH_STEP,MATCH(BD464,LMH_KEY,0)),0))</f>
        <v>0</v>
      </c>
      <c r="CN464" s="21">
        <f>IF(BE464="",0,IFERROR(INDEX(LMH_STEP,MATCH(BE464,LMH_KEY,0)),0))</f>
        <v>-1</v>
      </c>
      <c r="CO464" s="21">
        <f>IF(BF464="",0,IFERROR(INDEX(LMH_STEP,MATCH(BF464,LMH_KEY,0)),0))</f>
        <v>0</v>
      </c>
      <c r="CP464" s="21">
        <f>IF(BG464="",0,IFERROR(INDEX(LMH_STEP,MATCH(BG464,LMH_KEY,0)),0))</f>
        <v>0</v>
      </c>
      <c r="CQ464" s="21">
        <f>IF(BH464="",0,IFERROR(INDEX(LMH_STEP,MATCH(BH464,LMH_KEY,0)),0))</f>
        <v>0</v>
      </c>
      <c r="CR464" s="21">
        <f>IF(BI464&lt;&gt;"",IFERROR(INDEX(LMH_STEP,MATCH(BI464,LMH_KEY,0)),0),CK464)</f>
        <v>0</v>
      </c>
      <c r="CS464" s="21">
        <f>IF(BJ464&lt;&gt;"",IFERROR(INDEX(LMH_STEP,MATCH(BJ464,LMH_KEY,0)),0),CL464)</f>
        <v>-1</v>
      </c>
      <c r="CT464" s="21">
        <f>IF(BK464&lt;&gt;"",IFERROR(INDEX(LMH_STEP,MATCH(BK464,LMH_KEY,0)),0),CM464)</f>
        <v>0</v>
      </c>
      <c r="CU464" s="21">
        <f>IF(BL464&lt;&gt;"",IFERROR(INDEX(LMH_STEP,MATCH(BL464,LMH_KEY,0)),0),CN464)</f>
        <v>-1</v>
      </c>
      <c r="CV464" s="21">
        <f>IF(BM464&lt;&gt;"",IFERROR(INDEX(LMH_STEP,MATCH(BM464,LMH_KEY,0)),0),CO464)</f>
        <v>0</v>
      </c>
      <c r="CW464" s="21">
        <f>IF(BN464&lt;&gt;"",IFERROR(INDEX(LMH_STEP,MATCH(BN464,LMH_KEY,0)),0),CP464)</f>
        <v>0</v>
      </c>
      <c r="CX464" s="21">
        <f>IF(BO464&lt;&gt;"",IFERROR(INDEX(LMH_STEP,MATCH(BO464,LMH_KEY,0)),0),CQ464)</f>
        <v>0</v>
      </c>
      <c r="CY464" s="21">
        <f>COUNTA(BI464:BO464)+IF(BP464&lt;&gt;"",1,0)+IFERROR(INDEX(RM_LCNT,MATCH($U464,RM_KEY,0)),0)</f>
        <v>0</v>
      </c>
      <c r="CZ464" s="21">
        <f>IF((BW464+BX464+BY464+BZ464+CA464+CB464+CC464)=0,0,(BW464*CK464+BX464*CL464+BY464*CM464+BZ464*CN464+CA464*CO464+CB464*CP464+CC464*CQ464)/(BW464+BX464+BY464+BZ464+CA464+CB464+CC464))</f>
        <v>-0.235294117647059</v>
      </c>
      <c r="DA464" s="21">
        <f>IF((CD464+CE464+CF464+CG464+CH464+CI464+CJ464)=0,0,(CD464*CR464+CE464*CS464+CF464*CT464+CG464*CU464+CH464*CV464+CI464*CW464+CJ464*CX464)/(CD464+CE464+CF464+CG464+CH464+CI464+CJ464))</f>
        <v>-0.235294117647059</v>
      </c>
    </row>
    <row r="465" ht="70" customHeight="1">
      <c r="A465" s="59" t="inlineStr">
        <is>
          <t>iFile</t>
        </is>
      </c>
      <c r="B465" s="17" t="inlineStr">
        <is>
          <t>Technology</t>
        </is>
      </c>
      <c r="C465" s="17" t="n">
        <v>3</v>
      </c>
      <c r="D465" s="17" t="inlineStr">
        <is>
          <t>IRIS2424</t>
        </is>
      </c>
      <c r="E465" s="17" t="inlineStr">
        <is>
          <t>Saurabh Padalkar</t>
        </is>
      </c>
      <c r="F465" s="17" t="inlineStr">
        <is>
          <t>Software Engineer</t>
        </is>
      </c>
      <c r="G465" s="17" t="inlineStr">
        <is>
          <t>Srikant Mishra</t>
        </is>
      </c>
      <c r="H465" s="17" t="inlineStr">
        <is>
          <t>IRIS2364</t>
        </is>
      </c>
      <c r="I465" s="17" t="n">
        <v>4.1</v>
      </c>
      <c r="J465" s="17" t="inlineStr">
        <is>
          <t>B.E</t>
        </is>
      </c>
      <c r="K465" s="17" t="inlineStr">
        <is>
          <t>L3 – Professional / Associate</t>
        </is>
      </c>
      <c r="L465" s="82" t="inlineStr">
        <is>
          <t>20 of 20</t>
        </is>
      </c>
      <c r="M465" s="83" t="n"/>
      <c r="N465" s="83" t="inlineStr">
        <is>
          <t>Annual · set by manager: 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t>
        </is>
      </c>
      <c r="O465" s="83" t="inlineStr">
        <is>
          <t>Latest rating: 3 · Potential: Medium · 9-box: Core Contributor</t>
        </is>
      </c>
      <c r="P465" s="83" t="inlineStr">
        <is>
          <t>Complexity &amp; Expertise: A3: Builds SaaS products from scratch in Django/FastAPI and deploys them → moved up 0.5
Autonomy &amp; Decision: A2: Cites only code quality as an independent decision → matches the start
Accountability &amp; Impact: A3: Owns the products he builds: bugs, features, scalability, security and performance → moved up 0.5
Leadership &amp; Strategy: A1: No guiding or leading described → matches the start</t>
        </is>
      </c>
      <c r="Q465" s="84" t="inlineStr">
        <is>
          <t>Open ▸</t>
        </is>
      </c>
      <c r="R465" s="84" t="inlineStr">
        <is>
          <t>Card ▸</t>
        </is>
      </c>
      <c r="S465" s="85" t="inlineStr">
        <is>
          <t>Engineering &amp; Development</t>
        </is>
      </c>
      <c r="T465" s="86" t="inlineStr">
        <is>
          <t>AI / ML &amp; GenAI Engineering</t>
        </is>
      </c>
      <c r="U465" s="86" t="inlineStr">
        <is>
          <t>R029</t>
        </is>
      </c>
      <c r="V465" s="86" t="inlineStr">
        <is>
          <t>AI / ML &amp; GenAI Engineering · IC</t>
        </is>
      </c>
      <c r="W465" s="101" t="inlineStr">
        <is>
          <t>A3</t>
        </is>
      </c>
      <c r="X465" s="86" t="inlineStr">
        <is>
          <t>Band A · Practitioner</t>
        </is>
      </c>
      <c r="Y465" s="86" t="inlineStr">
        <is>
          <t>Senior AI/ML Engineer</t>
        </is>
      </c>
      <c r="Z465" s="86" t="n"/>
      <c r="AA465" s="86" t="inlineStr">
        <is>
          <t>Placed at A3 by the evidence: six ratings × market-derived weights and rules R1–R13 · no move needed for the reporting line</t>
        </is>
      </c>
      <c r="AB465" s="86" t="n"/>
      <c r="AC465" s="88" t="inlineStr">
        <is>
          <t>A3</t>
        </is>
      </c>
      <c r="AD465" s="21" t="inlineStr">
        <is>
          <t>Medium · 4.1 yrs vs market 2–5 yrs for A3</t>
        </is>
      </c>
      <c r="AE465" s="21" t="n"/>
      <c r="AF465" s="21" t="inlineStr">
        <is>
          <t>P2 · SFIA 3 Apply</t>
        </is>
      </c>
      <c r="AG465" s="89" t="str">
        <f>IFERROR(IF(INDEX(RM_I_C,MATCH($U465,RM_KEY,0))="","",INDEX(RM_I_C,MATCH($U465,RM_KEY,0))),"")</f>
        <v>H</v>
      </c>
      <c r="AH465" s="90" t="str">
        <f>IFERROR(IF(INDEX(RM_I_Au,MATCH($U465,RM_KEY,0))="","",INDEX(RM_I_Au,MATCH($U465,RM_KEY,0))),"")</f>
        <v>M</v>
      </c>
      <c r="AI465" s="90" t="str">
        <f>IFERROR(IF(INDEX(RM_I_Ac,MATCH($U465,RM_KEY,0))="","",INDEX(RM_I_Ac,MATCH($U465,RM_KEY,0))),"")</f>
        <v>L</v>
      </c>
      <c r="AJ465" s="90" t="str">
        <f>IFERROR(IF(INDEX(RM_I_L,MATCH($U465,RM_KEY,0))="","",INDEX(RM_I_L,MATCH($U465,RM_KEY,0))),"")</f>
        <v>L</v>
      </c>
      <c r="AK465" s="90" t="str">
        <f>IFERROR(IF(INDEX(RM_I_BI,MATCH($U465,RM_KEY,0))="","",INDEX(RM_I_BI,MATCH($U465,RM_KEY,0))),"")</f>
        <v>L</v>
      </c>
      <c r="AL465" s="90" t="str">
        <f>IFERROR(IF(INDEX(RM_I_Exp,MATCH($U465,RM_KEY,0))="","",INDEX(RM_I_Exp,MATCH($U465,RM_KEY,0))),"")</f>
        <v>L</v>
      </c>
      <c r="AM465" s="90" t="str">
        <f>IFERROR(IF(INDEX(RM_I_Edu,MATCH($U465,RM_KEY,0))="","",INDEX(RM_I_Edu,MATCH($U465,RM_KEY,0))),"")</f>
        <v>L</v>
      </c>
      <c r="AN465" s="91" t="str">
        <f>IFERROR(IF(INDEX(RM_M_C,MATCH($U465,RM_KEY,0))="","",INDEX(RM_M_C,MATCH($U465,RM_KEY,0))),"")</f>
        <v>H</v>
      </c>
      <c r="AO465" s="92" t="str">
        <f>IFERROR(IF(INDEX(RM_M_Au,MATCH($U465,RM_KEY,0))="","",INDEX(RM_M_Au,MATCH($U465,RM_KEY,0))),"")</f>
        <v>M</v>
      </c>
      <c r="AP465" s="92" t="str">
        <f>IFERROR(IF(INDEX(RM_M_Ac,MATCH($U465,RM_KEY,0))="","",INDEX(RM_M_Ac,MATCH($U465,RM_KEY,0))),"")</f>
        <v>M</v>
      </c>
      <c r="AQ465" s="92" t="str">
        <f>IFERROR(IF(INDEX(RM_M_L,MATCH($U465,RM_KEY,0))="","",INDEX(RM_M_L,MATCH($U465,RM_KEY,0))),"")</f>
        <v>L</v>
      </c>
      <c r="AR465" s="92" t="str">
        <f>IFERROR(IF(INDEX(RM_M_BI,MATCH($U465,RM_KEY,0))="","",INDEX(RM_M_BI,MATCH($U465,RM_KEY,0))),"")</f>
        <v>L</v>
      </c>
      <c r="AS465" s="92" t="str">
        <f>IFERROR(IF(INDEX(RM_M_Exp,MATCH($U465,RM_KEY,0))="","",INDEX(RM_M_Exp,MATCH($U465,RM_KEY,0))),"")</f>
        <v>L</v>
      </c>
      <c r="AT465" s="92" t="str">
        <f>IFERROR(IF(INDEX(RM_M_Edu,MATCH($U465,RM_KEY,0))="","",INDEX(RM_M_Edu,MATCH($U465,RM_KEY,0))),"")</f>
        <v>L</v>
      </c>
      <c r="AU465" s="93" t="str">
        <f>IFERROR(IF(INDEX(RM_L_C,MATCH($U465,RM_KEY,0))="","",INDEX(RM_L_C,MATCH($U465,RM_KEY,0))),"")</f>
        <v/>
      </c>
      <c r="AV465" s="94" t="str">
        <f>IFERROR(IF(INDEX(RM_L_Au,MATCH($U465,RM_KEY,0))="","",INDEX(RM_L_Au,MATCH($U465,RM_KEY,0))),"")</f>
        <v/>
      </c>
      <c r="AW465" s="94" t="str">
        <f>IFERROR(IF(INDEX(RM_L_Ac,MATCH($U465,RM_KEY,0))="","",INDEX(RM_L_Ac,MATCH($U465,RM_KEY,0))),"")</f>
        <v/>
      </c>
      <c r="AX465" s="94" t="str">
        <f>IFERROR(IF(INDEX(RM_L_L,MATCH($U465,RM_KEY,0))="","",INDEX(RM_L_L,MATCH($U465,RM_KEY,0))),"")</f>
        <v/>
      </c>
      <c r="AY465" s="94" t="str">
        <f>IFERROR(IF(INDEX(RM_L_BI,MATCH($U465,RM_KEY,0))="","",INDEX(RM_L_BI,MATCH($U465,RM_KEY,0))),"")</f>
        <v/>
      </c>
      <c r="AZ465" s="94" t="str">
        <f>IFERROR(IF(INDEX(RM_L_Exp,MATCH($U465,RM_KEY,0))="","",INDEX(RM_L_Exp,MATCH($U465,RM_KEY,0))),"")</f>
        <v/>
      </c>
      <c r="BA465" s="94" t="str">
        <f>IFERROR(IF(INDEX(RM_L_Edu,MATCH($U465,RM_KEY,0))="","",INDEX(RM_L_Edu,MATCH($U465,RM_KEY,0))),"")</f>
        <v/>
      </c>
      <c r="BB465" s="89" t="inlineStr">
        <is>
          <t>M</t>
        </is>
      </c>
      <c r="BC465" s="90" t="inlineStr">
        <is>
          <t>L</t>
        </is>
      </c>
      <c r="BD465" s="90" t="inlineStr">
        <is>
          <t>M</t>
        </is>
      </c>
      <c r="BE465" s="90" t="inlineStr">
        <is>
          <t>L</t>
        </is>
      </c>
      <c r="BF465" s="90" t="inlineStr">
        <is>
          <t>M</t>
        </is>
      </c>
      <c r="BG465" s="90" t="inlineStr">
        <is>
          <t>H</t>
        </is>
      </c>
      <c r="BH465" s="90" t="inlineStr">
        <is>
          <t>M</t>
        </is>
      </c>
      <c r="BI465" s="93" t="n"/>
      <c r="BJ465" s="94" t="n"/>
      <c r="BK465" s="94" t="n"/>
      <c r="BL465" s="94" t="n"/>
      <c r="BM465" s="94" t="n"/>
      <c r="BN465" s="94" t="n"/>
      <c r="BO465" s="94" t="n"/>
      <c r="BP465" s="63" t="n"/>
      <c r="BQ465" s="95" t="str">
        <f>IF(CY465=0,"",IF(BP465&lt;&gt;"",BP465,IF(LEFT(W465,1)="X",W465,IF(OR(W465="B+",W465="C+"),INDEX(LAD_PC,MAX(1,MIN(14,MATCH(W465,LAD_PC,0)+IF((DA465-CZ465)&gt;=0.5,1,IF((DA465-CZ465)&lt;=-0.5,-1,0))))),INDEX(LAD_STD,MAX(1,MIN(12,MATCH(W465,LAD_STD,0)+IF((DA465-CZ465)&gt;=0.5,1,IF((DA465-CZ465)&lt;=-0.5,-1,0)))))))))</f>
        <v/>
      </c>
      <c r="BR465" s="86" t="str">
        <f>IF(BQ465="","",IFERROR(CHOOSE(INDEX(B_RANK,MATCH(BQ465,B_LVL,0)),"Band A · Practitioner","Band B · Specialist / Manager","B+ · Player-Coach","Band C · Principal / Head","C+ · Player-Coach","Band D · Business leadership","Band E · Enterprise leadership"),"Band X · Consultant"))</f>
        <v/>
      </c>
      <c r="BS465" s="86" t="str">
        <f>IF(BQ465="","",IF(BQ465=W465,"• Same",IF(INDEX(B_VAL,MATCH(BQ465,B_LVL,0))&gt;INDEX(B_VAL,MATCH(W465,B_LVL,0)),"▲ Up","▼ Down")))</f>
        <v/>
      </c>
      <c r="BT465" s="95" t="str">
        <f>IF(BQ465&lt;&gt;"",BQ465,W465)</f>
        <v>A3</v>
      </c>
      <c r="BU465" s="86" t="str">
        <f>IFERROR(IF($H465="","—",IF(OR(LEFT(BT465,1)="X",LEFT(INDEX($BT$7:$BT$592,MATCH($H465,$D$7:$D$592,0)),1)="X"),"—",IF(AND(LEFT(BT465,1)="E",LEFT(INDEX($BT$7:$BT$592,MATCH($H465,$D$7:$D$592,0)),1)="E"),"Exception · Band E",IF(INDEX(B_VAL,MATCH(BT465,B_LVL,0))&gt;=INDEX(B_VAL,MATCH(INDEX($BT$7:$BT$592,MATCH($H465,$D$7:$D$592,0)),B_LVL,0)),"⚠ At or above the manager",IF(INDEX(B_RANK,MATCH(BT465,B_LVL,0))=INDEX(B_RANK,MATCH(INDEX($BT$7:$BT$592,MATCH($H465,$D$7:$D$592,0)),B_LVL,0)),"⚠ Same band as the manager","OK"))))),"—")</f>
        <v>OK</v>
      </c>
      <c r="BV465" s="64" t="n"/>
      <c r="BW465" s="20">
        <f>IFERROR(INDEX(LMH_PTS,MATCH(AG465,LMH_KEY,0)),0)</f>
        <v>9</v>
      </c>
      <c r="BX465" s="21">
        <f>IFERROR(INDEX(LMH_PTS,MATCH(AH465,LMH_KEY,0)),0)</f>
        <v>3</v>
      </c>
      <c r="BY465" s="21">
        <f>IFERROR(INDEX(LMH_PTS,MATCH(AI465,LMH_KEY,0)),0)</f>
        <v>1</v>
      </c>
      <c r="BZ465" s="21">
        <f>IFERROR(INDEX(LMH_PTS,MATCH(AJ465,LMH_KEY,0)),0)</f>
        <v>1</v>
      </c>
      <c r="CA465" s="21">
        <f>IFERROR(INDEX(LMH_PTS,MATCH(AK465,LMH_KEY,0)),0)</f>
        <v>1</v>
      </c>
      <c r="CB465" s="21">
        <f>IFERROR(INDEX(LMH_PTS,MATCH(AL465,LMH_KEY,0)),0)</f>
        <v>1</v>
      </c>
      <c r="CC465" s="21">
        <f>IFERROR(INDEX(LMH_PTS,MATCH(AM465,LMH_KEY,0)),0)</f>
        <v>1</v>
      </c>
      <c r="CD465" s="21">
        <f>IFERROR(INDEX(LMH_PTS,MATCH(IF(AU465&lt;&gt;"",AU465,AG465),LMH_KEY,0)),0)</f>
        <v>9</v>
      </c>
      <c r="CE465" s="21">
        <f>IFERROR(INDEX(LMH_PTS,MATCH(IF(AV465&lt;&gt;"",AV465,AH465),LMH_KEY,0)),0)</f>
        <v>3</v>
      </c>
      <c r="CF465" s="21">
        <f>IFERROR(INDEX(LMH_PTS,MATCH(IF(AW465&lt;&gt;"",AW465,AI465),LMH_KEY,0)),0)</f>
        <v>1</v>
      </c>
      <c r="CG465" s="21">
        <f>IFERROR(INDEX(LMH_PTS,MATCH(IF(AX465&lt;&gt;"",AX465,AJ465),LMH_KEY,0)),0)</f>
        <v>1</v>
      </c>
      <c r="CH465" s="21">
        <f>IFERROR(INDEX(LMH_PTS,MATCH(IF(AY465&lt;&gt;"",AY465,AK465),LMH_KEY,0)),0)</f>
        <v>1</v>
      </c>
      <c r="CI465" s="21">
        <f>IFERROR(INDEX(LMH_PTS,MATCH(IF(AZ465&lt;&gt;"",AZ465,AL465),LMH_KEY,0)),0)</f>
        <v>1</v>
      </c>
      <c r="CJ465" s="21">
        <f>IFERROR(INDEX(LMH_PTS,MATCH(IF(BA465&lt;&gt;"",BA465,AM465),LMH_KEY,0)),0)</f>
        <v>1</v>
      </c>
      <c r="CK465" s="21">
        <f>IF(BB465="",0,IFERROR(INDEX(LMH_STEP,MATCH(BB465,LMH_KEY,0)),0))</f>
        <v>0</v>
      </c>
      <c r="CL465" s="21">
        <f>IF(BC465="",0,IFERROR(INDEX(LMH_STEP,MATCH(BC465,LMH_KEY,0)),0))</f>
        <v>-1</v>
      </c>
      <c r="CM465" s="21">
        <f>IF(BD465="",0,IFERROR(INDEX(LMH_STEP,MATCH(BD465,LMH_KEY,0)),0))</f>
        <v>0</v>
      </c>
      <c r="CN465" s="21">
        <f>IF(BE465="",0,IFERROR(INDEX(LMH_STEP,MATCH(BE465,LMH_KEY,0)),0))</f>
        <v>-1</v>
      </c>
      <c r="CO465" s="21">
        <f>IF(BF465="",0,IFERROR(INDEX(LMH_STEP,MATCH(BF465,LMH_KEY,0)),0))</f>
        <v>0</v>
      </c>
      <c r="CP465" s="21">
        <f>IF(BG465="",0,IFERROR(INDEX(LMH_STEP,MATCH(BG465,LMH_KEY,0)),0))</f>
        <v>1</v>
      </c>
      <c r="CQ465" s="21">
        <f>IF(BH465="",0,IFERROR(INDEX(LMH_STEP,MATCH(BH465,LMH_KEY,0)),0))</f>
        <v>0</v>
      </c>
      <c r="CR465" s="21">
        <f>IF(BI465&lt;&gt;"",IFERROR(INDEX(LMH_STEP,MATCH(BI465,LMH_KEY,0)),0),CK465)</f>
        <v>0</v>
      </c>
      <c r="CS465" s="21">
        <f>IF(BJ465&lt;&gt;"",IFERROR(INDEX(LMH_STEP,MATCH(BJ465,LMH_KEY,0)),0),CL465)</f>
        <v>-1</v>
      </c>
      <c r="CT465" s="21">
        <f>IF(BK465&lt;&gt;"",IFERROR(INDEX(LMH_STEP,MATCH(BK465,LMH_KEY,0)),0),CM465)</f>
        <v>0</v>
      </c>
      <c r="CU465" s="21">
        <f>IF(BL465&lt;&gt;"",IFERROR(INDEX(LMH_STEP,MATCH(BL465,LMH_KEY,0)),0),CN465)</f>
        <v>-1</v>
      </c>
      <c r="CV465" s="21">
        <f>IF(BM465&lt;&gt;"",IFERROR(INDEX(LMH_STEP,MATCH(BM465,LMH_KEY,0)),0),CO465)</f>
        <v>0</v>
      </c>
      <c r="CW465" s="21">
        <f>IF(BN465&lt;&gt;"",IFERROR(INDEX(LMH_STEP,MATCH(BN465,LMH_KEY,0)),0),CP465)</f>
        <v>1</v>
      </c>
      <c r="CX465" s="21">
        <f>IF(BO465&lt;&gt;"",IFERROR(INDEX(LMH_STEP,MATCH(BO465,LMH_KEY,0)),0),CQ465)</f>
        <v>0</v>
      </c>
      <c r="CY465" s="21">
        <f>COUNTA(BI465:BO465)+IF(BP465&lt;&gt;"",1,0)+IFERROR(INDEX(RM_LCNT,MATCH($U465,RM_KEY,0)),0)</f>
        <v>0</v>
      </c>
      <c r="CZ465" s="21">
        <f>IF((BW465+BX465+BY465+BZ465+CA465+CB465+CC465)=0,0,(BW465*CK465+BX465*CL465+BY465*CM465+BZ465*CN465+CA465*CO465+CB465*CP465+CC465*CQ465)/(BW465+BX465+BY465+BZ465+CA465+CB465+CC465))</f>
        <v>-0.176470588235294</v>
      </c>
      <c r="DA465" s="21">
        <f>IF((CD465+CE465+CF465+CG465+CH465+CI465+CJ465)=0,0,(CD465*CR465+CE465*CS465+CF465*CT465+CG465*CU465+CH465*CV465+CI465*CW465+CJ465*CX465)/(CD465+CE465+CF465+CG465+CH465+CI465+CJ465))</f>
        <v>-0.176470588235294</v>
      </c>
    </row>
    <row r="466" ht="70" customHeight="1">
      <c r="A466" s="59" t="inlineStr">
        <is>
          <t>iFile</t>
        </is>
      </c>
      <c r="B466" s="17" t="inlineStr">
        <is>
          <t>XBRL Consulting</t>
        </is>
      </c>
      <c r="C466" s="17" t="n">
        <v>2</v>
      </c>
      <c r="D466" s="17" t="inlineStr">
        <is>
          <t>IRIS0124</t>
        </is>
      </c>
      <c r="E466" s="17" t="inlineStr">
        <is>
          <t>Surekha Ghadigaonkar</t>
        </is>
      </c>
      <c r="F466" s="17" t="inlineStr">
        <is>
          <t>Senior Analyst</t>
        </is>
      </c>
      <c r="G466" s="17" t="inlineStr">
        <is>
          <t>Rahul Dhamne</t>
        </is>
      </c>
      <c r="H466" s="17" t="inlineStr">
        <is>
          <t>IRIS0362</t>
        </is>
      </c>
      <c r="I466" s="17" t="n">
        <v>20</v>
      </c>
      <c r="J466" s="17" t="inlineStr">
        <is>
          <t>B.Com</t>
        </is>
      </c>
      <c r="K466" s="17" t="inlineStr">
        <is>
          <t>L4 – Senior</t>
        </is>
      </c>
      <c r="L466" s="82" t="inlineStr">
        <is>
          <t>20 of 20</t>
        </is>
      </c>
      <c r="M466" s="83" t="n"/>
      <c r="N466"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66" s="83" t="inlineStr">
        <is>
          <t>Latest rating: 3 · Potential: High · 9-box: Core Contributor</t>
        </is>
      </c>
      <c r="P466" s="83" t="inlineStr">
        <is>
          <t>Complexity &amp; Expertise: A3: Taxonomy development, requirement analysis and tool testing using Noah, iFile, Webform, Arelle → matches the start
Autonomy &amp; Decision: A2: Decides taxonomy changes; no further detail given → moved down 0.5
Accountability &amp; Impact: A2: Released taxonomy of own development; rework and reputation risk; little detail → moved down 0.5
Leadership &amp; Strategy: A1: None described → moved down 0.5</t>
        </is>
      </c>
      <c r="Q466" s="84" t="inlineStr">
        <is>
          <t>Open ▸</t>
        </is>
      </c>
      <c r="R466" s="84" t="inlineStr">
        <is>
          <t>Card ▸</t>
        </is>
      </c>
      <c r="S466" s="85" t="inlineStr">
        <is>
          <t>Consulting &amp; Professional Services</t>
        </is>
      </c>
      <c r="T466" s="86" t="inlineStr">
        <is>
          <t>Taxonomy Design &amp; Regulatory Consulting</t>
        </is>
      </c>
      <c r="U466" s="86" t="inlineStr">
        <is>
          <t>R011</t>
        </is>
      </c>
      <c r="V466" s="86" t="inlineStr">
        <is>
          <t>Taxonomy Design &amp; Regulatory Consulting · IC</t>
        </is>
      </c>
      <c r="W466" s="101" t="inlineStr">
        <is>
          <t>A3</t>
        </is>
      </c>
      <c r="X466" s="86" t="inlineStr">
        <is>
          <t>Band A · Practitioner</t>
        </is>
      </c>
      <c r="Y466" s="86" t="inlineStr">
        <is>
          <t>Senior Taxonomy Analyst</t>
        </is>
      </c>
      <c r="Z466" s="86" t="n"/>
      <c r="AA466" s="86" t="inlineStr">
        <is>
          <t>Placed at A3 by the evidence: six ratings × market-derived weights and rules R1–R13 · no move needed for the reporting line</t>
        </is>
      </c>
      <c r="AB466" s="86" t="n"/>
      <c r="AC466" s="88" t="inlineStr">
        <is>
          <t>A3</t>
        </is>
      </c>
      <c r="AD466" s="21" t="inlineStr">
        <is>
          <t>High · 20 yrs vs market 2–5 yrs for A3</t>
        </is>
      </c>
      <c r="AE466" s="21" t="n"/>
      <c r="AF466" s="21" t="inlineStr">
        <is>
          <t>P2 · SFIA 3 Apply</t>
        </is>
      </c>
      <c r="AG466" s="89" t="str">
        <f>IFERROR(IF(INDEX(RM_I_C,MATCH($U466,RM_KEY,0))="","",INDEX(RM_I_C,MATCH($U466,RM_KEY,0))),"")</f>
        <v>H</v>
      </c>
      <c r="AH466" s="90" t="str">
        <f>IFERROR(IF(INDEX(RM_I_Au,MATCH($U466,RM_KEY,0))="","",INDEX(RM_I_Au,MATCH($U466,RM_KEY,0))),"")</f>
        <v>M</v>
      </c>
      <c r="AI466" s="90" t="str">
        <f>IFERROR(IF(INDEX(RM_I_Ac,MATCH($U466,RM_KEY,0))="","",INDEX(RM_I_Ac,MATCH($U466,RM_KEY,0))),"")</f>
        <v>M</v>
      </c>
      <c r="AJ466" s="90" t="str">
        <f>IFERROR(IF(INDEX(RM_I_L,MATCH($U466,RM_KEY,0))="","",INDEX(RM_I_L,MATCH($U466,RM_KEY,0))),"")</f>
        <v>L</v>
      </c>
      <c r="AK466" s="90" t="str">
        <f>IFERROR(IF(INDEX(RM_I_BI,MATCH($U466,RM_KEY,0))="","",INDEX(RM_I_BI,MATCH($U466,RM_KEY,0))),"")</f>
        <v>L</v>
      </c>
      <c r="AL466" s="90" t="str">
        <f>IFERROR(IF(INDEX(RM_I_Exp,MATCH($U466,RM_KEY,0))="","",INDEX(RM_I_Exp,MATCH($U466,RM_KEY,0))),"")</f>
        <v>L</v>
      </c>
      <c r="AM466" s="90" t="str">
        <f>IFERROR(IF(INDEX(RM_I_Edu,MATCH($U466,RM_KEY,0))="","",INDEX(RM_I_Edu,MATCH($U466,RM_KEY,0))),"")</f>
        <v>L</v>
      </c>
      <c r="AN466" s="91" t="str">
        <f>IFERROR(IF(INDEX(RM_M_C,MATCH($U466,RM_KEY,0))="","",INDEX(RM_M_C,MATCH($U466,RM_KEY,0))),"")</f>
        <v>H</v>
      </c>
      <c r="AO466" s="92" t="str">
        <f>IFERROR(IF(INDEX(RM_M_Au,MATCH($U466,RM_KEY,0))="","",INDEX(RM_M_Au,MATCH($U466,RM_KEY,0))),"")</f>
        <v>M</v>
      </c>
      <c r="AP466" s="92" t="str">
        <f>IFERROR(IF(INDEX(RM_M_Ac,MATCH($U466,RM_KEY,0))="","",INDEX(RM_M_Ac,MATCH($U466,RM_KEY,0))),"")</f>
        <v>M</v>
      </c>
      <c r="AQ466" s="92" t="str">
        <f>IFERROR(IF(INDEX(RM_M_L,MATCH($U466,RM_KEY,0))="","",INDEX(RM_M_L,MATCH($U466,RM_KEY,0))),"")</f>
        <v>L</v>
      </c>
      <c r="AR466" s="92" t="str">
        <f>IFERROR(IF(INDEX(RM_M_BI,MATCH($U466,RM_KEY,0))="","",INDEX(RM_M_BI,MATCH($U466,RM_KEY,0))),"")</f>
        <v>L</v>
      </c>
      <c r="AS466" s="92" t="str">
        <f>IFERROR(IF(INDEX(RM_M_Exp,MATCH($U466,RM_KEY,0))="","",INDEX(RM_M_Exp,MATCH($U466,RM_KEY,0))),"")</f>
        <v>L</v>
      </c>
      <c r="AT466" s="92" t="str">
        <f>IFERROR(IF(INDEX(RM_M_Edu,MATCH($U466,RM_KEY,0))="","",INDEX(RM_M_Edu,MATCH($U466,RM_KEY,0))),"")</f>
        <v>L</v>
      </c>
      <c r="AU466" s="93" t="str">
        <f>IFERROR(IF(INDEX(RM_L_C,MATCH($U466,RM_KEY,0))="","",INDEX(RM_L_C,MATCH($U466,RM_KEY,0))),"")</f>
        <v/>
      </c>
      <c r="AV466" s="94" t="str">
        <f>IFERROR(IF(INDEX(RM_L_Au,MATCH($U466,RM_KEY,0))="","",INDEX(RM_L_Au,MATCH($U466,RM_KEY,0))),"")</f>
        <v/>
      </c>
      <c r="AW466" s="94" t="str">
        <f>IFERROR(IF(INDEX(RM_L_Ac,MATCH($U466,RM_KEY,0))="","",INDEX(RM_L_Ac,MATCH($U466,RM_KEY,0))),"")</f>
        <v/>
      </c>
      <c r="AX466" s="94" t="str">
        <f>IFERROR(IF(INDEX(RM_L_L,MATCH($U466,RM_KEY,0))="","",INDEX(RM_L_L,MATCH($U466,RM_KEY,0))),"")</f>
        <v/>
      </c>
      <c r="AY466" s="94" t="str">
        <f>IFERROR(IF(INDEX(RM_L_BI,MATCH($U466,RM_KEY,0))="","",INDEX(RM_L_BI,MATCH($U466,RM_KEY,0))),"")</f>
        <v/>
      </c>
      <c r="AZ466" s="94" t="str">
        <f>IFERROR(IF(INDEX(RM_L_Exp,MATCH($U466,RM_KEY,0))="","",INDEX(RM_L_Exp,MATCH($U466,RM_KEY,0))),"")</f>
        <v/>
      </c>
      <c r="BA466" s="94" t="str">
        <f>IFERROR(IF(INDEX(RM_L_Edu,MATCH($U466,RM_KEY,0))="","",INDEX(RM_L_Edu,MATCH($U466,RM_KEY,0))),"")</f>
        <v/>
      </c>
      <c r="BB466" s="89" t="inlineStr">
        <is>
          <t>M</t>
        </is>
      </c>
      <c r="BC466" s="90" t="inlineStr">
        <is>
          <t>M</t>
        </is>
      </c>
      <c r="BD466" s="90" t="inlineStr">
        <is>
          <t>M</t>
        </is>
      </c>
      <c r="BE466" s="90" t="inlineStr">
        <is>
          <t>L</t>
        </is>
      </c>
      <c r="BF466" s="90" t="n"/>
      <c r="BG466" s="90" t="inlineStr">
        <is>
          <t>H</t>
        </is>
      </c>
      <c r="BH466" s="90" t="inlineStr">
        <is>
          <t>M</t>
        </is>
      </c>
      <c r="BI466" s="93" t="n"/>
      <c r="BJ466" s="94" t="n"/>
      <c r="BK466" s="94" t="n"/>
      <c r="BL466" s="94" t="n"/>
      <c r="BM466" s="94" t="n"/>
      <c r="BN466" s="94" t="n"/>
      <c r="BO466" s="94" t="n"/>
      <c r="BP466" s="63" t="n"/>
      <c r="BQ466" s="95" t="str">
        <f>IF(CY466=0,"",IF(BP466&lt;&gt;"",BP466,IF(LEFT(W466,1)="X",W466,IF(OR(W466="B+",W466="C+"),INDEX(LAD_PC,MAX(1,MIN(14,MATCH(W466,LAD_PC,0)+IF((DA466-CZ466)&gt;=0.5,1,IF((DA466-CZ466)&lt;=-0.5,-1,0))))),INDEX(LAD_STD,MAX(1,MIN(12,MATCH(W466,LAD_STD,0)+IF((DA466-CZ466)&gt;=0.5,1,IF((DA466-CZ466)&lt;=-0.5,-1,0)))))))))</f>
        <v/>
      </c>
      <c r="BR466" s="86" t="str">
        <f>IF(BQ466="","",IFERROR(CHOOSE(INDEX(B_RANK,MATCH(BQ466,B_LVL,0)),"Band A · Practitioner","Band B · Specialist / Manager","B+ · Player-Coach","Band C · Principal / Head","C+ · Player-Coach","Band D · Business leadership","Band E · Enterprise leadership"),"Band X · Consultant"))</f>
        <v/>
      </c>
      <c r="BS466" s="86" t="str">
        <f>IF(BQ466="","",IF(BQ466=W466,"• Same",IF(INDEX(B_VAL,MATCH(BQ466,B_LVL,0))&gt;INDEX(B_VAL,MATCH(W466,B_LVL,0)),"▲ Up","▼ Down")))</f>
        <v/>
      </c>
      <c r="BT466" s="95" t="str">
        <f>IF(BQ466&lt;&gt;"",BQ466,W466)</f>
        <v>A3</v>
      </c>
      <c r="BU466" s="86" t="str">
        <f>IFERROR(IF($H466="","—",IF(OR(LEFT(BT466,1)="X",LEFT(INDEX($BT$7:$BT$592,MATCH($H466,$D$7:$D$592,0)),1)="X"),"—",IF(AND(LEFT(BT466,1)="E",LEFT(INDEX($BT$7:$BT$592,MATCH($H466,$D$7:$D$592,0)),1)="E"),"Exception · Band E",IF(INDEX(B_VAL,MATCH(BT466,B_LVL,0))&gt;=INDEX(B_VAL,MATCH(INDEX($BT$7:$BT$592,MATCH($H466,$D$7:$D$592,0)),B_LVL,0)),"⚠ At or above the manager",IF(INDEX(B_RANK,MATCH(BT466,B_LVL,0))=INDEX(B_RANK,MATCH(INDEX($BT$7:$BT$592,MATCH($H466,$D$7:$D$592,0)),B_LVL,0)),"⚠ Same band as the manager","OK"))))),"—")</f>
        <v>OK</v>
      </c>
      <c r="BV466" s="64" t="n"/>
      <c r="BW466" s="20">
        <f>IFERROR(INDEX(LMH_PTS,MATCH(AG466,LMH_KEY,0)),0)</f>
        <v>9</v>
      </c>
      <c r="BX466" s="21">
        <f>IFERROR(INDEX(LMH_PTS,MATCH(AH466,LMH_KEY,0)),0)</f>
        <v>3</v>
      </c>
      <c r="BY466" s="21">
        <f>IFERROR(INDEX(LMH_PTS,MATCH(AI466,LMH_KEY,0)),0)</f>
        <v>3</v>
      </c>
      <c r="BZ466" s="21">
        <f>IFERROR(INDEX(LMH_PTS,MATCH(AJ466,LMH_KEY,0)),0)</f>
        <v>1</v>
      </c>
      <c r="CA466" s="21">
        <f>IFERROR(INDEX(LMH_PTS,MATCH(AK466,LMH_KEY,0)),0)</f>
        <v>1</v>
      </c>
      <c r="CB466" s="21">
        <f>IFERROR(INDEX(LMH_PTS,MATCH(AL466,LMH_KEY,0)),0)</f>
        <v>1</v>
      </c>
      <c r="CC466" s="21">
        <f>IFERROR(INDEX(LMH_PTS,MATCH(AM466,LMH_KEY,0)),0)</f>
        <v>1</v>
      </c>
      <c r="CD466" s="21">
        <f>IFERROR(INDEX(LMH_PTS,MATCH(IF(AU466&lt;&gt;"",AU466,AG466),LMH_KEY,0)),0)</f>
        <v>9</v>
      </c>
      <c r="CE466" s="21">
        <f>IFERROR(INDEX(LMH_PTS,MATCH(IF(AV466&lt;&gt;"",AV466,AH466),LMH_KEY,0)),0)</f>
        <v>3</v>
      </c>
      <c r="CF466" s="21">
        <f>IFERROR(INDEX(LMH_PTS,MATCH(IF(AW466&lt;&gt;"",AW466,AI466),LMH_KEY,0)),0)</f>
        <v>3</v>
      </c>
      <c r="CG466" s="21">
        <f>IFERROR(INDEX(LMH_PTS,MATCH(IF(AX466&lt;&gt;"",AX466,AJ466),LMH_KEY,0)),0)</f>
        <v>1</v>
      </c>
      <c r="CH466" s="21">
        <f>IFERROR(INDEX(LMH_PTS,MATCH(IF(AY466&lt;&gt;"",AY466,AK466),LMH_KEY,0)),0)</f>
        <v>1</v>
      </c>
      <c r="CI466" s="21">
        <f>IFERROR(INDEX(LMH_PTS,MATCH(IF(AZ466&lt;&gt;"",AZ466,AL466),LMH_KEY,0)),0)</f>
        <v>1</v>
      </c>
      <c r="CJ466" s="21">
        <f>IFERROR(INDEX(LMH_PTS,MATCH(IF(BA466&lt;&gt;"",BA466,AM466),LMH_KEY,0)),0)</f>
        <v>1</v>
      </c>
      <c r="CK466" s="21">
        <f>IF(BB466="",0,IFERROR(INDEX(LMH_STEP,MATCH(BB466,LMH_KEY,0)),0))</f>
        <v>0</v>
      </c>
      <c r="CL466" s="21">
        <f>IF(BC466="",0,IFERROR(INDEX(LMH_STEP,MATCH(BC466,LMH_KEY,0)),0))</f>
        <v>0</v>
      </c>
      <c r="CM466" s="21">
        <f>IF(BD466="",0,IFERROR(INDEX(LMH_STEP,MATCH(BD466,LMH_KEY,0)),0))</f>
        <v>0</v>
      </c>
      <c r="CN466" s="21">
        <f>IF(BE466="",0,IFERROR(INDEX(LMH_STEP,MATCH(BE466,LMH_KEY,0)),0))</f>
        <v>-1</v>
      </c>
      <c r="CO466" s="21">
        <f>IF(BF466="",0,IFERROR(INDEX(LMH_STEP,MATCH(BF466,LMH_KEY,0)),0))</f>
        <v>0</v>
      </c>
      <c r="CP466" s="21">
        <f>IF(BG466="",0,IFERROR(INDEX(LMH_STEP,MATCH(BG466,LMH_KEY,0)),0))</f>
        <v>1</v>
      </c>
      <c r="CQ466" s="21">
        <f>IF(BH466="",0,IFERROR(INDEX(LMH_STEP,MATCH(BH466,LMH_KEY,0)),0))</f>
        <v>0</v>
      </c>
      <c r="CR466" s="21">
        <f>IF(BI466&lt;&gt;"",IFERROR(INDEX(LMH_STEP,MATCH(BI466,LMH_KEY,0)),0),CK466)</f>
        <v>0</v>
      </c>
      <c r="CS466" s="21">
        <f>IF(BJ466&lt;&gt;"",IFERROR(INDEX(LMH_STEP,MATCH(BJ466,LMH_KEY,0)),0),CL466)</f>
        <v>0</v>
      </c>
      <c r="CT466" s="21">
        <f>IF(BK466&lt;&gt;"",IFERROR(INDEX(LMH_STEP,MATCH(BK466,LMH_KEY,0)),0),CM466)</f>
        <v>0</v>
      </c>
      <c r="CU466" s="21">
        <f>IF(BL466&lt;&gt;"",IFERROR(INDEX(LMH_STEP,MATCH(BL466,LMH_KEY,0)),0),CN466)</f>
        <v>-1</v>
      </c>
      <c r="CV466" s="21">
        <f>IF(BM466&lt;&gt;"",IFERROR(INDEX(LMH_STEP,MATCH(BM466,LMH_KEY,0)),0),CO466)</f>
        <v>0</v>
      </c>
      <c r="CW466" s="21">
        <f>IF(BN466&lt;&gt;"",IFERROR(INDEX(LMH_STEP,MATCH(BN466,LMH_KEY,0)),0),CP466)</f>
        <v>1</v>
      </c>
      <c r="CX466" s="21">
        <f>IF(BO466&lt;&gt;"",IFERROR(INDEX(LMH_STEP,MATCH(BO466,LMH_KEY,0)),0),CQ466)</f>
        <v>0</v>
      </c>
      <c r="CY466" s="21">
        <f>COUNTA(BI466:BO466)+IF(BP466&lt;&gt;"",1,0)+IFERROR(INDEX(RM_LCNT,MATCH($U466,RM_KEY,0)),0)</f>
        <v>0</v>
      </c>
      <c r="CZ466" s="21">
        <f>IF((BW466+BX466+BY466+BZ466+CA466+CB466+CC466)=0,0,(BW466*CK466+BX466*CL466+BY466*CM466+BZ466*CN466+CA466*CO466+CB466*CP466+CC466*CQ466)/(BW466+BX466+BY466+BZ466+CA466+CB466+CC466))</f>
        <v>0</v>
      </c>
      <c r="DA466" s="21">
        <f>IF((CD466+CE466+CF466+CG466+CH466+CI466+CJ466)=0,0,(CD466*CR466+CE466*CS466+CF466*CT466+CG466*CU466+CH466*CV466+CI466*CW466+CJ466*CX466)/(CD466+CE466+CF466+CG466+CH466+CI466+CJ466))</f>
        <v>0</v>
      </c>
    </row>
    <row r="467" ht="70" customHeight="1">
      <c r="A467" s="59" t="inlineStr">
        <is>
          <t>iFile</t>
        </is>
      </c>
      <c r="B467" s="17" t="inlineStr">
        <is>
          <t>Technology</t>
        </is>
      </c>
      <c r="C467" s="17" t="n">
        <v>2</v>
      </c>
      <c r="D467" s="17" t="inlineStr">
        <is>
          <t>IRIS2447</t>
        </is>
      </c>
      <c r="E467" s="17" t="inlineStr">
        <is>
          <t>Yash Chikane</t>
        </is>
      </c>
      <c r="F467" s="17" t="inlineStr">
        <is>
          <t>Senior Software Engineer - AI/ML</t>
        </is>
      </c>
      <c r="G467" s="17" t="inlineStr">
        <is>
          <t>Rahul Dhamne</t>
        </is>
      </c>
      <c r="H467" s="17" t="inlineStr">
        <is>
          <t>IRIS0362</t>
        </is>
      </c>
      <c r="I467" s="17" t="n">
        <v>4.9</v>
      </c>
      <c r="J467" s="17" t="inlineStr">
        <is>
          <t>B.E</t>
        </is>
      </c>
      <c r="K467" s="17" t="n"/>
      <c r="L467" s="82" t="inlineStr">
        <is>
          <t>20 of 20</t>
        </is>
      </c>
      <c r="M467" s="83" t="n"/>
      <c r="N467" s="83" t="n"/>
      <c r="O467" s="83" t="inlineStr">
        <is>
          <t>Latest rating: Not rated · manager · 9-box: Not placed · manager</t>
        </is>
      </c>
      <c r="P467" s="83" t="inlineStr">
        <is>
          <t>Complexity &amp; Expertise: A3: Designs, builds, deploys and optimises AI/ML and GenAI solutions in Python; no specific product named → matches the start
Autonomy &amp; Decision: A2: Decides optimisation and approach on own work → moved down 0.5
Accountability &amp; Impact: A2: Code readability, secure libraries and right approach in own solutions → moved down 0.5
Leadership &amp; Strategy: A1: No guiding or reviewing of others described → moved down 0.5</t>
        </is>
      </c>
      <c r="Q467" s="84" t="inlineStr">
        <is>
          <t>Open ▸</t>
        </is>
      </c>
      <c r="R467" s="84" t="inlineStr">
        <is>
          <t>Card ▸</t>
        </is>
      </c>
      <c r="S467" s="85" t="inlineStr">
        <is>
          <t>Engineering &amp; Development</t>
        </is>
      </c>
      <c r="T467" s="86" t="inlineStr">
        <is>
          <t>AI / ML &amp; GenAI Engineering</t>
        </is>
      </c>
      <c r="U467" s="86" t="inlineStr">
        <is>
          <t>R029</t>
        </is>
      </c>
      <c r="V467" s="86" t="inlineStr">
        <is>
          <t>AI / ML &amp; GenAI Engineering · IC</t>
        </is>
      </c>
      <c r="W467" s="101" t="inlineStr">
        <is>
          <t>A3</t>
        </is>
      </c>
      <c r="X467" s="86" t="inlineStr">
        <is>
          <t>Band A · Practitioner</t>
        </is>
      </c>
      <c r="Y467" s="86" t="inlineStr">
        <is>
          <t>Senior AI/ML Engineer</t>
        </is>
      </c>
      <c r="Z467" s="86" t="n"/>
      <c r="AA467" s="86" t="inlineStr">
        <is>
          <t>Placed at A3 by the evidence: six ratings × market-derived weights and rules R1–R13 · no move needed for the reporting line</t>
        </is>
      </c>
      <c r="AB467" s="86" t="n"/>
      <c r="AC467" s="88" t="inlineStr">
        <is>
          <t>A3</t>
        </is>
      </c>
      <c r="AD467" s="21" t="inlineStr">
        <is>
          <t>Medium · 4.9 yrs vs market 2–5 yrs for A3</t>
        </is>
      </c>
      <c r="AE467" s="21" t="n"/>
      <c r="AF467" s="21" t="inlineStr">
        <is>
          <t>P2 · SFIA 3 Apply</t>
        </is>
      </c>
      <c r="AG467" s="89" t="str">
        <f>IFERROR(IF(INDEX(RM_I_C,MATCH($U467,RM_KEY,0))="","",INDEX(RM_I_C,MATCH($U467,RM_KEY,0))),"")</f>
        <v>H</v>
      </c>
      <c r="AH467" s="90" t="str">
        <f>IFERROR(IF(INDEX(RM_I_Au,MATCH($U467,RM_KEY,0))="","",INDEX(RM_I_Au,MATCH($U467,RM_KEY,0))),"")</f>
        <v>M</v>
      </c>
      <c r="AI467" s="90" t="str">
        <f>IFERROR(IF(INDEX(RM_I_Ac,MATCH($U467,RM_KEY,0))="","",INDEX(RM_I_Ac,MATCH($U467,RM_KEY,0))),"")</f>
        <v>L</v>
      </c>
      <c r="AJ467" s="90" t="str">
        <f>IFERROR(IF(INDEX(RM_I_L,MATCH($U467,RM_KEY,0))="","",INDEX(RM_I_L,MATCH($U467,RM_KEY,0))),"")</f>
        <v>L</v>
      </c>
      <c r="AK467" s="90" t="str">
        <f>IFERROR(IF(INDEX(RM_I_BI,MATCH($U467,RM_KEY,0))="","",INDEX(RM_I_BI,MATCH($U467,RM_KEY,0))),"")</f>
        <v>L</v>
      </c>
      <c r="AL467" s="90" t="str">
        <f>IFERROR(IF(INDEX(RM_I_Exp,MATCH($U467,RM_KEY,0))="","",INDEX(RM_I_Exp,MATCH($U467,RM_KEY,0))),"")</f>
        <v>L</v>
      </c>
      <c r="AM467" s="90" t="str">
        <f>IFERROR(IF(INDEX(RM_I_Edu,MATCH($U467,RM_KEY,0))="","",INDEX(RM_I_Edu,MATCH($U467,RM_KEY,0))),"")</f>
        <v>L</v>
      </c>
      <c r="AN467" s="91" t="str">
        <f>IFERROR(IF(INDEX(RM_M_C,MATCH($U467,RM_KEY,0))="","",INDEX(RM_M_C,MATCH($U467,RM_KEY,0))),"")</f>
        <v>H</v>
      </c>
      <c r="AO467" s="92" t="str">
        <f>IFERROR(IF(INDEX(RM_M_Au,MATCH($U467,RM_KEY,0))="","",INDEX(RM_M_Au,MATCH($U467,RM_KEY,0))),"")</f>
        <v>M</v>
      </c>
      <c r="AP467" s="92" t="str">
        <f>IFERROR(IF(INDEX(RM_M_Ac,MATCH($U467,RM_KEY,0))="","",INDEX(RM_M_Ac,MATCH($U467,RM_KEY,0))),"")</f>
        <v>M</v>
      </c>
      <c r="AQ467" s="92" t="str">
        <f>IFERROR(IF(INDEX(RM_M_L,MATCH($U467,RM_KEY,0))="","",INDEX(RM_M_L,MATCH($U467,RM_KEY,0))),"")</f>
        <v>L</v>
      </c>
      <c r="AR467" s="92" t="str">
        <f>IFERROR(IF(INDEX(RM_M_BI,MATCH($U467,RM_KEY,0))="","",INDEX(RM_M_BI,MATCH($U467,RM_KEY,0))),"")</f>
        <v>L</v>
      </c>
      <c r="AS467" s="92" t="str">
        <f>IFERROR(IF(INDEX(RM_M_Exp,MATCH($U467,RM_KEY,0))="","",INDEX(RM_M_Exp,MATCH($U467,RM_KEY,0))),"")</f>
        <v>L</v>
      </c>
      <c r="AT467" s="92" t="str">
        <f>IFERROR(IF(INDEX(RM_M_Edu,MATCH($U467,RM_KEY,0))="","",INDEX(RM_M_Edu,MATCH($U467,RM_KEY,0))),"")</f>
        <v>L</v>
      </c>
      <c r="AU467" s="93" t="str">
        <f>IFERROR(IF(INDEX(RM_L_C,MATCH($U467,RM_KEY,0))="","",INDEX(RM_L_C,MATCH($U467,RM_KEY,0))),"")</f>
        <v/>
      </c>
      <c r="AV467" s="94" t="str">
        <f>IFERROR(IF(INDEX(RM_L_Au,MATCH($U467,RM_KEY,0))="","",INDEX(RM_L_Au,MATCH($U467,RM_KEY,0))),"")</f>
        <v/>
      </c>
      <c r="AW467" s="94" t="str">
        <f>IFERROR(IF(INDEX(RM_L_Ac,MATCH($U467,RM_KEY,0))="","",INDEX(RM_L_Ac,MATCH($U467,RM_KEY,0))),"")</f>
        <v/>
      </c>
      <c r="AX467" s="94" t="str">
        <f>IFERROR(IF(INDEX(RM_L_L,MATCH($U467,RM_KEY,0))="","",INDEX(RM_L_L,MATCH($U467,RM_KEY,0))),"")</f>
        <v/>
      </c>
      <c r="AY467" s="94" t="str">
        <f>IFERROR(IF(INDEX(RM_L_BI,MATCH($U467,RM_KEY,0))="","",INDEX(RM_L_BI,MATCH($U467,RM_KEY,0))),"")</f>
        <v/>
      </c>
      <c r="AZ467" s="94" t="str">
        <f>IFERROR(IF(INDEX(RM_L_Exp,MATCH($U467,RM_KEY,0))="","",INDEX(RM_L_Exp,MATCH($U467,RM_KEY,0))),"")</f>
        <v/>
      </c>
      <c r="BA467" s="94" t="str">
        <f>IFERROR(IF(INDEX(RM_L_Edu,MATCH($U467,RM_KEY,0))="","",INDEX(RM_L_Edu,MATCH($U467,RM_KEY,0))),"")</f>
        <v/>
      </c>
      <c r="BB467" s="89" t="inlineStr">
        <is>
          <t>M</t>
        </is>
      </c>
      <c r="BC467" s="90" t="inlineStr">
        <is>
          <t>M</t>
        </is>
      </c>
      <c r="BD467" s="90" t="inlineStr">
        <is>
          <t>M</t>
        </is>
      </c>
      <c r="BE467" s="90" t="inlineStr">
        <is>
          <t>L</t>
        </is>
      </c>
      <c r="BF467" s="90" t="n"/>
      <c r="BG467" s="90" t="inlineStr">
        <is>
          <t>H</t>
        </is>
      </c>
      <c r="BH467" s="90" t="inlineStr">
        <is>
          <t>M</t>
        </is>
      </c>
      <c r="BI467" s="93" t="n"/>
      <c r="BJ467" s="94" t="n"/>
      <c r="BK467" s="94" t="n"/>
      <c r="BL467" s="94" t="n"/>
      <c r="BM467" s="94" t="n"/>
      <c r="BN467" s="94" t="n"/>
      <c r="BO467" s="94" t="n"/>
      <c r="BP467" s="63" t="n"/>
      <c r="BQ467" s="95" t="str">
        <f>IF(CY467=0,"",IF(BP467&lt;&gt;"",BP467,IF(LEFT(W467,1)="X",W467,IF(OR(W467="B+",W467="C+"),INDEX(LAD_PC,MAX(1,MIN(14,MATCH(W467,LAD_PC,0)+IF((DA467-CZ467)&gt;=0.5,1,IF((DA467-CZ467)&lt;=-0.5,-1,0))))),INDEX(LAD_STD,MAX(1,MIN(12,MATCH(W467,LAD_STD,0)+IF((DA467-CZ467)&gt;=0.5,1,IF((DA467-CZ467)&lt;=-0.5,-1,0)))))))))</f>
        <v/>
      </c>
      <c r="BR467" s="86" t="str">
        <f>IF(BQ467="","",IFERROR(CHOOSE(INDEX(B_RANK,MATCH(BQ467,B_LVL,0)),"Band A · Practitioner","Band B · Specialist / Manager","B+ · Player-Coach","Band C · Principal / Head","C+ · Player-Coach","Band D · Business leadership","Band E · Enterprise leadership"),"Band X · Consultant"))</f>
        <v/>
      </c>
      <c r="BS467" s="86" t="str">
        <f>IF(BQ467="","",IF(BQ467=W467,"• Same",IF(INDEX(B_VAL,MATCH(BQ467,B_LVL,0))&gt;INDEX(B_VAL,MATCH(W467,B_LVL,0)),"▲ Up","▼ Down")))</f>
        <v/>
      </c>
      <c r="BT467" s="95" t="str">
        <f>IF(BQ467&lt;&gt;"",BQ467,W467)</f>
        <v>A3</v>
      </c>
      <c r="BU467" s="86" t="str">
        <f>IFERROR(IF($H467="","—",IF(OR(LEFT(BT467,1)="X",LEFT(INDEX($BT$7:$BT$592,MATCH($H467,$D$7:$D$592,0)),1)="X"),"—",IF(AND(LEFT(BT467,1)="E",LEFT(INDEX($BT$7:$BT$592,MATCH($H467,$D$7:$D$592,0)),1)="E"),"Exception · Band E",IF(INDEX(B_VAL,MATCH(BT467,B_LVL,0))&gt;=INDEX(B_VAL,MATCH(INDEX($BT$7:$BT$592,MATCH($H467,$D$7:$D$592,0)),B_LVL,0)),"⚠ At or above the manager",IF(INDEX(B_RANK,MATCH(BT467,B_LVL,0))=INDEX(B_RANK,MATCH(INDEX($BT$7:$BT$592,MATCH($H467,$D$7:$D$592,0)),B_LVL,0)),"⚠ Same band as the manager","OK"))))),"—")</f>
        <v>OK</v>
      </c>
      <c r="BV467" s="64" t="n"/>
      <c r="BW467" s="20">
        <f>IFERROR(INDEX(LMH_PTS,MATCH(AG467,LMH_KEY,0)),0)</f>
        <v>9</v>
      </c>
      <c r="BX467" s="21">
        <f>IFERROR(INDEX(LMH_PTS,MATCH(AH467,LMH_KEY,0)),0)</f>
        <v>3</v>
      </c>
      <c r="BY467" s="21">
        <f>IFERROR(INDEX(LMH_PTS,MATCH(AI467,LMH_KEY,0)),0)</f>
        <v>1</v>
      </c>
      <c r="BZ467" s="21">
        <f>IFERROR(INDEX(LMH_PTS,MATCH(AJ467,LMH_KEY,0)),0)</f>
        <v>1</v>
      </c>
      <c r="CA467" s="21">
        <f>IFERROR(INDEX(LMH_PTS,MATCH(AK467,LMH_KEY,0)),0)</f>
        <v>1</v>
      </c>
      <c r="CB467" s="21">
        <f>IFERROR(INDEX(LMH_PTS,MATCH(AL467,LMH_KEY,0)),0)</f>
        <v>1</v>
      </c>
      <c r="CC467" s="21">
        <f>IFERROR(INDEX(LMH_PTS,MATCH(AM467,LMH_KEY,0)),0)</f>
        <v>1</v>
      </c>
      <c r="CD467" s="21">
        <f>IFERROR(INDEX(LMH_PTS,MATCH(IF(AU467&lt;&gt;"",AU467,AG467),LMH_KEY,0)),0)</f>
        <v>9</v>
      </c>
      <c r="CE467" s="21">
        <f>IFERROR(INDEX(LMH_PTS,MATCH(IF(AV467&lt;&gt;"",AV467,AH467),LMH_KEY,0)),0)</f>
        <v>3</v>
      </c>
      <c r="CF467" s="21">
        <f>IFERROR(INDEX(LMH_PTS,MATCH(IF(AW467&lt;&gt;"",AW467,AI467),LMH_KEY,0)),0)</f>
        <v>1</v>
      </c>
      <c r="CG467" s="21">
        <f>IFERROR(INDEX(LMH_PTS,MATCH(IF(AX467&lt;&gt;"",AX467,AJ467),LMH_KEY,0)),0)</f>
        <v>1</v>
      </c>
      <c r="CH467" s="21">
        <f>IFERROR(INDEX(LMH_PTS,MATCH(IF(AY467&lt;&gt;"",AY467,AK467),LMH_KEY,0)),0)</f>
        <v>1</v>
      </c>
      <c r="CI467" s="21">
        <f>IFERROR(INDEX(LMH_PTS,MATCH(IF(AZ467&lt;&gt;"",AZ467,AL467),LMH_KEY,0)),0)</f>
        <v>1</v>
      </c>
      <c r="CJ467" s="21">
        <f>IFERROR(INDEX(LMH_PTS,MATCH(IF(BA467&lt;&gt;"",BA467,AM467),LMH_KEY,0)),0)</f>
        <v>1</v>
      </c>
      <c r="CK467" s="21">
        <f>IF(BB467="",0,IFERROR(INDEX(LMH_STEP,MATCH(BB467,LMH_KEY,0)),0))</f>
        <v>0</v>
      </c>
      <c r="CL467" s="21">
        <f>IF(BC467="",0,IFERROR(INDEX(LMH_STEP,MATCH(BC467,LMH_KEY,0)),0))</f>
        <v>0</v>
      </c>
      <c r="CM467" s="21">
        <f>IF(BD467="",0,IFERROR(INDEX(LMH_STEP,MATCH(BD467,LMH_KEY,0)),0))</f>
        <v>0</v>
      </c>
      <c r="CN467" s="21">
        <f>IF(BE467="",0,IFERROR(INDEX(LMH_STEP,MATCH(BE467,LMH_KEY,0)),0))</f>
        <v>-1</v>
      </c>
      <c r="CO467" s="21">
        <f>IF(BF467="",0,IFERROR(INDEX(LMH_STEP,MATCH(BF467,LMH_KEY,0)),0))</f>
        <v>0</v>
      </c>
      <c r="CP467" s="21">
        <f>IF(BG467="",0,IFERROR(INDEX(LMH_STEP,MATCH(BG467,LMH_KEY,0)),0))</f>
        <v>1</v>
      </c>
      <c r="CQ467" s="21">
        <f>IF(BH467="",0,IFERROR(INDEX(LMH_STEP,MATCH(BH467,LMH_KEY,0)),0))</f>
        <v>0</v>
      </c>
      <c r="CR467" s="21">
        <f>IF(BI467&lt;&gt;"",IFERROR(INDEX(LMH_STEP,MATCH(BI467,LMH_KEY,0)),0),CK467)</f>
        <v>0</v>
      </c>
      <c r="CS467" s="21">
        <f>IF(BJ467&lt;&gt;"",IFERROR(INDEX(LMH_STEP,MATCH(BJ467,LMH_KEY,0)),0),CL467)</f>
        <v>0</v>
      </c>
      <c r="CT467" s="21">
        <f>IF(BK467&lt;&gt;"",IFERROR(INDEX(LMH_STEP,MATCH(BK467,LMH_KEY,0)),0),CM467)</f>
        <v>0</v>
      </c>
      <c r="CU467" s="21">
        <f>IF(BL467&lt;&gt;"",IFERROR(INDEX(LMH_STEP,MATCH(BL467,LMH_KEY,0)),0),CN467)</f>
        <v>-1</v>
      </c>
      <c r="CV467" s="21">
        <f>IF(BM467&lt;&gt;"",IFERROR(INDEX(LMH_STEP,MATCH(BM467,LMH_KEY,0)),0),CO467)</f>
        <v>0</v>
      </c>
      <c r="CW467" s="21">
        <f>IF(BN467&lt;&gt;"",IFERROR(INDEX(LMH_STEP,MATCH(BN467,LMH_KEY,0)),0),CP467)</f>
        <v>1</v>
      </c>
      <c r="CX467" s="21">
        <f>IF(BO467&lt;&gt;"",IFERROR(INDEX(LMH_STEP,MATCH(BO467,LMH_KEY,0)),0),CQ467)</f>
        <v>0</v>
      </c>
      <c r="CY467" s="21">
        <f>COUNTA(BI467:BO467)+IF(BP467&lt;&gt;"",1,0)+IFERROR(INDEX(RM_LCNT,MATCH($U467,RM_KEY,0)),0)</f>
        <v>0</v>
      </c>
      <c r="CZ467" s="21">
        <f>IF((BW467+BX467+BY467+BZ467+CA467+CB467+CC467)=0,0,(BW467*CK467+BX467*CL467+BY467*CM467+BZ467*CN467+CA467*CO467+CB467*CP467+CC467*CQ467)/(BW467+BX467+BY467+BZ467+CA467+CB467+CC467))</f>
        <v>0</v>
      </c>
      <c r="DA467" s="21">
        <f>IF((CD467+CE467+CF467+CG467+CH467+CI467+CJ467)=0,0,(CD467*CR467+CE467*CS467+CF467*CT467+CG467*CU467+CH467*CV467+CI467*CW467+CJ467*CX467)/(CD467+CE467+CF467+CG467+CH467+CI467+CJ467))</f>
        <v>0</v>
      </c>
    </row>
    <row r="468" ht="70" customHeight="1">
      <c r="A468" s="59" t="inlineStr">
        <is>
          <t>iFile</t>
        </is>
      </c>
      <c r="B468" s="17" t="inlineStr">
        <is>
          <t>XBRL Consulting</t>
        </is>
      </c>
      <c r="C468" s="17" t="n">
        <v>2</v>
      </c>
      <c r="D468" s="17" t="inlineStr">
        <is>
          <t>IRIS1139</t>
        </is>
      </c>
      <c r="E468" s="17" t="inlineStr">
        <is>
          <t>Yogesh Patil</t>
        </is>
      </c>
      <c r="F468" s="17" t="inlineStr">
        <is>
          <t>Senior Analyst</t>
        </is>
      </c>
      <c r="G468" s="17" t="inlineStr">
        <is>
          <t>Rahul Dhamne</t>
        </is>
      </c>
      <c r="H468" s="17" t="inlineStr">
        <is>
          <t>IRIS0362</t>
        </is>
      </c>
      <c r="I468" s="17" t="n">
        <v>14.3</v>
      </c>
      <c r="J468" s="17" t="inlineStr">
        <is>
          <t>B.Com</t>
        </is>
      </c>
      <c r="K468" s="17" t="inlineStr">
        <is>
          <t>L4 – Senior</t>
        </is>
      </c>
      <c r="L468" s="82" t="inlineStr">
        <is>
          <t>20 of 20</t>
        </is>
      </c>
      <c r="M468" s="83" t="n"/>
      <c r="N468" s="83" t="inlineStr">
        <is>
          <t>Annual · set by manager: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t>
        </is>
      </c>
      <c r="O468" s="83" t="inlineStr">
        <is>
          <t>Latest rating: 4 · Potential: High · 9-box: High Impact / Growth Talent</t>
        </is>
      </c>
      <c r="P468" s="83" t="inlineStr">
        <is>
          <t>Complexity &amp; Expertise: A3: Full taxonomy cycle: SRS, modelling, business rules, webform customisation and testing, cross-team coordination → matches the start
Autonomy &amp; Decision: A3: Decides taxonomy modelling independently, following standard development practices → matches the start
Accountability &amp; Impact: A2: Accountable for own development tasks: SRS, CMS, formulas, customisation, domain testing → moved down 0.5
Leadership &amp; Strategy: A3: Training team members is a listed responsibility; coordinates QA, webform, BA teams → moved up 0.5</t>
        </is>
      </c>
      <c r="Q468" s="84" t="inlineStr">
        <is>
          <t>Open ▸</t>
        </is>
      </c>
      <c r="R468" s="84" t="inlineStr">
        <is>
          <t>Card ▸</t>
        </is>
      </c>
      <c r="S468" s="85" t="inlineStr">
        <is>
          <t>Consulting &amp; Professional Services</t>
        </is>
      </c>
      <c r="T468" s="86" t="inlineStr">
        <is>
          <t>Taxonomy Design &amp; Regulatory Consulting</t>
        </is>
      </c>
      <c r="U468" s="86" t="inlineStr">
        <is>
          <t>R011</t>
        </is>
      </c>
      <c r="V468" s="86" t="inlineStr">
        <is>
          <t>Taxonomy Design &amp; Regulatory Consulting · IC</t>
        </is>
      </c>
      <c r="W468" s="101" t="inlineStr">
        <is>
          <t>A3</t>
        </is>
      </c>
      <c r="X468" s="86" t="inlineStr">
        <is>
          <t>Band A · Practitioner</t>
        </is>
      </c>
      <c r="Y468" s="86" t="inlineStr">
        <is>
          <t>Senior Taxonomy Analyst</t>
        </is>
      </c>
      <c r="Z468" s="86" t="n"/>
      <c r="AA468" s="86" t="inlineStr">
        <is>
          <t>Placed at A3 by the evidence: six ratings × market-derived weights and rules R1–R13 · no move needed for the reporting line</t>
        </is>
      </c>
      <c r="AB468" s="86" t="n"/>
      <c r="AC468" s="88" t="inlineStr">
        <is>
          <t>A3</t>
        </is>
      </c>
      <c r="AD468" s="21" t="inlineStr">
        <is>
          <t>High · 14.3 yrs vs market 2–5 yrs for A3</t>
        </is>
      </c>
      <c r="AE468" s="21" t="n"/>
      <c r="AF468" s="21" t="inlineStr">
        <is>
          <t>P2 · SFIA 3 Apply</t>
        </is>
      </c>
      <c r="AG468" s="89" t="str">
        <f>IFERROR(IF(INDEX(RM_I_C,MATCH($U468,RM_KEY,0))="","",INDEX(RM_I_C,MATCH($U468,RM_KEY,0))),"")</f>
        <v>H</v>
      </c>
      <c r="AH468" s="90" t="str">
        <f>IFERROR(IF(INDEX(RM_I_Au,MATCH($U468,RM_KEY,0))="","",INDEX(RM_I_Au,MATCH($U468,RM_KEY,0))),"")</f>
        <v>M</v>
      </c>
      <c r="AI468" s="90" t="str">
        <f>IFERROR(IF(INDEX(RM_I_Ac,MATCH($U468,RM_KEY,0))="","",INDEX(RM_I_Ac,MATCH($U468,RM_KEY,0))),"")</f>
        <v>M</v>
      </c>
      <c r="AJ468" s="90" t="str">
        <f>IFERROR(IF(INDEX(RM_I_L,MATCH($U468,RM_KEY,0))="","",INDEX(RM_I_L,MATCH($U468,RM_KEY,0))),"")</f>
        <v>L</v>
      </c>
      <c r="AK468" s="90" t="str">
        <f>IFERROR(IF(INDEX(RM_I_BI,MATCH($U468,RM_KEY,0))="","",INDEX(RM_I_BI,MATCH($U468,RM_KEY,0))),"")</f>
        <v>L</v>
      </c>
      <c r="AL468" s="90" t="str">
        <f>IFERROR(IF(INDEX(RM_I_Exp,MATCH($U468,RM_KEY,0))="","",INDEX(RM_I_Exp,MATCH($U468,RM_KEY,0))),"")</f>
        <v>L</v>
      </c>
      <c r="AM468" s="90" t="str">
        <f>IFERROR(IF(INDEX(RM_I_Edu,MATCH($U468,RM_KEY,0))="","",INDEX(RM_I_Edu,MATCH($U468,RM_KEY,0))),"")</f>
        <v>L</v>
      </c>
      <c r="AN468" s="91" t="str">
        <f>IFERROR(IF(INDEX(RM_M_C,MATCH($U468,RM_KEY,0))="","",INDEX(RM_M_C,MATCH($U468,RM_KEY,0))),"")</f>
        <v>H</v>
      </c>
      <c r="AO468" s="92" t="str">
        <f>IFERROR(IF(INDEX(RM_M_Au,MATCH($U468,RM_KEY,0))="","",INDEX(RM_M_Au,MATCH($U468,RM_KEY,0))),"")</f>
        <v>M</v>
      </c>
      <c r="AP468" s="92" t="str">
        <f>IFERROR(IF(INDEX(RM_M_Ac,MATCH($U468,RM_KEY,0))="","",INDEX(RM_M_Ac,MATCH($U468,RM_KEY,0))),"")</f>
        <v>M</v>
      </c>
      <c r="AQ468" s="92" t="str">
        <f>IFERROR(IF(INDEX(RM_M_L,MATCH($U468,RM_KEY,0))="","",INDEX(RM_M_L,MATCH($U468,RM_KEY,0))),"")</f>
        <v>L</v>
      </c>
      <c r="AR468" s="92" t="str">
        <f>IFERROR(IF(INDEX(RM_M_BI,MATCH($U468,RM_KEY,0))="","",INDEX(RM_M_BI,MATCH($U468,RM_KEY,0))),"")</f>
        <v>L</v>
      </c>
      <c r="AS468" s="92" t="str">
        <f>IFERROR(IF(INDEX(RM_M_Exp,MATCH($U468,RM_KEY,0))="","",INDEX(RM_M_Exp,MATCH($U468,RM_KEY,0))),"")</f>
        <v>L</v>
      </c>
      <c r="AT468" s="92" t="str">
        <f>IFERROR(IF(INDEX(RM_M_Edu,MATCH($U468,RM_KEY,0))="","",INDEX(RM_M_Edu,MATCH($U468,RM_KEY,0))),"")</f>
        <v>L</v>
      </c>
      <c r="AU468" s="93" t="str">
        <f>IFERROR(IF(INDEX(RM_L_C,MATCH($U468,RM_KEY,0))="","",INDEX(RM_L_C,MATCH($U468,RM_KEY,0))),"")</f>
        <v/>
      </c>
      <c r="AV468" s="94" t="str">
        <f>IFERROR(IF(INDEX(RM_L_Au,MATCH($U468,RM_KEY,0))="","",INDEX(RM_L_Au,MATCH($U468,RM_KEY,0))),"")</f>
        <v/>
      </c>
      <c r="AW468" s="94" t="str">
        <f>IFERROR(IF(INDEX(RM_L_Ac,MATCH($U468,RM_KEY,0))="","",INDEX(RM_L_Ac,MATCH($U468,RM_KEY,0))),"")</f>
        <v/>
      </c>
      <c r="AX468" s="94" t="str">
        <f>IFERROR(IF(INDEX(RM_L_L,MATCH($U468,RM_KEY,0))="","",INDEX(RM_L_L,MATCH($U468,RM_KEY,0))),"")</f>
        <v/>
      </c>
      <c r="AY468" s="94" t="str">
        <f>IFERROR(IF(INDEX(RM_L_BI,MATCH($U468,RM_KEY,0))="","",INDEX(RM_L_BI,MATCH($U468,RM_KEY,0))),"")</f>
        <v/>
      </c>
      <c r="AZ468" s="94" t="str">
        <f>IFERROR(IF(INDEX(RM_L_Exp,MATCH($U468,RM_KEY,0))="","",INDEX(RM_L_Exp,MATCH($U468,RM_KEY,0))),"")</f>
        <v/>
      </c>
      <c r="BA468" s="94" t="str">
        <f>IFERROR(IF(INDEX(RM_L_Edu,MATCH($U468,RM_KEY,0))="","",INDEX(RM_L_Edu,MATCH($U468,RM_KEY,0))),"")</f>
        <v/>
      </c>
      <c r="BB468" s="89" t="inlineStr">
        <is>
          <t>M</t>
        </is>
      </c>
      <c r="BC468" s="90" t="inlineStr">
        <is>
          <t>M</t>
        </is>
      </c>
      <c r="BD468" s="90" t="inlineStr">
        <is>
          <t>M</t>
        </is>
      </c>
      <c r="BE468" s="90" t="inlineStr">
        <is>
          <t>M</t>
        </is>
      </c>
      <c r="BF468" s="90" t="n"/>
      <c r="BG468" s="90" t="inlineStr">
        <is>
          <t>H</t>
        </is>
      </c>
      <c r="BH468" s="90" t="inlineStr">
        <is>
          <t>M</t>
        </is>
      </c>
      <c r="BI468" s="93" t="n"/>
      <c r="BJ468" s="94" t="n"/>
      <c r="BK468" s="94" t="n"/>
      <c r="BL468" s="94" t="n"/>
      <c r="BM468" s="94" t="n"/>
      <c r="BN468" s="94" t="n"/>
      <c r="BO468" s="94" t="n"/>
      <c r="BP468" s="63" t="n"/>
      <c r="BQ468" s="95" t="str">
        <f>IF(CY468=0,"",IF(BP468&lt;&gt;"",BP468,IF(LEFT(W468,1)="X",W468,IF(OR(W468="B+",W468="C+"),INDEX(LAD_PC,MAX(1,MIN(14,MATCH(W468,LAD_PC,0)+IF((DA468-CZ468)&gt;=0.5,1,IF((DA468-CZ468)&lt;=-0.5,-1,0))))),INDEX(LAD_STD,MAX(1,MIN(12,MATCH(W468,LAD_STD,0)+IF((DA468-CZ468)&gt;=0.5,1,IF((DA468-CZ468)&lt;=-0.5,-1,0)))))))))</f>
        <v/>
      </c>
      <c r="BR468" s="86" t="str">
        <f>IF(BQ468="","",IFERROR(CHOOSE(INDEX(B_RANK,MATCH(BQ468,B_LVL,0)),"Band A · Practitioner","Band B · Specialist / Manager","B+ · Player-Coach","Band C · Principal / Head","C+ · Player-Coach","Band D · Business leadership","Band E · Enterprise leadership"),"Band X · Consultant"))</f>
        <v/>
      </c>
      <c r="BS468" s="86" t="str">
        <f>IF(BQ468="","",IF(BQ468=W468,"• Same",IF(INDEX(B_VAL,MATCH(BQ468,B_LVL,0))&gt;INDEX(B_VAL,MATCH(W468,B_LVL,0)),"▲ Up","▼ Down")))</f>
        <v/>
      </c>
      <c r="BT468" s="95" t="str">
        <f>IF(BQ468&lt;&gt;"",BQ468,W468)</f>
        <v>A3</v>
      </c>
      <c r="BU468" s="86" t="str">
        <f>IFERROR(IF($H468="","—",IF(OR(LEFT(BT468,1)="X",LEFT(INDEX($BT$7:$BT$592,MATCH($H468,$D$7:$D$592,0)),1)="X"),"—",IF(AND(LEFT(BT468,1)="E",LEFT(INDEX($BT$7:$BT$592,MATCH($H468,$D$7:$D$592,0)),1)="E"),"Exception · Band E",IF(INDEX(B_VAL,MATCH(BT468,B_LVL,0))&gt;=INDEX(B_VAL,MATCH(INDEX($BT$7:$BT$592,MATCH($H468,$D$7:$D$592,0)),B_LVL,0)),"⚠ At or above the manager",IF(INDEX(B_RANK,MATCH(BT468,B_LVL,0))=INDEX(B_RANK,MATCH(INDEX($BT$7:$BT$592,MATCH($H468,$D$7:$D$592,0)),B_LVL,0)),"⚠ Same band as the manager","OK"))))),"—")</f>
        <v>OK</v>
      </c>
      <c r="BV468" s="64" t="n"/>
      <c r="BW468" s="20">
        <f>IFERROR(INDEX(LMH_PTS,MATCH(AG468,LMH_KEY,0)),0)</f>
        <v>9</v>
      </c>
      <c r="BX468" s="21">
        <f>IFERROR(INDEX(LMH_PTS,MATCH(AH468,LMH_KEY,0)),0)</f>
        <v>3</v>
      </c>
      <c r="BY468" s="21">
        <f>IFERROR(INDEX(LMH_PTS,MATCH(AI468,LMH_KEY,0)),0)</f>
        <v>3</v>
      </c>
      <c r="BZ468" s="21">
        <f>IFERROR(INDEX(LMH_PTS,MATCH(AJ468,LMH_KEY,0)),0)</f>
        <v>1</v>
      </c>
      <c r="CA468" s="21">
        <f>IFERROR(INDEX(LMH_PTS,MATCH(AK468,LMH_KEY,0)),0)</f>
        <v>1</v>
      </c>
      <c r="CB468" s="21">
        <f>IFERROR(INDEX(LMH_PTS,MATCH(AL468,LMH_KEY,0)),0)</f>
        <v>1</v>
      </c>
      <c r="CC468" s="21">
        <f>IFERROR(INDEX(LMH_PTS,MATCH(AM468,LMH_KEY,0)),0)</f>
        <v>1</v>
      </c>
      <c r="CD468" s="21">
        <f>IFERROR(INDEX(LMH_PTS,MATCH(IF(AU468&lt;&gt;"",AU468,AG468),LMH_KEY,0)),0)</f>
        <v>9</v>
      </c>
      <c r="CE468" s="21">
        <f>IFERROR(INDEX(LMH_PTS,MATCH(IF(AV468&lt;&gt;"",AV468,AH468),LMH_KEY,0)),0)</f>
        <v>3</v>
      </c>
      <c r="CF468" s="21">
        <f>IFERROR(INDEX(LMH_PTS,MATCH(IF(AW468&lt;&gt;"",AW468,AI468),LMH_KEY,0)),0)</f>
        <v>3</v>
      </c>
      <c r="CG468" s="21">
        <f>IFERROR(INDEX(LMH_PTS,MATCH(IF(AX468&lt;&gt;"",AX468,AJ468),LMH_KEY,0)),0)</f>
        <v>1</v>
      </c>
      <c r="CH468" s="21">
        <f>IFERROR(INDEX(LMH_PTS,MATCH(IF(AY468&lt;&gt;"",AY468,AK468),LMH_KEY,0)),0)</f>
        <v>1</v>
      </c>
      <c r="CI468" s="21">
        <f>IFERROR(INDEX(LMH_PTS,MATCH(IF(AZ468&lt;&gt;"",AZ468,AL468),LMH_KEY,0)),0)</f>
        <v>1</v>
      </c>
      <c r="CJ468" s="21">
        <f>IFERROR(INDEX(LMH_PTS,MATCH(IF(BA468&lt;&gt;"",BA468,AM468),LMH_KEY,0)),0)</f>
        <v>1</v>
      </c>
      <c r="CK468" s="21">
        <f>IF(BB468="",0,IFERROR(INDEX(LMH_STEP,MATCH(BB468,LMH_KEY,0)),0))</f>
        <v>0</v>
      </c>
      <c r="CL468" s="21">
        <f>IF(BC468="",0,IFERROR(INDEX(LMH_STEP,MATCH(BC468,LMH_KEY,0)),0))</f>
        <v>0</v>
      </c>
      <c r="CM468" s="21">
        <f>IF(BD468="",0,IFERROR(INDEX(LMH_STEP,MATCH(BD468,LMH_KEY,0)),0))</f>
        <v>0</v>
      </c>
      <c r="CN468" s="21">
        <f>IF(BE468="",0,IFERROR(INDEX(LMH_STEP,MATCH(BE468,LMH_KEY,0)),0))</f>
        <v>0</v>
      </c>
      <c r="CO468" s="21">
        <f>IF(BF468="",0,IFERROR(INDEX(LMH_STEP,MATCH(BF468,LMH_KEY,0)),0))</f>
        <v>0</v>
      </c>
      <c r="CP468" s="21">
        <f>IF(BG468="",0,IFERROR(INDEX(LMH_STEP,MATCH(BG468,LMH_KEY,0)),0))</f>
        <v>1</v>
      </c>
      <c r="CQ468" s="21">
        <f>IF(BH468="",0,IFERROR(INDEX(LMH_STEP,MATCH(BH468,LMH_KEY,0)),0))</f>
        <v>0</v>
      </c>
      <c r="CR468" s="21">
        <f>IF(BI468&lt;&gt;"",IFERROR(INDEX(LMH_STEP,MATCH(BI468,LMH_KEY,0)),0),CK468)</f>
        <v>0</v>
      </c>
      <c r="CS468" s="21">
        <f>IF(BJ468&lt;&gt;"",IFERROR(INDEX(LMH_STEP,MATCH(BJ468,LMH_KEY,0)),0),CL468)</f>
        <v>0</v>
      </c>
      <c r="CT468" s="21">
        <f>IF(BK468&lt;&gt;"",IFERROR(INDEX(LMH_STEP,MATCH(BK468,LMH_KEY,0)),0),CM468)</f>
        <v>0</v>
      </c>
      <c r="CU468" s="21">
        <f>IF(BL468&lt;&gt;"",IFERROR(INDEX(LMH_STEP,MATCH(BL468,LMH_KEY,0)),0),CN468)</f>
        <v>0</v>
      </c>
      <c r="CV468" s="21">
        <f>IF(BM468&lt;&gt;"",IFERROR(INDEX(LMH_STEP,MATCH(BM468,LMH_KEY,0)),0),CO468)</f>
        <v>0</v>
      </c>
      <c r="CW468" s="21">
        <f>IF(BN468&lt;&gt;"",IFERROR(INDEX(LMH_STEP,MATCH(BN468,LMH_KEY,0)),0),CP468)</f>
        <v>1</v>
      </c>
      <c r="CX468" s="21">
        <f>IF(BO468&lt;&gt;"",IFERROR(INDEX(LMH_STEP,MATCH(BO468,LMH_KEY,0)),0),CQ468)</f>
        <v>0</v>
      </c>
      <c r="CY468" s="21">
        <f>COUNTA(BI468:BO468)+IF(BP468&lt;&gt;"",1,0)+IFERROR(INDEX(RM_LCNT,MATCH($U468,RM_KEY,0)),0)</f>
        <v>0</v>
      </c>
      <c r="CZ468" s="21">
        <f>IF((BW468+BX468+BY468+BZ468+CA468+CB468+CC468)=0,0,(BW468*CK468+BX468*CL468+BY468*CM468+BZ468*CN468+CA468*CO468+CB468*CP468+CC468*CQ468)/(BW468+BX468+BY468+BZ468+CA468+CB468+CC468))</f>
        <v>0.0526315789473684</v>
      </c>
      <c r="DA468" s="21">
        <f>IF((CD468+CE468+CF468+CG468+CH468+CI468+CJ468)=0,0,(CD468*CR468+CE468*CS468+CF468*CT468+CG468*CU468+CH468*CV468+CI468*CW468+CJ468*CX468)/(CD468+CE468+CF468+CG468+CH468+CI468+CJ468))</f>
        <v>0.0526315789473684</v>
      </c>
    </row>
    <row r="469" ht="70" customHeight="1">
      <c r="A469" s="59" t="inlineStr">
        <is>
          <t>iFile</t>
        </is>
      </c>
      <c r="B469" s="17" t="inlineStr">
        <is>
          <t>XBRL Consulting</t>
        </is>
      </c>
      <c r="C469" s="17" t="n">
        <v>2</v>
      </c>
      <c r="D469" s="17" t="inlineStr">
        <is>
          <t>IRISC347</t>
        </is>
      </c>
      <c r="E469" s="17" t="inlineStr">
        <is>
          <t>Sunita Joshi</t>
        </is>
      </c>
      <c r="F469" s="17" t="inlineStr">
        <is>
          <t>Consultant</t>
        </is>
      </c>
      <c r="G469" s="17" t="inlineStr">
        <is>
          <t>Rahul Dhamne</t>
        </is>
      </c>
      <c r="H469" s="17" t="inlineStr">
        <is>
          <t>IRIS0362</t>
        </is>
      </c>
      <c r="I469" s="17" t="n"/>
      <c r="J469" s="17" t="n"/>
      <c r="K469" s="17" t="inlineStr">
        <is>
          <t>L3 – Professional / Associate</t>
        </is>
      </c>
      <c r="L469" s="82" t="inlineStr">
        <is>
          <t>20 of 20</t>
        </is>
      </c>
      <c r="M469" s="83" t="n"/>
      <c r="N469" s="83" t="inlineStr">
        <is>
          <t>Annual · set by manager: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t>
        </is>
      </c>
      <c r="O469" s="83" t="inlineStr">
        <is>
          <t>Latest rating: 4 · Potential: High · 9-box: Future Leader</t>
        </is>
      </c>
      <c r="P469" s="83" t="n"/>
      <c r="Q469" s="84" t="inlineStr">
        <is>
          <t>Open ▸</t>
        </is>
      </c>
      <c r="R469" s="84" t="inlineStr">
        <is>
          <t>Card ▸</t>
        </is>
      </c>
      <c r="S469" s="85" t="inlineStr">
        <is>
          <t>Consulting &amp; Professional Services</t>
        </is>
      </c>
      <c r="T469" s="86" t="inlineStr">
        <is>
          <t>Taxonomy Design &amp; Regulatory Consulting</t>
        </is>
      </c>
      <c r="U469" s="86" t="inlineStr">
        <is>
          <t>R010</t>
        </is>
      </c>
      <c r="V469" s="86" t="inlineStr">
        <is>
          <t>Taxonomy Design &amp; Regulatory Consulting · Consultant</t>
        </is>
      </c>
      <c r="W469" s="102" t="inlineStr">
        <is>
          <t>X1</t>
        </is>
      </c>
      <c r="X469" s="86" t="inlineStr">
        <is>
          <t>Band X · Consultant</t>
        </is>
      </c>
      <c r="Y469" s="86" t="inlineStr">
        <is>
          <t>Associate Consultant – Taxonomy Design &amp; Regulatory Consulting</t>
        </is>
      </c>
      <c r="Z469" s="86" t="n"/>
      <c r="AA469" s="86" t="inlineStr">
        <is>
          <t>Placed at X1 by the evidence: six ratings × market-derived weights and rules R1–R13 · no move needed for the reporting line</t>
        </is>
      </c>
      <c r="AB469" s="86" t="n"/>
      <c r="AC469" s="88" t="n"/>
      <c r="AD469" s="21" t="n"/>
      <c r="AE469" s="21" t="n"/>
      <c r="AF469" s="21" t="n"/>
      <c r="AG469" s="89" t="str">
        <f>IFERROR(IF(INDEX(RM_I_C,MATCH($U469,RM_KEY,0))="","",INDEX(RM_I_C,MATCH($U469,RM_KEY,0))),"")</f>
        <v/>
      </c>
      <c r="AH469" s="90" t="str">
        <f>IFERROR(IF(INDEX(RM_I_Au,MATCH($U469,RM_KEY,0))="","",INDEX(RM_I_Au,MATCH($U469,RM_KEY,0))),"")</f>
        <v/>
      </c>
      <c r="AI469" s="90" t="str">
        <f>IFERROR(IF(INDEX(RM_I_Ac,MATCH($U469,RM_KEY,0))="","",INDEX(RM_I_Ac,MATCH($U469,RM_KEY,0))),"")</f>
        <v/>
      </c>
      <c r="AJ469" s="90" t="str">
        <f>IFERROR(IF(INDEX(RM_I_L,MATCH($U469,RM_KEY,0))="","",INDEX(RM_I_L,MATCH($U469,RM_KEY,0))),"")</f>
        <v/>
      </c>
      <c r="AK469" s="90" t="str">
        <f>IFERROR(IF(INDEX(RM_I_BI,MATCH($U469,RM_KEY,0))="","",INDEX(RM_I_BI,MATCH($U469,RM_KEY,0))),"")</f>
        <v/>
      </c>
      <c r="AL469" s="90" t="str">
        <f>IFERROR(IF(INDEX(RM_I_Exp,MATCH($U469,RM_KEY,0))="","",INDEX(RM_I_Exp,MATCH($U469,RM_KEY,0))),"")</f>
        <v/>
      </c>
      <c r="AM469" s="90" t="str">
        <f>IFERROR(IF(INDEX(RM_I_Edu,MATCH($U469,RM_KEY,0))="","",INDEX(RM_I_Edu,MATCH($U469,RM_KEY,0))),"")</f>
        <v/>
      </c>
      <c r="AN469" s="91" t="str">
        <f>IFERROR(IF(INDEX(RM_M_C,MATCH($U469,RM_KEY,0))="","",INDEX(RM_M_C,MATCH($U469,RM_KEY,0))),"")</f>
        <v/>
      </c>
      <c r="AO469" s="92" t="str">
        <f>IFERROR(IF(INDEX(RM_M_Au,MATCH($U469,RM_KEY,0))="","",INDEX(RM_M_Au,MATCH($U469,RM_KEY,0))),"")</f>
        <v/>
      </c>
      <c r="AP469" s="92" t="str">
        <f>IFERROR(IF(INDEX(RM_M_Ac,MATCH($U469,RM_KEY,0))="","",INDEX(RM_M_Ac,MATCH($U469,RM_KEY,0))),"")</f>
        <v/>
      </c>
      <c r="AQ469" s="92" t="str">
        <f>IFERROR(IF(INDEX(RM_M_L,MATCH($U469,RM_KEY,0))="","",INDEX(RM_M_L,MATCH($U469,RM_KEY,0))),"")</f>
        <v/>
      </c>
      <c r="AR469" s="92" t="str">
        <f>IFERROR(IF(INDEX(RM_M_BI,MATCH($U469,RM_KEY,0))="","",INDEX(RM_M_BI,MATCH($U469,RM_KEY,0))),"")</f>
        <v/>
      </c>
      <c r="AS469" s="92" t="str">
        <f>IFERROR(IF(INDEX(RM_M_Exp,MATCH($U469,RM_KEY,0))="","",INDEX(RM_M_Exp,MATCH($U469,RM_KEY,0))),"")</f>
        <v/>
      </c>
      <c r="AT469" s="92" t="str">
        <f>IFERROR(IF(INDEX(RM_M_Edu,MATCH($U469,RM_KEY,0))="","",INDEX(RM_M_Edu,MATCH($U469,RM_KEY,0))),"")</f>
        <v/>
      </c>
      <c r="AU469" s="93" t="str">
        <f>IFERROR(IF(INDEX(RM_L_C,MATCH($U469,RM_KEY,0))="","",INDEX(RM_L_C,MATCH($U469,RM_KEY,0))),"")</f>
        <v/>
      </c>
      <c r="AV469" s="94" t="str">
        <f>IFERROR(IF(INDEX(RM_L_Au,MATCH($U469,RM_KEY,0))="","",INDEX(RM_L_Au,MATCH($U469,RM_KEY,0))),"")</f>
        <v/>
      </c>
      <c r="AW469" s="94" t="str">
        <f>IFERROR(IF(INDEX(RM_L_Ac,MATCH($U469,RM_KEY,0))="","",INDEX(RM_L_Ac,MATCH($U469,RM_KEY,0))),"")</f>
        <v/>
      </c>
      <c r="AX469" s="94" t="str">
        <f>IFERROR(IF(INDEX(RM_L_L,MATCH($U469,RM_KEY,0))="","",INDEX(RM_L_L,MATCH($U469,RM_KEY,0))),"")</f>
        <v/>
      </c>
      <c r="AY469" s="94" t="str">
        <f>IFERROR(IF(INDEX(RM_L_BI,MATCH($U469,RM_KEY,0))="","",INDEX(RM_L_BI,MATCH($U469,RM_KEY,0))),"")</f>
        <v/>
      </c>
      <c r="AZ469" s="94" t="str">
        <f>IFERROR(IF(INDEX(RM_L_Exp,MATCH($U469,RM_KEY,0))="","",INDEX(RM_L_Exp,MATCH($U469,RM_KEY,0))),"")</f>
        <v/>
      </c>
      <c r="BA469" s="94" t="str">
        <f>IFERROR(IF(INDEX(RM_L_Edu,MATCH($U469,RM_KEY,0))="","",INDEX(RM_L_Edu,MATCH($U469,RM_KEY,0))),"")</f>
        <v/>
      </c>
      <c r="BB469" s="89" t="n"/>
      <c r="BC469" s="90" t="n"/>
      <c r="BD469" s="90" t="n"/>
      <c r="BE469" s="90" t="n"/>
      <c r="BF469" s="90" t="n"/>
      <c r="BG469" s="90" t="n"/>
      <c r="BH469" s="90" t="n"/>
      <c r="BI469" s="93" t="n"/>
      <c r="BJ469" s="94" t="n"/>
      <c r="BK469" s="94" t="n"/>
      <c r="BL469" s="94" t="n"/>
      <c r="BM469" s="94" t="n"/>
      <c r="BN469" s="94" t="n"/>
      <c r="BO469" s="94" t="n"/>
      <c r="BP469" s="63" t="n"/>
      <c r="BQ469" s="95" t="str">
        <f>IF(CY469=0,"",IF(BP469&lt;&gt;"",BP469,IF(LEFT(W469,1)="X",W469,IF(OR(W469="B+",W469="C+"),INDEX(LAD_PC,MAX(1,MIN(14,MATCH(W469,LAD_PC,0)+IF((DA469-CZ469)&gt;=0.5,1,IF((DA469-CZ469)&lt;=-0.5,-1,0))))),INDEX(LAD_STD,MAX(1,MIN(12,MATCH(W469,LAD_STD,0)+IF((DA469-CZ469)&gt;=0.5,1,IF((DA469-CZ469)&lt;=-0.5,-1,0)))))))))</f>
        <v/>
      </c>
      <c r="BR469" s="86" t="str">
        <f>IF(BQ469="","",IFERROR(CHOOSE(INDEX(B_RANK,MATCH(BQ469,B_LVL,0)),"Band A · Practitioner","Band B · Specialist / Manager","B+ · Player-Coach","Band C · Principal / Head","C+ · Player-Coach","Band D · Business leadership","Band E · Enterprise leadership"),"Band X · Consultant"))</f>
        <v/>
      </c>
      <c r="BS469" s="86" t="str">
        <f>IF(BQ469="","",IF(BQ469=W469,"• Same",IF(INDEX(B_VAL,MATCH(BQ469,B_LVL,0))&gt;INDEX(B_VAL,MATCH(W469,B_LVL,0)),"▲ Up","▼ Down")))</f>
        <v/>
      </c>
      <c r="BT469" s="95" t="str">
        <f>IF(BQ469&lt;&gt;"",BQ469,W469)</f>
        <v>X1</v>
      </c>
      <c r="BU469" s="86" t="str">
        <f>IFERROR(IF($H469="","—",IF(OR(LEFT(BT469,1)="X",LEFT(INDEX($BT$7:$BT$592,MATCH($H469,$D$7:$D$592,0)),1)="X"),"—",IF(AND(LEFT(BT469,1)="E",LEFT(INDEX($BT$7:$BT$592,MATCH($H469,$D$7:$D$592,0)),1)="E"),"Exception · Band E",IF(INDEX(B_VAL,MATCH(BT469,B_LVL,0))&gt;=INDEX(B_VAL,MATCH(INDEX($BT$7:$BT$592,MATCH($H469,$D$7:$D$592,0)),B_LVL,0)),"⚠ At or above the manager",IF(INDEX(B_RANK,MATCH(BT469,B_LVL,0))=INDEX(B_RANK,MATCH(INDEX($BT$7:$BT$592,MATCH($H469,$D$7:$D$592,0)),B_LVL,0)),"⚠ Same band as the manager","OK"))))),"—")</f>
        <v>—</v>
      </c>
      <c r="BV469" s="64" t="n"/>
      <c r="BW469" s="20">
        <f>IFERROR(INDEX(LMH_PTS,MATCH(AG469,LMH_KEY,0)),0)</f>
        <v>0</v>
      </c>
      <c r="BX469" s="21">
        <f>IFERROR(INDEX(LMH_PTS,MATCH(AH469,LMH_KEY,0)),0)</f>
        <v>0</v>
      </c>
      <c r="BY469" s="21">
        <f>IFERROR(INDEX(LMH_PTS,MATCH(AI469,LMH_KEY,0)),0)</f>
        <v>0</v>
      </c>
      <c r="BZ469" s="21">
        <f>IFERROR(INDEX(LMH_PTS,MATCH(AJ469,LMH_KEY,0)),0)</f>
        <v>0</v>
      </c>
      <c r="CA469" s="21">
        <f>IFERROR(INDEX(LMH_PTS,MATCH(AK469,LMH_KEY,0)),0)</f>
        <v>0</v>
      </c>
      <c r="CB469" s="21">
        <f>IFERROR(INDEX(LMH_PTS,MATCH(AL469,LMH_KEY,0)),0)</f>
        <v>0</v>
      </c>
      <c r="CC469" s="21">
        <f>IFERROR(INDEX(LMH_PTS,MATCH(AM469,LMH_KEY,0)),0)</f>
        <v>0</v>
      </c>
      <c r="CD469" s="21">
        <f>IFERROR(INDEX(LMH_PTS,MATCH(IF(AU469&lt;&gt;"",AU469,AG469),LMH_KEY,0)),0)</f>
        <v>0</v>
      </c>
      <c r="CE469" s="21">
        <f>IFERROR(INDEX(LMH_PTS,MATCH(IF(AV469&lt;&gt;"",AV469,AH469),LMH_KEY,0)),0)</f>
        <v>0</v>
      </c>
      <c r="CF469" s="21">
        <f>IFERROR(INDEX(LMH_PTS,MATCH(IF(AW469&lt;&gt;"",AW469,AI469),LMH_KEY,0)),0)</f>
        <v>0</v>
      </c>
      <c r="CG469" s="21">
        <f>IFERROR(INDEX(LMH_PTS,MATCH(IF(AX469&lt;&gt;"",AX469,AJ469),LMH_KEY,0)),0)</f>
        <v>0</v>
      </c>
      <c r="CH469" s="21">
        <f>IFERROR(INDEX(LMH_PTS,MATCH(IF(AY469&lt;&gt;"",AY469,AK469),LMH_KEY,0)),0)</f>
        <v>0</v>
      </c>
      <c r="CI469" s="21">
        <f>IFERROR(INDEX(LMH_PTS,MATCH(IF(AZ469&lt;&gt;"",AZ469,AL469),LMH_KEY,0)),0)</f>
        <v>0</v>
      </c>
      <c r="CJ469" s="21">
        <f>IFERROR(INDEX(LMH_PTS,MATCH(IF(BA469&lt;&gt;"",BA469,AM469),LMH_KEY,0)),0)</f>
        <v>0</v>
      </c>
      <c r="CK469" s="21">
        <f>IF(BB469="",0,IFERROR(INDEX(LMH_STEP,MATCH(BB469,LMH_KEY,0)),0))</f>
        <v>0</v>
      </c>
      <c r="CL469" s="21">
        <f>IF(BC469="",0,IFERROR(INDEX(LMH_STEP,MATCH(BC469,LMH_KEY,0)),0))</f>
        <v>0</v>
      </c>
      <c r="CM469" s="21">
        <f>IF(BD469="",0,IFERROR(INDEX(LMH_STEP,MATCH(BD469,LMH_KEY,0)),0))</f>
        <v>0</v>
      </c>
      <c r="CN469" s="21">
        <f>IF(BE469="",0,IFERROR(INDEX(LMH_STEP,MATCH(BE469,LMH_KEY,0)),0))</f>
        <v>0</v>
      </c>
      <c r="CO469" s="21">
        <f>IF(BF469="",0,IFERROR(INDEX(LMH_STEP,MATCH(BF469,LMH_KEY,0)),0))</f>
        <v>0</v>
      </c>
      <c r="CP469" s="21">
        <f>IF(BG469="",0,IFERROR(INDEX(LMH_STEP,MATCH(BG469,LMH_KEY,0)),0))</f>
        <v>0</v>
      </c>
      <c r="CQ469" s="21">
        <f>IF(BH469="",0,IFERROR(INDEX(LMH_STEP,MATCH(BH469,LMH_KEY,0)),0))</f>
        <v>0</v>
      </c>
      <c r="CR469" s="21">
        <f>IF(BI469&lt;&gt;"",IFERROR(INDEX(LMH_STEP,MATCH(BI469,LMH_KEY,0)),0),CK469)</f>
        <v>0</v>
      </c>
      <c r="CS469" s="21">
        <f>IF(BJ469&lt;&gt;"",IFERROR(INDEX(LMH_STEP,MATCH(BJ469,LMH_KEY,0)),0),CL469)</f>
        <v>0</v>
      </c>
      <c r="CT469" s="21">
        <f>IF(BK469&lt;&gt;"",IFERROR(INDEX(LMH_STEP,MATCH(BK469,LMH_KEY,0)),0),CM469)</f>
        <v>0</v>
      </c>
      <c r="CU469" s="21">
        <f>IF(BL469&lt;&gt;"",IFERROR(INDEX(LMH_STEP,MATCH(BL469,LMH_KEY,0)),0),CN469)</f>
        <v>0</v>
      </c>
      <c r="CV469" s="21">
        <f>IF(BM469&lt;&gt;"",IFERROR(INDEX(LMH_STEP,MATCH(BM469,LMH_KEY,0)),0),CO469)</f>
        <v>0</v>
      </c>
      <c r="CW469" s="21">
        <f>IF(BN469&lt;&gt;"",IFERROR(INDEX(LMH_STEP,MATCH(BN469,LMH_KEY,0)),0),CP469)</f>
        <v>0</v>
      </c>
      <c r="CX469" s="21">
        <f>IF(BO469&lt;&gt;"",IFERROR(INDEX(LMH_STEP,MATCH(BO469,LMH_KEY,0)),0),CQ469)</f>
        <v>0</v>
      </c>
      <c r="CY469" s="21">
        <f>COUNTA(BI469:BO469)+IF(BP469&lt;&gt;"",1,0)+IFERROR(INDEX(RM_LCNT,MATCH($U469,RM_KEY,0)),0)</f>
        <v>0</v>
      </c>
      <c r="CZ469" s="21">
        <f>IF((BW469+BX469+BY469+BZ469+CA469+CB469+CC469)=0,0,(BW469*CK469+BX469*CL469+BY469*CM469+BZ469*CN469+CA469*CO469+CB469*CP469+CC469*CQ469)/(BW469+BX469+BY469+BZ469+CA469+CB469+CC469))</f>
        <v>0</v>
      </c>
      <c r="DA469" s="21">
        <f>IF((CD469+CE469+CF469+CG469+CH469+CI469+CJ469)=0,0,(CD469*CR469+CE469*CS469+CF469*CT469+CG469*CU469+CH469*CV469+CI469*CW469+CJ469*CX469)/(CD469+CE469+CF469+CG469+CH469+CI469+CJ469))</f>
        <v>0</v>
      </c>
    </row>
    <row r="470" ht="70" customHeight="1">
      <c r="A470" s="59" t="inlineStr">
        <is>
          <t>Corporate</t>
        </is>
      </c>
      <c r="B470" s="17" t="inlineStr">
        <is>
          <t>Secretarial &amp; Legal</t>
        </is>
      </c>
      <c r="C470" s="17" t="n">
        <v>1</v>
      </c>
      <c r="D470" s="17" t="inlineStr">
        <is>
          <t>IRIS1914</t>
        </is>
      </c>
      <c r="E470" s="17" t="inlineStr">
        <is>
          <t>Santosh Sharma</t>
        </is>
      </c>
      <c r="F470" s="17" t="inlineStr">
        <is>
          <t>Company Secretary</t>
        </is>
      </c>
      <c r="G470" s="17" t="inlineStr">
        <is>
          <t>Balachandran K</t>
        </is>
      </c>
      <c r="H470" s="17" t="inlineStr">
        <is>
          <t>IRIS0001</t>
        </is>
      </c>
      <c r="I470" s="17" t="n">
        <v>15.3</v>
      </c>
      <c r="J470" s="17" t="inlineStr">
        <is>
          <t>LLB</t>
        </is>
      </c>
      <c r="K470" s="17" t="n"/>
      <c r="L470" s="82" t="n"/>
      <c r="M470" s="83" t="n"/>
      <c r="N470" s="83" t="n"/>
      <c r="O470" s="83" t="inlineStr">
        <is>
          <t>Latest rating: Not rated · manager · 9-box: Not placed · manager</t>
        </is>
      </c>
      <c r="P470" s="83" t="n"/>
      <c r="Q470" s="84" t="inlineStr">
        <is>
          <t>Open ▸</t>
        </is>
      </c>
      <c r="R470" s="84" t="inlineStr">
        <is>
          <t>Card ▸</t>
        </is>
      </c>
      <c r="S470" s="85" t="inlineStr">
        <is>
          <t>Executive Leadership</t>
        </is>
      </c>
      <c r="T470" s="86" t="inlineStr">
        <is>
          <t>Business Head</t>
        </is>
      </c>
      <c r="U470" s="86" t="inlineStr">
        <is>
          <t>R041</t>
        </is>
      </c>
      <c r="V470" s="86" t="inlineStr">
        <is>
          <t>Business Head · IC</t>
        </is>
      </c>
      <c r="W470" s="98" t="inlineStr">
        <is>
          <t>C1</t>
        </is>
      </c>
      <c r="X470" s="86" t="inlineStr">
        <is>
          <t>Band C · Principal / Head</t>
        </is>
      </c>
      <c r="Y470" s="86" t="inlineStr">
        <is>
          <t>Company Secretary – POD Lead</t>
        </is>
      </c>
      <c r="Z470" s="86" t="n"/>
      <c r="AA470" s="86" t="inlineStr">
        <is>
          <t>Placed at C1 by the evidence: six ratings × market-derived weights and rules R1–R13 · no move needed for the reporting line · department head · Executive Leadership · Business Head</t>
        </is>
      </c>
      <c r="AB470" s="86" t="n"/>
      <c r="AC470" s="88" t="inlineStr">
        <is>
          <t>C1</t>
        </is>
      </c>
      <c r="AD470" s="21" t="inlineStr">
        <is>
          <t>Medium · 15.3 yrs vs market 12–17 yrs for C1</t>
        </is>
      </c>
      <c r="AE470" s="21" t="inlineStr">
        <is>
          <t>2 direct reports · norm 5–8, mostly managers</t>
        </is>
      </c>
      <c r="AF470" s="21" t="inlineStr">
        <is>
          <t>P6 / M5 · SFIA 5–6</t>
        </is>
      </c>
      <c r="AG470" s="89" t="str">
        <f>IFERROR(IF(INDEX(RM_I_C,MATCH($U470,RM_KEY,0))="","",INDEX(RM_I_C,MATCH($U470,RM_KEY,0))),"")</f>
        <v>H</v>
      </c>
      <c r="AH470" s="90" t="str">
        <f>IFERROR(IF(INDEX(RM_I_Au,MATCH($U470,RM_KEY,0))="","",INDEX(RM_I_Au,MATCH($U470,RM_KEY,0))),"")</f>
        <v>M</v>
      </c>
      <c r="AI470" s="90" t="str">
        <f>IFERROR(IF(INDEX(RM_I_Ac,MATCH($U470,RM_KEY,0))="","",INDEX(RM_I_Ac,MATCH($U470,RM_KEY,0))),"")</f>
        <v>M</v>
      </c>
      <c r="AJ470" s="90" t="str">
        <f>IFERROR(IF(INDEX(RM_I_L,MATCH($U470,RM_KEY,0))="","",INDEX(RM_I_L,MATCH($U470,RM_KEY,0))),"")</f>
        <v>L</v>
      </c>
      <c r="AK470" s="90" t="str">
        <f>IFERROR(IF(INDEX(RM_I_BI,MATCH($U470,RM_KEY,0))="","",INDEX(RM_I_BI,MATCH($U470,RM_KEY,0))),"")</f>
        <v>L</v>
      </c>
      <c r="AL470" s="90" t="str">
        <f>IFERROR(IF(INDEX(RM_I_Exp,MATCH($U470,RM_KEY,0))="","",INDEX(RM_I_Exp,MATCH($U470,RM_KEY,0))),"")</f>
        <v>L</v>
      </c>
      <c r="AM470" s="90" t="str">
        <f>IFERROR(IF(INDEX(RM_I_Edu,MATCH($U470,RM_KEY,0))="","",INDEX(RM_I_Edu,MATCH($U470,RM_KEY,0))),"")</f>
        <v>L</v>
      </c>
      <c r="AN470" s="91" t="str">
        <f>IFERROR(IF(INDEX(RM_M_C,MATCH($U470,RM_KEY,0))="","",INDEX(RM_M_C,MATCH($U470,RM_KEY,0))),"")</f>
        <v>H</v>
      </c>
      <c r="AO470" s="92" t="str">
        <f>IFERROR(IF(INDEX(RM_M_Au,MATCH($U470,RM_KEY,0))="","",INDEX(RM_M_Au,MATCH($U470,RM_KEY,0))),"")</f>
        <v>M</v>
      </c>
      <c r="AP470" s="92" t="str">
        <f>IFERROR(IF(INDEX(RM_M_Ac,MATCH($U470,RM_KEY,0))="","",INDEX(RM_M_Ac,MATCH($U470,RM_KEY,0))),"")</f>
        <v>M</v>
      </c>
      <c r="AQ470" s="92" t="str">
        <f>IFERROR(IF(INDEX(RM_M_L,MATCH($U470,RM_KEY,0))="","",INDEX(RM_M_L,MATCH($U470,RM_KEY,0))),"")</f>
        <v>L</v>
      </c>
      <c r="AR470" s="92" t="str">
        <f>IFERROR(IF(INDEX(RM_M_BI,MATCH($U470,RM_KEY,0))="","",INDEX(RM_M_BI,MATCH($U470,RM_KEY,0))),"")</f>
        <v>L</v>
      </c>
      <c r="AS470" s="92" t="str">
        <f>IFERROR(IF(INDEX(RM_M_Exp,MATCH($U470,RM_KEY,0))="","",INDEX(RM_M_Exp,MATCH($U470,RM_KEY,0))),"")</f>
        <v>L</v>
      </c>
      <c r="AT470" s="92" t="str">
        <f>IFERROR(IF(INDEX(RM_M_Edu,MATCH($U470,RM_KEY,0))="","",INDEX(RM_M_Edu,MATCH($U470,RM_KEY,0))),"")</f>
        <v>L</v>
      </c>
      <c r="AU470" s="93" t="str">
        <f>IFERROR(IF(INDEX(RM_L_C,MATCH($U470,RM_KEY,0))="","",INDEX(RM_L_C,MATCH($U470,RM_KEY,0))),"")</f>
        <v/>
      </c>
      <c r="AV470" s="94" t="str">
        <f>IFERROR(IF(INDEX(RM_L_Au,MATCH($U470,RM_KEY,0))="","",INDEX(RM_L_Au,MATCH($U470,RM_KEY,0))),"")</f>
        <v/>
      </c>
      <c r="AW470" s="94" t="str">
        <f>IFERROR(IF(INDEX(RM_L_Ac,MATCH($U470,RM_KEY,0))="","",INDEX(RM_L_Ac,MATCH($U470,RM_KEY,0))),"")</f>
        <v/>
      </c>
      <c r="AX470" s="94" t="str">
        <f>IFERROR(IF(INDEX(RM_L_L,MATCH($U470,RM_KEY,0))="","",INDEX(RM_L_L,MATCH($U470,RM_KEY,0))),"")</f>
        <v/>
      </c>
      <c r="AY470" s="94" t="str">
        <f>IFERROR(IF(INDEX(RM_L_BI,MATCH($U470,RM_KEY,0))="","",INDEX(RM_L_BI,MATCH($U470,RM_KEY,0))),"")</f>
        <v/>
      </c>
      <c r="AZ470" s="94" t="str">
        <f>IFERROR(IF(INDEX(RM_L_Exp,MATCH($U470,RM_KEY,0))="","",INDEX(RM_L_Exp,MATCH($U470,RM_KEY,0))),"")</f>
        <v/>
      </c>
      <c r="BA470" s="94" t="str">
        <f>IFERROR(IF(INDEX(RM_L_Edu,MATCH($U470,RM_KEY,0))="","",INDEX(RM_L_Edu,MATCH($U470,RM_KEY,0))),"")</f>
        <v/>
      </c>
      <c r="BB470" s="89" t="n"/>
      <c r="BC470" s="90" t="n"/>
      <c r="BD470" s="90" t="n"/>
      <c r="BE470" s="90" t="n"/>
      <c r="BF470" s="90" t="n"/>
      <c r="BG470" s="90" t="inlineStr">
        <is>
          <t>H</t>
        </is>
      </c>
      <c r="BH470" s="90" t="inlineStr">
        <is>
          <t>H</t>
        </is>
      </c>
      <c r="BI470" s="93" t="n"/>
      <c r="BJ470" s="94" t="n"/>
      <c r="BK470" s="94" t="n"/>
      <c r="BL470" s="94" t="n"/>
      <c r="BM470" s="94" t="n"/>
      <c r="BN470" s="94" t="n"/>
      <c r="BO470" s="94" t="n"/>
      <c r="BP470" s="63" t="n"/>
      <c r="BQ470" s="95" t="str">
        <f>IF(CY470=0,"",IF(BP470&lt;&gt;"",BP470,IF(LEFT(W470,1)="X",W470,IF(OR(W470="B+",W470="C+"),INDEX(LAD_PC,MAX(1,MIN(14,MATCH(W470,LAD_PC,0)+IF((DA470-CZ470)&gt;=0.5,1,IF((DA470-CZ470)&lt;=-0.5,-1,0))))),INDEX(LAD_STD,MAX(1,MIN(12,MATCH(W470,LAD_STD,0)+IF((DA470-CZ470)&gt;=0.5,1,IF((DA470-CZ470)&lt;=-0.5,-1,0)))))))))</f>
        <v/>
      </c>
      <c r="BR470" s="86" t="str">
        <f>IF(BQ470="","",IFERROR(CHOOSE(INDEX(B_RANK,MATCH(BQ470,B_LVL,0)),"Band A · Practitioner","Band B · Specialist / Manager","B+ · Player-Coach","Band C · Principal / Head","C+ · Player-Coach","Band D · Business leadership","Band E · Enterprise leadership"),"Band X · Consultant"))</f>
        <v/>
      </c>
      <c r="BS470" s="86" t="str">
        <f>IF(BQ470="","",IF(BQ470=W470,"• Same",IF(INDEX(B_VAL,MATCH(BQ470,B_LVL,0))&gt;INDEX(B_VAL,MATCH(W470,B_LVL,0)),"▲ Up","▼ Down")))</f>
        <v/>
      </c>
      <c r="BT470" s="95" t="str">
        <f>IF(BQ470&lt;&gt;"",BQ470,W470)</f>
        <v>C1</v>
      </c>
      <c r="BU470" s="86" t="str">
        <f>IFERROR(IF($H470="","—",IF(OR(LEFT(BT470,1)="X",LEFT(INDEX($BT$7:$BT$592,MATCH($H470,$D$7:$D$592,0)),1)="X"),"—",IF(AND(LEFT(BT470,1)="E",LEFT(INDEX($BT$7:$BT$592,MATCH($H470,$D$7:$D$592,0)),1)="E"),"Exception · Band E",IF(INDEX(B_VAL,MATCH(BT470,B_LVL,0))&gt;=INDEX(B_VAL,MATCH(INDEX($BT$7:$BT$592,MATCH($H470,$D$7:$D$592,0)),B_LVL,0)),"⚠ At or above the manager",IF(INDEX(B_RANK,MATCH(BT470,B_LVL,0))=INDEX(B_RANK,MATCH(INDEX($BT$7:$BT$592,MATCH($H470,$D$7:$D$592,0)),B_LVL,0)),"⚠ Same band as the manager","OK"))))),"—")</f>
        <v>OK</v>
      </c>
      <c r="BV470" s="64" t="n"/>
      <c r="BW470" s="20">
        <f>IFERROR(INDEX(LMH_PTS,MATCH(AG470,LMH_KEY,0)),0)</f>
        <v>9</v>
      </c>
      <c r="BX470" s="21">
        <f>IFERROR(INDEX(LMH_PTS,MATCH(AH470,LMH_KEY,0)),0)</f>
        <v>3</v>
      </c>
      <c r="BY470" s="21">
        <f>IFERROR(INDEX(LMH_PTS,MATCH(AI470,LMH_KEY,0)),0)</f>
        <v>3</v>
      </c>
      <c r="BZ470" s="21">
        <f>IFERROR(INDEX(LMH_PTS,MATCH(AJ470,LMH_KEY,0)),0)</f>
        <v>1</v>
      </c>
      <c r="CA470" s="21">
        <f>IFERROR(INDEX(LMH_PTS,MATCH(AK470,LMH_KEY,0)),0)</f>
        <v>1</v>
      </c>
      <c r="CB470" s="21">
        <f>IFERROR(INDEX(LMH_PTS,MATCH(AL470,LMH_KEY,0)),0)</f>
        <v>1</v>
      </c>
      <c r="CC470" s="21">
        <f>IFERROR(INDEX(LMH_PTS,MATCH(AM470,LMH_KEY,0)),0)</f>
        <v>1</v>
      </c>
      <c r="CD470" s="21">
        <f>IFERROR(INDEX(LMH_PTS,MATCH(IF(AU470&lt;&gt;"",AU470,AG470),LMH_KEY,0)),0)</f>
        <v>9</v>
      </c>
      <c r="CE470" s="21">
        <f>IFERROR(INDEX(LMH_PTS,MATCH(IF(AV470&lt;&gt;"",AV470,AH470),LMH_KEY,0)),0)</f>
        <v>3</v>
      </c>
      <c r="CF470" s="21">
        <f>IFERROR(INDEX(LMH_PTS,MATCH(IF(AW470&lt;&gt;"",AW470,AI470),LMH_KEY,0)),0)</f>
        <v>3</v>
      </c>
      <c r="CG470" s="21">
        <f>IFERROR(INDEX(LMH_PTS,MATCH(IF(AX470&lt;&gt;"",AX470,AJ470),LMH_KEY,0)),0)</f>
        <v>1</v>
      </c>
      <c r="CH470" s="21">
        <f>IFERROR(INDEX(LMH_PTS,MATCH(IF(AY470&lt;&gt;"",AY470,AK470),LMH_KEY,0)),0)</f>
        <v>1</v>
      </c>
      <c r="CI470" s="21">
        <f>IFERROR(INDEX(LMH_PTS,MATCH(IF(AZ470&lt;&gt;"",AZ470,AL470),LMH_KEY,0)),0)</f>
        <v>1</v>
      </c>
      <c r="CJ470" s="21">
        <f>IFERROR(INDEX(LMH_PTS,MATCH(IF(BA470&lt;&gt;"",BA470,AM470),LMH_KEY,0)),0)</f>
        <v>1</v>
      </c>
      <c r="CK470" s="21">
        <f>IF(BB470="",0,IFERROR(INDEX(LMH_STEP,MATCH(BB470,LMH_KEY,0)),0))</f>
        <v>0</v>
      </c>
      <c r="CL470" s="21">
        <f>IF(BC470="",0,IFERROR(INDEX(LMH_STEP,MATCH(BC470,LMH_KEY,0)),0))</f>
        <v>0</v>
      </c>
      <c r="CM470" s="21">
        <f>IF(BD470="",0,IFERROR(INDEX(LMH_STEP,MATCH(BD470,LMH_KEY,0)),0))</f>
        <v>0</v>
      </c>
      <c r="CN470" s="21">
        <f>IF(BE470="",0,IFERROR(INDEX(LMH_STEP,MATCH(BE470,LMH_KEY,0)),0))</f>
        <v>0</v>
      </c>
      <c r="CO470" s="21">
        <f>IF(BF470="",0,IFERROR(INDEX(LMH_STEP,MATCH(BF470,LMH_KEY,0)),0))</f>
        <v>0</v>
      </c>
      <c r="CP470" s="21">
        <f>IF(BG470="",0,IFERROR(INDEX(LMH_STEP,MATCH(BG470,LMH_KEY,0)),0))</f>
        <v>1</v>
      </c>
      <c r="CQ470" s="21">
        <f>IF(BH470="",0,IFERROR(INDEX(LMH_STEP,MATCH(BH470,LMH_KEY,0)),0))</f>
        <v>1</v>
      </c>
      <c r="CR470" s="21">
        <f>IF(BI470&lt;&gt;"",IFERROR(INDEX(LMH_STEP,MATCH(BI470,LMH_KEY,0)),0),CK470)</f>
        <v>0</v>
      </c>
      <c r="CS470" s="21">
        <f>IF(BJ470&lt;&gt;"",IFERROR(INDEX(LMH_STEP,MATCH(BJ470,LMH_KEY,0)),0),CL470)</f>
        <v>0</v>
      </c>
      <c r="CT470" s="21">
        <f>IF(BK470&lt;&gt;"",IFERROR(INDEX(LMH_STEP,MATCH(BK470,LMH_KEY,0)),0),CM470)</f>
        <v>0</v>
      </c>
      <c r="CU470" s="21">
        <f>IF(BL470&lt;&gt;"",IFERROR(INDEX(LMH_STEP,MATCH(BL470,LMH_KEY,0)),0),CN470)</f>
        <v>0</v>
      </c>
      <c r="CV470" s="21">
        <f>IF(BM470&lt;&gt;"",IFERROR(INDEX(LMH_STEP,MATCH(BM470,LMH_KEY,0)),0),CO470)</f>
        <v>0</v>
      </c>
      <c r="CW470" s="21">
        <f>IF(BN470&lt;&gt;"",IFERROR(INDEX(LMH_STEP,MATCH(BN470,LMH_KEY,0)),0),CP470)</f>
        <v>1</v>
      </c>
      <c r="CX470" s="21">
        <f>IF(BO470&lt;&gt;"",IFERROR(INDEX(LMH_STEP,MATCH(BO470,LMH_KEY,0)),0),CQ470)</f>
        <v>1</v>
      </c>
      <c r="CY470" s="21">
        <f>COUNTA(BI470:BO470)+IF(BP470&lt;&gt;"",1,0)+IFERROR(INDEX(RM_LCNT,MATCH($U470,RM_KEY,0)),0)</f>
        <v>0</v>
      </c>
      <c r="CZ470" s="21">
        <f>IF((BW470+BX470+BY470+BZ470+CA470+CB470+CC470)=0,0,(BW470*CK470+BX470*CL470+BY470*CM470+BZ470*CN470+CA470*CO470+CB470*CP470+CC470*CQ470)/(BW470+BX470+BY470+BZ470+CA470+CB470+CC470))</f>
        <v>0.105263157894737</v>
      </c>
      <c r="DA470" s="21">
        <f>IF((CD470+CE470+CF470+CG470+CH470+CI470+CJ470)=0,0,(CD470*CR470+CE470*CS470+CF470*CT470+CG470*CU470+CH470*CV470+CI470*CW470+CJ470*CX470)/(CD470+CE470+CF470+CG470+CH470+CI470+CJ470))</f>
        <v>0.105263157894737</v>
      </c>
    </row>
    <row r="471" ht="70" customHeight="1">
      <c r="A471" s="59" t="inlineStr">
        <is>
          <t>Corporate</t>
        </is>
      </c>
      <c r="B471" s="17" t="inlineStr">
        <is>
          <t>Secretarial &amp; Legal</t>
        </is>
      </c>
      <c r="C471" s="17" t="n">
        <v>2</v>
      </c>
      <c r="D471" s="17" t="inlineStr">
        <is>
          <t>IRIS2290</t>
        </is>
      </c>
      <c r="E471" s="17" t="inlineStr">
        <is>
          <t>Melita Suares</t>
        </is>
      </c>
      <c r="F471" s="17" t="inlineStr">
        <is>
          <t>Executive - Secretarial and Legal</t>
        </is>
      </c>
      <c r="G471" s="17" t="inlineStr">
        <is>
          <t>Santosh Sharma</t>
        </is>
      </c>
      <c r="H471" s="17" t="inlineStr">
        <is>
          <t>IRIS1914</t>
        </is>
      </c>
      <c r="I471" s="17" t="n">
        <v>5.4</v>
      </c>
      <c r="J471" s="17" t="inlineStr">
        <is>
          <t>ICSI Marsheets</t>
        </is>
      </c>
      <c r="K471" s="17" t="n"/>
      <c r="L471" s="82" t="inlineStr">
        <is>
          <t>20 of 20</t>
        </is>
      </c>
      <c r="M471" s="83" t="n"/>
      <c r="N471" s="83" t="n"/>
      <c r="O471" s="83" t="inlineStr">
        <is>
          <t>Latest rating: Not rated · manager · 9-box: Not placed · manager</t>
        </is>
      </c>
      <c r="P471" s="83" t="inlineStr">
        <is>
          <t>Complexity &amp; Expertise: A3: ROC and LODR filings, board minutes, agreement drafting and vetting, compliance trackers, PIT training → moved up 0.5
Autonomy &amp; Decision: A3: Decides secretarial documentation, ROC filings, trackers and PIT training module; escalates legal issues → moved up 0.5
Accountability &amp; Impact: A3: Accuracy and timeliness of statutory filings and board records; penalties if missed → moved up 0.5
Leadership &amp; Strategy: A2: Prepares and presents PIT training sessions; no juniors guided → moved up 0.5</t>
        </is>
      </c>
      <c r="Q471" s="84" t="inlineStr">
        <is>
          <t>Open ▸</t>
        </is>
      </c>
      <c r="R471" s="84" t="inlineStr">
        <is>
          <t>Card ▸</t>
        </is>
      </c>
      <c r="S471" s="85" t="inlineStr">
        <is>
          <t>Administration, Legal &amp; Secretarial</t>
        </is>
      </c>
      <c r="T471" s="86" t="inlineStr">
        <is>
          <t>Company Secretarial &amp; Legal</t>
        </is>
      </c>
      <c r="U471" s="86" t="inlineStr">
        <is>
          <t>R004</t>
        </is>
      </c>
      <c r="V471" s="86" t="inlineStr">
        <is>
          <t>Company Secretarial &amp; Legal · IC</t>
        </is>
      </c>
      <c r="W471" s="101" t="inlineStr">
        <is>
          <t>A3</t>
        </is>
      </c>
      <c r="X471" s="86" t="inlineStr">
        <is>
          <t>Band A · Practitioner</t>
        </is>
      </c>
      <c r="Y471" s="86" t="inlineStr">
        <is>
          <t>Senior Secretarial Executive</t>
        </is>
      </c>
      <c r="Z471" s="86" t="n"/>
      <c r="AA471" s="86" t="inlineStr">
        <is>
          <t>Placed at A3 by the evidence: six ratings × market-derived weights and rules R1–R13 · no move needed for the reporting line</t>
        </is>
      </c>
      <c r="AB471" s="86" t="n"/>
      <c r="AC471" s="88" t="inlineStr">
        <is>
          <t>A3</t>
        </is>
      </c>
      <c r="AD471" s="21" t="inlineStr">
        <is>
          <t>High · 5.4 yrs vs market 2–5 yrs for A3</t>
        </is>
      </c>
      <c r="AE471" s="21" t="n"/>
      <c r="AF471" s="21" t="inlineStr">
        <is>
          <t>P2 · SFIA 3 Apply</t>
        </is>
      </c>
      <c r="AG471" s="89" t="str">
        <f>IFERROR(IF(INDEX(RM_I_C,MATCH($U471,RM_KEY,0))="","",INDEX(RM_I_C,MATCH($U471,RM_KEY,0))),"")</f>
        <v>H</v>
      </c>
      <c r="AH471" s="90" t="str">
        <f>IFERROR(IF(INDEX(RM_I_Au,MATCH($U471,RM_KEY,0))="","",INDEX(RM_I_Au,MATCH($U471,RM_KEY,0))),"")</f>
        <v>M</v>
      </c>
      <c r="AI471" s="90" t="str">
        <f>IFERROR(IF(INDEX(RM_I_Ac,MATCH($U471,RM_KEY,0))="","",INDEX(RM_I_Ac,MATCH($U471,RM_KEY,0))),"")</f>
        <v>M</v>
      </c>
      <c r="AJ471" s="90" t="str">
        <f>IFERROR(IF(INDEX(RM_I_L,MATCH($U471,RM_KEY,0))="","",INDEX(RM_I_L,MATCH($U471,RM_KEY,0))),"")</f>
        <v>L</v>
      </c>
      <c r="AK471" s="90" t="str">
        <f>IFERROR(IF(INDEX(RM_I_BI,MATCH($U471,RM_KEY,0))="","",INDEX(RM_I_BI,MATCH($U471,RM_KEY,0))),"")</f>
        <v>L</v>
      </c>
      <c r="AL471" s="90" t="str">
        <f>IFERROR(IF(INDEX(RM_I_Exp,MATCH($U471,RM_KEY,0))="","",INDEX(RM_I_Exp,MATCH($U471,RM_KEY,0))),"")</f>
        <v>L</v>
      </c>
      <c r="AM471" s="90" t="str">
        <f>IFERROR(IF(INDEX(RM_I_Edu,MATCH($U471,RM_KEY,0))="","",INDEX(RM_I_Edu,MATCH($U471,RM_KEY,0))),"")</f>
        <v>M</v>
      </c>
      <c r="AN471" s="91" t="str">
        <f>IFERROR(IF(INDEX(RM_M_C,MATCH($U471,RM_KEY,0))="","",INDEX(RM_M_C,MATCH($U471,RM_KEY,0))),"")</f>
        <v>H</v>
      </c>
      <c r="AO471" s="92" t="str">
        <f>IFERROR(IF(INDEX(RM_M_Au,MATCH($U471,RM_KEY,0))="","",INDEX(RM_M_Au,MATCH($U471,RM_KEY,0))),"")</f>
        <v>M</v>
      </c>
      <c r="AP471" s="92" t="str">
        <f>IFERROR(IF(INDEX(RM_M_Ac,MATCH($U471,RM_KEY,0))="","",INDEX(RM_M_Ac,MATCH($U471,RM_KEY,0))),"")</f>
        <v>M</v>
      </c>
      <c r="AQ471" s="92" t="str">
        <f>IFERROR(IF(INDEX(RM_M_L,MATCH($U471,RM_KEY,0))="","",INDEX(RM_M_L,MATCH($U471,RM_KEY,0))),"")</f>
        <v>L</v>
      </c>
      <c r="AR471" s="92" t="str">
        <f>IFERROR(IF(INDEX(RM_M_BI,MATCH($U471,RM_KEY,0))="","",INDEX(RM_M_BI,MATCH($U471,RM_KEY,0))),"")</f>
        <v>L</v>
      </c>
      <c r="AS471" s="92" t="str">
        <f>IFERROR(IF(INDEX(RM_M_Exp,MATCH($U471,RM_KEY,0))="","",INDEX(RM_M_Exp,MATCH($U471,RM_KEY,0))),"")</f>
        <v>L</v>
      </c>
      <c r="AT471" s="92" t="str">
        <f>IFERROR(IF(INDEX(RM_M_Edu,MATCH($U471,RM_KEY,0))="","",INDEX(RM_M_Edu,MATCH($U471,RM_KEY,0))),"")</f>
        <v>L</v>
      </c>
      <c r="AU471" s="93" t="str">
        <f>IFERROR(IF(INDEX(RM_L_C,MATCH($U471,RM_KEY,0))="","",INDEX(RM_L_C,MATCH($U471,RM_KEY,0))),"")</f>
        <v/>
      </c>
      <c r="AV471" s="94" t="str">
        <f>IFERROR(IF(INDEX(RM_L_Au,MATCH($U471,RM_KEY,0))="","",INDEX(RM_L_Au,MATCH($U471,RM_KEY,0))),"")</f>
        <v/>
      </c>
      <c r="AW471" s="94" t="str">
        <f>IFERROR(IF(INDEX(RM_L_Ac,MATCH($U471,RM_KEY,0))="","",INDEX(RM_L_Ac,MATCH($U471,RM_KEY,0))),"")</f>
        <v/>
      </c>
      <c r="AX471" s="94" t="str">
        <f>IFERROR(IF(INDEX(RM_L_L,MATCH($U471,RM_KEY,0))="","",INDEX(RM_L_L,MATCH($U471,RM_KEY,0))),"")</f>
        <v/>
      </c>
      <c r="AY471" s="94" t="str">
        <f>IFERROR(IF(INDEX(RM_L_BI,MATCH($U471,RM_KEY,0))="","",INDEX(RM_L_BI,MATCH($U471,RM_KEY,0))),"")</f>
        <v/>
      </c>
      <c r="AZ471" s="94" t="str">
        <f>IFERROR(IF(INDEX(RM_L_Exp,MATCH($U471,RM_KEY,0))="","",INDEX(RM_L_Exp,MATCH($U471,RM_KEY,0))),"")</f>
        <v/>
      </c>
      <c r="BA471" s="94" t="str">
        <f>IFERROR(IF(INDEX(RM_L_Edu,MATCH($U471,RM_KEY,0))="","",INDEX(RM_L_Edu,MATCH($U471,RM_KEY,0))),"")</f>
        <v/>
      </c>
      <c r="BB471" s="89" t="inlineStr">
        <is>
          <t>M</t>
        </is>
      </c>
      <c r="BC471" s="90" t="inlineStr">
        <is>
          <t>M</t>
        </is>
      </c>
      <c r="BD471" s="90" t="inlineStr">
        <is>
          <t>M</t>
        </is>
      </c>
      <c r="BE471" s="90" t="inlineStr">
        <is>
          <t>L</t>
        </is>
      </c>
      <c r="BF471" s="90" t="n"/>
      <c r="BG471" s="90" t="inlineStr">
        <is>
          <t>H</t>
        </is>
      </c>
      <c r="BH471" s="90" t="inlineStr">
        <is>
          <t>H</t>
        </is>
      </c>
      <c r="BI471" s="93" t="n"/>
      <c r="BJ471" s="94" t="n"/>
      <c r="BK471" s="94" t="n"/>
      <c r="BL471" s="94" t="n"/>
      <c r="BM471" s="94" t="n"/>
      <c r="BN471" s="94" t="n"/>
      <c r="BO471" s="94" t="n"/>
      <c r="BP471" s="63" t="n"/>
      <c r="BQ471" s="95" t="str">
        <f>IF(CY471=0,"",IF(BP471&lt;&gt;"",BP471,IF(LEFT(W471,1)="X",W471,IF(OR(W471="B+",W471="C+"),INDEX(LAD_PC,MAX(1,MIN(14,MATCH(W471,LAD_PC,0)+IF((DA471-CZ471)&gt;=0.5,1,IF((DA471-CZ471)&lt;=-0.5,-1,0))))),INDEX(LAD_STD,MAX(1,MIN(12,MATCH(W471,LAD_STD,0)+IF((DA471-CZ471)&gt;=0.5,1,IF((DA471-CZ471)&lt;=-0.5,-1,0)))))))))</f>
        <v/>
      </c>
      <c r="BR471" s="86" t="str">
        <f>IF(BQ471="","",IFERROR(CHOOSE(INDEX(B_RANK,MATCH(BQ471,B_LVL,0)),"Band A · Practitioner","Band B · Specialist / Manager","B+ · Player-Coach","Band C · Principal / Head","C+ · Player-Coach","Band D · Business leadership","Band E · Enterprise leadership"),"Band X · Consultant"))</f>
        <v/>
      </c>
      <c r="BS471" s="86" t="str">
        <f>IF(BQ471="","",IF(BQ471=W471,"• Same",IF(INDEX(B_VAL,MATCH(BQ471,B_LVL,0))&gt;INDEX(B_VAL,MATCH(W471,B_LVL,0)),"▲ Up","▼ Down")))</f>
        <v/>
      </c>
      <c r="BT471" s="95" t="str">
        <f>IF(BQ471&lt;&gt;"",BQ471,W471)</f>
        <v>A3</v>
      </c>
      <c r="BU471" s="86" t="str">
        <f>IFERROR(IF($H471="","—",IF(OR(LEFT(BT471,1)="X",LEFT(INDEX($BT$7:$BT$592,MATCH($H471,$D$7:$D$592,0)),1)="X"),"—",IF(AND(LEFT(BT471,1)="E",LEFT(INDEX($BT$7:$BT$592,MATCH($H471,$D$7:$D$592,0)),1)="E"),"Exception · Band E",IF(INDEX(B_VAL,MATCH(BT471,B_LVL,0))&gt;=INDEX(B_VAL,MATCH(INDEX($BT$7:$BT$592,MATCH($H471,$D$7:$D$592,0)),B_LVL,0)),"⚠ At or above the manager",IF(INDEX(B_RANK,MATCH(BT471,B_LVL,0))=INDEX(B_RANK,MATCH(INDEX($BT$7:$BT$592,MATCH($H471,$D$7:$D$592,0)),B_LVL,0)),"⚠ Same band as the manager","OK"))))),"—")</f>
        <v>OK</v>
      </c>
      <c r="BV471" s="64" t="n"/>
      <c r="BW471" s="20">
        <f>IFERROR(INDEX(LMH_PTS,MATCH(AG471,LMH_KEY,0)),0)</f>
        <v>9</v>
      </c>
      <c r="BX471" s="21">
        <f>IFERROR(INDEX(LMH_PTS,MATCH(AH471,LMH_KEY,0)),0)</f>
        <v>3</v>
      </c>
      <c r="BY471" s="21">
        <f>IFERROR(INDEX(LMH_PTS,MATCH(AI471,LMH_KEY,0)),0)</f>
        <v>3</v>
      </c>
      <c r="BZ471" s="21">
        <f>IFERROR(INDEX(LMH_PTS,MATCH(AJ471,LMH_KEY,0)),0)</f>
        <v>1</v>
      </c>
      <c r="CA471" s="21">
        <f>IFERROR(INDEX(LMH_PTS,MATCH(AK471,LMH_KEY,0)),0)</f>
        <v>1</v>
      </c>
      <c r="CB471" s="21">
        <f>IFERROR(INDEX(LMH_PTS,MATCH(AL471,LMH_KEY,0)),0)</f>
        <v>1</v>
      </c>
      <c r="CC471" s="21">
        <f>IFERROR(INDEX(LMH_PTS,MATCH(AM471,LMH_KEY,0)),0)</f>
        <v>3</v>
      </c>
      <c r="CD471" s="21">
        <f>IFERROR(INDEX(LMH_PTS,MATCH(IF(AU471&lt;&gt;"",AU471,AG471),LMH_KEY,0)),0)</f>
        <v>9</v>
      </c>
      <c r="CE471" s="21">
        <f>IFERROR(INDEX(LMH_PTS,MATCH(IF(AV471&lt;&gt;"",AV471,AH471),LMH_KEY,0)),0)</f>
        <v>3</v>
      </c>
      <c r="CF471" s="21">
        <f>IFERROR(INDEX(LMH_PTS,MATCH(IF(AW471&lt;&gt;"",AW471,AI471),LMH_KEY,0)),0)</f>
        <v>3</v>
      </c>
      <c r="CG471" s="21">
        <f>IFERROR(INDEX(LMH_PTS,MATCH(IF(AX471&lt;&gt;"",AX471,AJ471),LMH_KEY,0)),0)</f>
        <v>1</v>
      </c>
      <c r="CH471" s="21">
        <f>IFERROR(INDEX(LMH_PTS,MATCH(IF(AY471&lt;&gt;"",AY471,AK471),LMH_KEY,0)),0)</f>
        <v>1</v>
      </c>
      <c r="CI471" s="21">
        <f>IFERROR(INDEX(LMH_PTS,MATCH(IF(AZ471&lt;&gt;"",AZ471,AL471),LMH_KEY,0)),0)</f>
        <v>1</v>
      </c>
      <c r="CJ471" s="21">
        <f>IFERROR(INDEX(LMH_PTS,MATCH(IF(BA471&lt;&gt;"",BA471,AM471),LMH_KEY,0)),0)</f>
        <v>3</v>
      </c>
      <c r="CK471" s="21">
        <f>IF(BB471="",0,IFERROR(INDEX(LMH_STEP,MATCH(BB471,LMH_KEY,0)),0))</f>
        <v>0</v>
      </c>
      <c r="CL471" s="21">
        <f>IF(BC471="",0,IFERROR(INDEX(LMH_STEP,MATCH(BC471,LMH_KEY,0)),0))</f>
        <v>0</v>
      </c>
      <c r="CM471" s="21">
        <f>IF(BD471="",0,IFERROR(INDEX(LMH_STEP,MATCH(BD471,LMH_KEY,0)),0))</f>
        <v>0</v>
      </c>
      <c r="CN471" s="21">
        <f>IF(BE471="",0,IFERROR(INDEX(LMH_STEP,MATCH(BE471,LMH_KEY,0)),0))</f>
        <v>-1</v>
      </c>
      <c r="CO471" s="21">
        <f>IF(BF471="",0,IFERROR(INDEX(LMH_STEP,MATCH(BF471,LMH_KEY,0)),0))</f>
        <v>0</v>
      </c>
      <c r="CP471" s="21">
        <f>IF(BG471="",0,IFERROR(INDEX(LMH_STEP,MATCH(BG471,LMH_KEY,0)),0))</f>
        <v>1</v>
      </c>
      <c r="CQ471" s="21">
        <f>IF(BH471="",0,IFERROR(INDEX(LMH_STEP,MATCH(BH471,LMH_KEY,0)),0))</f>
        <v>1</v>
      </c>
      <c r="CR471" s="21">
        <f>IF(BI471&lt;&gt;"",IFERROR(INDEX(LMH_STEP,MATCH(BI471,LMH_KEY,0)),0),CK471)</f>
        <v>0</v>
      </c>
      <c r="CS471" s="21">
        <f>IF(BJ471&lt;&gt;"",IFERROR(INDEX(LMH_STEP,MATCH(BJ471,LMH_KEY,0)),0),CL471)</f>
        <v>0</v>
      </c>
      <c r="CT471" s="21">
        <f>IF(BK471&lt;&gt;"",IFERROR(INDEX(LMH_STEP,MATCH(BK471,LMH_KEY,0)),0),CM471)</f>
        <v>0</v>
      </c>
      <c r="CU471" s="21">
        <f>IF(BL471&lt;&gt;"",IFERROR(INDEX(LMH_STEP,MATCH(BL471,LMH_KEY,0)),0),CN471)</f>
        <v>-1</v>
      </c>
      <c r="CV471" s="21">
        <f>IF(BM471&lt;&gt;"",IFERROR(INDEX(LMH_STEP,MATCH(BM471,LMH_KEY,0)),0),CO471)</f>
        <v>0</v>
      </c>
      <c r="CW471" s="21">
        <f>IF(BN471&lt;&gt;"",IFERROR(INDEX(LMH_STEP,MATCH(BN471,LMH_KEY,0)),0),CP471)</f>
        <v>1</v>
      </c>
      <c r="CX471" s="21">
        <f>IF(BO471&lt;&gt;"",IFERROR(INDEX(LMH_STEP,MATCH(BO471,LMH_KEY,0)),0),CQ471)</f>
        <v>1</v>
      </c>
      <c r="CY471" s="21">
        <f>COUNTA(BI471:BO471)+IF(BP471&lt;&gt;"",1,0)+IFERROR(INDEX(RM_LCNT,MATCH($U471,RM_KEY,0)),0)</f>
        <v>0</v>
      </c>
      <c r="CZ471" s="21">
        <f>IF((BW471+BX471+BY471+BZ471+CA471+CB471+CC471)=0,0,(BW471*CK471+BX471*CL471+BY471*CM471+BZ471*CN471+CA471*CO471+CB471*CP471+CC471*CQ471)/(BW471+BX471+BY471+BZ471+CA471+CB471+CC471))</f>
        <v>0.142857142857143</v>
      </c>
      <c r="DA471" s="21">
        <f>IF((CD471+CE471+CF471+CG471+CH471+CI471+CJ471)=0,0,(CD471*CR471+CE471*CS471+CF471*CT471+CG471*CU471+CH471*CV471+CI471*CW471+CJ471*CX471)/(CD471+CE471+CF471+CG471+CH471+CI471+CJ471))</f>
        <v>0.142857142857143</v>
      </c>
    </row>
    <row r="472" ht="70" customHeight="1">
      <c r="A472" s="59" t="inlineStr">
        <is>
          <t>Corporate</t>
        </is>
      </c>
      <c r="B472" s="17" t="inlineStr">
        <is>
          <t>Secretarial &amp; Legal</t>
        </is>
      </c>
      <c r="C472" s="17" t="n">
        <v>2</v>
      </c>
      <c r="D472" s="17" t="inlineStr">
        <is>
          <t>INTN0296</t>
        </is>
      </c>
      <c r="E472" s="17" t="inlineStr">
        <is>
          <t>Sneha Pillai</t>
        </is>
      </c>
      <c r="F472" s="17" t="inlineStr">
        <is>
          <t>Intern</t>
        </is>
      </c>
      <c r="G472" s="17" t="inlineStr">
        <is>
          <t>Santosh Sharma</t>
        </is>
      </c>
      <c r="H472" s="17" t="inlineStr">
        <is>
          <t>IRIS1914</t>
        </is>
      </c>
      <c r="I472" s="17" t="n">
        <v>0.6</v>
      </c>
      <c r="J472" s="17" t="inlineStr">
        <is>
          <t>B.Com</t>
        </is>
      </c>
      <c r="K472" s="17" t="n"/>
      <c r="L472" s="82" t="inlineStr">
        <is>
          <t>20 of 20</t>
        </is>
      </c>
      <c r="M472" s="83" t="n"/>
      <c r="N472" s="83" t="n"/>
      <c r="O472" s="83" t="inlineStr">
        <is>
          <t>Latest rating: Not rated · manager · 9-box: Not placed · manager</t>
        </is>
      </c>
      <c r="P472" s="83" t="n"/>
      <c r="Q472" s="84" t="inlineStr">
        <is>
          <t>Open ▸</t>
        </is>
      </c>
      <c r="R472" s="84" t="inlineStr">
        <is>
          <t>Card ▸</t>
        </is>
      </c>
      <c r="S472" s="85" t="inlineStr">
        <is>
          <t>Administration, Legal &amp; Secretarial</t>
        </is>
      </c>
      <c r="T472" s="86" t="inlineStr">
        <is>
          <t>Company Secretarial &amp; Legal</t>
        </is>
      </c>
      <c r="U472" s="86" t="inlineStr">
        <is>
          <t>R004</t>
        </is>
      </c>
      <c r="V472" s="86" t="inlineStr">
        <is>
          <t>Company Secretarial &amp; Legal · IC</t>
        </is>
      </c>
      <c r="W472" s="101" t="inlineStr">
        <is>
          <t>A1</t>
        </is>
      </c>
      <c r="X472" s="86" t="inlineStr">
        <is>
          <t>Band A · Practitioner</t>
        </is>
      </c>
      <c r="Y472" s="86" t="inlineStr">
        <is>
          <t>Intern – Company Secretarial &amp; Legal</t>
        </is>
      </c>
      <c r="Z472" s="86" t="n"/>
      <c r="AA472" s="86" t="inlineStr">
        <is>
          <t>Placed at A1 by the evidence: six ratings × market-derived weights and rules R1–R13 · no move needed for the reporting line</t>
        </is>
      </c>
      <c r="AB472" s="86" t="n"/>
      <c r="AC472" s="88" t="n"/>
      <c r="AD472" s="21" t="n"/>
      <c r="AE472" s="21" t="n"/>
      <c r="AF472" s="21" t="inlineStr">
        <is>
          <t>Entry / P1 · intern · SFIA 1 Follow</t>
        </is>
      </c>
      <c r="AG472" s="89" t="str">
        <f>IFERROR(IF(INDEX(RM_I_C,MATCH($U472,RM_KEY,0))="","",INDEX(RM_I_C,MATCH($U472,RM_KEY,0))),"")</f>
        <v>H</v>
      </c>
      <c r="AH472" s="90" t="str">
        <f>IFERROR(IF(INDEX(RM_I_Au,MATCH($U472,RM_KEY,0))="","",INDEX(RM_I_Au,MATCH($U472,RM_KEY,0))),"")</f>
        <v>M</v>
      </c>
      <c r="AI472" s="90" t="str">
        <f>IFERROR(IF(INDEX(RM_I_Ac,MATCH($U472,RM_KEY,0))="","",INDEX(RM_I_Ac,MATCH($U472,RM_KEY,0))),"")</f>
        <v>M</v>
      </c>
      <c r="AJ472" s="90" t="str">
        <f>IFERROR(IF(INDEX(RM_I_L,MATCH($U472,RM_KEY,0))="","",INDEX(RM_I_L,MATCH($U472,RM_KEY,0))),"")</f>
        <v>L</v>
      </c>
      <c r="AK472" s="90" t="str">
        <f>IFERROR(IF(INDEX(RM_I_BI,MATCH($U472,RM_KEY,0))="","",INDEX(RM_I_BI,MATCH($U472,RM_KEY,0))),"")</f>
        <v>L</v>
      </c>
      <c r="AL472" s="90" t="str">
        <f>IFERROR(IF(INDEX(RM_I_Exp,MATCH($U472,RM_KEY,0))="","",INDEX(RM_I_Exp,MATCH($U472,RM_KEY,0))),"")</f>
        <v>L</v>
      </c>
      <c r="AM472" s="90" t="str">
        <f>IFERROR(IF(INDEX(RM_I_Edu,MATCH($U472,RM_KEY,0))="","",INDEX(RM_I_Edu,MATCH($U472,RM_KEY,0))),"")</f>
        <v>M</v>
      </c>
      <c r="AN472" s="91" t="str">
        <f>IFERROR(IF(INDEX(RM_M_C,MATCH($U472,RM_KEY,0))="","",INDEX(RM_M_C,MATCH($U472,RM_KEY,0))),"")</f>
        <v>H</v>
      </c>
      <c r="AO472" s="92" t="str">
        <f>IFERROR(IF(INDEX(RM_M_Au,MATCH($U472,RM_KEY,0))="","",INDEX(RM_M_Au,MATCH($U472,RM_KEY,0))),"")</f>
        <v>M</v>
      </c>
      <c r="AP472" s="92" t="str">
        <f>IFERROR(IF(INDEX(RM_M_Ac,MATCH($U472,RM_KEY,0))="","",INDEX(RM_M_Ac,MATCH($U472,RM_KEY,0))),"")</f>
        <v>M</v>
      </c>
      <c r="AQ472" s="92" t="str">
        <f>IFERROR(IF(INDEX(RM_M_L,MATCH($U472,RM_KEY,0))="","",INDEX(RM_M_L,MATCH($U472,RM_KEY,0))),"")</f>
        <v>L</v>
      </c>
      <c r="AR472" s="92" t="str">
        <f>IFERROR(IF(INDEX(RM_M_BI,MATCH($U472,RM_KEY,0))="","",INDEX(RM_M_BI,MATCH($U472,RM_KEY,0))),"")</f>
        <v>L</v>
      </c>
      <c r="AS472" s="92" t="str">
        <f>IFERROR(IF(INDEX(RM_M_Exp,MATCH($U472,RM_KEY,0))="","",INDEX(RM_M_Exp,MATCH($U472,RM_KEY,0))),"")</f>
        <v>L</v>
      </c>
      <c r="AT472" s="92" t="str">
        <f>IFERROR(IF(INDEX(RM_M_Edu,MATCH($U472,RM_KEY,0))="","",INDEX(RM_M_Edu,MATCH($U472,RM_KEY,0))),"")</f>
        <v>L</v>
      </c>
      <c r="AU472" s="93" t="str">
        <f>IFERROR(IF(INDEX(RM_L_C,MATCH($U472,RM_KEY,0))="","",INDEX(RM_L_C,MATCH($U472,RM_KEY,0))),"")</f>
        <v/>
      </c>
      <c r="AV472" s="94" t="str">
        <f>IFERROR(IF(INDEX(RM_L_Au,MATCH($U472,RM_KEY,0))="","",INDEX(RM_L_Au,MATCH($U472,RM_KEY,0))),"")</f>
        <v/>
      </c>
      <c r="AW472" s="94" t="str">
        <f>IFERROR(IF(INDEX(RM_L_Ac,MATCH($U472,RM_KEY,0))="","",INDEX(RM_L_Ac,MATCH($U472,RM_KEY,0))),"")</f>
        <v/>
      </c>
      <c r="AX472" s="94" t="str">
        <f>IFERROR(IF(INDEX(RM_L_L,MATCH($U472,RM_KEY,0))="","",INDEX(RM_L_L,MATCH($U472,RM_KEY,0))),"")</f>
        <v/>
      </c>
      <c r="AY472" s="94" t="str">
        <f>IFERROR(IF(INDEX(RM_L_BI,MATCH($U472,RM_KEY,0))="","",INDEX(RM_L_BI,MATCH($U472,RM_KEY,0))),"")</f>
        <v/>
      </c>
      <c r="AZ472" s="94" t="str">
        <f>IFERROR(IF(INDEX(RM_L_Exp,MATCH($U472,RM_KEY,0))="","",INDEX(RM_L_Exp,MATCH($U472,RM_KEY,0))),"")</f>
        <v/>
      </c>
      <c r="BA472" s="94" t="str">
        <f>IFERROR(IF(INDEX(RM_L_Edu,MATCH($U472,RM_KEY,0))="","",INDEX(RM_L_Edu,MATCH($U472,RM_KEY,0))),"")</f>
        <v/>
      </c>
      <c r="BB472" s="89" t="n"/>
      <c r="BC472" s="90" t="n"/>
      <c r="BD472" s="90" t="n"/>
      <c r="BE472" s="90" t="n"/>
      <c r="BF472" s="90" t="n"/>
      <c r="BG472" s="90" t="inlineStr">
        <is>
          <t>M</t>
        </is>
      </c>
      <c r="BH472" s="90" t="inlineStr">
        <is>
          <t>M</t>
        </is>
      </c>
      <c r="BI472" s="93" t="n"/>
      <c r="BJ472" s="94" t="n"/>
      <c r="BK472" s="94" t="n"/>
      <c r="BL472" s="94" t="n"/>
      <c r="BM472" s="94" t="n"/>
      <c r="BN472" s="94" t="n"/>
      <c r="BO472" s="94" t="n"/>
      <c r="BP472" s="63" t="n"/>
      <c r="BQ472" s="95" t="str">
        <f>IF(CY472=0,"",IF(BP472&lt;&gt;"",BP472,IF(LEFT(W472,1)="X",W472,IF(OR(W472="B+",W472="C+"),INDEX(LAD_PC,MAX(1,MIN(14,MATCH(W472,LAD_PC,0)+IF((DA472-CZ472)&gt;=0.5,1,IF((DA472-CZ472)&lt;=-0.5,-1,0))))),INDEX(LAD_STD,MAX(1,MIN(12,MATCH(W472,LAD_STD,0)+IF((DA472-CZ472)&gt;=0.5,1,IF((DA472-CZ472)&lt;=-0.5,-1,0)))))))))</f>
        <v/>
      </c>
      <c r="BR472" s="86" t="str">
        <f>IF(BQ472="","",IFERROR(CHOOSE(INDEX(B_RANK,MATCH(BQ472,B_LVL,0)),"Band A · Practitioner","Band B · Specialist / Manager","B+ · Player-Coach","Band C · Principal / Head","C+ · Player-Coach","Band D · Business leadership","Band E · Enterprise leadership"),"Band X · Consultant"))</f>
        <v/>
      </c>
      <c r="BS472" s="86" t="str">
        <f>IF(BQ472="","",IF(BQ472=W472,"• Same",IF(INDEX(B_VAL,MATCH(BQ472,B_LVL,0))&gt;INDEX(B_VAL,MATCH(W472,B_LVL,0)),"▲ Up","▼ Down")))</f>
        <v/>
      </c>
      <c r="BT472" s="95" t="str">
        <f>IF(BQ472&lt;&gt;"",BQ472,W472)</f>
        <v>A1</v>
      </c>
      <c r="BU472" s="86" t="str">
        <f>IFERROR(IF($H472="","—",IF(OR(LEFT(BT472,1)="X",LEFT(INDEX($BT$7:$BT$592,MATCH($H472,$D$7:$D$592,0)),1)="X"),"—",IF(AND(LEFT(BT472,1)="E",LEFT(INDEX($BT$7:$BT$592,MATCH($H472,$D$7:$D$592,0)),1)="E"),"Exception · Band E",IF(INDEX(B_VAL,MATCH(BT472,B_LVL,0))&gt;=INDEX(B_VAL,MATCH(INDEX($BT$7:$BT$592,MATCH($H472,$D$7:$D$592,0)),B_LVL,0)),"⚠ At or above the manager",IF(INDEX(B_RANK,MATCH(BT472,B_LVL,0))=INDEX(B_RANK,MATCH(INDEX($BT$7:$BT$592,MATCH($H472,$D$7:$D$592,0)),B_LVL,0)),"⚠ Same band as the manager","OK"))))),"—")</f>
        <v>OK</v>
      </c>
      <c r="BV472" s="64" t="n"/>
      <c r="BW472" s="20">
        <f>IFERROR(INDEX(LMH_PTS,MATCH(AG472,LMH_KEY,0)),0)</f>
        <v>9</v>
      </c>
      <c r="BX472" s="21">
        <f>IFERROR(INDEX(LMH_PTS,MATCH(AH472,LMH_KEY,0)),0)</f>
        <v>3</v>
      </c>
      <c r="BY472" s="21">
        <f>IFERROR(INDEX(LMH_PTS,MATCH(AI472,LMH_KEY,0)),0)</f>
        <v>3</v>
      </c>
      <c r="BZ472" s="21">
        <f>IFERROR(INDEX(LMH_PTS,MATCH(AJ472,LMH_KEY,0)),0)</f>
        <v>1</v>
      </c>
      <c r="CA472" s="21">
        <f>IFERROR(INDEX(LMH_PTS,MATCH(AK472,LMH_KEY,0)),0)</f>
        <v>1</v>
      </c>
      <c r="CB472" s="21">
        <f>IFERROR(INDEX(LMH_PTS,MATCH(AL472,LMH_KEY,0)),0)</f>
        <v>1</v>
      </c>
      <c r="CC472" s="21">
        <f>IFERROR(INDEX(LMH_PTS,MATCH(AM472,LMH_KEY,0)),0)</f>
        <v>3</v>
      </c>
      <c r="CD472" s="21">
        <f>IFERROR(INDEX(LMH_PTS,MATCH(IF(AU472&lt;&gt;"",AU472,AG472),LMH_KEY,0)),0)</f>
        <v>9</v>
      </c>
      <c r="CE472" s="21">
        <f>IFERROR(INDEX(LMH_PTS,MATCH(IF(AV472&lt;&gt;"",AV472,AH472),LMH_KEY,0)),0)</f>
        <v>3</v>
      </c>
      <c r="CF472" s="21">
        <f>IFERROR(INDEX(LMH_PTS,MATCH(IF(AW472&lt;&gt;"",AW472,AI472),LMH_KEY,0)),0)</f>
        <v>3</v>
      </c>
      <c r="CG472" s="21">
        <f>IFERROR(INDEX(LMH_PTS,MATCH(IF(AX472&lt;&gt;"",AX472,AJ472),LMH_KEY,0)),0)</f>
        <v>1</v>
      </c>
      <c r="CH472" s="21">
        <f>IFERROR(INDEX(LMH_PTS,MATCH(IF(AY472&lt;&gt;"",AY472,AK472),LMH_KEY,0)),0)</f>
        <v>1</v>
      </c>
      <c r="CI472" s="21">
        <f>IFERROR(INDEX(LMH_PTS,MATCH(IF(AZ472&lt;&gt;"",AZ472,AL472),LMH_KEY,0)),0)</f>
        <v>1</v>
      </c>
      <c r="CJ472" s="21">
        <f>IFERROR(INDEX(LMH_PTS,MATCH(IF(BA472&lt;&gt;"",BA472,AM472),LMH_KEY,0)),0)</f>
        <v>3</v>
      </c>
      <c r="CK472" s="21">
        <f>IF(BB472="",0,IFERROR(INDEX(LMH_STEP,MATCH(BB472,LMH_KEY,0)),0))</f>
        <v>0</v>
      </c>
      <c r="CL472" s="21">
        <f>IF(BC472="",0,IFERROR(INDEX(LMH_STEP,MATCH(BC472,LMH_KEY,0)),0))</f>
        <v>0</v>
      </c>
      <c r="CM472" s="21">
        <f>IF(BD472="",0,IFERROR(INDEX(LMH_STEP,MATCH(BD472,LMH_KEY,0)),0))</f>
        <v>0</v>
      </c>
      <c r="CN472" s="21">
        <f>IF(BE472="",0,IFERROR(INDEX(LMH_STEP,MATCH(BE472,LMH_KEY,0)),0))</f>
        <v>0</v>
      </c>
      <c r="CO472" s="21">
        <f>IF(BF472="",0,IFERROR(INDEX(LMH_STEP,MATCH(BF472,LMH_KEY,0)),0))</f>
        <v>0</v>
      </c>
      <c r="CP472" s="21">
        <f>IF(BG472="",0,IFERROR(INDEX(LMH_STEP,MATCH(BG472,LMH_KEY,0)),0))</f>
        <v>0</v>
      </c>
      <c r="CQ472" s="21">
        <f>IF(BH472="",0,IFERROR(INDEX(LMH_STEP,MATCH(BH472,LMH_KEY,0)),0))</f>
        <v>0</v>
      </c>
      <c r="CR472" s="21">
        <f>IF(BI472&lt;&gt;"",IFERROR(INDEX(LMH_STEP,MATCH(BI472,LMH_KEY,0)),0),CK472)</f>
        <v>0</v>
      </c>
      <c r="CS472" s="21">
        <f>IF(BJ472&lt;&gt;"",IFERROR(INDEX(LMH_STEP,MATCH(BJ472,LMH_KEY,0)),0),CL472)</f>
        <v>0</v>
      </c>
      <c r="CT472" s="21">
        <f>IF(BK472&lt;&gt;"",IFERROR(INDEX(LMH_STEP,MATCH(BK472,LMH_KEY,0)),0),CM472)</f>
        <v>0</v>
      </c>
      <c r="CU472" s="21">
        <f>IF(BL472&lt;&gt;"",IFERROR(INDEX(LMH_STEP,MATCH(BL472,LMH_KEY,0)),0),CN472)</f>
        <v>0</v>
      </c>
      <c r="CV472" s="21">
        <f>IF(BM472&lt;&gt;"",IFERROR(INDEX(LMH_STEP,MATCH(BM472,LMH_KEY,0)),0),CO472)</f>
        <v>0</v>
      </c>
      <c r="CW472" s="21">
        <f>IF(BN472&lt;&gt;"",IFERROR(INDEX(LMH_STEP,MATCH(BN472,LMH_KEY,0)),0),CP472)</f>
        <v>0</v>
      </c>
      <c r="CX472" s="21">
        <f>IF(BO472&lt;&gt;"",IFERROR(INDEX(LMH_STEP,MATCH(BO472,LMH_KEY,0)),0),CQ472)</f>
        <v>0</v>
      </c>
      <c r="CY472" s="21">
        <f>COUNTA(BI472:BO472)+IF(BP472&lt;&gt;"",1,0)+IFERROR(INDEX(RM_LCNT,MATCH($U472,RM_KEY,0)),0)</f>
        <v>0</v>
      </c>
      <c r="CZ472" s="21">
        <f>IF((BW472+BX472+BY472+BZ472+CA472+CB472+CC472)=0,0,(BW472*CK472+BX472*CL472+BY472*CM472+BZ472*CN472+CA472*CO472+CB472*CP472+CC472*CQ472)/(BW472+BX472+BY472+BZ472+CA472+CB472+CC472))</f>
        <v>0</v>
      </c>
      <c r="DA472" s="21">
        <f>IF((CD472+CE472+CF472+CG472+CH472+CI472+CJ472)=0,0,(CD472*CR472+CE472*CS472+CF472*CT472+CG472*CU472+CH472*CV472+CI472*CW472+CJ472*CX472)/(CD472+CE472+CF472+CG472+CH472+CI472+CJ472))</f>
        <v>0</v>
      </c>
    </row>
    <row r="473" ht="70" customHeight="1">
      <c r="A473" s="59" t="inlineStr">
        <is>
          <t>iFile</t>
        </is>
      </c>
      <c r="B473" s="17" t="inlineStr">
        <is>
          <t>Sales</t>
        </is>
      </c>
      <c r="C473" s="17" t="n">
        <v>1</v>
      </c>
      <c r="D473" s="17" t="inlineStr">
        <is>
          <t>IRISSG001</t>
        </is>
      </c>
      <c r="E473" s="17" t="inlineStr">
        <is>
          <t>Anand Padmanabhan</t>
        </is>
      </c>
      <c r="F473" s="17" t="inlineStr">
        <is>
          <t>President</t>
        </is>
      </c>
      <c r="G473" s="17" t="inlineStr">
        <is>
          <t>Balachandran K</t>
        </is>
      </c>
      <c r="H473" s="17" t="inlineStr">
        <is>
          <t>IRIS0001</t>
        </is>
      </c>
      <c r="I473" s="17" t="n"/>
      <c r="J473" s="17" t="inlineStr">
        <is>
          <t>CA</t>
        </is>
      </c>
      <c r="K473" s="17" t="n"/>
      <c r="L473" s="82" t="n"/>
      <c r="M473" s="83" t="n"/>
      <c r="N473" s="83" t="n"/>
      <c r="O473" s="83" t="inlineStr">
        <is>
          <t>Latest rating: Not rated · manager · 9-box: Not placed · manager</t>
        </is>
      </c>
      <c r="P473" s="83" t="n"/>
      <c r="Q473" s="84" t="inlineStr">
        <is>
          <t>Open ▸</t>
        </is>
      </c>
      <c r="R473" s="84" t="inlineStr">
        <is>
          <t>Card ▸</t>
        </is>
      </c>
      <c r="S473" s="85" t="inlineStr">
        <is>
          <t>Executive Leadership</t>
        </is>
      </c>
      <c r="T473" s="86" t="inlineStr">
        <is>
          <t>Enterprise Leadership</t>
        </is>
      </c>
      <c r="U473" s="86" t="inlineStr">
        <is>
          <t>R043</t>
        </is>
      </c>
      <c r="V473" s="86" t="inlineStr">
        <is>
          <t>Enterprise Leadership · Consultant</t>
        </is>
      </c>
      <c r="W473" s="102" t="inlineStr">
        <is>
          <t>X3</t>
        </is>
      </c>
      <c r="X473" s="86" t="inlineStr">
        <is>
          <t>Band X · Consultant</t>
        </is>
      </c>
      <c r="Y473" s="86" t="inlineStr">
        <is>
          <t>Senior Consultant – Enterprise Leadership</t>
        </is>
      </c>
      <c r="Z473" s="86" t="n"/>
      <c r="AA473" s="86" t="inlineStr">
        <is>
          <t>Placed at X3 by the evidence: six ratings × market-derived weights and rules R1–R13 · no move needed for the reporting line</t>
        </is>
      </c>
      <c r="AB473" s="86" t="n"/>
      <c r="AC473" s="88" t="n"/>
      <c r="AD473" s="21" t="n"/>
      <c r="AE473" s="21" t="n"/>
      <c r="AF473" s="21" t="n"/>
      <c r="AG473" s="89" t="str">
        <f>IFERROR(IF(INDEX(RM_I_C,MATCH($U473,RM_KEY,0))="","",INDEX(RM_I_C,MATCH($U473,RM_KEY,0))),"")</f>
        <v/>
      </c>
      <c r="AH473" s="90" t="str">
        <f>IFERROR(IF(INDEX(RM_I_Au,MATCH($U473,RM_KEY,0))="","",INDEX(RM_I_Au,MATCH($U473,RM_KEY,0))),"")</f>
        <v/>
      </c>
      <c r="AI473" s="90" t="str">
        <f>IFERROR(IF(INDEX(RM_I_Ac,MATCH($U473,RM_KEY,0))="","",INDEX(RM_I_Ac,MATCH($U473,RM_KEY,0))),"")</f>
        <v/>
      </c>
      <c r="AJ473" s="90" t="str">
        <f>IFERROR(IF(INDEX(RM_I_L,MATCH($U473,RM_KEY,0))="","",INDEX(RM_I_L,MATCH($U473,RM_KEY,0))),"")</f>
        <v/>
      </c>
      <c r="AK473" s="90" t="str">
        <f>IFERROR(IF(INDEX(RM_I_BI,MATCH($U473,RM_KEY,0))="","",INDEX(RM_I_BI,MATCH($U473,RM_KEY,0))),"")</f>
        <v/>
      </c>
      <c r="AL473" s="90" t="str">
        <f>IFERROR(IF(INDEX(RM_I_Exp,MATCH($U473,RM_KEY,0))="","",INDEX(RM_I_Exp,MATCH($U473,RM_KEY,0))),"")</f>
        <v/>
      </c>
      <c r="AM473" s="90" t="str">
        <f>IFERROR(IF(INDEX(RM_I_Edu,MATCH($U473,RM_KEY,0))="","",INDEX(RM_I_Edu,MATCH($U473,RM_KEY,0))),"")</f>
        <v/>
      </c>
      <c r="AN473" s="91" t="str">
        <f>IFERROR(IF(INDEX(RM_M_C,MATCH($U473,RM_KEY,0))="","",INDEX(RM_M_C,MATCH($U473,RM_KEY,0))),"")</f>
        <v/>
      </c>
      <c r="AO473" s="92" t="str">
        <f>IFERROR(IF(INDEX(RM_M_Au,MATCH($U473,RM_KEY,0))="","",INDEX(RM_M_Au,MATCH($U473,RM_KEY,0))),"")</f>
        <v/>
      </c>
      <c r="AP473" s="92" t="str">
        <f>IFERROR(IF(INDEX(RM_M_Ac,MATCH($U473,RM_KEY,0))="","",INDEX(RM_M_Ac,MATCH($U473,RM_KEY,0))),"")</f>
        <v/>
      </c>
      <c r="AQ473" s="92" t="str">
        <f>IFERROR(IF(INDEX(RM_M_L,MATCH($U473,RM_KEY,0))="","",INDEX(RM_M_L,MATCH($U473,RM_KEY,0))),"")</f>
        <v/>
      </c>
      <c r="AR473" s="92" t="str">
        <f>IFERROR(IF(INDEX(RM_M_BI,MATCH($U473,RM_KEY,0))="","",INDEX(RM_M_BI,MATCH($U473,RM_KEY,0))),"")</f>
        <v/>
      </c>
      <c r="AS473" s="92" t="str">
        <f>IFERROR(IF(INDEX(RM_M_Exp,MATCH($U473,RM_KEY,0))="","",INDEX(RM_M_Exp,MATCH($U473,RM_KEY,0))),"")</f>
        <v/>
      </c>
      <c r="AT473" s="92" t="str">
        <f>IFERROR(IF(INDEX(RM_M_Edu,MATCH($U473,RM_KEY,0))="","",INDEX(RM_M_Edu,MATCH($U473,RM_KEY,0))),"")</f>
        <v/>
      </c>
      <c r="AU473" s="93" t="str">
        <f>IFERROR(IF(INDEX(RM_L_C,MATCH($U473,RM_KEY,0))="","",INDEX(RM_L_C,MATCH($U473,RM_KEY,0))),"")</f>
        <v/>
      </c>
      <c r="AV473" s="94" t="str">
        <f>IFERROR(IF(INDEX(RM_L_Au,MATCH($U473,RM_KEY,0))="","",INDEX(RM_L_Au,MATCH($U473,RM_KEY,0))),"")</f>
        <v/>
      </c>
      <c r="AW473" s="94" t="str">
        <f>IFERROR(IF(INDEX(RM_L_Ac,MATCH($U473,RM_KEY,0))="","",INDEX(RM_L_Ac,MATCH($U473,RM_KEY,0))),"")</f>
        <v/>
      </c>
      <c r="AX473" s="94" t="str">
        <f>IFERROR(IF(INDEX(RM_L_L,MATCH($U473,RM_KEY,0))="","",INDEX(RM_L_L,MATCH($U473,RM_KEY,0))),"")</f>
        <v/>
      </c>
      <c r="AY473" s="94" t="str">
        <f>IFERROR(IF(INDEX(RM_L_BI,MATCH($U473,RM_KEY,0))="","",INDEX(RM_L_BI,MATCH($U473,RM_KEY,0))),"")</f>
        <v/>
      </c>
      <c r="AZ473" s="94" t="str">
        <f>IFERROR(IF(INDEX(RM_L_Exp,MATCH($U473,RM_KEY,0))="","",INDEX(RM_L_Exp,MATCH($U473,RM_KEY,0))),"")</f>
        <v/>
      </c>
      <c r="BA473" s="94" t="str">
        <f>IFERROR(IF(INDEX(RM_L_Edu,MATCH($U473,RM_KEY,0))="","",INDEX(RM_L_Edu,MATCH($U473,RM_KEY,0))),"")</f>
        <v/>
      </c>
      <c r="BB473" s="89" t="n"/>
      <c r="BC473" s="90" t="n"/>
      <c r="BD473" s="90" t="n"/>
      <c r="BE473" s="90" t="n"/>
      <c r="BF473" s="90" t="n"/>
      <c r="BG473" s="90" t="n"/>
      <c r="BH473" s="90" t="n"/>
      <c r="BI473" s="93" t="n"/>
      <c r="BJ473" s="94" t="n"/>
      <c r="BK473" s="94" t="n"/>
      <c r="BL473" s="94" t="n"/>
      <c r="BM473" s="94" t="n"/>
      <c r="BN473" s="94" t="n"/>
      <c r="BO473" s="94" t="n"/>
      <c r="BP473" s="63" t="n"/>
      <c r="BQ473" s="95" t="str">
        <f>IF(CY473=0,"",IF(BP473&lt;&gt;"",BP473,IF(LEFT(W473,1)="X",W473,IF(OR(W473="B+",W473="C+"),INDEX(LAD_PC,MAX(1,MIN(14,MATCH(W473,LAD_PC,0)+IF((DA473-CZ473)&gt;=0.5,1,IF((DA473-CZ473)&lt;=-0.5,-1,0))))),INDEX(LAD_STD,MAX(1,MIN(12,MATCH(W473,LAD_STD,0)+IF((DA473-CZ473)&gt;=0.5,1,IF((DA473-CZ473)&lt;=-0.5,-1,0)))))))))</f>
        <v/>
      </c>
      <c r="BR473" s="86" t="str">
        <f>IF(BQ473="","",IFERROR(CHOOSE(INDEX(B_RANK,MATCH(BQ473,B_LVL,0)),"Band A · Practitioner","Band B · Specialist / Manager","B+ · Player-Coach","Band C · Principal / Head","C+ · Player-Coach","Band D · Business leadership","Band E · Enterprise leadership"),"Band X · Consultant"))</f>
        <v/>
      </c>
      <c r="BS473" s="86" t="str">
        <f>IF(BQ473="","",IF(BQ473=W473,"• Same",IF(INDEX(B_VAL,MATCH(BQ473,B_LVL,0))&gt;INDEX(B_VAL,MATCH(W473,B_LVL,0)),"▲ Up","▼ Down")))</f>
        <v/>
      </c>
      <c r="BT473" s="95" t="str">
        <f>IF(BQ473&lt;&gt;"",BQ473,W473)</f>
        <v>X3</v>
      </c>
      <c r="BU473" s="86" t="str">
        <f>IFERROR(IF($H473="","—",IF(OR(LEFT(BT473,1)="X",LEFT(INDEX($BT$7:$BT$592,MATCH($H473,$D$7:$D$592,0)),1)="X"),"—",IF(AND(LEFT(BT473,1)="E",LEFT(INDEX($BT$7:$BT$592,MATCH($H473,$D$7:$D$592,0)),1)="E"),"Exception · Band E",IF(INDEX(B_VAL,MATCH(BT473,B_LVL,0))&gt;=INDEX(B_VAL,MATCH(INDEX($BT$7:$BT$592,MATCH($H473,$D$7:$D$592,0)),B_LVL,0)),"⚠ At or above the manager",IF(INDEX(B_RANK,MATCH(BT473,B_LVL,0))=INDEX(B_RANK,MATCH(INDEX($BT$7:$BT$592,MATCH($H473,$D$7:$D$592,0)),B_LVL,0)),"⚠ Same band as the manager","OK"))))),"—")</f>
        <v>—</v>
      </c>
      <c r="BV473" s="64" t="n"/>
      <c r="BW473" s="20">
        <f>IFERROR(INDEX(LMH_PTS,MATCH(AG473,LMH_KEY,0)),0)</f>
        <v>0</v>
      </c>
      <c r="BX473" s="21">
        <f>IFERROR(INDEX(LMH_PTS,MATCH(AH473,LMH_KEY,0)),0)</f>
        <v>0</v>
      </c>
      <c r="BY473" s="21">
        <f>IFERROR(INDEX(LMH_PTS,MATCH(AI473,LMH_KEY,0)),0)</f>
        <v>0</v>
      </c>
      <c r="BZ473" s="21">
        <f>IFERROR(INDEX(LMH_PTS,MATCH(AJ473,LMH_KEY,0)),0)</f>
        <v>0</v>
      </c>
      <c r="CA473" s="21">
        <f>IFERROR(INDEX(LMH_PTS,MATCH(AK473,LMH_KEY,0)),0)</f>
        <v>0</v>
      </c>
      <c r="CB473" s="21">
        <f>IFERROR(INDEX(LMH_PTS,MATCH(AL473,LMH_KEY,0)),0)</f>
        <v>0</v>
      </c>
      <c r="CC473" s="21">
        <f>IFERROR(INDEX(LMH_PTS,MATCH(AM473,LMH_KEY,0)),0)</f>
        <v>0</v>
      </c>
      <c r="CD473" s="21">
        <f>IFERROR(INDEX(LMH_PTS,MATCH(IF(AU473&lt;&gt;"",AU473,AG473),LMH_KEY,0)),0)</f>
        <v>0</v>
      </c>
      <c r="CE473" s="21">
        <f>IFERROR(INDEX(LMH_PTS,MATCH(IF(AV473&lt;&gt;"",AV473,AH473),LMH_KEY,0)),0)</f>
        <v>0</v>
      </c>
      <c r="CF473" s="21">
        <f>IFERROR(INDEX(LMH_PTS,MATCH(IF(AW473&lt;&gt;"",AW473,AI473),LMH_KEY,0)),0)</f>
        <v>0</v>
      </c>
      <c r="CG473" s="21">
        <f>IFERROR(INDEX(LMH_PTS,MATCH(IF(AX473&lt;&gt;"",AX473,AJ473),LMH_KEY,0)),0)</f>
        <v>0</v>
      </c>
      <c r="CH473" s="21">
        <f>IFERROR(INDEX(LMH_PTS,MATCH(IF(AY473&lt;&gt;"",AY473,AK473),LMH_KEY,0)),0)</f>
        <v>0</v>
      </c>
      <c r="CI473" s="21">
        <f>IFERROR(INDEX(LMH_PTS,MATCH(IF(AZ473&lt;&gt;"",AZ473,AL473),LMH_KEY,0)),0)</f>
        <v>0</v>
      </c>
      <c r="CJ473" s="21">
        <f>IFERROR(INDEX(LMH_PTS,MATCH(IF(BA473&lt;&gt;"",BA473,AM473),LMH_KEY,0)),0)</f>
        <v>0</v>
      </c>
      <c r="CK473" s="21">
        <f>IF(BB473="",0,IFERROR(INDEX(LMH_STEP,MATCH(BB473,LMH_KEY,0)),0))</f>
        <v>0</v>
      </c>
      <c r="CL473" s="21">
        <f>IF(BC473="",0,IFERROR(INDEX(LMH_STEP,MATCH(BC473,LMH_KEY,0)),0))</f>
        <v>0</v>
      </c>
      <c r="CM473" s="21">
        <f>IF(BD473="",0,IFERROR(INDEX(LMH_STEP,MATCH(BD473,LMH_KEY,0)),0))</f>
        <v>0</v>
      </c>
      <c r="CN473" s="21">
        <f>IF(BE473="",0,IFERROR(INDEX(LMH_STEP,MATCH(BE473,LMH_KEY,0)),0))</f>
        <v>0</v>
      </c>
      <c r="CO473" s="21">
        <f>IF(BF473="",0,IFERROR(INDEX(LMH_STEP,MATCH(BF473,LMH_KEY,0)),0))</f>
        <v>0</v>
      </c>
      <c r="CP473" s="21">
        <f>IF(BG473="",0,IFERROR(INDEX(LMH_STEP,MATCH(BG473,LMH_KEY,0)),0))</f>
        <v>0</v>
      </c>
      <c r="CQ473" s="21">
        <f>IF(BH473="",0,IFERROR(INDEX(LMH_STEP,MATCH(BH473,LMH_KEY,0)),0))</f>
        <v>0</v>
      </c>
      <c r="CR473" s="21">
        <f>IF(BI473&lt;&gt;"",IFERROR(INDEX(LMH_STEP,MATCH(BI473,LMH_KEY,0)),0),CK473)</f>
        <v>0</v>
      </c>
      <c r="CS473" s="21">
        <f>IF(BJ473&lt;&gt;"",IFERROR(INDEX(LMH_STEP,MATCH(BJ473,LMH_KEY,0)),0),CL473)</f>
        <v>0</v>
      </c>
      <c r="CT473" s="21">
        <f>IF(BK473&lt;&gt;"",IFERROR(INDEX(LMH_STEP,MATCH(BK473,LMH_KEY,0)),0),CM473)</f>
        <v>0</v>
      </c>
      <c r="CU473" s="21">
        <f>IF(BL473&lt;&gt;"",IFERROR(INDEX(LMH_STEP,MATCH(BL473,LMH_KEY,0)),0),CN473)</f>
        <v>0</v>
      </c>
      <c r="CV473" s="21">
        <f>IF(BM473&lt;&gt;"",IFERROR(INDEX(LMH_STEP,MATCH(BM473,LMH_KEY,0)),0),CO473)</f>
        <v>0</v>
      </c>
      <c r="CW473" s="21">
        <f>IF(BN473&lt;&gt;"",IFERROR(INDEX(LMH_STEP,MATCH(BN473,LMH_KEY,0)),0),CP473)</f>
        <v>0</v>
      </c>
      <c r="CX473" s="21">
        <f>IF(BO473&lt;&gt;"",IFERROR(INDEX(LMH_STEP,MATCH(BO473,LMH_KEY,0)),0),CQ473)</f>
        <v>0</v>
      </c>
      <c r="CY473" s="21">
        <f>COUNTA(BI473:BO473)+IF(BP473&lt;&gt;"",1,0)+IFERROR(INDEX(RM_LCNT,MATCH($U473,RM_KEY,0)),0)</f>
        <v>0</v>
      </c>
      <c r="CZ473" s="21">
        <f>IF((BW473+BX473+BY473+BZ473+CA473+CB473+CC473)=0,0,(BW473*CK473+BX473*CL473+BY473*CM473+BZ473*CN473+CA473*CO473+CB473*CP473+CC473*CQ473)/(BW473+BX473+BY473+BZ473+CA473+CB473+CC473))</f>
        <v>0</v>
      </c>
      <c r="DA473" s="21">
        <f>IF((CD473+CE473+CF473+CG473+CH473+CI473+CJ473)=0,0,(CD473*CR473+CE473*CS473+CF473*CT473+CG473*CU473+CH473*CV473+CI473*CW473+CJ473*CX473)/(CD473+CE473+CF473+CG473+CH473+CI473+CJ473))</f>
        <v>0</v>
      </c>
    </row>
    <row r="474" ht="70" customHeight="1">
      <c r="A474" s="59" t="inlineStr">
        <is>
          <t>Corporate</t>
        </is>
      </c>
      <c r="B474" s="17" t="inlineStr">
        <is>
          <t>Management</t>
        </is>
      </c>
      <c r="C474" s="17" t="n">
        <v>0</v>
      </c>
      <c r="D474" s="17" t="inlineStr">
        <is>
          <t>IRIS0002</t>
        </is>
      </c>
      <c r="E474" s="17" t="inlineStr">
        <is>
          <t>Deepta Rangarajan</t>
        </is>
      </c>
      <c r="F474" s="17" t="inlineStr">
        <is>
          <t>COO, Product Sponsor · Carbon</t>
        </is>
      </c>
      <c r="G474" s="17" t="inlineStr">
        <is>
          <t>— · top of the organisation</t>
        </is>
      </c>
      <c r="H474" s="17" t="n"/>
      <c r="I474" s="17" t="n">
        <v>32.1</v>
      </c>
      <c r="J474" s="17" t="inlineStr">
        <is>
          <t>MBA</t>
        </is>
      </c>
      <c r="K474" s="17" t="n"/>
      <c r="L474" s="82" t="n"/>
      <c r="M474" s="83" t="n"/>
      <c r="N474" s="83" t="n"/>
      <c r="O474" s="83" t="inlineStr">
        <is>
          <t>Latest rating: Not rated · manager · 9-box: Not placed · manager</t>
        </is>
      </c>
      <c r="P474" s="83" t="n"/>
      <c r="Q474" s="84" t="inlineStr">
        <is>
          <t>Open ▸</t>
        </is>
      </c>
      <c r="R474" s="84" t="inlineStr">
        <is>
          <t>Card ▸</t>
        </is>
      </c>
      <c r="S474" s="85" t="inlineStr">
        <is>
          <t>Enterprise Leadership</t>
        </is>
      </c>
      <c r="T474" s="86" t="inlineStr">
        <is>
          <t>Chief Officers · CXO</t>
        </is>
      </c>
      <c r="U474" s="86" t="inlineStr">
        <is>
          <t>R040</t>
        </is>
      </c>
      <c r="V474" s="86" t="inlineStr">
        <is>
          <t>Chief Officers · CXO · Manager</t>
        </is>
      </c>
      <c r="W474" s="87" t="inlineStr">
        <is>
          <t>E1</t>
        </is>
      </c>
      <c r="X474" s="86" t="inlineStr">
        <is>
          <t>Band E · Enterprise leadership</t>
        </is>
      </c>
      <c r="Y474" s="86" t="inlineStr">
        <is>
          <t>Chief Operating Officer</t>
        </is>
      </c>
      <c r="Z474" s="86" t="n"/>
      <c r="AA474" s="86" t="inlineStr">
        <is>
          <t>Placed at E1 by the evidence: six ratings × market-derived weights and rules R1–R13 · no move needed for the reporting line · Band E · Enterprise Leadership</t>
        </is>
      </c>
      <c r="AB474" s="86" t="n"/>
      <c r="AC474" s="88" t="inlineStr">
        <is>
          <t>E1</t>
        </is>
      </c>
      <c r="AD474" s="21" t="n"/>
      <c r="AE474" s="21" t="inlineStr">
        <is>
          <t>1 direct reports · norm 5–8 function heads</t>
        </is>
      </c>
      <c r="AF474" s="21" t="inlineStr">
        <is>
          <t>E5 · SFIA 7</t>
        </is>
      </c>
      <c r="AG474" s="89" t="str">
        <f>IFERROR(IF(INDEX(RM_I_C,MATCH($U474,RM_KEY,0))="","",INDEX(RM_I_C,MATCH($U474,RM_KEY,0))),"")</f>
        <v>H</v>
      </c>
      <c r="AH474" s="90" t="str">
        <f>IFERROR(IF(INDEX(RM_I_Au,MATCH($U474,RM_KEY,0))="","",INDEX(RM_I_Au,MATCH($U474,RM_KEY,0))),"")</f>
        <v>M</v>
      </c>
      <c r="AI474" s="90" t="str">
        <f>IFERROR(IF(INDEX(RM_I_Ac,MATCH($U474,RM_KEY,0))="","",INDEX(RM_I_Ac,MATCH($U474,RM_KEY,0))),"")</f>
        <v>M</v>
      </c>
      <c r="AJ474" s="90" t="str">
        <f>IFERROR(IF(INDEX(RM_I_L,MATCH($U474,RM_KEY,0))="","",INDEX(RM_I_L,MATCH($U474,RM_KEY,0))),"")</f>
        <v>M</v>
      </c>
      <c r="AK474" s="90" t="str">
        <f>IFERROR(IF(INDEX(RM_I_BI,MATCH($U474,RM_KEY,0))="","",INDEX(RM_I_BI,MATCH($U474,RM_KEY,0))),"")</f>
        <v>L</v>
      </c>
      <c r="AL474" s="90" t="str">
        <f>IFERROR(IF(INDEX(RM_I_Exp,MATCH($U474,RM_KEY,0))="","",INDEX(RM_I_Exp,MATCH($U474,RM_KEY,0))),"")</f>
        <v>L</v>
      </c>
      <c r="AM474" s="90" t="str">
        <f>IFERROR(IF(INDEX(RM_I_Edu,MATCH($U474,RM_KEY,0))="","",INDEX(RM_I_Edu,MATCH($U474,RM_KEY,0))),"")</f>
        <v>L</v>
      </c>
      <c r="AN474" s="91" t="str">
        <f>IFERROR(IF(INDEX(RM_M_C,MATCH($U474,RM_KEY,0))="","",INDEX(RM_M_C,MATCH($U474,RM_KEY,0))),"")</f>
        <v>H</v>
      </c>
      <c r="AO474" s="92" t="str">
        <f>IFERROR(IF(INDEX(RM_M_Au,MATCH($U474,RM_KEY,0))="","",INDEX(RM_M_Au,MATCH($U474,RM_KEY,0))),"")</f>
        <v>M</v>
      </c>
      <c r="AP474" s="92" t="str">
        <f>IFERROR(IF(INDEX(RM_M_Ac,MATCH($U474,RM_KEY,0))="","",INDEX(RM_M_Ac,MATCH($U474,RM_KEY,0))),"")</f>
        <v>M</v>
      </c>
      <c r="AQ474" s="92" t="str">
        <f>IFERROR(IF(INDEX(RM_M_L,MATCH($U474,RM_KEY,0))="","",INDEX(RM_M_L,MATCH($U474,RM_KEY,0))),"")</f>
        <v>M</v>
      </c>
      <c r="AR474" s="92" t="str">
        <f>IFERROR(IF(INDEX(RM_M_BI,MATCH($U474,RM_KEY,0))="","",INDEX(RM_M_BI,MATCH($U474,RM_KEY,0))),"")</f>
        <v>L</v>
      </c>
      <c r="AS474" s="92" t="str">
        <f>IFERROR(IF(INDEX(RM_M_Exp,MATCH($U474,RM_KEY,0))="","",INDEX(RM_M_Exp,MATCH($U474,RM_KEY,0))),"")</f>
        <v>L</v>
      </c>
      <c r="AT474" s="92" t="str">
        <f>IFERROR(IF(INDEX(RM_M_Edu,MATCH($U474,RM_KEY,0))="","",INDEX(RM_M_Edu,MATCH($U474,RM_KEY,0))),"")</f>
        <v>L</v>
      </c>
      <c r="AU474" s="93" t="str">
        <f>IFERROR(IF(INDEX(RM_L_C,MATCH($U474,RM_KEY,0))="","",INDEX(RM_L_C,MATCH($U474,RM_KEY,0))),"")</f>
        <v/>
      </c>
      <c r="AV474" s="94" t="str">
        <f>IFERROR(IF(INDEX(RM_L_Au,MATCH($U474,RM_KEY,0))="","",INDEX(RM_L_Au,MATCH($U474,RM_KEY,0))),"")</f>
        <v/>
      </c>
      <c r="AW474" s="94" t="str">
        <f>IFERROR(IF(INDEX(RM_L_Ac,MATCH($U474,RM_KEY,0))="","",INDEX(RM_L_Ac,MATCH($U474,RM_KEY,0))),"")</f>
        <v/>
      </c>
      <c r="AX474" s="94" t="str">
        <f>IFERROR(IF(INDEX(RM_L_L,MATCH($U474,RM_KEY,0))="","",INDEX(RM_L_L,MATCH($U474,RM_KEY,0))),"")</f>
        <v/>
      </c>
      <c r="AY474" s="94" t="str">
        <f>IFERROR(IF(INDEX(RM_L_BI,MATCH($U474,RM_KEY,0))="","",INDEX(RM_L_BI,MATCH($U474,RM_KEY,0))),"")</f>
        <v/>
      </c>
      <c r="AZ474" s="94" t="str">
        <f>IFERROR(IF(INDEX(RM_L_Exp,MATCH($U474,RM_KEY,0))="","",INDEX(RM_L_Exp,MATCH($U474,RM_KEY,0))),"")</f>
        <v/>
      </c>
      <c r="BA474" s="94" t="str">
        <f>IFERROR(IF(INDEX(RM_L_Edu,MATCH($U474,RM_KEY,0))="","",INDEX(RM_L_Edu,MATCH($U474,RM_KEY,0))),"")</f>
        <v/>
      </c>
      <c r="BB474" s="89" t="n"/>
      <c r="BC474" s="90" t="n"/>
      <c r="BD474" s="90" t="n"/>
      <c r="BE474" s="90" t="n"/>
      <c r="BF474" s="90" t="n"/>
      <c r="BG474" s="90" t="inlineStr">
        <is>
          <t>M</t>
        </is>
      </c>
      <c r="BH474" s="90" t="inlineStr">
        <is>
          <t>M</t>
        </is>
      </c>
      <c r="BI474" s="93" t="n"/>
      <c r="BJ474" s="94" t="n"/>
      <c r="BK474" s="94" t="n"/>
      <c r="BL474" s="94" t="n"/>
      <c r="BM474" s="94" t="n"/>
      <c r="BN474" s="94" t="n"/>
      <c r="BO474" s="94" t="n"/>
      <c r="BP474" s="63" t="n"/>
      <c r="BQ474" s="95" t="str">
        <f>IF(CY474=0,"",IF(BP474&lt;&gt;"",BP474,IF(LEFT(W474,1)="X",W474,IF(OR(W474="B+",W474="C+"),INDEX(LAD_PC,MAX(1,MIN(14,MATCH(W474,LAD_PC,0)+IF((DA474-CZ474)&gt;=0.5,1,IF((DA474-CZ474)&lt;=-0.5,-1,0))))),INDEX(LAD_STD,MAX(1,MIN(12,MATCH(W474,LAD_STD,0)+IF((DA474-CZ474)&gt;=0.5,1,IF((DA474-CZ474)&lt;=-0.5,-1,0)))))))))</f>
        <v/>
      </c>
      <c r="BR474" s="86" t="str">
        <f>IF(BQ474="","",IFERROR(CHOOSE(INDEX(B_RANK,MATCH(BQ474,B_LVL,0)),"Band A · Practitioner","Band B · Specialist / Manager","B+ · Player-Coach","Band C · Principal / Head","C+ · Player-Coach","Band D · Business leadership","Band E · Enterprise leadership"),"Band X · Consultant"))</f>
        <v/>
      </c>
      <c r="BS474" s="86" t="str">
        <f>IF(BQ474="","",IF(BQ474=W474,"• Same",IF(INDEX(B_VAL,MATCH(BQ474,B_LVL,0))&gt;INDEX(B_VAL,MATCH(W474,B_LVL,0)),"▲ Up","▼ Down")))</f>
        <v/>
      </c>
      <c r="BT474" s="95" t="str">
        <f>IF(BQ474&lt;&gt;"",BQ474,W474)</f>
        <v>E1</v>
      </c>
      <c r="BU474" s="86" t="str">
        <f>IFERROR(IF($H474="","—",IF(OR(LEFT(BT474,1)="X",LEFT(INDEX($BT$7:$BT$592,MATCH($H474,$D$7:$D$592,0)),1)="X"),"—",IF(AND(LEFT(BT474,1)="E",LEFT(INDEX($BT$7:$BT$592,MATCH($H474,$D$7:$D$592,0)),1)="E"),"Exception · Band E",IF(INDEX(B_VAL,MATCH(BT474,B_LVL,0))&gt;=INDEX(B_VAL,MATCH(INDEX($BT$7:$BT$592,MATCH($H474,$D$7:$D$592,0)),B_LVL,0)),"⚠ At or above the manager",IF(INDEX(B_RANK,MATCH(BT474,B_LVL,0))=INDEX(B_RANK,MATCH(INDEX($BT$7:$BT$592,MATCH($H474,$D$7:$D$592,0)),B_LVL,0)),"⚠ Same band as the manager","OK"))))),"—")</f>
        <v>—</v>
      </c>
      <c r="BV474" s="64" t="n"/>
      <c r="BW474" s="20">
        <f>IFERROR(INDEX(LMH_PTS,MATCH(AG474,LMH_KEY,0)),0)</f>
        <v>9</v>
      </c>
      <c r="BX474" s="21">
        <f>IFERROR(INDEX(LMH_PTS,MATCH(AH474,LMH_KEY,0)),0)</f>
        <v>3</v>
      </c>
      <c r="BY474" s="21">
        <f>IFERROR(INDEX(LMH_PTS,MATCH(AI474,LMH_KEY,0)),0)</f>
        <v>3</v>
      </c>
      <c r="BZ474" s="21">
        <f>IFERROR(INDEX(LMH_PTS,MATCH(AJ474,LMH_KEY,0)),0)</f>
        <v>3</v>
      </c>
      <c r="CA474" s="21">
        <f>IFERROR(INDEX(LMH_PTS,MATCH(AK474,LMH_KEY,0)),0)</f>
        <v>1</v>
      </c>
      <c r="CB474" s="21">
        <f>IFERROR(INDEX(LMH_PTS,MATCH(AL474,LMH_KEY,0)),0)</f>
        <v>1</v>
      </c>
      <c r="CC474" s="21">
        <f>IFERROR(INDEX(LMH_PTS,MATCH(AM474,LMH_KEY,0)),0)</f>
        <v>1</v>
      </c>
      <c r="CD474" s="21">
        <f>IFERROR(INDEX(LMH_PTS,MATCH(IF(AU474&lt;&gt;"",AU474,AG474),LMH_KEY,0)),0)</f>
        <v>9</v>
      </c>
      <c r="CE474" s="21">
        <f>IFERROR(INDEX(LMH_PTS,MATCH(IF(AV474&lt;&gt;"",AV474,AH474),LMH_KEY,0)),0)</f>
        <v>3</v>
      </c>
      <c r="CF474" s="21">
        <f>IFERROR(INDEX(LMH_PTS,MATCH(IF(AW474&lt;&gt;"",AW474,AI474),LMH_KEY,0)),0)</f>
        <v>3</v>
      </c>
      <c r="CG474" s="21">
        <f>IFERROR(INDEX(LMH_PTS,MATCH(IF(AX474&lt;&gt;"",AX474,AJ474),LMH_KEY,0)),0)</f>
        <v>3</v>
      </c>
      <c r="CH474" s="21">
        <f>IFERROR(INDEX(LMH_PTS,MATCH(IF(AY474&lt;&gt;"",AY474,AK474),LMH_KEY,0)),0)</f>
        <v>1</v>
      </c>
      <c r="CI474" s="21">
        <f>IFERROR(INDEX(LMH_PTS,MATCH(IF(AZ474&lt;&gt;"",AZ474,AL474),LMH_KEY,0)),0)</f>
        <v>1</v>
      </c>
      <c r="CJ474" s="21">
        <f>IFERROR(INDEX(LMH_PTS,MATCH(IF(BA474&lt;&gt;"",BA474,AM474),LMH_KEY,0)),0)</f>
        <v>1</v>
      </c>
      <c r="CK474" s="21">
        <f>IF(BB474="",0,IFERROR(INDEX(LMH_STEP,MATCH(BB474,LMH_KEY,0)),0))</f>
        <v>0</v>
      </c>
      <c r="CL474" s="21">
        <f>IF(BC474="",0,IFERROR(INDEX(LMH_STEP,MATCH(BC474,LMH_KEY,0)),0))</f>
        <v>0</v>
      </c>
      <c r="CM474" s="21">
        <f>IF(BD474="",0,IFERROR(INDEX(LMH_STEP,MATCH(BD474,LMH_KEY,0)),0))</f>
        <v>0</v>
      </c>
      <c r="CN474" s="21">
        <f>IF(BE474="",0,IFERROR(INDEX(LMH_STEP,MATCH(BE474,LMH_KEY,0)),0))</f>
        <v>0</v>
      </c>
      <c r="CO474" s="21">
        <f>IF(BF474="",0,IFERROR(INDEX(LMH_STEP,MATCH(BF474,LMH_KEY,0)),0))</f>
        <v>0</v>
      </c>
      <c r="CP474" s="21">
        <f>IF(BG474="",0,IFERROR(INDEX(LMH_STEP,MATCH(BG474,LMH_KEY,0)),0))</f>
        <v>0</v>
      </c>
      <c r="CQ474" s="21">
        <f>IF(BH474="",0,IFERROR(INDEX(LMH_STEP,MATCH(BH474,LMH_KEY,0)),0))</f>
        <v>0</v>
      </c>
      <c r="CR474" s="21">
        <f>IF(BI474&lt;&gt;"",IFERROR(INDEX(LMH_STEP,MATCH(BI474,LMH_KEY,0)),0),CK474)</f>
        <v>0</v>
      </c>
      <c r="CS474" s="21">
        <f>IF(BJ474&lt;&gt;"",IFERROR(INDEX(LMH_STEP,MATCH(BJ474,LMH_KEY,0)),0),CL474)</f>
        <v>0</v>
      </c>
      <c r="CT474" s="21">
        <f>IF(BK474&lt;&gt;"",IFERROR(INDEX(LMH_STEP,MATCH(BK474,LMH_KEY,0)),0),CM474)</f>
        <v>0</v>
      </c>
      <c r="CU474" s="21">
        <f>IF(BL474&lt;&gt;"",IFERROR(INDEX(LMH_STEP,MATCH(BL474,LMH_KEY,0)),0),CN474)</f>
        <v>0</v>
      </c>
      <c r="CV474" s="21">
        <f>IF(BM474&lt;&gt;"",IFERROR(INDEX(LMH_STEP,MATCH(BM474,LMH_KEY,0)),0),CO474)</f>
        <v>0</v>
      </c>
      <c r="CW474" s="21">
        <f>IF(BN474&lt;&gt;"",IFERROR(INDEX(LMH_STEP,MATCH(BN474,LMH_KEY,0)),0),CP474)</f>
        <v>0</v>
      </c>
      <c r="CX474" s="21">
        <f>IF(BO474&lt;&gt;"",IFERROR(INDEX(LMH_STEP,MATCH(BO474,LMH_KEY,0)),0),CQ474)</f>
        <v>0</v>
      </c>
      <c r="CY474" s="21">
        <f>COUNTA(BI474:BO474)+IF(BP474&lt;&gt;"",1,0)+IFERROR(INDEX(RM_LCNT,MATCH($U474,RM_KEY,0)),0)</f>
        <v>0</v>
      </c>
      <c r="CZ474" s="21">
        <f>IF((BW474+BX474+BY474+BZ474+CA474+CB474+CC474)=0,0,(BW474*CK474+BX474*CL474+BY474*CM474+BZ474*CN474+CA474*CO474+CB474*CP474+CC474*CQ474)/(BW474+BX474+BY474+BZ474+CA474+CB474+CC474))</f>
        <v>0</v>
      </c>
      <c r="DA474" s="21">
        <f>IF((CD474+CE474+CF474+CG474+CH474+CI474+CJ474)=0,0,(CD474*CR474+CE474*CS474+CF474*CT474+CG474*CU474+CH474*CV474+CI474*CW474+CJ474*CX474)/(CD474+CE474+CF474+CG474+CH474+CI474+CJ474))</f>
        <v>0</v>
      </c>
    </row>
    <row r="475" ht="70" customHeight="1">
      <c r="A475" s="59" t="inlineStr">
        <is>
          <t>Corporate</t>
        </is>
      </c>
      <c r="B475" s="17" t="inlineStr">
        <is>
          <t>HR</t>
        </is>
      </c>
      <c r="C475" s="17" t="n">
        <v>1</v>
      </c>
      <c r="D475" s="17" t="inlineStr">
        <is>
          <t>IRIS2533</t>
        </is>
      </c>
      <c r="E475" s="17" t="inlineStr">
        <is>
          <t>Shweta Jha</t>
        </is>
      </c>
      <c r="F475" s="17" t="inlineStr">
        <is>
          <t>Vice President - Human Resource</t>
        </is>
      </c>
      <c r="G475" s="17" t="inlineStr">
        <is>
          <t>Deepta Rangarajan</t>
        </is>
      </c>
      <c r="H475" s="17" t="inlineStr">
        <is>
          <t>IRIS0002</t>
        </is>
      </c>
      <c r="I475" s="17" t="n">
        <v>18.2</v>
      </c>
      <c r="J475" s="17" t="inlineStr">
        <is>
          <t>MBA</t>
        </is>
      </c>
      <c r="K475" s="17" t="n"/>
      <c r="L475" s="82" t="n"/>
      <c r="M475" s="83" t="n"/>
      <c r="N475" s="83" t="n"/>
      <c r="O475" s="83" t="inlineStr">
        <is>
          <t>Latest rating: Not rated · manager · 9-box: Not placed · manager</t>
        </is>
      </c>
      <c r="P475" s="83" t="n"/>
      <c r="Q475" s="84" t="inlineStr">
        <is>
          <t>Open ▸</t>
        </is>
      </c>
      <c r="R475" s="84" t="inlineStr">
        <is>
          <t>Card ▸</t>
        </is>
      </c>
      <c r="S475" s="85" t="inlineStr">
        <is>
          <t>Executive Leadership</t>
        </is>
      </c>
      <c r="T475" s="86" t="inlineStr">
        <is>
          <t>Business Head</t>
        </is>
      </c>
      <c r="U475" s="86" t="inlineStr">
        <is>
          <t>R042</t>
        </is>
      </c>
      <c r="V475" s="86" t="inlineStr">
        <is>
          <t>Business Head · Manager</t>
        </is>
      </c>
      <c r="W475" s="96" t="inlineStr">
        <is>
          <t>D2</t>
        </is>
      </c>
      <c r="X475" s="86" t="inlineStr">
        <is>
          <t>Band D · Business leadership</t>
        </is>
      </c>
      <c r="Y475" s="86" t="inlineStr">
        <is>
          <t>Vice President – Human Resources</t>
        </is>
      </c>
      <c r="Z475" s="86" t="n"/>
      <c r="AA475" s="86" t="inlineStr">
        <is>
          <t>Placed at D2 by the evidence: six ratings × market-derived weights and rules R1–R13 · no move needed for the reporting line · department head · Executive Leadership · Business Head</t>
        </is>
      </c>
      <c r="AB475" s="86" t="n"/>
      <c r="AC475" s="88" t="inlineStr">
        <is>
          <t>D2</t>
        </is>
      </c>
      <c r="AD475" s="21" t="n"/>
      <c r="AE475" s="21" t="inlineStr">
        <is>
          <t>6 direct reports · norm 5–8 AVPs / heads</t>
        </is>
      </c>
      <c r="AF475" s="21" t="inlineStr">
        <is>
          <t>E3–E4 · SFIA 7 Set strategy</t>
        </is>
      </c>
      <c r="AG475" s="89" t="str">
        <f>IFERROR(IF(INDEX(RM_I_C,MATCH($U475,RM_KEY,0))="","",INDEX(RM_I_C,MATCH($U475,RM_KEY,0))),"")</f>
        <v>H</v>
      </c>
      <c r="AH475" s="90" t="str">
        <f>IFERROR(IF(INDEX(RM_I_Au,MATCH($U475,RM_KEY,0))="","",INDEX(RM_I_Au,MATCH($U475,RM_KEY,0))),"")</f>
        <v>M</v>
      </c>
      <c r="AI475" s="90" t="str">
        <f>IFERROR(IF(INDEX(RM_I_Ac,MATCH($U475,RM_KEY,0))="","",INDEX(RM_I_Ac,MATCH($U475,RM_KEY,0))),"")</f>
        <v>M</v>
      </c>
      <c r="AJ475" s="90" t="str">
        <f>IFERROR(IF(INDEX(RM_I_L,MATCH($U475,RM_KEY,0))="","",INDEX(RM_I_L,MATCH($U475,RM_KEY,0))),"")</f>
        <v>M</v>
      </c>
      <c r="AK475" s="90" t="str">
        <f>IFERROR(IF(INDEX(RM_I_BI,MATCH($U475,RM_KEY,0))="","",INDEX(RM_I_BI,MATCH($U475,RM_KEY,0))),"")</f>
        <v>L</v>
      </c>
      <c r="AL475" s="90" t="str">
        <f>IFERROR(IF(INDEX(RM_I_Exp,MATCH($U475,RM_KEY,0))="","",INDEX(RM_I_Exp,MATCH($U475,RM_KEY,0))),"")</f>
        <v>L</v>
      </c>
      <c r="AM475" s="90" t="str">
        <f>IFERROR(IF(INDEX(RM_I_Edu,MATCH($U475,RM_KEY,0))="","",INDEX(RM_I_Edu,MATCH($U475,RM_KEY,0))),"")</f>
        <v>L</v>
      </c>
      <c r="AN475" s="91" t="str">
        <f>IFERROR(IF(INDEX(RM_M_C,MATCH($U475,RM_KEY,0))="","",INDEX(RM_M_C,MATCH($U475,RM_KEY,0))),"")</f>
        <v>H</v>
      </c>
      <c r="AO475" s="92" t="str">
        <f>IFERROR(IF(INDEX(RM_M_Au,MATCH($U475,RM_KEY,0))="","",INDEX(RM_M_Au,MATCH($U475,RM_KEY,0))),"")</f>
        <v>M</v>
      </c>
      <c r="AP475" s="92" t="str">
        <f>IFERROR(IF(INDEX(RM_M_Ac,MATCH($U475,RM_KEY,0))="","",INDEX(RM_M_Ac,MATCH($U475,RM_KEY,0))),"")</f>
        <v>M</v>
      </c>
      <c r="AQ475" s="92" t="str">
        <f>IFERROR(IF(INDEX(RM_M_L,MATCH($U475,RM_KEY,0))="","",INDEX(RM_M_L,MATCH($U475,RM_KEY,0))),"")</f>
        <v>M</v>
      </c>
      <c r="AR475" s="92" t="str">
        <f>IFERROR(IF(INDEX(RM_M_BI,MATCH($U475,RM_KEY,0))="","",INDEX(RM_M_BI,MATCH($U475,RM_KEY,0))),"")</f>
        <v>L</v>
      </c>
      <c r="AS475" s="92" t="str">
        <f>IFERROR(IF(INDEX(RM_M_Exp,MATCH($U475,RM_KEY,0))="","",INDEX(RM_M_Exp,MATCH($U475,RM_KEY,0))),"")</f>
        <v>L</v>
      </c>
      <c r="AT475" s="92" t="str">
        <f>IFERROR(IF(INDEX(RM_M_Edu,MATCH($U475,RM_KEY,0))="","",INDEX(RM_M_Edu,MATCH($U475,RM_KEY,0))),"")</f>
        <v>L</v>
      </c>
      <c r="AU475" s="93" t="str">
        <f>IFERROR(IF(INDEX(RM_L_C,MATCH($U475,RM_KEY,0))="","",INDEX(RM_L_C,MATCH($U475,RM_KEY,0))),"")</f>
        <v/>
      </c>
      <c r="AV475" s="94" t="str">
        <f>IFERROR(IF(INDEX(RM_L_Au,MATCH($U475,RM_KEY,0))="","",INDEX(RM_L_Au,MATCH($U475,RM_KEY,0))),"")</f>
        <v/>
      </c>
      <c r="AW475" s="94" t="str">
        <f>IFERROR(IF(INDEX(RM_L_Ac,MATCH($U475,RM_KEY,0))="","",INDEX(RM_L_Ac,MATCH($U475,RM_KEY,0))),"")</f>
        <v/>
      </c>
      <c r="AX475" s="94" t="str">
        <f>IFERROR(IF(INDEX(RM_L_L,MATCH($U475,RM_KEY,0))="","",INDEX(RM_L_L,MATCH($U475,RM_KEY,0))),"")</f>
        <v/>
      </c>
      <c r="AY475" s="94" t="str">
        <f>IFERROR(IF(INDEX(RM_L_BI,MATCH($U475,RM_KEY,0))="","",INDEX(RM_L_BI,MATCH($U475,RM_KEY,0))),"")</f>
        <v/>
      </c>
      <c r="AZ475" s="94" t="str">
        <f>IFERROR(IF(INDEX(RM_L_Exp,MATCH($U475,RM_KEY,0))="","",INDEX(RM_L_Exp,MATCH($U475,RM_KEY,0))),"")</f>
        <v/>
      </c>
      <c r="BA475" s="94" t="str">
        <f>IFERROR(IF(INDEX(RM_L_Edu,MATCH($U475,RM_KEY,0))="","",INDEX(RM_L_Edu,MATCH($U475,RM_KEY,0))),"")</f>
        <v/>
      </c>
      <c r="BB475" s="89" t="n"/>
      <c r="BC475" s="90" t="n"/>
      <c r="BD475" s="90" t="n"/>
      <c r="BE475" s="90" t="n"/>
      <c r="BF475" s="90" t="n"/>
      <c r="BG475" s="90" t="inlineStr">
        <is>
          <t>L</t>
        </is>
      </c>
      <c r="BH475" s="90" t="inlineStr">
        <is>
          <t>M</t>
        </is>
      </c>
      <c r="BI475" s="93" t="n"/>
      <c r="BJ475" s="94" t="n"/>
      <c r="BK475" s="94" t="n"/>
      <c r="BL475" s="94" t="n"/>
      <c r="BM475" s="94" t="n"/>
      <c r="BN475" s="94" t="n"/>
      <c r="BO475" s="94" t="n"/>
      <c r="BP475" s="63" t="n"/>
      <c r="BQ475" s="95" t="str">
        <f>IF(CY475=0,"",IF(BP475&lt;&gt;"",BP475,IF(LEFT(W475,1)="X",W475,IF(OR(W475="B+",W475="C+"),INDEX(LAD_PC,MAX(1,MIN(14,MATCH(W475,LAD_PC,0)+IF((DA475-CZ475)&gt;=0.5,1,IF((DA475-CZ475)&lt;=-0.5,-1,0))))),INDEX(LAD_STD,MAX(1,MIN(12,MATCH(W475,LAD_STD,0)+IF((DA475-CZ475)&gt;=0.5,1,IF((DA475-CZ475)&lt;=-0.5,-1,0)))))))))</f>
        <v/>
      </c>
      <c r="BR475" s="86" t="str">
        <f>IF(BQ475="","",IFERROR(CHOOSE(INDEX(B_RANK,MATCH(BQ475,B_LVL,0)),"Band A · Practitioner","Band B · Specialist / Manager","B+ · Player-Coach","Band C · Principal / Head","C+ · Player-Coach","Band D · Business leadership","Band E · Enterprise leadership"),"Band X · Consultant"))</f>
        <v/>
      </c>
      <c r="BS475" s="86" t="str">
        <f>IF(BQ475="","",IF(BQ475=W475,"• Same",IF(INDEX(B_VAL,MATCH(BQ475,B_LVL,0))&gt;INDEX(B_VAL,MATCH(W475,B_LVL,0)),"▲ Up","▼ Down")))</f>
        <v/>
      </c>
      <c r="BT475" s="95" t="str">
        <f>IF(BQ475&lt;&gt;"",BQ475,W475)</f>
        <v>D2</v>
      </c>
      <c r="BU475" s="86" t="str">
        <f>IFERROR(IF($H475="","—",IF(OR(LEFT(BT475,1)="X",LEFT(INDEX($BT$7:$BT$592,MATCH($H475,$D$7:$D$592,0)),1)="X"),"—",IF(AND(LEFT(BT475,1)="E",LEFT(INDEX($BT$7:$BT$592,MATCH($H475,$D$7:$D$592,0)),1)="E"),"Exception · Band E",IF(INDEX(B_VAL,MATCH(BT475,B_LVL,0))&gt;=INDEX(B_VAL,MATCH(INDEX($BT$7:$BT$592,MATCH($H475,$D$7:$D$592,0)),B_LVL,0)),"⚠ At or above the manager",IF(INDEX(B_RANK,MATCH(BT475,B_LVL,0))=INDEX(B_RANK,MATCH(INDEX($BT$7:$BT$592,MATCH($H475,$D$7:$D$592,0)),B_LVL,0)),"⚠ Same band as the manager","OK"))))),"—")</f>
        <v>OK</v>
      </c>
      <c r="BV475" s="64" t="n"/>
      <c r="BW475" s="20">
        <f>IFERROR(INDEX(LMH_PTS,MATCH(AG475,LMH_KEY,0)),0)</f>
        <v>9</v>
      </c>
      <c r="BX475" s="21">
        <f>IFERROR(INDEX(LMH_PTS,MATCH(AH475,LMH_KEY,0)),0)</f>
        <v>3</v>
      </c>
      <c r="BY475" s="21">
        <f>IFERROR(INDEX(LMH_PTS,MATCH(AI475,LMH_KEY,0)),0)</f>
        <v>3</v>
      </c>
      <c r="BZ475" s="21">
        <f>IFERROR(INDEX(LMH_PTS,MATCH(AJ475,LMH_KEY,0)),0)</f>
        <v>3</v>
      </c>
      <c r="CA475" s="21">
        <f>IFERROR(INDEX(LMH_PTS,MATCH(AK475,LMH_KEY,0)),0)</f>
        <v>1</v>
      </c>
      <c r="CB475" s="21">
        <f>IFERROR(INDEX(LMH_PTS,MATCH(AL475,LMH_KEY,0)),0)</f>
        <v>1</v>
      </c>
      <c r="CC475" s="21">
        <f>IFERROR(INDEX(LMH_PTS,MATCH(AM475,LMH_KEY,0)),0)</f>
        <v>1</v>
      </c>
      <c r="CD475" s="21">
        <f>IFERROR(INDEX(LMH_PTS,MATCH(IF(AU475&lt;&gt;"",AU475,AG475),LMH_KEY,0)),0)</f>
        <v>9</v>
      </c>
      <c r="CE475" s="21">
        <f>IFERROR(INDEX(LMH_PTS,MATCH(IF(AV475&lt;&gt;"",AV475,AH475),LMH_KEY,0)),0)</f>
        <v>3</v>
      </c>
      <c r="CF475" s="21">
        <f>IFERROR(INDEX(LMH_PTS,MATCH(IF(AW475&lt;&gt;"",AW475,AI475),LMH_KEY,0)),0)</f>
        <v>3</v>
      </c>
      <c r="CG475" s="21">
        <f>IFERROR(INDEX(LMH_PTS,MATCH(IF(AX475&lt;&gt;"",AX475,AJ475),LMH_KEY,0)),0)</f>
        <v>3</v>
      </c>
      <c r="CH475" s="21">
        <f>IFERROR(INDEX(LMH_PTS,MATCH(IF(AY475&lt;&gt;"",AY475,AK475),LMH_KEY,0)),0)</f>
        <v>1</v>
      </c>
      <c r="CI475" s="21">
        <f>IFERROR(INDEX(LMH_PTS,MATCH(IF(AZ475&lt;&gt;"",AZ475,AL475),LMH_KEY,0)),0)</f>
        <v>1</v>
      </c>
      <c r="CJ475" s="21">
        <f>IFERROR(INDEX(LMH_PTS,MATCH(IF(BA475&lt;&gt;"",BA475,AM475),LMH_KEY,0)),0)</f>
        <v>1</v>
      </c>
      <c r="CK475" s="21">
        <f>IF(BB475="",0,IFERROR(INDEX(LMH_STEP,MATCH(BB475,LMH_KEY,0)),0))</f>
        <v>0</v>
      </c>
      <c r="CL475" s="21">
        <f>IF(BC475="",0,IFERROR(INDEX(LMH_STEP,MATCH(BC475,LMH_KEY,0)),0))</f>
        <v>0</v>
      </c>
      <c r="CM475" s="21">
        <f>IF(BD475="",0,IFERROR(INDEX(LMH_STEP,MATCH(BD475,LMH_KEY,0)),0))</f>
        <v>0</v>
      </c>
      <c r="CN475" s="21">
        <f>IF(BE475="",0,IFERROR(INDEX(LMH_STEP,MATCH(BE475,LMH_KEY,0)),0))</f>
        <v>0</v>
      </c>
      <c r="CO475" s="21">
        <f>IF(BF475="",0,IFERROR(INDEX(LMH_STEP,MATCH(BF475,LMH_KEY,0)),0))</f>
        <v>0</v>
      </c>
      <c r="CP475" s="21">
        <f>IF(BG475="",0,IFERROR(INDEX(LMH_STEP,MATCH(BG475,LMH_KEY,0)),0))</f>
        <v>-1</v>
      </c>
      <c r="CQ475" s="21">
        <f>IF(BH475="",0,IFERROR(INDEX(LMH_STEP,MATCH(BH475,LMH_KEY,0)),0))</f>
        <v>0</v>
      </c>
      <c r="CR475" s="21">
        <f>IF(BI475&lt;&gt;"",IFERROR(INDEX(LMH_STEP,MATCH(BI475,LMH_KEY,0)),0),CK475)</f>
        <v>0</v>
      </c>
      <c r="CS475" s="21">
        <f>IF(BJ475&lt;&gt;"",IFERROR(INDEX(LMH_STEP,MATCH(BJ475,LMH_KEY,0)),0),CL475)</f>
        <v>0</v>
      </c>
      <c r="CT475" s="21">
        <f>IF(BK475&lt;&gt;"",IFERROR(INDEX(LMH_STEP,MATCH(BK475,LMH_KEY,0)),0),CM475)</f>
        <v>0</v>
      </c>
      <c r="CU475" s="21">
        <f>IF(BL475&lt;&gt;"",IFERROR(INDEX(LMH_STEP,MATCH(BL475,LMH_KEY,0)),0),CN475)</f>
        <v>0</v>
      </c>
      <c r="CV475" s="21">
        <f>IF(BM475&lt;&gt;"",IFERROR(INDEX(LMH_STEP,MATCH(BM475,LMH_KEY,0)),0),CO475)</f>
        <v>0</v>
      </c>
      <c r="CW475" s="21">
        <f>IF(BN475&lt;&gt;"",IFERROR(INDEX(LMH_STEP,MATCH(BN475,LMH_KEY,0)),0),CP475)</f>
        <v>-1</v>
      </c>
      <c r="CX475" s="21">
        <f>IF(BO475&lt;&gt;"",IFERROR(INDEX(LMH_STEP,MATCH(BO475,LMH_KEY,0)),0),CQ475)</f>
        <v>0</v>
      </c>
      <c r="CY475" s="21">
        <f>COUNTA(BI475:BO475)+IF(BP475&lt;&gt;"",1,0)+IFERROR(INDEX(RM_LCNT,MATCH($U475,RM_KEY,0)),0)</f>
        <v>0</v>
      </c>
      <c r="CZ475" s="21">
        <f>IF((BW475+BX475+BY475+BZ475+CA475+CB475+CC475)=0,0,(BW475*CK475+BX475*CL475+BY475*CM475+BZ475*CN475+CA475*CO475+CB475*CP475+CC475*CQ475)/(BW475+BX475+BY475+BZ475+CA475+CB475+CC475))</f>
        <v>-0.0476190476190476</v>
      </c>
      <c r="DA475" s="21">
        <f>IF((CD475+CE475+CF475+CG475+CH475+CI475+CJ475)=0,0,(CD475*CR475+CE475*CS475+CF475*CT475+CG475*CU475+CH475*CV475+CI475*CW475+CJ475*CX475)/(CD475+CE475+CF475+CG475+CH475+CI475+CJ475))</f>
        <v>-0.0476190476190476</v>
      </c>
    </row>
    <row r="476" ht="70" customHeight="1">
      <c r="A476" s="59" t="inlineStr">
        <is>
          <t>Corporate</t>
        </is>
      </c>
      <c r="B476" s="17" t="inlineStr">
        <is>
          <t>HR</t>
        </is>
      </c>
      <c r="C476" s="17" t="n">
        <v>2</v>
      </c>
      <c r="D476" s="17" t="inlineStr">
        <is>
          <t>IRIS2556</t>
        </is>
      </c>
      <c r="E476" s="17" t="inlineStr">
        <is>
          <t>Mohammed Hanzala Shaikh</t>
        </is>
      </c>
      <c r="F476" s="17" t="inlineStr">
        <is>
          <t>Lead HR Transformation</t>
        </is>
      </c>
      <c r="G476" s="17" t="inlineStr">
        <is>
          <t>Shweta Jha</t>
        </is>
      </c>
      <c r="H476" s="17" t="inlineStr">
        <is>
          <t>IRIS2533</t>
        </is>
      </c>
      <c r="I476" s="17" t="n">
        <v>6.7</v>
      </c>
      <c r="J476" s="17" t="inlineStr">
        <is>
          <t>BMS</t>
        </is>
      </c>
      <c r="K476" s="17" t="n"/>
      <c r="L476" s="82" t="n"/>
      <c r="M476" s="83" t="n"/>
      <c r="N476" s="83" t="n"/>
      <c r="O476" s="83" t="inlineStr">
        <is>
          <t>Latest rating: Not rated · manager · 9-box: Not placed · manager</t>
        </is>
      </c>
      <c r="P476" s="83" t="n"/>
      <c r="Q476" s="84" t="inlineStr">
        <is>
          <t>Open ▸</t>
        </is>
      </c>
      <c r="R476" s="84" t="inlineStr">
        <is>
          <t>Card ▸</t>
        </is>
      </c>
      <c r="S476" s="85" t="inlineStr">
        <is>
          <t>Human Resources</t>
        </is>
      </c>
      <c r="T476" s="86" t="inlineStr">
        <is>
          <t>HR Transformation &amp; OD</t>
        </is>
      </c>
      <c r="U476" s="86" t="inlineStr">
        <is>
          <t>R048</t>
        </is>
      </c>
      <c r="V476" s="86" t="inlineStr">
        <is>
          <t>HR Transformation &amp; OD · IC</t>
        </is>
      </c>
      <c r="W476" s="99" t="inlineStr">
        <is>
          <t>B3</t>
        </is>
      </c>
      <c r="X476" s="86" t="inlineStr">
        <is>
          <t>Band B · Specialist / Manager</t>
        </is>
      </c>
      <c r="Y476" s="86" t="inlineStr">
        <is>
          <t>Lead HR Specialist – Transformation &amp; OD</t>
        </is>
      </c>
      <c r="Z476" s="86" t="n"/>
      <c r="AA476" s="86" t="inlineStr">
        <is>
          <t>Placed at B3 by the evidence: six ratings × market-derived weights and rules R1–R13 · no move needed for the reporting line</t>
        </is>
      </c>
      <c r="AB476" s="86" t="n"/>
      <c r="AC476" s="88" t="inlineStr">
        <is>
          <t>B3</t>
        </is>
      </c>
      <c r="AD476" s="21" t="inlineStr">
        <is>
          <t>Low · 6.7 yrs vs market 8–13 yrs for B3</t>
        </is>
      </c>
      <c r="AE476" s="21" t="n"/>
      <c r="AF476" s="21" t="inlineStr">
        <is>
          <t>P5 / M4 · SFIA 5 Ensure, advise</t>
        </is>
      </c>
      <c r="AG476" s="89" t="str">
        <f>IFERROR(IF(INDEX(RM_I_C,MATCH($U476,RM_KEY,0))="","",INDEX(RM_I_C,MATCH($U476,RM_KEY,0))),"")</f>
        <v>H</v>
      </c>
      <c r="AH476" s="90" t="str">
        <f>IFERROR(IF(INDEX(RM_I_Au,MATCH($U476,RM_KEY,0))="","",INDEX(RM_I_Au,MATCH($U476,RM_KEY,0))),"")</f>
        <v>M</v>
      </c>
      <c r="AI476" s="90" t="str">
        <f>IFERROR(IF(INDEX(RM_I_Ac,MATCH($U476,RM_KEY,0))="","",INDEX(RM_I_Ac,MATCH($U476,RM_KEY,0))),"")</f>
        <v>M</v>
      </c>
      <c r="AJ476" s="90" t="str">
        <f>IFERROR(IF(INDEX(RM_I_L,MATCH($U476,RM_KEY,0))="","",INDEX(RM_I_L,MATCH($U476,RM_KEY,0))),"")</f>
        <v>L</v>
      </c>
      <c r="AK476" s="90" t="str">
        <f>IFERROR(IF(INDEX(RM_I_BI,MATCH($U476,RM_KEY,0))="","",INDEX(RM_I_BI,MATCH($U476,RM_KEY,0))),"")</f>
        <v>L</v>
      </c>
      <c r="AL476" s="90" t="str">
        <f>IFERROR(IF(INDEX(RM_I_Exp,MATCH($U476,RM_KEY,0))="","",INDEX(RM_I_Exp,MATCH($U476,RM_KEY,0))),"")</f>
        <v>L</v>
      </c>
      <c r="AM476" s="90" t="str">
        <f>IFERROR(IF(INDEX(RM_I_Edu,MATCH($U476,RM_KEY,0))="","",INDEX(RM_I_Edu,MATCH($U476,RM_KEY,0))),"")</f>
        <v>L</v>
      </c>
      <c r="AN476" s="91" t="str">
        <f>IFERROR(IF(INDEX(RM_M_C,MATCH($U476,RM_KEY,0))="","",INDEX(RM_M_C,MATCH($U476,RM_KEY,0))),"")</f>
        <v>H</v>
      </c>
      <c r="AO476" s="92" t="str">
        <f>IFERROR(IF(INDEX(RM_M_Au,MATCH($U476,RM_KEY,0))="","",INDEX(RM_M_Au,MATCH($U476,RM_KEY,0))),"")</f>
        <v>M</v>
      </c>
      <c r="AP476" s="92" t="str">
        <f>IFERROR(IF(INDEX(RM_M_Ac,MATCH($U476,RM_KEY,0))="","",INDEX(RM_M_Ac,MATCH($U476,RM_KEY,0))),"")</f>
        <v>M</v>
      </c>
      <c r="AQ476" s="92" t="str">
        <f>IFERROR(IF(INDEX(RM_M_L,MATCH($U476,RM_KEY,0))="","",INDEX(RM_M_L,MATCH($U476,RM_KEY,0))),"")</f>
        <v>L</v>
      </c>
      <c r="AR476" s="92" t="str">
        <f>IFERROR(IF(INDEX(RM_M_BI,MATCH($U476,RM_KEY,0))="","",INDEX(RM_M_BI,MATCH($U476,RM_KEY,0))),"")</f>
        <v>L</v>
      </c>
      <c r="AS476" s="92" t="str">
        <f>IFERROR(IF(INDEX(RM_M_Exp,MATCH($U476,RM_KEY,0))="","",INDEX(RM_M_Exp,MATCH($U476,RM_KEY,0))),"")</f>
        <v>L</v>
      </c>
      <c r="AT476" s="92" t="str">
        <f>IFERROR(IF(INDEX(RM_M_Edu,MATCH($U476,RM_KEY,0))="","",INDEX(RM_M_Edu,MATCH($U476,RM_KEY,0))),"")</f>
        <v>L</v>
      </c>
      <c r="AU476" s="93" t="str">
        <f>IFERROR(IF(INDEX(RM_L_C,MATCH($U476,RM_KEY,0))="","",INDEX(RM_L_C,MATCH($U476,RM_KEY,0))),"")</f>
        <v/>
      </c>
      <c r="AV476" s="94" t="str">
        <f>IFERROR(IF(INDEX(RM_L_Au,MATCH($U476,RM_KEY,0))="","",INDEX(RM_L_Au,MATCH($U476,RM_KEY,0))),"")</f>
        <v/>
      </c>
      <c r="AW476" s="94" t="str">
        <f>IFERROR(IF(INDEX(RM_L_Ac,MATCH($U476,RM_KEY,0))="","",INDEX(RM_L_Ac,MATCH($U476,RM_KEY,0))),"")</f>
        <v/>
      </c>
      <c r="AX476" s="94" t="str">
        <f>IFERROR(IF(INDEX(RM_L_L,MATCH($U476,RM_KEY,0))="","",INDEX(RM_L_L,MATCH($U476,RM_KEY,0))),"")</f>
        <v/>
      </c>
      <c r="AY476" s="94" t="str">
        <f>IFERROR(IF(INDEX(RM_L_BI,MATCH($U476,RM_KEY,0))="","",INDEX(RM_L_BI,MATCH($U476,RM_KEY,0))),"")</f>
        <v/>
      </c>
      <c r="AZ476" s="94" t="str">
        <f>IFERROR(IF(INDEX(RM_L_Exp,MATCH($U476,RM_KEY,0))="","",INDEX(RM_L_Exp,MATCH($U476,RM_KEY,0))),"")</f>
        <v/>
      </c>
      <c r="BA476" s="94" t="str">
        <f>IFERROR(IF(INDEX(RM_L_Edu,MATCH($U476,RM_KEY,0))="","",INDEX(RM_L_Edu,MATCH($U476,RM_KEY,0))),"")</f>
        <v/>
      </c>
      <c r="BB476" s="89" t="n"/>
      <c r="BC476" s="90" t="n"/>
      <c r="BD476" s="90" t="n"/>
      <c r="BE476" s="90" t="n"/>
      <c r="BF476" s="90" t="n"/>
      <c r="BG476" s="90" t="inlineStr">
        <is>
          <t>L</t>
        </is>
      </c>
      <c r="BH476" s="90" t="inlineStr">
        <is>
          <t>L</t>
        </is>
      </c>
      <c r="BI476" s="93" t="n"/>
      <c r="BJ476" s="94" t="n"/>
      <c r="BK476" s="94" t="n"/>
      <c r="BL476" s="94" t="n"/>
      <c r="BM476" s="94" t="n"/>
      <c r="BN476" s="94" t="n"/>
      <c r="BO476" s="94" t="n"/>
      <c r="BP476" s="63" t="n"/>
      <c r="BQ476" s="95" t="str">
        <f>IF(CY476=0,"",IF(BP476&lt;&gt;"",BP476,IF(LEFT(W476,1)="X",W476,IF(OR(W476="B+",W476="C+"),INDEX(LAD_PC,MAX(1,MIN(14,MATCH(W476,LAD_PC,0)+IF((DA476-CZ476)&gt;=0.5,1,IF((DA476-CZ476)&lt;=-0.5,-1,0))))),INDEX(LAD_STD,MAX(1,MIN(12,MATCH(W476,LAD_STD,0)+IF((DA476-CZ476)&gt;=0.5,1,IF((DA476-CZ476)&lt;=-0.5,-1,0)))))))))</f>
        <v/>
      </c>
      <c r="BR476" s="86" t="str">
        <f>IF(BQ476="","",IFERROR(CHOOSE(INDEX(B_RANK,MATCH(BQ476,B_LVL,0)),"Band A · Practitioner","Band B · Specialist / Manager","B+ · Player-Coach","Band C · Principal / Head","C+ · Player-Coach","Band D · Business leadership","Band E · Enterprise leadership"),"Band X · Consultant"))</f>
        <v/>
      </c>
      <c r="BS476" s="86" t="str">
        <f>IF(BQ476="","",IF(BQ476=W476,"• Same",IF(INDEX(B_VAL,MATCH(BQ476,B_LVL,0))&gt;INDEX(B_VAL,MATCH(W476,B_LVL,0)),"▲ Up","▼ Down")))</f>
        <v/>
      </c>
      <c r="BT476" s="95" t="str">
        <f>IF(BQ476&lt;&gt;"",BQ476,W476)</f>
        <v>B3</v>
      </c>
      <c r="BU476" s="86" t="str">
        <f>IFERROR(IF($H476="","—",IF(OR(LEFT(BT476,1)="X",LEFT(INDEX($BT$7:$BT$592,MATCH($H476,$D$7:$D$592,0)),1)="X"),"—",IF(AND(LEFT(BT476,1)="E",LEFT(INDEX($BT$7:$BT$592,MATCH($H476,$D$7:$D$592,0)),1)="E"),"Exception · Band E",IF(INDEX(B_VAL,MATCH(BT476,B_LVL,0))&gt;=INDEX(B_VAL,MATCH(INDEX($BT$7:$BT$592,MATCH($H476,$D$7:$D$592,0)),B_LVL,0)),"⚠ At or above the manager",IF(INDEX(B_RANK,MATCH(BT476,B_LVL,0))=INDEX(B_RANK,MATCH(INDEX($BT$7:$BT$592,MATCH($H476,$D$7:$D$592,0)),B_LVL,0)),"⚠ Same band as the manager","OK"))))),"—")</f>
        <v>OK</v>
      </c>
      <c r="BV476" s="64" t="n"/>
      <c r="BW476" s="20">
        <f>IFERROR(INDEX(LMH_PTS,MATCH(AG476,LMH_KEY,0)),0)</f>
        <v>9</v>
      </c>
      <c r="BX476" s="21">
        <f>IFERROR(INDEX(LMH_PTS,MATCH(AH476,LMH_KEY,0)),0)</f>
        <v>3</v>
      </c>
      <c r="BY476" s="21">
        <f>IFERROR(INDEX(LMH_PTS,MATCH(AI476,LMH_KEY,0)),0)</f>
        <v>3</v>
      </c>
      <c r="BZ476" s="21">
        <f>IFERROR(INDEX(LMH_PTS,MATCH(AJ476,LMH_KEY,0)),0)</f>
        <v>1</v>
      </c>
      <c r="CA476" s="21">
        <f>IFERROR(INDEX(LMH_PTS,MATCH(AK476,LMH_KEY,0)),0)</f>
        <v>1</v>
      </c>
      <c r="CB476" s="21">
        <f>IFERROR(INDEX(LMH_PTS,MATCH(AL476,LMH_KEY,0)),0)</f>
        <v>1</v>
      </c>
      <c r="CC476" s="21">
        <f>IFERROR(INDEX(LMH_PTS,MATCH(AM476,LMH_KEY,0)),0)</f>
        <v>1</v>
      </c>
      <c r="CD476" s="21">
        <f>IFERROR(INDEX(LMH_PTS,MATCH(IF(AU476&lt;&gt;"",AU476,AG476),LMH_KEY,0)),0)</f>
        <v>9</v>
      </c>
      <c r="CE476" s="21">
        <f>IFERROR(INDEX(LMH_PTS,MATCH(IF(AV476&lt;&gt;"",AV476,AH476),LMH_KEY,0)),0)</f>
        <v>3</v>
      </c>
      <c r="CF476" s="21">
        <f>IFERROR(INDEX(LMH_PTS,MATCH(IF(AW476&lt;&gt;"",AW476,AI476),LMH_KEY,0)),0)</f>
        <v>3</v>
      </c>
      <c r="CG476" s="21">
        <f>IFERROR(INDEX(LMH_PTS,MATCH(IF(AX476&lt;&gt;"",AX476,AJ476),LMH_KEY,0)),0)</f>
        <v>1</v>
      </c>
      <c r="CH476" s="21">
        <f>IFERROR(INDEX(LMH_PTS,MATCH(IF(AY476&lt;&gt;"",AY476,AK476),LMH_KEY,0)),0)</f>
        <v>1</v>
      </c>
      <c r="CI476" s="21">
        <f>IFERROR(INDEX(LMH_PTS,MATCH(IF(AZ476&lt;&gt;"",AZ476,AL476),LMH_KEY,0)),0)</f>
        <v>1</v>
      </c>
      <c r="CJ476" s="21">
        <f>IFERROR(INDEX(LMH_PTS,MATCH(IF(BA476&lt;&gt;"",BA476,AM476),LMH_KEY,0)),0)</f>
        <v>1</v>
      </c>
      <c r="CK476" s="21">
        <f>IF(BB476="",0,IFERROR(INDEX(LMH_STEP,MATCH(BB476,LMH_KEY,0)),0))</f>
        <v>0</v>
      </c>
      <c r="CL476" s="21">
        <f>IF(BC476="",0,IFERROR(INDEX(LMH_STEP,MATCH(BC476,LMH_KEY,0)),0))</f>
        <v>0</v>
      </c>
      <c r="CM476" s="21">
        <f>IF(BD476="",0,IFERROR(INDEX(LMH_STEP,MATCH(BD476,LMH_KEY,0)),0))</f>
        <v>0</v>
      </c>
      <c r="CN476" s="21">
        <f>IF(BE476="",0,IFERROR(INDEX(LMH_STEP,MATCH(BE476,LMH_KEY,0)),0))</f>
        <v>0</v>
      </c>
      <c r="CO476" s="21">
        <f>IF(BF476="",0,IFERROR(INDEX(LMH_STEP,MATCH(BF476,LMH_KEY,0)),0))</f>
        <v>0</v>
      </c>
      <c r="CP476" s="21">
        <f>IF(BG476="",0,IFERROR(INDEX(LMH_STEP,MATCH(BG476,LMH_KEY,0)),0))</f>
        <v>-1</v>
      </c>
      <c r="CQ476" s="21">
        <f>IF(BH476="",0,IFERROR(INDEX(LMH_STEP,MATCH(BH476,LMH_KEY,0)),0))</f>
        <v>-1</v>
      </c>
      <c r="CR476" s="21">
        <f>IF(BI476&lt;&gt;"",IFERROR(INDEX(LMH_STEP,MATCH(BI476,LMH_KEY,0)),0),CK476)</f>
        <v>0</v>
      </c>
      <c r="CS476" s="21">
        <f>IF(BJ476&lt;&gt;"",IFERROR(INDEX(LMH_STEP,MATCH(BJ476,LMH_KEY,0)),0),CL476)</f>
        <v>0</v>
      </c>
      <c r="CT476" s="21">
        <f>IF(BK476&lt;&gt;"",IFERROR(INDEX(LMH_STEP,MATCH(BK476,LMH_KEY,0)),0),CM476)</f>
        <v>0</v>
      </c>
      <c r="CU476" s="21">
        <f>IF(BL476&lt;&gt;"",IFERROR(INDEX(LMH_STEP,MATCH(BL476,LMH_KEY,0)),0),CN476)</f>
        <v>0</v>
      </c>
      <c r="CV476" s="21">
        <f>IF(BM476&lt;&gt;"",IFERROR(INDEX(LMH_STEP,MATCH(BM476,LMH_KEY,0)),0),CO476)</f>
        <v>0</v>
      </c>
      <c r="CW476" s="21">
        <f>IF(BN476&lt;&gt;"",IFERROR(INDEX(LMH_STEP,MATCH(BN476,LMH_KEY,0)),0),CP476)</f>
        <v>-1</v>
      </c>
      <c r="CX476" s="21">
        <f>IF(BO476&lt;&gt;"",IFERROR(INDEX(LMH_STEP,MATCH(BO476,LMH_KEY,0)),0),CQ476)</f>
        <v>-1</v>
      </c>
      <c r="CY476" s="21">
        <f>COUNTA(BI476:BO476)+IF(BP476&lt;&gt;"",1,0)+IFERROR(INDEX(RM_LCNT,MATCH($U476,RM_KEY,0)),0)</f>
        <v>0</v>
      </c>
      <c r="CZ476" s="21">
        <f>IF((BW476+BX476+BY476+BZ476+CA476+CB476+CC476)=0,0,(BW476*CK476+BX476*CL476+BY476*CM476+BZ476*CN476+CA476*CO476+CB476*CP476+CC476*CQ476)/(BW476+BX476+BY476+BZ476+CA476+CB476+CC476))</f>
        <v>-0.105263157894737</v>
      </c>
      <c r="DA476" s="21">
        <f>IF((CD476+CE476+CF476+CG476+CH476+CI476+CJ476)=0,0,(CD476*CR476+CE476*CS476+CF476*CT476+CG476*CU476+CH476*CV476+CI476*CW476+CJ476*CX476)/(CD476+CE476+CF476+CG476+CH476+CI476+CJ476))</f>
        <v>-0.105263157894737</v>
      </c>
    </row>
    <row r="477" ht="70" customHeight="1">
      <c r="A477" s="59" t="inlineStr">
        <is>
          <t>Corporate</t>
        </is>
      </c>
      <c r="B477" s="17" t="inlineStr">
        <is>
          <t>HR</t>
        </is>
      </c>
      <c r="C477" s="17" t="n">
        <v>2</v>
      </c>
      <c r="D477" s="17" t="inlineStr">
        <is>
          <t>IRIS2557</t>
        </is>
      </c>
      <c r="E477" s="17" t="inlineStr">
        <is>
          <t>Simran Kaur Raina</t>
        </is>
      </c>
      <c r="F477" s="17" t="inlineStr">
        <is>
          <t>Manager- Talent Acquisition</t>
        </is>
      </c>
      <c r="G477" s="17" t="inlineStr">
        <is>
          <t>Shweta Jha</t>
        </is>
      </c>
      <c r="H477" s="17" t="inlineStr">
        <is>
          <t>IRIS2533</t>
        </is>
      </c>
      <c r="I477" s="17" t="n"/>
      <c r="J477" s="17" t="inlineStr">
        <is>
          <t>PGDM</t>
        </is>
      </c>
      <c r="K477" s="17" t="n"/>
      <c r="L477" s="82" t="inlineStr">
        <is>
          <t>14 of 20</t>
        </is>
      </c>
      <c r="M477" s="83" t="n"/>
      <c r="N477" s="83" t="n"/>
      <c r="O477" s="83" t="inlineStr">
        <is>
          <t>Latest rating: Not rated · manager · 9-box: Not placed · manager</t>
        </is>
      </c>
      <c r="P477" s="83" t="inlineStr">
        <is>
          <t>Complexity &amp; Expertise: A2: Cold-calling and sourcing via job portals; offer rollout → moved down 0.5
Autonomy &amp; Decision: A2: Decides source of hiring only → moved down 0.5
Accountability &amp; Impact: A2: Keeping the ATS accurate and up to date → moved down 0.5
Leadership &amp; Strategy: A1: No team or guidance of others described; 0 reports → moved down 0.5</t>
        </is>
      </c>
      <c r="Q477" s="84" t="inlineStr">
        <is>
          <t>Open ▸</t>
        </is>
      </c>
      <c r="R477" s="84" t="inlineStr">
        <is>
          <t>Card ▸</t>
        </is>
      </c>
      <c r="S477" s="85" t="inlineStr">
        <is>
          <t>Human Resources</t>
        </is>
      </c>
      <c r="T477" s="86" t="inlineStr">
        <is>
          <t>Talent Acquisition</t>
        </is>
      </c>
      <c r="U477" s="86" t="inlineStr">
        <is>
          <t>R049</t>
        </is>
      </c>
      <c r="V477" s="86" t="inlineStr">
        <is>
          <t>Talent Acquisition · IC</t>
        </is>
      </c>
      <c r="W477" s="99" t="inlineStr">
        <is>
          <t>B2</t>
        </is>
      </c>
      <c r="X477" s="86" t="inlineStr">
        <is>
          <t>Band B · Specialist / Manager</t>
        </is>
      </c>
      <c r="Y477" s="86" t="inlineStr">
        <is>
          <t>Senior Talent Acquisition Specialist</t>
        </is>
      </c>
      <c r="Z477" s="86" t="n"/>
      <c r="AA477" s="86" t="inlineStr">
        <is>
          <t>Placed at B2 by the evidence: six ratings × market-derived weights and rules R1–R13 · no move needed for the reporting line</t>
        </is>
      </c>
      <c r="AB477" s="86" t="n"/>
      <c r="AC477" s="88" t="inlineStr">
        <is>
          <t>B2</t>
        </is>
      </c>
      <c r="AD477" s="21" t="n"/>
      <c r="AE477" s="21" t="n"/>
      <c r="AF477" s="21" t="inlineStr">
        <is>
          <t>P4 / M3 · SFIA 4–5</t>
        </is>
      </c>
      <c r="AG477" s="89" t="str">
        <f>IFERROR(IF(INDEX(RM_I_C,MATCH($U477,RM_KEY,0))="","",INDEX(RM_I_C,MATCH($U477,RM_KEY,0))),"")</f>
        <v>H</v>
      </c>
      <c r="AH477" s="90" t="str">
        <f>IFERROR(IF(INDEX(RM_I_Au,MATCH($U477,RM_KEY,0))="","",INDEX(RM_I_Au,MATCH($U477,RM_KEY,0))),"")</f>
        <v>M</v>
      </c>
      <c r="AI477" s="90" t="str">
        <f>IFERROR(IF(INDEX(RM_I_Ac,MATCH($U477,RM_KEY,0))="","",INDEX(RM_I_Ac,MATCH($U477,RM_KEY,0))),"")</f>
        <v>M</v>
      </c>
      <c r="AJ477" s="90" t="str">
        <f>IFERROR(IF(INDEX(RM_I_L,MATCH($U477,RM_KEY,0))="","",INDEX(RM_I_L,MATCH($U477,RM_KEY,0))),"")</f>
        <v>L</v>
      </c>
      <c r="AK477" s="90" t="str">
        <f>IFERROR(IF(INDEX(RM_I_BI,MATCH($U477,RM_KEY,0))="","",INDEX(RM_I_BI,MATCH($U477,RM_KEY,0))),"")</f>
        <v>L</v>
      </c>
      <c r="AL477" s="90" t="str">
        <f>IFERROR(IF(INDEX(RM_I_Exp,MATCH($U477,RM_KEY,0))="","",INDEX(RM_I_Exp,MATCH($U477,RM_KEY,0))),"")</f>
        <v>L</v>
      </c>
      <c r="AM477" s="90" t="str">
        <f>IFERROR(IF(INDEX(RM_I_Edu,MATCH($U477,RM_KEY,0))="","",INDEX(RM_I_Edu,MATCH($U477,RM_KEY,0))),"")</f>
        <v>M</v>
      </c>
      <c r="AN477" s="91" t="str">
        <f>IFERROR(IF(INDEX(RM_M_C,MATCH($U477,RM_KEY,0))="","",INDEX(RM_M_C,MATCH($U477,RM_KEY,0))),"")</f>
        <v>H</v>
      </c>
      <c r="AO477" s="92" t="str">
        <f>IFERROR(IF(INDEX(RM_M_Au,MATCH($U477,RM_KEY,0))="","",INDEX(RM_M_Au,MATCH($U477,RM_KEY,0))),"")</f>
        <v>M</v>
      </c>
      <c r="AP477" s="92" t="str">
        <f>IFERROR(IF(INDEX(RM_M_Ac,MATCH($U477,RM_KEY,0))="","",INDEX(RM_M_Ac,MATCH($U477,RM_KEY,0))),"")</f>
        <v>M</v>
      </c>
      <c r="AQ477" s="92" t="str">
        <f>IFERROR(IF(INDEX(RM_M_L,MATCH($U477,RM_KEY,0))="","",INDEX(RM_M_L,MATCH($U477,RM_KEY,0))),"")</f>
        <v>L</v>
      </c>
      <c r="AR477" s="92" t="str">
        <f>IFERROR(IF(INDEX(RM_M_BI,MATCH($U477,RM_KEY,0))="","",INDEX(RM_M_BI,MATCH($U477,RM_KEY,0))),"")</f>
        <v>L</v>
      </c>
      <c r="AS477" s="92" t="str">
        <f>IFERROR(IF(INDEX(RM_M_Exp,MATCH($U477,RM_KEY,0))="","",INDEX(RM_M_Exp,MATCH($U477,RM_KEY,0))),"")</f>
        <v>L</v>
      </c>
      <c r="AT477" s="92" t="str">
        <f>IFERROR(IF(INDEX(RM_M_Edu,MATCH($U477,RM_KEY,0))="","",INDEX(RM_M_Edu,MATCH($U477,RM_KEY,0))),"")</f>
        <v>L</v>
      </c>
      <c r="AU477" s="93" t="str">
        <f>IFERROR(IF(INDEX(RM_L_C,MATCH($U477,RM_KEY,0))="","",INDEX(RM_L_C,MATCH($U477,RM_KEY,0))),"")</f>
        <v/>
      </c>
      <c r="AV477" s="94" t="str">
        <f>IFERROR(IF(INDEX(RM_L_Au,MATCH($U477,RM_KEY,0))="","",INDEX(RM_L_Au,MATCH($U477,RM_KEY,0))),"")</f>
        <v/>
      </c>
      <c r="AW477" s="94" t="str">
        <f>IFERROR(IF(INDEX(RM_L_Ac,MATCH($U477,RM_KEY,0))="","",INDEX(RM_L_Ac,MATCH($U477,RM_KEY,0))),"")</f>
        <v/>
      </c>
      <c r="AX477" s="94" t="str">
        <f>IFERROR(IF(INDEX(RM_L_L,MATCH($U477,RM_KEY,0))="","",INDEX(RM_L_L,MATCH($U477,RM_KEY,0))),"")</f>
        <v/>
      </c>
      <c r="AY477" s="94" t="str">
        <f>IFERROR(IF(INDEX(RM_L_BI,MATCH($U477,RM_KEY,0))="","",INDEX(RM_L_BI,MATCH($U477,RM_KEY,0))),"")</f>
        <v/>
      </c>
      <c r="AZ477" s="94" t="str">
        <f>IFERROR(IF(INDEX(RM_L_Exp,MATCH($U477,RM_KEY,0))="","",INDEX(RM_L_Exp,MATCH($U477,RM_KEY,0))),"")</f>
        <v/>
      </c>
      <c r="BA477" s="94" t="str">
        <f>IFERROR(IF(INDEX(RM_L_Edu,MATCH($U477,RM_KEY,0))="","",INDEX(RM_L_Edu,MATCH($U477,RM_KEY,0))),"")</f>
        <v/>
      </c>
      <c r="BB477" s="89" t="inlineStr">
        <is>
          <t>M</t>
        </is>
      </c>
      <c r="BC477" s="90" t="inlineStr">
        <is>
          <t>M</t>
        </is>
      </c>
      <c r="BD477" s="90" t="inlineStr">
        <is>
          <t>M</t>
        </is>
      </c>
      <c r="BE477" s="90" t="inlineStr">
        <is>
          <t>L</t>
        </is>
      </c>
      <c r="BF477" s="90" t="n"/>
      <c r="BG477" s="90" t="n"/>
      <c r="BH477" s="90" t="inlineStr">
        <is>
          <t>H</t>
        </is>
      </c>
      <c r="BI477" s="93" t="n"/>
      <c r="BJ477" s="94" t="n"/>
      <c r="BK477" s="94" t="n"/>
      <c r="BL477" s="94" t="n"/>
      <c r="BM477" s="94" t="n"/>
      <c r="BN477" s="94" t="n"/>
      <c r="BO477" s="94" t="n"/>
      <c r="BP477" s="63" t="n"/>
      <c r="BQ477" s="95" t="str">
        <f>IF(CY477=0,"",IF(BP477&lt;&gt;"",BP477,IF(LEFT(W477,1)="X",W477,IF(OR(W477="B+",W477="C+"),INDEX(LAD_PC,MAX(1,MIN(14,MATCH(W477,LAD_PC,0)+IF((DA477-CZ477)&gt;=0.5,1,IF((DA477-CZ477)&lt;=-0.5,-1,0))))),INDEX(LAD_STD,MAX(1,MIN(12,MATCH(W477,LAD_STD,0)+IF((DA477-CZ477)&gt;=0.5,1,IF((DA477-CZ477)&lt;=-0.5,-1,0)))))))))</f>
        <v/>
      </c>
      <c r="BR477" s="86" t="str">
        <f>IF(BQ477="","",IFERROR(CHOOSE(INDEX(B_RANK,MATCH(BQ477,B_LVL,0)),"Band A · Practitioner","Band B · Specialist / Manager","B+ · Player-Coach","Band C · Principal / Head","C+ · Player-Coach","Band D · Business leadership","Band E · Enterprise leadership"),"Band X · Consultant"))</f>
        <v/>
      </c>
      <c r="BS477" s="86" t="str">
        <f>IF(BQ477="","",IF(BQ477=W477,"• Same",IF(INDEX(B_VAL,MATCH(BQ477,B_LVL,0))&gt;INDEX(B_VAL,MATCH(W477,B_LVL,0)),"▲ Up","▼ Down")))</f>
        <v/>
      </c>
      <c r="BT477" s="95" t="str">
        <f>IF(BQ477&lt;&gt;"",BQ477,W477)</f>
        <v>B2</v>
      </c>
      <c r="BU477" s="86" t="str">
        <f>IFERROR(IF($H477="","—",IF(OR(LEFT(BT477,1)="X",LEFT(INDEX($BT$7:$BT$592,MATCH($H477,$D$7:$D$592,0)),1)="X"),"—",IF(AND(LEFT(BT477,1)="E",LEFT(INDEX($BT$7:$BT$592,MATCH($H477,$D$7:$D$592,0)),1)="E"),"Exception · Band E",IF(INDEX(B_VAL,MATCH(BT477,B_LVL,0))&gt;=INDEX(B_VAL,MATCH(INDEX($BT$7:$BT$592,MATCH($H477,$D$7:$D$592,0)),B_LVL,0)),"⚠ At or above the manager",IF(INDEX(B_RANK,MATCH(BT477,B_LVL,0))=INDEX(B_RANK,MATCH(INDEX($BT$7:$BT$592,MATCH($H477,$D$7:$D$592,0)),B_LVL,0)),"⚠ Same band as the manager","OK"))))),"—")</f>
        <v>OK</v>
      </c>
      <c r="BV477" s="64" t="n"/>
      <c r="BW477" s="20">
        <f>IFERROR(INDEX(LMH_PTS,MATCH(AG477,LMH_KEY,0)),0)</f>
        <v>9</v>
      </c>
      <c r="BX477" s="21">
        <f>IFERROR(INDEX(LMH_PTS,MATCH(AH477,LMH_KEY,0)),0)</f>
        <v>3</v>
      </c>
      <c r="BY477" s="21">
        <f>IFERROR(INDEX(LMH_PTS,MATCH(AI477,LMH_KEY,0)),0)</f>
        <v>3</v>
      </c>
      <c r="BZ477" s="21">
        <f>IFERROR(INDEX(LMH_PTS,MATCH(AJ477,LMH_KEY,0)),0)</f>
        <v>1</v>
      </c>
      <c r="CA477" s="21">
        <f>IFERROR(INDEX(LMH_PTS,MATCH(AK477,LMH_KEY,0)),0)</f>
        <v>1</v>
      </c>
      <c r="CB477" s="21">
        <f>IFERROR(INDEX(LMH_PTS,MATCH(AL477,LMH_KEY,0)),0)</f>
        <v>1</v>
      </c>
      <c r="CC477" s="21">
        <f>IFERROR(INDEX(LMH_PTS,MATCH(AM477,LMH_KEY,0)),0)</f>
        <v>3</v>
      </c>
      <c r="CD477" s="21">
        <f>IFERROR(INDEX(LMH_PTS,MATCH(IF(AU477&lt;&gt;"",AU477,AG477),LMH_KEY,0)),0)</f>
        <v>9</v>
      </c>
      <c r="CE477" s="21">
        <f>IFERROR(INDEX(LMH_PTS,MATCH(IF(AV477&lt;&gt;"",AV477,AH477),LMH_KEY,0)),0)</f>
        <v>3</v>
      </c>
      <c r="CF477" s="21">
        <f>IFERROR(INDEX(LMH_PTS,MATCH(IF(AW477&lt;&gt;"",AW477,AI477),LMH_KEY,0)),0)</f>
        <v>3</v>
      </c>
      <c r="CG477" s="21">
        <f>IFERROR(INDEX(LMH_PTS,MATCH(IF(AX477&lt;&gt;"",AX477,AJ477),LMH_KEY,0)),0)</f>
        <v>1</v>
      </c>
      <c r="CH477" s="21">
        <f>IFERROR(INDEX(LMH_PTS,MATCH(IF(AY477&lt;&gt;"",AY477,AK477),LMH_KEY,0)),0)</f>
        <v>1</v>
      </c>
      <c r="CI477" s="21">
        <f>IFERROR(INDEX(LMH_PTS,MATCH(IF(AZ477&lt;&gt;"",AZ477,AL477),LMH_KEY,0)),0)</f>
        <v>1</v>
      </c>
      <c r="CJ477" s="21">
        <f>IFERROR(INDEX(LMH_PTS,MATCH(IF(BA477&lt;&gt;"",BA477,AM477),LMH_KEY,0)),0)</f>
        <v>3</v>
      </c>
      <c r="CK477" s="21">
        <f>IF(BB477="",0,IFERROR(INDEX(LMH_STEP,MATCH(BB477,LMH_KEY,0)),0))</f>
        <v>0</v>
      </c>
      <c r="CL477" s="21">
        <f>IF(BC477="",0,IFERROR(INDEX(LMH_STEP,MATCH(BC477,LMH_KEY,0)),0))</f>
        <v>0</v>
      </c>
      <c r="CM477" s="21">
        <f>IF(BD477="",0,IFERROR(INDEX(LMH_STEP,MATCH(BD477,LMH_KEY,0)),0))</f>
        <v>0</v>
      </c>
      <c r="CN477" s="21">
        <f>IF(BE477="",0,IFERROR(INDEX(LMH_STEP,MATCH(BE477,LMH_KEY,0)),0))</f>
        <v>-1</v>
      </c>
      <c r="CO477" s="21">
        <f>IF(BF477="",0,IFERROR(INDEX(LMH_STEP,MATCH(BF477,LMH_KEY,0)),0))</f>
        <v>0</v>
      </c>
      <c r="CP477" s="21">
        <f>IF(BG477="",0,IFERROR(INDEX(LMH_STEP,MATCH(BG477,LMH_KEY,0)),0))</f>
        <v>0</v>
      </c>
      <c r="CQ477" s="21">
        <f>IF(BH477="",0,IFERROR(INDEX(LMH_STEP,MATCH(BH477,LMH_KEY,0)),0))</f>
        <v>1</v>
      </c>
      <c r="CR477" s="21">
        <f>IF(BI477&lt;&gt;"",IFERROR(INDEX(LMH_STEP,MATCH(BI477,LMH_KEY,0)),0),CK477)</f>
        <v>0</v>
      </c>
      <c r="CS477" s="21">
        <f>IF(BJ477&lt;&gt;"",IFERROR(INDEX(LMH_STEP,MATCH(BJ477,LMH_KEY,0)),0),CL477)</f>
        <v>0</v>
      </c>
      <c r="CT477" s="21">
        <f>IF(BK477&lt;&gt;"",IFERROR(INDEX(LMH_STEP,MATCH(BK477,LMH_KEY,0)),0),CM477)</f>
        <v>0</v>
      </c>
      <c r="CU477" s="21">
        <f>IF(BL477&lt;&gt;"",IFERROR(INDEX(LMH_STEP,MATCH(BL477,LMH_KEY,0)),0),CN477)</f>
        <v>-1</v>
      </c>
      <c r="CV477" s="21">
        <f>IF(BM477&lt;&gt;"",IFERROR(INDEX(LMH_STEP,MATCH(BM477,LMH_KEY,0)),0),CO477)</f>
        <v>0</v>
      </c>
      <c r="CW477" s="21">
        <f>IF(BN477&lt;&gt;"",IFERROR(INDEX(LMH_STEP,MATCH(BN477,LMH_KEY,0)),0),CP477)</f>
        <v>0</v>
      </c>
      <c r="CX477" s="21">
        <f>IF(BO477&lt;&gt;"",IFERROR(INDEX(LMH_STEP,MATCH(BO477,LMH_KEY,0)),0),CQ477)</f>
        <v>1</v>
      </c>
      <c r="CY477" s="21">
        <f>COUNTA(BI477:BO477)+IF(BP477&lt;&gt;"",1,0)+IFERROR(INDEX(RM_LCNT,MATCH($U477,RM_KEY,0)),0)</f>
        <v>0</v>
      </c>
      <c r="CZ477" s="21">
        <f>IF((BW477+BX477+BY477+BZ477+CA477+CB477+CC477)=0,0,(BW477*CK477+BX477*CL477+BY477*CM477+BZ477*CN477+CA477*CO477+CB477*CP477+CC477*CQ477)/(BW477+BX477+BY477+BZ477+CA477+CB477+CC477))</f>
        <v>0.0952380952380952</v>
      </c>
      <c r="DA477" s="21">
        <f>IF((CD477+CE477+CF477+CG477+CH477+CI477+CJ477)=0,0,(CD477*CR477+CE477*CS477+CF477*CT477+CG477*CU477+CH477*CV477+CI477*CW477+CJ477*CX477)/(CD477+CE477+CF477+CG477+CH477+CI477+CJ477))</f>
        <v>0.0952380952380952</v>
      </c>
    </row>
    <row r="478" ht="70" customHeight="1">
      <c r="A478" s="59" t="inlineStr">
        <is>
          <t>Corporate</t>
        </is>
      </c>
      <c r="B478" s="17" t="inlineStr">
        <is>
          <t>HR</t>
        </is>
      </c>
      <c r="C478" s="17" t="n">
        <v>2</v>
      </c>
      <c r="D478" s="17" t="inlineStr">
        <is>
          <t>IRIS0204</t>
        </is>
      </c>
      <c r="E478" s="17" t="inlineStr">
        <is>
          <t>Chandrakumar Moopanar</t>
        </is>
      </c>
      <c r="F478" s="17" t="inlineStr">
        <is>
          <t>HRIS &amp; Payroll Specialist</t>
        </is>
      </c>
      <c r="G478" s="17" t="inlineStr">
        <is>
          <t>Shweta Jha</t>
        </is>
      </c>
      <c r="H478" s="17" t="inlineStr">
        <is>
          <t>IRIS2533</t>
        </is>
      </c>
      <c r="I478" s="17" t="n">
        <v>19.3</v>
      </c>
      <c r="J478" s="17" t="inlineStr">
        <is>
          <t>B.Com</t>
        </is>
      </c>
      <c r="K478" s="17" t="n"/>
      <c r="L478" s="82" t="inlineStr">
        <is>
          <t>16 of 20</t>
        </is>
      </c>
      <c r="M478" s="83" t="n"/>
      <c r="N478" s="83" t="n"/>
      <c r="O478" s="83" t="inlineStr">
        <is>
          <t>Latest rating: Not rated · manager · 9-box: Not placed · manager</t>
        </is>
      </c>
      <c r="P478" s="83" t="inlineStr">
        <is>
          <t>Complexity &amp; Expertise: A3: Monthly payroll plus TDS, PF, ESIC, PT, LWF compliance and quarterly filings → moved down 0.5
Autonomy &amp; Decision: A2: Only 'multiple reports' named as independent decisions → moved down 1
Accountability &amp; Impact: A3: Monthly salary and statutory compliance; payroll misses are compliance-critical → moved down 0.5
Leadership &amp; Strategy: A1: No guidance or leadership of others described → moved down 1</t>
        </is>
      </c>
      <c r="Q478" s="84" t="inlineStr">
        <is>
          <t>Open ▸</t>
        </is>
      </c>
      <c r="R478" s="84" t="inlineStr">
        <is>
          <t>Card ▸</t>
        </is>
      </c>
      <c r="S478" s="85" t="inlineStr">
        <is>
          <t>Human Resources</t>
        </is>
      </c>
      <c r="T478" s="86" t="inlineStr">
        <is>
          <t>HR Operations &amp; Payroll</t>
        </is>
      </c>
      <c r="U478" s="86" t="inlineStr">
        <is>
          <t>R047</t>
        </is>
      </c>
      <c r="V478" s="86" t="inlineStr">
        <is>
          <t>HR Operations &amp; Payroll · IC</t>
        </is>
      </c>
      <c r="W478" s="99" t="inlineStr">
        <is>
          <t>B1</t>
        </is>
      </c>
      <c r="X478" s="86" t="inlineStr">
        <is>
          <t>Band B · Specialist / Manager</t>
        </is>
      </c>
      <c r="Y478" s="86" t="inlineStr">
        <is>
          <t>HR Specialist</t>
        </is>
      </c>
      <c r="Z478" s="86" t="n"/>
      <c r="AA478" s="86" t="inlineStr">
        <is>
          <t>Placed at B1 by the evidence: six ratings × market-derived weights and rules R1–R13 · no move needed for the reporting line</t>
        </is>
      </c>
      <c r="AB478" s="86" t="n"/>
      <c r="AC478" s="88" t="inlineStr">
        <is>
          <t>B1</t>
        </is>
      </c>
      <c r="AD478" s="21" t="inlineStr">
        <is>
          <t>High · 19.3 yrs vs market 4–8 yrs for B1</t>
        </is>
      </c>
      <c r="AE478" s="21" t="n"/>
      <c r="AF478" s="21" t="inlineStr">
        <is>
          <t>P3 / M2 · SFIA 4 Enable</t>
        </is>
      </c>
      <c r="AG478" s="89" t="str">
        <f>IFERROR(IF(INDEX(RM_I_C,MATCH($U478,RM_KEY,0))="","",INDEX(RM_I_C,MATCH($U478,RM_KEY,0))),"")</f>
        <v>H</v>
      </c>
      <c r="AH478" s="90" t="str">
        <f>IFERROR(IF(INDEX(RM_I_Au,MATCH($U478,RM_KEY,0))="","",INDEX(RM_I_Au,MATCH($U478,RM_KEY,0))),"")</f>
        <v>M</v>
      </c>
      <c r="AI478" s="90" t="str">
        <f>IFERROR(IF(INDEX(RM_I_Ac,MATCH($U478,RM_KEY,0))="","",INDEX(RM_I_Ac,MATCH($U478,RM_KEY,0))),"")</f>
        <v>M</v>
      </c>
      <c r="AJ478" s="90" t="str">
        <f>IFERROR(IF(INDEX(RM_I_L,MATCH($U478,RM_KEY,0))="","",INDEX(RM_I_L,MATCH($U478,RM_KEY,0))),"")</f>
        <v>L</v>
      </c>
      <c r="AK478" s="90" t="str">
        <f>IFERROR(IF(INDEX(RM_I_BI,MATCH($U478,RM_KEY,0))="","",INDEX(RM_I_BI,MATCH($U478,RM_KEY,0))),"")</f>
        <v>L</v>
      </c>
      <c r="AL478" s="90" t="str">
        <f>IFERROR(IF(INDEX(RM_I_Exp,MATCH($U478,RM_KEY,0))="","",INDEX(RM_I_Exp,MATCH($U478,RM_KEY,0))),"")</f>
        <v>L</v>
      </c>
      <c r="AM478" s="90" t="str">
        <f>IFERROR(IF(INDEX(RM_I_Edu,MATCH($U478,RM_KEY,0))="","",INDEX(RM_I_Edu,MATCH($U478,RM_KEY,0))),"")</f>
        <v>L</v>
      </c>
      <c r="AN478" s="91" t="str">
        <f>IFERROR(IF(INDEX(RM_M_C,MATCH($U478,RM_KEY,0))="","",INDEX(RM_M_C,MATCH($U478,RM_KEY,0))),"")</f>
        <v>H</v>
      </c>
      <c r="AO478" s="92" t="str">
        <f>IFERROR(IF(INDEX(RM_M_Au,MATCH($U478,RM_KEY,0))="","",INDEX(RM_M_Au,MATCH($U478,RM_KEY,0))),"")</f>
        <v>M</v>
      </c>
      <c r="AP478" s="92" t="str">
        <f>IFERROR(IF(INDEX(RM_M_Ac,MATCH($U478,RM_KEY,0))="","",INDEX(RM_M_Ac,MATCH($U478,RM_KEY,0))),"")</f>
        <v>M</v>
      </c>
      <c r="AQ478" s="92" t="str">
        <f>IFERROR(IF(INDEX(RM_M_L,MATCH($U478,RM_KEY,0))="","",INDEX(RM_M_L,MATCH($U478,RM_KEY,0))),"")</f>
        <v>L</v>
      </c>
      <c r="AR478" s="92" t="str">
        <f>IFERROR(IF(INDEX(RM_M_BI,MATCH($U478,RM_KEY,0))="","",INDEX(RM_M_BI,MATCH($U478,RM_KEY,0))),"")</f>
        <v>L</v>
      </c>
      <c r="AS478" s="92" t="str">
        <f>IFERROR(IF(INDEX(RM_M_Exp,MATCH($U478,RM_KEY,0))="","",INDEX(RM_M_Exp,MATCH($U478,RM_KEY,0))),"")</f>
        <v>L</v>
      </c>
      <c r="AT478" s="92" t="str">
        <f>IFERROR(IF(INDEX(RM_M_Edu,MATCH($U478,RM_KEY,0))="","",INDEX(RM_M_Edu,MATCH($U478,RM_KEY,0))),"")</f>
        <v>L</v>
      </c>
      <c r="AU478" s="93" t="str">
        <f>IFERROR(IF(INDEX(RM_L_C,MATCH($U478,RM_KEY,0))="","",INDEX(RM_L_C,MATCH($U478,RM_KEY,0))),"")</f>
        <v/>
      </c>
      <c r="AV478" s="94" t="str">
        <f>IFERROR(IF(INDEX(RM_L_Au,MATCH($U478,RM_KEY,0))="","",INDEX(RM_L_Au,MATCH($U478,RM_KEY,0))),"")</f>
        <v/>
      </c>
      <c r="AW478" s="94" t="str">
        <f>IFERROR(IF(INDEX(RM_L_Ac,MATCH($U478,RM_KEY,0))="","",INDEX(RM_L_Ac,MATCH($U478,RM_KEY,0))),"")</f>
        <v/>
      </c>
      <c r="AX478" s="94" t="str">
        <f>IFERROR(IF(INDEX(RM_L_L,MATCH($U478,RM_KEY,0))="","",INDEX(RM_L_L,MATCH($U478,RM_KEY,0))),"")</f>
        <v/>
      </c>
      <c r="AY478" s="94" t="str">
        <f>IFERROR(IF(INDEX(RM_L_BI,MATCH($U478,RM_KEY,0))="","",INDEX(RM_L_BI,MATCH($U478,RM_KEY,0))),"")</f>
        <v/>
      </c>
      <c r="AZ478" s="94" t="str">
        <f>IFERROR(IF(INDEX(RM_L_Exp,MATCH($U478,RM_KEY,0))="","",INDEX(RM_L_Exp,MATCH($U478,RM_KEY,0))),"")</f>
        <v/>
      </c>
      <c r="BA478" s="94" t="str">
        <f>IFERROR(IF(INDEX(RM_L_Edu,MATCH($U478,RM_KEY,0))="","",INDEX(RM_L_Edu,MATCH($U478,RM_KEY,0))),"")</f>
        <v/>
      </c>
      <c r="BB478" s="89" t="inlineStr">
        <is>
          <t>M</t>
        </is>
      </c>
      <c r="BC478" s="90" t="inlineStr">
        <is>
          <t>L</t>
        </is>
      </c>
      <c r="BD478" s="90" t="inlineStr">
        <is>
          <t>M</t>
        </is>
      </c>
      <c r="BE478" s="90" t="inlineStr">
        <is>
          <t>L</t>
        </is>
      </c>
      <c r="BF478" s="90" t="n"/>
      <c r="BG478" s="90" t="inlineStr">
        <is>
          <t>H</t>
        </is>
      </c>
      <c r="BH478" s="90" t="inlineStr">
        <is>
          <t>M</t>
        </is>
      </c>
      <c r="BI478" s="93" t="n"/>
      <c r="BJ478" s="94" t="n"/>
      <c r="BK478" s="94" t="n"/>
      <c r="BL478" s="94" t="n"/>
      <c r="BM478" s="94" t="n"/>
      <c r="BN478" s="94" t="n"/>
      <c r="BO478" s="94" t="n"/>
      <c r="BP478" s="63" t="n"/>
      <c r="BQ478" s="95" t="str">
        <f>IF(CY478=0,"",IF(BP478&lt;&gt;"",BP478,IF(LEFT(W478,1)="X",W478,IF(OR(W478="B+",W478="C+"),INDEX(LAD_PC,MAX(1,MIN(14,MATCH(W478,LAD_PC,0)+IF((DA478-CZ478)&gt;=0.5,1,IF((DA478-CZ478)&lt;=-0.5,-1,0))))),INDEX(LAD_STD,MAX(1,MIN(12,MATCH(W478,LAD_STD,0)+IF((DA478-CZ478)&gt;=0.5,1,IF((DA478-CZ478)&lt;=-0.5,-1,0)))))))))</f>
        <v/>
      </c>
      <c r="BR478" s="86" t="str">
        <f>IF(BQ478="","",IFERROR(CHOOSE(INDEX(B_RANK,MATCH(BQ478,B_LVL,0)),"Band A · Practitioner","Band B · Specialist / Manager","B+ · Player-Coach","Band C · Principal / Head","C+ · Player-Coach","Band D · Business leadership","Band E · Enterprise leadership"),"Band X · Consultant"))</f>
        <v/>
      </c>
      <c r="BS478" s="86" t="str">
        <f>IF(BQ478="","",IF(BQ478=W478,"• Same",IF(INDEX(B_VAL,MATCH(BQ478,B_LVL,0))&gt;INDEX(B_VAL,MATCH(W478,B_LVL,0)),"▲ Up","▼ Down")))</f>
        <v/>
      </c>
      <c r="BT478" s="95" t="str">
        <f>IF(BQ478&lt;&gt;"",BQ478,W478)</f>
        <v>B1</v>
      </c>
      <c r="BU478" s="86" t="str">
        <f>IFERROR(IF($H478="","—",IF(OR(LEFT(BT478,1)="X",LEFT(INDEX($BT$7:$BT$592,MATCH($H478,$D$7:$D$592,0)),1)="X"),"—",IF(AND(LEFT(BT478,1)="E",LEFT(INDEX($BT$7:$BT$592,MATCH($H478,$D$7:$D$592,0)),1)="E"),"Exception · Band E",IF(INDEX(B_VAL,MATCH(BT478,B_LVL,0))&gt;=INDEX(B_VAL,MATCH(INDEX($BT$7:$BT$592,MATCH($H478,$D$7:$D$592,0)),B_LVL,0)),"⚠ At or above the manager",IF(INDEX(B_RANK,MATCH(BT478,B_LVL,0))=INDEX(B_RANK,MATCH(INDEX($BT$7:$BT$592,MATCH($H478,$D$7:$D$592,0)),B_LVL,0)),"⚠ Same band as the manager","OK"))))),"—")</f>
        <v>OK</v>
      </c>
      <c r="BV478" s="64" t="n"/>
      <c r="BW478" s="20">
        <f>IFERROR(INDEX(LMH_PTS,MATCH(AG478,LMH_KEY,0)),0)</f>
        <v>9</v>
      </c>
      <c r="BX478" s="21">
        <f>IFERROR(INDEX(LMH_PTS,MATCH(AH478,LMH_KEY,0)),0)</f>
        <v>3</v>
      </c>
      <c r="BY478" s="21">
        <f>IFERROR(INDEX(LMH_PTS,MATCH(AI478,LMH_KEY,0)),0)</f>
        <v>3</v>
      </c>
      <c r="BZ478" s="21">
        <f>IFERROR(INDEX(LMH_PTS,MATCH(AJ478,LMH_KEY,0)),0)</f>
        <v>1</v>
      </c>
      <c r="CA478" s="21">
        <f>IFERROR(INDEX(LMH_PTS,MATCH(AK478,LMH_KEY,0)),0)</f>
        <v>1</v>
      </c>
      <c r="CB478" s="21">
        <f>IFERROR(INDEX(LMH_PTS,MATCH(AL478,LMH_KEY,0)),0)</f>
        <v>1</v>
      </c>
      <c r="CC478" s="21">
        <f>IFERROR(INDEX(LMH_PTS,MATCH(AM478,LMH_KEY,0)),0)</f>
        <v>1</v>
      </c>
      <c r="CD478" s="21">
        <f>IFERROR(INDEX(LMH_PTS,MATCH(IF(AU478&lt;&gt;"",AU478,AG478),LMH_KEY,0)),0)</f>
        <v>9</v>
      </c>
      <c r="CE478" s="21">
        <f>IFERROR(INDEX(LMH_PTS,MATCH(IF(AV478&lt;&gt;"",AV478,AH478),LMH_KEY,0)),0)</f>
        <v>3</v>
      </c>
      <c r="CF478" s="21">
        <f>IFERROR(INDEX(LMH_PTS,MATCH(IF(AW478&lt;&gt;"",AW478,AI478),LMH_KEY,0)),0)</f>
        <v>3</v>
      </c>
      <c r="CG478" s="21">
        <f>IFERROR(INDEX(LMH_PTS,MATCH(IF(AX478&lt;&gt;"",AX478,AJ478),LMH_KEY,0)),0)</f>
        <v>1</v>
      </c>
      <c r="CH478" s="21">
        <f>IFERROR(INDEX(LMH_PTS,MATCH(IF(AY478&lt;&gt;"",AY478,AK478),LMH_KEY,0)),0)</f>
        <v>1</v>
      </c>
      <c r="CI478" s="21">
        <f>IFERROR(INDEX(LMH_PTS,MATCH(IF(AZ478&lt;&gt;"",AZ478,AL478),LMH_KEY,0)),0)</f>
        <v>1</v>
      </c>
      <c r="CJ478" s="21">
        <f>IFERROR(INDEX(LMH_PTS,MATCH(IF(BA478&lt;&gt;"",BA478,AM478),LMH_KEY,0)),0)</f>
        <v>1</v>
      </c>
      <c r="CK478" s="21">
        <f>IF(BB478="",0,IFERROR(INDEX(LMH_STEP,MATCH(BB478,LMH_KEY,0)),0))</f>
        <v>0</v>
      </c>
      <c r="CL478" s="21">
        <f>IF(BC478="",0,IFERROR(INDEX(LMH_STEP,MATCH(BC478,LMH_KEY,0)),0))</f>
        <v>-1</v>
      </c>
      <c r="CM478" s="21">
        <f>IF(BD478="",0,IFERROR(INDEX(LMH_STEP,MATCH(BD478,LMH_KEY,0)),0))</f>
        <v>0</v>
      </c>
      <c r="CN478" s="21">
        <f>IF(BE478="",0,IFERROR(INDEX(LMH_STEP,MATCH(BE478,LMH_KEY,0)),0))</f>
        <v>-1</v>
      </c>
      <c r="CO478" s="21">
        <f>IF(BF478="",0,IFERROR(INDEX(LMH_STEP,MATCH(BF478,LMH_KEY,0)),0))</f>
        <v>0</v>
      </c>
      <c r="CP478" s="21">
        <f>IF(BG478="",0,IFERROR(INDEX(LMH_STEP,MATCH(BG478,LMH_KEY,0)),0))</f>
        <v>1</v>
      </c>
      <c r="CQ478" s="21">
        <f>IF(BH478="",0,IFERROR(INDEX(LMH_STEP,MATCH(BH478,LMH_KEY,0)),0))</f>
        <v>0</v>
      </c>
      <c r="CR478" s="21">
        <f>IF(BI478&lt;&gt;"",IFERROR(INDEX(LMH_STEP,MATCH(BI478,LMH_KEY,0)),0),CK478)</f>
        <v>0</v>
      </c>
      <c r="CS478" s="21">
        <f>IF(BJ478&lt;&gt;"",IFERROR(INDEX(LMH_STEP,MATCH(BJ478,LMH_KEY,0)),0),CL478)</f>
        <v>-1</v>
      </c>
      <c r="CT478" s="21">
        <f>IF(BK478&lt;&gt;"",IFERROR(INDEX(LMH_STEP,MATCH(BK478,LMH_KEY,0)),0),CM478)</f>
        <v>0</v>
      </c>
      <c r="CU478" s="21">
        <f>IF(BL478&lt;&gt;"",IFERROR(INDEX(LMH_STEP,MATCH(BL478,LMH_KEY,0)),0),CN478)</f>
        <v>-1</v>
      </c>
      <c r="CV478" s="21">
        <f>IF(BM478&lt;&gt;"",IFERROR(INDEX(LMH_STEP,MATCH(BM478,LMH_KEY,0)),0),CO478)</f>
        <v>0</v>
      </c>
      <c r="CW478" s="21">
        <f>IF(BN478&lt;&gt;"",IFERROR(INDEX(LMH_STEP,MATCH(BN478,LMH_KEY,0)),0),CP478)</f>
        <v>1</v>
      </c>
      <c r="CX478" s="21">
        <f>IF(BO478&lt;&gt;"",IFERROR(INDEX(LMH_STEP,MATCH(BO478,LMH_KEY,0)),0),CQ478)</f>
        <v>0</v>
      </c>
      <c r="CY478" s="21">
        <f>COUNTA(BI478:BO478)+IF(BP478&lt;&gt;"",1,0)+IFERROR(INDEX(RM_LCNT,MATCH($U478,RM_KEY,0)),0)</f>
        <v>0</v>
      </c>
      <c r="CZ478" s="21">
        <f>IF((BW478+BX478+BY478+BZ478+CA478+CB478+CC478)=0,0,(BW478*CK478+BX478*CL478+BY478*CM478+BZ478*CN478+CA478*CO478+CB478*CP478+CC478*CQ478)/(BW478+BX478+BY478+BZ478+CA478+CB478+CC478))</f>
        <v>-0.157894736842105</v>
      </c>
      <c r="DA478" s="21">
        <f>IF((CD478+CE478+CF478+CG478+CH478+CI478+CJ478)=0,0,(CD478*CR478+CE478*CS478+CF478*CT478+CG478*CU478+CH478*CV478+CI478*CW478+CJ478*CX478)/(CD478+CE478+CF478+CG478+CH478+CI478+CJ478))</f>
        <v>-0.157894736842105</v>
      </c>
    </row>
    <row r="479" ht="70" customHeight="1">
      <c r="A479" s="59" t="inlineStr">
        <is>
          <t>Corporate</t>
        </is>
      </c>
      <c r="B479" s="17" t="inlineStr">
        <is>
          <t>HR</t>
        </is>
      </c>
      <c r="C479" s="17" t="n">
        <v>2</v>
      </c>
      <c r="D479" s="17" t="inlineStr">
        <is>
          <t>IRIS2152</t>
        </is>
      </c>
      <c r="E479" s="17" t="inlineStr">
        <is>
          <t>Nikitha Nair</t>
        </is>
      </c>
      <c r="F479" s="17" t="inlineStr">
        <is>
          <t>Employee Experience Specialist</t>
        </is>
      </c>
      <c r="G479" s="17" t="inlineStr">
        <is>
          <t>Shweta Jha</t>
        </is>
      </c>
      <c r="H479" s="17" t="inlineStr">
        <is>
          <t>IRIS2533</t>
        </is>
      </c>
      <c r="I479" s="17" t="n">
        <v>4.2</v>
      </c>
      <c r="J479" s="17" t="inlineStr">
        <is>
          <t>MBA</t>
        </is>
      </c>
      <c r="K479" s="17" t="n"/>
      <c r="L479" s="82" t="inlineStr">
        <is>
          <t>20 of 20</t>
        </is>
      </c>
      <c r="M479" s="83" t="n"/>
      <c r="N479" s="83" t="n"/>
      <c r="O479" s="83" t="inlineStr">
        <is>
          <t>Latest rating: Not rated · manager · 9-box: Not placed · manager</t>
        </is>
      </c>
      <c r="P479" s="83" t="inlineStr">
        <is>
          <t>Complexity &amp; Expertise: A3: Onboarding, exits, grievance management, medical insurance, letters, performance management support → moved down 0.5
Autonomy &amp; Decision: A3: Decides employee connects, communications and engagement activities → moved down 0.5
Accountability &amp; Impact: A3: Employee experience from onboarding through exit, including grievances → moved down 0.2
Leadership &amp; Strategy: A2: Coordinates stakeholders; no guidance of others described; 1 direct report → moved down 0.5</t>
        </is>
      </c>
      <c r="Q479" s="84" t="inlineStr">
        <is>
          <t>Open ▸</t>
        </is>
      </c>
      <c r="R479" s="84" t="inlineStr">
        <is>
          <t>Card ▸</t>
        </is>
      </c>
      <c r="S479" s="85" t="inlineStr">
        <is>
          <t>Human Resources</t>
        </is>
      </c>
      <c r="T479" s="86" t="inlineStr">
        <is>
          <t>HR Operations &amp; Payroll</t>
        </is>
      </c>
      <c r="U479" s="86" t="inlineStr">
        <is>
          <t>R047</t>
        </is>
      </c>
      <c r="V479" s="86" t="inlineStr">
        <is>
          <t>HR Operations &amp; Payroll · IC</t>
        </is>
      </c>
      <c r="W479" s="99" t="inlineStr">
        <is>
          <t>B1</t>
        </is>
      </c>
      <c r="X479" s="86" t="inlineStr">
        <is>
          <t>Band B · Specialist / Manager</t>
        </is>
      </c>
      <c r="Y479" s="86" t="inlineStr">
        <is>
          <t>HR Specialist – POD Lead</t>
        </is>
      </c>
      <c r="Z479" s="86" t="n"/>
      <c r="AA479" s="86" t="inlineStr">
        <is>
          <t>Placed at B1 by the evidence: six ratings × market-derived weights and rules R1–R13 · no move needed for the reporting line</t>
        </is>
      </c>
      <c r="AB479" s="86" t="n"/>
      <c r="AC479" s="88" t="inlineStr">
        <is>
          <t>B1</t>
        </is>
      </c>
      <c r="AD479" s="21" t="inlineStr">
        <is>
          <t>Medium · 4.2 yrs vs market 4–8 yrs for B1</t>
        </is>
      </c>
      <c r="AE479" s="21" t="inlineStr">
        <is>
          <t>1 direct reports · norm IC: none · Team Lead: 3–5</t>
        </is>
      </c>
      <c r="AF479" s="21" t="inlineStr">
        <is>
          <t>P3 / M2 · SFIA 4 Enable</t>
        </is>
      </c>
      <c r="AG479" s="89" t="str">
        <f>IFERROR(IF(INDEX(RM_I_C,MATCH($U479,RM_KEY,0))="","",INDEX(RM_I_C,MATCH($U479,RM_KEY,0))),"")</f>
        <v>H</v>
      </c>
      <c r="AH479" s="90" t="str">
        <f>IFERROR(IF(INDEX(RM_I_Au,MATCH($U479,RM_KEY,0))="","",INDEX(RM_I_Au,MATCH($U479,RM_KEY,0))),"")</f>
        <v>M</v>
      </c>
      <c r="AI479" s="90" t="str">
        <f>IFERROR(IF(INDEX(RM_I_Ac,MATCH($U479,RM_KEY,0))="","",INDEX(RM_I_Ac,MATCH($U479,RM_KEY,0))),"")</f>
        <v>M</v>
      </c>
      <c r="AJ479" s="90" t="str">
        <f>IFERROR(IF(INDEX(RM_I_L,MATCH($U479,RM_KEY,0))="","",INDEX(RM_I_L,MATCH($U479,RM_KEY,0))),"")</f>
        <v>L</v>
      </c>
      <c r="AK479" s="90" t="str">
        <f>IFERROR(IF(INDEX(RM_I_BI,MATCH($U479,RM_KEY,0))="","",INDEX(RM_I_BI,MATCH($U479,RM_KEY,0))),"")</f>
        <v>L</v>
      </c>
      <c r="AL479" s="90" t="str">
        <f>IFERROR(IF(INDEX(RM_I_Exp,MATCH($U479,RM_KEY,0))="","",INDEX(RM_I_Exp,MATCH($U479,RM_KEY,0))),"")</f>
        <v>L</v>
      </c>
      <c r="AM479" s="90" t="str">
        <f>IFERROR(IF(INDEX(RM_I_Edu,MATCH($U479,RM_KEY,0))="","",INDEX(RM_I_Edu,MATCH($U479,RM_KEY,0))),"")</f>
        <v>L</v>
      </c>
      <c r="AN479" s="91" t="str">
        <f>IFERROR(IF(INDEX(RM_M_C,MATCH($U479,RM_KEY,0))="","",INDEX(RM_M_C,MATCH($U479,RM_KEY,0))),"")</f>
        <v>H</v>
      </c>
      <c r="AO479" s="92" t="str">
        <f>IFERROR(IF(INDEX(RM_M_Au,MATCH($U479,RM_KEY,0))="","",INDEX(RM_M_Au,MATCH($U479,RM_KEY,0))),"")</f>
        <v>M</v>
      </c>
      <c r="AP479" s="92" t="str">
        <f>IFERROR(IF(INDEX(RM_M_Ac,MATCH($U479,RM_KEY,0))="","",INDEX(RM_M_Ac,MATCH($U479,RM_KEY,0))),"")</f>
        <v>M</v>
      </c>
      <c r="AQ479" s="92" t="str">
        <f>IFERROR(IF(INDEX(RM_M_L,MATCH($U479,RM_KEY,0))="","",INDEX(RM_M_L,MATCH($U479,RM_KEY,0))),"")</f>
        <v>L</v>
      </c>
      <c r="AR479" s="92" t="str">
        <f>IFERROR(IF(INDEX(RM_M_BI,MATCH($U479,RM_KEY,0))="","",INDEX(RM_M_BI,MATCH($U479,RM_KEY,0))),"")</f>
        <v>L</v>
      </c>
      <c r="AS479" s="92" t="str">
        <f>IFERROR(IF(INDEX(RM_M_Exp,MATCH($U479,RM_KEY,0))="","",INDEX(RM_M_Exp,MATCH($U479,RM_KEY,0))),"")</f>
        <v>L</v>
      </c>
      <c r="AT479" s="92" t="str">
        <f>IFERROR(IF(INDEX(RM_M_Edu,MATCH($U479,RM_KEY,0))="","",INDEX(RM_M_Edu,MATCH($U479,RM_KEY,0))),"")</f>
        <v>L</v>
      </c>
      <c r="AU479" s="93" t="str">
        <f>IFERROR(IF(INDEX(RM_L_C,MATCH($U479,RM_KEY,0))="","",INDEX(RM_L_C,MATCH($U479,RM_KEY,0))),"")</f>
        <v/>
      </c>
      <c r="AV479" s="94" t="str">
        <f>IFERROR(IF(INDEX(RM_L_Au,MATCH($U479,RM_KEY,0))="","",INDEX(RM_L_Au,MATCH($U479,RM_KEY,0))),"")</f>
        <v/>
      </c>
      <c r="AW479" s="94" t="str">
        <f>IFERROR(IF(INDEX(RM_L_Ac,MATCH($U479,RM_KEY,0))="","",INDEX(RM_L_Ac,MATCH($U479,RM_KEY,0))),"")</f>
        <v/>
      </c>
      <c r="AX479" s="94" t="str">
        <f>IFERROR(IF(INDEX(RM_L_L,MATCH($U479,RM_KEY,0))="","",INDEX(RM_L_L,MATCH($U479,RM_KEY,0))),"")</f>
        <v/>
      </c>
      <c r="AY479" s="94" t="str">
        <f>IFERROR(IF(INDEX(RM_L_BI,MATCH($U479,RM_KEY,0))="","",INDEX(RM_L_BI,MATCH($U479,RM_KEY,0))),"")</f>
        <v/>
      </c>
      <c r="AZ479" s="94" t="str">
        <f>IFERROR(IF(INDEX(RM_L_Exp,MATCH($U479,RM_KEY,0))="","",INDEX(RM_L_Exp,MATCH($U479,RM_KEY,0))),"")</f>
        <v/>
      </c>
      <c r="BA479" s="94" t="str">
        <f>IFERROR(IF(INDEX(RM_L_Edu,MATCH($U479,RM_KEY,0))="","",INDEX(RM_L_Edu,MATCH($U479,RM_KEY,0))),"")</f>
        <v/>
      </c>
      <c r="BB479" s="89" t="inlineStr">
        <is>
          <t>M</t>
        </is>
      </c>
      <c r="BC479" s="90" t="inlineStr">
        <is>
          <t>M</t>
        </is>
      </c>
      <c r="BD479" s="90" t="inlineStr">
        <is>
          <t>M</t>
        </is>
      </c>
      <c r="BE479" s="90" t="inlineStr">
        <is>
          <t>L</t>
        </is>
      </c>
      <c r="BF479" s="90" t="n"/>
      <c r="BG479" s="90" t="inlineStr">
        <is>
          <t>M</t>
        </is>
      </c>
      <c r="BH479" s="90" t="inlineStr">
        <is>
          <t>H</t>
        </is>
      </c>
      <c r="BI479" s="93" t="n"/>
      <c r="BJ479" s="94" t="n"/>
      <c r="BK479" s="94" t="n"/>
      <c r="BL479" s="94" t="n"/>
      <c r="BM479" s="94" t="n"/>
      <c r="BN479" s="94" t="n"/>
      <c r="BO479" s="94" t="n"/>
      <c r="BP479" s="63" t="n"/>
      <c r="BQ479" s="95" t="str">
        <f>IF(CY479=0,"",IF(BP479&lt;&gt;"",BP479,IF(LEFT(W479,1)="X",W479,IF(OR(W479="B+",W479="C+"),INDEX(LAD_PC,MAX(1,MIN(14,MATCH(W479,LAD_PC,0)+IF((DA479-CZ479)&gt;=0.5,1,IF((DA479-CZ479)&lt;=-0.5,-1,0))))),INDEX(LAD_STD,MAX(1,MIN(12,MATCH(W479,LAD_STD,0)+IF((DA479-CZ479)&gt;=0.5,1,IF((DA479-CZ479)&lt;=-0.5,-1,0)))))))))</f>
        <v/>
      </c>
      <c r="BR479" s="86" t="str">
        <f>IF(BQ479="","",IFERROR(CHOOSE(INDEX(B_RANK,MATCH(BQ479,B_LVL,0)),"Band A · Practitioner","Band B · Specialist / Manager","B+ · Player-Coach","Band C · Principal / Head","C+ · Player-Coach","Band D · Business leadership","Band E · Enterprise leadership"),"Band X · Consultant"))</f>
        <v/>
      </c>
      <c r="BS479" s="86" t="str">
        <f>IF(BQ479="","",IF(BQ479=W479,"• Same",IF(INDEX(B_VAL,MATCH(BQ479,B_LVL,0))&gt;INDEX(B_VAL,MATCH(W479,B_LVL,0)),"▲ Up","▼ Down")))</f>
        <v/>
      </c>
      <c r="BT479" s="95" t="str">
        <f>IF(BQ479&lt;&gt;"",BQ479,W479)</f>
        <v>B1</v>
      </c>
      <c r="BU479" s="86" t="str">
        <f>IFERROR(IF($H479="","—",IF(OR(LEFT(BT479,1)="X",LEFT(INDEX($BT$7:$BT$592,MATCH($H479,$D$7:$D$592,0)),1)="X"),"—",IF(AND(LEFT(BT479,1)="E",LEFT(INDEX($BT$7:$BT$592,MATCH($H479,$D$7:$D$592,0)),1)="E"),"Exception · Band E",IF(INDEX(B_VAL,MATCH(BT479,B_LVL,0))&gt;=INDEX(B_VAL,MATCH(INDEX($BT$7:$BT$592,MATCH($H479,$D$7:$D$592,0)),B_LVL,0)),"⚠ At or above the manager",IF(INDEX(B_RANK,MATCH(BT479,B_LVL,0))=INDEX(B_RANK,MATCH(INDEX($BT$7:$BT$592,MATCH($H479,$D$7:$D$592,0)),B_LVL,0)),"⚠ Same band as the manager","OK"))))),"—")</f>
        <v>OK</v>
      </c>
      <c r="BV479" s="64" t="n"/>
      <c r="BW479" s="20">
        <f>IFERROR(INDEX(LMH_PTS,MATCH(AG479,LMH_KEY,0)),0)</f>
        <v>9</v>
      </c>
      <c r="BX479" s="21">
        <f>IFERROR(INDEX(LMH_PTS,MATCH(AH479,LMH_KEY,0)),0)</f>
        <v>3</v>
      </c>
      <c r="BY479" s="21">
        <f>IFERROR(INDEX(LMH_PTS,MATCH(AI479,LMH_KEY,0)),0)</f>
        <v>3</v>
      </c>
      <c r="BZ479" s="21">
        <f>IFERROR(INDEX(LMH_PTS,MATCH(AJ479,LMH_KEY,0)),0)</f>
        <v>1</v>
      </c>
      <c r="CA479" s="21">
        <f>IFERROR(INDEX(LMH_PTS,MATCH(AK479,LMH_KEY,0)),0)</f>
        <v>1</v>
      </c>
      <c r="CB479" s="21">
        <f>IFERROR(INDEX(LMH_PTS,MATCH(AL479,LMH_KEY,0)),0)</f>
        <v>1</v>
      </c>
      <c r="CC479" s="21">
        <f>IFERROR(INDEX(LMH_PTS,MATCH(AM479,LMH_KEY,0)),0)</f>
        <v>1</v>
      </c>
      <c r="CD479" s="21">
        <f>IFERROR(INDEX(LMH_PTS,MATCH(IF(AU479&lt;&gt;"",AU479,AG479),LMH_KEY,0)),0)</f>
        <v>9</v>
      </c>
      <c r="CE479" s="21">
        <f>IFERROR(INDEX(LMH_PTS,MATCH(IF(AV479&lt;&gt;"",AV479,AH479),LMH_KEY,0)),0)</f>
        <v>3</v>
      </c>
      <c r="CF479" s="21">
        <f>IFERROR(INDEX(LMH_PTS,MATCH(IF(AW479&lt;&gt;"",AW479,AI479),LMH_KEY,0)),0)</f>
        <v>3</v>
      </c>
      <c r="CG479" s="21">
        <f>IFERROR(INDEX(LMH_PTS,MATCH(IF(AX479&lt;&gt;"",AX479,AJ479),LMH_KEY,0)),0)</f>
        <v>1</v>
      </c>
      <c r="CH479" s="21">
        <f>IFERROR(INDEX(LMH_PTS,MATCH(IF(AY479&lt;&gt;"",AY479,AK479),LMH_KEY,0)),0)</f>
        <v>1</v>
      </c>
      <c r="CI479" s="21">
        <f>IFERROR(INDEX(LMH_PTS,MATCH(IF(AZ479&lt;&gt;"",AZ479,AL479),LMH_KEY,0)),0)</f>
        <v>1</v>
      </c>
      <c r="CJ479" s="21">
        <f>IFERROR(INDEX(LMH_PTS,MATCH(IF(BA479&lt;&gt;"",BA479,AM479),LMH_KEY,0)),0)</f>
        <v>1</v>
      </c>
      <c r="CK479" s="21">
        <f>IF(BB479="",0,IFERROR(INDEX(LMH_STEP,MATCH(BB479,LMH_KEY,0)),0))</f>
        <v>0</v>
      </c>
      <c r="CL479" s="21">
        <f>IF(BC479="",0,IFERROR(INDEX(LMH_STEP,MATCH(BC479,LMH_KEY,0)),0))</f>
        <v>0</v>
      </c>
      <c r="CM479" s="21">
        <f>IF(BD479="",0,IFERROR(INDEX(LMH_STEP,MATCH(BD479,LMH_KEY,0)),0))</f>
        <v>0</v>
      </c>
      <c r="CN479" s="21">
        <f>IF(BE479="",0,IFERROR(INDEX(LMH_STEP,MATCH(BE479,LMH_KEY,0)),0))</f>
        <v>-1</v>
      </c>
      <c r="CO479" s="21">
        <f>IF(BF479="",0,IFERROR(INDEX(LMH_STEP,MATCH(BF479,LMH_KEY,0)),0))</f>
        <v>0</v>
      </c>
      <c r="CP479" s="21">
        <f>IF(BG479="",0,IFERROR(INDEX(LMH_STEP,MATCH(BG479,LMH_KEY,0)),0))</f>
        <v>0</v>
      </c>
      <c r="CQ479" s="21">
        <f>IF(BH479="",0,IFERROR(INDEX(LMH_STEP,MATCH(BH479,LMH_KEY,0)),0))</f>
        <v>1</v>
      </c>
      <c r="CR479" s="21">
        <f>IF(BI479&lt;&gt;"",IFERROR(INDEX(LMH_STEP,MATCH(BI479,LMH_KEY,0)),0),CK479)</f>
        <v>0</v>
      </c>
      <c r="CS479" s="21">
        <f>IF(BJ479&lt;&gt;"",IFERROR(INDEX(LMH_STEP,MATCH(BJ479,LMH_KEY,0)),0),CL479)</f>
        <v>0</v>
      </c>
      <c r="CT479" s="21">
        <f>IF(BK479&lt;&gt;"",IFERROR(INDEX(LMH_STEP,MATCH(BK479,LMH_KEY,0)),0),CM479)</f>
        <v>0</v>
      </c>
      <c r="CU479" s="21">
        <f>IF(BL479&lt;&gt;"",IFERROR(INDEX(LMH_STEP,MATCH(BL479,LMH_KEY,0)),0),CN479)</f>
        <v>-1</v>
      </c>
      <c r="CV479" s="21">
        <f>IF(BM479&lt;&gt;"",IFERROR(INDEX(LMH_STEP,MATCH(BM479,LMH_KEY,0)),0),CO479)</f>
        <v>0</v>
      </c>
      <c r="CW479" s="21">
        <f>IF(BN479&lt;&gt;"",IFERROR(INDEX(LMH_STEP,MATCH(BN479,LMH_KEY,0)),0),CP479)</f>
        <v>0</v>
      </c>
      <c r="CX479" s="21">
        <f>IF(BO479&lt;&gt;"",IFERROR(INDEX(LMH_STEP,MATCH(BO479,LMH_KEY,0)),0),CQ479)</f>
        <v>1</v>
      </c>
      <c r="CY479" s="21">
        <f>COUNTA(BI479:BO479)+IF(BP479&lt;&gt;"",1,0)+IFERROR(INDEX(RM_LCNT,MATCH($U479,RM_KEY,0)),0)</f>
        <v>0</v>
      </c>
      <c r="CZ479" s="21">
        <f>IF((BW479+BX479+BY479+BZ479+CA479+CB479+CC479)=0,0,(BW479*CK479+BX479*CL479+BY479*CM479+BZ479*CN479+CA479*CO479+CB479*CP479+CC479*CQ479)/(BW479+BX479+BY479+BZ479+CA479+CB479+CC479))</f>
        <v>0</v>
      </c>
      <c r="DA479" s="21">
        <f>IF((CD479+CE479+CF479+CG479+CH479+CI479+CJ479)=0,0,(CD479*CR479+CE479*CS479+CF479*CT479+CG479*CU479+CH479*CV479+CI479*CW479+CJ479*CX479)/(CD479+CE479+CF479+CG479+CH479+CI479+CJ479))</f>
        <v>0</v>
      </c>
    </row>
    <row r="480" ht="70" customHeight="1">
      <c r="A480" s="59" t="inlineStr">
        <is>
          <t>Corporate</t>
        </is>
      </c>
      <c r="B480" s="17" t="inlineStr">
        <is>
          <t>HR</t>
        </is>
      </c>
      <c r="C480" s="17" t="n">
        <v>3</v>
      </c>
      <c r="D480" s="17" t="inlineStr">
        <is>
          <t>IRIS2558</t>
        </is>
      </c>
      <c r="E480" s="17" t="inlineStr">
        <is>
          <t>Blossom Dsouza</t>
        </is>
      </c>
      <c r="F480" s="17" t="inlineStr">
        <is>
          <t>Executive -HR</t>
        </is>
      </c>
      <c r="G480" s="17" t="inlineStr">
        <is>
          <t>Nikitha Nair</t>
        </is>
      </c>
      <c r="H480" s="17" t="inlineStr">
        <is>
          <t>IRIS2152</t>
        </is>
      </c>
      <c r="I480" s="17" t="n">
        <v>0.9</v>
      </c>
      <c r="J480" s="17" t="inlineStr">
        <is>
          <t>Bachelors</t>
        </is>
      </c>
      <c r="K480" s="17" t="n"/>
      <c r="L480" s="82" t="inlineStr">
        <is>
          <t>19 of 20</t>
        </is>
      </c>
      <c r="M480" s="83" t="n"/>
      <c r="N480" s="83" t="n"/>
      <c r="O480" s="83" t="inlineStr">
        <is>
          <t>Latest rating: Not rated · manager · 9-box: Not placed · manager</t>
        </is>
      </c>
      <c r="P480" s="83" t="inlineStr">
        <is>
          <t>Complexity &amp; Expertise: A2: Onboarding, exits, BGV coordination, HR ops trackers, engagement activities → matches the start
Autonomy &amp; Decision: A2: Decides engagement and onboarding activities; escalates when needed → matches the start
Accountability &amp; Impact: A2: Own onboarding work: accuracy and timeliness → matches the start
Leadership &amp; Strategy: A1: No guidance or leadership of others described → matches the start</t>
        </is>
      </c>
      <c r="Q480" s="84" t="inlineStr">
        <is>
          <t>Open ▸</t>
        </is>
      </c>
      <c r="R480" s="84" t="inlineStr">
        <is>
          <t>Card ▸</t>
        </is>
      </c>
      <c r="S480" s="85" t="inlineStr">
        <is>
          <t>Human Resources</t>
        </is>
      </c>
      <c r="T480" s="86" t="inlineStr">
        <is>
          <t>HR Operations &amp; Payroll</t>
        </is>
      </c>
      <c r="U480" s="86" t="inlineStr">
        <is>
          <t>R047</t>
        </is>
      </c>
      <c r="V480" s="86" t="inlineStr">
        <is>
          <t>HR Operations &amp; Payroll · IC</t>
        </is>
      </c>
      <c r="W480" s="101" t="inlineStr">
        <is>
          <t>A2</t>
        </is>
      </c>
      <c r="X480" s="86" t="inlineStr">
        <is>
          <t>Band A · Practitioner</t>
        </is>
      </c>
      <c r="Y480" s="86" t="inlineStr">
        <is>
          <t>HR Executive</t>
        </is>
      </c>
      <c r="Z480" s="86" t="n"/>
      <c r="AA480" s="86" t="inlineStr">
        <is>
          <t>Placed at A2 by the evidence: six ratings × market-derived weights and rules R1–R13 · no move needed for the reporting line</t>
        </is>
      </c>
      <c r="AB480" s="86" t="n"/>
      <c r="AC480" s="88" t="inlineStr">
        <is>
          <t>A2</t>
        </is>
      </c>
      <c r="AD480" s="21" t="inlineStr">
        <is>
          <t>Medium · 0.9 yrs vs market 0–3 yrs for A2</t>
        </is>
      </c>
      <c r="AE480" s="21" t="n"/>
      <c r="AF480" s="21" t="inlineStr">
        <is>
          <t>P1–P2 · SFIA 2 Assist</t>
        </is>
      </c>
      <c r="AG480" s="89" t="str">
        <f>IFERROR(IF(INDEX(RM_I_C,MATCH($U480,RM_KEY,0))="","",INDEX(RM_I_C,MATCH($U480,RM_KEY,0))),"")</f>
        <v>H</v>
      </c>
      <c r="AH480" s="90" t="str">
        <f>IFERROR(IF(INDEX(RM_I_Au,MATCH($U480,RM_KEY,0))="","",INDEX(RM_I_Au,MATCH($U480,RM_KEY,0))),"")</f>
        <v>M</v>
      </c>
      <c r="AI480" s="90" t="str">
        <f>IFERROR(IF(INDEX(RM_I_Ac,MATCH($U480,RM_KEY,0))="","",INDEX(RM_I_Ac,MATCH($U480,RM_KEY,0))),"")</f>
        <v>M</v>
      </c>
      <c r="AJ480" s="90" t="str">
        <f>IFERROR(IF(INDEX(RM_I_L,MATCH($U480,RM_KEY,0))="","",INDEX(RM_I_L,MATCH($U480,RM_KEY,0))),"")</f>
        <v>L</v>
      </c>
      <c r="AK480" s="90" t="str">
        <f>IFERROR(IF(INDEX(RM_I_BI,MATCH($U480,RM_KEY,0))="","",INDEX(RM_I_BI,MATCH($U480,RM_KEY,0))),"")</f>
        <v>L</v>
      </c>
      <c r="AL480" s="90" t="str">
        <f>IFERROR(IF(INDEX(RM_I_Exp,MATCH($U480,RM_KEY,0))="","",INDEX(RM_I_Exp,MATCH($U480,RM_KEY,0))),"")</f>
        <v>L</v>
      </c>
      <c r="AM480" s="90" t="str">
        <f>IFERROR(IF(INDEX(RM_I_Edu,MATCH($U480,RM_KEY,0))="","",INDEX(RM_I_Edu,MATCH($U480,RM_KEY,0))),"")</f>
        <v>L</v>
      </c>
      <c r="AN480" s="91" t="str">
        <f>IFERROR(IF(INDEX(RM_M_C,MATCH($U480,RM_KEY,0))="","",INDEX(RM_M_C,MATCH($U480,RM_KEY,0))),"")</f>
        <v>H</v>
      </c>
      <c r="AO480" s="92" t="str">
        <f>IFERROR(IF(INDEX(RM_M_Au,MATCH($U480,RM_KEY,0))="","",INDEX(RM_M_Au,MATCH($U480,RM_KEY,0))),"")</f>
        <v>M</v>
      </c>
      <c r="AP480" s="92" t="str">
        <f>IFERROR(IF(INDEX(RM_M_Ac,MATCH($U480,RM_KEY,0))="","",INDEX(RM_M_Ac,MATCH($U480,RM_KEY,0))),"")</f>
        <v>M</v>
      </c>
      <c r="AQ480" s="92" t="str">
        <f>IFERROR(IF(INDEX(RM_M_L,MATCH($U480,RM_KEY,0))="","",INDEX(RM_M_L,MATCH($U480,RM_KEY,0))),"")</f>
        <v>L</v>
      </c>
      <c r="AR480" s="92" t="str">
        <f>IFERROR(IF(INDEX(RM_M_BI,MATCH($U480,RM_KEY,0))="","",INDEX(RM_M_BI,MATCH($U480,RM_KEY,0))),"")</f>
        <v>L</v>
      </c>
      <c r="AS480" s="92" t="str">
        <f>IFERROR(IF(INDEX(RM_M_Exp,MATCH($U480,RM_KEY,0))="","",INDEX(RM_M_Exp,MATCH($U480,RM_KEY,0))),"")</f>
        <v>L</v>
      </c>
      <c r="AT480" s="92" t="str">
        <f>IFERROR(IF(INDEX(RM_M_Edu,MATCH($U480,RM_KEY,0))="","",INDEX(RM_M_Edu,MATCH($U480,RM_KEY,0))),"")</f>
        <v>L</v>
      </c>
      <c r="AU480" s="93" t="str">
        <f>IFERROR(IF(INDEX(RM_L_C,MATCH($U480,RM_KEY,0))="","",INDEX(RM_L_C,MATCH($U480,RM_KEY,0))),"")</f>
        <v/>
      </c>
      <c r="AV480" s="94" t="str">
        <f>IFERROR(IF(INDEX(RM_L_Au,MATCH($U480,RM_KEY,0))="","",INDEX(RM_L_Au,MATCH($U480,RM_KEY,0))),"")</f>
        <v/>
      </c>
      <c r="AW480" s="94" t="str">
        <f>IFERROR(IF(INDEX(RM_L_Ac,MATCH($U480,RM_KEY,0))="","",INDEX(RM_L_Ac,MATCH($U480,RM_KEY,0))),"")</f>
        <v/>
      </c>
      <c r="AX480" s="94" t="str">
        <f>IFERROR(IF(INDEX(RM_L_L,MATCH($U480,RM_KEY,0))="","",INDEX(RM_L_L,MATCH($U480,RM_KEY,0))),"")</f>
        <v/>
      </c>
      <c r="AY480" s="94" t="str">
        <f>IFERROR(IF(INDEX(RM_L_BI,MATCH($U480,RM_KEY,0))="","",INDEX(RM_L_BI,MATCH($U480,RM_KEY,0))),"")</f>
        <v/>
      </c>
      <c r="AZ480" s="94" t="str">
        <f>IFERROR(IF(INDEX(RM_L_Exp,MATCH($U480,RM_KEY,0))="","",INDEX(RM_L_Exp,MATCH($U480,RM_KEY,0))),"")</f>
        <v/>
      </c>
      <c r="BA480" s="94" t="str">
        <f>IFERROR(IF(INDEX(RM_L_Edu,MATCH($U480,RM_KEY,0))="","",INDEX(RM_L_Edu,MATCH($U480,RM_KEY,0))),"")</f>
        <v/>
      </c>
      <c r="BB480" s="89" t="inlineStr">
        <is>
          <t>M</t>
        </is>
      </c>
      <c r="BC480" s="90" t="inlineStr">
        <is>
          <t>M</t>
        </is>
      </c>
      <c r="BD480" s="90" t="inlineStr">
        <is>
          <t>M</t>
        </is>
      </c>
      <c r="BE480" s="90" t="inlineStr">
        <is>
          <t>L</t>
        </is>
      </c>
      <c r="BF480" s="90" t="n"/>
      <c r="BG480" s="90" t="inlineStr">
        <is>
          <t>M</t>
        </is>
      </c>
      <c r="BH480" s="90" t="inlineStr">
        <is>
          <t>M</t>
        </is>
      </c>
      <c r="BI480" s="93" t="n"/>
      <c r="BJ480" s="94" t="n"/>
      <c r="BK480" s="94" t="n"/>
      <c r="BL480" s="94" t="n"/>
      <c r="BM480" s="94" t="n"/>
      <c r="BN480" s="94" t="n"/>
      <c r="BO480" s="94" t="n"/>
      <c r="BP480" s="63" t="n"/>
      <c r="BQ480" s="95" t="str">
        <f>IF(CY480=0,"",IF(BP480&lt;&gt;"",BP480,IF(LEFT(W480,1)="X",W480,IF(OR(W480="B+",W480="C+"),INDEX(LAD_PC,MAX(1,MIN(14,MATCH(W480,LAD_PC,0)+IF((DA480-CZ480)&gt;=0.5,1,IF((DA480-CZ480)&lt;=-0.5,-1,0))))),INDEX(LAD_STD,MAX(1,MIN(12,MATCH(W480,LAD_STD,0)+IF((DA480-CZ480)&gt;=0.5,1,IF((DA480-CZ480)&lt;=-0.5,-1,0)))))))))</f>
        <v/>
      </c>
      <c r="BR480" s="86" t="str">
        <f>IF(BQ480="","",IFERROR(CHOOSE(INDEX(B_RANK,MATCH(BQ480,B_LVL,0)),"Band A · Practitioner","Band B · Specialist / Manager","B+ · Player-Coach","Band C · Principal / Head","C+ · Player-Coach","Band D · Business leadership","Band E · Enterprise leadership"),"Band X · Consultant"))</f>
        <v/>
      </c>
      <c r="BS480" s="86" t="str">
        <f>IF(BQ480="","",IF(BQ480=W480,"• Same",IF(INDEX(B_VAL,MATCH(BQ480,B_LVL,0))&gt;INDEX(B_VAL,MATCH(W480,B_LVL,0)),"▲ Up","▼ Down")))</f>
        <v/>
      </c>
      <c r="BT480" s="95" t="str">
        <f>IF(BQ480&lt;&gt;"",BQ480,W480)</f>
        <v>A2</v>
      </c>
      <c r="BU480" s="86" t="str">
        <f>IFERROR(IF($H480="","—",IF(OR(LEFT(BT480,1)="X",LEFT(INDEX($BT$7:$BT$592,MATCH($H480,$D$7:$D$592,0)),1)="X"),"—",IF(AND(LEFT(BT480,1)="E",LEFT(INDEX($BT$7:$BT$592,MATCH($H480,$D$7:$D$592,0)),1)="E"),"Exception · Band E",IF(INDEX(B_VAL,MATCH(BT480,B_LVL,0))&gt;=INDEX(B_VAL,MATCH(INDEX($BT$7:$BT$592,MATCH($H480,$D$7:$D$592,0)),B_LVL,0)),"⚠ At or above the manager",IF(INDEX(B_RANK,MATCH(BT480,B_LVL,0))=INDEX(B_RANK,MATCH(INDEX($BT$7:$BT$592,MATCH($H480,$D$7:$D$592,0)),B_LVL,0)),"⚠ Same band as the manager","OK"))))),"—")</f>
        <v>OK</v>
      </c>
      <c r="BV480" s="64" t="n"/>
      <c r="BW480" s="20">
        <f>IFERROR(INDEX(LMH_PTS,MATCH(AG480,LMH_KEY,0)),0)</f>
        <v>9</v>
      </c>
      <c r="BX480" s="21">
        <f>IFERROR(INDEX(LMH_PTS,MATCH(AH480,LMH_KEY,0)),0)</f>
        <v>3</v>
      </c>
      <c r="BY480" s="21">
        <f>IFERROR(INDEX(LMH_PTS,MATCH(AI480,LMH_KEY,0)),0)</f>
        <v>3</v>
      </c>
      <c r="BZ480" s="21">
        <f>IFERROR(INDEX(LMH_PTS,MATCH(AJ480,LMH_KEY,0)),0)</f>
        <v>1</v>
      </c>
      <c r="CA480" s="21">
        <f>IFERROR(INDEX(LMH_PTS,MATCH(AK480,LMH_KEY,0)),0)</f>
        <v>1</v>
      </c>
      <c r="CB480" s="21">
        <f>IFERROR(INDEX(LMH_PTS,MATCH(AL480,LMH_KEY,0)),0)</f>
        <v>1</v>
      </c>
      <c r="CC480" s="21">
        <f>IFERROR(INDEX(LMH_PTS,MATCH(AM480,LMH_KEY,0)),0)</f>
        <v>1</v>
      </c>
      <c r="CD480" s="21">
        <f>IFERROR(INDEX(LMH_PTS,MATCH(IF(AU480&lt;&gt;"",AU480,AG480),LMH_KEY,0)),0)</f>
        <v>9</v>
      </c>
      <c r="CE480" s="21">
        <f>IFERROR(INDEX(LMH_PTS,MATCH(IF(AV480&lt;&gt;"",AV480,AH480),LMH_KEY,0)),0)</f>
        <v>3</v>
      </c>
      <c r="CF480" s="21">
        <f>IFERROR(INDEX(LMH_PTS,MATCH(IF(AW480&lt;&gt;"",AW480,AI480),LMH_KEY,0)),0)</f>
        <v>3</v>
      </c>
      <c r="CG480" s="21">
        <f>IFERROR(INDEX(LMH_PTS,MATCH(IF(AX480&lt;&gt;"",AX480,AJ480),LMH_KEY,0)),0)</f>
        <v>1</v>
      </c>
      <c r="CH480" s="21">
        <f>IFERROR(INDEX(LMH_PTS,MATCH(IF(AY480&lt;&gt;"",AY480,AK480),LMH_KEY,0)),0)</f>
        <v>1</v>
      </c>
      <c r="CI480" s="21">
        <f>IFERROR(INDEX(LMH_PTS,MATCH(IF(AZ480&lt;&gt;"",AZ480,AL480),LMH_KEY,0)),0)</f>
        <v>1</v>
      </c>
      <c r="CJ480" s="21">
        <f>IFERROR(INDEX(LMH_PTS,MATCH(IF(BA480&lt;&gt;"",BA480,AM480),LMH_KEY,0)),0)</f>
        <v>1</v>
      </c>
      <c r="CK480" s="21">
        <f>IF(BB480="",0,IFERROR(INDEX(LMH_STEP,MATCH(BB480,LMH_KEY,0)),0))</f>
        <v>0</v>
      </c>
      <c r="CL480" s="21">
        <f>IF(BC480="",0,IFERROR(INDEX(LMH_STEP,MATCH(BC480,LMH_KEY,0)),0))</f>
        <v>0</v>
      </c>
      <c r="CM480" s="21">
        <f>IF(BD480="",0,IFERROR(INDEX(LMH_STEP,MATCH(BD480,LMH_KEY,0)),0))</f>
        <v>0</v>
      </c>
      <c r="CN480" s="21">
        <f>IF(BE480="",0,IFERROR(INDEX(LMH_STEP,MATCH(BE480,LMH_KEY,0)),0))</f>
        <v>-1</v>
      </c>
      <c r="CO480" s="21">
        <f>IF(BF480="",0,IFERROR(INDEX(LMH_STEP,MATCH(BF480,LMH_KEY,0)),0))</f>
        <v>0</v>
      </c>
      <c r="CP480" s="21">
        <f>IF(BG480="",0,IFERROR(INDEX(LMH_STEP,MATCH(BG480,LMH_KEY,0)),0))</f>
        <v>0</v>
      </c>
      <c r="CQ480" s="21">
        <f>IF(BH480="",0,IFERROR(INDEX(LMH_STEP,MATCH(BH480,LMH_KEY,0)),0))</f>
        <v>0</v>
      </c>
      <c r="CR480" s="21">
        <f>IF(BI480&lt;&gt;"",IFERROR(INDEX(LMH_STEP,MATCH(BI480,LMH_KEY,0)),0),CK480)</f>
        <v>0</v>
      </c>
      <c r="CS480" s="21">
        <f>IF(BJ480&lt;&gt;"",IFERROR(INDEX(LMH_STEP,MATCH(BJ480,LMH_KEY,0)),0),CL480)</f>
        <v>0</v>
      </c>
      <c r="CT480" s="21">
        <f>IF(BK480&lt;&gt;"",IFERROR(INDEX(LMH_STEP,MATCH(BK480,LMH_KEY,0)),0),CM480)</f>
        <v>0</v>
      </c>
      <c r="CU480" s="21">
        <f>IF(BL480&lt;&gt;"",IFERROR(INDEX(LMH_STEP,MATCH(BL480,LMH_KEY,0)),0),CN480)</f>
        <v>-1</v>
      </c>
      <c r="CV480" s="21">
        <f>IF(BM480&lt;&gt;"",IFERROR(INDEX(LMH_STEP,MATCH(BM480,LMH_KEY,0)),0),CO480)</f>
        <v>0</v>
      </c>
      <c r="CW480" s="21">
        <f>IF(BN480&lt;&gt;"",IFERROR(INDEX(LMH_STEP,MATCH(BN480,LMH_KEY,0)),0),CP480)</f>
        <v>0</v>
      </c>
      <c r="CX480" s="21">
        <f>IF(BO480&lt;&gt;"",IFERROR(INDEX(LMH_STEP,MATCH(BO480,LMH_KEY,0)),0),CQ480)</f>
        <v>0</v>
      </c>
      <c r="CY480" s="21">
        <f>COUNTA(BI480:BO480)+IF(BP480&lt;&gt;"",1,0)+IFERROR(INDEX(RM_LCNT,MATCH($U480,RM_KEY,0)),0)</f>
        <v>0</v>
      </c>
      <c r="CZ480" s="21">
        <f>IF((BW480+BX480+BY480+BZ480+CA480+CB480+CC480)=0,0,(BW480*CK480+BX480*CL480+BY480*CM480+BZ480*CN480+CA480*CO480+CB480*CP480+CC480*CQ480)/(BW480+BX480+BY480+BZ480+CA480+CB480+CC480))</f>
        <v>-0.0526315789473684</v>
      </c>
      <c r="DA480" s="21">
        <f>IF((CD480+CE480+CF480+CG480+CH480+CI480+CJ480)=0,0,(CD480*CR480+CE480*CS480+CF480*CT480+CG480*CU480+CH480*CV480+CI480*CW480+CJ480*CX480)/(CD480+CE480+CF480+CG480+CH480+CI480+CJ480))</f>
        <v>-0.0526315789473684</v>
      </c>
    </row>
    <row r="481" ht="70" customHeight="1">
      <c r="A481" s="59" t="inlineStr">
        <is>
          <t>Corporate</t>
        </is>
      </c>
      <c r="B481" s="17" t="inlineStr">
        <is>
          <t>HR</t>
        </is>
      </c>
      <c r="C481" s="17" t="n">
        <v>2</v>
      </c>
      <c r="D481" s="17" t="inlineStr">
        <is>
          <t>IRIS2402</t>
        </is>
      </c>
      <c r="E481" s="17" t="inlineStr">
        <is>
          <t>Renuka Badhoria</t>
        </is>
      </c>
      <c r="F481" s="17" t="inlineStr">
        <is>
          <t>Talent Acquisition Specialist</t>
        </is>
      </c>
      <c r="G481" s="17" t="inlineStr">
        <is>
          <t>Shweta Jha</t>
        </is>
      </c>
      <c r="H481" s="17" t="inlineStr">
        <is>
          <t>IRIS2533</t>
        </is>
      </c>
      <c r="I481" s="17" t="n">
        <v>3.4</v>
      </c>
      <c r="J481" s="17" t="inlineStr">
        <is>
          <t>MBA PGDM</t>
        </is>
      </c>
      <c r="K481" s="17" t="n"/>
      <c r="L481" s="82" t="inlineStr">
        <is>
          <t>19 of 20</t>
        </is>
      </c>
      <c r="M481" s="83" t="n"/>
      <c r="N481" s="83" t="n"/>
      <c r="O481" s="83" t="inlineStr">
        <is>
          <t>Latest rating: Not rated · manager · 9-box: Not placed · manager</t>
        </is>
      </c>
      <c r="P481" s="83" t="inlineStr">
        <is>
          <t>Complexity &amp; Expertise: A2: End-to-end recruitment: requirement gathering, role market research, multi-channel sourcing → moved down 1
Autonomy &amp; Decision: A2: Chooses sourcing channels; nothing broader stated → moved down 1
Accountability &amp; Impact: A3: Filling critical positions by hiring managers' deadlines; hiring numbers → moved down 0.5
Leadership &amp; Strategy: A1: No guidance or leadership of others described → moved down 1</t>
        </is>
      </c>
      <c r="Q481" s="84" t="inlineStr">
        <is>
          <t>Open ▸</t>
        </is>
      </c>
      <c r="R481" s="84" t="inlineStr">
        <is>
          <t>Card ▸</t>
        </is>
      </c>
      <c r="S481" s="85" t="inlineStr">
        <is>
          <t>Human Resources</t>
        </is>
      </c>
      <c r="T481" s="86" t="inlineStr">
        <is>
          <t>Talent Acquisition</t>
        </is>
      </c>
      <c r="U481" s="86" t="inlineStr">
        <is>
          <t>R049</t>
        </is>
      </c>
      <c r="V481" s="86" t="inlineStr">
        <is>
          <t>Talent Acquisition · IC</t>
        </is>
      </c>
      <c r="W481" s="101" t="inlineStr">
        <is>
          <t>A3</t>
        </is>
      </c>
      <c r="X481" s="86" t="inlineStr">
        <is>
          <t>Band A · Practitioner</t>
        </is>
      </c>
      <c r="Y481" s="86" t="inlineStr">
        <is>
          <t>Senior Talent Acquisition Executive</t>
        </is>
      </c>
      <c r="Z481" s="86" t="n"/>
      <c r="AA481" s="86" t="inlineStr">
        <is>
          <t>Placed at A3 by the evidence: six ratings × market-derived weights and rules R1–R13 · no move needed for the reporting line</t>
        </is>
      </c>
      <c r="AB481" s="86" t="n"/>
      <c r="AC481" s="88" t="inlineStr">
        <is>
          <t>A3</t>
        </is>
      </c>
      <c r="AD481" s="21" t="inlineStr">
        <is>
          <t>Medium · 3.4 yrs vs market 2–5 yrs for A3</t>
        </is>
      </c>
      <c r="AE481" s="21" t="n"/>
      <c r="AF481" s="21" t="inlineStr">
        <is>
          <t>P2 · SFIA 3 Apply</t>
        </is>
      </c>
      <c r="AG481" s="89" t="str">
        <f>IFERROR(IF(INDEX(RM_I_C,MATCH($U481,RM_KEY,0))="","",INDEX(RM_I_C,MATCH($U481,RM_KEY,0))),"")</f>
        <v>H</v>
      </c>
      <c r="AH481" s="90" t="str">
        <f>IFERROR(IF(INDEX(RM_I_Au,MATCH($U481,RM_KEY,0))="","",INDEX(RM_I_Au,MATCH($U481,RM_KEY,0))),"")</f>
        <v>M</v>
      </c>
      <c r="AI481" s="90" t="str">
        <f>IFERROR(IF(INDEX(RM_I_Ac,MATCH($U481,RM_KEY,0))="","",INDEX(RM_I_Ac,MATCH($U481,RM_KEY,0))),"")</f>
        <v>M</v>
      </c>
      <c r="AJ481" s="90" t="str">
        <f>IFERROR(IF(INDEX(RM_I_L,MATCH($U481,RM_KEY,0))="","",INDEX(RM_I_L,MATCH($U481,RM_KEY,0))),"")</f>
        <v>L</v>
      </c>
      <c r="AK481" s="90" t="str">
        <f>IFERROR(IF(INDEX(RM_I_BI,MATCH($U481,RM_KEY,0))="","",INDEX(RM_I_BI,MATCH($U481,RM_KEY,0))),"")</f>
        <v>L</v>
      </c>
      <c r="AL481" s="90" t="str">
        <f>IFERROR(IF(INDEX(RM_I_Exp,MATCH($U481,RM_KEY,0))="","",INDEX(RM_I_Exp,MATCH($U481,RM_KEY,0))),"")</f>
        <v>L</v>
      </c>
      <c r="AM481" s="90" t="str">
        <f>IFERROR(IF(INDEX(RM_I_Edu,MATCH($U481,RM_KEY,0))="","",INDEX(RM_I_Edu,MATCH($U481,RM_KEY,0))),"")</f>
        <v>M</v>
      </c>
      <c r="AN481" s="91" t="str">
        <f>IFERROR(IF(INDEX(RM_M_C,MATCH($U481,RM_KEY,0))="","",INDEX(RM_M_C,MATCH($U481,RM_KEY,0))),"")</f>
        <v>H</v>
      </c>
      <c r="AO481" s="92" t="str">
        <f>IFERROR(IF(INDEX(RM_M_Au,MATCH($U481,RM_KEY,0))="","",INDEX(RM_M_Au,MATCH($U481,RM_KEY,0))),"")</f>
        <v>M</v>
      </c>
      <c r="AP481" s="92" t="str">
        <f>IFERROR(IF(INDEX(RM_M_Ac,MATCH($U481,RM_KEY,0))="","",INDEX(RM_M_Ac,MATCH($U481,RM_KEY,0))),"")</f>
        <v>M</v>
      </c>
      <c r="AQ481" s="92" t="str">
        <f>IFERROR(IF(INDEX(RM_M_L,MATCH($U481,RM_KEY,0))="","",INDEX(RM_M_L,MATCH($U481,RM_KEY,0))),"")</f>
        <v>L</v>
      </c>
      <c r="AR481" s="92" t="str">
        <f>IFERROR(IF(INDEX(RM_M_BI,MATCH($U481,RM_KEY,0))="","",INDEX(RM_M_BI,MATCH($U481,RM_KEY,0))),"")</f>
        <v>L</v>
      </c>
      <c r="AS481" s="92" t="str">
        <f>IFERROR(IF(INDEX(RM_M_Exp,MATCH($U481,RM_KEY,0))="","",INDEX(RM_M_Exp,MATCH($U481,RM_KEY,0))),"")</f>
        <v>L</v>
      </c>
      <c r="AT481" s="92" t="str">
        <f>IFERROR(IF(INDEX(RM_M_Edu,MATCH($U481,RM_KEY,0))="","",INDEX(RM_M_Edu,MATCH($U481,RM_KEY,0))),"")</f>
        <v>L</v>
      </c>
      <c r="AU481" s="93" t="str">
        <f>IFERROR(IF(INDEX(RM_L_C,MATCH($U481,RM_KEY,0))="","",INDEX(RM_L_C,MATCH($U481,RM_KEY,0))),"")</f>
        <v/>
      </c>
      <c r="AV481" s="94" t="str">
        <f>IFERROR(IF(INDEX(RM_L_Au,MATCH($U481,RM_KEY,0))="","",INDEX(RM_L_Au,MATCH($U481,RM_KEY,0))),"")</f>
        <v/>
      </c>
      <c r="AW481" s="94" t="str">
        <f>IFERROR(IF(INDEX(RM_L_Ac,MATCH($U481,RM_KEY,0))="","",INDEX(RM_L_Ac,MATCH($U481,RM_KEY,0))),"")</f>
        <v/>
      </c>
      <c r="AX481" s="94" t="str">
        <f>IFERROR(IF(INDEX(RM_L_L,MATCH($U481,RM_KEY,0))="","",INDEX(RM_L_L,MATCH($U481,RM_KEY,0))),"")</f>
        <v/>
      </c>
      <c r="AY481" s="94" t="str">
        <f>IFERROR(IF(INDEX(RM_L_BI,MATCH($U481,RM_KEY,0))="","",INDEX(RM_L_BI,MATCH($U481,RM_KEY,0))),"")</f>
        <v/>
      </c>
      <c r="AZ481" s="94" t="str">
        <f>IFERROR(IF(INDEX(RM_L_Exp,MATCH($U481,RM_KEY,0))="","",INDEX(RM_L_Exp,MATCH($U481,RM_KEY,0))),"")</f>
        <v/>
      </c>
      <c r="BA481" s="94" t="str">
        <f>IFERROR(IF(INDEX(RM_L_Edu,MATCH($U481,RM_KEY,0))="","",INDEX(RM_L_Edu,MATCH($U481,RM_KEY,0))),"")</f>
        <v/>
      </c>
      <c r="BB481" s="89" t="inlineStr">
        <is>
          <t>M</t>
        </is>
      </c>
      <c r="BC481" s="90" t="inlineStr">
        <is>
          <t>M</t>
        </is>
      </c>
      <c r="BD481" s="90" t="inlineStr">
        <is>
          <t>M</t>
        </is>
      </c>
      <c r="BE481" s="90" t="inlineStr">
        <is>
          <t>L</t>
        </is>
      </c>
      <c r="BF481" s="90" t="n"/>
      <c r="BG481" s="90" t="inlineStr">
        <is>
          <t>M</t>
        </is>
      </c>
      <c r="BH481" s="90" t="inlineStr">
        <is>
          <t>H</t>
        </is>
      </c>
      <c r="BI481" s="93" t="n"/>
      <c r="BJ481" s="94" t="n"/>
      <c r="BK481" s="94" t="n"/>
      <c r="BL481" s="94" t="n"/>
      <c r="BM481" s="94" t="n"/>
      <c r="BN481" s="94" t="n"/>
      <c r="BO481" s="94" t="n"/>
      <c r="BP481" s="63" t="n"/>
      <c r="BQ481" s="95" t="str">
        <f>IF(CY481=0,"",IF(BP481&lt;&gt;"",BP481,IF(LEFT(W481,1)="X",W481,IF(OR(W481="B+",W481="C+"),INDEX(LAD_PC,MAX(1,MIN(14,MATCH(W481,LAD_PC,0)+IF((DA481-CZ481)&gt;=0.5,1,IF((DA481-CZ481)&lt;=-0.5,-1,0))))),INDEX(LAD_STD,MAX(1,MIN(12,MATCH(W481,LAD_STD,0)+IF((DA481-CZ481)&gt;=0.5,1,IF((DA481-CZ481)&lt;=-0.5,-1,0)))))))))</f>
        <v/>
      </c>
      <c r="BR481" s="86" t="str">
        <f>IF(BQ481="","",IFERROR(CHOOSE(INDEX(B_RANK,MATCH(BQ481,B_LVL,0)),"Band A · Practitioner","Band B · Specialist / Manager","B+ · Player-Coach","Band C · Principal / Head","C+ · Player-Coach","Band D · Business leadership","Band E · Enterprise leadership"),"Band X · Consultant"))</f>
        <v/>
      </c>
      <c r="BS481" s="86" t="str">
        <f>IF(BQ481="","",IF(BQ481=W481,"• Same",IF(INDEX(B_VAL,MATCH(BQ481,B_LVL,0))&gt;INDEX(B_VAL,MATCH(W481,B_LVL,0)),"▲ Up","▼ Down")))</f>
        <v/>
      </c>
      <c r="BT481" s="95" t="str">
        <f>IF(BQ481&lt;&gt;"",BQ481,W481)</f>
        <v>A3</v>
      </c>
      <c r="BU481" s="86" t="str">
        <f>IFERROR(IF($H481="","—",IF(OR(LEFT(BT481,1)="X",LEFT(INDEX($BT$7:$BT$592,MATCH($H481,$D$7:$D$592,0)),1)="X"),"—",IF(AND(LEFT(BT481,1)="E",LEFT(INDEX($BT$7:$BT$592,MATCH($H481,$D$7:$D$592,0)),1)="E"),"Exception · Band E",IF(INDEX(B_VAL,MATCH(BT481,B_LVL,0))&gt;=INDEX(B_VAL,MATCH(INDEX($BT$7:$BT$592,MATCH($H481,$D$7:$D$592,0)),B_LVL,0)),"⚠ At or above the manager",IF(INDEX(B_RANK,MATCH(BT481,B_LVL,0))=INDEX(B_RANK,MATCH(INDEX($BT$7:$BT$592,MATCH($H481,$D$7:$D$592,0)),B_LVL,0)),"⚠ Same band as the manager","OK"))))),"—")</f>
        <v>OK</v>
      </c>
      <c r="BV481" s="64" t="n"/>
      <c r="BW481" s="20">
        <f>IFERROR(INDEX(LMH_PTS,MATCH(AG481,LMH_KEY,0)),0)</f>
        <v>9</v>
      </c>
      <c r="BX481" s="21">
        <f>IFERROR(INDEX(LMH_PTS,MATCH(AH481,LMH_KEY,0)),0)</f>
        <v>3</v>
      </c>
      <c r="BY481" s="21">
        <f>IFERROR(INDEX(LMH_PTS,MATCH(AI481,LMH_KEY,0)),0)</f>
        <v>3</v>
      </c>
      <c r="BZ481" s="21">
        <f>IFERROR(INDEX(LMH_PTS,MATCH(AJ481,LMH_KEY,0)),0)</f>
        <v>1</v>
      </c>
      <c r="CA481" s="21">
        <f>IFERROR(INDEX(LMH_PTS,MATCH(AK481,LMH_KEY,0)),0)</f>
        <v>1</v>
      </c>
      <c r="CB481" s="21">
        <f>IFERROR(INDEX(LMH_PTS,MATCH(AL481,LMH_KEY,0)),0)</f>
        <v>1</v>
      </c>
      <c r="CC481" s="21">
        <f>IFERROR(INDEX(LMH_PTS,MATCH(AM481,LMH_KEY,0)),0)</f>
        <v>3</v>
      </c>
      <c r="CD481" s="21">
        <f>IFERROR(INDEX(LMH_PTS,MATCH(IF(AU481&lt;&gt;"",AU481,AG481),LMH_KEY,0)),0)</f>
        <v>9</v>
      </c>
      <c r="CE481" s="21">
        <f>IFERROR(INDEX(LMH_PTS,MATCH(IF(AV481&lt;&gt;"",AV481,AH481),LMH_KEY,0)),0)</f>
        <v>3</v>
      </c>
      <c r="CF481" s="21">
        <f>IFERROR(INDEX(LMH_PTS,MATCH(IF(AW481&lt;&gt;"",AW481,AI481),LMH_KEY,0)),0)</f>
        <v>3</v>
      </c>
      <c r="CG481" s="21">
        <f>IFERROR(INDEX(LMH_PTS,MATCH(IF(AX481&lt;&gt;"",AX481,AJ481),LMH_KEY,0)),0)</f>
        <v>1</v>
      </c>
      <c r="CH481" s="21">
        <f>IFERROR(INDEX(LMH_PTS,MATCH(IF(AY481&lt;&gt;"",AY481,AK481),LMH_KEY,0)),0)</f>
        <v>1</v>
      </c>
      <c r="CI481" s="21">
        <f>IFERROR(INDEX(LMH_PTS,MATCH(IF(AZ481&lt;&gt;"",AZ481,AL481),LMH_KEY,0)),0)</f>
        <v>1</v>
      </c>
      <c r="CJ481" s="21">
        <f>IFERROR(INDEX(LMH_PTS,MATCH(IF(BA481&lt;&gt;"",BA481,AM481),LMH_KEY,0)),0)</f>
        <v>3</v>
      </c>
      <c r="CK481" s="21">
        <f>IF(BB481="",0,IFERROR(INDEX(LMH_STEP,MATCH(BB481,LMH_KEY,0)),0))</f>
        <v>0</v>
      </c>
      <c r="CL481" s="21">
        <f>IF(BC481="",0,IFERROR(INDEX(LMH_STEP,MATCH(BC481,LMH_KEY,0)),0))</f>
        <v>0</v>
      </c>
      <c r="CM481" s="21">
        <f>IF(BD481="",0,IFERROR(INDEX(LMH_STEP,MATCH(BD481,LMH_KEY,0)),0))</f>
        <v>0</v>
      </c>
      <c r="CN481" s="21">
        <f>IF(BE481="",0,IFERROR(INDEX(LMH_STEP,MATCH(BE481,LMH_KEY,0)),0))</f>
        <v>-1</v>
      </c>
      <c r="CO481" s="21">
        <f>IF(BF481="",0,IFERROR(INDEX(LMH_STEP,MATCH(BF481,LMH_KEY,0)),0))</f>
        <v>0</v>
      </c>
      <c r="CP481" s="21">
        <f>IF(BG481="",0,IFERROR(INDEX(LMH_STEP,MATCH(BG481,LMH_KEY,0)),0))</f>
        <v>0</v>
      </c>
      <c r="CQ481" s="21">
        <f>IF(BH481="",0,IFERROR(INDEX(LMH_STEP,MATCH(BH481,LMH_KEY,0)),0))</f>
        <v>1</v>
      </c>
      <c r="CR481" s="21">
        <f>IF(BI481&lt;&gt;"",IFERROR(INDEX(LMH_STEP,MATCH(BI481,LMH_KEY,0)),0),CK481)</f>
        <v>0</v>
      </c>
      <c r="CS481" s="21">
        <f>IF(BJ481&lt;&gt;"",IFERROR(INDEX(LMH_STEP,MATCH(BJ481,LMH_KEY,0)),0),CL481)</f>
        <v>0</v>
      </c>
      <c r="CT481" s="21">
        <f>IF(BK481&lt;&gt;"",IFERROR(INDEX(LMH_STEP,MATCH(BK481,LMH_KEY,0)),0),CM481)</f>
        <v>0</v>
      </c>
      <c r="CU481" s="21">
        <f>IF(BL481&lt;&gt;"",IFERROR(INDEX(LMH_STEP,MATCH(BL481,LMH_KEY,0)),0),CN481)</f>
        <v>-1</v>
      </c>
      <c r="CV481" s="21">
        <f>IF(BM481&lt;&gt;"",IFERROR(INDEX(LMH_STEP,MATCH(BM481,LMH_KEY,0)),0),CO481)</f>
        <v>0</v>
      </c>
      <c r="CW481" s="21">
        <f>IF(BN481&lt;&gt;"",IFERROR(INDEX(LMH_STEP,MATCH(BN481,LMH_KEY,0)),0),CP481)</f>
        <v>0</v>
      </c>
      <c r="CX481" s="21">
        <f>IF(BO481&lt;&gt;"",IFERROR(INDEX(LMH_STEP,MATCH(BO481,LMH_KEY,0)),0),CQ481)</f>
        <v>1</v>
      </c>
      <c r="CY481" s="21">
        <f>COUNTA(BI481:BO481)+IF(BP481&lt;&gt;"",1,0)+IFERROR(INDEX(RM_LCNT,MATCH($U481,RM_KEY,0)),0)</f>
        <v>0</v>
      </c>
      <c r="CZ481" s="21">
        <f>IF((BW481+BX481+BY481+BZ481+CA481+CB481+CC481)=0,0,(BW481*CK481+BX481*CL481+BY481*CM481+BZ481*CN481+CA481*CO481+CB481*CP481+CC481*CQ481)/(BW481+BX481+BY481+BZ481+CA481+CB481+CC481))</f>
        <v>0.0952380952380952</v>
      </c>
      <c r="DA481" s="21">
        <f>IF((CD481+CE481+CF481+CG481+CH481+CI481+CJ481)=0,0,(CD481*CR481+CE481*CS481+CF481*CT481+CG481*CU481+CH481*CV481+CI481*CW481+CJ481*CX481)/(CD481+CE481+CF481+CG481+CH481+CI481+CJ481))</f>
        <v>0.0952380952380952</v>
      </c>
    </row>
    <row r="482" ht="70" customHeight="1">
      <c r="A482" s="59" t="inlineStr">
        <is>
          <t>Corporate</t>
        </is>
      </c>
      <c r="B482" s="17" t="inlineStr">
        <is>
          <t>HR</t>
        </is>
      </c>
      <c r="C482" s="17" t="n">
        <v>2</v>
      </c>
      <c r="D482" s="17" t="inlineStr">
        <is>
          <t>IRIS2245</t>
        </is>
      </c>
      <c r="E482" s="17" t="inlineStr">
        <is>
          <t>Shruti Gawas</t>
        </is>
      </c>
      <c r="F482" s="17" t="inlineStr">
        <is>
          <t>Senior Executive - Talent Acquisition</t>
        </is>
      </c>
      <c r="G482" s="17" t="inlineStr">
        <is>
          <t>Shweta Jha</t>
        </is>
      </c>
      <c r="H482" s="17" t="inlineStr">
        <is>
          <t>IRIS2533</t>
        </is>
      </c>
      <c r="I482" s="17" t="n">
        <v>3.6</v>
      </c>
      <c r="J482" s="17" t="inlineStr">
        <is>
          <t>MBA</t>
        </is>
      </c>
      <c r="K482" s="17" t="n"/>
      <c r="L482" s="82" t="inlineStr">
        <is>
          <t>19 of 20</t>
        </is>
      </c>
      <c r="M482" s="83" t="n"/>
      <c r="N482" s="83" t="n"/>
      <c r="O482" s="83" t="inlineStr">
        <is>
          <t>Latest rating: Not rated · manager · 9-box: Not placed · manager</t>
        </is>
      </c>
      <c r="P482" s="83" t="inlineStr">
        <is>
          <t>Complexity &amp; Expertise: A3: End-to-end hiring including interviewing, salary negotiation, niche roles, talent market mapping → matches the start
Autonomy &amp; Decision: A3: Decides sourcing and pipeline management; negotiates salaries → matches the start
Accountability &amp; Impact: A3: own survey / KRA answers · summarised by the rater; not quoted → matches the start
Leadership &amp; Strategy: A1: Partners with stakeholders; no guidance of others described → moved down 0.5</t>
        </is>
      </c>
      <c r="Q482" s="84" t="inlineStr">
        <is>
          <t>Open ▸</t>
        </is>
      </c>
      <c r="R482" s="84" t="inlineStr">
        <is>
          <t>Card ▸</t>
        </is>
      </c>
      <c r="S482" s="85" t="inlineStr">
        <is>
          <t>Human Resources</t>
        </is>
      </c>
      <c r="T482" s="86" t="inlineStr">
        <is>
          <t>Talent Acquisition</t>
        </is>
      </c>
      <c r="U482" s="86" t="inlineStr">
        <is>
          <t>R049</t>
        </is>
      </c>
      <c r="V482" s="86" t="inlineStr">
        <is>
          <t>Talent Acquisition · IC</t>
        </is>
      </c>
      <c r="W482" s="101" t="inlineStr">
        <is>
          <t>A3</t>
        </is>
      </c>
      <c r="X482" s="86" t="inlineStr">
        <is>
          <t>Band A · Practitioner</t>
        </is>
      </c>
      <c r="Y482" s="86" t="inlineStr">
        <is>
          <t>Senior Talent Acquisition Executive</t>
        </is>
      </c>
      <c r="Z482" s="86" t="n"/>
      <c r="AA482" s="86" t="inlineStr">
        <is>
          <t>Placed at A3 by the evidence: six ratings × market-derived weights and rules R1–R13 · no move needed for the reporting line</t>
        </is>
      </c>
      <c r="AB482" s="86" t="n"/>
      <c r="AC482" s="88" t="inlineStr">
        <is>
          <t>A3</t>
        </is>
      </c>
      <c r="AD482" s="21" t="inlineStr">
        <is>
          <t>Medium · 3.6 yrs vs market 2–5 yrs for A3</t>
        </is>
      </c>
      <c r="AE482" s="21" t="n"/>
      <c r="AF482" s="21" t="inlineStr">
        <is>
          <t>P2 · SFIA 3 Apply</t>
        </is>
      </c>
      <c r="AG482" s="89" t="str">
        <f>IFERROR(IF(INDEX(RM_I_C,MATCH($U482,RM_KEY,0))="","",INDEX(RM_I_C,MATCH($U482,RM_KEY,0))),"")</f>
        <v>H</v>
      </c>
      <c r="AH482" s="90" t="str">
        <f>IFERROR(IF(INDEX(RM_I_Au,MATCH($U482,RM_KEY,0))="","",INDEX(RM_I_Au,MATCH($U482,RM_KEY,0))),"")</f>
        <v>M</v>
      </c>
      <c r="AI482" s="90" t="str">
        <f>IFERROR(IF(INDEX(RM_I_Ac,MATCH($U482,RM_KEY,0))="","",INDEX(RM_I_Ac,MATCH($U482,RM_KEY,0))),"")</f>
        <v>M</v>
      </c>
      <c r="AJ482" s="90" t="str">
        <f>IFERROR(IF(INDEX(RM_I_L,MATCH($U482,RM_KEY,0))="","",INDEX(RM_I_L,MATCH($U482,RM_KEY,0))),"")</f>
        <v>L</v>
      </c>
      <c r="AK482" s="90" t="str">
        <f>IFERROR(IF(INDEX(RM_I_BI,MATCH($U482,RM_KEY,0))="","",INDEX(RM_I_BI,MATCH($U482,RM_KEY,0))),"")</f>
        <v>L</v>
      </c>
      <c r="AL482" s="90" t="str">
        <f>IFERROR(IF(INDEX(RM_I_Exp,MATCH($U482,RM_KEY,0))="","",INDEX(RM_I_Exp,MATCH($U482,RM_KEY,0))),"")</f>
        <v>L</v>
      </c>
      <c r="AM482" s="90" t="str">
        <f>IFERROR(IF(INDEX(RM_I_Edu,MATCH($U482,RM_KEY,0))="","",INDEX(RM_I_Edu,MATCH($U482,RM_KEY,0))),"")</f>
        <v>M</v>
      </c>
      <c r="AN482" s="91" t="str">
        <f>IFERROR(IF(INDEX(RM_M_C,MATCH($U482,RM_KEY,0))="","",INDEX(RM_M_C,MATCH($U482,RM_KEY,0))),"")</f>
        <v>H</v>
      </c>
      <c r="AO482" s="92" t="str">
        <f>IFERROR(IF(INDEX(RM_M_Au,MATCH($U482,RM_KEY,0))="","",INDEX(RM_M_Au,MATCH($U482,RM_KEY,0))),"")</f>
        <v>M</v>
      </c>
      <c r="AP482" s="92" t="str">
        <f>IFERROR(IF(INDEX(RM_M_Ac,MATCH($U482,RM_KEY,0))="","",INDEX(RM_M_Ac,MATCH($U482,RM_KEY,0))),"")</f>
        <v>M</v>
      </c>
      <c r="AQ482" s="92" t="str">
        <f>IFERROR(IF(INDEX(RM_M_L,MATCH($U482,RM_KEY,0))="","",INDEX(RM_M_L,MATCH($U482,RM_KEY,0))),"")</f>
        <v>L</v>
      </c>
      <c r="AR482" s="92" t="str">
        <f>IFERROR(IF(INDEX(RM_M_BI,MATCH($U482,RM_KEY,0))="","",INDEX(RM_M_BI,MATCH($U482,RM_KEY,0))),"")</f>
        <v>L</v>
      </c>
      <c r="AS482" s="92" t="str">
        <f>IFERROR(IF(INDEX(RM_M_Exp,MATCH($U482,RM_KEY,0))="","",INDEX(RM_M_Exp,MATCH($U482,RM_KEY,0))),"")</f>
        <v>L</v>
      </c>
      <c r="AT482" s="92" t="str">
        <f>IFERROR(IF(INDEX(RM_M_Edu,MATCH($U482,RM_KEY,0))="","",INDEX(RM_M_Edu,MATCH($U482,RM_KEY,0))),"")</f>
        <v>L</v>
      </c>
      <c r="AU482" s="93" t="str">
        <f>IFERROR(IF(INDEX(RM_L_C,MATCH($U482,RM_KEY,0))="","",INDEX(RM_L_C,MATCH($U482,RM_KEY,0))),"")</f>
        <v/>
      </c>
      <c r="AV482" s="94" t="str">
        <f>IFERROR(IF(INDEX(RM_L_Au,MATCH($U482,RM_KEY,0))="","",INDEX(RM_L_Au,MATCH($U482,RM_KEY,0))),"")</f>
        <v/>
      </c>
      <c r="AW482" s="94" t="str">
        <f>IFERROR(IF(INDEX(RM_L_Ac,MATCH($U482,RM_KEY,0))="","",INDEX(RM_L_Ac,MATCH($U482,RM_KEY,0))),"")</f>
        <v/>
      </c>
      <c r="AX482" s="94" t="str">
        <f>IFERROR(IF(INDEX(RM_L_L,MATCH($U482,RM_KEY,0))="","",INDEX(RM_L_L,MATCH($U482,RM_KEY,0))),"")</f>
        <v/>
      </c>
      <c r="AY482" s="94" t="str">
        <f>IFERROR(IF(INDEX(RM_L_BI,MATCH($U482,RM_KEY,0))="","",INDEX(RM_L_BI,MATCH($U482,RM_KEY,0))),"")</f>
        <v/>
      </c>
      <c r="AZ482" s="94" t="str">
        <f>IFERROR(IF(INDEX(RM_L_Exp,MATCH($U482,RM_KEY,0))="","",INDEX(RM_L_Exp,MATCH($U482,RM_KEY,0))),"")</f>
        <v/>
      </c>
      <c r="BA482" s="94" t="str">
        <f>IFERROR(IF(INDEX(RM_L_Edu,MATCH($U482,RM_KEY,0))="","",INDEX(RM_L_Edu,MATCH($U482,RM_KEY,0))),"")</f>
        <v/>
      </c>
      <c r="BB482" s="89" t="inlineStr">
        <is>
          <t>M</t>
        </is>
      </c>
      <c r="BC482" s="90" t="inlineStr">
        <is>
          <t>M</t>
        </is>
      </c>
      <c r="BD482" s="90" t="inlineStr">
        <is>
          <t>M</t>
        </is>
      </c>
      <c r="BE482" s="90" t="inlineStr">
        <is>
          <t>L</t>
        </is>
      </c>
      <c r="BF482" s="90" t="n"/>
      <c r="BG482" s="90" t="inlineStr">
        <is>
          <t>M</t>
        </is>
      </c>
      <c r="BH482" s="90" t="inlineStr">
        <is>
          <t>H</t>
        </is>
      </c>
      <c r="BI482" s="93" t="n"/>
      <c r="BJ482" s="94" t="n"/>
      <c r="BK482" s="94" t="n"/>
      <c r="BL482" s="94" t="n"/>
      <c r="BM482" s="94" t="n"/>
      <c r="BN482" s="94" t="n"/>
      <c r="BO482" s="94" t="n"/>
      <c r="BP482" s="63" t="n"/>
      <c r="BQ482" s="95" t="str">
        <f>IF(CY482=0,"",IF(BP482&lt;&gt;"",BP482,IF(LEFT(W482,1)="X",W482,IF(OR(W482="B+",W482="C+"),INDEX(LAD_PC,MAX(1,MIN(14,MATCH(W482,LAD_PC,0)+IF((DA482-CZ482)&gt;=0.5,1,IF((DA482-CZ482)&lt;=-0.5,-1,0))))),INDEX(LAD_STD,MAX(1,MIN(12,MATCH(W482,LAD_STD,0)+IF((DA482-CZ482)&gt;=0.5,1,IF((DA482-CZ482)&lt;=-0.5,-1,0)))))))))</f>
        <v/>
      </c>
      <c r="BR482" s="86" t="str">
        <f>IF(BQ482="","",IFERROR(CHOOSE(INDEX(B_RANK,MATCH(BQ482,B_LVL,0)),"Band A · Practitioner","Band B · Specialist / Manager","B+ · Player-Coach","Band C · Principal / Head","C+ · Player-Coach","Band D · Business leadership","Band E · Enterprise leadership"),"Band X · Consultant"))</f>
        <v/>
      </c>
      <c r="BS482" s="86" t="str">
        <f>IF(BQ482="","",IF(BQ482=W482,"• Same",IF(INDEX(B_VAL,MATCH(BQ482,B_LVL,0))&gt;INDEX(B_VAL,MATCH(W482,B_LVL,0)),"▲ Up","▼ Down")))</f>
        <v/>
      </c>
      <c r="BT482" s="95" t="str">
        <f>IF(BQ482&lt;&gt;"",BQ482,W482)</f>
        <v>A3</v>
      </c>
      <c r="BU482" s="86" t="str">
        <f>IFERROR(IF($H482="","—",IF(OR(LEFT(BT482,1)="X",LEFT(INDEX($BT$7:$BT$592,MATCH($H482,$D$7:$D$592,0)),1)="X"),"—",IF(AND(LEFT(BT482,1)="E",LEFT(INDEX($BT$7:$BT$592,MATCH($H482,$D$7:$D$592,0)),1)="E"),"Exception · Band E",IF(INDEX(B_VAL,MATCH(BT482,B_LVL,0))&gt;=INDEX(B_VAL,MATCH(INDEX($BT$7:$BT$592,MATCH($H482,$D$7:$D$592,0)),B_LVL,0)),"⚠ At or above the manager",IF(INDEX(B_RANK,MATCH(BT482,B_LVL,0))=INDEX(B_RANK,MATCH(INDEX($BT$7:$BT$592,MATCH($H482,$D$7:$D$592,0)),B_LVL,0)),"⚠ Same band as the manager","OK"))))),"—")</f>
        <v>OK</v>
      </c>
      <c r="BV482" s="64" t="n"/>
      <c r="BW482" s="20">
        <f>IFERROR(INDEX(LMH_PTS,MATCH(AG482,LMH_KEY,0)),0)</f>
        <v>9</v>
      </c>
      <c r="BX482" s="21">
        <f>IFERROR(INDEX(LMH_PTS,MATCH(AH482,LMH_KEY,0)),0)</f>
        <v>3</v>
      </c>
      <c r="BY482" s="21">
        <f>IFERROR(INDEX(LMH_PTS,MATCH(AI482,LMH_KEY,0)),0)</f>
        <v>3</v>
      </c>
      <c r="BZ482" s="21">
        <f>IFERROR(INDEX(LMH_PTS,MATCH(AJ482,LMH_KEY,0)),0)</f>
        <v>1</v>
      </c>
      <c r="CA482" s="21">
        <f>IFERROR(INDEX(LMH_PTS,MATCH(AK482,LMH_KEY,0)),0)</f>
        <v>1</v>
      </c>
      <c r="CB482" s="21">
        <f>IFERROR(INDEX(LMH_PTS,MATCH(AL482,LMH_KEY,0)),0)</f>
        <v>1</v>
      </c>
      <c r="CC482" s="21">
        <f>IFERROR(INDEX(LMH_PTS,MATCH(AM482,LMH_KEY,0)),0)</f>
        <v>3</v>
      </c>
      <c r="CD482" s="21">
        <f>IFERROR(INDEX(LMH_PTS,MATCH(IF(AU482&lt;&gt;"",AU482,AG482),LMH_KEY,0)),0)</f>
        <v>9</v>
      </c>
      <c r="CE482" s="21">
        <f>IFERROR(INDEX(LMH_PTS,MATCH(IF(AV482&lt;&gt;"",AV482,AH482),LMH_KEY,0)),0)</f>
        <v>3</v>
      </c>
      <c r="CF482" s="21">
        <f>IFERROR(INDEX(LMH_PTS,MATCH(IF(AW482&lt;&gt;"",AW482,AI482),LMH_KEY,0)),0)</f>
        <v>3</v>
      </c>
      <c r="CG482" s="21">
        <f>IFERROR(INDEX(LMH_PTS,MATCH(IF(AX482&lt;&gt;"",AX482,AJ482),LMH_KEY,0)),0)</f>
        <v>1</v>
      </c>
      <c r="CH482" s="21">
        <f>IFERROR(INDEX(LMH_PTS,MATCH(IF(AY482&lt;&gt;"",AY482,AK482),LMH_KEY,0)),0)</f>
        <v>1</v>
      </c>
      <c r="CI482" s="21">
        <f>IFERROR(INDEX(LMH_PTS,MATCH(IF(AZ482&lt;&gt;"",AZ482,AL482),LMH_KEY,0)),0)</f>
        <v>1</v>
      </c>
      <c r="CJ482" s="21">
        <f>IFERROR(INDEX(LMH_PTS,MATCH(IF(BA482&lt;&gt;"",BA482,AM482),LMH_KEY,0)),0)</f>
        <v>3</v>
      </c>
      <c r="CK482" s="21">
        <f>IF(BB482="",0,IFERROR(INDEX(LMH_STEP,MATCH(BB482,LMH_KEY,0)),0))</f>
        <v>0</v>
      </c>
      <c r="CL482" s="21">
        <f>IF(BC482="",0,IFERROR(INDEX(LMH_STEP,MATCH(BC482,LMH_KEY,0)),0))</f>
        <v>0</v>
      </c>
      <c r="CM482" s="21">
        <f>IF(BD482="",0,IFERROR(INDEX(LMH_STEP,MATCH(BD482,LMH_KEY,0)),0))</f>
        <v>0</v>
      </c>
      <c r="CN482" s="21">
        <f>IF(BE482="",0,IFERROR(INDEX(LMH_STEP,MATCH(BE482,LMH_KEY,0)),0))</f>
        <v>-1</v>
      </c>
      <c r="CO482" s="21">
        <f>IF(BF482="",0,IFERROR(INDEX(LMH_STEP,MATCH(BF482,LMH_KEY,0)),0))</f>
        <v>0</v>
      </c>
      <c r="CP482" s="21">
        <f>IF(BG482="",0,IFERROR(INDEX(LMH_STEP,MATCH(BG482,LMH_KEY,0)),0))</f>
        <v>0</v>
      </c>
      <c r="CQ482" s="21">
        <f>IF(BH482="",0,IFERROR(INDEX(LMH_STEP,MATCH(BH482,LMH_KEY,0)),0))</f>
        <v>1</v>
      </c>
      <c r="CR482" s="21">
        <f>IF(BI482&lt;&gt;"",IFERROR(INDEX(LMH_STEP,MATCH(BI482,LMH_KEY,0)),0),CK482)</f>
        <v>0</v>
      </c>
      <c r="CS482" s="21">
        <f>IF(BJ482&lt;&gt;"",IFERROR(INDEX(LMH_STEP,MATCH(BJ482,LMH_KEY,0)),0),CL482)</f>
        <v>0</v>
      </c>
      <c r="CT482" s="21">
        <f>IF(BK482&lt;&gt;"",IFERROR(INDEX(LMH_STEP,MATCH(BK482,LMH_KEY,0)),0),CM482)</f>
        <v>0</v>
      </c>
      <c r="CU482" s="21">
        <f>IF(BL482&lt;&gt;"",IFERROR(INDEX(LMH_STEP,MATCH(BL482,LMH_KEY,0)),0),CN482)</f>
        <v>-1</v>
      </c>
      <c r="CV482" s="21">
        <f>IF(BM482&lt;&gt;"",IFERROR(INDEX(LMH_STEP,MATCH(BM482,LMH_KEY,0)),0),CO482)</f>
        <v>0</v>
      </c>
      <c r="CW482" s="21">
        <f>IF(BN482&lt;&gt;"",IFERROR(INDEX(LMH_STEP,MATCH(BN482,LMH_KEY,0)),0),CP482)</f>
        <v>0</v>
      </c>
      <c r="CX482" s="21">
        <f>IF(BO482&lt;&gt;"",IFERROR(INDEX(LMH_STEP,MATCH(BO482,LMH_KEY,0)),0),CQ482)</f>
        <v>1</v>
      </c>
      <c r="CY482" s="21">
        <f>COUNTA(BI482:BO482)+IF(BP482&lt;&gt;"",1,0)+IFERROR(INDEX(RM_LCNT,MATCH($U482,RM_KEY,0)),0)</f>
        <v>0</v>
      </c>
      <c r="CZ482" s="21">
        <f>IF((BW482+BX482+BY482+BZ482+CA482+CB482+CC482)=0,0,(BW482*CK482+BX482*CL482+BY482*CM482+BZ482*CN482+CA482*CO482+CB482*CP482+CC482*CQ482)/(BW482+BX482+BY482+BZ482+CA482+CB482+CC482))</f>
        <v>0.0952380952380952</v>
      </c>
      <c r="DA482" s="21">
        <f>IF((CD482+CE482+CF482+CG482+CH482+CI482+CJ482)=0,0,(CD482*CR482+CE482*CS482+CF482*CT482+CG482*CU482+CH482*CV482+CI482*CW482+CJ482*CX482)/(CD482+CE482+CF482+CG482+CH482+CI482+CJ482))</f>
        <v>0.0952380952380952</v>
      </c>
    </row>
    <row r="483" ht="70" customHeight="1">
      <c r="A483" s="59" t="inlineStr">
        <is>
          <t>Corporate</t>
        </is>
      </c>
      <c r="B483" s="17" t="inlineStr">
        <is>
          <t>Technology</t>
        </is>
      </c>
      <c r="C483" s="17" t="n">
        <v>0</v>
      </c>
      <c r="D483" s="17" t="inlineStr">
        <is>
          <t>IRIS2060</t>
        </is>
      </c>
      <c r="E483" s="17" t="inlineStr">
        <is>
          <t>P K X Thomas</t>
        </is>
      </c>
      <c r="F483" s="17" t="inlineStr">
        <is>
          <t>Chief Technology Officer</t>
        </is>
      </c>
      <c r="G483" s="17" t="inlineStr">
        <is>
          <t>— · top of the organisation</t>
        </is>
      </c>
      <c r="H483" s="17" t="n"/>
      <c r="I483" s="17" t="n">
        <v>34.9</v>
      </c>
      <c r="J483" s="17" t="inlineStr">
        <is>
          <t>MCA</t>
        </is>
      </c>
      <c r="K483" s="17" t="n"/>
      <c r="L483" s="82" t="n"/>
      <c r="M483" s="83" t="n"/>
      <c r="N483" s="83" t="n"/>
      <c r="O483" s="83" t="inlineStr">
        <is>
          <t>Latest rating: Not rated · manager · 9-box: Not placed · manager</t>
        </is>
      </c>
      <c r="P483" s="83" t="n"/>
      <c r="Q483" s="84" t="inlineStr">
        <is>
          <t>Open ▸</t>
        </is>
      </c>
      <c r="R483" s="84" t="inlineStr">
        <is>
          <t>Card ▸</t>
        </is>
      </c>
      <c r="S483" s="85" t="inlineStr">
        <is>
          <t>Enterprise Leadership</t>
        </is>
      </c>
      <c r="T483" s="86" t="inlineStr">
        <is>
          <t>Chief Officers · CXO</t>
        </is>
      </c>
      <c r="U483" s="86" t="inlineStr">
        <is>
          <t>R040</t>
        </is>
      </c>
      <c r="V483" s="86" t="inlineStr">
        <is>
          <t>Chief Officers · CXO · Manager</t>
        </is>
      </c>
      <c r="W483" s="87" t="inlineStr">
        <is>
          <t>E1</t>
        </is>
      </c>
      <c r="X483" s="86" t="inlineStr">
        <is>
          <t>Band E · Enterprise leadership</t>
        </is>
      </c>
      <c r="Y483" s="86" t="inlineStr">
        <is>
          <t>Chief Technology Officer</t>
        </is>
      </c>
      <c r="Z483" s="86" t="n"/>
      <c r="AA483" s="86" t="inlineStr">
        <is>
          <t>Placed at E1 by the evidence: six ratings × market-derived weights and rules R1–R13 · no move needed for the reporting line · Band E · Enterprise Leadership</t>
        </is>
      </c>
      <c r="AB483" s="86" t="n"/>
      <c r="AC483" s="88" t="inlineStr">
        <is>
          <t>E1</t>
        </is>
      </c>
      <c r="AD483" s="21" t="n"/>
      <c r="AE483" s="21" t="inlineStr">
        <is>
          <t>3 direct reports · norm 5–8 function heads</t>
        </is>
      </c>
      <c r="AF483" s="21" t="inlineStr">
        <is>
          <t>E5 · SFIA 7</t>
        </is>
      </c>
      <c r="AG483" s="89" t="str">
        <f>IFERROR(IF(INDEX(RM_I_C,MATCH($U483,RM_KEY,0))="","",INDEX(RM_I_C,MATCH($U483,RM_KEY,0))),"")</f>
        <v>H</v>
      </c>
      <c r="AH483" s="90" t="str">
        <f>IFERROR(IF(INDEX(RM_I_Au,MATCH($U483,RM_KEY,0))="","",INDEX(RM_I_Au,MATCH($U483,RM_KEY,0))),"")</f>
        <v>M</v>
      </c>
      <c r="AI483" s="90" t="str">
        <f>IFERROR(IF(INDEX(RM_I_Ac,MATCH($U483,RM_KEY,0))="","",INDEX(RM_I_Ac,MATCH($U483,RM_KEY,0))),"")</f>
        <v>M</v>
      </c>
      <c r="AJ483" s="90" t="str">
        <f>IFERROR(IF(INDEX(RM_I_L,MATCH($U483,RM_KEY,0))="","",INDEX(RM_I_L,MATCH($U483,RM_KEY,0))),"")</f>
        <v>M</v>
      </c>
      <c r="AK483" s="90" t="str">
        <f>IFERROR(IF(INDEX(RM_I_BI,MATCH($U483,RM_KEY,0))="","",INDEX(RM_I_BI,MATCH($U483,RM_KEY,0))),"")</f>
        <v>L</v>
      </c>
      <c r="AL483" s="90" t="str">
        <f>IFERROR(IF(INDEX(RM_I_Exp,MATCH($U483,RM_KEY,0))="","",INDEX(RM_I_Exp,MATCH($U483,RM_KEY,0))),"")</f>
        <v>L</v>
      </c>
      <c r="AM483" s="90" t="str">
        <f>IFERROR(IF(INDEX(RM_I_Edu,MATCH($U483,RM_KEY,0))="","",INDEX(RM_I_Edu,MATCH($U483,RM_KEY,0))),"")</f>
        <v>L</v>
      </c>
      <c r="AN483" s="91" t="str">
        <f>IFERROR(IF(INDEX(RM_M_C,MATCH($U483,RM_KEY,0))="","",INDEX(RM_M_C,MATCH($U483,RM_KEY,0))),"")</f>
        <v>H</v>
      </c>
      <c r="AO483" s="92" t="str">
        <f>IFERROR(IF(INDEX(RM_M_Au,MATCH($U483,RM_KEY,0))="","",INDEX(RM_M_Au,MATCH($U483,RM_KEY,0))),"")</f>
        <v>M</v>
      </c>
      <c r="AP483" s="92" t="str">
        <f>IFERROR(IF(INDEX(RM_M_Ac,MATCH($U483,RM_KEY,0))="","",INDEX(RM_M_Ac,MATCH($U483,RM_KEY,0))),"")</f>
        <v>M</v>
      </c>
      <c r="AQ483" s="92" t="str">
        <f>IFERROR(IF(INDEX(RM_M_L,MATCH($U483,RM_KEY,0))="","",INDEX(RM_M_L,MATCH($U483,RM_KEY,0))),"")</f>
        <v>M</v>
      </c>
      <c r="AR483" s="92" t="str">
        <f>IFERROR(IF(INDEX(RM_M_BI,MATCH($U483,RM_KEY,0))="","",INDEX(RM_M_BI,MATCH($U483,RM_KEY,0))),"")</f>
        <v>L</v>
      </c>
      <c r="AS483" s="92" t="str">
        <f>IFERROR(IF(INDEX(RM_M_Exp,MATCH($U483,RM_KEY,0))="","",INDEX(RM_M_Exp,MATCH($U483,RM_KEY,0))),"")</f>
        <v>L</v>
      </c>
      <c r="AT483" s="92" t="str">
        <f>IFERROR(IF(INDEX(RM_M_Edu,MATCH($U483,RM_KEY,0))="","",INDEX(RM_M_Edu,MATCH($U483,RM_KEY,0))),"")</f>
        <v>L</v>
      </c>
      <c r="AU483" s="93" t="str">
        <f>IFERROR(IF(INDEX(RM_L_C,MATCH($U483,RM_KEY,0))="","",INDEX(RM_L_C,MATCH($U483,RM_KEY,0))),"")</f>
        <v/>
      </c>
      <c r="AV483" s="94" t="str">
        <f>IFERROR(IF(INDEX(RM_L_Au,MATCH($U483,RM_KEY,0))="","",INDEX(RM_L_Au,MATCH($U483,RM_KEY,0))),"")</f>
        <v/>
      </c>
      <c r="AW483" s="94" t="str">
        <f>IFERROR(IF(INDEX(RM_L_Ac,MATCH($U483,RM_KEY,0))="","",INDEX(RM_L_Ac,MATCH($U483,RM_KEY,0))),"")</f>
        <v/>
      </c>
      <c r="AX483" s="94" t="str">
        <f>IFERROR(IF(INDEX(RM_L_L,MATCH($U483,RM_KEY,0))="","",INDEX(RM_L_L,MATCH($U483,RM_KEY,0))),"")</f>
        <v/>
      </c>
      <c r="AY483" s="94" t="str">
        <f>IFERROR(IF(INDEX(RM_L_BI,MATCH($U483,RM_KEY,0))="","",INDEX(RM_L_BI,MATCH($U483,RM_KEY,0))),"")</f>
        <v/>
      </c>
      <c r="AZ483" s="94" t="str">
        <f>IFERROR(IF(INDEX(RM_L_Exp,MATCH($U483,RM_KEY,0))="","",INDEX(RM_L_Exp,MATCH($U483,RM_KEY,0))),"")</f>
        <v/>
      </c>
      <c r="BA483" s="94" t="str">
        <f>IFERROR(IF(INDEX(RM_L_Edu,MATCH($U483,RM_KEY,0))="","",INDEX(RM_L_Edu,MATCH($U483,RM_KEY,0))),"")</f>
        <v/>
      </c>
      <c r="BB483" s="89" t="n"/>
      <c r="BC483" s="90" t="n"/>
      <c r="BD483" s="90" t="n"/>
      <c r="BE483" s="90" t="n"/>
      <c r="BF483" s="90" t="n"/>
      <c r="BG483" s="90" t="inlineStr">
        <is>
          <t>M</t>
        </is>
      </c>
      <c r="BH483" s="90" t="inlineStr">
        <is>
          <t>M</t>
        </is>
      </c>
      <c r="BI483" s="93" t="n"/>
      <c r="BJ483" s="94" t="n"/>
      <c r="BK483" s="94" t="n"/>
      <c r="BL483" s="94" t="n"/>
      <c r="BM483" s="94" t="n"/>
      <c r="BN483" s="94" t="n"/>
      <c r="BO483" s="94" t="n"/>
      <c r="BP483" s="63" t="n"/>
      <c r="BQ483" s="95" t="str">
        <f>IF(CY483=0,"",IF(BP483&lt;&gt;"",BP483,IF(LEFT(W483,1)="X",W483,IF(OR(W483="B+",W483="C+"),INDEX(LAD_PC,MAX(1,MIN(14,MATCH(W483,LAD_PC,0)+IF((DA483-CZ483)&gt;=0.5,1,IF((DA483-CZ483)&lt;=-0.5,-1,0))))),INDEX(LAD_STD,MAX(1,MIN(12,MATCH(W483,LAD_STD,0)+IF((DA483-CZ483)&gt;=0.5,1,IF((DA483-CZ483)&lt;=-0.5,-1,0)))))))))</f>
        <v/>
      </c>
      <c r="BR483" s="86" t="str">
        <f>IF(BQ483="","",IFERROR(CHOOSE(INDEX(B_RANK,MATCH(BQ483,B_LVL,0)),"Band A · Practitioner","Band B · Specialist / Manager","B+ · Player-Coach","Band C · Principal / Head","C+ · Player-Coach","Band D · Business leadership","Band E · Enterprise leadership"),"Band X · Consultant"))</f>
        <v/>
      </c>
      <c r="BS483" s="86" t="str">
        <f>IF(BQ483="","",IF(BQ483=W483,"• Same",IF(INDEX(B_VAL,MATCH(BQ483,B_LVL,0))&gt;INDEX(B_VAL,MATCH(W483,B_LVL,0)),"▲ Up","▼ Down")))</f>
        <v/>
      </c>
      <c r="BT483" s="95" t="str">
        <f>IF(BQ483&lt;&gt;"",BQ483,W483)</f>
        <v>E1</v>
      </c>
      <c r="BU483" s="86" t="str">
        <f>IFERROR(IF($H483="","—",IF(OR(LEFT(BT483,1)="X",LEFT(INDEX($BT$7:$BT$592,MATCH($H483,$D$7:$D$592,0)),1)="X"),"—",IF(AND(LEFT(BT483,1)="E",LEFT(INDEX($BT$7:$BT$592,MATCH($H483,$D$7:$D$592,0)),1)="E"),"Exception · Band E",IF(INDEX(B_VAL,MATCH(BT483,B_LVL,0))&gt;=INDEX(B_VAL,MATCH(INDEX($BT$7:$BT$592,MATCH($H483,$D$7:$D$592,0)),B_LVL,0)),"⚠ At or above the manager",IF(INDEX(B_RANK,MATCH(BT483,B_LVL,0))=INDEX(B_RANK,MATCH(INDEX($BT$7:$BT$592,MATCH($H483,$D$7:$D$592,0)),B_LVL,0)),"⚠ Same band as the manager","OK"))))),"—")</f>
        <v>—</v>
      </c>
      <c r="BV483" s="64" t="n"/>
      <c r="BW483" s="20">
        <f>IFERROR(INDEX(LMH_PTS,MATCH(AG483,LMH_KEY,0)),0)</f>
        <v>9</v>
      </c>
      <c r="BX483" s="21">
        <f>IFERROR(INDEX(LMH_PTS,MATCH(AH483,LMH_KEY,0)),0)</f>
        <v>3</v>
      </c>
      <c r="BY483" s="21">
        <f>IFERROR(INDEX(LMH_PTS,MATCH(AI483,LMH_KEY,0)),0)</f>
        <v>3</v>
      </c>
      <c r="BZ483" s="21">
        <f>IFERROR(INDEX(LMH_PTS,MATCH(AJ483,LMH_KEY,0)),0)</f>
        <v>3</v>
      </c>
      <c r="CA483" s="21">
        <f>IFERROR(INDEX(LMH_PTS,MATCH(AK483,LMH_KEY,0)),0)</f>
        <v>1</v>
      </c>
      <c r="CB483" s="21">
        <f>IFERROR(INDEX(LMH_PTS,MATCH(AL483,LMH_KEY,0)),0)</f>
        <v>1</v>
      </c>
      <c r="CC483" s="21">
        <f>IFERROR(INDEX(LMH_PTS,MATCH(AM483,LMH_KEY,0)),0)</f>
        <v>1</v>
      </c>
      <c r="CD483" s="21">
        <f>IFERROR(INDEX(LMH_PTS,MATCH(IF(AU483&lt;&gt;"",AU483,AG483),LMH_KEY,0)),0)</f>
        <v>9</v>
      </c>
      <c r="CE483" s="21">
        <f>IFERROR(INDEX(LMH_PTS,MATCH(IF(AV483&lt;&gt;"",AV483,AH483),LMH_KEY,0)),0)</f>
        <v>3</v>
      </c>
      <c r="CF483" s="21">
        <f>IFERROR(INDEX(LMH_PTS,MATCH(IF(AW483&lt;&gt;"",AW483,AI483),LMH_KEY,0)),0)</f>
        <v>3</v>
      </c>
      <c r="CG483" s="21">
        <f>IFERROR(INDEX(LMH_PTS,MATCH(IF(AX483&lt;&gt;"",AX483,AJ483),LMH_KEY,0)),0)</f>
        <v>3</v>
      </c>
      <c r="CH483" s="21">
        <f>IFERROR(INDEX(LMH_PTS,MATCH(IF(AY483&lt;&gt;"",AY483,AK483),LMH_KEY,0)),0)</f>
        <v>1</v>
      </c>
      <c r="CI483" s="21">
        <f>IFERROR(INDEX(LMH_PTS,MATCH(IF(AZ483&lt;&gt;"",AZ483,AL483),LMH_KEY,0)),0)</f>
        <v>1</v>
      </c>
      <c r="CJ483" s="21">
        <f>IFERROR(INDEX(LMH_PTS,MATCH(IF(BA483&lt;&gt;"",BA483,AM483),LMH_KEY,0)),0)</f>
        <v>1</v>
      </c>
      <c r="CK483" s="21">
        <f>IF(BB483="",0,IFERROR(INDEX(LMH_STEP,MATCH(BB483,LMH_KEY,0)),0))</f>
        <v>0</v>
      </c>
      <c r="CL483" s="21">
        <f>IF(BC483="",0,IFERROR(INDEX(LMH_STEP,MATCH(BC483,LMH_KEY,0)),0))</f>
        <v>0</v>
      </c>
      <c r="CM483" s="21">
        <f>IF(BD483="",0,IFERROR(INDEX(LMH_STEP,MATCH(BD483,LMH_KEY,0)),0))</f>
        <v>0</v>
      </c>
      <c r="CN483" s="21">
        <f>IF(BE483="",0,IFERROR(INDEX(LMH_STEP,MATCH(BE483,LMH_KEY,0)),0))</f>
        <v>0</v>
      </c>
      <c r="CO483" s="21">
        <f>IF(BF483="",0,IFERROR(INDEX(LMH_STEP,MATCH(BF483,LMH_KEY,0)),0))</f>
        <v>0</v>
      </c>
      <c r="CP483" s="21">
        <f>IF(BG483="",0,IFERROR(INDEX(LMH_STEP,MATCH(BG483,LMH_KEY,0)),0))</f>
        <v>0</v>
      </c>
      <c r="CQ483" s="21">
        <f>IF(BH483="",0,IFERROR(INDEX(LMH_STEP,MATCH(BH483,LMH_KEY,0)),0))</f>
        <v>0</v>
      </c>
      <c r="CR483" s="21">
        <f>IF(BI483&lt;&gt;"",IFERROR(INDEX(LMH_STEP,MATCH(BI483,LMH_KEY,0)),0),CK483)</f>
        <v>0</v>
      </c>
      <c r="CS483" s="21">
        <f>IF(BJ483&lt;&gt;"",IFERROR(INDEX(LMH_STEP,MATCH(BJ483,LMH_KEY,0)),0),CL483)</f>
        <v>0</v>
      </c>
      <c r="CT483" s="21">
        <f>IF(BK483&lt;&gt;"",IFERROR(INDEX(LMH_STEP,MATCH(BK483,LMH_KEY,0)),0),CM483)</f>
        <v>0</v>
      </c>
      <c r="CU483" s="21">
        <f>IF(BL483&lt;&gt;"",IFERROR(INDEX(LMH_STEP,MATCH(BL483,LMH_KEY,0)),0),CN483)</f>
        <v>0</v>
      </c>
      <c r="CV483" s="21">
        <f>IF(BM483&lt;&gt;"",IFERROR(INDEX(LMH_STEP,MATCH(BM483,LMH_KEY,0)),0),CO483)</f>
        <v>0</v>
      </c>
      <c r="CW483" s="21">
        <f>IF(BN483&lt;&gt;"",IFERROR(INDEX(LMH_STEP,MATCH(BN483,LMH_KEY,0)),0),CP483)</f>
        <v>0</v>
      </c>
      <c r="CX483" s="21">
        <f>IF(BO483&lt;&gt;"",IFERROR(INDEX(LMH_STEP,MATCH(BO483,LMH_KEY,0)),0),CQ483)</f>
        <v>0</v>
      </c>
      <c r="CY483" s="21">
        <f>COUNTA(BI483:BO483)+IF(BP483&lt;&gt;"",1,0)+IFERROR(INDEX(RM_LCNT,MATCH($U483,RM_KEY,0)),0)</f>
        <v>0</v>
      </c>
      <c r="CZ483" s="21">
        <f>IF((BW483+BX483+BY483+BZ483+CA483+CB483+CC483)=0,0,(BW483*CK483+BX483*CL483+BY483*CM483+BZ483*CN483+CA483*CO483+CB483*CP483+CC483*CQ483)/(BW483+BX483+BY483+BZ483+CA483+CB483+CC483))</f>
        <v>0</v>
      </c>
      <c r="DA483" s="21">
        <f>IF((CD483+CE483+CF483+CG483+CH483+CI483+CJ483)=0,0,(CD483*CR483+CE483*CS483+CF483*CT483+CG483*CU483+CH483*CV483+CI483*CW483+CJ483*CX483)/(CD483+CE483+CF483+CG483+CH483+CI483+CJ483))</f>
        <v>0</v>
      </c>
    </row>
    <row r="484" ht="70" customHeight="1">
      <c r="A484" s="59" t="inlineStr">
        <is>
          <t>CARBON</t>
        </is>
      </c>
      <c r="B484" s="17" t="inlineStr">
        <is>
          <t>Technology</t>
        </is>
      </c>
      <c r="C484" s="17" t="n">
        <v>1</v>
      </c>
      <c r="D484" s="17" t="inlineStr">
        <is>
          <t>IRIS0249</t>
        </is>
      </c>
      <c r="E484" s="17" t="inlineStr">
        <is>
          <t>Ashish Singhvi</t>
        </is>
      </c>
      <c r="F484" s="17" t="inlineStr">
        <is>
          <t>Product Engineering Head</t>
        </is>
      </c>
      <c r="G484" s="17" t="inlineStr">
        <is>
          <t>P K X Thomas</t>
        </is>
      </c>
      <c r="H484" s="17" t="inlineStr">
        <is>
          <t>IRIS2060</t>
        </is>
      </c>
      <c r="I484" s="17" t="n">
        <v>17.7</v>
      </c>
      <c r="J484" s="17" t="inlineStr">
        <is>
          <t>MCA</t>
        </is>
      </c>
      <c r="K484" s="17" t="n"/>
      <c r="L484" s="82" t="n"/>
      <c r="M484" s="83" t="n"/>
      <c r="N484" s="83" t="n"/>
      <c r="O484" s="83" t="inlineStr">
        <is>
          <t>Latest rating: Not rated · manager · 9-box: Underperformer / Exit Risk</t>
        </is>
      </c>
      <c r="P484" s="83" t="n"/>
      <c r="Q484" s="84" t="inlineStr">
        <is>
          <t>Open ▸</t>
        </is>
      </c>
      <c r="R484" s="84" t="inlineStr">
        <is>
          <t>Card ▸</t>
        </is>
      </c>
      <c r="S484" s="85" t="inlineStr">
        <is>
          <t>Executive Leadership</t>
        </is>
      </c>
      <c r="T484" s="86" t="inlineStr">
        <is>
          <t>Business Head</t>
        </is>
      </c>
      <c r="U484" s="86" t="inlineStr">
        <is>
          <t>R042</t>
        </is>
      </c>
      <c r="V484" s="86" t="inlineStr">
        <is>
          <t>Business Head · Manager</t>
        </is>
      </c>
      <c r="W484" s="96" t="inlineStr">
        <is>
          <t>D1</t>
        </is>
      </c>
      <c r="X484" s="86" t="inlineStr">
        <is>
          <t>Band D · Business leadership</t>
        </is>
      </c>
      <c r="Y484" s="86" t="inlineStr">
        <is>
          <t>Associate Vice President – Product Engineering</t>
        </is>
      </c>
      <c r="Z484" s="100" t="inlineStr">
        <is>
          <t>Head – Product Engineering → Associate Vice President – Product Engineering</t>
        </is>
      </c>
      <c r="AA484" s="86" t="inlineStr">
        <is>
          <t>Evidence level C2 · moved up to D1 so that no reportee shares a band with their manager, with the fewest moves across IRIS · department head · Executive Leadership · Business Head</t>
        </is>
      </c>
      <c r="AB484" s="86" t="n"/>
      <c r="AC484" s="88" t="inlineStr">
        <is>
          <t>C2</t>
        </is>
      </c>
      <c r="AD484" s="21" t="n"/>
      <c r="AE484" s="21" t="inlineStr">
        <is>
          <t>9 direct reports · norm 5–8 heads</t>
        </is>
      </c>
      <c r="AF484" s="21" t="inlineStr">
        <is>
          <t>E1–E2 · SFIA 6–7</t>
        </is>
      </c>
      <c r="AG484" s="89" t="str">
        <f>IFERROR(IF(INDEX(RM_I_C,MATCH($U484,RM_KEY,0))="","",INDEX(RM_I_C,MATCH($U484,RM_KEY,0))),"")</f>
        <v>H</v>
      </c>
      <c r="AH484" s="90" t="str">
        <f>IFERROR(IF(INDEX(RM_I_Au,MATCH($U484,RM_KEY,0))="","",INDEX(RM_I_Au,MATCH($U484,RM_KEY,0))),"")</f>
        <v>M</v>
      </c>
      <c r="AI484" s="90" t="str">
        <f>IFERROR(IF(INDEX(RM_I_Ac,MATCH($U484,RM_KEY,0))="","",INDEX(RM_I_Ac,MATCH($U484,RM_KEY,0))),"")</f>
        <v>M</v>
      </c>
      <c r="AJ484" s="90" t="str">
        <f>IFERROR(IF(INDEX(RM_I_L,MATCH($U484,RM_KEY,0))="","",INDEX(RM_I_L,MATCH($U484,RM_KEY,0))),"")</f>
        <v>M</v>
      </c>
      <c r="AK484" s="90" t="str">
        <f>IFERROR(IF(INDEX(RM_I_BI,MATCH($U484,RM_KEY,0))="","",INDEX(RM_I_BI,MATCH($U484,RM_KEY,0))),"")</f>
        <v>L</v>
      </c>
      <c r="AL484" s="90" t="str">
        <f>IFERROR(IF(INDEX(RM_I_Exp,MATCH($U484,RM_KEY,0))="","",INDEX(RM_I_Exp,MATCH($U484,RM_KEY,0))),"")</f>
        <v>L</v>
      </c>
      <c r="AM484" s="90" t="str">
        <f>IFERROR(IF(INDEX(RM_I_Edu,MATCH($U484,RM_KEY,0))="","",INDEX(RM_I_Edu,MATCH($U484,RM_KEY,0))),"")</f>
        <v>L</v>
      </c>
      <c r="AN484" s="91" t="str">
        <f>IFERROR(IF(INDEX(RM_M_C,MATCH($U484,RM_KEY,0))="","",INDEX(RM_M_C,MATCH($U484,RM_KEY,0))),"")</f>
        <v>H</v>
      </c>
      <c r="AO484" s="92" t="str">
        <f>IFERROR(IF(INDEX(RM_M_Au,MATCH($U484,RM_KEY,0))="","",INDEX(RM_M_Au,MATCH($U484,RM_KEY,0))),"")</f>
        <v>M</v>
      </c>
      <c r="AP484" s="92" t="str">
        <f>IFERROR(IF(INDEX(RM_M_Ac,MATCH($U484,RM_KEY,0))="","",INDEX(RM_M_Ac,MATCH($U484,RM_KEY,0))),"")</f>
        <v>M</v>
      </c>
      <c r="AQ484" s="92" t="str">
        <f>IFERROR(IF(INDEX(RM_M_L,MATCH($U484,RM_KEY,0))="","",INDEX(RM_M_L,MATCH($U484,RM_KEY,0))),"")</f>
        <v>M</v>
      </c>
      <c r="AR484" s="92" t="str">
        <f>IFERROR(IF(INDEX(RM_M_BI,MATCH($U484,RM_KEY,0))="","",INDEX(RM_M_BI,MATCH($U484,RM_KEY,0))),"")</f>
        <v>L</v>
      </c>
      <c r="AS484" s="92" t="str">
        <f>IFERROR(IF(INDEX(RM_M_Exp,MATCH($U484,RM_KEY,0))="","",INDEX(RM_M_Exp,MATCH($U484,RM_KEY,0))),"")</f>
        <v>L</v>
      </c>
      <c r="AT484" s="92" t="str">
        <f>IFERROR(IF(INDEX(RM_M_Edu,MATCH($U484,RM_KEY,0))="","",INDEX(RM_M_Edu,MATCH($U484,RM_KEY,0))),"")</f>
        <v>L</v>
      </c>
      <c r="AU484" s="93" t="str">
        <f>IFERROR(IF(INDEX(RM_L_C,MATCH($U484,RM_KEY,0))="","",INDEX(RM_L_C,MATCH($U484,RM_KEY,0))),"")</f>
        <v/>
      </c>
      <c r="AV484" s="94" t="str">
        <f>IFERROR(IF(INDEX(RM_L_Au,MATCH($U484,RM_KEY,0))="","",INDEX(RM_L_Au,MATCH($U484,RM_KEY,0))),"")</f>
        <v/>
      </c>
      <c r="AW484" s="94" t="str">
        <f>IFERROR(IF(INDEX(RM_L_Ac,MATCH($U484,RM_KEY,0))="","",INDEX(RM_L_Ac,MATCH($U484,RM_KEY,0))),"")</f>
        <v/>
      </c>
      <c r="AX484" s="94" t="str">
        <f>IFERROR(IF(INDEX(RM_L_L,MATCH($U484,RM_KEY,0))="","",INDEX(RM_L_L,MATCH($U484,RM_KEY,0))),"")</f>
        <v/>
      </c>
      <c r="AY484" s="94" t="str">
        <f>IFERROR(IF(INDEX(RM_L_BI,MATCH($U484,RM_KEY,0))="","",INDEX(RM_L_BI,MATCH($U484,RM_KEY,0))),"")</f>
        <v/>
      </c>
      <c r="AZ484" s="94" t="str">
        <f>IFERROR(IF(INDEX(RM_L_Exp,MATCH($U484,RM_KEY,0))="","",INDEX(RM_L_Exp,MATCH($U484,RM_KEY,0))),"")</f>
        <v/>
      </c>
      <c r="BA484" s="94" t="str">
        <f>IFERROR(IF(INDEX(RM_L_Edu,MATCH($U484,RM_KEY,0))="","",INDEX(RM_L_Edu,MATCH($U484,RM_KEY,0))),"")</f>
        <v/>
      </c>
      <c r="BB484" s="89" t="n"/>
      <c r="BC484" s="90" t="n"/>
      <c r="BD484" s="90" t="n"/>
      <c r="BE484" s="90" t="n"/>
      <c r="BF484" s="90" t="n"/>
      <c r="BG484" s="90" t="inlineStr">
        <is>
          <t>M</t>
        </is>
      </c>
      <c r="BH484" s="90" t="inlineStr">
        <is>
          <t>M</t>
        </is>
      </c>
      <c r="BI484" s="93" t="n"/>
      <c r="BJ484" s="94" t="n"/>
      <c r="BK484" s="94" t="n"/>
      <c r="BL484" s="94" t="n"/>
      <c r="BM484" s="94" t="n"/>
      <c r="BN484" s="94" t="n"/>
      <c r="BO484" s="94" t="n"/>
      <c r="BP484" s="63" t="n"/>
      <c r="BQ484" s="95" t="str">
        <f>IF(CY484=0,"",IF(BP484&lt;&gt;"",BP484,IF(LEFT(W484,1)="X",W484,IF(OR(W484="B+",W484="C+"),INDEX(LAD_PC,MAX(1,MIN(14,MATCH(W484,LAD_PC,0)+IF((DA484-CZ484)&gt;=0.5,1,IF((DA484-CZ484)&lt;=-0.5,-1,0))))),INDEX(LAD_STD,MAX(1,MIN(12,MATCH(W484,LAD_STD,0)+IF((DA484-CZ484)&gt;=0.5,1,IF((DA484-CZ484)&lt;=-0.5,-1,0)))))))))</f>
        <v/>
      </c>
      <c r="BR484" s="86" t="str">
        <f>IF(BQ484="","",IFERROR(CHOOSE(INDEX(B_RANK,MATCH(BQ484,B_LVL,0)),"Band A · Practitioner","Band B · Specialist / Manager","B+ · Player-Coach","Band C · Principal / Head","C+ · Player-Coach","Band D · Business leadership","Band E · Enterprise leadership"),"Band X · Consultant"))</f>
        <v/>
      </c>
      <c r="BS484" s="86" t="str">
        <f>IF(BQ484="","",IF(BQ484=W484,"• Same",IF(INDEX(B_VAL,MATCH(BQ484,B_LVL,0))&gt;INDEX(B_VAL,MATCH(W484,B_LVL,0)),"▲ Up","▼ Down")))</f>
        <v/>
      </c>
      <c r="BT484" s="95" t="str">
        <f>IF(BQ484&lt;&gt;"",BQ484,W484)</f>
        <v>D1</v>
      </c>
      <c r="BU484" s="86" t="str">
        <f>IFERROR(IF($H484="","—",IF(OR(LEFT(BT484,1)="X",LEFT(INDEX($BT$7:$BT$592,MATCH($H484,$D$7:$D$592,0)),1)="X"),"—",IF(AND(LEFT(BT484,1)="E",LEFT(INDEX($BT$7:$BT$592,MATCH($H484,$D$7:$D$592,0)),1)="E"),"Exception · Band E",IF(INDEX(B_VAL,MATCH(BT484,B_LVL,0))&gt;=INDEX(B_VAL,MATCH(INDEX($BT$7:$BT$592,MATCH($H484,$D$7:$D$592,0)),B_LVL,0)),"⚠ At or above the manager",IF(INDEX(B_RANK,MATCH(BT484,B_LVL,0))=INDEX(B_RANK,MATCH(INDEX($BT$7:$BT$592,MATCH($H484,$D$7:$D$592,0)),B_LVL,0)),"⚠ Same band as the manager","OK"))))),"—")</f>
        <v>OK</v>
      </c>
      <c r="BV484" s="64" t="n"/>
      <c r="BW484" s="20">
        <f>IFERROR(INDEX(LMH_PTS,MATCH(AG484,LMH_KEY,0)),0)</f>
        <v>9</v>
      </c>
      <c r="BX484" s="21">
        <f>IFERROR(INDEX(LMH_PTS,MATCH(AH484,LMH_KEY,0)),0)</f>
        <v>3</v>
      </c>
      <c r="BY484" s="21">
        <f>IFERROR(INDEX(LMH_PTS,MATCH(AI484,LMH_KEY,0)),0)</f>
        <v>3</v>
      </c>
      <c r="BZ484" s="21">
        <f>IFERROR(INDEX(LMH_PTS,MATCH(AJ484,LMH_KEY,0)),0)</f>
        <v>3</v>
      </c>
      <c r="CA484" s="21">
        <f>IFERROR(INDEX(LMH_PTS,MATCH(AK484,LMH_KEY,0)),0)</f>
        <v>1</v>
      </c>
      <c r="CB484" s="21">
        <f>IFERROR(INDEX(LMH_PTS,MATCH(AL484,LMH_KEY,0)),0)</f>
        <v>1</v>
      </c>
      <c r="CC484" s="21">
        <f>IFERROR(INDEX(LMH_PTS,MATCH(AM484,LMH_KEY,0)),0)</f>
        <v>1</v>
      </c>
      <c r="CD484" s="21">
        <f>IFERROR(INDEX(LMH_PTS,MATCH(IF(AU484&lt;&gt;"",AU484,AG484),LMH_KEY,0)),0)</f>
        <v>9</v>
      </c>
      <c r="CE484" s="21">
        <f>IFERROR(INDEX(LMH_PTS,MATCH(IF(AV484&lt;&gt;"",AV484,AH484),LMH_KEY,0)),0)</f>
        <v>3</v>
      </c>
      <c r="CF484" s="21">
        <f>IFERROR(INDEX(LMH_PTS,MATCH(IF(AW484&lt;&gt;"",AW484,AI484),LMH_KEY,0)),0)</f>
        <v>3</v>
      </c>
      <c r="CG484" s="21">
        <f>IFERROR(INDEX(LMH_PTS,MATCH(IF(AX484&lt;&gt;"",AX484,AJ484),LMH_KEY,0)),0)</f>
        <v>3</v>
      </c>
      <c r="CH484" s="21">
        <f>IFERROR(INDEX(LMH_PTS,MATCH(IF(AY484&lt;&gt;"",AY484,AK484),LMH_KEY,0)),0)</f>
        <v>1</v>
      </c>
      <c r="CI484" s="21">
        <f>IFERROR(INDEX(LMH_PTS,MATCH(IF(AZ484&lt;&gt;"",AZ484,AL484),LMH_KEY,0)),0)</f>
        <v>1</v>
      </c>
      <c r="CJ484" s="21">
        <f>IFERROR(INDEX(LMH_PTS,MATCH(IF(BA484&lt;&gt;"",BA484,AM484),LMH_KEY,0)),0)</f>
        <v>1</v>
      </c>
      <c r="CK484" s="21">
        <f>IF(BB484="",0,IFERROR(INDEX(LMH_STEP,MATCH(BB484,LMH_KEY,0)),0))</f>
        <v>0</v>
      </c>
      <c r="CL484" s="21">
        <f>IF(BC484="",0,IFERROR(INDEX(LMH_STEP,MATCH(BC484,LMH_KEY,0)),0))</f>
        <v>0</v>
      </c>
      <c r="CM484" s="21">
        <f>IF(BD484="",0,IFERROR(INDEX(LMH_STEP,MATCH(BD484,LMH_KEY,0)),0))</f>
        <v>0</v>
      </c>
      <c r="CN484" s="21">
        <f>IF(BE484="",0,IFERROR(INDEX(LMH_STEP,MATCH(BE484,LMH_KEY,0)),0))</f>
        <v>0</v>
      </c>
      <c r="CO484" s="21">
        <f>IF(BF484="",0,IFERROR(INDEX(LMH_STEP,MATCH(BF484,LMH_KEY,0)),0))</f>
        <v>0</v>
      </c>
      <c r="CP484" s="21">
        <f>IF(BG484="",0,IFERROR(INDEX(LMH_STEP,MATCH(BG484,LMH_KEY,0)),0))</f>
        <v>0</v>
      </c>
      <c r="CQ484" s="21">
        <f>IF(BH484="",0,IFERROR(INDEX(LMH_STEP,MATCH(BH484,LMH_KEY,0)),0))</f>
        <v>0</v>
      </c>
      <c r="CR484" s="21">
        <f>IF(BI484&lt;&gt;"",IFERROR(INDEX(LMH_STEP,MATCH(BI484,LMH_KEY,0)),0),CK484)</f>
        <v>0</v>
      </c>
      <c r="CS484" s="21">
        <f>IF(BJ484&lt;&gt;"",IFERROR(INDEX(LMH_STEP,MATCH(BJ484,LMH_KEY,0)),0),CL484)</f>
        <v>0</v>
      </c>
      <c r="CT484" s="21">
        <f>IF(BK484&lt;&gt;"",IFERROR(INDEX(LMH_STEP,MATCH(BK484,LMH_KEY,0)),0),CM484)</f>
        <v>0</v>
      </c>
      <c r="CU484" s="21">
        <f>IF(BL484&lt;&gt;"",IFERROR(INDEX(LMH_STEP,MATCH(BL484,LMH_KEY,0)),0),CN484)</f>
        <v>0</v>
      </c>
      <c r="CV484" s="21">
        <f>IF(BM484&lt;&gt;"",IFERROR(INDEX(LMH_STEP,MATCH(BM484,LMH_KEY,0)),0),CO484)</f>
        <v>0</v>
      </c>
      <c r="CW484" s="21">
        <f>IF(BN484&lt;&gt;"",IFERROR(INDEX(LMH_STEP,MATCH(BN484,LMH_KEY,0)),0),CP484)</f>
        <v>0</v>
      </c>
      <c r="CX484" s="21">
        <f>IF(BO484&lt;&gt;"",IFERROR(INDEX(LMH_STEP,MATCH(BO484,LMH_KEY,0)),0),CQ484)</f>
        <v>0</v>
      </c>
      <c r="CY484" s="21">
        <f>COUNTA(BI484:BO484)+IF(BP484&lt;&gt;"",1,0)+IFERROR(INDEX(RM_LCNT,MATCH($U484,RM_KEY,0)),0)</f>
        <v>0</v>
      </c>
      <c r="CZ484" s="21">
        <f>IF((BW484+BX484+BY484+BZ484+CA484+CB484+CC484)=0,0,(BW484*CK484+BX484*CL484+BY484*CM484+BZ484*CN484+CA484*CO484+CB484*CP484+CC484*CQ484)/(BW484+BX484+BY484+BZ484+CA484+CB484+CC484))</f>
        <v>0</v>
      </c>
      <c r="DA484" s="21">
        <f>IF((CD484+CE484+CF484+CG484+CH484+CI484+CJ484)=0,0,(CD484*CR484+CE484*CS484+CF484*CT484+CG484*CU484+CH484*CV484+CI484*CW484+CJ484*CX484)/(CD484+CE484+CF484+CG484+CH484+CI484+CJ484))</f>
        <v>0</v>
      </c>
    </row>
    <row r="485" ht="70" customHeight="1">
      <c r="A485" s="59" t="inlineStr">
        <is>
          <t>CARBON</t>
        </is>
      </c>
      <c r="B485" s="17" t="inlineStr">
        <is>
          <t>Technology</t>
        </is>
      </c>
      <c r="C485" s="17" t="n">
        <v>2</v>
      </c>
      <c r="D485" s="17" t="inlineStr">
        <is>
          <t>IRIS1832</t>
        </is>
      </c>
      <c r="E485" s="17" t="inlineStr">
        <is>
          <t>Chetan Kotwal</t>
        </is>
      </c>
      <c r="F485" s="17" t="inlineStr">
        <is>
          <t>Lead Software Engineer</t>
        </is>
      </c>
      <c r="G485" s="17" t="inlineStr">
        <is>
          <t>Ashish Singhvi</t>
        </is>
      </c>
      <c r="H485" s="17" t="inlineStr">
        <is>
          <t>IRIS0249</t>
        </is>
      </c>
      <c r="I485" s="17" t="n">
        <v>13.7</v>
      </c>
      <c r="J485" s="17" t="inlineStr">
        <is>
          <t>B.E</t>
        </is>
      </c>
      <c r="K485" s="17" t="inlineStr">
        <is>
          <t>L5 – Lead · IC</t>
        </is>
      </c>
      <c r="L485" s="82" t="inlineStr">
        <is>
          <t>20 of 20</t>
        </is>
      </c>
      <c r="M485" s="83"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t>
        </is>
      </c>
      <c r="N485" s="83" t="inlineStr">
        <is>
          <t>Annual · set by manager: 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t>
        </is>
      </c>
      <c r="O485" s="83" t="inlineStr">
        <is>
          <t>Latest rating: Not rated · manager · 9-box: Underperformer / Exit Risk</t>
        </is>
      </c>
      <c r="P485" s="83" t="inlineStr">
        <is>
          <t>Complexity &amp; Expertise: B1: Technical feasibility analysis, solution design and resolving complex technical issues; few concrete objects named → moved down 0.5
Autonomy &amp; Decision: A3: Independently does R&amp;D on unknown challenges; no team-level calls stated → moved down 0.5
Accountability &amp; Impact: A3: Accountable for the features he owns being delivered with quality and on time → moved down 0.5
Leadership &amp; Strategy: A3: 4 direct reports, but text only mentions team tuning and healthy team environment → moved down 0.5</t>
        </is>
      </c>
      <c r="Q485" s="84" t="inlineStr">
        <is>
          <t>Open ▸</t>
        </is>
      </c>
      <c r="R485" s="84" t="inlineStr">
        <is>
          <t>Card ▸</t>
        </is>
      </c>
      <c r="S485" s="85" t="inlineStr">
        <is>
          <t>Engineering &amp; Development</t>
        </is>
      </c>
      <c r="T485" s="86" t="inlineStr">
        <is>
          <t>Backend Development</t>
        </is>
      </c>
      <c r="U485" s="86" t="inlineStr">
        <is>
          <t>R033</t>
        </is>
      </c>
      <c r="V485" s="86" t="inlineStr">
        <is>
          <t>Backend Development · Manager</t>
        </is>
      </c>
      <c r="W485" s="98" t="inlineStr">
        <is>
          <t>C1</t>
        </is>
      </c>
      <c r="X485" s="86" t="inlineStr">
        <is>
          <t>Band C · Principal / Head</t>
        </is>
      </c>
      <c r="Y485" s="86" t="inlineStr">
        <is>
          <t>Associate Head – Backend Development</t>
        </is>
      </c>
      <c r="Z485" s="100" t="inlineStr">
        <is>
          <t>Senior Engineering Manager → Associate Head – Backend Development</t>
        </is>
      </c>
      <c r="AA485" s="86" t="inlineStr">
        <is>
          <t>Evidence level B3 · moved up to C1 so that no reportee shares a band with their manager, with the fewest moves across IRIS</t>
        </is>
      </c>
      <c r="AB485" s="86" t="n"/>
      <c r="AC485" s="88" t="inlineStr">
        <is>
          <t>B3</t>
        </is>
      </c>
      <c r="AD485" s="21" t="inlineStr">
        <is>
          <t>Medium · 13.7 yrs vs market 12–17 yrs for C1</t>
        </is>
      </c>
      <c r="AE485" s="21" t="inlineStr">
        <is>
          <t>4 direct reports · norm 5–8, mostly managers</t>
        </is>
      </c>
      <c r="AF485" s="21" t="inlineStr">
        <is>
          <t>P6 / M5 · SFIA 5–6</t>
        </is>
      </c>
      <c r="AG485" s="89" t="str">
        <f>IFERROR(IF(INDEX(RM_I_C,MATCH($U485,RM_KEY,0))="","",INDEX(RM_I_C,MATCH($U485,RM_KEY,0))),"")</f>
        <v>H</v>
      </c>
      <c r="AH485" s="90" t="str">
        <f>IFERROR(IF(INDEX(RM_I_Au,MATCH($U485,RM_KEY,0))="","",INDEX(RM_I_Au,MATCH($U485,RM_KEY,0))),"")</f>
        <v>M</v>
      </c>
      <c r="AI485" s="90" t="str">
        <f>IFERROR(IF(INDEX(RM_I_Ac,MATCH($U485,RM_KEY,0))="","",INDEX(RM_I_Ac,MATCH($U485,RM_KEY,0))),"")</f>
        <v>L</v>
      </c>
      <c r="AJ485" s="90" t="str">
        <f>IFERROR(IF(INDEX(RM_I_L,MATCH($U485,RM_KEY,0))="","",INDEX(RM_I_L,MATCH($U485,RM_KEY,0))),"")</f>
        <v>M</v>
      </c>
      <c r="AK485" s="90" t="str">
        <f>IFERROR(IF(INDEX(RM_I_BI,MATCH($U485,RM_KEY,0))="","",INDEX(RM_I_BI,MATCH($U485,RM_KEY,0))),"")</f>
        <v>L</v>
      </c>
      <c r="AL485" s="90" t="str">
        <f>IFERROR(IF(INDEX(RM_I_Exp,MATCH($U485,RM_KEY,0))="","",INDEX(RM_I_Exp,MATCH($U485,RM_KEY,0))),"")</f>
        <v>L</v>
      </c>
      <c r="AM485" s="90" t="str">
        <f>IFERROR(IF(INDEX(RM_I_Edu,MATCH($U485,RM_KEY,0))="","",INDEX(RM_I_Edu,MATCH($U485,RM_KEY,0))),"")</f>
        <v>L</v>
      </c>
      <c r="AN485" s="91" t="str">
        <f>IFERROR(IF(INDEX(RM_M_C,MATCH($U485,RM_KEY,0))="","",INDEX(RM_M_C,MATCH($U485,RM_KEY,0))),"")</f>
        <v>H</v>
      </c>
      <c r="AO485" s="92" t="str">
        <f>IFERROR(IF(INDEX(RM_M_Au,MATCH($U485,RM_KEY,0))="","",INDEX(RM_M_Au,MATCH($U485,RM_KEY,0))),"")</f>
        <v>M</v>
      </c>
      <c r="AP485" s="92" t="str">
        <f>IFERROR(IF(INDEX(RM_M_Ac,MATCH($U485,RM_KEY,0))="","",INDEX(RM_M_Ac,MATCH($U485,RM_KEY,0))),"")</f>
        <v>M</v>
      </c>
      <c r="AQ485" s="92" t="str">
        <f>IFERROR(IF(INDEX(RM_M_L,MATCH($U485,RM_KEY,0))="","",INDEX(RM_M_L,MATCH($U485,RM_KEY,0))),"")</f>
        <v>M</v>
      </c>
      <c r="AR485" s="92" t="str">
        <f>IFERROR(IF(INDEX(RM_M_BI,MATCH($U485,RM_KEY,0))="","",INDEX(RM_M_BI,MATCH($U485,RM_KEY,0))),"")</f>
        <v>L</v>
      </c>
      <c r="AS485" s="92" t="str">
        <f>IFERROR(IF(INDEX(RM_M_Exp,MATCH($U485,RM_KEY,0))="","",INDEX(RM_M_Exp,MATCH($U485,RM_KEY,0))),"")</f>
        <v>L</v>
      </c>
      <c r="AT485" s="92" t="str">
        <f>IFERROR(IF(INDEX(RM_M_Edu,MATCH($U485,RM_KEY,0))="","",INDEX(RM_M_Edu,MATCH($U485,RM_KEY,0))),"")</f>
        <v>L</v>
      </c>
      <c r="AU485" s="93" t="str">
        <f>IFERROR(IF(INDEX(RM_L_C,MATCH($U485,RM_KEY,0))="","",INDEX(RM_L_C,MATCH($U485,RM_KEY,0))),"")</f>
        <v/>
      </c>
      <c r="AV485" s="94" t="str">
        <f>IFERROR(IF(INDEX(RM_L_Au,MATCH($U485,RM_KEY,0))="","",INDEX(RM_L_Au,MATCH($U485,RM_KEY,0))),"")</f>
        <v/>
      </c>
      <c r="AW485" s="94" t="str">
        <f>IFERROR(IF(INDEX(RM_L_Ac,MATCH($U485,RM_KEY,0))="","",INDEX(RM_L_Ac,MATCH($U485,RM_KEY,0))),"")</f>
        <v/>
      </c>
      <c r="AX485" s="94" t="str">
        <f>IFERROR(IF(INDEX(RM_L_L,MATCH($U485,RM_KEY,0))="","",INDEX(RM_L_L,MATCH($U485,RM_KEY,0))),"")</f>
        <v/>
      </c>
      <c r="AY485" s="94" t="str">
        <f>IFERROR(IF(INDEX(RM_L_BI,MATCH($U485,RM_KEY,0))="","",INDEX(RM_L_BI,MATCH($U485,RM_KEY,0))),"")</f>
        <v/>
      </c>
      <c r="AZ485" s="94" t="str">
        <f>IFERROR(IF(INDEX(RM_L_Exp,MATCH($U485,RM_KEY,0))="","",INDEX(RM_L_Exp,MATCH($U485,RM_KEY,0))),"")</f>
        <v/>
      </c>
      <c r="BA485" s="94" t="str">
        <f>IFERROR(IF(INDEX(RM_L_Edu,MATCH($U485,RM_KEY,0))="","",INDEX(RM_L_Edu,MATCH($U485,RM_KEY,0))),"")</f>
        <v/>
      </c>
      <c r="BB485" s="89" t="inlineStr">
        <is>
          <t>L</t>
        </is>
      </c>
      <c r="BC485" s="90" t="inlineStr">
        <is>
          <t>L</t>
        </is>
      </c>
      <c r="BD485" s="90" t="inlineStr">
        <is>
          <t>L</t>
        </is>
      </c>
      <c r="BE485" s="90" t="inlineStr">
        <is>
          <t>L</t>
        </is>
      </c>
      <c r="BF485" s="90" t="n"/>
      <c r="BG485" s="90" t="inlineStr">
        <is>
          <t>H</t>
        </is>
      </c>
      <c r="BH485" s="90" t="inlineStr">
        <is>
          <t>L</t>
        </is>
      </c>
      <c r="BI485" s="93" t="n"/>
      <c r="BJ485" s="94" t="n"/>
      <c r="BK485" s="94" t="n"/>
      <c r="BL485" s="94" t="n"/>
      <c r="BM485" s="94" t="n"/>
      <c r="BN485" s="94" t="n"/>
      <c r="BO485" s="94" t="n"/>
      <c r="BP485" s="63" t="n"/>
      <c r="BQ485" s="95" t="str">
        <f>IF(CY485=0,"",IF(BP485&lt;&gt;"",BP485,IF(LEFT(W485,1)="X",W485,IF(OR(W485="B+",W485="C+"),INDEX(LAD_PC,MAX(1,MIN(14,MATCH(W485,LAD_PC,0)+IF((DA485-CZ485)&gt;=0.5,1,IF((DA485-CZ485)&lt;=-0.5,-1,0))))),INDEX(LAD_STD,MAX(1,MIN(12,MATCH(W485,LAD_STD,0)+IF((DA485-CZ485)&gt;=0.5,1,IF((DA485-CZ485)&lt;=-0.5,-1,0)))))))))</f>
        <v/>
      </c>
      <c r="BR485" s="86" t="str">
        <f>IF(BQ485="","",IFERROR(CHOOSE(INDEX(B_RANK,MATCH(BQ485,B_LVL,0)),"Band A · Practitioner","Band B · Specialist / Manager","B+ · Player-Coach","Band C · Principal / Head","C+ · Player-Coach","Band D · Business leadership","Band E · Enterprise leadership"),"Band X · Consultant"))</f>
        <v/>
      </c>
      <c r="BS485" s="86" t="str">
        <f>IF(BQ485="","",IF(BQ485=W485,"• Same",IF(INDEX(B_VAL,MATCH(BQ485,B_LVL,0))&gt;INDEX(B_VAL,MATCH(W485,B_LVL,0)),"▲ Up","▼ Down")))</f>
        <v/>
      </c>
      <c r="BT485" s="95" t="str">
        <f>IF(BQ485&lt;&gt;"",BQ485,W485)</f>
        <v>C1</v>
      </c>
      <c r="BU485" s="86" t="str">
        <f>IFERROR(IF($H485="","—",IF(OR(LEFT(BT485,1)="X",LEFT(INDEX($BT$7:$BT$592,MATCH($H485,$D$7:$D$592,0)),1)="X"),"—",IF(AND(LEFT(BT485,1)="E",LEFT(INDEX($BT$7:$BT$592,MATCH($H485,$D$7:$D$592,0)),1)="E"),"Exception · Band E",IF(INDEX(B_VAL,MATCH(BT485,B_LVL,0))&gt;=INDEX(B_VAL,MATCH(INDEX($BT$7:$BT$592,MATCH($H485,$D$7:$D$592,0)),B_LVL,0)),"⚠ At or above the manager",IF(INDEX(B_RANK,MATCH(BT485,B_LVL,0))=INDEX(B_RANK,MATCH(INDEX($BT$7:$BT$592,MATCH($H485,$D$7:$D$592,0)),B_LVL,0)),"⚠ Same band as the manager","OK"))))),"—")</f>
        <v>OK</v>
      </c>
      <c r="BV485" s="64" t="n"/>
      <c r="BW485" s="20">
        <f>IFERROR(INDEX(LMH_PTS,MATCH(AG485,LMH_KEY,0)),0)</f>
        <v>9</v>
      </c>
      <c r="BX485" s="21">
        <f>IFERROR(INDEX(LMH_PTS,MATCH(AH485,LMH_KEY,0)),0)</f>
        <v>3</v>
      </c>
      <c r="BY485" s="21">
        <f>IFERROR(INDEX(LMH_PTS,MATCH(AI485,LMH_KEY,0)),0)</f>
        <v>1</v>
      </c>
      <c r="BZ485" s="21">
        <f>IFERROR(INDEX(LMH_PTS,MATCH(AJ485,LMH_KEY,0)),0)</f>
        <v>3</v>
      </c>
      <c r="CA485" s="21">
        <f>IFERROR(INDEX(LMH_PTS,MATCH(AK485,LMH_KEY,0)),0)</f>
        <v>1</v>
      </c>
      <c r="CB485" s="21">
        <f>IFERROR(INDEX(LMH_PTS,MATCH(AL485,LMH_KEY,0)),0)</f>
        <v>1</v>
      </c>
      <c r="CC485" s="21">
        <f>IFERROR(INDEX(LMH_PTS,MATCH(AM485,LMH_KEY,0)),0)</f>
        <v>1</v>
      </c>
      <c r="CD485" s="21">
        <f>IFERROR(INDEX(LMH_PTS,MATCH(IF(AU485&lt;&gt;"",AU485,AG485),LMH_KEY,0)),0)</f>
        <v>9</v>
      </c>
      <c r="CE485" s="21">
        <f>IFERROR(INDEX(LMH_PTS,MATCH(IF(AV485&lt;&gt;"",AV485,AH485),LMH_KEY,0)),0)</f>
        <v>3</v>
      </c>
      <c r="CF485" s="21">
        <f>IFERROR(INDEX(LMH_PTS,MATCH(IF(AW485&lt;&gt;"",AW485,AI485),LMH_KEY,0)),0)</f>
        <v>1</v>
      </c>
      <c r="CG485" s="21">
        <f>IFERROR(INDEX(LMH_PTS,MATCH(IF(AX485&lt;&gt;"",AX485,AJ485),LMH_KEY,0)),0)</f>
        <v>3</v>
      </c>
      <c r="CH485" s="21">
        <f>IFERROR(INDEX(LMH_PTS,MATCH(IF(AY485&lt;&gt;"",AY485,AK485),LMH_KEY,0)),0)</f>
        <v>1</v>
      </c>
      <c r="CI485" s="21">
        <f>IFERROR(INDEX(LMH_PTS,MATCH(IF(AZ485&lt;&gt;"",AZ485,AL485),LMH_KEY,0)),0)</f>
        <v>1</v>
      </c>
      <c r="CJ485" s="21">
        <f>IFERROR(INDEX(LMH_PTS,MATCH(IF(BA485&lt;&gt;"",BA485,AM485),LMH_KEY,0)),0)</f>
        <v>1</v>
      </c>
      <c r="CK485" s="21">
        <f>IF(BB485="",0,IFERROR(INDEX(LMH_STEP,MATCH(BB485,LMH_KEY,0)),0))</f>
        <v>-1</v>
      </c>
      <c r="CL485" s="21">
        <f>IF(BC485="",0,IFERROR(INDEX(LMH_STEP,MATCH(BC485,LMH_KEY,0)),0))</f>
        <v>-1</v>
      </c>
      <c r="CM485" s="21">
        <f>IF(BD485="",0,IFERROR(INDEX(LMH_STEP,MATCH(BD485,LMH_KEY,0)),0))</f>
        <v>-1</v>
      </c>
      <c r="CN485" s="21">
        <f>IF(BE485="",0,IFERROR(INDEX(LMH_STEP,MATCH(BE485,LMH_KEY,0)),0))</f>
        <v>-1</v>
      </c>
      <c r="CO485" s="21">
        <f>IF(BF485="",0,IFERROR(INDEX(LMH_STEP,MATCH(BF485,LMH_KEY,0)),0))</f>
        <v>0</v>
      </c>
      <c r="CP485" s="21">
        <f>IF(BG485="",0,IFERROR(INDEX(LMH_STEP,MATCH(BG485,LMH_KEY,0)),0))</f>
        <v>1</v>
      </c>
      <c r="CQ485" s="21">
        <f>IF(BH485="",0,IFERROR(INDEX(LMH_STEP,MATCH(BH485,LMH_KEY,0)),0))</f>
        <v>-1</v>
      </c>
      <c r="CR485" s="21">
        <f>IF(BI485&lt;&gt;"",IFERROR(INDEX(LMH_STEP,MATCH(BI485,LMH_KEY,0)),0),CK485)</f>
        <v>-1</v>
      </c>
      <c r="CS485" s="21">
        <f>IF(BJ485&lt;&gt;"",IFERROR(INDEX(LMH_STEP,MATCH(BJ485,LMH_KEY,0)),0),CL485)</f>
        <v>-1</v>
      </c>
      <c r="CT485" s="21">
        <f>IF(BK485&lt;&gt;"",IFERROR(INDEX(LMH_STEP,MATCH(BK485,LMH_KEY,0)),0),CM485)</f>
        <v>-1</v>
      </c>
      <c r="CU485" s="21">
        <f>IF(BL485&lt;&gt;"",IFERROR(INDEX(LMH_STEP,MATCH(BL485,LMH_KEY,0)),0),CN485)</f>
        <v>-1</v>
      </c>
      <c r="CV485" s="21">
        <f>IF(BM485&lt;&gt;"",IFERROR(INDEX(LMH_STEP,MATCH(BM485,LMH_KEY,0)),0),CO485)</f>
        <v>0</v>
      </c>
      <c r="CW485" s="21">
        <f>IF(BN485&lt;&gt;"",IFERROR(INDEX(LMH_STEP,MATCH(BN485,LMH_KEY,0)),0),CP485)</f>
        <v>1</v>
      </c>
      <c r="CX485" s="21">
        <f>IF(BO485&lt;&gt;"",IFERROR(INDEX(LMH_STEP,MATCH(BO485,LMH_KEY,0)),0),CQ485)</f>
        <v>-1</v>
      </c>
      <c r="CY485" s="21">
        <f>COUNTA(BI485:BO485)+IF(BP485&lt;&gt;"",1,0)+IFERROR(INDEX(RM_LCNT,MATCH($U485,RM_KEY,0)),0)</f>
        <v>0</v>
      </c>
      <c r="CZ485" s="21">
        <f>IF((BW485+BX485+BY485+BZ485+CA485+CB485+CC485)=0,0,(BW485*CK485+BX485*CL485+BY485*CM485+BZ485*CN485+CA485*CO485+CB485*CP485+CC485*CQ485)/(BW485+BX485+BY485+BZ485+CA485+CB485+CC485))</f>
        <v>-0.842105263157895</v>
      </c>
      <c r="DA485" s="21">
        <f>IF((CD485+CE485+CF485+CG485+CH485+CI485+CJ485)=0,0,(CD485*CR485+CE485*CS485+CF485*CT485+CG485*CU485+CH485*CV485+CI485*CW485+CJ485*CX485)/(CD485+CE485+CF485+CG485+CH485+CI485+CJ485))</f>
        <v>-0.842105263157895</v>
      </c>
    </row>
    <row r="486" ht="70" customHeight="1">
      <c r="A486" s="59" t="inlineStr">
        <is>
          <t>CARBON</t>
        </is>
      </c>
      <c r="B486" s="17" t="inlineStr">
        <is>
          <t>Support</t>
        </is>
      </c>
      <c r="C486" s="17" t="n">
        <v>3</v>
      </c>
      <c r="D486" s="17" t="inlineStr">
        <is>
          <t>IRIS1878</t>
        </is>
      </c>
      <c r="E486" s="17" t="inlineStr">
        <is>
          <t>Shailesh Koradiya</t>
        </is>
      </c>
      <c r="F486" s="17" t="inlineStr">
        <is>
          <t>Technical Support Lead</t>
        </is>
      </c>
      <c r="G486" s="17" t="inlineStr">
        <is>
          <t>Chetan Kotwal</t>
        </is>
      </c>
      <c r="H486" s="17" t="inlineStr">
        <is>
          <t>IRIS1832</t>
        </is>
      </c>
      <c r="I486" s="17" t="n">
        <v>13.1</v>
      </c>
      <c r="J486" s="17" t="inlineStr">
        <is>
          <t>MCA</t>
        </is>
      </c>
      <c r="K486" s="17" t="inlineStr">
        <is>
          <t>L5 – Lead · IC</t>
        </is>
      </c>
      <c r="L486" s="82" t="inlineStr">
        <is>
          <t>20 of 20</t>
        </is>
      </c>
      <c r="M486" s="83"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N486" s="83" t="inlineStr">
        <is>
          <t>Annual · set by manager: 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t>
        </is>
      </c>
      <c r="O486" s="83" t="inlineStr">
        <is>
          <t>Latest rating: Not rated · manager · 9-box: Trusted Professional</t>
        </is>
      </c>
      <c r="P486" s="83" t="inlineStr">
        <is>
          <t>Complexity &amp; Expertise: A3: Jenkins CI/CD pipelines, deployments on Azure/Podman, troubleshooting and root-cause analysis; answers very brief → moved down 0.5
Autonomy &amp; Decision: B1: Decides deployment strategy for the application independently → matches the start
Accountability &amp; Impact: A3: own survey / KRA answers · summarised by the rater; not quoted → moved down 0.2
Leadership &amp; Strategy: A1: No guidance described despite one report → moved down 0.5</t>
        </is>
      </c>
      <c r="Q486" s="84" t="inlineStr">
        <is>
          <t>Open ▸</t>
        </is>
      </c>
      <c r="R486" s="84" t="inlineStr">
        <is>
          <t>Card ▸</t>
        </is>
      </c>
      <c r="S486" s="85" t="inlineStr">
        <is>
          <t>Engineering &amp; Development</t>
        </is>
      </c>
      <c r="T486" s="86" t="inlineStr">
        <is>
          <t>DevOps &amp; Release Engineering</t>
        </is>
      </c>
      <c r="U486" s="86" t="inlineStr">
        <is>
          <t>R035</t>
        </is>
      </c>
      <c r="V486" s="86" t="inlineStr">
        <is>
          <t>DevOps &amp; Release Engineering · IC</t>
        </is>
      </c>
      <c r="W486" s="99" t="inlineStr">
        <is>
          <t>B1</t>
        </is>
      </c>
      <c r="X486" s="86" t="inlineStr">
        <is>
          <t>Band B · Specialist / Manager</t>
        </is>
      </c>
      <c r="Y486" s="86" t="inlineStr">
        <is>
          <t>DevOps Specialist – POD Lead</t>
        </is>
      </c>
      <c r="Z486" s="86" t="n"/>
      <c r="AA486" s="86" t="inlineStr">
        <is>
          <t>Placed at B1 by the evidence: six ratings × market-derived weights and rules R1–R13 · no move needed for the reporting line</t>
        </is>
      </c>
      <c r="AB486" s="86" t="n"/>
      <c r="AC486" s="88" t="inlineStr">
        <is>
          <t>B1</t>
        </is>
      </c>
      <c r="AD486" s="21" t="inlineStr">
        <is>
          <t>High · 13.1 yrs vs market 4–8 yrs for B1</t>
        </is>
      </c>
      <c r="AE486" s="21" t="inlineStr">
        <is>
          <t>1 direct reports · norm IC: none · Team Lead: 3–5</t>
        </is>
      </c>
      <c r="AF486" s="21" t="inlineStr">
        <is>
          <t>P3 / M2 · SFIA 4 Enable</t>
        </is>
      </c>
      <c r="AG486" s="89" t="str">
        <f>IFERROR(IF(INDEX(RM_I_C,MATCH($U486,RM_KEY,0))="","",INDEX(RM_I_C,MATCH($U486,RM_KEY,0))),"")</f>
        <v>H</v>
      </c>
      <c r="AH486" s="90" t="str">
        <f>IFERROR(IF(INDEX(RM_I_Au,MATCH($U486,RM_KEY,0))="","",INDEX(RM_I_Au,MATCH($U486,RM_KEY,0))),"")</f>
        <v>M</v>
      </c>
      <c r="AI486" s="90" t="str">
        <f>IFERROR(IF(INDEX(RM_I_Ac,MATCH($U486,RM_KEY,0))="","",INDEX(RM_I_Ac,MATCH($U486,RM_KEY,0))),"")</f>
        <v>L</v>
      </c>
      <c r="AJ486" s="90" t="str">
        <f>IFERROR(IF(INDEX(RM_I_L,MATCH($U486,RM_KEY,0))="","",INDEX(RM_I_L,MATCH($U486,RM_KEY,0))),"")</f>
        <v>L</v>
      </c>
      <c r="AK486" s="90" t="str">
        <f>IFERROR(IF(INDEX(RM_I_BI,MATCH($U486,RM_KEY,0))="","",INDEX(RM_I_BI,MATCH($U486,RM_KEY,0))),"")</f>
        <v>L</v>
      </c>
      <c r="AL486" s="90" t="str">
        <f>IFERROR(IF(INDEX(RM_I_Exp,MATCH($U486,RM_KEY,0))="","",INDEX(RM_I_Exp,MATCH($U486,RM_KEY,0))),"")</f>
        <v>L</v>
      </c>
      <c r="AM486" s="90" t="str">
        <f>IFERROR(IF(INDEX(RM_I_Edu,MATCH($U486,RM_KEY,0))="","",INDEX(RM_I_Edu,MATCH($U486,RM_KEY,0))),"")</f>
        <v>L</v>
      </c>
      <c r="AN486" s="91" t="str">
        <f>IFERROR(IF(INDEX(RM_M_C,MATCH($U486,RM_KEY,0))="","",INDEX(RM_M_C,MATCH($U486,RM_KEY,0))),"")</f>
        <v>H</v>
      </c>
      <c r="AO486" s="92" t="str">
        <f>IFERROR(IF(INDEX(RM_M_Au,MATCH($U486,RM_KEY,0))="","",INDEX(RM_M_Au,MATCH($U486,RM_KEY,0))),"")</f>
        <v>M</v>
      </c>
      <c r="AP486" s="92" t="str">
        <f>IFERROR(IF(INDEX(RM_M_Ac,MATCH($U486,RM_KEY,0))="","",INDEX(RM_M_Ac,MATCH($U486,RM_KEY,0))),"")</f>
        <v>M</v>
      </c>
      <c r="AQ486" s="92" t="str">
        <f>IFERROR(IF(INDEX(RM_M_L,MATCH($U486,RM_KEY,0))="","",INDEX(RM_M_L,MATCH($U486,RM_KEY,0))),"")</f>
        <v>L</v>
      </c>
      <c r="AR486" s="92" t="str">
        <f>IFERROR(IF(INDEX(RM_M_BI,MATCH($U486,RM_KEY,0))="","",INDEX(RM_M_BI,MATCH($U486,RM_KEY,0))),"")</f>
        <v>L</v>
      </c>
      <c r="AS486" s="92" t="str">
        <f>IFERROR(IF(INDEX(RM_M_Exp,MATCH($U486,RM_KEY,0))="","",INDEX(RM_M_Exp,MATCH($U486,RM_KEY,0))),"")</f>
        <v>L</v>
      </c>
      <c r="AT486" s="92" t="str">
        <f>IFERROR(IF(INDEX(RM_M_Edu,MATCH($U486,RM_KEY,0))="","",INDEX(RM_M_Edu,MATCH($U486,RM_KEY,0))),"")</f>
        <v>L</v>
      </c>
      <c r="AU486" s="93" t="str">
        <f>IFERROR(IF(INDEX(RM_L_C,MATCH($U486,RM_KEY,0))="","",INDEX(RM_L_C,MATCH($U486,RM_KEY,0))),"")</f>
        <v/>
      </c>
      <c r="AV486" s="94" t="str">
        <f>IFERROR(IF(INDEX(RM_L_Au,MATCH($U486,RM_KEY,0))="","",INDEX(RM_L_Au,MATCH($U486,RM_KEY,0))),"")</f>
        <v/>
      </c>
      <c r="AW486" s="94" t="str">
        <f>IFERROR(IF(INDEX(RM_L_Ac,MATCH($U486,RM_KEY,0))="","",INDEX(RM_L_Ac,MATCH($U486,RM_KEY,0))),"")</f>
        <v/>
      </c>
      <c r="AX486" s="94" t="str">
        <f>IFERROR(IF(INDEX(RM_L_L,MATCH($U486,RM_KEY,0))="","",INDEX(RM_L_L,MATCH($U486,RM_KEY,0))),"")</f>
        <v/>
      </c>
      <c r="AY486" s="94" t="str">
        <f>IFERROR(IF(INDEX(RM_L_BI,MATCH($U486,RM_KEY,0))="","",INDEX(RM_L_BI,MATCH($U486,RM_KEY,0))),"")</f>
        <v/>
      </c>
      <c r="AZ486" s="94" t="str">
        <f>IFERROR(IF(INDEX(RM_L_Exp,MATCH($U486,RM_KEY,0))="","",INDEX(RM_L_Exp,MATCH($U486,RM_KEY,0))),"")</f>
        <v/>
      </c>
      <c r="BA486" s="94" t="str">
        <f>IFERROR(IF(INDEX(RM_L_Edu,MATCH($U486,RM_KEY,0))="","",INDEX(RM_L_Edu,MATCH($U486,RM_KEY,0))),"")</f>
        <v/>
      </c>
      <c r="BB486" s="89" t="inlineStr">
        <is>
          <t>M</t>
        </is>
      </c>
      <c r="BC486" s="90" t="inlineStr">
        <is>
          <t>M</t>
        </is>
      </c>
      <c r="BD486" s="90" t="inlineStr">
        <is>
          <t>M</t>
        </is>
      </c>
      <c r="BE486" s="90" t="inlineStr">
        <is>
          <t>L</t>
        </is>
      </c>
      <c r="BF486" s="90" t="n"/>
      <c r="BG486" s="90" t="inlineStr">
        <is>
          <t>H</t>
        </is>
      </c>
      <c r="BH486" s="90" t="inlineStr">
        <is>
          <t>H</t>
        </is>
      </c>
      <c r="BI486" s="93" t="n"/>
      <c r="BJ486" s="94" t="n"/>
      <c r="BK486" s="94" t="n"/>
      <c r="BL486" s="94" t="n"/>
      <c r="BM486" s="94" t="n"/>
      <c r="BN486" s="94" t="n"/>
      <c r="BO486" s="94" t="n"/>
      <c r="BP486" s="63" t="n"/>
      <c r="BQ486" s="95" t="str">
        <f>IF(CY486=0,"",IF(BP486&lt;&gt;"",BP486,IF(LEFT(W486,1)="X",W486,IF(OR(W486="B+",W486="C+"),INDEX(LAD_PC,MAX(1,MIN(14,MATCH(W486,LAD_PC,0)+IF((DA486-CZ486)&gt;=0.5,1,IF((DA486-CZ486)&lt;=-0.5,-1,0))))),INDEX(LAD_STD,MAX(1,MIN(12,MATCH(W486,LAD_STD,0)+IF((DA486-CZ486)&gt;=0.5,1,IF((DA486-CZ486)&lt;=-0.5,-1,0)))))))))</f>
        <v/>
      </c>
      <c r="BR486" s="86" t="str">
        <f>IF(BQ486="","",IFERROR(CHOOSE(INDEX(B_RANK,MATCH(BQ486,B_LVL,0)),"Band A · Practitioner","Band B · Specialist / Manager","B+ · Player-Coach","Band C · Principal / Head","C+ · Player-Coach","Band D · Business leadership","Band E · Enterprise leadership"),"Band X · Consultant"))</f>
        <v/>
      </c>
      <c r="BS486" s="86" t="str">
        <f>IF(BQ486="","",IF(BQ486=W486,"• Same",IF(INDEX(B_VAL,MATCH(BQ486,B_LVL,0))&gt;INDEX(B_VAL,MATCH(W486,B_LVL,0)),"▲ Up","▼ Down")))</f>
        <v/>
      </c>
      <c r="BT486" s="95" t="str">
        <f>IF(BQ486&lt;&gt;"",BQ486,W486)</f>
        <v>B1</v>
      </c>
      <c r="BU486" s="86" t="str">
        <f>IFERROR(IF($H486="","—",IF(OR(LEFT(BT486,1)="X",LEFT(INDEX($BT$7:$BT$592,MATCH($H486,$D$7:$D$592,0)),1)="X"),"—",IF(AND(LEFT(BT486,1)="E",LEFT(INDEX($BT$7:$BT$592,MATCH($H486,$D$7:$D$592,0)),1)="E"),"Exception · Band E",IF(INDEX(B_VAL,MATCH(BT486,B_LVL,0))&gt;=INDEX(B_VAL,MATCH(INDEX($BT$7:$BT$592,MATCH($H486,$D$7:$D$592,0)),B_LVL,0)),"⚠ At or above the manager",IF(INDEX(B_RANK,MATCH(BT486,B_LVL,0))=INDEX(B_RANK,MATCH(INDEX($BT$7:$BT$592,MATCH($H486,$D$7:$D$592,0)),B_LVL,0)),"⚠ Same band as the manager","OK"))))),"—")</f>
        <v>OK</v>
      </c>
      <c r="BV486" s="64" t="n"/>
      <c r="BW486" s="20">
        <f>IFERROR(INDEX(LMH_PTS,MATCH(AG486,LMH_KEY,0)),0)</f>
        <v>9</v>
      </c>
      <c r="BX486" s="21">
        <f>IFERROR(INDEX(LMH_PTS,MATCH(AH486,LMH_KEY,0)),0)</f>
        <v>3</v>
      </c>
      <c r="BY486" s="21">
        <f>IFERROR(INDEX(LMH_PTS,MATCH(AI486,LMH_KEY,0)),0)</f>
        <v>1</v>
      </c>
      <c r="BZ486" s="21">
        <f>IFERROR(INDEX(LMH_PTS,MATCH(AJ486,LMH_KEY,0)),0)</f>
        <v>1</v>
      </c>
      <c r="CA486" s="21">
        <f>IFERROR(INDEX(LMH_PTS,MATCH(AK486,LMH_KEY,0)),0)</f>
        <v>1</v>
      </c>
      <c r="CB486" s="21">
        <f>IFERROR(INDEX(LMH_PTS,MATCH(AL486,LMH_KEY,0)),0)</f>
        <v>1</v>
      </c>
      <c r="CC486" s="21">
        <f>IFERROR(INDEX(LMH_PTS,MATCH(AM486,LMH_KEY,0)),0)</f>
        <v>1</v>
      </c>
      <c r="CD486" s="21">
        <f>IFERROR(INDEX(LMH_PTS,MATCH(IF(AU486&lt;&gt;"",AU486,AG486),LMH_KEY,0)),0)</f>
        <v>9</v>
      </c>
      <c r="CE486" s="21">
        <f>IFERROR(INDEX(LMH_PTS,MATCH(IF(AV486&lt;&gt;"",AV486,AH486),LMH_KEY,0)),0)</f>
        <v>3</v>
      </c>
      <c r="CF486" s="21">
        <f>IFERROR(INDEX(LMH_PTS,MATCH(IF(AW486&lt;&gt;"",AW486,AI486),LMH_KEY,0)),0)</f>
        <v>1</v>
      </c>
      <c r="CG486" s="21">
        <f>IFERROR(INDEX(LMH_PTS,MATCH(IF(AX486&lt;&gt;"",AX486,AJ486),LMH_KEY,0)),0)</f>
        <v>1</v>
      </c>
      <c r="CH486" s="21">
        <f>IFERROR(INDEX(LMH_PTS,MATCH(IF(AY486&lt;&gt;"",AY486,AK486),LMH_KEY,0)),0)</f>
        <v>1</v>
      </c>
      <c r="CI486" s="21">
        <f>IFERROR(INDEX(LMH_PTS,MATCH(IF(AZ486&lt;&gt;"",AZ486,AL486),LMH_KEY,0)),0)</f>
        <v>1</v>
      </c>
      <c r="CJ486" s="21">
        <f>IFERROR(INDEX(LMH_PTS,MATCH(IF(BA486&lt;&gt;"",BA486,AM486),LMH_KEY,0)),0)</f>
        <v>1</v>
      </c>
      <c r="CK486" s="21">
        <f>IF(BB486="",0,IFERROR(INDEX(LMH_STEP,MATCH(BB486,LMH_KEY,0)),0))</f>
        <v>0</v>
      </c>
      <c r="CL486" s="21">
        <f>IF(BC486="",0,IFERROR(INDEX(LMH_STEP,MATCH(BC486,LMH_KEY,0)),0))</f>
        <v>0</v>
      </c>
      <c r="CM486" s="21">
        <f>IF(BD486="",0,IFERROR(INDEX(LMH_STEP,MATCH(BD486,LMH_KEY,0)),0))</f>
        <v>0</v>
      </c>
      <c r="CN486" s="21">
        <f>IF(BE486="",0,IFERROR(INDEX(LMH_STEP,MATCH(BE486,LMH_KEY,0)),0))</f>
        <v>-1</v>
      </c>
      <c r="CO486" s="21">
        <f>IF(BF486="",0,IFERROR(INDEX(LMH_STEP,MATCH(BF486,LMH_KEY,0)),0))</f>
        <v>0</v>
      </c>
      <c r="CP486" s="21">
        <f>IF(BG486="",0,IFERROR(INDEX(LMH_STEP,MATCH(BG486,LMH_KEY,0)),0))</f>
        <v>1</v>
      </c>
      <c r="CQ486" s="21">
        <f>IF(BH486="",0,IFERROR(INDEX(LMH_STEP,MATCH(BH486,LMH_KEY,0)),0))</f>
        <v>1</v>
      </c>
      <c r="CR486" s="21">
        <f>IF(BI486&lt;&gt;"",IFERROR(INDEX(LMH_STEP,MATCH(BI486,LMH_KEY,0)),0),CK486)</f>
        <v>0</v>
      </c>
      <c r="CS486" s="21">
        <f>IF(BJ486&lt;&gt;"",IFERROR(INDEX(LMH_STEP,MATCH(BJ486,LMH_KEY,0)),0),CL486)</f>
        <v>0</v>
      </c>
      <c r="CT486" s="21">
        <f>IF(BK486&lt;&gt;"",IFERROR(INDEX(LMH_STEP,MATCH(BK486,LMH_KEY,0)),0),CM486)</f>
        <v>0</v>
      </c>
      <c r="CU486" s="21">
        <f>IF(BL486&lt;&gt;"",IFERROR(INDEX(LMH_STEP,MATCH(BL486,LMH_KEY,0)),0),CN486)</f>
        <v>-1</v>
      </c>
      <c r="CV486" s="21">
        <f>IF(BM486&lt;&gt;"",IFERROR(INDEX(LMH_STEP,MATCH(BM486,LMH_KEY,0)),0),CO486)</f>
        <v>0</v>
      </c>
      <c r="CW486" s="21">
        <f>IF(BN486&lt;&gt;"",IFERROR(INDEX(LMH_STEP,MATCH(BN486,LMH_KEY,0)),0),CP486)</f>
        <v>1</v>
      </c>
      <c r="CX486" s="21">
        <f>IF(BO486&lt;&gt;"",IFERROR(INDEX(LMH_STEP,MATCH(BO486,LMH_KEY,0)),0),CQ486)</f>
        <v>1</v>
      </c>
      <c r="CY486" s="21">
        <f>COUNTA(BI486:BO486)+IF(BP486&lt;&gt;"",1,0)+IFERROR(INDEX(RM_LCNT,MATCH($U486,RM_KEY,0)),0)</f>
        <v>0</v>
      </c>
      <c r="CZ486" s="21">
        <f>IF((BW486+BX486+BY486+BZ486+CA486+CB486+CC486)=0,0,(BW486*CK486+BX486*CL486+BY486*CM486+BZ486*CN486+CA486*CO486+CB486*CP486+CC486*CQ486)/(BW486+BX486+BY486+BZ486+CA486+CB486+CC486))</f>
        <v>0.0588235294117647</v>
      </c>
      <c r="DA486" s="21">
        <f>IF((CD486+CE486+CF486+CG486+CH486+CI486+CJ486)=0,0,(CD486*CR486+CE486*CS486+CF486*CT486+CG486*CU486+CH486*CV486+CI486*CW486+CJ486*CX486)/(CD486+CE486+CF486+CG486+CH486+CI486+CJ486))</f>
        <v>0.0588235294117647</v>
      </c>
    </row>
    <row r="487" ht="70" customHeight="1">
      <c r="A487" s="59" t="inlineStr">
        <is>
          <t>CARBON</t>
        </is>
      </c>
      <c r="B487" s="17" t="inlineStr">
        <is>
          <t>Support</t>
        </is>
      </c>
      <c r="C487" s="17" t="n">
        <v>4</v>
      </c>
      <c r="D487" s="17" t="inlineStr">
        <is>
          <t>IRIS1941</t>
        </is>
      </c>
      <c r="E487" s="17" t="inlineStr">
        <is>
          <t>Manish Yadav</t>
        </is>
      </c>
      <c r="F487" s="17" t="inlineStr">
        <is>
          <t>Software Engineer</t>
        </is>
      </c>
      <c r="G487" s="17" t="inlineStr">
        <is>
          <t>Shailesh Koradiya</t>
        </is>
      </c>
      <c r="H487" s="17" t="inlineStr">
        <is>
          <t>IRIS1878</t>
        </is>
      </c>
      <c r="I487" s="17" t="n">
        <v>5.3</v>
      </c>
      <c r="J487" s="17" t="inlineStr">
        <is>
          <t>B.E</t>
        </is>
      </c>
      <c r="K487" s="17" t="inlineStr">
        <is>
          <t>L3 – Professional / Associate</t>
        </is>
      </c>
      <c r="L487" s="82" t="inlineStr">
        <is>
          <t>20 of 20</t>
        </is>
      </c>
      <c r="M487" s="83"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N487" s="83" t="inlineStr">
        <is>
          <t>Annual · set by manager: 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t>
        </is>
      </c>
      <c r="O487" s="83" t="inlineStr">
        <is>
          <t>Latest rating: Not rated · manager · 9-box: Trusted Professional</t>
        </is>
      </c>
      <c r="P487" s="83" t="inlineStr">
        <is>
          <t>Complexity &amp; Expertise: A3: Full-stack features across UI, backend services, APIs and database; root-cause debugging in established system → moved up 0.5
Autonomy &amp; Decision: A3: Chooses implementation approaches and modifies code independently within project scope → moved up 0.5
Accountability &amp; Impact: A3: Features end to end from requirement to delivery; manager notes platform-level fixes → moved up 0.5
Leadership &amp; Strategy: A1: No guidance of others described → matches the start</t>
        </is>
      </c>
      <c r="Q487" s="84" t="inlineStr">
        <is>
          <t>Open ▸</t>
        </is>
      </c>
      <c r="R487" s="84" t="inlineStr">
        <is>
          <t>Card ▸</t>
        </is>
      </c>
      <c r="S487" s="85" t="inlineStr">
        <is>
          <t>Engineering &amp; Development</t>
        </is>
      </c>
      <c r="T487" s="86" t="inlineStr">
        <is>
          <t>Application Maintenance &amp; Production Support</t>
        </is>
      </c>
      <c r="U487" s="86" t="inlineStr">
        <is>
          <t>R030</t>
        </is>
      </c>
      <c r="V487" s="86" t="inlineStr">
        <is>
          <t>Application Maintenance &amp; Production Support · IC</t>
        </is>
      </c>
      <c r="W487" s="101" t="inlineStr">
        <is>
          <t>A3</t>
        </is>
      </c>
      <c r="X487" s="86" t="inlineStr">
        <is>
          <t>Band A · Practitioner</t>
        </is>
      </c>
      <c r="Y487" s="86" t="inlineStr">
        <is>
          <t>Senior Software Engineer</t>
        </is>
      </c>
      <c r="Z487" s="86" t="n"/>
      <c r="AA487" s="86" t="inlineStr">
        <is>
          <t>Placed at A3 by the evidence: six ratings × market-derived weights and rules R1–R13 · no move needed for the reporting line</t>
        </is>
      </c>
      <c r="AB487" s="86" t="n"/>
      <c r="AC487" s="88" t="inlineStr">
        <is>
          <t>A3</t>
        </is>
      </c>
      <c r="AD487" s="21" t="inlineStr">
        <is>
          <t>High · 5.3 yrs vs market 2–5 yrs for A3</t>
        </is>
      </c>
      <c r="AE487" s="21" t="n"/>
      <c r="AF487" s="21" t="inlineStr">
        <is>
          <t>P2 · SFIA 3 Apply</t>
        </is>
      </c>
      <c r="AG487" s="89" t="str">
        <f>IFERROR(IF(INDEX(RM_I_C,MATCH($U487,RM_KEY,0))="","",INDEX(RM_I_C,MATCH($U487,RM_KEY,0))),"")</f>
        <v>H</v>
      </c>
      <c r="AH487" s="90" t="str">
        <f>IFERROR(IF(INDEX(RM_I_Au,MATCH($U487,RM_KEY,0))="","",INDEX(RM_I_Au,MATCH($U487,RM_KEY,0))),"")</f>
        <v>M</v>
      </c>
      <c r="AI487" s="90" t="str">
        <f>IFERROR(IF(INDEX(RM_I_Ac,MATCH($U487,RM_KEY,0))="","",INDEX(RM_I_Ac,MATCH($U487,RM_KEY,0))),"")</f>
        <v>L</v>
      </c>
      <c r="AJ487" s="90" t="str">
        <f>IFERROR(IF(INDEX(RM_I_L,MATCH($U487,RM_KEY,0))="","",INDEX(RM_I_L,MATCH($U487,RM_KEY,0))),"")</f>
        <v>L</v>
      </c>
      <c r="AK487" s="90" t="str">
        <f>IFERROR(IF(INDEX(RM_I_BI,MATCH($U487,RM_KEY,0))="","",INDEX(RM_I_BI,MATCH($U487,RM_KEY,0))),"")</f>
        <v>L</v>
      </c>
      <c r="AL487" s="90" t="str">
        <f>IFERROR(IF(INDEX(RM_I_Exp,MATCH($U487,RM_KEY,0))="","",INDEX(RM_I_Exp,MATCH($U487,RM_KEY,0))),"")</f>
        <v>L</v>
      </c>
      <c r="AM487" s="90" t="str">
        <f>IFERROR(IF(INDEX(RM_I_Edu,MATCH($U487,RM_KEY,0))="","",INDEX(RM_I_Edu,MATCH($U487,RM_KEY,0))),"")</f>
        <v>L</v>
      </c>
      <c r="AN487" s="91" t="str">
        <f>IFERROR(IF(INDEX(RM_M_C,MATCH($U487,RM_KEY,0))="","",INDEX(RM_M_C,MATCH($U487,RM_KEY,0))),"")</f>
        <v>H</v>
      </c>
      <c r="AO487" s="92" t="str">
        <f>IFERROR(IF(INDEX(RM_M_Au,MATCH($U487,RM_KEY,0))="","",INDEX(RM_M_Au,MATCH($U487,RM_KEY,0))),"")</f>
        <v>M</v>
      </c>
      <c r="AP487" s="92" t="str">
        <f>IFERROR(IF(INDEX(RM_M_Ac,MATCH($U487,RM_KEY,0))="","",INDEX(RM_M_Ac,MATCH($U487,RM_KEY,0))),"")</f>
        <v>M</v>
      </c>
      <c r="AQ487" s="92" t="str">
        <f>IFERROR(IF(INDEX(RM_M_L,MATCH($U487,RM_KEY,0))="","",INDEX(RM_M_L,MATCH($U487,RM_KEY,0))),"")</f>
        <v>L</v>
      </c>
      <c r="AR487" s="92" t="str">
        <f>IFERROR(IF(INDEX(RM_M_BI,MATCH($U487,RM_KEY,0))="","",INDEX(RM_M_BI,MATCH($U487,RM_KEY,0))),"")</f>
        <v>L</v>
      </c>
      <c r="AS487" s="92" t="str">
        <f>IFERROR(IF(INDEX(RM_M_Exp,MATCH($U487,RM_KEY,0))="","",INDEX(RM_M_Exp,MATCH($U487,RM_KEY,0))),"")</f>
        <v>L</v>
      </c>
      <c r="AT487" s="92" t="str">
        <f>IFERROR(IF(INDEX(RM_M_Edu,MATCH($U487,RM_KEY,0))="","",INDEX(RM_M_Edu,MATCH($U487,RM_KEY,0))),"")</f>
        <v>L</v>
      </c>
      <c r="AU487" s="93" t="str">
        <f>IFERROR(IF(INDEX(RM_L_C,MATCH($U487,RM_KEY,0))="","",INDEX(RM_L_C,MATCH($U487,RM_KEY,0))),"")</f>
        <v/>
      </c>
      <c r="AV487" s="94" t="str">
        <f>IFERROR(IF(INDEX(RM_L_Au,MATCH($U487,RM_KEY,0))="","",INDEX(RM_L_Au,MATCH($U487,RM_KEY,0))),"")</f>
        <v/>
      </c>
      <c r="AW487" s="94" t="str">
        <f>IFERROR(IF(INDEX(RM_L_Ac,MATCH($U487,RM_KEY,0))="","",INDEX(RM_L_Ac,MATCH($U487,RM_KEY,0))),"")</f>
        <v/>
      </c>
      <c r="AX487" s="94" t="str">
        <f>IFERROR(IF(INDEX(RM_L_L,MATCH($U487,RM_KEY,0))="","",INDEX(RM_L_L,MATCH($U487,RM_KEY,0))),"")</f>
        <v/>
      </c>
      <c r="AY487" s="94" t="str">
        <f>IFERROR(IF(INDEX(RM_L_BI,MATCH($U487,RM_KEY,0))="","",INDEX(RM_L_BI,MATCH($U487,RM_KEY,0))),"")</f>
        <v/>
      </c>
      <c r="AZ487" s="94" t="str">
        <f>IFERROR(IF(INDEX(RM_L_Exp,MATCH($U487,RM_KEY,0))="","",INDEX(RM_L_Exp,MATCH($U487,RM_KEY,0))),"")</f>
        <v/>
      </c>
      <c r="BA487" s="94" t="str">
        <f>IFERROR(IF(INDEX(RM_L_Edu,MATCH($U487,RM_KEY,0))="","",INDEX(RM_L_Edu,MATCH($U487,RM_KEY,0))),"")</f>
        <v/>
      </c>
      <c r="BB487" s="89" t="inlineStr">
        <is>
          <t>M</t>
        </is>
      </c>
      <c r="BC487" s="90" t="inlineStr">
        <is>
          <t>M</t>
        </is>
      </c>
      <c r="BD487" s="90" t="inlineStr">
        <is>
          <t>M</t>
        </is>
      </c>
      <c r="BE487" s="90" t="inlineStr">
        <is>
          <t>L</t>
        </is>
      </c>
      <c r="BF487" s="90" t="n"/>
      <c r="BG487" s="90" t="inlineStr">
        <is>
          <t>H</t>
        </is>
      </c>
      <c r="BH487" s="90" t="inlineStr">
        <is>
          <t>M</t>
        </is>
      </c>
      <c r="BI487" s="93" t="n"/>
      <c r="BJ487" s="94" t="n"/>
      <c r="BK487" s="94" t="n"/>
      <c r="BL487" s="94" t="n"/>
      <c r="BM487" s="94" t="n"/>
      <c r="BN487" s="94" t="n"/>
      <c r="BO487" s="94" t="n"/>
      <c r="BP487" s="63" t="n"/>
      <c r="BQ487" s="95" t="str">
        <f>IF(CY487=0,"",IF(BP487&lt;&gt;"",BP487,IF(LEFT(W487,1)="X",W487,IF(OR(W487="B+",W487="C+"),INDEX(LAD_PC,MAX(1,MIN(14,MATCH(W487,LAD_PC,0)+IF((DA487-CZ487)&gt;=0.5,1,IF((DA487-CZ487)&lt;=-0.5,-1,0))))),INDEX(LAD_STD,MAX(1,MIN(12,MATCH(W487,LAD_STD,0)+IF((DA487-CZ487)&gt;=0.5,1,IF((DA487-CZ487)&lt;=-0.5,-1,0)))))))))</f>
        <v/>
      </c>
      <c r="BR487" s="86" t="str">
        <f>IF(BQ487="","",IFERROR(CHOOSE(INDEX(B_RANK,MATCH(BQ487,B_LVL,0)),"Band A · Practitioner","Band B · Specialist / Manager","B+ · Player-Coach","Band C · Principal / Head","C+ · Player-Coach","Band D · Business leadership","Band E · Enterprise leadership"),"Band X · Consultant"))</f>
        <v/>
      </c>
      <c r="BS487" s="86" t="str">
        <f>IF(BQ487="","",IF(BQ487=W487,"• Same",IF(INDEX(B_VAL,MATCH(BQ487,B_LVL,0))&gt;INDEX(B_VAL,MATCH(W487,B_LVL,0)),"▲ Up","▼ Down")))</f>
        <v/>
      </c>
      <c r="BT487" s="95" t="str">
        <f>IF(BQ487&lt;&gt;"",BQ487,W487)</f>
        <v>A3</v>
      </c>
      <c r="BU487" s="86" t="str">
        <f>IFERROR(IF($H487="","—",IF(OR(LEFT(BT487,1)="X",LEFT(INDEX($BT$7:$BT$592,MATCH($H487,$D$7:$D$592,0)),1)="X"),"—",IF(AND(LEFT(BT487,1)="E",LEFT(INDEX($BT$7:$BT$592,MATCH($H487,$D$7:$D$592,0)),1)="E"),"Exception · Band E",IF(INDEX(B_VAL,MATCH(BT487,B_LVL,0))&gt;=INDEX(B_VAL,MATCH(INDEX($BT$7:$BT$592,MATCH($H487,$D$7:$D$592,0)),B_LVL,0)),"⚠ At or above the manager",IF(INDEX(B_RANK,MATCH(BT487,B_LVL,0))=INDEX(B_RANK,MATCH(INDEX($BT$7:$BT$592,MATCH($H487,$D$7:$D$592,0)),B_LVL,0)),"⚠ Same band as the manager","OK"))))),"—")</f>
        <v>OK</v>
      </c>
      <c r="BV487" s="64" t="n"/>
      <c r="BW487" s="20">
        <f>IFERROR(INDEX(LMH_PTS,MATCH(AG487,LMH_KEY,0)),0)</f>
        <v>9</v>
      </c>
      <c r="BX487" s="21">
        <f>IFERROR(INDEX(LMH_PTS,MATCH(AH487,LMH_KEY,0)),0)</f>
        <v>3</v>
      </c>
      <c r="BY487" s="21">
        <f>IFERROR(INDEX(LMH_PTS,MATCH(AI487,LMH_KEY,0)),0)</f>
        <v>1</v>
      </c>
      <c r="BZ487" s="21">
        <f>IFERROR(INDEX(LMH_PTS,MATCH(AJ487,LMH_KEY,0)),0)</f>
        <v>1</v>
      </c>
      <c r="CA487" s="21">
        <f>IFERROR(INDEX(LMH_PTS,MATCH(AK487,LMH_KEY,0)),0)</f>
        <v>1</v>
      </c>
      <c r="CB487" s="21">
        <f>IFERROR(INDEX(LMH_PTS,MATCH(AL487,LMH_KEY,0)),0)</f>
        <v>1</v>
      </c>
      <c r="CC487" s="21">
        <f>IFERROR(INDEX(LMH_PTS,MATCH(AM487,LMH_KEY,0)),0)</f>
        <v>1</v>
      </c>
      <c r="CD487" s="21">
        <f>IFERROR(INDEX(LMH_PTS,MATCH(IF(AU487&lt;&gt;"",AU487,AG487),LMH_KEY,0)),0)</f>
        <v>9</v>
      </c>
      <c r="CE487" s="21">
        <f>IFERROR(INDEX(LMH_PTS,MATCH(IF(AV487&lt;&gt;"",AV487,AH487),LMH_KEY,0)),0)</f>
        <v>3</v>
      </c>
      <c r="CF487" s="21">
        <f>IFERROR(INDEX(LMH_PTS,MATCH(IF(AW487&lt;&gt;"",AW487,AI487),LMH_KEY,0)),0)</f>
        <v>1</v>
      </c>
      <c r="CG487" s="21">
        <f>IFERROR(INDEX(LMH_PTS,MATCH(IF(AX487&lt;&gt;"",AX487,AJ487),LMH_KEY,0)),0)</f>
        <v>1</v>
      </c>
      <c r="CH487" s="21">
        <f>IFERROR(INDEX(LMH_PTS,MATCH(IF(AY487&lt;&gt;"",AY487,AK487),LMH_KEY,0)),0)</f>
        <v>1</v>
      </c>
      <c r="CI487" s="21">
        <f>IFERROR(INDEX(LMH_PTS,MATCH(IF(AZ487&lt;&gt;"",AZ487,AL487),LMH_KEY,0)),0)</f>
        <v>1</v>
      </c>
      <c r="CJ487" s="21">
        <f>IFERROR(INDEX(LMH_PTS,MATCH(IF(BA487&lt;&gt;"",BA487,AM487),LMH_KEY,0)),0)</f>
        <v>1</v>
      </c>
      <c r="CK487" s="21">
        <f>IF(BB487="",0,IFERROR(INDEX(LMH_STEP,MATCH(BB487,LMH_KEY,0)),0))</f>
        <v>0</v>
      </c>
      <c r="CL487" s="21">
        <f>IF(BC487="",0,IFERROR(INDEX(LMH_STEP,MATCH(BC487,LMH_KEY,0)),0))</f>
        <v>0</v>
      </c>
      <c r="CM487" s="21">
        <f>IF(BD487="",0,IFERROR(INDEX(LMH_STEP,MATCH(BD487,LMH_KEY,0)),0))</f>
        <v>0</v>
      </c>
      <c r="CN487" s="21">
        <f>IF(BE487="",0,IFERROR(INDEX(LMH_STEP,MATCH(BE487,LMH_KEY,0)),0))</f>
        <v>-1</v>
      </c>
      <c r="CO487" s="21">
        <f>IF(BF487="",0,IFERROR(INDEX(LMH_STEP,MATCH(BF487,LMH_KEY,0)),0))</f>
        <v>0</v>
      </c>
      <c r="CP487" s="21">
        <f>IF(BG487="",0,IFERROR(INDEX(LMH_STEP,MATCH(BG487,LMH_KEY,0)),0))</f>
        <v>1</v>
      </c>
      <c r="CQ487" s="21">
        <f>IF(BH487="",0,IFERROR(INDEX(LMH_STEP,MATCH(BH487,LMH_KEY,0)),0))</f>
        <v>0</v>
      </c>
      <c r="CR487" s="21">
        <f>IF(BI487&lt;&gt;"",IFERROR(INDEX(LMH_STEP,MATCH(BI487,LMH_KEY,0)),0),CK487)</f>
        <v>0</v>
      </c>
      <c r="CS487" s="21">
        <f>IF(BJ487&lt;&gt;"",IFERROR(INDEX(LMH_STEP,MATCH(BJ487,LMH_KEY,0)),0),CL487)</f>
        <v>0</v>
      </c>
      <c r="CT487" s="21">
        <f>IF(BK487&lt;&gt;"",IFERROR(INDEX(LMH_STEP,MATCH(BK487,LMH_KEY,0)),0),CM487)</f>
        <v>0</v>
      </c>
      <c r="CU487" s="21">
        <f>IF(BL487&lt;&gt;"",IFERROR(INDEX(LMH_STEP,MATCH(BL487,LMH_KEY,0)),0),CN487)</f>
        <v>-1</v>
      </c>
      <c r="CV487" s="21">
        <f>IF(BM487&lt;&gt;"",IFERROR(INDEX(LMH_STEP,MATCH(BM487,LMH_KEY,0)),0),CO487)</f>
        <v>0</v>
      </c>
      <c r="CW487" s="21">
        <f>IF(BN487&lt;&gt;"",IFERROR(INDEX(LMH_STEP,MATCH(BN487,LMH_KEY,0)),0),CP487)</f>
        <v>1</v>
      </c>
      <c r="CX487" s="21">
        <f>IF(BO487&lt;&gt;"",IFERROR(INDEX(LMH_STEP,MATCH(BO487,LMH_KEY,0)),0),CQ487)</f>
        <v>0</v>
      </c>
      <c r="CY487" s="21">
        <f>COUNTA(BI487:BO487)+IF(BP487&lt;&gt;"",1,0)+IFERROR(INDEX(RM_LCNT,MATCH($U487,RM_KEY,0)),0)</f>
        <v>0</v>
      </c>
      <c r="CZ487" s="21">
        <f>IF((BW487+BX487+BY487+BZ487+CA487+CB487+CC487)=0,0,(BW487*CK487+BX487*CL487+BY487*CM487+BZ487*CN487+CA487*CO487+CB487*CP487+CC487*CQ487)/(BW487+BX487+BY487+BZ487+CA487+CB487+CC487))</f>
        <v>0</v>
      </c>
      <c r="DA487" s="21">
        <f>IF((CD487+CE487+CF487+CG487+CH487+CI487+CJ487)=0,0,(CD487*CR487+CE487*CS487+CF487*CT487+CG487*CU487+CH487*CV487+CI487*CW487+CJ487*CX487)/(CD487+CE487+CF487+CG487+CH487+CI487+CJ487))</f>
        <v>0</v>
      </c>
    </row>
    <row r="488" ht="70" customHeight="1">
      <c r="A488" s="59" t="inlineStr">
        <is>
          <t>CARBON</t>
        </is>
      </c>
      <c r="B488" s="17" t="inlineStr">
        <is>
          <t>Technology</t>
        </is>
      </c>
      <c r="C488" s="17" t="n">
        <v>3</v>
      </c>
      <c r="D488" s="17" t="inlineStr">
        <is>
          <t>IRIS1883</t>
        </is>
      </c>
      <c r="E488" s="17" t="inlineStr">
        <is>
          <t>Bikram Prasad</t>
        </is>
      </c>
      <c r="F488" s="17" t="inlineStr">
        <is>
          <t>Software Engineer</t>
        </is>
      </c>
      <c r="G488" s="17" t="inlineStr">
        <is>
          <t>Chetan Kotwal</t>
        </is>
      </c>
      <c r="H488" s="17" t="inlineStr">
        <is>
          <t>IRIS1832</t>
        </is>
      </c>
      <c r="I488" s="17" t="n">
        <v>5.8</v>
      </c>
      <c r="J488" s="17" t="inlineStr">
        <is>
          <t>B.Tech</t>
        </is>
      </c>
      <c r="K488" s="17" t="inlineStr">
        <is>
          <t>L3 – Professional / Associate</t>
        </is>
      </c>
      <c r="L488" s="82" t="inlineStr">
        <is>
          <t>20 of 20</t>
        </is>
      </c>
      <c r="M488" s="83" t="inlineStr">
        <is>
          <t>• Role / sub-team: Technology — Software Engineer.
• Core purpose: Input not given by Participant.
• Decision-making autonomy: Input not given by Participant.
• Is this something only they do: Input not given by Participant.</t>
        </is>
      </c>
      <c r="N488" s="83" t="inlineStr">
        <is>
          <t>Annual · set by manager: 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t>
        </is>
      </c>
      <c r="O488" s="83" t="inlineStr">
        <is>
          <t>Latest rating: Not rated · manager · 9-box: Underperformer / Exit Risk</t>
        </is>
      </c>
      <c r="P488" s="83" t="inlineStr">
        <is>
          <t>Complexity &amp; Expertise: A3: Runs deployments, patch releases, CVE fixes and production issue fixes; handles InDesign PDF issues → moved up 0.5
Autonomy &amp; Decision: A2: Only cites 'new technology' as an independent decision → moved down 0.5
Accountability &amp; Impact: A3: Answers for applications running smoothly on servers and daily patch/CVE updates → moved down 0.5
Leadership &amp; Strategy: A1: No guiding described despite one report → moved down 1</t>
        </is>
      </c>
      <c r="Q488" s="84" t="inlineStr">
        <is>
          <t>Open ▸</t>
        </is>
      </c>
      <c r="R488" s="84" t="inlineStr">
        <is>
          <t>Card ▸</t>
        </is>
      </c>
      <c r="S488" s="85" t="inlineStr">
        <is>
          <t>Engineering &amp; Development</t>
        </is>
      </c>
      <c r="T488" s="86" t="inlineStr">
        <is>
          <t>Backend Development</t>
        </is>
      </c>
      <c r="U488" s="86" t="inlineStr">
        <is>
          <t>R032</t>
        </is>
      </c>
      <c r="V488" s="86" t="inlineStr">
        <is>
          <t>Backend Development · IC</t>
        </is>
      </c>
      <c r="W488" s="99" t="inlineStr">
        <is>
          <t>B2</t>
        </is>
      </c>
      <c r="X488" s="86" t="inlineStr">
        <is>
          <t>Band B · Specialist / Manager</t>
        </is>
      </c>
      <c r="Y488" s="86" t="inlineStr">
        <is>
          <t>Senior Technical Specialist</t>
        </is>
      </c>
      <c r="Z488" s="100" t="inlineStr">
        <is>
          <t>Senior Software Engineer → Senior Technical Specialist</t>
        </is>
      </c>
      <c r="AA488" s="86" t="inlineStr">
        <is>
          <t>Evidence level A3 · moved up to B2 so that no reportee shares a band with their manager, with the fewest moves across IRIS</t>
        </is>
      </c>
      <c r="AB488" s="86" t="n"/>
      <c r="AC488" s="88" t="inlineStr">
        <is>
          <t>A3</t>
        </is>
      </c>
      <c r="AD488" s="21" t="inlineStr">
        <is>
          <t>Low · 5.8 yrs vs market 6–10 yrs for B2</t>
        </is>
      </c>
      <c r="AE488" s="21" t="inlineStr">
        <is>
          <t>1 direct reports · norm IC: none · People: 6–8 knowledge work, 8–12 standardised delivery</t>
        </is>
      </c>
      <c r="AF488" s="21" t="inlineStr">
        <is>
          <t>P4 / M3 · SFIA 4–5</t>
        </is>
      </c>
      <c r="AG488" s="89" t="str">
        <f>IFERROR(IF(INDEX(RM_I_C,MATCH($U488,RM_KEY,0))="","",INDEX(RM_I_C,MATCH($U488,RM_KEY,0))),"")</f>
        <v>H</v>
      </c>
      <c r="AH488" s="90" t="str">
        <f>IFERROR(IF(INDEX(RM_I_Au,MATCH($U488,RM_KEY,0))="","",INDEX(RM_I_Au,MATCH($U488,RM_KEY,0))),"")</f>
        <v>M</v>
      </c>
      <c r="AI488" s="90" t="str">
        <f>IFERROR(IF(INDEX(RM_I_Ac,MATCH($U488,RM_KEY,0))="","",INDEX(RM_I_Ac,MATCH($U488,RM_KEY,0))),"")</f>
        <v>L</v>
      </c>
      <c r="AJ488" s="90" t="str">
        <f>IFERROR(IF(INDEX(RM_I_L,MATCH($U488,RM_KEY,0))="","",INDEX(RM_I_L,MATCH($U488,RM_KEY,0))),"")</f>
        <v>L</v>
      </c>
      <c r="AK488" s="90" t="str">
        <f>IFERROR(IF(INDEX(RM_I_BI,MATCH($U488,RM_KEY,0))="","",INDEX(RM_I_BI,MATCH($U488,RM_KEY,0))),"")</f>
        <v>L</v>
      </c>
      <c r="AL488" s="90" t="str">
        <f>IFERROR(IF(INDEX(RM_I_Exp,MATCH($U488,RM_KEY,0))="","",INDEX(RM_I_Exp,MATCH($U488,RM_KEY,0))),"")</f>
        <v>L</v>
      </c>
      <c r="AM488" s="90" t="str">
        <f>IFERROR(IF(INDEX(RM_I_Edu,MATCH($U488,RM_KEY,0))="","",INDEX(RM_I_Edu,MATCH($U488,RM_KEY,0))),"")</f>
        <v>L</v>
      </c>
      <c r="AN488" s="91" t="str">
        <f>IFERROR(IF(INDEX(RM_M_C,MATCH($U488,RM_KEY,0))="","",INDEX(RM_M_C,MATCH($U488,RM_KEY,0))),"")</f>
        <v>H</v>
      </c>
      <c r="AO488" s="92" t="str">
        <f>IFERROR(IF(INDEX(RM_M_Au,MATCH($U488,RM_KEY,0))="","",INDEX(RM_M_Au,MATCH($U488,RM_KEY,0))),"")</f>
        <v>M</v>
      </c>
      <c r="AP488" s="92" t="str">
        <f>IFERROR(IF(INDEX(RM_M_Ac,MATCH($U488,RM_KEY,0))="","",INDEX(RM_M_Ac,MATCH($U488,RM_KEY,0))),"")</f>
        <v>M</v>
      </c>
      <c r="AQ488" s="92" t="str">
        <f>IFERROR(IF(INDEX(RM_M_L,MATCH($U488,RM_KEY,0))="","",INDEX(RM_M_L,MATCH($U488,RM_KEY,0))),"")</f>
        <v>L</v>
      </c>
      <c r="AR488" s="92" t="str">
        <f>IFERROR(IF(INDEX(RM_M_BI,MATCH($U488,RM_KEY,0))="","",INDEX(RM_M_BI,MATCH($U488,RM_KEY,0))),"")</f>
        <v>L</v>
      </c>
      <c r="AS488" s="92" t="str">
        <f>IFERROR(IF(INDEX(RM_M_Exp,MATCH($U488,RM_KEY,0))="","",INDEX(RM_M_Exp,MATCH($U488,RM_KEY,0))),"")</f>
        <v>L</v>
      </c>
      <c r="AT488" s="92" t="str">
        <f>IFERROR(IF(INDEX(RM_M_Edu,MATCH($U488,RM_KEY,0))="","",INDEX(RM_M_Edu,MATCH($U488,RM_KEY,0))),"")</f>
        <v>L</v>
      </c>
      <c r="AU488" s="93" t="str">
        <f>IFERROR(IF(INDEX(RM_L_C,MATCH($U488,RM_KEY,0))="","",INDEX(RM_L_C,MATCH($U488,RM_KEY,0))),"")</f>
        <v/>
      </c>
      <c r="AV488" s="94" t="str">
        <f>IFERROR(IF(INDEX(RM_L_Au,MATCH($U488,RM_KEY,0))="","",INDEX(RM_L_Au,MATCH($U488,RM_KEY,0))),"")</f>
        <v/>
      </c>
      <c r="AW488" s="94" t="str">
        <f>IFERROR(IF(INDEX(RM_L_Ac,MATCH($U488,RM_KEY,0))="","",INDEX(RM_L_Ac,MATCH($U488,RM_KEY,0))),"")</f>
        <v/>
      </c>
      <c r="AX488" s="94" t="str">
        <f>IFERROR(IF(INDEX(RM_L_L,MATCH($U488,RM_KEY,0))="","",INDEX(RM_L_L,MATCH($U488,RM_KEY,0))),"")</f>
        <v/>
      </c>
      <c r="AY488" s="94" t="str">
        <f>IFERROR(IF(INDEX(RM_L_BI,MATCH($U488,RM_KEY,0))="","",INDEX(RM_L_BI,MATCH($U488,RM_KEY,0))),"")</f>
        <v/>
      </c>
      <c r="AZ488" s="94" t="str">
        <f>IFERROR(IF(INDEX(RM_L_Exp,MATCH($U488,RM_KEY,0))="","",INDEX(RM_L_Exp,MATCH($U488,RM_KEY,0))),"")</f>
        <v/>
      </c>
      <c r="BA488" s="94" t="str">
        <f>IFERROR(IF(INDEX(RM_L_Edu,MATCH($U488,RM_KEY,0))="","",INDEX(RM_L_Edu,MATCH($U488,RM_KEY,0))),"")</f>
        <v/>
      </c>
      <c r="BB488" s="89" t="inlineStr">
        <is>
          <t>L</t>
        </is>
      </c>
      <c r="BC488" s="90" t="inlineStr">
        <is>
          <t>L</t>
        </is>
      </c>
      <c r="BD488" s="90" t="inlineStr">
        <is>
          <t>L</t>
        </is>
      </c>
      <c r="BE488" s="90" t="inlineStr">
        <is>
          <t>L</t>
        </is>
      </c>
      <c r="BF488" s="90" t="inlineStr">
        <is>
          <t>L</t>
        </is>
      </c>
      <c r="BG488" s="90" t="inlineStr">
        <is>
          <t>L</t>
        </is>
      </c>
      <c r="BH488" s="90" t="inlineStr">
        <is>
          <t>M</t>
        </is>
      </c>
      <c r="BI488" s="93" t="n"/>
      <c r="BJ488" s="94" t="n"/>
      <c r="BK488" s="94" t="n"/>
      <c r="BL488" s="94" t="n"/>
      <c r="BM488" s="94" t="n"/>
      <c r="BN488" s="94" t="n"/>
      <c r="BO488" s="94" t="n"/>
      <c r="BP488" s="63" t="n"/>
      <c r="BQ488" s="95" t="str">
        <f>IF(CY488=0,"",IF(BP488&lt;&gt;"",BP488,IF(LEFT(W488,1)="X",W488,IF(OR(W488="B+",W488="C+"),INDEX(LAD_PC,MAX(1,MIN(14,MATCH(W488,LAD_PC,0)+IF((DA488-CZ488)&gt;=0.5,1,IF((DA488-CZ488)&lt;=-0.5,-1,0))))),INDEX(LAD_STD,MAX(1,MIN(12,MATCH(W488,LAD_STD,0)+IF((DA488-CZ488)&gt;=0.5,1,IF((DA488-CZ488)&lt;=-0.5,-1,0)))))))))</f>
        <v/>
      </c>
      <c r="BR488" s="86" t="str">
        <f>IF(BQ488="","",IFERROR(CHOOSE(INDEX(B_RANK,MATCH(BQ488,B_LVL,0)),"Band A · Practitioner","Band B · Specialist / Manager","B+ · Player-Coach","Band C · Principal / Head","C+ · Player-Coach","Band D · Business leadership","Band E · Enterprise leadership"),"Band X · Consultant"))</f>
        <v/>
      </c>
      <c r="BS488" s="86" t="str">
        <f>IF(BQ488="","",IF(BQ488=W488,"• Same",IF(INDEX(B_VAL,MATCH(BQ488,B_LVL,0))&gt;INDEX(B_VAL,MATCH(W488,B_LVL,0)),"▲ Up","▼ Down")))</f>
        <v/>
      </c>
      <c r="BT488" s="95" t="str">
        <f>IF(BQ488&lt;&gt;"",BQ488,W488)</f>
        <v>B2</v>
      </c>
      <c r="BU488" s="86" t="str">
        <f>IFERROR(IF($H488="","—",IF(OR(LEFT(BT488,1)="X",LEFT(INDEX($BT$7:$BT$592,MATCH($H488,$D$7:$D$592,0)),1)="X"),"—",IF(AND(LEFT(BT488,1)="E",LEFT(INDEX($BT$7:$BT$592,MATCH($H488,$D$7:$D$592,0)),1)="E"),"Exception · Band E",IF(INDEX(B_VAL,MATCH(BT488,B_LVL,0))&gt;=INDEX(B_VAL,MATCH(INDEX($BT$7:$BT$592,MATCH($H488,$D$7:$D$592,0)),B_LVL,0)),"⚠ At or above the manager",IF(INDEX(B_RANK,MATCH(BT488,B_LVL,0))=INDEX(B_RANK,MATCH(INDEX($BT$7:$BT$592,MATCH($H488,$D$7:$D$592,0)),B_LVL,0)),"⚠ Same band as the manager","OK"))))),"—")</f>
        <v>OK</v>
      </c>
      <c r="BV488" s="64" t="n"/>
      <c r="BW488" s="20">
        <f>IFERROR(INDEX(LMH_PTS,MATCH(AG488,LMH_KEY,0)),0)</f>
        <v>9</v>
      </c>
      <c r="BX488" s="21">
        <f>IFERROR(INDEX(LMH_PTS,MATCH(AH488,LMH_KEY,0)),0)</f>
        <v>3</v>
      </c>
      <c r="BY488" s="21">
        <f>IFERROR(INDEX(LMH_PTS,MATCH(AI488,LMH_KEY,0)),0)</f>
        <v>1</v>
      </c>
      <c r="BZ488" s="21">
        <f>IFERROR(INDEX(LMH_PTS,MATCH(AJ488,LMH_KEY,0)),0)</f>
        <v>1</v>
      </c>
      <c r="CA488" s="21">
        <f>IFERROR(INDEX(LMH_PTS,MATCH(AK488,LMH_KEY,0)),0)</f>
        <v>1</v>
      </c>
      <c r="CB488" s="21">
        <f>IFERROR(INDEX(LMH_PTS,MATCH(AL488,LMH_KEY,0)),0)</f>
        <v>1</v>
      </c>
      <c r="CC488" s="21">
        <f>IFERROR(INDEX(LMH_PTS,MATCH(AM488,LMH_KEY,0)),0)</f>
        <v>1</v>
      </c>
      <c r="CD488" s="21">
        <f>IFERROR(INDEX(LMH_PTS,MATCH(IF(AU488&lt;&gt;"",AU488,AG488),LMH_KEY,0)),0)</f>
        <v>9</v>
      </c>
      <c r="CE488" s="21">
        <f>IFERROR(INDEX(LMH_PTS,MATCH(IF(AV488&lt;&gt;"",AV488,AH488),LMH_KEY,0)),0)</f>
        <v>3</v>
      </c>
      <c r="CF488" s="21">
        <f>IFERROR(INDEX(LMH_PTS,MATCH(IF(AW488&lt;&gt;"",AW488,AI488),LMH_KEY,0)),0)</f>
        <v>1</v>
      </c>
      <c r="CG488" s="21">
        <f>IFERROR(INDEX(LMH_PTS,MATCH(IF(AX488&lt;&gt;"",AX488,AJ488),LMH_KEY,0)),0)</f>
        <v>1</v>
      </c>
      <c r="CH488" s="21">
        <f>IFERROR(INDEX(LMH_PTS,MATCH(IF(AY488&lt;&gt;"",AY488,AK488),LMH_KEY,0)),0)</f>
        <v>1</v>
      </c>
      <c r="CI488" s="21">
        <f>IFERROR(INDEX(LMH_PTS,MATCH(IF(AZ488&lt;&gt;"",AZ488,AL488),LMH_KEY,0)),0)</f>
        <v>1</v>
      </c>
      <c r="CJ488" s="21">
        <f>IFERROR(INDEX(LMH_PTS,MATCH(IF(BA488&lt;&gt;"",BA488,AM488),LMH_KEY,0)),0)</f>
        <v>1</v>
      </c>
      <c r="CK488" s="21">
        <f>IF(BB488="",0,IFERROR(INDEX(LMH_STEP,MATCH(BB488,LMH_KEY,0)),0))</f>
        <v>-1</v>
      </c>
      <c r="CL488" s="21">
        <f>IF(BC488="",0,IFERROR(INDEX(LMH_STEP,MATCH(BC488,LMH_KEY,0)),0))</f>
        <v>-1</v>
      </c>
      <c r="CM488" s="21">
        <f>IF(BD488="",0,IFERROR(INDEX(LMH_STEP,MATCH(BD488,LMH_KEY,0)),0))</f>
        <v>-1</v>
      </c>
      <c r="CN488" s="21">
        <f>IF(BE488="",0,IFERROR(INDEX(LMH_STEP,MATCH(BE488,LMH_KEY,0)),0))</f>
        <v>-1</v>
      </c>
      <c r="CO488" s="21">
        <f>IF(BF488="",0,IFERROR(INDEX(LMH_STEP,MATCH(BF488,LMH_KEY,0)),0))</f>
        <v>-1</v>
      </c>
      <c r="CP488" s="21">
        <f>IF(BG488="",0,IFERROR(INDEX(LMH_STEP,MATCH(BG488,LMH_KEY,0)),0))</f>
        <v>-1</v>
      </c>
      <c r="CQ488" s="21">
        <f>IF(BH488="",0,IFERROR(INDEX(LMH_STEP,MATCH(BH488,LMH_KEY,0)),0))</f>
        <v>0</v>
      </c>
      <c r="CR488" s="21">
        <f>IF(BI488&lt;&gt;"",IFERROR(INDEX(LMH_STEP,MATCH(BI488,LMH_KEY,0)),0),CK488)</f>
        <v>-1</v>
      </c>
      <c r="CS488" s="21">
        <f>IF(BJ488&lt;&gt;"",IFERROR(INDEX(LMH_STEP,MATCH(BJ488,LMH_KEY,0)),0),CL488)</f>
        <v>-1</v>
      </c>
      <c r="CT488" s="21">
        <f>IF(BK488&lt;&gt;"",IFERROR(INDEX(LMH_STEP,MATCH(BK488,LMH_KEY,0)),0),CM488)</f>
        <v>-1</v>
      </c>
      <c r="CU488" s="21">
        <f>IF(BL488&lt;&gt;"",IFERROR(INDEX(LMH_STEP,MATCH(BL488,LMH_KEY,0)),0),CN488)</f>
        <v>-1</v>
      </c>
      <c r="CV488" s="21">
        <f>IF(BM488&lt;&gt;"",IFERROR(INDEX(LMH_STEP,MATCH(BM488,LMH_KEY,0)),0),CO488)</f>
        <v>-1</v>
      </c>
      <c r="CW488" s="21">
        <f>IF(BN488&lt;&gt;"",IFERROR(INDEX(LMH_STEP,MATCH(BN488,LMH_KEY,0)),0),CP488)</f>
        <v>-1</v>
      </c>
      <c r="CX488" s="21">
        <f>IF(BO488&lt;&gt;"",IFERROR(INDEX(LMH_STEP,MATCH(BO488,LMH_KEY,0)),0),CQ488)</f>
        <v>0</v>
      </c>
      <c r="CY488" s="21">
        <f>COUNTA(BI488:BO488)+IF(BP488&lt;&gt;"",1,0)+IFERROR(INDEX(RM_LCNT,MATCH($U488,RM_KEY,0)),0)</f>
        <v>0</v>
      </c>
      <c r="CZ488" s="21">
        <f>IF((BW488+BX488+BY488+BZ488+CA488+CB488+CC488)=0,0,(BW488*CK488+BX488*CL488+BY488*CM488+BZ488*CN488+CA488*CO488+CB488*CP488+CC488*CQ488)/(BW488+BX488+BY488+BZ488+CA488+CB488+CC488))</f>
        <v>-0.941176470588235</v>
      </c>
      <c r="DA488" s="21">
        <f>IF((CD488+CE488+CF488+CG488+CH488+CI488+CJ488)=0,0,(CD488*CR488+CE488*CS488+CF488*CT488+CG488*CU488+CH488*CV488+CI488*CW488+CJ488*CX488)/(CD488+CE488+CF488+CG488+CH488+CI488+CJ488))</f>
        <v>-0.941176470588235</v>
      </c>
    </row>
    <row r="489" ht="70" customHeight="1">
      <c r="A489" s="59" t="inlineStr">
        <is>
          <t>CARBON</t>
        </is>
      </c>
      <c r="B489" s="17" t="inlineStr">
        <is>
          <t>Technology</t>
        </is>
      </c>
      <c r="C489" s="17" t="n">
        <v>4</v>
      </c>
      <c r="D489" s="17" t="inlineStr">
        <is>
          <t>IRIS2283</t>
        </is>
      </c>
      <c r="E489" s="17" t="inlineStr">
        <is>
          <t>Kunal Jadhav</t>
        </is>
      </c>
      <c r="F489" s="17" t="inlineStr">
        <is>
          <t>Software Engineer</t>
        </is>
      </c>
      <c r="G489" s="17" t="inlineStr">
        <is>
          <t>Bikram Prasad</t>
        </is>
      </c>
      <c r="H489" s="17" t="inlineStr">
        <is>
          <t>IRIS1883</t>
        </is>
      </c>
      <c r="I489" s="17" t="n">
        <v>2.2</v>
      </c>
      <c r="J489" s="17" t="inlineStr">
        <is>
          <t>Bachelor of Science</t>
        </is>
      </c>
      <c r="K489" s="17" t="inlineStr">
        <is>
          <t>L3 – Professional / Associate</t>
        </is>
      </c>
      <c r="L489" s="82" t="inlineStr">
        <is>
          <t>20 of 20</t>
        </is>
      </c>
      <c r="M489" s="83"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t>
        </is>
      </c>
      <c r="N489" s="83" t="inlineStr">
        <is>
          <t>Annual · set by manager: 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t>
        </is>
      </c>
      <c r="O489" s="83" t="inlineStr">
        <is>
          <t>Latest rating: Not rated · manager · 9-box: Not placed · manager</t>
        </is>
      </c>
      <c r="P489" s="83" t="inlineStr">
        <is>
          <t>Complexity &amp; Expertise: A3: Develops and integrates client-driven features; ad-hoc requests and system designs; architects product flow → moved up 0.5
Autonomy &amp; Decision: A3: Independently architects product flow and adapts requirements in his own development → matches the start
Accountability &amp; Impact: A2: Bugs in product and correct understanding of requirements in his own work → moved down 1
Leadership &amp; Strategy: A1: No guidance or allocation described despite 2 reports → moved down 1</t>
        </is>
      </c>
      <c r="Q489" s="84" t="inlineStr">
        <is>
          <t>Open ▸</t>
        </is>
      </c>
      <c r="R489" s="84" t="inlineStr">
        <is>
          <t>Card ▸</t>
        </is>
      </c>
      <c r="S489" s="85" t="inlineStr">
        <is>
          <t>Engineering &amp; Development</t>
        </is>
      </c>
      <c r="T489" s="86" t="inlineStr">
        <is>
          <t>Full-Stack Development</t>
        </is>
      </c>
      <c r="U489" s="86" t="inlineStr">
        <is>
          <t>R037</t>
        </is>
      </c>
      <c r="V489" s="86" t="inlineStr">
        <is>
          <t>Full-Stack Development · IC</t>
        </is>
      </c>
      <c r="W489" s="99" t="inlineStr">
        <is>
          <t>B1</t>
        </is>
      </c>
      <c r="X489" s="86" t="inlineStr">
        <is>
          <t>Band B · Specialist / Manager</t>
        </is>
      </c>
      <c r="Y489" s="86" t="inlineStr">
        <is>
          <t>Technical Specialist</t>
        </is>
      </c>
      <c r="Z489" s="100" t="inlineStr">
        <is>
          <t>Senior Software Engineer → Technical Specialist</t>
        </is>
      </c>
      <c r="AA489" s="86" t="inlineStr">
        <is>
          <t>Evidence level A3 · moved up to B1 so that no reportee shares a band with their manager, with the fewest moves across IRIS</t>
        </is>
      </c>
      <c r="AB489" s="97" t="inlineStr">
        <is>
          <t>Deep chain: shares a band with manager Bikram Prasad · B2 · decide: report to the next manager up, or merge this layer</t>
        </is>
      </c>
      <c r="AC489" s="88" t="inlineStr">
        <is>
          <t>A3</t>
        </is>
      </c>
      <c r="AD489" s="21" t="inlineStr">
        <is>
          <t>Low · 2.2 yrs vs market 4–8 yrs for B1</t>
        </is>
      </c>
      <c r="AE489" s="21" t="inlineStr">
        <is>
          <t>2 direct reports · norm IC: none · Team Lead: 3–5</t>
        </is>
      </c>
      <c r="AF489" s="21" t="inlineStr">
        <is>
          <t>P3 / M2 · SFIA 4 Enable</t>
        </is>
      </c>
      <c r="AG489" s="89" t="str">
        <f>IFERROR(IF(INDEX(RM_I_C,MATCH($U489,RM_KEY,0))="","",INDEX(RM_I_C,MATCH($U489,RM_KEY,0))),"")</f>
        <v>H</v>
      </c>
      <c r="AH489" s="90" t="str">
        <f>IFERROR(IF(INDEX(RM_I_Au,MATCH($U489,RM_KEY,0))="","",INDEX(RM_I_Au,MATCH($U489,RM_KEY,0))),"")</f>
        <v>M</v>
      </c>
      <c r="AI489" s="90" t="str">
        <f>IFERROR(IF(INDEX(RM_I_Ac,MATCH($U489,RM_KEY,0))="","",INDEX(RM_I_Ac,MATCH($U489,RM_KEY,0))),"")</f>
        <v>L</v>
      </c>
      <c r="AJ489" s="90" t="str">
        <f>IFERROR(IF(INDEX(RM_I_L,MATCH($U489,RM_KEY,0))="","",INDEX(RM_I_L,MATCH($U489,RM_KEY,0))),"")</f>
        <v>L</v>
      </c>
      <c r="AK489" s="90" t="str">
        <f>IFERROR(IF(INDEX(RM_I_BI,MATCH($U489,RM_KEY,0))="","",INDEX(RM_I_BI,MATCH($U489,RM_KEY,0))),"")</f>
        <v>L</v>
      </c>
      <c r="AL489" s="90" t="str">
        <f>IFERROR(IF(INDEX(RM_I_Exp,MATCH($U489,RM_KEY,0))="","",INDEX(RM_I_Exp,MATCH($U489,RM_KEY,0))),"")</f>
        <v>L</v>
      </c>
      <c r="AM489" s="90" t="str">
        <f>IFERROR(IF(INDEX(RM_I_Edu,MATCH($U489,RM_KEY,0))="","",INDEX(RM_I_Edu,MATCH($U489,RM_KEY,0))),"")</f>
        <v>L</v>
      </c>
      <c r="AN489" s="91" t="str">
        <f>IFERROR(IF(INDEX(RM_M_C,MATCH($U489,RM_KEY,0))="","",INDEX(RM_M_C,MATCH($U489,RM_KEY,0))),"")</f>
        <v>H</v>
      </c>
      <c r="AO489" s="92" t="str">
        <f>IFERROR(IF(INDEX(RM_M_Au,MATCH($U489,RM_KEY,0))="","",INDEX(RM_M_Au,MATCH($U489,RM_KEY,0))),"")</f>
        <v>M</v>
      </c>
      <c r="AP489" s="92" t="str">
        <f>IFERROR(IF(INDEX(RM_M_Ac,MATCH($U489,RM_KEY,0))="","",INDEX(RM_M_Ac,MATCH($U489,RM_KEY,0))),"")</f>
        <v>M</v>
      </c>
      <c r="AQ489" s="92" t="str">
        <f>IFERROR(IF(INDEX(RM_M_L,MATCH($U489,RM_KEY,0))="","",INDEX(RM_M_L,MATCH($U489,RM_KEY,0))),"")</f>
        <v>L</v>
      </c>
      <c r="AR489" s="92" t="str">
        <f>IFERROR(IF(INDEX(RM_M_BI,MATCH($U489,RM_KEY,0))="","",INDEX(RM_M_BI,MATCH($U489,RM_KEY,0))),"")</f>
        <v>L</v>
      </c>
      <c r="AS489" s="92" t="str">
        <f>IFERROR(IF(INDEX(RM_M_Exp,MATCH($U489,RM_KEY,0))="","",INDEX(RM_M_Exp,MATCH($U489,RM_KEY,0))),"")</f>
        <v>L</v>
      </c>
      <c r="AT489" s="92" t="str">
        <f>IFERROR(IF(INDEX(RM_M_Edu,MATCH($U489,RM_KEY,0))="","",INDEX(RM_M_Edu,MATCH($U489,RM_KEY,0))),"")</f>
        <v>L</v>
      </c>
      <c r="AU489" s="93" t="str">
        <f>IFERROR(IF(INDEX(RM_L_C,MATCH($U489,RM_KEY,0))="","",INDEX(RM_L_C,MATCH($U489,RM_KEY,0))),"")</f>
        <v/>
      </c>
      <c r="AV489" s="94" t="str">
        <f>IFERROR(IF(INDEX(RM_L_Au,MATCH($U489,RM_KEY,0))="","",INDEX(RM_L_Au,MATCH($U489,RM_KEY,0))),"")</f>
        <v/>
      </c>
      <c r="AW489" s="94" t="str">
        <f>IFERROR(IF(INDEX(RM_L_Ac,MATCH($U489,RM_KEY,0))="","",INDEX(RM_L_Ac,MATCH($U489,RM_KEY,0))),"")</f>
        <v/>
      </c>
      <c r="AX489" s="94" t="str">
        <f>IFERROR(IF(INDEX(RM_L_L,MATCH($U489,RM_KEY,0))="","",INDEX(RM_L_L,MATCH($U489,RM_KEY,0))),"")</f>
        <v/>
      </c>
      <c r="AY489" s="94" t="str">
        <f>IFERROR(IF(INDEX(RM_L_BI,MATCH($U489,RM_KEY,0))="","",INDEX(RM_L_BI,MATCH($U489,RM_KEY,0))),"")</f>
        <v/>
      </c>
      <c r="AZ489" s="94" t="str">
        <f>IFERROR(IF(INDEX(RM_L_Exp,MATCH($U489,RM_KEY,0))="","",INDEX(RM_L_Exp,MATCH($U489,RM_KEY,0))),"")</f>
        <v/>
      </c>
      <c r="BA489" s="94" t="str">
        <f>IFERROR(IF(INDEX(RM_L_Edu,MATCH($U489,RM_KEY,0))="","",INDEX(RM_L_Edu,MATCH($U489,RM_KEY,0))),"")</f>
        <v/>
      </c>
      <c r="BB489" s="89" t="inlineStr">
        <is>
          <t>L</t>
        </is>
      </c>
      <c r="BC489" s="90" t="inlineStr">
        <is>
          <t>L</t>
        </is>
      </c>
      <c r="BD489" s="90" t="inlineStr">
        <is>
          <t>L</t>
        </is>
      </c>
      <c r="BE489" s="90" t="inlineStr">
        <is>
          <t>L</t>
        </is>
      </c>
      <c r="BF489" s="90" t="n"/>
      <c r="BG489" s="90" t="inlineStr">
        <is>
          <t>L</t>
        </is>
      </c>
      <c r="BH489" s="90" t="inlineStr">
        <is>
          <t>M</t>
        </is>
      </c>
      <c r="BI489" s="93" t="n"/>
      <c r="BJ489" s="94" t="n"/>
      <c r="BK489" s="94" t="n"/>
      <c r="BL489" s="94" t="n"/>
      <c r="BM489" s="94" t="n"/>
      <c r="BN489" s="94" t="n"/>
      <c r="BO489" s="94" t="n"/>
      <c r="BP489" s="63" t="n"/>
      <c r="BQ489" s="95" t="str">
        <f>IF(CY489=0,"",IF(BP489&lt;&gt;"",BP489,IF(LEFT(W489,1)="X",W489,IF(OR(W489="B+",W489="C+"),INDEX(LAD_PC,MAX(1,MIN(14,MATCH(W489,LAD_PC,0)+IF((DA489-CZ489)&gt;=0.5,1,IF((DA489-CZ489)&lt;=-0.5,-1,0))))),INDEX(LAD_STD,MAX(1,MIN(12,MATCH(W489,LAD_STD,0)+IF((DA489-CZ489)&gt;=0.5,1,IF((DA489-CZ489)&lt;=-0.5,-1,0)))))))))</f>
        <v/>
      </c>
      <c r="BR489" s="86" t="str">
        <f>IF(BQ489="","",IFERROR(CHOOSE(INDEX(B_RANK,MATCH(BQ489,B_LVL,0)),"Band A · Practitioner","Band B · Specialist / Manager","B+ · Player-Coach","Band C · Principal / Head","C+ · Player-Coach","Band D · Business leadership","Band E · Enterprise leadership"),"Band X · Consultant"))</f>
        <v/>
      </c>
      <c r="BS489" s="86" t="str">
        <f>IF(BQ489="","",IF(BQ489=W489,"• Same",IF(INDEX(B_VAL,MATCH(BQ489,B_LVL,0))&gt;INDEX(B_VAL,MATCH(W489,B_LVL,0)),"▲ Up","▼ Down")))</f>
        <v/>
      </c>
      <c r="BT489" s="95" t="str">
        <f>IF(BQ489&lt;&gt;"",BQ489,W489)</f>
        <v>B1</v>
      </c>
      <c r="BU489" s="86" t="str">
        <f>IFERROR(IF($H489="","—",IF(OR(LEFT(BT489,1)="X",LEFT(INDEX($BT$7:$BT$592,MATCH($H489,$D$7:$D$592,0)),1)="X"),"—",IF(AND(LEFT(BT489,1)="E",LEFT(INDEX($BT$7:$BT$592,MATCH($H489,$D$7:$D$592,0)),1)="E"),"Exception · Band E",IF(INDEX(B_VAL,MATCH(BT489,B_LVL,0))&gt;=INDEX(B_VAL,MATCH(INDEX($BT$7:$BT$592,MATCH($H489,$D$7:$D$592,0)),B_LVL,0)),"⚠ At or above the manager",IF(INDEX(B_RANK,MATCH(BT489,B_LVL,0))=INDEX(B_RANK,MATCH(INDEX($BT$7:$BT$592,MATCH($H489,$D$7:$D$592,0)),B_LVL,0)),"⚠ Same band as the manager","OK"))))),"—")</f>
        <v>⚠ Same band as the manager</v>
      </c>
      <c r="BV489" s="64" t="n"/>
      <c r="BW489" s="20">
        <f>IFERROR(INDEX(LMH_PTS,MATCH(AG489,LMH_KEY,0)),0)</f>
        <v>9</v>
      </c>
      <c r="BX489" s="21">
        <f>IFERROR(INDEX(LMH_PTS,MATCH(AH489,LMH_KEY,0)),0)</f>
        <v>3</v>
      </c>
      <c r="BY489" s="21">
        <f>IFERROR(INDEX(LMH_PTS,MATCH(AI489,LMH_KEY,0)),0)</f>
        <v>1</v>
      </c>
      <c r="BZ489" s="21">
        <f>IFERROR(INDEX(LMH_PTS,MATCH(AJ489,LMH_KEY,0)),0)</f>
        <v>1</v>
      </c>
      <c r="CA489" s="21">
        <f>IFERROR(INDEX(LMH_PTS,MATCH(AK489,LMH_KEY,0)),0)</f>
        <v>1</v>
      </c>
      <c r="CB489" s="21">
        <f>IFERROR(INDEX(LMH_PTS,MATCH(AL489,LMH_KEY,0)),0)</f>
        <v>1</v>
      </c>
      <c r="CC489" s="21">
        <f>IFERROR(INDEX(LMH_PTS,MATCH(AM489,LMH_KEY,0)),0)</f>
        <v>1</v>
      </c>
      <c r="CD489" s="21">
        <f>IFERROR(INDEX(LMH_PTS,MATCH(IF(AU489&lt;&gt;"",AU489,AG489),LMH_KEY,0)),0)</f>
        <v>9</v>
      </c>
      <c r="CE489" s="21">
        <f>IFERROR(INDEX(LMH_PTS,MATCH(IF(AV489&lt;&gt;"",AV489,AH489),LMH_KEY,0)),0)</f>
        <v>3</v>
      </c>
      <c r="CF489" s="21">
        <f>IFERROR(INDEX(LMH_PTS,MATCH(IF(AW489&lt;&gt;"",AW489,AI489),LMH_KEY,0)),0)</f>
        <v>1</v>
      </c>
      <c r="CG489" s="21">
        <f>IFERROR(INDEX(LMH_PTS,MATCH(IF(AX489&lt;&gt;"",AX489,AJ489),LMH_KEY,0)),0)</f>
        <v>1</v>
      </c>
      <c r="CH489" s="21">
        <f>IFERROR(INDEX(LMH_PTS,MATCH(IF(AY489&lt;&gt;"",AY489,AK489),LMH_KEY,0)),0)</f>
        <v>1</v>
      </c>
      <c r="CI489" s="21">
        <f>IFERROR(INDEX(LMH_PTS,MATCH(IF(AZ489&lt;&gt;"",AZ489,AL489),LMH_KEY,0)),0)</f>
        <v>1</v>
      </c>
      <c r="CJ489" s="21">
        <f>IFERROR(INDEX(LMH_PTS,MATCH(IF(BA489&lt;&gt;"",BA489,AM489),LMH_KEY,0)),0)</f>
        <v>1</v>
      </c>
      <c r="CK489" s="21">
        <f>IF(BB489="",0,IFERROR(INDEX(LMH_STEP,MATCH(BB489,LMH_KEY,0)),0))</f>
        <v>-1</v>
      </c>
      <c r="CL489" s="21">
        <f>IF(BC489="",0,IFERROR(INDEX(LMH_STEP,MATCH(BC489,LMH_KEY,0)),0))</f>
        <v>-1</v>
      </c>
      <c r="CM489" s="21">
        <f>IF(BD489="",0,IFERROR(INDEX(LMH_STEP,MATCH(BD489,LMH_KEY,0)),0))</f>
        <v>-1</v>
      </c>
      <c r="CN489" s="21">
        <f>IF(BE489="",0,IFERROR(INDEX(LMH_STEP,MATCH(BE489,LMH_KEY,0)),0))</f>
        <v>-1</v>
      </c>
      <c r="CO489" s="21">
        <f>IF(BF489="",0,IFERROR(INDEX(LMH_STEP,MATCH(BF489,LMH_KEY,0)),0))</f>
        <v>0</v>
      </c>
      <c r="CP489" s="21">
        <f>IF(BG489="",0,IFERROR(INDEX(LMH_STEP,MATCH(BG489,LMH_KEY,0)),0))</f>
        <v>-1</v>
      </c>
      <c r="CQ489" s="21">
        <f>IF(BH489="",0,IFERROR(INDEX(LMH_STEP,MATCH(BH489,LMH_KEY,0)),0))</f>
        <v>0</v>
      </c>
      <c r="CR489" s="21">
        <f>IF(BI489&lt;&gt;"",IFERROR(INDEX(LMH_STEP,MATCH(BI489,LMH_KEY,0)),0),CK489)</f>
        <v>-1</v>
      </c>
      <c r="CS489" s="21">
        <f>IF(BJ489&lt;&gt;"",IFERROR(INDEX(LMH_STEP,MATCH(BJ489,LMH_KEY,0)),0),CL489)</f>
        <v>-1</v>
      </c>
      <c r="CT489" s="21">
        <f>IF(BK489&lt;&gt;"",IFERROR(INDEX(LMH_STEP,MATCH(BK489,LMH_KEY,0)),0),CM489)</f>
        <v>-1</v>
      </c>
      <c r="CU489" s="21">
        <f>IF(BL489&lt;&gt;"",IFERROR(INDEX(LMH_STEP,MATCH(BL489,LMH_KEY,0)),0),CN489)</f>
        <v>-1</v>
      </c>
      <c r="CV489" s="21">
        <f>IF(BM489&lt;&gt;"",IFERROR(INDEX(LMH_STEP,MATCH(BM489,LMH_KEY,0)),0),CO489)</f>
        <v>0</v>
      </c>
      <c r="CW489" s="21">
        <f>IF(BN489&lt;&gt;"",IFERROR(INDEX(LMH_STEP,MATCH(BN489,LMH_KEY,0)),0),CP489)</f>
        <v>-1</v>
      </c>
      <c r="CX489" s="21">
        <f>IF(BO489&lt;&gt;"",IFERROR(INDEX(LMH_STEP,MATCH(BO489,LMH_KEY,0)),0),CQ489)</f>
        <v>0</v>
      </c>
      <c r="CY489" s="21">
        <f>COUNTA(BI489:BO489)+IF(BP489&lt;&gt;"",1,0)+IFERROR(INDEX(RM_LCNT,MATCH($U489,RM_KEY,0)),0)</f>
        <v>0</v>
      </c>
      <c r="CZ489" s="21">
        <f>IF((BW489+BX489+BY489+BZ489+CA489+CB489+CC489)=0,0,(BW489*CK489+BX489*CL489+BY489*CM489+BZ489*CN489+CA489*CO489+CB489*CP489+CC489*CQ489)/(BW489+BX489+BY489+BZ489+CA489+CB489+CC489))</f>
        <v>-0.882352941176471</v>
      </c>
      <c r="DA489" s="21">
        <f>IF((CD489+CE489+CF489+CG489+CH489+CI489+CJ489)=0,0,(CD489*CR489+CE489*CS489+CF489*CT489+CG489*CU489+CH489*CV489+CI489*CW489+CJ489*CX489)/(CD489+CE489+CF489+CG489+CH489+CI489+CJ489))</f>
        <v>-0.882352941176471</v>
      </c>
    </row>
    <row r="490" ht="70" customHeight="1">
      <c r="A490" s="59" t="inlineStr">
        <is>
          <t>CARBON</t>
        </is>
      </c>
      <c r="B490" s="17" t="inlineStr">
        <is>
          <t>Technology</t>
        </is>
      </c>
      <c r="C490" s="17" t="n">
        <v>5</v>
      </c>
      <c r="D490" s="17" t="inlineStr">
        <is>
          <t>IRIS2354</t>
        </is>
      </c>
      <c r="E490" s="17" t="inlineStr">
        <is>
          <t>Kuldip D Shah</t>
        </is>
      </c>
      <c r="F490" s="17" t="inlineStr">
        <is>
          <t>Software Engineer</t>
        </is>
      </c>
      <c r="G490" s="17" t="inlineStr">
        <is>
          <t>Kunal Jadhav</t>
        </is>
      </c>
      <c r="H490" s="17" t="inlineStr">
        <is>
          <t>IRIS2283</t>
        </is>
      </c>
      <c r="I490" s="17" t="n">
        <v>4.5</v>
      </c>
      <c r="J490" s="17" t="inlineStr">
        <is>
          <t>BCA</t>
        </is>
      </c>
      <c r="K490" s="17" t="inlineStr">
        <is>
          <t>L3 – Professional / Associate</t>
        </is>
      </c>
      <c r="L490" s="82" t="inlineStr">
        <is>
          <t>20 of 20</t>
        </is>
      </c>
      <c r="M490" s="83"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t>
        </is>
      </c>
      <c r="N490" s="83" t="inlineStr">
        <is>
          <t>Annual · set by manager: 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
        </is>
      </c>
      <c r="O490" s="83" t="inlineStr">
        <is>
          <t>Latest rating: Not rated · manager · 9-box: Underperformer / Exit Risk</t>
        </is>
      </c>
      <c r="P490" s="83" t="inlineStr">
        <is>
          <t>Complexity &amp; Expertise: A2: Frontend features, bug fixing, API integration and performance improvement in React → matches the start
Autonomy &amp; Decision: A2: Only 'problem solving' given as independent decision → matches the start
Accountability &amp; Impact: A2: Own frontend features, API integration and bug fixes; errors cause UI issues and delays → matches the start
Leadership &amp; Strategy: A1: No guidance of others described → matches the start</t>
        </is>
      </c>
      <c r="Q490" s="84" t="inlineStr">
        <is>
          <t>Open ▸</t>
        </is>
      </c>
      <c r="R490" s="84" t="inlineStr">
        <is>
          <t>Card ▸</t>
        </is>
      </c>
      <c r="S490" s="85" t="inlineStr">
        <is>
          <t>Engineering &amp; Development</t>
        </is>
      </c>
      <c r="T490" s="86" t="inlineStr">
        <is>
          <t>Full-Stack Development</t>
        </is>
      </c>
      <c r="U490" s="86" t="inlineStr">
        <is>
          <t>R037</t>
        </is>
      </c>
      <c r="V490" s="86" t="inlineStr">
        <is>
          <t>Full-Stack Development · IC</t>
        </is>
      </c>
      <c r="W490" s="101" t="inlineStr">
        <is>
          <t>A3</t>
        </is>
      </c>
      <c r="X490" s="86" t="inlineStr">
        <is>
          <t>Band A · Practitioner</t>
        </is>
      </c>
      <c r="Y490" s="86" t="inlineStr">
        <is>
          <t>Senior Software Engineer</t>
        </is>
      </c>
      <c r="Z490" s="86" t="n"/>
      <c r="AA490" s="86" t="inlineStr">
        <is>
          <t>Placed at A3 by the evidence: six ratings × market-derived weights and rules R1–R13 · no move needed for the reporting line</t>
        </is>
      </c>
      <c r="AB490" s="86" t="n"/>
      <c r="AC490" s="88" t="inlineStr">
        <is>
          <t>A2</t>
        </is>
      </c>
      <c r="AD490" s="21" t="inlineStr">
        <is>
          <t>Medium · 4.5 yrs vs market 2–5 yrs for A3</t>
        </is>
      </c>
      <c r="AE490" s="21" t="n"/>
      <c r="AF490" s="21" t="inlineStr">
        <is>
          <t>P2 · SFIA 3 Apply</t>
        </is>
      </c>
      <c r="AG490" s="89" t="str">
        <f>IFERROR(IF(INDEX(RM_I_C,MATCH($U490,RM_KEY,0))="","",INDEX(RM_I_C,MATCH($U490,RM_KEY,0))),"")</f>
        <v>H</v>
      </c>
      <c r="AH490" s="90" t="str">
        <f>IFERROR(IF(INDEX(RM_I_Au,MATCH($U490,RM_KEY,0))="","",INDEX(RM_I_Au,MATCH($U490,RM_KEY,0))),"")</f>
        <v>M</v>
      </c>
      <c r="AI490" s="90" t="str">
        <f>IFERROR(IF(INDEX(RM_I_Ac,MATCH($U490,RM_KEY,0))="","",INDEX(RM_I_Ac,MATCH($U490,RM_KEY,0))),"")</f>
        <v>L</v>
      </c>
      <c r="AJ490" s="90" t="str">
        <f>IFERROR(IF(INDEX(RM_I_L,MATCH($U490,RM_KEY,0))="","",INDEX(RM_I_L,MATCH($U490,RM_KEY,0))),"")</f>
        <v>L</v>
      </c>
      <c r="AK490" s="90" t="str">
        <f>IFERROR(IF(INDEX(RM_I_BI,MATCH($U490,RM_KEY,0))="","",INDEX(RM_I_BI,MATCH($U490,RM_KEY,0))),"")</f>
        <v>L</v>
      </c>
      <c r="AL490" s="90" t="str">
        <f>IFERROR(IF(INDEX(RM_I_Exp,MATCH($U490,RM_KEY,0))="","",INDEX(RM_I_Exp,MATCH($U490,RM_KEY,0))),"")</f>
        <v>L</v>
      </c>
      <c r="AM490" s="90" t="str">
        <f>IFERROR(IF(INDEX(RM_I_Edu,MATCH($U490,RM_KEY,0))="","",INDEX(RM_I_Edu,MATCH($U490,RM_KEY,0))),"")</f>
        <v>L</v>
      </c>
      <c r="AN490" s="91" t="str">
        <f>IFERROR(IF(INDEX(RM_M_C,MATCH($U490,RM_KEY,0))="","",INDEX(RM_M_C,MATCH($U490,RM_KEY,0))),"")</f>
        <v>H</v>
      </c>
      <c r="AO490" s="92" t="str">
        <f>IFERROR(IF(INDEX(RM_M_Au,MATCH($U490,RM_KEY,0))="","",INDEX(RM_M_Au,MATCH($U490,RM_KEY,0))),"")</f>
        <v>M</v>
      </c>
      <c r="AP490" s="92" t="str">
        <f>IFERROR(IF(INDEX(RM_M_Ac,MATCH($U490,RM_KEY,0))="","",INDEX(RM_M_Ac,MATCH($U490,RM_KEY,0))),"")</f>
        <v>M</v>
      </c>
      <c r="AQ490" s="92" t="str">
        <f>IFERROR(IF(INDEX(RM_M_L,MATCH($U490,RM_KEY,0))="","",INDEX(RM_M_L,MATCH($U490,RM_KEY,0))),"")</f>
        <v>L</v>
      </c>
      <c r="AR490" s="92" t="str">
        <f>IFERROR(IF(INDEX(RM_M_BI,MATCH($U490,RM_KEY,0))="","",INDEX(RM_M_BI,MATCH($U490,RM_KEY,0))),"")</f>
        <v>L</v>
      </c>
      <c r="AS490" s="92" t="str">
        <f>IFERROR(IF(INDEX(RM_M_Exp,MATCH($U490,RM_KEY,0))="","",INDEX(RM_M_Exp,MATCH($U490,RM_KEY,0))),"")</f>
        <v>L</v>
      </c>
      <c r="AT490" s="92" t="str">
        <f>IFERROR(IF(INDEX(RM_M_Edu,MATCH($U490,RM_KEY,0))="","",INDEX(RM_M_Edu,MATCH($U490,RM_KEY,0))),"")</f>
        <v>L</v>
      </c>
      <c r="AU490" s="93" t="str">
        <f>IFERROR(IF(INDEX(RM_L_C,MATCH($U490,RM_KEY,0))="","",INDEX(RM_L_C,MATCH($U490,RM_KEY,0))),"")</f>
        <v/>
      </c>
      <c r="AV490" s="94" t="str">
        <f>IFERROR(IF(INDEX(RM_L_Au,MATCH($U490,RM_KEY,0))="","",INDEX(RM_L_Au,MATCH($U490,RM_KEY,0))),"")</f>
        <v/>
      </c>
      <c r="AW490" s="94" t="str">
        <f>IFERROR(IF(INDEX(RM_L_Ac,MATCH($U490,RM_KEY,0))="","",INDEX(RM_L_Ac,MATCH($U490,RM_KEY,0))),"")</f>
        <v/>
      </c>
      <c r="AX490" s="94" t="str">
        <f>IFERROR(IF(INDEX(RM_L_L,MATCH($U490,RM_KEY,0))="","",INDEX(RM_L_L,MATCH($U490,RM_KEY,0))),"")</f>
        <v/>
      </c>
      <c r="AY490" s="94" t="str">
        <f>IFERROR(IF(INDEX(RM_L_BI,MATCH($U490,RM_KEY,0))="","",INDEX(RM_L_BI,MATCH($U490,RM_KEY,0))),"")</f>
        <v/>
      </c>
      <c r="AZ490" s="94" t="str">
        <f>IFERROR(IF(INDEX(RM_L_Exp,MATCH($U490,RM_KEY,0))="","",INDEX(RM_L_Exp,MATCH($U490,RM_KEY,0))),"")</f>
        <v/>
      </c>
      <c r="BA490" s="94" t="str">
        <f>IFERROR(IF(INDEX(RM_L_Edu,MATCH($U490,RM_KEY,0))="","",INDEX(RM_L_Edu,MATCH($U490,RM_KEY,0))),"")</f>
        <v/>
      </c>
      <c r="BB490" s="89" t="inlineStr">
        <is>
          <t>L</t>
        </is>
      </c>
      <c r="BC490" s="90" t="inlineStr">
        <is>
          <t>L</t>
        </is>
      </c>
      <c r="BD490" s="90" t="inlineStr">
        <is>
          <t>L</t>
        </is>
      </c>
      <c r="BE490" s="90" t="inlineStr">
        <is>
          <t>L</t>
        </is>
      </c>
      <c r="BF490" s="90" t="n"/>
      <c r="BG490" s="90" t="inlineStr">
        <is>
          <t>H</t>
        </is>
      </c>
      <c r="BH490" s="90" t="inlineStr">
        <is>
          <t>M</t>
        </is>
      </c>
      <c r="BI490" s="93" t="n"/>
      <c r="BJ490" s="94" t="n"/>
      <c r="BK490" s="94" t="n"/>
      <c r="BL490" s="94" t="n"/>
      <c r="BM490" s="94" t="n"/>
      <c r="BN490" s="94" t="n"/>
      <c r="BO490" s="94" t="n"/>
      <c r="BP490" s="63" t="n"/>
      <c r="BQ490" s="95" t="str">
        <f>IF(CY490=0,"",IF(BP490&lt;&gt;"",BP490,IF(LEFT(W490,1)="X",W490,IF(OR(W490="B+",W490="C+"),INDEX(LAD_PC,MAX(1,MIN(14,MATCH(W490,LAD_PC,0)+IF((DA490-CZ490)&gt;=0.5,1,IF((DA490-CZ490)&lt;=-0.5,-1,0))))),INDEX(LAD_STD,MAX(1,MIN(12,MATCH(W490,LAD_STD,0)+IF((DA490-CZ490)&gt;=0.5,1,IF((DA490-CZ490)&lt;=-0.5,-1,0)))))))))</f>
        <v/>
      </c>
      <c r="BR490" s="86" t="str">
        <f>IF(BQ490="","",IFERROR(CHOOSE(INDEX(B_RANK,MATCH(BQ490,B_LVL,0)),"Band A · Practitioner","Band B · Specialist / Manager","B+ · Player-Coach","Band C · Principal / Head","C+ · Player-Coach","Band D · Business leadership","Band E · Enterprise leadership"),"Band X · Consultant"))</f>
        <v/>
      </c>
      <c r="BS490" s="86" t="str">
        <f>IF(BQ490="","",IF(BQ490=W490,"• Same",IF(INDEX(B_VAL,MATCH(BQ490,B_LVL,0))&gt;INDEX(B_VAL,MATCH(W490,B_LVL,0)),"▲ Up","▼ Down")))</f>
        <v/>
      </c>
      <c r="BT490" s="95" t="str">
        <f>IF(BQ490&lt;&gt;"",BQ490,W490)</f>
        <v>A3</v>
      </c>
      <c r="BU490" s="86" t="str">
        <f>IFERROR(IF($H490="","—",IF(OR(LEFT(BT490,1)="X",LEFT(INDEX($BT$7:$BT$592,MATCH($H490,$D$7:$D$592,0)),1)="X"),"—",IF(AND(LEFT(BT490,1)="E",LEFT(INDEX($BT$7:$BT$592,MATCH($H490,$D$7:$D$592,0)),1)="E"),"Exception · Band E",IF(INDEX(B_VAL,MATCH(BT490,B_LVL,0))&gt;=INDEX(B_VAL,MATCH(INDEX($BT$7:$BT$592,MATCH($H490,$D$7:$D$592,0)),B_LVL,0)),"⚠ At or above the manager",IF(INDEX(B_RANK,MATCH(BT490,B_LVL,0))=INDEX(B_RANK,MATCH(INDEX($BT$7:$BT$592,MATCH($H490,$D$7:$D$592,0)),B_LVL,0)),"⚠ Same band as the manager","OK"))))),"—")</f>
        <v>OK</v>
      </c>
      <c r="BV490" s="64" t="n"/>
      <c r="BW490" s="20">
        <f>IFERROR(INDEX(LMH_PTS,MATCH(AG490,LMH_KEY,0)),0)</f>
        <v>9</v>
      </c>
      <c r="BX490" s="21">
        <f>IFERROR(INDEX(LMH_PTS,MATCH(AH490,LMH_KEY,0)),0)</f>
        <v>3</v>
      </c>
      <c r="BY490" s="21">
        <f>IFERROR(INDEX(LMH_PTS,MATCH(AI490,LMH_KEY,0)),0)</f>
        <v>1</v>
      </c>
      <c r="BZ490" s="21">
        <f>IFERROR(INDEX(LMH_PTS,MATCH(AJ490,LMH_KEY,0)),0)</f>
        <v>1</v>
      </c>
      <c r="CA490" s="21">
        <f>IFERROR(INDEX(LMH_PTS,MATCH(AK490,LMH_KEY,0)),0)</f>
        <v>1</v>
      </c>
      <c r="CB490" s="21">
        <f>IFERROR(INDEX(LMH_PTS,MATCH(AL490,LMH_KEY,0)),0)</f>
        <v>1</v>
      </c>
      <c r="CC490" s="21">
        <f>IFERROR(INDEX(LMH_PTS,MATCH(AM490,LMH_KEY,0)),0)</f>
        <v>1</v>
      </c>
      <c r="CD490" s="21">
        <f>IFERROR(INDEX(LMH_PTS,MATCH(IF(AU490&lt;&gt;"",AU490,AG490),LMH_KEY,0)),0)</f>
        <v>9</v>
      </c>
      <c r="CE490" s="21">
        <f>IFERROR(INDEX(LMH_PTS,MATCH(IF(AV490&lt;&gt;"",AV490,AH490),LMH_KEY,0)),0)</f>
        <v>3</v>
      </c>
      <c r="CF490" s="21">
        <f>IFERROR(INDEX(LMH_PTS,MATCH(IF(AW490&lt;&gt;"",AW490,AI490),LMH_KEY,0)),0)</f>
        <v>1</v>
      </c>
      <c r="CG490" s="21">
        <f>IFERROR(INDEX(LMH_PTS,MATCH(IF(AX490&lt;&gt;"",AX490,AJ490),LMH_KEY,0)),0)</f>
        <v>1</v>
      </c>
      <c r="CH490" s="21">
        <f>IFERROR(INDEX(LMH_PTS,MATCH(IF(AY490&lt;&gt;"",AY490,AK490),LMH_KEY,0)),0)</f>
        <v>1</v>
      </c>
      <c r="CI490" s="21">
        <f>IFERROR(INDEX(LMH_PTS,MATCH(IF(AZ490&lt;&gt;"",AZ490,AL490),LMH_KEY,0)),0)</f>
        <v>1</v>
      </c>
      <c r="CJ490" s="21">
        <f>IFERROR(INDEX(LMH_PTS,MATCH(IF(BA490&lt;&gt;"",BA490,AM490),LMH_KEY,0)),0)</f>
        <v>1</v>
      </c>
      <c r="CK490" s="21">
        <f>IF(BB490="",0,IFERROR(INDEX(LMH_STEP,MATCH(BB490,LMH_KEY,0)),0))</f>
        <v>-1</v>
      </c>
      <c r="CL490" s="21">
        <f>IF(BC490="",0,IFERROR(INDEX(LMH_STEP,MATCH(BC490,LMH_KEY,0)),0))</f>
        <v>-1</v>
      </c>
      <c r="CM490" s="21">
        <f>IF(BD490="",0,IFERROR(INDEX(LMH_STEP,MATCH(BD490,LMH_KEY,0)),0))</f>
        <v>-1</v>
      </c>
      <c r="CN490" s="21">
        <f>IF(BE490="",0,IFERROR(INDEX(LMH_STEP,MATCH(BE490,LMH_KEY,0)),0))</f>
        <v>-1</v>
      </c>
      <c r="CO490" s="21">
        <f>IF(BF490="",0,IFERROR(INDEX(LMH_STEP,MATCH(BF490,LMH_KEY,0)),0))</f>
        <v>0</v>
      </c>
      <c r="CP490" s="21">
        <f>IF(BG490="",0,IFERROR(INDEX(LMH_STEP,MATCH(BG490,LMH_KEY,0)),0))</f>
        <v>1</v>
      </c>
      <c r="CQ490" s="21">
        <f>IF(BH490="",0,IFERROR(INDEX(LMH_STEP,MATCH(BH490,LMH_KEY,0)),0))</f>
        <v>0</v>
      </c>
      <c r="CR490" s="21">
        <f>IF(BI490&lt;&gt;"",IFERROR(INDEX(LMH_STEP,MATCH(BI490,LMH_KEY,0)),0),CK490)</f>
        <v>-1</v>
      </c>
      <c r="CS490" s="21">
        <f>IF(BJ490&lt;&gt;"",IFERROR(INDEX(LMH_STEP,MATCH(BJ490,LMH_KEY,0)),0),CL490)</f>
        <v>-1</v>
      </c>
      <c r="CT490" s="21">
        <f>IF(BK490&lt;&gt;"",IFERROR(INDEX(LMH_STEP,MATCH(BK490,LMH_KEY,0)),0),CM490)</f>
        <v>-1</v>
      </c>
      <c r="CU490" s="21">
        <f>IF(BL490&lt;&gt;"",IFERROR(INDEX(LMH_STEP,MATCH(BL490,LMH_KEY,0)),0),CN490)</f>
        <v>-1</v>
      </c>
      <c r="CV490" s="21">
        <f>IF(BM490&lt;&gt;"",IFERROR(INDEX(LMH_STEP,MATCH(BM490,LMH_KEY,0)),0),CO490)</f>
        <v>0</v>
      </c>
      <c r="CW490" s="21">
        <f>IF(BN490&lt;&gt;"",IFERROR(INDEX(LMH_STEP,MATCH(BN490,LMH_KEY,0)),0),CP490)</f>
        <v>1</v>
      </c>
      <c r="CX490" s="21">
        <f>IF(BO490&lt;&gt;"",IFERROR(INDEX(LMH_STEP,MATCH(BO490,LMH_KEY,0)),0),CQ490)</f>
        <v>0</v>
      </c>
      <c r="CY490" s="21">
        <f>COUNTA(BI490:BO490)+IF(BP490&lt;&gt;"",1,0)+IFERROR(INDEX(RM_LCNT,MATCH($U490,RM_KEY,0)),0)</f>
        <v>0</v>
      </c>
      <c r="CZ490" s="21">
        <f>IF((BW490+BX490+BY490+BZ490+CA490+CB490+CC490)=0,0,(BW490*CK490+BX490*CL490+BY490*CM490+BZ490*CN490+CA490*CO490+CB490*CP490+CC490*CQ490)/(BW490+BX490+BY490+BZ490+CA490+CB490+CC490))</f>
        <v>-0.764705882352941</v>
      </c>
      <c r="DA490" s="21">
        <f>IF((CD490+CE490+CF490+CG490+CH490+CI490+CJ490)=0,0,(CD490*CR490+CE490*CS490+CF490*CT490+CG490*CU490+CH490*CV490+CI490*CW490+CJ490*CX490)/(CD490+CE490+CF490+CG490+CH490+CI490+CJ490))</f>
        <v>-0.764705882352941</v>
      </c>
    </row>
    <row r="491" ht="70" customHeight="1">
      <c r="A491" s="59" t="inlineStr">
        <is>
          <t>CARBON</t>
        </is>
      </c>
      <c r="B491" s="17" t="inlineStr">
        <is>
          <t>Technology</t>
        </is>
      </c>
      <c r="C491" s="17" t="n">
        <v>5</v>
      </c>
      <c r="D491" s="17" t="inlineStr">
        <is>
          <t>IRIS2395</t>
        </is>
      </c>
      <c r="E491" s="17" t="inlineStr">
        <is>
          <t>Ayushi Prajapati</t>
        </is>
      </c>
      <c r="F491" s="17" t="inlineStr">
        <is>
          <t>Trainee Software Engineer</t>
        </is>
      </c>
      <c r="G491" s="17" t="inlineStr">
        <is>
          <t>Kunal Jadhav</t>
        </is>
      </c>
      <c r="H491" s="17" t="inlineStr">
        <is>
          <t>IRIS2283</t>
        </is>
      </c>
      <c r="I491" s="17" t="n">
        <v>1.2</v>
      </c>
      <c r="J491" s="17" t="inlineStr">
        <is>
          <t>B.Sc</t>
        </is>
      </c>
      <c r="K491" s="17" t="inlineStr">
        <is>
          <t>L2 – Trainee</t>
        </is>
      </c>
      <c r="L491" s="82" t="inlineStr">
        <is>
          <t>20 of 20</t>
        </is>
      </c>
      <c r="M491" s="83"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N491" s="83" t="inlineStr">
        <is>
          <t>Annual · set by manager: 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t>
        </is>
      </c>
      <c r="O491" s="83" t="inlineStr">
        <is>
          <t>Latest rating: Not rated · manager · 9-box: Reliable Specialist</t>
        </is>
      </c>
      <c r="P491" s="83" t="inlineStr">
        <is>
          <t>Complexity &amp; Expertise: A3: Owns common components and shared UI across applications; Module Federation and frontend architecture → moved up 1
Autonomy &amp; Decision: A2: Only 'solution decisions' stated, with no detail → moved up 0.5
Accountability &amp; Impact: A3: Stability of owned features and shared components used across applications → moved up 1
Leadership &amp; Strategy: A1: None described beyond team collaboration → matches the start</t>
        </is>
      </c>
      <c r="Q491" s="84" t="inlineStr">
        <is>
          <t>Open ▸</t>
        </is>
      </c>
      <c r="R491" s="84" t="inlineStr">
        <is>
          <t>Card ▸</t>
        </is>
      </c>
      <c r="S491" s="85" t="inlineStr">
        <is>
          <t>Engineering &amp; Development</t>
        </is>
      </c>
      <c r="T491" s="86" t="inlineStr">
        <is>
          <t>Front-End / UI Development</t>
        </is>
      </c>
      <c r="U491" s="86" t="inlineStr">
        <is>
          <t>R036</t>
        </is>
      </c>
      <c r="V491" s="86" t="inlineStr">
        <is>
          <t>Front-End / UI Development · IC</t>
        </is>
      </c>
      <c r="W491" s="101" t="inlineStr">
        <is>
          <t>A2</t>
        </is>
      </c>
      <c r="X491" s="86" t="inlineStr">
        <is>
          <t>Band A · Practitioner</t>
        </is>
      </c>
      <c r="Y491" s="86" t="inlineStr">
        <is>
          <t>UI Developer</t>
        </is>
      </c>
      <c r="Z491" s="86" t="n"/>
      <c r="AA491" s="86" t="inlineStr">
        <is>
          <t>Placed at A2 by the evidence: six ratings × market-derived weights and rules R1–R13 · no move needed for the reporting line</t>
        </is>
      </c>
      <c r="AB491" s="86" t="n"/>
      <c r="AC491" s="88" t="inlineStr">
        <is>
          <t>A2</t>
        </is>
      </c>
      <c r="AD491" s="21" t="inlineStr">
        <is>
          <t>Medium · 1.2 yrs vs market 0–3 yrs for A2</t>
        </is>
      </c>
      <c r="AE491" s="21" t="n"/>
      <c r="AF491" s="21" t="inlineStr">
        <is>
          <t>P1–P2 · SFIA 2 Assist</t>
        </is>
      </c>
      <c r="AG491" s="89" t="str">
        <f>IFERROR(IF(INDEX(RM_I_C,MATCH($U491,RM_KEY,0))="","",INDEX(RM_I_C,MATCH($U491,RM_KEY,0))),"")</f>
        <v>H</v>
      </c>
      <c r="AH491" s="90" t="str">
        <f>IFERROR(IF(INDEX(RM_I_Au,MATCH($U491,RM_KEY,0))="","",INDEX(RM_I_Au,MATCH($U491,RM_KEY,0))),"")</f>
        <v>M</v>
      </c>
      <c r="AI491" s="90" t="str">
        <f>IFERROR(IF(INDEX(RM_I_Ac,MATCH($U491,RM_KEY,0))="","",INDEX(RM_I_Ac,MATCH($U491,RM_KEY,0))),"")</f>
        <v>L</v>
      </c>
      <c r="AJ491" s="90" t="str">
        <f>IFERROR(IF(INDEX(RM_I_L,MATCH($U491,RM_KEY,0))="","",INDEX(RM_I_L,MATCH($U491,RM_KEY,0))),"")</f>
        <v>L</v>
      </c>
      <c r="AK491" s="90" t="str">
        <f>IFERROR(IF(INDEX(RM_I_BI,MATCH($U491,RM_KEY,0))="","",INDEX(RM_I_BI,MATCH($U491,RM_KEY,0))),"")</f>
        <v>L</v>
      </c>
      <c r="AL491" s="90" t="str">
        <f>IFERROR(IF(INDEX(RM_I_Exp,MATCH($U491,RM_KEY,0))="","",INDEX(RM_I_Exp,MATCH($U491,RM_KEY,0))),"")</f>
        <v>L</v>
      </c>
      <c r="AM491" s="90" t="str">
        <f>IFERROR(IF(INDEX(RM_I_Edu,MATCH($U491,RM_KEY,0))="","",INDEX(RM_I_Edu,MATCH($U491,RM_KEY,0))),"")</f>
        <v>L</v>
      </c>
      <c r="AN491" s="91" t="str">
        <f>IFERROR(IF(INDEX(RM_M_C,MATCH($U491,RM_KEY,0))="","",INDEX(RM_M_C,MATCH($U491,RM_KEY,0))),"")</f>
        <v>H</v>
      </c>
      <c r="AO491" s="92" t="str">
        <f>IFERROR(IF(INDEX(RM_M_Au,MATCH($U491,RM_KEY,0))="","",INDEX(RM_M_Au,MATCH($U491,RM_KEY,0))),"")</f>
        <v>M</v>
      </c>
      <c r="AP491" s="92" t="str">
        <f>IFERROR(IF(INDEX(RM_M_Ac,MATCH($U491,RM_KEY,0))="","",INDEX(RM_M_Ac,MATCH($U491,RM_KEY,0))),"")</f>
        <v>M</v>
      </c>
      <c r="AQ491" s="92" t="str">
        <f>IFERROR(IF(INDEX(RM_M_L,MATCH($U491,RM_KEY,0))="","",INDEX(RM_M_L,MATCH($U491,RM_KEY,0))),"")</f>
        <v>L</v>
      </c>
      <c r="AR491" s="92" t="str">
        <f>IFERROR(IF(INDEX(RM_M_BI,MATCH($U491,RM_KEY,0))="","",INDEX(RM_M_BI,MATCH($U491,RM_KEY,0))),"")</f>
        <v>L</v>
      </c>
      <c r="AS491" s="92" t="str">
        <f>IFERROR(IF(INDEX(RM_M_Exp,MATCH($U491,RM_KEY,0))="","",INDEX(RM_M_Exp,MATCH($U491,RM_KEY,0))),"")</f>
        <v>L</v>
      </c>
      <c r="AT491" s="92" t="str">
        <f>IFERROR(IF(INDEX(RM_M_Edu,MATCH($U491,RM_KEY,0))="","",INDEX(RM_M_Edu,MATCH($U491,RM_KEY,0))),"")</f>
        <v>L</v>
      </c>
      <c r="AU491" s="93" t="str">
        <f>IFERROR(IF(INDEX(RM_L_C,MATCH($U491,RM_KEY,0))="","",INDEX(RM_L_C,MATCH($U491,RM_KEY,0))),"")</f>
        <v/>
      </c>
      <c r="AV491" s="94" t="str">
        <f>IFERROR(IF(INDEX(RM_L_Au,MATCH($U491,RM_KEY,0))="","",INDEX(RM_L_Au,MATCH($U491,RM_KEY,0))),"")</f>
        <v/>
      </c>
      <c r="AW491" s="94" t="str">
        <f>IFERROR(IF(INDEX(RM_L_Ac,MATCH($U491,RM_KEY,0))="","",INDEX(RM_L_Ac,MATCH($U491,RM_KEY,0))),"")</f>
        <v/>
      </c>
      <c r="AX491" s="94" t="str">
        <f>IFERROR(IF(INDEX(RM_L_L,MATCH($U491,RM_KEY,0))="","",INDEX(RM_L_L,MATCH($U491,RM_KEY,0))),"")</f>
        <v/>
      </c>
      <c r="AY491" s="94" t="str">
        <f>IFERROR(IF(INDEX(RM_L_BI,MATCH($U491,RM_KEY,0))="","",INDEX(RM_L_BI,MATCH($U491,RM_KEY,0))),"")</f>
        <v/>
      </c>
      <c r="AZ491" s="94" t="str">
        <f>IFERROR(IF(INDEX(RM_L_Exp,MATCH($U491,RM_KEY,0))="","",INDEX(RM_L_Exp,MATCH($U491,RM_KEY,0))),"")</f>
        <v/>
      </c>
      <c r="BA491" s="94" t="str">
        <f>IFERROR(IF(INDEX(RM_L_Edu,MATCH($U491,RM_KEY,0))="","",INDEX(RM_L_Edu,MATCH($U491,RM_KEY,0))),"")</f>
        <v/>
      </c>
      <c r="BB491" s="89" t="inlineStr">
        <is>
          <t>M</t>
        </is>
      </c>
      <c r="BC491" s="90" t="inlineStr">
        <is>
          <t>M</t>
        </is>
      </c>
      <c r="BD491" s="90" t="inlineStr">
        <is>
          <t>M</t>
        </is>
      </c>
      <c r="BE491" s="90" t="inlineStr">
        <is>
          <t>L</t>
        </is>
      </c>
      <c r="BF491" s="90" t="n"/>
      <c r="BG491" s="90" t="inlineStr">
        <is>
          <t>M</t>
        </is>
      </c>
      <c r="BH491" s="90" t="inlineStr">
        <is>
          <t>M</t>
        </is>
      </c>
      <c r="BI491" s="93" t="n"/>
      <c r="BJ491" s="94" t="n"/>
      <c r="BK491" s="94" t="n"/>
      <c r="BL491" s="94" t="n"/>
      <c r="BM491" s="94" t="n"/>
      <c r="BN491" s="94" t="n"/>
      <c r="BO491" s="94" t="n"/>
      <c r="BP491" s="63" t="n"/>
      <c r="BQ491" s="95" t="str">
        <f>IF(CY491=0,"",IF(BP491&lt;&gt;"",BP491,IF(LEFT(W491,1)="X",W491,IF(OR(W491="B+",W491="C+"),INDEX(LAD_PC,MAX(1,MIN(14,MATCH(W491,LAD_PC,0)+IF((DA491-CZ491)&gt;=0.5,1,IF((DA491-CZ491)&lt;=-0.5,-1,0))))),INDEX(LAD_STD,MAX(1,MIN(12,MATCH(W491,LAD_STD,0)+IF((DA491-CZ491)&gt;=0.5,1,IF((DA491-CZ491)&lt;=-0.5,-1,0)))))))))</f>
        <v/>
      </c>
      <c r="BR491" s="86" t="str">
        <f>IF(BQ491="","",IFERROR(CHOOSE(INDEX(B_RANK,MATCH(BQ491,B_LVL,0)),"Band A · Practitioner","Band B · Specialist / Manager","B+ · Player-Coach","Band C · Principal / Head","C+ · Player-Coach","Band D · Business leadership","Band E · Enterprise leadership"),"Band X · Consultant"))</f>
        <v/>
      </c>
      <c r="BS491" s="86" t="str">
        <f>IF(BQ491="","",IF(BQ491=W491,"• Same",IF(INDEX(B_VAL,MATCH(BQ491,B_LVL,0))&gt;INDEX(B_VAL,MATCH(W491,B_LVL,0)),"▲ Up","▼ Down")))</f>
        <v/>
      </c>
      <c r="BT491" s="95" t="str">
        <f>IF(BQ491&lt;&gt;"",BQ491,W491)</f>
        <v>A2</v>
      </c>
      <c r="BU491" s="86" t="str">
        <f>IFERROR(IF($H491="","—",IF(OR(LEFT(BT491,1)="X",LEFT(INDEX($BT$7:$BT$592,MATCH($H491,$D$7:$D$592,0)),1)="X"),"—",IF(AND(LEFT(BT491,1)="E",LEFT(INDEX($BT$7:$BT$592,MATCH($H491,$D$7:$D$592,0)),1)="E"),"Exception · Band E",IF(INDEX(B_VAL,MATCH(BT491,B_LVL,0))&gt;=INDEX(B_VAL,MATCH(INDEX($BT$7:$BT$592,MATCH($H491,$D$7:$D$592,0)),B_LVL,0)),"⚠ At or above the manager",IF(INDEX(B_RANK,MATCH(BT491,B_LVL,0))=INDEX(B_RANK,MATCH(INDEX($BT$7:$BT$592,MATCH($H491,$D$7:$D$592,0)),B_LVL,0)),"⚠ Same band as the manager","OK"))))),"—")</f>
        <v>OK</v>
      </c>
      <c r="BV491" s="64" t="n"/>
      <c r="BW491" s="20">
        <f>IFERROR(INDEX(LMH_PTS,MATCH(AG491,LMH_KEY,0)),0)</f>
        <v>9</v>
      </c>
      <c r="BX491" s="21">
        <f>IFERROR(INDEX(LMH_PTS,MATCH(AH491,LMH_KEY,0)),0)</f>
        <v>3</v>
      </c>
      <c r="BY491" s="21">
        <f>IFERROR(INDEX(LMH_PTS,MATCH(AI491,LMH_KEY,0)),0)</f>
        <v>1</v>
      </c>
      <c r="BZ491" s="21">
        <f>IFERROR(INDEX(LMH_PTS,MATCH(AJ491,LMH_KEY,0)),0)</f>
        <v>1</v>
      </c>
      <c r="CA491" s="21">
        <f>IFERROR(INDEX(LMH_PTS,MATCH(AK491,LMH_KEY,0)),0)</f>
        <v>1</v>
      </c>
      <c r="CB491" s="21">
        <f>IFERROR(INDEX(LMH_PTS,MATCH(AL491,LMH_KEY,0)),0)</f>
        <v>1</v>
      </c>
      <c r="CC491" s="21">
        <f>IFERROR(INDEX(LMH_PTS,MATCH(AM491,LMH_KEY,0)),0)</f>
        <v>1</v>
      </c>
      <c r="CD491" s="21">
        <f>IFERROR(INDEX(LMH_PTS,MATCH(IF(AU491&lt;&gt;"",AU491,AG491),LMH_KEY,0)),0)</f>
        <v>9</v>
      </c>
      <c r="CE491" s="21">
        <f>IFERROR(INDEX(LMH_PTS,MATCH(IF(AV491&lt;&gt;"",AV491,AH491),LMH_KEY,0)),0)</f>
        <v>3</v>
      </c>
      <c r="CF491" s="21">
        <f>IFERROR(INDEX(LMH_PTS,MATCH(IF(AW491&lt;&gt;"",AW491,AI491),LMH_KEY,0)),0)</f>
        <v>1</v>
      </c>
      <c r="CG491" s="21">
        <f>IFERROR(INDEX(LMH_PTS,MATCH(IF(AX491&lt;&gt;"",AX491,AJ491),LMH_KEY,0)),0)</f>
        <v>1</v>
      </c>
      <c r="CH491" s="21">
        <f>IFERROR(INDEX(LMH_PTS,MATCH(IF(AY491&lt;&gt;"",AY491,AK491),LMH_KEY,0)),0)</f>
        <v>1</v>
      </c>
      <c r="CI491" s="21">
        <f>IFERROR(INDEX(LMH_PTS,MATCH(IF(AZ491&lt;&gt;"",AZ491,AL491),LMH_KEY,0)),0)</f>
        <v>1</v>
      </c>
      <c r="CJ491" s="21">
        <f>IFERROR(INDEX(LMH_PTS,MATCH(IF(BA491&lt;&gt;"",BA491,AM491),LMH_KEY,0)),0)</f>
        <v>1</v>
      </c>
      <c r="CK491" s="21">
        <f>IF(BB491="",0,IFERROR(INDEX(LMH_STEP,MATCH(BB491,LMH_KEY,0)),0))</f>
        <v>0</v>
      </c>
      <c r="CL491" s="21">
        <f>IF(BC491="",0,IFERROR(INDEX(LMH_STEP,MATCH(BC491,LMH_KEY,0)),0))</f>
        <v>0</v>
      </c>
      <c r="CM491" s="21">
        <f>IF(BD491="",0,IFERROR(INDEX(LMH_STEP,MATCH(BD491,LMH_KEY,0)),0))</f>
        <v>0</v>
      </c>
      <c r="CN491" s="21">
        <f>IF(BE491="",0,IFERROR(INDEX(LMH_STEP,MATCH(BE491,LMH_KEY,0)),0))</f>
        <v>-1</v>
      </c>
      <c r="CO491" s="21">
        <f>IF(BF491="",0,IFERROR(INDEX(LMH_STEP,MATCH(BF491,LMH_KEY,0)),0))</f>
        <v>0</v>
      </c>
      <c r="CP491" s="21">
        <f>IF(BG491="",0,IFERROR(INDEX(LMH_STEP,MATCH(BG491,LMH_KEY,0)),0))</f>
        <v>0</v>
      </c>
      <c r="CQ491" s="21">
        <f>IF(BH491="",0,IFERROR(INDEX(LMH_STEP,MATCH(BH491,LMH_KEY,0)),0))</f>
        <v>0</v>
      </c>
      <c r="CR491" s="21">
        <f>IF(BI491&lt;&gt;"",IFERROR(INDEX(LMH_STEP,MATCH(BI491,LMH_KEY,0)),0),CK491)</f>
        <v>0</v>
      </c>
      <c r="CS491" s="21">
        <f>IF(BJ491&lt;&gt;"",IFERROR(INDEX(LMH_STEP,MATCH(BJ491,LMH_KEY,0)),0),CL491)</f>
        <v>0</v>
      </c>
      <c r="CT491" s="21">
        <f>IF(BK491&lt;&gt;"",IFERROR(INDEX(LMH_STEP,MATCH(BK491,LMH_KEY,0)),0),CM491)</f>
        <v>0</v>
      </c>
      <c r="CU491" s="21">
        <f>IF(BL491&lt;&gt;"",IFERROR(INDEX(LMH_STEP,MATCH(BL491,LMH_KEY,0)),0),CN491)</f>
        <v>-1</v>
      </c>
      <c r="CV491" s="21">
        <f>IF(BM491&lt;&gt;"",IFERROR(INDEX(LMH_STEP,MATCH(BM491,LMH_KEY,0)),0),CO491)</f>
        <v>0</v>
      </c>
      <c r="CW491" s="21">
        <f>IF(BN491&lt;&gt;"",IFERROR(INDEX(LMH_STEP,MATCH(BN491,LMH_KEY,0)),0),CP491)</f>
        <v>0</v>
      </c>
      <c r="CX491" s="21">
        <f>IF(BO491&lt;&gt;"",IFERROR(INDEX(LMH_STEP,MATCH(BO491,LMH_KEY,0)),0),CQ491)</f>
        <v>0</v>
      </c>
      <c r="CY491" s="21">
        <f>COUNTA(BI491:BO491)+IF(BP491&lt;&gt;"",1,0)+IFERROR(INDEX(RM_LCNT,MATCH($U491,RM_KEY,0)),0)</f>
        <v>0</v>
      </c>
      <c r="CZ491" s="21">
        <f>IF((BW491+BX491+BY491+BZ491+CA491+CB491+CC491)=0,0,(BW491*CK491+BX491*CL491+BY491*CM491+BZ491*CN491+CA491*CO491+CB491*CP491+CC491*CQ491)/(BW491+BX491+BY491+BZ491+CA491+CB491+CC491))</f>
        <v>-0.0588235294117647</v>
      </c>
      <c r="DA491" s="21">
        <f>IF((CD491+CE491+CF491+CG491+CH491+CI491+CJ491)=0,0,(CD491*CR491+CE491*CS491+CF491*CT491+CG491*CU491+CH491*CV491+CI491*CW491+CJ491*CX491)/(CD491+CE491+CF491+CG491+CH491+CI491+CJ491))</f>
        <v>-0.0588235294117647</v>
      </c>
    </row>
    <row r="492" ht="70" customHeight="1">
      <c r="A492" s="59" t="inlineStr">
        <is>
          <t>CARBON</t>
        </is>
      </c>
      <c r="B492" s="17" t="inlineStr">
        <is>
          <t>Technology</t>
        </is>
      </c>
      <c r="C492" s="17" t="n">
        <v>3</v>
      </c>
      <c r="D492" s="17" t="inlineStr">
        <is>
          <t>IRIS2109</t>
        </is>
      </c>
      <c r="E492" s="17" t="inlineStr">
        <is>
          <t>Jayshiv Patel</t>
        </is>
      </c>
      <c r="F492" s="17" t="inlineStr">
        <is>
          <t>Software Engineer</t>
        </is>
      </c>
      <c r="G492" s="17" t="inlineStr">
        <is>
          <t>Chetan Kotwal</t>
        </is>
      </c>
      <c r="H492" s="17" t="inlineStr">
        <is>
          <t>IRIS1832</t>
        </is>
      </c>
      <c r="I492" s="17" t="n">
        <v>3.5</v>
      </c>
      <c r="J492" s="17" t="inlineStr">
        <is>
          <t>Msc</t>
        </is>
      </c>
      <c r="K492" s="17" t="inlineStr">
        <is>
          <t>L3 – Professional / Associate</t>
        </is>
      </c>
      <c r="L492" s="82" t="inlineStr">
        <is>
          <t>20 of 20</t>
        </is>
      </c>
      <c r="M492" s="83"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t>
        </is>
      </c>
      <c r="N492" s="83" t="inlineStr">
        <is>
          <t>Annual · set by manager: 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t>
        </is>
      </c>
      <c r="O492" s="83" t="inlineStr">
        <is>
          <t>Latest rating: Not rated · manager · 9-box: Not placed · manager</t>
        </is>
      </c>
      <c r="P492" s="83" t="inlineStr">
        <is>
          <t>Complexity &amp; Expertise: A3: Feature development across backend and frontend, production support, technical guidance to team → moved up 0.5
Autonomy &amp; Decision: A2: Decides 'feature implementation' only; no wider calls stated → moved down 0.5
Accountability &amp; Impact: A3: own survey / KRA answers · summarised by the rater; not quoted → moved down 0.5
Leadership &amp; Strategy: A3: 'Team technical guidance' is a listed responsibility; 2 reports → moved down 0.5</t>
        </is>
      </c>
      <c r="Q492" s="84" t="inlineStr">
        <is>
          <t>Open ▸</t>
        </is>
      </c>
      <c r="R492" s="84" t="inlineStr">
        <is>
          <t>Card ▸</t>
        </is>
      </c>
      <c r="S492" s="85" t="inlineStr">
        <is>
          <t>Engineering &amp; Development</t>
        </is>
      </c>
      <c r="T492" s="86" t="inlineStr">
        <is>
          <t>Full-Stack Development</t>
        </is>
      </c>
      <c r="U492" s="86" t="inlineStr">
        <is>
          <t>R037</t>
        </is>
      </c>
      <c r="V492" s="86" t="inlineStr">
        <is>
          <t>Full-Stack Development · IC</t>
        </is>
      </c>
      <c r="W492" s="99" t="inlineStr">
        <is>
          <t>B1</t>
        </is>
      </c>
      <c r="X492" s="86" t="inlineStr">
        <is>
          <t>Band B · Specialist / Manager</t>
        </is>
      </c>
      <c r="Y492" s="86" t="inlineStr">
        <is>
          <t>Technical Specialist</t>
        </is>
      </c>
      <c r="Z492" s="100" t="inlineStr">
        <is>
          <t>Senior Software Engineer → Technical Specialist</t>
        </is>
      </c>
      <c r="AA492" s="86" t="inlineStr">
        <is>
          <t>Evidence level A3 · moved up to B1 so that no reportee shares a band with their manager, with the fewest moves across IRIS</t>
        </is>
      </c>
      <c r="AB492" s="86" t="n"/>
      <c r="AC492" s="88" t="inlineStr">
        <is>
          <t>A3</t>
        </is>
      </c>
      <c r="AD492" s="21" t="inlineStr">
        <is>
          <t>Low · 3.5 yrs vs market 4–8 yrs for B1</t>
        </is>
      </c>
      <c r="AE492" s="21" t="inlineStr">
        <is>
          <t>2 direct reports · norm IC: none · Team Lead: 3–5</t>
        </is>
      </c>
      <c r="AF492" s="21" t="inlineStr">
        <is>
          <t>P3 / M2 · SFIA 4 Enable</t>
        </is>
      </c>
      <c r="AG492" s="89" t="str">
        <f>IFERROR(IF(INDEX(RM_I_C,MATCH($U492,RM_KEY,0))="","",INDEX(RM_I_C,MATCH($U492,RM_KEY,0))),"")</f>
        <v>H</v>
      </c>
      <c r="AH492" s="90" t="str">
        <f>IFERROR(IF(INDEX(RM_I_Au,MATCH($U492,RM_KEY,0))="","",INDEX(RM_I_Au,MATCH($U492,RM_KEY,0))),"")</f>
        <v>M</v>
      </c>
      <c r="AI492" s="90" t="str">
        <f>IFERROR(IF(INDEX(RM_I_Ac,MATCH($U492,RM_KEY,0))="","",INDEX(RM_I_Ac,MATCH($U492,RM_KEY,0))),"")</f>
        <v>L</v>
      </c>
      <c r="AJ492" s="90" t="str">
        <f>IFERROR(IF(INDEX(RM_I_L,MATCH($U492,RM_KEY,0))="","",INDEX(RM_I_L,MATCH($U492,RM_KEY,0))),"")</f>
        <v>L</v>
      </c>
      <c r="AK492" s="90" t="str">
        <f>IFERROR(IF(INDEX(RM_I_BI,MATCH($U492,RM_KEY,0))="","",INDEX(RM_I_BI,MATCH($U492,RM_KEY,0))),"")</f>
        <v>L</v>
      </c>
      <c r="AL492" s="90" t="str">
        <f>IFERROR(IF(INDEX(RM_I_Exp,MATCH($U492,RM_KEY,0))="","",INDEX(RM_I_Exp,MATCH($U492,RM_KEY,0))),"")</f>
        <v>L</v>
      </c>
      <c r="AM492" s="90" t="str">
        <f>IFERROR(IF(INDEX(RM_I_Edu,MATCH($U492,RM_KEY,0))="","",INDEX(RM_I_Edu,MATCH($U492,RM_KEY,0))),"")</f>
        <v>L</v>
      </c>
      <c r="AN492" s="91" t="str">
        <f>IFERROR(IF(INDEX(RM_M_C,MATCH($U492,RM_KEY,0))="","",INDEX(RM_M_C,MATCH($U492,RM_KEY,0))),"")</f>
        <v>H</v>
      </c>
      <c r="AO492" s="92" t="str">
        <f>IFERROR(IF(INDEX(RM_M_Au,MATCH($U492,RM_KEY,0))="","",INDEX(RM_M_Au,MATCH($U492,RM_KEY,0))),"")</f>
        <v>M</v>
      </c>
      <c r="AP492" s="92" t="str">
        <f>IFERROR(IF(INDEX(RM_M_Ac,MATCH($U492,RM_KEY,0))="","",INDEX(RM_M_Ac,MATCH($U492,RM_KEY,0))),"")</f>
        <v>M</v>
      </c>
      <c r="AQ492" s="92" t="str">
        <f>IFERROR(IF(INDEX(RM_M_L,MATCH($U492,RM_KEY,0))="","",INDEX(RM_M_L,MATCH($U492,RM_KEY,0))),"")</f>
        <v>L</v>
      </c>
      <c r="AR492" s="92" t="str">
        <f>IFERROR(IF(INDEX(RM_M_BI,MATCH($U492,RM_KEY,0))="","",INDEX(RM_M_BI,MATCH($U492,RM_KEY,0))),"")</f>
        <v>L</v>
      </c>
      <c r="AS492" s="92" t="str">
        <f>IFERROR(IF(INDEX(RM_M_Exp,MATCH($U492,RM_KEY,0))="","",INDEX(RM_M_Exp,MATCH($U492,RM_KEY,0))),"")</f>
        <v>L</v>
      </c>
      <c r="AT492" s="92" t="str">
        <f>IFERROR(IF(INDEX(RM_M_Edu,MATCH($U492,RM_KEY,0))="","",INDEX(RM_M_Edu,MATCH($U492,RM_KEY,0))),"")</f>
        <v>L</v>
      </c>
      <c r="AU492" s="93" t="str">
        <f>IFERROR(IF(INDEX(RM_L_C,MATCH($U492,RM_KEY,0))="","",INDEX(RM_L_C,MATCH($U492,RM_KEY,0))),"")</f>
        <v/>
      </c>
      <c r="AV492" s="94" t="str">
        <f>IFERROR(IF(INDEX(RM_L_Au,MATCH($U492,RM_KEY,0))="","",INDEX(RM_L_Au,MATCH($U492,RM_KEY,0))),"")</f>
        <v/>
      </c>
      <c r="AW492" s="94" t="str">
        <f>IFERROR(IF(INDEX(RM_L_Ac,MATCH($U492,RM_KEY,0))="","",INDEX(RM_L_Ac,MATCH($U492,RM_KEY,0))),"")</f>
        <v/>
      </c>
      <c r="AX492" s="94" t="str">
        <f>IFERROR(IF(INDEX(RM_L_L,MATCH($U492,RM_KEY,0))="","",INDEX(RM_L_L,MATCH($U492,RM_KEY,0))),"")</f>
        <v/>
      </c>
      <c r="AY492" s="94" t="str">
        <f>IFERROR(IF(INDEX(RM_L_BI,MATCH($U492,RM_KEY,0))="","",INDEX(RM_L_BI,MATCH($U492,RM_KEY,0))),"")</f>
        <v/>
      </c>
      <c r="AZ492" s="94" t="str">
        <f>IFERROR(IF(INDEX(RM_L_Exp,MATCH($U492,RM_KEY,0))="","",INDEX(RM_L_Exp,MATCH($U492,RM_KEY,0))),"")</f>
        <v/>
      </c>
      <c r="BA492" s="94" t="str">
        <f>IFERROR(IF(INDEX(RM_L_Edu,MATCH($U492,RM_KEY,0))="","",INDEX(RM_L_Edu,MATCH($U492,RM_KEY,0))),"")</f>
        <v/>
      </c>
      <c r="BB492" s="89" t="inlineStr">
        <is>
          <t>L</t>
        </is>
      </c>
      <c r="BC492" s="90" t="inlineStr">
        <is>
          <t>L</t>
        </is>
      </c>
      <c r="BD492" s="90" t="inlineStr">
        <is>
          <t>M</t>
        </is>
      </c>
      <c r="BE492" s="90" t="inlineStr">
        <is>
          <t>M</t>
        </is>
      </c>
      <c r="BF492" s="90" t="n"/>
      <c r="BG492" s="90" t="inlineStr">
        <is>
          <t>L</t>
        </is>
      </c>
      <c r="BH492" s="90" t="inlineStr">
        <is>
          <t>H</t>
        </is>
      </c>
      <c r="BI492" s="93" t="n"/>
      <c r="BJ492" s="94" t="n"/>
      <c r="BK492" s="94" t="n"/>
      <c r="BL492" s="94" t="n"/>
      <c r="BM492" s="94" t="n"/>
      <c r="BN492" s="94" t="n"/>
      <c r="BO492" s="94" t="n"/>
      <c r="BP492" s="63" t="n"/>
      <c r="BQ492" s="95" t="str">
        <f>IF(CY492=0,"",IF(BP492&lt;&gt;"",BP492,IF(LEFT(W492,1)="X",W492,IF(OR(W492="B+",W492="C+"),INDEX(LAD_PC,MAX(1,MIN(14,MATCH(W492,LAD_PC,0)+IF((DA492-CZ492)&gt;=0.5,1,IF((DA492-CZ492)&lt;=-0.5,-1,0))))),INDEX(LAD_STD,MAX(1,MIN(12,MATCH(W492,LAD_STD,0)+IF((DA492-CZ492)&gt;=0.5,1,IF((DA492-CZ492)&lt;=-0.5,-1,0)))))))))</f>
        <v/>
      </c>
      <c r="BR492" s="86" t="str">
        <f>IF(BQ492="","",IFERROR(CHOOSE(INDEX(B_RANK,MATCH(BQ492,B_LVL,0)),"Band A · Practitioner","Band B · Specialist / Manager","B+ · Player-Coach","Band C · Principal / Head","C+ · Player-Coach","Band D · Business leadership","Band E · Enterprise leadership"),"Band X · Consultant"))</f>
        <v/>
      </c>
      <c r="BS492" s="86" t="str">
        <f>IF(BQ492="","",IF(BQ492=W492,"• Same",IF(INDEX(B_VAL,MATCH(BQ492,B_LVL,0))&gt;INDEX(B_VAL,MATCH(W492,B_LVL,0)),"▲ Up","▼ Down")))</f>
        <v/>
      </c>
      <c r="BT492" s="95" t="str">
        <f>IF(BQ492&lt;&gt;"",BQ492,W492)</f>
        <v>B1</v>
      </c>
      <c r="BU492" s="86" t="str">
        <f>IFERROR(IF($H492="","—",IF(OR(LEFT(BT492,1)="X",LEFT(INDEX($BT$7:$BT$592,MATCH($H492,$D$7:$D$592,0)),1)="X"),"—",IF(AND(LEFT(BT492,1)="E",LEFT(INDEX($BT$7:$BT$592,MATCH($H492,$D$7:$D$592,0)),1)="E"),"Exception · Band E",IF(INDEX(B_VAL,MATCH(BT492,B_LVL,0))&gt;=INDEX(B_VAL,MATCH(INDEX($BT$7:$BT$592,MATCH($H492,$D$7:$D$592,0)),B_LVL,0)),"⚠ At or above the manager",IF(INDEX(B_RANK,MATCH(BT492,B_LVL,0))=INDEX(B_RANK,MATCH(INDEX($BT$7:$BT$592,MATCH($H492,$D$7:$D$592,0)),B_LVL,0)),"⚠ Same band as the manager","OK"))))),"—")</f>
        <v>OK</v>
      </c>
      <c r="BV492" s="64" t="n"/>
      <c r="BW492" s="20">
        <f>IFERROR(INDEX(LMH_PTS,MATCH(AG492,LMH_KEY,0)),0)</f>
        <v>9</v>
      </c>
      <c r="BX492" s="21">
        <f>IFERROR(INDEX(LMH_PTS,MATCH(AH492,LMH_KEY,0)),0)</f>
        <v>3</v>
      </c>
      <c r="BY492" s="21">
        <f>IFERROR(INDEX(LMH_PTS,MATCH(AI492,LMH_KEY,0)),0)</f>
        <v>1</v>
      </c>
      <c r="BZ492" s="21">
        <f>IFERROR(INDEX(LMH_PTS,MATCH(AJ492,LMH_KEY,0)),0)</f>
        <v>1</v>
      </c>
      <c r="CA492" s="21">
        <f>IFERROR(INDEX(LMH_PTS,MATCH(AK492,LMH_KEY,0)),0)</f>
        <v>1</v>
      </c>
      <c r="CB492" s="21">
        <f>IFERROR(INDEX(LMH_PTS,MATCH(AL492,LMH_KEY,0)),0)</f>
        <v>1</v>
      </c>
      <c r="CC492" s="21">
        <f>IFERROR(INDEX(LMH_PTS,MATCH(AM492,LMH_KEY,0)),0)</f>
        <v>1</v>
      </c>
      <c r="CD492" s="21">
        <f>IFERROR(INDEX(LMH_PTS,MATCH(IF(AU492&lt;&gt;"",AU492,AG492),LMH_KEY,0)),0)</f>
        <v>9</v>
      </c>
      <c r="CE492" s="21">
        <f>IFERROR(INDEX(LMH_PTS,MATCH(IF(AV492&lt;&gt;"",AV492,AH492),LMH_KEY,0)),0)</f>
        <v>3</v>
      </c>
      <c r="CF492" s="21">
        <f>IFERROR(INDEX(LMH_PTS,MATCH(IF(AW492&lt;&gt;"",AW492,AI492),LMH_KEY,0)),0)</f>
        <v>1</v>
      </c>
      <c r="CG492" s="21">
        <f>IFERROR(INDEX(LMH_PTS,MATCH(IF(AX492&lt;&gt;"",AX492,AJ492),LMH_KEY,0)),0)</f>
        <v>1</v>
      </c>
      <c r="CH492" s="21">
        <f>IFERROR(INDEX(LMH_PTS,MATCH(IF(AY492&lt;&gt;"",AY492,AK492),LMH_KEY,0)),0)</f>
        <v>1</v>
      </c>
      <c r="CI492" s="21">
        <f>IFERROR(INDEX(LMH_PTS,MATCH(IF(AZ492&lt;&gt;"",AZ492,AL492),LMH_KEY,0)),0)</f>
        <v>1</v>
      </c>
      <c r="CJ492" s="21">
        <f>IFERROR(INDEX(LMH_PTS,MATCH(IF(BA492&lt;&gt;"",BA492,AM492),LMH_KEY,0)),0)</f>
        <v>1</v>
      </c>
      <c r="CK492" s="21">
        <f>IF(BB492="",0,IFERROR(INDEX(LMH_STEP,MATCH(BB492,LMH_KEY,0)),0))</f>
        <v>-1</v>
      </c>
      <c r="CL492" s="21">
        <f>IF(BC492="",0,IFERROR(INDEX(LMH_STEP,MATCH(BC492,LMH_KEY,0)),0))</f>
        <v>-1</v>
      </c>
      <c r="CM492" s="21">
        <f>IF(BD492="",0,IFERROR(INDEX(LMH_STEP,MATCH(BD492,LMH_KEY,0)),0))</f>
        <v>0</v>
      </c>
      <c r="CN492" s="21">
        <f>IF(BE492="",0,IFERROR(INDEX(LMH_STEP,MATCH(BE492,LMH_KEY,0)),0))</f>
        <v>0</v>
      </c>
      <c r="CO492" s="21">
        <f>IF(BF492="",0,IFERROR(INDEX(LMH_STEP,MATCH(BF492,LMH_KEY,0)),0))</f>
        <v>0</v>
      </c>
      <c r="CP492" s="21">
        <f>IF(BG492="",0,IFERROR(INDEX(LMH_STEP,MATCH(BG492,LMH_KEY,0)),0))</f>
        <v>-1</v>
      </c>
      <c r="CQ492" s="21">
        <f>IF(BH492="",0,IFERROR(INDEX(LMH_STEP,MATCH(BH492,LMH_KEY,0)),0))</f>
        <v>1</v>
      </c>
      <c r="CR492" s="21">
        <f>IF(BI492&lt;&gt;"",IFERROR(INDEX(LMH_STEP,MATCH(BI492,LMH_KEY,0)),0),CK492)</f>
        <v>-1</v>
      </c>
      <c r="CS492" s="21">
        <f>IF(BJ492&lt;&gt;"",IFERROR(INDEX(LMH_STEP,MATCH(BJ492,LMH_KEY,0)),0),CL492)</f>
        <v>-1</v>
      </c>
      <c r="CT492" s="21">
        <f>IF(BK492&lt;&gt;"",IFERROR(INDEX(LMH_STEP,MATCH(BK492,LMH_KEY,0)),0),CM492)</f>
        <v>0</v>
      </c>
      <c r="CU492" s="21">
        <f>IF(BL492&lt;&gt;"",IFERROR(INDEX(LMH_STEP,MATCH(BL492,LMH_KEY,0)),0),CN492)</f>
        <v>0</v>
      </c>
      <c r="CV492" s="21">
        <f>IF(BM492&lt;&gt;"",IFERROR(INDEX(LMH_STEP,MATCH(BM492,LMH_KEY,0)),0),CO492)</f>
        <v>0</v>
      </c>
      <c r="CW492" s="21">
        <f>IF(BN492&lt;&gt;"",IFERROR(INDEX(LMH_STEP,MATCH(BN492,LMH_KEY,0)),0),CP492)</f>
        <v>-1</v>
      </c>
      <c r="CX492" s="21">
        <f>IF(BO492&lt;&gt;"",IFERROR(INDEX(LMH_STEP,MATCH(BO492,LMH_KEY,0)),0),CQ492)</f>
        <v>1</v>
      </c>
      <c r="CY492" s="21">
        <f>COUNTA(BI492:BO492)+IF(BP492&lt;&gt;"",1,0)+IFERROR(INDEX(RM_LCNT,MATCH($U492,RM_KEY,0)),0)</f>
        <v>0</v>
      </c>
      <c r="CZ492" s="21">
        <f>IF((BW492+BX492+BY492+BZ492+CA492+CB492+CC492)=0,0,(BW492*CK492+BX492*CL492+BY492*CM492+BZ492*CN492+CA492*CO492+CB492*CP492+CC492*CQ492)/(BW492+BX492+BY492+BZ492+CA492+CB492+CC492))</f>
        <v>-0.705882352941177</v>
      </c>
      <c r="DA492" s="21">
        <f>IF((CD492+CE492+CF492+CG492+CH492+CI492+CJ492)=0,0,(CD492*CR492+CE492*CS492+CF492*CT492+CG492*CU492+CH492*CV492+CI492*CW492+CJ492*CX492)/(CD492+CE492+CF492+CG492+CH492+CI492+CJ492))</f>
        <v>-0.705882352941177</v>
      </c>
    </row>
    <row r="493" ht="70" customHeight="1">
      <c r="A493" s="59" t="inlineStr">
        <is>
          <t>CARBON</t>
        </is>
      </c>
      <c r="B493" s="17" t="inlineStr">
        <is>
          <t>Support</t>
        </is>
      </c>
      <c r="C493" s="17" t="n">
        <v>4</v>
      </c>
      <c r="D493" s="17" t="inlineStr">
        <is>
          <t>IRIS2048</t>
        </is>
      </c>
      <c r="E493" s="17" t="inlineStr">
        <is>
          <t>Gajanan Vadekar</t>
        </is>
      </c>
      <c r="F493" s="17" t="inlineStr">
        <is>
          <t>Software Engineer</t>
        </is>
      </c>
      <c r="G493" s="17" t="inlineStr">
        <is>
          <t>Jayshiv Patel</t>
        </is>
      </c>
      <c r="H493" s="17" t="inlineStr">
        <is>
          <t>IRIS2109</t>
        </is>
      </c>
      <c r="I493" s="17" t="n">
        <v>4.1</v>
      </c>
      <c r="J493" s="17" t="inlineStr">
        <is>
          <t>B.Tech</t>
        </is>
      </c>
      <c r="K493" s="17" t="inlineStr">
        <is>
          <t>L3 – Professional / Associate</t>
        </is>
      </c>
      <c r="L493" s="82" t="inlineStr">
        <is>
          <t>20 of 20</t>
        </is>
      </c>
      <c r="M493" s="83"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t>
        </is>
      </c>
      <c r="N493" s="83" t="inlineStr">
        <is>
          <t>Annual · set by manager: 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t>
        </is>
      </c>
      <c r="O493" s="83" t="inlineStr">
        <is>
          <t>Latest rating: Not rated · manager · 9-box: Trusted Professional</t>
        </is>
      </c>
      <c r="P493" s="83" t="inlineStr">
        <is>
          <t>Complexity &amp; Expertise: A2: Feature development, code quality and production support; no specific problems described → matches the start
Autonomy &amp; Decision: A2: Decides on code fixes and improvements only → matches the start
Accountability &amp; Impact: A3: Own features and assigned areas, with production issues affecting multiple end users → moved up 0.5
Leadership &amp; Strategy: A1: No guidance of others described → matches the start</t>
        </is>
      </c>
      <c r="Q493" s="84" t="inlineStr">
        <is>
          <t>Open ▸</t>
        </is>
      </c>
      <c r="R493" s="84" t="inlineStr">
        <is>
          <t>Card ▸</t>
        </is>
      </c>
      <c r="S493" s="85" t="inlineStr">
        <is>
          <t>Engineering &amp; Development</t>
        </is>
      </c>
      <c r="T493" s="86" t="inlineStr">
        <is>
          <t>Application Maintenance &amp; Production Support</t>
        </is>
      </c>
      <c r="U493" s="86" t="inlineStr">
        <is>
          <t>R030</t>
        </is>
      </c>
      <c r="V493" s="86" t="inlineStr">
        <is>
          <t>Application Maintenance &amp; Production Support · IC</t>
        </is>
      </c>
      <c r="W493" s="101" t="inlineStr">
        <is>
          <t>A3</t>
        </is>
      </c>
      <c r="X493" s="86" t="inlineStr">
        <is>
          <t>Band A · Practitioner</t>
        </is>
      </c>
      <c r="Y493" s="86" t="inlineStr">
        <is>
          <t>Senior Software Engineer</t>
        </is>
      </c>
      <c r="Z493" s="86" t="n"/>
      <c r="AA493" s="86" t="inlineStr">
        <is>
          <t>Placed at A3 by the evidence: six ratings × market-derived weights and rules R1–R13 · no move needed for the reporting line</t>
        </is>
      </c>
      <c r="AB493" s="86" t="n"/>
      <c r="AC493" s="88" t="inlineStr">
        <is>
          <t>A2</t>
        </is>
      </c>
      <c r="AD493" s="21" t="inlineStr">
        <is>
          <t>Medium · 4.1 yrs vs market 2–5 yrs for A3</t>
        </is>
      </c>
      <c r="AE493" s="21" t="n"/>
      <c r="AF493" s="21" t="inlineStr">
        <is>
          <t>P2 · SFIA 3 Apply</t>
        </is>
      </c>
      <c r="AG493" s="89" t="str">
        <f>IFERROR(IF(INDEX(RM_I_C,MATCH($U493,RM_KEY,0))="","",INDEX(RM_I_C,MATCH($U493,RM_KEY,0))),"")</f>
        <v>H</v>
      </c>
      <c r="AH493" s="90" t="str">
        <f>IFERROR(IF(INDEX(RM_I_Au,MATCH($U493,RM_KEY,0))="","",INDEX(RM_I_Au,MATCH($U493,RM_KEY,0))),"")</f>
        <v>M</v>
      </c>
      <c r="AI493" s="90" t="str">
        <f>IFERROR(IF(INDEX(RM_I_Ac,MATCH($U493,RM_KEY,0))="","",INDEX(RM_I_Ac,MATCH($U493,RM_KEY,0))),"")</f>
        <v>L</v>
      </c>
      <c r="AJ493" s="90" t="str">
        <f>IFERROR(IF(INDEX(RM_I_L,MATCH($U493,RM_KEY,0))="","",INDEX(RM_I_L,MATCH($U493,RM_KEY,0))),"")</f>
        <v>L</v>
      </c>
      <c r="AK493" s="90" t="str">
        <f>IFERROR(IF(INDEX(RM_I_BI,MATCH($U493,RM_KEY,0))="","",INDEX(RM_I_BI,MATCH($U493,RM_KEY,0))),"")</f>
        <v>L</v>
      </c>
      <c r="AL493" s="90" t="str">
        <f>IFERROR(IF(INDEX(RM_I_Exp,MATCH($U493,RM_KEY,0))="","",INDEX(RM_I_Exp,MATCH($U493,RM_KEY,0))),"")</f>
        <v>L</v>
      </c>
      <c r="AM493" s="90" t="str">
        <f>IFERROR(IF(INDEX(RM_I_Edu,MATCH($U493,RM_KEY,0))="","",INDEX(RM_I_Edu,MATCH($U493,RM_KEY,0))),"")</f>
        <v>L</v>
      </c>
      <c r="AN493" s="91" t="str">
        <f>IFERROR(IF(INDEX(RM_M_C,MATCH($U493,RM_KEY,0))="","",INDEX(RM_M_C,MATCH($U493,RM_KEY,0))),"")</f>
        <v>H</v>
      </c>
      <c r="AO493" s="92" t="str">
        <f>IFERROR(IF(INDEX(RM_M_Au,MATCH($U493,RM_KEY,0))="","",INDEX(RM_M_Au,MATCH($U493,RM_KEY,0))),"")</f>
        <v>M</v>
      </c>
      <c r="AP493" s="92" t="str">
        <f>IFERROR(IF(INDEX(RM_M_Ac,MATCH($U493,RM_KEY,0))="","",INDEX(RM_M_Ac,MATCH($U493,RM_KEY,0))),"")</f>
        <v>M</v>
      </c>
      <c r="AQ493" s="92" t="str">
        <f>IFERROR(IF(INDEX(RM_M_L,MATCH($U493,RM_KEY,0))="","",INDEX(RM_M_L,MATCH($U493,RM_KEY,0))),"")</f>
        <v>L</v>
      </c>
      <c r="AR493" s="92" t="str">
        <f>IFERROR(IF(INDEX(RM_M_BI,MATCH($U493,RM_KEY,0))="","",INDEX(RM_M_BI,MATCH($U493,RM_KEY,0))),"")</f>
        <v>L</v>
      </c>
      <c r="AS493" s="92" t="str">
        <f>IFERROR(IF(INDEX(RM_M_Exp,MATCH($U493,RM_KEY,0))="","",INDEX(RM_M_Exp,MATCH($U493,RM_KEY,0))),"")</f>
        <v>L</v>
      </c>
      <c r="AT493" s="92" t="str">
        <f>IFERROR(IF(INDEX(RM_M_Edu,MATCH($U493,RM_KEY,0))="","",INDEX(RM_M_Edu,MATCH($U493,RM_KEY,0))),"")</f>
        <v>L</v>
      </c>
      <c r="AU493" s="93" t="str">
        <f>IFERROR(IF(INDEX(RM_L_C,MATCH($U493,RM_KEY,0))="","",INDEX(RM_L_C,MATCH($U493,RM_KEY,0))),"")</f>
        <v/>
      </c>
      <c r="AV493" s="94" t="str">
        <f>IFERROR(IF(INDEX(RM_L_Au,MATCH($U493,RM_KEY,0))="","",INDEX(RM_L_Au,MATCH($U493,RM_KEY,0))),"")</f>
        <v/>
      </c>
      <c r="AW493" s="94" t="str">
        <f>IFERROR(IF(INDEX(RM_L_Ac,MATCH($U493,RM_KEY,0))="","",INDEX(RM_L_Ac,MATCH($U493,RM_KEY,0))),"")</f>
        <v/>
      </c>
      <c r="AX493" s="94" t="str">
        <f>IFERROR(IF(INDEX(RM_L_L,MATCH($U493,RM_KEY,0))="","",INDEX(RM_L_L,MATCH($U493,RM_KEY,0))),"")</f>
        <v/>
      </c>
      <c r="AY493" s="94" t="str">
        <f>IFERROR(IF(INDEX(RM_L_BI,MATCH($U493,RM_KEY,0))="","",INDEX(RM_L_BI,MATCH($U493,RM_KEY,0))),"")</f>
        <v/>
      </c>
      <c r="AZ493" s="94" t="str">
        <f>IFERROR(IF(INDEX(RM_L_Exp,MATCH($U493,RM_KEY,0))="","",INDEX(RM_L_Exp,MATCH($U493,RM_KEY,0))),"")</f>
        <v/>
      </c>
      <c r="BA493" s="94" t="str">
        <f>IFERROR(IF(INDEX(RM_L_Edu,MATCH($U493,RM_KEY,0))="","",INDEX(RM_L_Edu,MATCH($U493,RM_KEY,0))),"")</f>
        <v/>
      </c>
      <c r="BB493" s="89" t="inlineStr">
        <is>
          <t>L</t>
        </is>
      </c>
      <c r="BC493" s="90" t="inlineStr">
        <is>
          <t>L</t>
        </is>
      </c>
      <c r="BD493" s="90" t="inlineStr">
        <is>
          <t>M</t>
        </is>
      </c>
      <c r="BE493" s="90" t="inlineStr">
        <is>
          <t>L</t>
        </is>
      </c>
      <c r="BF493" s="90" t="n"/>
      <c r="BG493" s="90" t="inlineStr">
        <is>
          <t>H</t>
        </is>
      </c>
      <c r="BH493" s="90" t="inlineStr">
        <is>
          <t>M</t>
        </is>
      </c>
      <c r="BI493" s="93" t="n"/>
      <c r="BJ493" s="94" t="n"/>
      <c r="BK493" s="94" t="n"/>
      <c r="BL493" s="94" t="n"/>
      <c r="BM493" s="94" t="n"/>
      <c r="BN493" s="94" t="n"/>
      <c r="BO493" s="94" t="n"/>
      <c r="BP493" s="63" t="n"/>
      <c r="BQ493" s="95" t="str">
        <f>IF(CY493=0,"",IF(BP493&lt;&gt;"",BP493,IF(LEFT(W493,1)="X",W493,IF(OR(W493="B+",W493="C+"),INDEX(LAD_PC,MAX(1,MIN(14,MATCH(W493,LAD_PC,0)+IF((DA493-CZ493)&gt;=0.5,1,IF((DA493-CZ493)&lt;=-0.5,-1,0))))),INDEX(LAD_STD,MAX(1,MIN(12,MATCH(W493,LAD_STD,0)+IF((DA493-CZ493)&gt;=0.5,1,IF((DA493-CZ493)&lt;=-0.5,-1,0)))))))))</f>
        <v/>
      </c>
      <c r="BR493" s="86" t="str">
        <f>IF(BQ493="","",IFERROR(CHOOSE(INDEX(B_RANK,MATCH(BQ493,B_LVL,0)),"Band A · Practitioner","Band B · Specialist / Manager","B+ · Player-Coach","Band C · Principal / Head","C+ · Player-Coach","Band D · Business leadership","Band E · Enterprise leadership"),"Band X · Consultant"))</f>
        <v/>
      </c>
      <c r="BS493" s="86" t="str">
        <f>IF(BQ493="","",IF(BQ493=W493,"• Same",IF(INDEX(B_VAL,MATCH(BQ493,B_LVL,0))&gt;INDEX(B_VAL,MATCH(W493,B_LVL,0)),"▲ Up","▼ Down")))</f>
        <v/>
      </c>
      <c r="BT493" s="95" t="str">
        <f>IF(BQ493&lt;&gt;"",BQ493,W493)</f>
        <v>A3</v>
      </c>
      <c r="BU493" s="86" t="str">
        <f>IFERROR(IF($H493="","—",IF(OR(LEFT(BT493,1)="X",LEFT(INDEX($BT$7:$BT$592,MATCH($H493,$D$7:$D$592,0)),1)="X"),"—",IF(AND(LEFT(BT493,1)="E",LEFT(INDEX($BT$7:$BT$592,MATCH($H493,$D$7:$D$592,0)),1)="E"),"Exception · Band E",IF(INDEX(B_VAL,MATCH(BT493,B_LVL,0))&gt;=INDEX(B_VAL,MATCH(INDEX($BT$7:$BT$592,MATCH($H493,$D$7:$D$592,0)),B_LVL,0)),"⚠ At or above the manager",IF(INDEX(B_RANK,MATCH(BT493,B_LVL,0))=INDEX(B_RANK,MATCH(INDEX($BT$7:$BT$592,MATCH($H493,$D$7:$D$592,0)),B_LVL,0)),"⚠ Same band as the manager","OK"))))),"—")</f>
        <v>OK</v>
      </c>
      <c r="BV493" s="64" t="n"/>
      <c r="BW493" s="20">
        <f>IFERROR(INDEX(LMH_PTS,MATCH(AG493,LMH_KEY,0)),0)</f>
        <v>9</v>
      </c>
      <c r="BX493" s="21">
        <f>IFERROR(INDEX(LMH_PTS,MATCH(AH493,LMH_KEY,0)),0)</f>
        <v>3</v>
      </c>
      <c r="BY493" s="21">
        <f>IFERROR(INDEX(LMH_PTS,MATCH(AI493,LMH_KEY,0)),0)</f>
        <v>1</v>
      </c>
      <c r="BZ493" s="21">
        <f>IFERROR(INDEX(LMH_PTS,MATCH(AJ493,LMH_KEY,0)),0)</f>
        <v>1</v>
      </c>
      <c r="CA493" s="21">
        <f>IFERROR(INDEX(LMH_PTS,MATCH(AK493,LMH_KEY,0)),0)</f>
        <v>1</v>
      </c>
      <c r="CB493" s="21">
        <f>IFERROR(INDEX(LMH_PTS,MATCH(AL493,LMH_KEY,0)),0)</f>
        <v>1</v>
      </c>
      <c r="CC493" s="21">
        <f>IFERROR(INDEX(LMH_PTS,MATCH(AM493,LMH_KEY,0)),0)</f>
        <v>1</v>
      </c>
      <c r="CD493" s="21">
        <f>IFERROR(INDEX(LMH_PTS,MATCH(IF(AU493&lt;&gt;"",AU493,AG493),LMH_KEY,0)),0)</f>
        <v>9</v>
      </c>
      <c r="CE493" s="21">
        <f>IFERROR(INDEX(LMH_PTS,MATCH(IF(AV493&lt;&gt;"",AV493,AH493),LMH_KEY,0)),0)</f>
        <v>3</v>
      </c>
      <c r="CF493" s="21">
        <f>IFERROR(INDEX(LMH_PTS,MATCH(IF(AW493&lt;&gt;"",AW493,AI493),LMH_KEY,0)),0)</f>
        <v>1</v>
      </c>
      <c r="CG493" s="21">
        <f>IFERROR(INDEX(LMH_PTS,MATCH(IF(AX493&lt;&gt;"",AX493,AJ493),LMH_KEY,0)),0)</f>
        <v>1</v>
      </c>
      <c r="CH493" s="21">
        <f>IFERROR(INDEX(LMH_PTS,MATCH(IF(AY493&lt;&gt;"",AY493,AK493),LMH_KEY,0)),0)</f>
        <v>1</v>
      </c>
      <c r="CI493" s="21">
        <f>IFERROR(INDEX(LMH_PTS,MATCH(IF(AZ493&lt;&gt;"",AZ493,AL493),LMH_KEY,0)),0)</f>
        <v>1</v>
      </c>
      <c r="CJ493" s="21">
        <f>IFERROR(INDEX(LMH_PTS,MATCH(IF(BA493&lt;&gt;"",BA493,AM493),LMH_KEY,0)),0)</f>
        <v>1</v>
      </c>
      <c r="CK493" s="21">
        <f>IF(BB493="",0,IFERROR(INDEX(LMH_STEP,MATCH(BB493,LMH_KEY,0)),0))</f>
        <v>-1</v>
      </c>
      <c r="CL493" s="21">
        <f>IF(BC493="",0,IFERROR(INDEX(LMH_STEP,MATCH(BC493,LMH_KEY,0)),0))</f>
        <v>-1</v>
      </c>
      <c r="CM493" s="21">
        <f>IF(BD493="",0,IFERROR(INDEX(LMH_STEP,MATCH(BD493,LMH_KEY,0)),0))</f>
        <v>0</v>
      </c>
      <c r="CN493" s="21">
        <f>IF(BE493="",0,IFERROR(INDEX(LMH_STEP,MATCH(BE493,LMH_KEY,0)),0))</f>
        <v>-1</v>
      </c>
      <c r="CO493" s="21">
        <f>IF(BF493="",0,IFERROR(INDEX(LMH_STEP,MATCH(BF493,LMH_KEY,0)),0))</f>
        <v>0</v>
      </c>
      <c r="CP493" s="21">
        <f>IF(BG493="",0,IFERROR(INDEX(LMH_STEP,MATCH(BG493,LMH_KEY,0)),0))</f>
        <v>1</v>
      </c>
      <c r="CQ493" s="21">
        <f>IF(BH493="",0,IFERROR(INDEX(LMH_STEP,MATCH(BH493,LMH_KEY,0)),0))</f>
        <v>0</v>
      </c>
      <c r="CR493" s="21">
        <f>IF(BI493&lt;&gt;"",IFERROR(INDEX(LMH_STEP,MATCH(BI493,LMH_KEY,0)),0),CK493)</f>
        <v>-1</v>
      </c>
      <c r="CS493" s="21">
        <f>IF(BJ493&lt;&gt;"",IFERROR(INDEX(LMH_STEP,MATCH(BJ493,LMH_KEY,0)),0),CL493)</f>
        <v>-1</v>
      </c>
      <c r="CT493" s="21">
        <f>IF(BK493&lt;&gt;"",IFERROR(INDEX(LMH_STEP,MATCH(BK493,LMH_KEY,0)),0),CM493)</f>
        <v>0</v>
      </c>
      <c r="CU493" s="21">
        <f>IF(BL493&lt;&gt;"",IFERROR(INDEX(LMH_STEP,MATCH(BL493,LMH_KEY,0)),0),CN493)</f>
        <v>-1</v>
      </c>
      <c r="CV493" s="21">
        <f>IF(BM493&lt;&gt;"",IFERROR(INDEX(LMH_STEP,MATCH(BM493,LMH_KEY,0)),0),CO493)</f>
        <v>0</v>
      </c>
      <c r="CW493" s="21">
        <f>IF(BN493&lt;&gt;"",IFERROR(INDEX(LMH_STEP,MATCH(BN493,LMH_KEY,0)),0),CP493)</f>
        <v>1</v>
      </c>
      <c r="CX493" s="21">
        <f>IF(BO493&lt;&gt;"",IFERROR(INDEX(LMH_STEP,MATCH(BO493,LMH_KEY,0)),0),CQ493)</f>
        <v>0</v>
      </c>
      <c r="CY493" s="21">
        <f>COUNTA(BI493:BO493)+IF(BP493&lt;&gt;"",1,0)+IFERROR(INDEX(RM_LCNT,MATCH($U493,RM_KEY,0)),0)</f>
        <v>0</v>
      </c>
      <c r="CZ493" s="21">
        <f>IF((BW493+BX493+BY493+BZ493+CA493+CB493+CC493)=0,0,(BW493*CK493+BX493*CL493+BY493*CM493+BZ493*CN493+CA493*CO493+CB493*CP493+CC493*CQ493)/(BW493+BX493+BY493+BZ493+CA493+CB493+CC493))</f>
        <v>-0.705882352941177</v>
      </c>
      <c r="DA493" s="21">
        <f>IF((CD493+CE493+CF493+CG493+CH493+CI493+CJ493)=0,0,(CD493*CR493+CE493*CS493+CF493*CT493+CG493*CU493+CH493*CV493+CI493*CW493+CJ493*CX493)/(CD493+CE493+CF493+CG493+CH493+CI493+CJ493))</f>
        <v>-0.705882352941177</v>
      </c>
    </row>
    <row r="494" ht="70" customHeight="1">
      <c r="A494" s="59" t="inlineStr">
        <is>
          <t>CARBON</t>
        </is>
      </c>
      <c r="B494" s="17" t="inlineStr">
        <is>
          <t>Technology</t>
        </is>
      </c>
      <c r="C494" s="17" t="n">
        <v>4</v>
      </c>
      <c r="D494" s="17" t="inlineStr">
        <is>
          <t>IRIS2171</t>
        </is>
      </c>
      <c r="E494" s="17" t="inlineStr">
        <is>
          <t>Kush Govani</t>
        </is>
      </c>
      <c r="F494" s="17" t="inlineStr">
        <is>
          <t>Software Engineer</t>
        </is>
      </c>
      <c r="G494" s="17" t="inlineStr">
        <is>
          <t>Jayshiv Patel</t>
        </is>
      </c>
      <c r="H494" s="17" t="inlineStr">
        <is>
          <t>IRIS2109</t>
        </is>
      </c>
      <c r="I494" s="17" t="n">
        <v>3.1</v>
      </c>
      <c r="J494" s="17" t="inlineStr">
        <is>
          <t>B.Com</t>
        </is>
      </c>
      <c r="K494" s="17" t="inlineStr">
        <is>
          <t>L3 – Professional / Associate</t>
        </is>
      </c>
      <c r="L494" s="82" t="inlineStr">
        <is>
          <t>20 of 20</t>
        </is>
      </c>
      <c r="M494" s="83"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t>
        </is>
      </c>
      <c r="N494" s="83" t="inlineStr">
        <is>
          <t>Annual · set by manager: 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t>
        </is>
      </c>
      <c r="O494" s="83" t="inlineStr">
        <is>
          <t>Latest rating: Not rated · manager · 9-box: Trusted Professional</t>
        </is>
      </c>
      <c r="P494" s="83" t="inlineStr">
        <is>
          <t>Complexity &amp; Expertise: A2: React UI features, bug fixes, live issue resolution, UI improvements → matches the start
Autonomy &amp; Decision: A2: Decides 'React UI new ideas' only → matches the start
Accountability &amp; Impact: A2: Quality and timely delivery of own React features, UI changes and bug fixes → matches the start
Leadership &amp; Strategy: A1: No guidance of others described → matches the start</t>
        </is>
      </c>
      <c r="Q494" s="84" t="inlineStr">
        <is>
          <t>Open ▸</t>
        </is>
      </c>
      <c r="R494" s="84" t="inlineStr">
        <is>
          <t>Card ▸</t>
        </is>
      </c>
      <c r="S494" s="85" t="inlineStr">
        <is>
          <t>Engineering &amp; Development</t>
        </is>
      </c>
      <c r="T494" s="86" t="inlineStr">
        <is>
          <t>Front-End / UI Development</t>
        </is>
      </c>
      <c r="U494" s="86" t="inlineStr">
        <is>
          <t>R036</t>
        </is>
      </c>
      <c r="V494" s="86" t="inlineStr">
        <is>
          <t>Front-End / UI Development · IC</t>
        </is>
      </c>
      <c r="W494" s="101" t="inlineStr">
        <is>
          <t>A3</t>
        </is>
      </c>
      <c r="X494" s="86" t="inlineStr">
        <is>
          <t>Band A · Practitioner</t>
        </is>
      </c>
      <c r="Y494" s="86" t="inlineStr">
        <is>
          <t>Senior UI Developer</t>
        </is>
      </c>
      <c r="Z494" s="86" t="n"/>
      <c r="AA494" s="86" t="inlineStr">
        <is>
          <t>Placed at A3 by the evidence: six ratings × market-derived weights and rules R1–R13 · no move needed for the reporting line</t>
        </is>
      </c>
      <c r="AB494" s="86" t="n"/>
      <c r="AC494" s="88" t="inlineStr">
        <is>
          <t>A2</t>
        </is>
      </c>
      <c r="AD494" s="21" t="inlineStr">
        <is>
          <t>Medium · 3.1 yrs vs market 2–5 yrs for A3</t>
        </is>
      </c>
      <c r="AE494" s="21" t="n"/>
      <c r="AF494" s="21" t="inlineStr">
        <is>
          <t>P2 · SFIA 3 Apply</t>
        </is>
      </c>
      <c r="AG494" s="89" t="str">
        <f>IFERROR(IF(INDEX(RM_I_C,MATCH($U494,RM_KEY,0))="","",INDEX(RM_I_C,MATCH($U494,RM_KEY,0))),"")</f>
        <v>H</v>
      </c>
      <c r="AH494" s="90" t="str">
        <f>IFERROR(IF(INDEX(RM_I_Au,MATCH($U494,RM_KEY,0))="","",INDEX(RM_I_Au,MATCH($U494,RM_KEY,0))),"")</f>
        <v>M</v>
      </c>
      <c r="AI494" s="90" t="str">
        <f>IFERROR(IF(INDEX(RM_I_Ac,MATCH($U494,RM_KEY,0))="","",INDEX(RM_I_Ac,MATCH($U494,RM_KEY,0))),"")</f>
        <v>L</v>
      </c>
      <c r="AJ494" s="90" t="str">
        <f>IFERROR(IF(INDEX(RM_I_L,MATCH($U494,RM_KEY,0))="","",INDEX(RM_I_L,MATCH($U494,RM_KEY,0))),"")</f>
        <v>L</v>
      </c>
      <c r="AK494" s="90" t="str">
        <f>IFERROR(IF(INDEX(RM_I_BI,MATCH($U494,RM_KEY,0))="","",INDEX(RM_I_BI,MATCH($U494,RM_KEY,0))),"")</f>
        <v>L</v>
      </c>
      <c r="AL494" s="90" t="str">
        <f>IFERROR(IF(INDEX(RM_I_Exp,MATCH($U494,RM_KEY,0))="","",INDEX(RM_I_Exp,MATCH($U494,RM_KEY,0))),"")</f>
        <v>L</v>
      </c>
      <c r="AM494" s="90" t="str">
        <f>IFERROR(IF(INDEX(RM_I_Edu,MATCH($U494,RM_KEY,0))="","",INDEX(RM_I_Edu,MATCH($U494,RM_KEY,0))),"")</f>
        <v>L</v>
      </c>
      <c r="AN494" s="91" t="str">
        <f>IFERROR(IF(INDEX(RM_M_C,MATCH($U494,RM_KEY,0))="","",INDEX(RM_M_C,MATCH($U494,RM_KEY,0))),"")</f>
        <v>H</v>
      </c>
      <c r="AO494" s="92" t="str">
        <f>IFERROR(IF(INDEX(RM_M_Au,MATCH($U494,RM_KEY,0))="","",INDEX(RM_M_Au,MATCH($U494,RM_KEY,0))),"")</f>
        <v>M</v>
      </c>
      <c r="AP494" s="92" t="str">
        <f>IFERROR(IF(INDEX(RM_M_Ac,MATCH($U494,RM_KEY,0))="","",INDEX(RM_M_Ac,MATCH($U494,RM_KEY,0))),"")</f>
        <v>M</v>
      </c>
      <c r="AQ494" s="92" t="str">
        <f>IFERROR(IF(INDEX(RM_M_L,MATCH($U494,RM_KEY,0))="","",INDEX(RM_M_L,MATCH($U494,RM_KEY,0))),"")</f>
        <v>L</v>
      </c>
      <c r="AR494" s="92" t="str">
        <f>IFERROR(IF(INDEX(RM_M_BI,MATCH($U494,RM_KEY,0))="","",INDEX(RM_M_BI,MATCH($U494,RM_KEY,0))),"")</f>
        <v>L</v>
      </c>
      <c r="AS494" s="92" t="str">
        <f>IFERROR(IF(INDEX(RM_M_Exp,MATCH($U494,RM_KEY,0))="","",INDEX(RM_M_Exp,MATCH($U494,RM_KEY,0))),"")</f>
        <v>L</v>
      </c>
      <c r="AT494" s="92" t="str">
        <f>IFERROR(IF(INDEX(RM_M_Edu,MATCH($U494,RM_KEY,0))="","",INDEX(RM_M_Edu,MATCH($U494,RM_KEY,0))),"")</f>
        <v>L</v>
      </c>
      <c r="AU494" s="93" t="str">
        <f>IFERROR(IF(INDEX(RM_L_C,MATCH($U494,RM_KEY,0))="","",INDEX(RM_L_C,MATCH($U494,RM_KEY,0))),"")</f>
        <v/>
      </c>
      <c r="AV494" s="94" t="str">
        <f>IFERROR(IF(INDEX(RM_L_Au,MATCH($U494,RM_KEY,0))="","",INDEX(RM_L_Au,MATCH($U494,RM_KEY,0))),"")</f>
        <v/>
      </c>
      <c r="AW494" s="94" t="str">
        <f>IFERROR(IF(INDEX(RM_L_Ac,MATCH($U494,RM_KEY,0))="","",INDEX(RM_L_Ac,MATCH($U494,RM_KEY,0))),"")</f>
        <v/>
      </c>
      <c r="AX494" s="94" t="str">
        <f>IFERROR(IF(INDEX(RM_L_L,MATCH($U494,RM_KEY,0))="","",INDEX(RM_L_L,MATCH($U494,RM_KEY,0))),"")</f>
        <v/>
      </c>
      <c r="AY494" s="94" t="str">
        <f>IFERROR(IF(INDEX(RM_L_BI,MATCH($U494,RM_KEY,0))="","",INDEX(RM_L_BI,MATCH($U494,RM_KEY,0))),"")</f>
        <v/>
      </c>
      <c r="AZ494" s="94" t="str">
        <f>IFERROR(IF(INDEX(RM_L_Exp,MATCH($U494,RM_KEY,0))="","",INDEX(RM_L_Exp,MATCH($U494,RM_KEY,0))),"")</f>
        <v/>
      </c>
      <c r="BA494" s="94" t="str">
        <f>IFERROR(IF(INDEX(RM_L_Edu,MATCH($U494,RM_KEY,0))="","",INDEX(RM_L_Edu,MATCH($U494,RM_KEY,0))),"")</f>
        <v/>
      </c>
      <c r="BB494" s="89" t="inlineStr">
        <is>
          <t>L</t>
        </is>
      </c>
      <c r="BC494" s="90" t="inlineStr">
        <is>
          <t>L</t>
        </is>
      </c>
      <c r="BD494" s="90" t="inlineStr">
        <is>
          <t>L</t>
        </is>
      </c>
      <c r="BE494" s="90" t="inlineStr">
        <is>
          <t>L</t>
        </is>
      </c>
      <c r="BF494" s="90" t="n"/>
      <c r="BG494" s="90" t="inlineStr">
        <is>
          <t>M</t>
        </is>
      </c>
      <c r="BH494" s="90" t="inlineStr">
        <is>
          <t>M</t>
        </is>
      </c>
      <c r="BI494" s="93" t="n"/>
      <c r="BJ494" s="94" t="n"/>
      <c r="BK494" s="94" t="n"/>
      <c r="BL494" s="94" t="n"/>
      <c r="BM494" s="94" t="n"/>
      <c r="BN494" s="94" t="n"/>
      <c r="BO494" s="94" t="n"/>
      <c r="BP494" s="63" t="n"/>
      <c r="BQ494" s="95" t="str">
        <f>IF(CY494=0,"",IF(BP494&lt;&gt;"",BP494,IF(LEFT(W494,1)="X",W494,IF(OR(W494="B+",W494="C+"),INDEX(LAD_PC,MAX(1,MIN(14,MATCH(W494,LAD_PC,0)+IF((DA494-CZ494)&gt;=0.5,1,IF((DA494-CZ494)&lt;=-0.5,-1,0))))),INDEX(LAD_STD,MAX(1,MIN(12,MATCH(W494,LAD_STD,0)+IF((DA494-CZ494)&gt;=0.5,1,IF((DA494-CZ494)&lt;=-0.5,-1,0)))))))))</f>
        <v/>
      </c>
      <c r="BR494" s="86" t="str">
        <f>IF(BQ494="","",IFERROR(CHOOSE(INDEX(B_RANK,MATCH(BQ494,B_LVL,0)),"Band A · Practitioner","Band B · Specialist / Manager","B+ · Player-Coach","Band C · Principal / Head","C+ · Player-Coach","Band D · Business leadership","Band E · Enterprise leadership"),"Band X · Consultant"))</f>
        <v/>
      </c>
      <c r="BS494" s="86" t="str">
        <f>IF(BQ494="","",IF(BQ494=W494,"• Same",IF(INDEX(B_VAL,MATCH(BQ494,B_LVL,0))&gt;INDEX(B_VAL,MATCH(W494,B_LVL,0)),"▲ Up","▼ Down")))</f>
        <v/>
      </c>
      <c r="BT494" s="95" t="str">
        <f>IF(BQ494&lt;&gt;"",BQ494,W494)</f>
        <v>A3</v>
      </c>
      <c r="BU494" s="86" t="str">
        <f>IFERROR(IF($H494="","—",IF(OR(LEFT(BT494,1)="X",LEFT(INDEX($BT$7:$BT$592,MATCH($H494,$D$7:$D$592,0)),1)="X"),"—",IF(AND(LEFT(BT494,1)="E",LEFT(INDEX($BT$7:$BT$592,MATCH($H494,$D$7:$D$592,0)),1)="E"),"Exception · Band E",IF(INDEX(B_VAL,MATCH(BT494,B_LVL,0))&gt;=INDEX(B_VAL,MATCH(INDEX($BT$7:$BT$592,MATCH($H494,$D$7:$D$592,0)),B_LVL,0)),"⚠ At or above the manager",IF(INDEX(B_RANK,MATCH(BT494,B_LVL,0))=INDEX(B_RANK,MATCH(INDEX($BT$7:$BT$592,MATCH($H494,$D$7:$D$592,0)),B_LVL,0)),"⚠ Same band as the manager","OK"))))),"—")</f>
        <v>OK</v>
      </c>
      <c r="BV494" s="64" t="n"/>
      <c r="BW494" s="20">
        <f>IFERROR(INDEX(LMH_PTS,MATCH(AG494,LMH_KEY,0)),0)</f>
        <v>9</v>
      </c>
      <c r="BX494" s="21">
        <f>IFERROR(INDEX(LMH_PTS,MATCH(AH494,LMH_KEY,0)),0)</f>
        <v>3</v>
      </c>
      <c r="BY494" s="21">
        <f>IFERROR(INDEX(LMH_PTS,MATCH(AI494,LMH_KEY,0)),0)</f>
        <v>1</v>
      </c>
      <c r="BZ494" s="21">
        <f>IFERROR(INDEX(LMH_PTS,MATCH(AJ494,LMH_KEY,0)),0)</f>
        <v>1</v>
      </c>
      <c r="CA494" s="21">
        <f>IFERROR(INDEX(LMH_PTS,MATCH(AK494,LMH_KEY,0)),0)</f>
        <v>1</v>
      </c>
      <c r="CB494" s="21">
        <f>IFERROR(INDEX(LMH_PTS,MATCH(AL494,LMH_KEY,0)),0)</f>
        <v>1</v>
      </c>
      <c r="CC494" s="21">
        <f>IFERROR(INDEX(LMH_PTS,MATCH(AM494,LMH_KEY,0)),0)</f>
        <v>1</v>
      </c>
      <c r="CD494" s="21">
        <f>IFERROR(INDEX(LMH_PTS,MATCH(IF(AU494&lt;&gt;"",AU494,AG494),LMH_KEY,0)),0)</f>
        <v>9</v>
      </c>
      <c r="CE494" s="21">
        <f>IFERROR(INDEX(LMH_PTS,MATCH(IF(AV494&lt;&gt;"",AV494,AH494),LMH_KEY,0)),0)</f>
        <v>3</v>
      </c>
      <c r="CF494" s="21">
        <f>IFERROR(INDEX(LMH_PTS,MATCH(IF(AW494&lt;&gt;"",AW494,AI494),LMH_KEY,0)),0)</f>
        <v>1</v>
      </c>
      <c r="CG494" s="21">
        <f>IFERROR(INDEX(LMH_PTS,MATCH(IF(AX494&lt;&gt;"",AX494,AJ494),LMH_KEY,0)),0)</f>
        <v>1</v>
      </c>
      <c r="CH494" s="21">
        <f>IFERROR(INDEX(LMH_PTS,MATCH(IF(AY494&lt;&gt;"",AY494,AK494),LMH_KEY,0)),0)</f>
        <v>1</v>
      </c>
      <c r="CI494" s="21">
        <f>IFERROR(INDEX(LMH_PTS,MATCH(IF(AZ494&lt;&gt;"",AZ494,AL494),LMH_KEY,0)),0)</f>
        <v>1</v>
      </c>
      <c r="CJ494" s="21">
        <f>IFERROR(INDEX(LMH_PTS,MATCH(IF(BA494&lt;&gt;"",BA494,AM494),LMH_KEY,0)),0)</f>
        <v>1</v>
      </c>
      <c r="CK494" s="21">
        <f>IF(BB494="",0,IFERROR(INDEX(LMH_STEP,MATCH(BB494,LMH_KEY,0)),0))</f>
        <v>-1</v>
      </c>
      <c r="CL494" s="21">
        <f>IF(BC494="",0,IFERROR(INDEX(LMH_STEP,MATCH(BC494,LMH_KEY,0)),0))</f>
        <v>-1</v>
      </c>
      <c r="CM494" s="21">
        <f>IF(BD494="",0,IFERROR(INDEX(LMH_STEP,MATCH(BD494,LMH_KEY,0)),0))</f>
        <v>-1</v>
      </c>
      <c r="CN494" s="21">
        <f>IF(BE494="",0,IFERROR(INDEX(LMH_STEP,MATCH(BE494,LMH_KEY,0)),0))</f>
        <v>-1</v>
      </c>
      <c r="CO494" s="21">
        <f>IF(BF494="",0,IFERROR(INDEX(LMH_STEP,MATCH(BF494,LMH_KEY,0)),0))</f>
        <v>0</v>
      </c>
      <c r="CP494" s="21">
        <f>IF(BG494="",0,IFERROR(INDEX(LMH_STEP,MATCH(BG494,LMH_KEY,0)),0))</f>
        <v>0</v>
      </c>
      <c r="CQ494" s="21">
        <f>IF(BH494="",0,IFERROR(INDEX(LMH_STEP,MATCH(BH494,LMH_KEY,0)),0))</f>
        <v>0</v>
      </c>
      <c r="CR494" s="21">
        <f>IF(BI494&lt;&gt;"",IFERROR(INDEX(LMH_STEP,MATCH(BI494,LMH_KEY,0)),0),CK494)</f>
        <v>-1</v>
      </c>
      <c r="CS494" s="21">
        <f>IF(BJ494&lt;&gt;"",IFERROR(INDEX(LMH_STEP,MATCH(BJ494,LMH_KEY,0)),0),CL494)</f>
        <v>-1</v>
      </c>
      <c r="CT494" s="21">
        <f>IF(BK494&lt;&gt;"",IFERROR(INDEX(LMH_STEP,MATCH(BK494,LMH_KEY,0)),0),CM494)</f>
        <v>-1</v>
      </c>
      <c r="CU494" s="21">
        <f>IF(BL494&lt;&gt;"",IFERROR(INDEX(LMH_STEP,MATCH(BL494,LMH_KEY,0)),0),CN494)</f>
        <v>-1</v>
      </c>
      <c r="CV494" s="21">
        <f>IF(BM494&lt;&gt;"",IFERROR(INDEX(LMH_STEP,MATCH(BM494,LMH_KEY,0)),0),CO494)</f>
        <v>0</v>
      </c>
      <c r="CW494" s="21">
        <f>IF(BN494&lt;&gt;"",IFERROR(INDEX(LMH_STEP,MATCH(BN494,LMH_KEY,0)),0),CP494)</f>
        <v>0</v>
      </c>
      <c r="CX494" s="21">
        <f>IF(BO494&lt;&gt;"",IFERROR(INDEX(LMH_STEP,MATCH(BO494,LMH_KEY,0)),0),CQ494)</f>
        <v>0</v>
      </c>
      <c r="CY494" s="21">
        <f>COUNTA(BI494:BO494)+IF(BP494&lt;&gt;"",1,0)+IFERROR(INDEX(RM_LCNT,MATCH($U494,RM_KEY,0)),0)</f>
        <v>0</v>
      </c>
      <c r="CZ494" s="21">
        <f>IF((BW494+BX494+BY494+BZ494+CA494+CB494+CC494)=0,0,(BW494*CK494+BX494*CL494+BY494*CM494+BZ494*CN494+CA494*CO494+CB494*CP494+CC494*CQ494)/(BW494+BX494+BY494+BZ494+CA494+CB494+CC494))</f>
        <v>-0.823529411764706</v>
      </c>
      <c r="DA494" s="21">
        <f>IF((CD494+CE494+CF494+CG494+CH494+CI494+CJ494)=0,0,(CD494*CR494+CE494*CS494+CF494*CT494+CG494*CU494+CH494*CV494+CI494*CW494+CJ494*CX494)/(CD494+CE494+CF494+CG494+CH494+CI494+CJ494))</f>
        <v>-0.823529411764706</v>
      </c>
    </row>
    <row r="495" ht="70" customHeight="1">
      <c r="A495" s="59" t="inlineStr">
        <is>
          <t>CARBON</t>
        </is>
      </c>
      <c r="B495" s="17" t="inlineStr">
        <is>
          <t>Technology</t>
        </is>
      </c>
      <c r="C495" s="17" t="n">
        <v>3</v>
      </c>
      <c r="D495" s="17" t="inlineStr">
        <is>
          <t>IRIS2054</t>
        </is>
      </c>
      <c r="E495" s="17" t="inlineStr">
        <is>
          <t>Raj Chauhan</t>
        </is>
      </c>
      <c r="F495" s="17" t="inlineStr">
        <is>
          <t>Software Engineer</t>
        </is>
      </c>
      <c r="G495" s="17" t="inlineStr">
        <is>
          <t>Chetan Kotwal</t>
        </is>
      </c>
      <c r="H495" s="17" t="inlineStr">
        <is>
          <t>IRIS1832</t>
        </is>
      </c>
      <c r="I495" s="17" t="n">
        <v>4.6</v>
      </c>
      <c r="J495" s="17" t="inlineStr">
        <is>
          <t>MSc</t>
        </is>
      </c>
      <c r="K495" s="17" t="inlineStr">
        <is>
          <t>L3 – Professional / Associate</t>
        </is>
      </c>
      <c r="L495" s="82" t="inlineStr">
        <is>
          <t>20 of 20</t>
        </is>
      </c>
      <c r="M495" s="83"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
        </is>
      </c>
      <c r="N495" s="83" t="inlineStr">
        <is>
          <t>Annual · set by manager: 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t>
        </is>
      </c>
      <c r="O495" s="83" t="inlineStr">
        <is>
          <t>Latest rating: Not rated · manager · 9-box: Not placed · manager</t>
        </is>
      </c>
      <c r="P495" s="83" t="inlineStr">
        <is>
          <t>Complexity &amp; Expertise: A3: Office JS features, ad-hoc features, live issues, sprint delivery planning; resolves edge cases upfront → moved up 0.5
Autonomy &amp; Decision: A3: Decides technical R&amp;D and product optimisation independently → matches the start
Accountability &amp; Impact: A3: Production-ready features end to end, delivered on time → moved down 0.5
Leadership &amp; Strategy: A3: Lists sprint delivery planning, team management and cross-team work; 2 reports → moved down 0.5</t>
        </is>
      </c>
      <c r="Q495" s="84" t="inlineStr">
        <is>
          <t>Open ▸</t>
        </is>
      </c>
      <c r="R495" s="84" t="inlineStr">
        <is>
          <t>Card ▸</t>
        </is>
      </c>
      <c r="S495" s="85" t="inlineStr">
        <is>
          <t>Engineering &amp; Development</t>
        </is>
      </c>
      <c r="T495" s="86" t="inlineStr">
        <is>
          <t>Backend Development</t>
        </is>
      </c>
      <c r="U495" s="86" t="inlineStr">
        <is>
          <t>R032</t>
        </is>
      </c>
      <c r="V495" s="86" t="inlineStr">
        <is>
          <t>Backend Development · IC</t>
        </is>
      </c>
      <c r="W495" s="99" t="inlineStr">
        <is>
          <t>B1</t>
        </is>
      </c>
      <c r="X495" s="86" t="inlineStr">
        <is>
          <t>Band B · Specialist / Manager</t>
        </is>
      </c>
      <c r="Y495" s="86" t="inlineStr">
        <is>
          <t>Technical Specialist</t>
        </is>
      </c>
      <c r="Z495" s="100" t="inlineStr">
        <is>
          <t>Senior Software Engineer → Technical Specialist</t>
        </is>
      </c>
      <c r="AA495" s="86" t="inlineStr">
        <is>
          <t>Evidence level A3 · moved up to B1 so that no reportee shares a band with their manager, with the fewest moves across IRIS</t>
        </is>
      </c>
      <c r="AB495" s="86" t="n"/>
      <c r="AC495" s="88" t="inlineStr">
        <is>
          <t>A3</t>
        </is>
      </c>
      <c r="AD495" s="21" t="inlineStr">
        <is>
          <t>Medium · 4.6 yrs vs market 4–8 yrs for B1</t>
        </is>
      </c>
      <c r="AE495" s="21" t="inlineStr">
        <is>
          <t>2 direct reports · norm IC: none · Team Lead: 3–5</t>
        </is>
      </c>
      <c r="AF495" s="21" t="inlineStr">
        <is>
          <t>P3 / M2 · SFIA 4 Enable</t>
        </is>
      </c>
      <c r="AG495" s="89" t="str">
        <f>IFERROR(IF(INDEX(RM_I_C,MATCH($U495,RM_KEY,0))="","",INDEX(RM_I_C,MATCH($U495,RM_KEY,0))),"")</f>
        <v>H</v>
      </c>
      <c r="AH495" s="90" t="str">
        <f>IFERROR(IF(INDEX(RM_I_Au,MATCH($U495,RM_KEY,0))="","",INDEX(RM_I_Au,MATCH($U495,RM_KEY,0))),"")</f>
        <v>M</v>
      </c>
      <c r="AI495" s="90" t="str">
        <f>IFERROR(IF(INDEX(RM_I_Ac,MATCH($U495,RM_KEY,0))="","",INDEX(RM_I_Ac,MATCH($U495,RM_KEY,0))),"")</f>
        <v>L</v>
      </c>
      <c r="AJ495" s="90" t="str">
        <f>IFERROR(IF(INDEX(RM_I_L,MATCH($U495,RM_KEY,0))="","",INDEX(RM_I_L,MATCH($U495,RM_KEY,0))),"")</f>
        <v>L</v>
      </c>
      <c r="AK495" s="90" t="str">
        <f>IFERROR(IF(INDEX(RM_I_BI,MATCH($U495,RM_KEY,0))="","",INDEX(RM_I_BI,MATCH($U495,RM_KEY,0))),"")</f>
        <v>L</v>
      </c>
      <c r="AL495" s="90" t="str">
        <f>IFERROR(IF(INDEX(RM_I_Exp,MATCH($U495,RM_KEY,0))="","",INDEX(RM_I_Exp,MATCH($U495,RM_KEY,0))),"")</f>
        <v>L</v>
      </c>
      <c r="AM495" s="90" t="str">
        <f>IFERROR(IF(INDEX(RM_I_Edu,MATCH($U495,RM_KEY,0))="","",INDEX(RM_I_Edu,MATCH($U495,RM_KEY,0))),"")</f>
        <v>L</v>
      </c>
      <c r="AN495" s="91" t="str">
        <f>IFERROR(IF(INDEX(RM_M_C,MATCH($U495,RM_KEY,0))="","",INDEX(RM_M_C,MATCH($U495,RM_KEY,0))),"")</f>
        <v>H</v>
      </c>
      <c r="AO495" s="92" t="str">
        <f>IFERROR(IF(INDEX(RM_M_Au,MATCH($U495,RM_KEY,0))="","",INDEX(RM_M_Au,MATCH($U495,RM_KEY,0))),"")</f>
        <v>M</v>
      </c>
      <c r="AP495" s="92" t="str">
        <f>IFERROR(IF(INDEX(RM_M_Ac,MATCH($U495,RM_KEY,0))="","",INDEX(RM_M_Ac,MATCH($U495,RM_KEY,0))),"")</f>
        <v>M</v>
      </c>
      <c r="AQ495" s="92" t="str">
        <f>IFERROR(IF(INDEX(RM_M_L,MATCH($U495,RM_KEY,0))="","",INDEX(RM_M_L,MATCH($U495,RM_KEY,0))),"")</f>
        <v>L</v>
      </c>
      <c r="AR495" s="92" t="str">
        <f>IFERROR(IF(INDEX(RM_M_BI,MATCH($U495,RM_KEY,0))="","",INDEX(RM_M_BI,MATCH($U495,RM_KEY,0))),"")</f>
        <v>L</v>
      </c>
      <c r="AS495" s="92" t="str">
        <f>IFERROR(IF(INDEX(RM_M_Exp,MATCH($U495,RM_KEY,0))="","",INDEX(RM_M_Exp,MATCH($U495,RM_KEY,0))),"")</f>
        <v>L</v>
      </c>
      <c r="AT495" s="92" t="str">
        <f>IFERROR(IF(INDEX(RM_M_Edu,MATCH($U495,RM_KEY,0))="","",INDEX(RM_M_Edu,MATCH($U495,RM_KEY,0))),"")</f>
        <v>L</v>
      </c>
      <c r="AU495" s="93" t="str">
        <f>IFERROR(IF(INDEX(RM_L_C,MATCH($U495,RM_KEY,0))="","",INDEX(RM_L_C,MATCH($U495,RM_KEY,0))),"")</f>
        <v/>
      </c>
      <c r="AV495" s="94" t="str">
        <f>IFERROR(IF(INDEX(RM_L_Au,MATCH($U495,RM_KEY,0))="","",INDEX(RM_L_Au,MATCH($U495,RM_KEY,0))),"")</f>
        <v/>
      </c>
      <c r="AW495" s="94" t="str">
        <f>IFERROR(IF(INDEX(RM_L_Ac,MATCH($U495,RM_KEY,0))="","",INDEX(RM_L_Ac,MATCH($U495,RM_KEY,0))),"")</f>
        <v/>
      </c>
      <c r="AX495" s="94" t="str">
        <f>IFERROR(IF(INDEX(RM_L_L,MATCH($U495,RM_KEY,0))="","",INDEX(RM_L_L,MATCH($U495,RM_KEY,0))),"")</f>
        <v/>
      </c>
      <c r="AY495" s="94" t="str">
        <f>IFERROR(IF(INDEX(RM_L_BI,MATCH($U495,RM_KEY,0))="","",INDEX(RM_L_BI,MATCH($U495,RM_KEY,0))),"")</f>
        <v/>
      </c>
      <c r="AZ495" s="94" t="str">
        <f>IFERROR(IF(INDEX(RM_L_Exp,MATCH($U495,RM_KEY,0))="","",INDEX(RM_L_Exp,MATCH($U495,RM_KEY,0))),"")</f>
        <v/>
      </c>
      <c r="BA495" s="94" t="str">
        <f>IFERROR(IF(INDEX(RM_L_Edu,MATCH($U495,RM_KEY,0))="","",INDEX(RM_L_Edu,MATCH($U495,RM_KEY,0))),"")</f>
        <v/>
      </c>
      <c r="BB495" s="89" t="inlineStr">
        <is>
          <t>L</t>
        </is>
      </c>
      <c r="BC495" s="90" t="inlineStr">
        <is>
          <t>L</t>
        </is>
      </c>
      <c r="BD495" s="90" t="inlineStr">
        <is>
          <t>M</t>
        </is>
      </c>
      <c r="BE495" s="90" t="inlineStr">
        <is>
          <t>M</t>
        </is>
      </c>
      <c r="BF495" s="90" t="n"/>
      <c r="BG495" s="90" t="inlineStr">
        <is>
          <t>M</t>
        </is>
      </c>
      <c r="BH495" s="90" t="inlineStr">
        <is>
          <t>H</t>
        </is>
      </c>
      <c r="BI495" s="93" t="n"/>
      <c r="BJ495" s="94" t="n"/>
      <c r="BK495" s="94" t="n"/>
      <c r="BL495" s="94" t="n"/>
      <c r="BM495" s="94" t="n"/>
      <c r="BN495" s="94" t="n"/>
      <c r="BO495" s="94" t="n"/>
      <c r="BP495" s="63" t="n"/>
      <c r="BQ495" s="95" t="str">
        <f>IF(CY495=0,"",IF(BP495&lt;&gt;"",BP495,IF(LEFT(W495,1)="X",W495,IF(OR(W495="B+",W495="C+"),INDEX(LAD_PC,MAX(1,MIN(14,MATCH(W495,LAD_PC,0)+IF((DA495-CZ495)&gt;=0.5,1,IF((DA495-CZ495)&lt;=-0.5,-1,0))))),INDEX(LAD_STD,MAX(1,MIN(12,MATCH(W495,LAD_STD,0)+IF((DA495-CZ495)&gt;=0.5,1,IF((DA495-CZ495)&lt;=-0.5,-1,0)))))))))</f>
        <v/>
      </c>
      <c r="BR495" s="86" t="str">
        <f>IF(BQ495="","",IFERROR(CHOOSE(INDEX(B_RANK,MATCH(BQ495,B_LVL,0)),"Band A · Practitioner","Band B · Specialist / Manager","B+ · Player-Coach","Band C · Principal / Head","C+ · Player-Coach","Band D · Business leadership","Band E · Enterprise leadership"),"Band X · Consultant"))</f>
        <v/>
      </c>
      <c r="BS495" s="86" t="str">
        <f>IF(BQ495="","",IF(BQ495=W495,"• Same",IF(INDEX(B_VAL,MATCH(BQ495,B_LVL,0))&gt;INDEX(B_VAL,MATCH(W495,B_LVL,0)),"▲ Up","▼ Down")))</f>
        <v/>
      </c>
      <c r="BT495" s="95" t="str">
        <f>IF(BQ495&lt;&gt;"",BQ495,W495)</f>
        <v>B1</v>
      </c>
      <c r="BU495" s="86" t="str">
        <f>IFERROR(IF($H495="","—",IF(OR(LEFT(BT495,1)="X",LEFT(INDEX($BT$7:$BT$592,MATCH($H495,$D$7:$D$592,0)),1)="X"),"—",IF(AND(LEFT(BT495,1)="E",LEFT(INDEX($BT$7:$BT$592,MATCH($H495,$D$7:$D$592,0)),1)="E"),"Exception · Band E",IF(INDEX(B_VAL,MATCH(BT495,B_LVL,0))&gt;=INDEX(B_VAL,MATCH(INDEX($BT$7:$BT$592,MATCH($H495,$D$7:$D$592,0)),B_LVL,0)),"⚠ At or above the manager",IF(INDEX(B_RANK,MATCH(BT495,B_LVL,0))=INDEX(B_RANK,MATCH(INDEX($BT$7:$BT$592,MATCH($H495,$D$7:$D$592,0)),B_LVL,0)),"⚠ Same band as the manager","OK"))))),"—")</f>
        <v>OK</v>
      </c>
      <c r="BV495" s="64" t="n"/>
      <c r="BW495" s="20">
        <f>IFERROR(INDEX(LMH_PTS,MATCH(AG495,LMH_KEY,0)),0)</f>
        <v>9</v>
      </c>
      <c r="BX495" s="21">
        <f>IFERROR(INDEX(LMH_PTS,MATCH(AH495,LMH_KEY,0)),0)</f>
        <v>3</v>
      </c>
      <c r="BY495" s="21">
        <f>IFERROR(INDEX(LMH_PTS,MATCH(AI495,LMH_KEY,0)),0)</f>
        <v>1</v>
      </c>
      <c r="BZ495" s="21">
        <f>IFERROR(INDEX(LMH_PTS,MATCH(AJ495,LMH_KEY,0)),0)</f>
        <v>1</v>
      </c>
      <c r="CA495" s="21">
        <f>IFERROR(INDEX(LMH_PTS,MATCH(AK495,LMH_KEY,0)),0)</f>
        <v>1</v>
      </c>
      <c r="CB495" s="21">
        <f>IFERROR(INDEX(LMH_PTS,MATCH(AL495,LMH_KEY,0)),0)</f>
        <v>1</v>
      </c>
      <c r="CC495" s="21">
        <f>IFERROR(INDEX(LMH_PTS,MATCH(AM495,LMH_KEY,0)),0)</f>
        <v>1</v>
      </c>
      <c r="CD495" s="21">
        <f>IFERROR(INDEX(LMH_PTS,MATCH(IF(AU495&lt;&gt;"",AU495,AG495),LMH_KEY,0)),0)</f>
        <v>9</v>
      </c>
      <c r="CE495" s="21">
        <f>IFERROR(INDEX(LMH_PTS,MATCH(IF(AV495&lt;&gt;"",AV495,AH495),LMH_KEY,0)),0)</f>
        <v>3</v>
      </c>
      <c r="CF495" s="21">
        <f>IFERROR(INDEX(LMH_PTS,MATCH(IF(AW495&lt;&gt;"",AW495,AI495),LMH_KEY,0)),0)</f>
        <v>1</v>
      </c>
      <c r="CG495" s="21">
        <f>IFERROR(INDEX(LMH_PTS,MATCH(IF(AX495&lt;&gt;"",AX495,AJ495),LMH_KEY,0)),0)</f>
        <v>1</v>
      </c>
      <c r="CH495" s="21">
        <f>IFERROR(INDEX(LMH_PTS,MATCH(IF(AY495&lt;&gt;"",AY495,AK495),LMH_KEY,0)),0)</f>
        <v>1</v>
      </c>
      <c r="CI495" s="21">
        <f>IFERROR(INDEX(LMH_PTS,MATCH(IF(AZ495&lt;&gt;"",AZ495,AL495),LMH_KEY,0)),0)</f>
        <v>1</v>
      </c>
      <c r="CJ495" s="21">
        <f>IFERROR(INDEX(LMH_PTS,MATCH(IF(BA495&lt;&gt;"",BA495,AM495),LMH_KEY,0)),0)</f>
        <v>1</v>
      </c>
      <c r="CK495" s="21">
        <f>IF(BB495="",0,IFERROR(INDEX(LMH_STEP,MATCH(BB495,LMH_KEY,0)),0))</f>
        <v>-1</v>
      </c>
      <c r="CL495" s="21">
        <f>IF(BC495="",0,IFERROR(INDEX(LMH_STEP,MATCH(BC495,LMH_KEY,0)),0))</f>
        <v>-1</v>
      </c>
      <c r="CM495" s="21">
        <f>IF(BD495="",0,IFERROR(INDEX(LMH_STEP,MATCH(BD495,LMH_KEY,0)),0))</f>
        <v>0</v>
      </c>
      <c r="CN495" s="21">
        <f>IF(BE495="",0,IFERROR(INDEX(LMH_STEP,MATCH(BE495,LMH_KEY,0)),0))</f>
        <v>0</v>
      </c>
      <c r="CO495" s="21">
        <f>IF(BF495="",0,IFERROR(INDEX(LMH_STEP,MATCH(BF495,LMH_KEY,0)),0))</f>
        <v>0</v>
      </c>
      <c r="CP495" s="21">
        <f>IF(BG495="",0,IFERROR(INDEX(LMH_STEP,MATCH(BG495,LMH_KEY,0)),0))</f>
        <v>0</v>
      </c>
      <c r="CQ495" s="21">
        <f>IF(BH495="",0,IFERROR(INDEX(LMH_STEP,MATCH(BH495,LMH_KEY,0)),0))</f>
        <v>1</v>
      </c>
      <c r="CR495" s="21">
        <f>IF(BI495&lt;&gt;"",IFERROR(INDEX(LMH_STEP,MATCH(BI495,LMH_KEY,0)),0),CK495)</f>
        <v>-1</v>
      </c>
      <c r="CS495" s="21">
        <f>IF(BJ495&lt;&gt;"",IFERROR(INDEX(LMH_STEP,MATCH(BJ495,LMH_KEY,0)),0),CL495)</f>
        <v>-1</v>
      </c>
      <c r="CT495" s="21">
        <f>IF(BK495&lt;&gt;"",IFERROR(INDEX(LMH_STEP,MATCH(BK495,LMH_KEY,0)),0),CM495)</f>
        <v>0</v>
      </c>
      <c r="CU495" s="21">
        <f>IF(BL495&lt;&gt;"",IFERROR(INDEX(LMH_STEP,MATCH(BL495,LMH_KEY,0)),0),CN495)</f>
        <v>0</v>
      </c>
      <c r="CV495" s="21">
        <f>IF(BM495&lt;&gt;"",IFERROR(INDEX(LMH_STEP,MATCH(BM495,LMH_KEY,0)),0),CO495)</f>
        <v>0</v>
      </c>
      <c r="CW495" s="21">
        <f>IF(BN495&lt;&gt;"",IFERROR(INDEX(LMH_STEP,MATCH(BN495,LMH_KEY,0)),0),CP495)</f>
        <v>0</v>
      </c>
      <c r="CX495" s="21">
        <f>IF(BO495&lt;&gt;"",IFERROR(INDEX(LMH_STEP,MATCH(BO495,LMH_KEY,0)),0),CQ495)</f>
        <v>1</v>
      </c>
      <c r="CY495" s="21">
        <f>COUNTA(BI495:BO495)+IF(BP495&lt;&gt;"",1,0)+IFERROR(INDEX(RM_LCNT,MATCH($U495,RM_KEY,0)),0)</f>
        <v>0</v>
      </c>
      <c r="CZ495" s="21">
        <f>IF((BW495+BX495+BY495+BZ495+CA495+CB495+CC495)=0,0,(BW495*CK495+BX495*CL495+BY495*CM495+BZ495*CN495+CA495*CO495+CB495*CP495+CC495*CQ495)/(BW495+BX495+BY495+BZ495+CA495+CB495+CC495))</f>
        <v>-0.647058823529412</v>
      </c>
      <c r="DA495" s="21">
        <f>IF((CD495+CE495+CF495+CG495+CH495+CI495+CJ495)=0,0,(CD495*CR495+CE495*CS495+CF495*CT495+CG495*CU495+CH495*CV495+CI495*CW495+CJ495*CX495)/(CD495+CE495+CF495+CG495+CH495+CI495+CJ495))</f>
        <v>-0.647058823529412</v>
      </c>
    </row>
    <row r="496" ht="70" customHeight="1">
      <c r="A496" s="59" t="inlineStr">
        <is>
          <t>CARBON</t>
        </is>
      </c>
      <c r="B496" s="17" t="inlineStr">
        <is>
          <t>Technology</t>
        </is>
      </c>
      <c r="C496" s="17" t="n">
        <v>4</v>
      </c>
      <c r="D496" s="17" t="inlineStr">
        <is>
          <t>IRIS2032</t>
        </is>
      </c>
      <c r="E496" s="17" t="inlineStr">
        <is>
          <t>Kinjal Rathod</t>
        </is>
      </c>
      <c r="F496" s="17" t="inlineStr">
        <is>
          <t>Software Engineer</t>
        </is>
      </c>
      <c r="G496" s="17" t="inlineStr">
        <is>
          <t>Raj Chauhan</t>
        </is>
      </c>
      <c r="H496" s="17" t="inlineStr">
        <is>
          <t>IRIS2054</t>
        </is>
      </c>
      <c r="I496" s="17" t="n">
        <v>4.2</v>
      </c>
      <c r="J496" s="17" t="inlineStr">
        <is>
          <t>MSc</t>
        </is>
      </c>
      <c r="K496" s="17" t="inlineStr">
        <is>
          <t>L3 – Professional / Associate</t>
        </is>
      </c>
      <c r="L496" s="82" t="inlineStr">
        <is>
          <t>20 of 20</t>
        </is>
      </c>
      <c r="M496" s="83"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N496" s="83" t="inlineStr">
        <is>
          <t>Annual · set by manager: 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t>
        </is>
      </c>
      <c r="O496" s="83" t="inlineStr">
        <is>
          <t>Latest rating: Not rated · manager · 9-box: Future Leader</t>
        </is>
      </c>
      <c r="P496" s="83" t="inlineStr">
        <is>
          <t>Complexity &amp; Expertise: A2: Backend and frontend feature development; nothing beyond standard development described → matches the start
Autonomy &amp; Decision: A2: Only 'explore better outputs' given as independent decision → matches the start
Accountability &amp; Impact: A2: Quality, correctness and timely delivery of own features → matches the start
Leadership &amp; Strategy: A1: No guidance of others described → matches the start</t>
        </is>
      </c>
      <c r="Q496" s="84" t="inlineStr">
        <is>
          <t>Open ▸</t>
        </is>
      </c>
      <c r="R496" s="84" t="inlineStr">
        <is>
          <t>Card ▸</t>
        </is>
      </c>
      <c r="S496" s="85" t="inlineStr">
        <is>
          <t>Engineering &amp; Development</t>
        </is>
      </c>
      <c r="T496" s="86" t="inlineStr">
        <is>
          <t>Backend Development</t>
        </is>
      </c>
      <c r="U496" s="86" t="inlineStr">
        <is>
          <t>R032</t>
        </is>
      </c>
      <c r="V496" s="86" t="inlineStr">
        <is>
          <t>Backend Development · IC</t>
        </is>
      </c>
      <c r="W496" s="101" t="inlineStr">
        <is>
          <t>A3</t>
        </is>
      </c>
      <c r="X496" s="86" t="inlineStr">
        <is>
          <t>Band A · Practitioner</t>
        </is>
      </c>
      <c r="Y496" s="86" t="inlineStr">
        <is>
          <t>Senior Software Engineer</t>
        </is>
      </c>
      <c r="Z496" s="86" t="n"/>
      <c r="AA496" s="86" t="inlineStr">
        <is>
          <t>Placed at A3 by the evidence: six ratings × market-derived weights and rules R1–R13 · no move needed for the reporting line</t>
        </is>
      </c>
      <c r="AB496" s="86" t="n"/>
      <c r="AC496" s="88" t="inlineStr">
        <is>
          <t>A2</t>
        </is>
      </c>
      <c r="AD496" s="21" t="inlineStr">
        <is>
          <t>Medium · 4.2 yrs vs market 2–5 yrs for A3</t>
        </is>
      </c>
      <c r="AE496" s="21" t="n"/>
      <c r="AF496" s="21" t="inlineStr">
        <is>
          <t>P2 · SFIA 3 Apply</t>
        </is>
      </c>
      <c r="AG496" s="89" t="str">
        <f>IFERROR(IF(INDEX(RM_I_C,MATCH($U496,RM_KEY,0))="","",INDEX(RM_I_C,MATCH($U496,RM_KEY,0))),"")</f>
        <v>H</v>
      </c>
      <c r="AH496" s="90" t="str">
        <f>IFERROR(IF(INDEX(RM_I_Au,MATCH($U496,RM_KEY,0))="","",INDEX(RM_I_Au,MATCH($U496,RM_KEY,0))),"")</f>
        <v>M</v>
      </c>
      <c r="AI496" s="90" t="str">
        <f>IFERROR(IF(INDEX(RM_I_Ac,MATCH($U496,RM_KEY,0))="","",INDEX(RM_I_Ac,MATCH($U496,RM_KEY,0))),"")</f>
        <v>L</v>
      </c>
      <c r="AJ496" s="90" t="str">
        <f>IFERROR(IF(INDEX(RM_I_L,MATCH($U496,RM_KEY,0))="","",INDEX(RM_I_L,MATCH($U496,RM_KEY,0))),"")</f>
        <v>L</v>
      </c>
      <c r="AK496" s="90" t="str">
        <f>IFERROR(IF(INDEX(RM_I_BI,MATCH($U496,RM_KEY,0))="","",INDEX(RM_I_BI,MATCH($U496,RM_KEY,0))),"")</f>
        <v>L</v>
      </c>
      <c r="AL496" s="90" t="str">
        <f>IFERROR(IF(INDEX(RM_I_Exp,MATCH($U496,RM_KEY,0))="","",INDEX(RM_I_Exp,MATCH($U496,RM_KEY,0))),"")</f>
        <v>L</v>
      </c>
      <c r="AM496" s="90" t="str">
        <f>IFERROR(IF(INDEX(RM_I_Edu,MATCH($U496,RM_KEY,0))="","",INDEX(RM_I_Edu,MATCH($U496,RM_KEY,0))),"")</f>
        <v>L</v>
      </c>
      <c r="AN496" s="91" t="str">
        <f>IFERROR(IF(INDEX(RM_M_C,MATCH($U496,RM_KEY,0))="","",INDEX(RM_M_C,MATCH($U496,RM_KEY,0))),"")</f>
        <v>H</v>
      </c>
      <c r="AO496" s="92" t="str">
        <f>IFERROR(IF(INDEX(RM_M_Au,MATCH($U496,RM_KEY,0))="","",INDEX(RM_M_Au,MATCH($U496,RM_KEY,0))),"")</f>
        <v>M</v>
      </c>
      <c r="AP496" s="92" t="str">
        <f>IFERROR(IF(INDEX(RM_M_Ac,MATCH($U496,RM_KEY,0))="","",INDEX(RM_M_Ac,MATCH($U496,RM_KEY,0))),"")</f>
        <v>M</v>
      </c>
      <c r="AQ496" s="92" t="str">
        <f>IFERROR(IF(INDEX(RM_M_L,MATCH($U496,RM_KEY,0))="","",INDEX(RM_M_L,MATCH($U496,RM_KEY,0))),"")</f>
        <v>L</v>
      </c>
      <c r="AR496" s="92" t="str">
        <f>IFERROR(IF(INDEX(RM_M_BI,MATCH($U496,RM_KEY,0))="","",INDEX(RM_M_BI,MATCH($U496,RM_KEY,0))),"")</f>
        <v>L</v>
      </c>
      <c r="AS496" s="92" t="str">
        <f>IFERROR(IF(INDEX(RM_M_Exp,MATCH($U496,RM_KEY,0))="","",INDEX(RM_M_Exp,MATCH($U496,RM_KEY,0))),"")</f>
        <v>L</v>
      </c>
      <c r="AT496" s="92" t="str">
        <f>IFERROR(IF(INDEX(RM_M_Edu,MATCH($U496,RM_KEY,0))="","",INDEX(RM_M_Edu,MATCH($U496,RM_KEY,0))),"")</f>
        <v>L</v>
      </c>
      <c r="AU496" s="93" t="str">
        <f>IFERROR(IF(INDEX(RM_L_C,MATCH($U496,RM_KEY,0))="","",INDEX(RM_L_C,MATCH($U496,RM_KEY,0))),"")</f>
        <v/>
      </c>
      <c r="AV496" s="94" t="str">
        <f>IFERROR(IF(INDEX(RM_L_Au,MATCH($U496,RM_KEY,0))="","",INDEX(RM_L_Au,MATCH($U496,RM_KEY,0))),"")</f>
        <v/>
      </c>
      <c r="AW496" s="94" t="str">
        <f>IFERROR(IF(INDEX(RM_L_Ac,MATCH($U496,RM_KEY,0))="","",INDEX(RM_L_Ac,MATCH($U496,RM_KEY,0))),"")</f>
        <v/>
      </c>
      <c r="AX496" s="94" t="str">
        <f>IFERROR(IF(INDEX(RM_L_L,MATCH($U496,RM_KEY,0))="","",INDEX(RM_L_L,MATCH($U496,RM_KEY,0))),"")</f>
        <v/>
      </c>
      <c r="AY496" s="94" t="str">
        <f>IFERROR(IF(INDEX(RM_L_BI,MATCH($U496,RM_KEY,0))="","",INDEX(RM_L_BI,MATCH($U496,RM_KEY,0))),"")</f>
        <v/>
      </c>
      <c r="AZ496" s="94" t="str">
        <f>IFERROR(IF(INDEX(RM_L_Exp,MATCH($U496,RM_KEY,0))="","",INDEX(RM_L_Exp,MATCH($U496,RM_KEY,0))),"")</f>
        <v/>
      </c>
      <c r="BA496" s="94" t="str">
        <f>IFERROR(IF(INDEX(RM_L_Edu,MATCH($U496,RM_KEY,0))="","",INDEX(RM_L_Edu,MATCH($U496,RM_KEY,0))),"")</f>
        <v/>
      </c>
      <c r="BB496" s="89" t="inlineStr">
        <is>
          <t>L</t>
        </is>
      </c>
      <c r="BC496" s="90" t="inlineStr">
        <is>
          <t>L</t>
        </is>
      </c>
      <c r="BD496" s="90" t="inlineStr">
        <is>
          <t>L</t>
        </is>
      </c>
      <c r="BE496" s="90" t="inlineStr">
        <is>
          <t>L</t>
        </is>
      </c>
      <c r="BF496" s="90" t="n"/>
      <c r="BG496" s="90" t="inlineStr">
        <is>
          <t>H</t>
        </is>
      </c>
      <c r="BH496" s="90" t="inlineStr">
        <is>
          <t>H</t>
        </is>
      </c>
      <c r="BI496" s="93" t="n"/>
      <c r="BJ496" s="94" t="n"/>
      <c r="BK496" s="94" t="n"/>
      <c r="BL496" s="94" t="n"/>
      <c r="BM496" s="94" t="n"/>
      <c r="BN496" s="94" t="n"/>
      <c r="BO496" s="94" t="n"/>
      <c r="BP496" s="63" t="n"/>
      <c r="BQ496" s="95" t="str">
        <f>IF(CY496=0,"",IF(BP496&lt;&gt;"",BP496,IF(LEFT(W496,1)="X",W496,IF(OR(W496="B+",W496="C+"),INDEX(LAD_PC,MAX(1,MIN(14,MATCH(W496,LAD_PC,0)+IF((DA496-CZ496)&gt;=0.5,1,IF((DA496-CZ496)&lt;=-0.5,-1,0))))),INDEX(LAD_STD,MAX(1,MIN(12,MATCH(W496,LAD_STD,0)+IF((DA496-CZ496)&gt;=0.5,1,IF((DA496-CZ496)&lt;=-0.5,-1,0)))))))))</f>
        <v/>
      </c>
      <c r="BR496" s="86" t="str">
        <f>IF(BQ496="","",IFERROR(CHOOSE(INDEX(B_RANK,MATCH(BQ496,B_LVL,0)),"Band A · Practitioner","Band B · Specialist / Manager","B+ · Player-Coach","Band C · Principal / Head","C+ · Player-Coach","Band D · Business leadership","Band E · Enterprise leadership"),"Band X · Consultant"))</f>
        <v/>
      </c>
      <c r="BS496" s="86" t="str">
        <f>IF(BQ496="","",IF(BQ496=W496,"• Same",IF(INDEX(B_VAL,MATCH(BQ496,B_LVL,0))&gt;INDEX(B_VAL,MATCH(W496,B_LVL,0)),"▲ Up","▼ Down")))</f>
        <v/>
      </c>
      <c r="BT496" s="95" t="str">
        <f>IF(BQ496&lt;&gt;"",BQ496,W496)</f>
        <v>A3</v>
      </c>
      <c r="BU496" s="86" t="str">
        <f>IFERROR(IF($H496="","—",IF(OR(LEFT(BT496,1)="X",LEFT(INDEX($BT$7:$BT$592,MATCH($H496,$D$7:$D$592,0)),1)="X"),"—",IF(AND(LEFT(BT496,1)="E",LEFT(INDEX($BT$7:$BT$592,MATCH($H496,$D$7:$D$592,0)),1)="E"),"Exception · Band E",IF(INDEX(B_VAL,MATCH(BT496,B_LVL,0))&gt;=INDEX(B_VAL,MATCH(INDEX($BT$7:$BT$592,MATCH($H496,$D$7:$D$592,0)),B_LVL,0)),"⚠ At or above the manager",IF(INDEX(B_RANK,MATCH(BT496,B_LVL,0))=INDEX(B_RANK,MATCH(INDEX($BT$7:$BT$592,MATCH($H496,$D$7:$D$592,0)),B_LVL,0)),"⚠ Same band as the manager","OK"))))),"—")</f>
        <v>OK</v>
      </c>
      <c r="BV496" s="64" t="n"/>
      <c r="BW496" s="20">
        <f>IFERROR(INDEX(LMH_PTS,MATCH(AG496,LMH_KEY,0)),0)</f>
        <v>9</v>
      </c>
      <c r="BX496" s="21">
        <f>IFERROR(INDEX(LMH_PTS,MATCH(AH496,LMH_KEY,0)),0)</f>
        <v>3</v>
      </c>
      <c r="BY496" s="21">
        <f>IFERROR(INDEX(LMH_PTS,MATCH(AI496,LMH_KEY,0)),0)</f>
        <v>1</v>
      </c>
      <c r="BZ496" s="21">
        <f>IFERROR(INDEX(LMH_PTS,MATCH(AJ496,LMH_KEY,0)),0)</f>
        <v>1</v>
      </c>
      <c r="CA496" s="21">
        <f>IFERROR(INDEX(LMH_PTS,MATCH(AK496,LMH_KEY,0)),0)</f>
        <v>1</v>
      </c>
      <c r="CB496" s="21">
        <f>IFERROR(INDEX(LMH_PTS,MATCH(AL496,LMH_KEY,0)),0)</f>
        <v>1</v>
      </c>
      <c r="CC496" s="21">
        <f>IFERROR(INDEX(LMH_PTS,MATCH(AM496,LMH_KEY,0)),0)</f>
        <v>1</v>
      </c>
      <c r="CD496" s="21">
        <f>IFERROR(INDEX(LMH_PTS,MATCH(IF(AU496&lt;&gt;"",AU496,AG496),LMH_KEY,0)),0)</f>
        <v>9</v>
      </c>
      <c r="CE496" s="21">
        <f>IFERROR(INDEX(LMH_PTS,MATCH(IF(AV496&lt;&gt;"",AV496,AH496),LMH_KEY,0)),0)</f>
        <v>3</v>
      </c>
      <c r="CF496" s="21">
        <f>IFERROR(INDEX(LMH_PTS,MATCH(IF(AW496&lt;&gt;"",AW496,AI496),LMH_KEY,0)),0)</f>
        <v>1</v>
      </c>
      <c r="CG496" s="21">
        <f>IFERROR(INDEX(LMH_PTS,MATCH(IF(AX496&lt;&gt;"",AX496,AJ496),LMH_KEY,0)),0)</f>
        <v>1</v>
      </c>
      <c r="CH496" s="21">
        <f>IFERROR(INDEX(LMH_PTS,MATCH(IF(AY496&lt;&gt;"",AY496,AK496),LMH_KEY,0)),0)</f>
        <v>1</v>
      </c>
      <c r="CI496" s="21">
        <f>IFERROR(INDEX(LMH_PTS,MATCH(IF(AZ496&lt;&gt;"",AZ496,AL496),LMH_KEY,0)),0)</f>
        <v>1</v>
      </c>
      <c r="CJ496" s="21">
        <f>IFERROR(INDEX(LMH_PTS,MATCH(IF(BA496&lt;&gt;"",BA496,AM496),LMH_KEY,0)),0)</f>
        <v>1</v>
      </c>
      <c r="CK496" s="21">
        <f>IF(BB496="",0,IFERROR(INDEX(LMH_STEP,MATCH(BB496,LMH_KEY,0)),0))</f>
        <v>-1</v>
      </c>
      <c r="CL496" s="21">
        <f>IF(BC496="",0,IFERROR(INDEX(LMH_STEP,MATCH(BC496,LMH_KEY,0)),0))</f>
        <v>-1</v>
      </c>
      <c r="CM496" s="21">
        <f>IF(BD496="",0,IFERROR(INDEX(LMH_STEP,MATCH(BD496,LMH_KEY,0)),0))</f>
        <v>-1</v>
      </c>
      <c r="CN496" s="21">
        <f>IF(BE496="",0,IFERROR(INDEX(LMH_STEP,MATCH(BE496,LMH_KEY,0)),0))</f>
        <v>-1</v>
      </c>
      <c r="CO496" s="21">
        <f>IF(BF496="",0,IFERROR(INDEX(LMH_STEP,MATCH(BF496,LMH_KEY,0)),0))</f>
        <v>0</v>
      </c>
      <c r="CP496" s="21">
        <f>IF(BG496="",0,IFERROR(INDEX(LMH_STEP,MATCH(BG496,LMH_KEY,0)),0))</f>
        <v>1</v>
      </c>
      <c r="CQ496" s="21">
        <f>IF(BH496="",0,IFERROR(INDEX(LMH_STEP,MATCH(BH496,LMH_KEY,0)),0))</f>
        <v>1</v>
      </c>
      <c r="CR496" s="21">
        <f>IF(BI496&lt;&gt;"",IFERROR(INDEX(LMH_STEP,MATCH(BI496,LMH_KEY,0)),0),CK496)</f>
        <v>-1</v>
      </c>
      <c r="CS496" s="21">
        <f>IF(BJ496&lt;&gt;"",IFERROR(INDEX(LMH_STEP,MATCH(BJ496,LMH_KEY,0)),0),CL496)</f>
        <v>-1</v>
      </c>
      <c r="CT496" s="21">
        <f>IF(BK496&lt;&gt;"",IFERROR(INDEX(LMH_STEP,MATCH(BK496,LMH_KEY,0)),0),CM496)</f>
        <v>-1</v>
      </c>
      <c r="CU496" s="21">
        <f>IF(BL496&lt;&gt;"",IFERROR(INDEX(LMH_STEP,MATCH(BL496,LMH_KEY,0)),0),CN496)</f>
        <v>-1</v>
      </c>
      <c r="CV496" s="21">
        <f>IF(BM496&lt;&gt;"",IFERROR(INDEX(LMH_STEP,MATCH(BM496,LMH_KEY,0)),0),CO496)</f>
        <v>0</v>
      </c>
      <c r="CW496" s="21">
        <f>IF(BN496&lt;&gt;"",IFERROR(INDEX(LMH_STEP,MATCH(BN496,LMH_KEY,0)),0),CP496)</f>
        <v>1</v>
      </c>
      <c r="CX496" s="21">
        <f>IF(BO496&lt;&gt;"",IFERROR(INDEX(LMH_STEP,MATCH(BO496,LMH_KEY,0)),0),CQ496)</f>
        <v>1</v>
      </c>
      <c r="CY496" s="21">
        <f>COUNTA(BI496:BO496)+IF(BP496&lt;&gt;"",1,0)+IFERROR(INDEX(RM_LCNT,MATCH($U496,RM_KEY,0)),0)</f>
        <v>0</v>
      </c>
      <c r="CZ496" s="21">
        <f>IF((BW496+BX496+BY496+BZ496+CA496+CB496+CC496)=0,0,(BW496*CK496+BX496*CL496+BY496*CM496+BZ496*CN496+CA496*CO496+CB496*CP496+CC496*CQ496)/(BW496+BX496+BY496+BZ496+CA496+CB496+CC496))</f>
        <v>-0.705882352941177</v>
      </c>
      <c r="DA496" s="21">
        <f>IF((CD496+CE496+CF496+CG496+CH496+CI496+CJ496)=0,0,(CD496*CR496+CE496*CS496+CF496*CT496+CG496*CU496+CH496*CV496+CI496*CW496+CJ496*CX496)/(CD496+CE496+CF496+CG496+CH496+CI496+CJ496))</f>
        <v>-0.705882352941177</v>
      </c>
    </row>
    <row r="497" ht="70" customHeight="1">
      <c r="A497" s="59" t="inlineStr">
        <is>
          <t>CARBON</t>
        </is>
      </c>
      <c r="B497" s="17" t="inlineStr">
        <is>
          <t>Technology</t>
        </is>
      </c>
      <c r="C497" s="17" t="n">
        <v>4</v>
      </c>
      <c r="D497" s="17" t="inlineStr">
        <is>
          <t>IRIS2455</t>
        </is>
      </c>
      <c r="E497" s="17" t="inlineStr">
        <is>
          <t>Soniya Paliwal</t>
        </is>
      </c>
      <c r="F497" s="17" t="inlineStr">
        <is>
          <t>Trainee Software Engineer</t>
        </is>
      </c>
      <c r="G497" s="17" t="inlineStr">
        <is>
          <t>Raj Chauhan</t>
        </is>
      </c>
      <c r="H497" s="17" t="inlineStr">
        <is>
          <t>IRIS2054</t>
        </is>
      </c>
      <c r="I497" s="17" t="n">
        <v>0.8</v>
      </c>
      <c r="J497" s="17" t="inlineStr">
        <is>
          <t>B.Com</t>
        </is>
      </c>
      <c r="K497" s="17" t="inlineStr">
        <is>
          <t>L2 – Trainee</t>
        </is>
      </c>
      <c r="L497" s="82" t="inlineStr">
        <is>
          <t>20 of 20</t>
        </is>
      </c>
      <c r="M497" s="83"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N497" s="83" t="inlineStr">
        <is>
          <t>Annual · set by manager: 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t>
        </is>
      </c>
      <c r="O497" s="83" t="inlineStr">
        <is>
          <t>Latest rating: Not rated · manager · 9-box: Future Leader</t>
        </is>
      </c>
      <c r="P497" s="83" t="n"/>
      <c r="Q497" s="84" t="inlineStr">
        <is>
          <t>Open ▸</t>
        </is>
      </c>
      <c r="R497" s="84" t="inlineStr">
        <is>
          <t>Card ▸</t>
        </is>
      </c>
      <c r="S497" s="85" t="inlineStr">
        <is>
          <t>Engineering &amp; Development</t>
        </is>
      </c>
      <c r="T497" s="86" t="inlineStr">
        <is>
          <t>Full-Stack Development</t>
        </is>
      </c>
      <c r="U497" s="86" t="inlineStr">
        <is>
          <t>R037</t>
        </is>
      </c>
      <c r="V497" s="86" t="inlineStr">
        <is>
          <t>Full-Stack Development · IC</t>
        </is>
      </c>
      <c r="W497" s="101" t="inlineStr">
        <is>
          <t>A1</t>
        </is>
      </c>
      <c r="X497" s="86" t="inlineStr">
        <is>
          <t>Band A · Practitioner</t>
        </is>
      </c>
      <c r="Y497" s="86" t="inlineStr">
        <is>
          <t>Trainee Software Engineer</t>
        </is>
      </c>
      <c r="Z497" s="86" t="n"/>
      <c r="AA497" s="86" t="inlineStr">
        <is>
          <t>Placed at A1 by the evidence: six ratings × market-derived weights and rules R1–R13 · no move needed for the reporting line</t>
        </is>
      </c>
      <c r="AB497" s="86" t="n"/>
      <c r="AC497" s="88" t="n"/>
      <c r="AD497" s="21" t="n"/>
      <c r="AE497" s="21" t="n"/>
      <c r="AF497" s="21" t="inlineStr">
        <is>
          <t>Entry / P1 · intern · SFIA 1 Follow</t>
        </is>
      </c>
      <c r="AG497" s="89" t="str">
        <f>IFERROR(IF(INDEX(RM_I_C,MATCH($U497,RM_KEY,0))="","",INDEX(RM_I_C,MATCH($U497,RM_KEY,0))),"")</f>
        <v>H</v>
      </c>
      <c r="AH497" s="90" t="str">
        <f>IFERROR(IF(INDEX(RM_I_Au,MATCH($U497,RM_KEY,0))="","",INDEX(RM_I_Au,MATCH($U497,RM_KEY,0))),"")</f>
        <v>M</v>
      </c>
      <c r="AI497" s="90" t="str">
        <f>IFERROR(IF(INDEX(RM_I_Ac,MATCH($U497,RM_KEY,0))="","",INDEX(RM_I_Ac,MATCH($U497,RM_KEY,0))),"")</f>
        <v>L</v>
      </c>
      <c r="AJ497" s="90" t="str">
        <f>IFERROR(IF(INDEX(RM_I_L,MATCH($U497,RM_KEY,0))="","",INDEX(RM_I_L,MATCH($U497,RM_KEY,0))),"")</f>
        <v>L</v>
      </c>
      <c r="AK497" s="90" t="str">
        <f>IFERROR(IF(INDEX(RM_I_BI,MATCH($U497,RM_KEY,0))="","",INDEX(RM_I_BI,MATCH($U497,RM_KEY,0))),"")</f>
        <v>L</v>
      </c>
      <c r="AL497" s="90" t="str">
        <f>IFERROR(IF(INDEX(RM_I_Exp,MATCH($U497,RM_KEY,0))="","",INDEX(RM_I_Exp,MATCH($U497,RM_KEY,0))),"")</f>
        <v>L</v>
      </c>
      <c r="AM497" s="90" t="str">
        <f>IFERROR(IF(INDEX(RM_I_Edu,MATCH($U497,RM_KEY,0))="","",INDEX(RM_I_Edu,MATCH($U497,RM_KEY,0))),"")</f>
        <v>L</v>
      </c>
      <c r="AN497" s="91" t="str">
        <f>IFERROR(IF(INDEX(RM_M_C,MATCH($U497,RM_KEY,0))="","",INDEX(RM_M_C,MATCH($U497,RM_KEY,0))),"")</f>
        <v>H</v>
      </c>
      <c r="AO497" s="92" t="str">
        <f>IFERROR(IF(INDEX(RM_M_Au,MATCH($U497,RM_KEY,0))="","",INDEX(RM_M_Au,MATCH($U497,RM_KEY,0))),"")</f>
        <v>M</v>
      </c>
      <c r="AP497" s="92" t="str">
        <f>IFERROR(IF(INDEX(RM_M_Ac,MATCH($U497,RM_KEY,0))="","",INDEX(RM_M_Ac,MATCH($U497,RM_KEY,0))),"")</f>
        <v>M</v>
      </c>
      <c r="AQ497" s="92" t="str">
        <f>IFERROR(IF(INDEX(RM_M_L,MATCH($U497,RM_KEY,0))="","",INDEX(RM_M_L,MATCH($U497,RM_KEY,0))),"")</f>
        <v>L</v>
      </c>
      <c r="AR497" s="92" t="str">
        <f>IFERROR(IF(INDEX(RM_M_BI,MATCH($U497,RM_KEY,0))="","",INDEX(RM_M_BI,MATCH($U497,RM_KEY,0))),"")</f>
        <v>L</v>
      </c>
      <c r="AS497" s="92" t="str">
        <f>IFERROR(IF(INDEX(RM_M_Exp,MATCH($U497,RM_KEY,0))="","",INDEX(RM_M_Exp,MATCH($U497,RM_KEY,0))),"")</f>
        <v>L</v>
      </c>
      <c r="AT497" s="92" t="str">
        <f>IFERROR(IF(INDEX(RM_M_Edu,MATCH($U497,RM_KEY,0))="","",INDEX(RM_M_Edu,MATCH($U497,RM_KEY,0))),"")</f>
        <v>L</v>
      </c>
      <c r="AU497" s="93" t="str">
        <f>IFERROR(IF(INDEX(RM_L_C,MATCH($U497,RM_KEY,0))="","",INDEX(RM_L_C,MATCH($U497,RM_KEY,0))),"")</f>
        <v/>
      </c>
      <c r="AV497" s="94" t="str">
        <f>IFERROR(IF(INDEX(RM_L_Au,MATCH($U497,RM_KEY,0))="","",INDEX(RM_L_Au,MATCH($U497,RM_KEY,0))),"")</f>
        <v/>
      </c>
      <c r="AW497" s="94" t="str">
        <f>IFERROR(IF(INDEX(RM_L_Ac,MATCH($U497,RM_KEY,0))="","",INDEX(RM_L_Ac,MATCH($U497,RM_KEY,0))),"")</f>
        <v/>
      </c>
      <c r="AX497" s="94" t="str">
        <f>IFERROR(IF(INDEX(RM_L_L,MATCH($U497,RM_KEY,0))="","",INDEX(RM_L_L,MATCH($U497,RM_KEY,0))),"")</f>
        <v/>
      </c>
      <c r="AY497" s="94" t="str">
        <f>IFERROR(IF(INDEX(RM_L_BI,MATCH($U497,RM_KEY,0))="","",INDEX(RM_L_BI,MATCH($U497,RM_KEY,0))),"")</f>
        <v/>
      </c>
      <c r="AZ497" s="94" t="str">
        <f>IFERROR(IF(INDEX(RM_L_Exp,MATCH($U497,RM_KEY,0))="","",INDEX(RM_L_Exp,MATCH($U497,RM_KEY,0))),"")</f>
        <v/>
      </c>
      <c r="BA497" s="94" t="str">
        <f>IFERROR(IF(INDEX(RM_L_Edu,MATCH($U497,RM_KEY,0))="","",INDEX(RM_L_Edu,MATCH($U497,RM_KEY,0))),"")</f>
        <v/>
      </c>
      <c r="BB497" s="89" t="n"/>
      <c r="BC497" s="90" t="n"/>
      <c r="BD497" s="90" t="n"/>
      <c r="BE497" s="90" t="n"/>
      <c r="BF497" s="90" t="n"/>
      <c r="BG497" s="90" t="inlineStr">
        <is>
          <t>M</t>
        </is>
      </c>
      <c r="BH497" s="90" t="inlineStr">
        <is>
          <t>M</t>
        </is>
      </c>
      <c r="BI497" s="93" t="n"/>
      <c r="BJ497" s="94" t="n"/>
      <c r="BK497" s="94" t="n"/>
      <c r="BL497" s="94" t="n"/>
      <c r="BM497" s="94" t="n"/>
      <c r="BN497" s="94" t="n"/>
      <c r="BO497" s="94" t="n"/>
      <c r="BP497" s="63" t="n"/>
      <c r="BQ497" s="95" t="str">
        <f>IF(CY497=0,"",IF(BP497&lt;&gt;"",BP497,IF(LEFT(W497,1)="X",W497,IF(OR(W497="B+",W497="C+"),INDEX(LAD_PC,MAX(1,MIN(14,MATCH(W497,LAD_PC,0)+IF((DA497-CZ497)&gt;=0.5,1,IF((DA497-CZ497)&lt;=-0.5,-1,0))))),INDEX(LAD_STD,MAX(1,MIN(12,MATCH(W497,LAD_STD,0)+IF((DA497-CZ497)&gt;=0.5,1,IF((DA497-CZ497)&lt;=-0.5,-1,0)))))))))</f>
        <v/>
      </c>
      <c r="BR497" s="86" t="str">
        <f>IF(BQ497="","",IFERROR(CHOOSE(INDEX(B_RANK,MATCH(BQ497,B_LVL,0)),"Band A · Practitioner","Band B · Specialist / Manager","B+ · Player-Coach","Band C · Principal / Head","C+ · Player-Coach","Band D · Business leadership","Band E · Enterprise leadership"),"Band X · Consultant"))</f>
        <v/>
      </c>
      <c r="BS497" s="86" t="str">
        <f>IF(BQ497="","",IF(BQ497=W497,"• Same",IF(INDEX(B_VAL,MATCH(BQ497,B_LVL,0))&gt;INDEX(B_VAL,MATCH(W497,B_LVL,0)),"▲ Up","▼ Down")))</f>
        <v/>
      </c>
      <c r="BT497" s="95" t="str">
        <f>IF(BQ497&lt;&gt;"",BQ497,W497)</f>
        <v>A1</v>
      </c>
      <c r="BU497" s="86" t="str">
        <f>IFERROR(IF($H497="","—",IF(OR(LEFT(BT497,1)="X",LEFT(INDEX($BT$7:$BT$592,MATCH($H497,$D$7:$D$592,0)),1)="X"),"—",IF(AND(LEFT(BT497,1)="E",LEFT(INDEX($BT$7:$BT$592,MATCH($H497,$D$7:$D$592,0)),1)="E"),"Exception · Band E",IF(INDEX(B_VAL,MATCH(BT497,B_LVL,0))&gt;=INDEX(B_VAL,MATCH(INDEX($BT$7:$BT$592,MATCH($H497,$D$7:$D$592,0)),B_LVL,0)),"⚠ At or above the manager",IF(INDEX(B_RANK,MATCH(BT497,B_LVL,0))=INDEX(B_RANK,MATCH(INDEX($BT$7:$BT$592,MATCH($H497,$D$7:$D$592,0)),B_LVL,0)),"⚠ Same band as the manager","OK"))))),"—")</f>
        <v>OK</v>
      </c>
      <c r="BV497" s="64" t="n"/>
      <c r="BW497" s="20">
        <f>IFERROR(INDEX(LMH_PTS,MATCH(AG497,LMH_KEY,0)),0)</f>
        <v>9</v>
      </c>
      <c r="BX497" s="21">
        <f>IFERROR(INDEX(LMH_PTS,MATCH(AH497,LMH_KEY,0)),0)</f>
        <v>3</v>
      </c>
      <c r="BY497" s="21">
        <f>IFERROR(INDEX(LMH_PTS,MATCH(AI497,LMH_KEY,0)),0)</f>
        <v>1</v>
      </c>
      <c r="BZ497" s="21">
        <f>IFERROR(INDEX(LMH_PTS,MATCH(AJ497,LMH_KEY,0)),0)</f>
        <v>1</v>
      </c>
      <c r="CA497" s="21">
        <f>IFERROR(INDEX(LMH_PTS,MATCH(AK497,LMH_KEY,0)),0)</f>
        <v>1</v>
      </c>
      <c r="CB497" s="21">
        <f>IFERROR(INDEX(LMH_PTS,MATCH(AL497,LMH_KEY,0)),0)</f>
        <v>1</v>
      </c>
      <c r="CC497" s="21">
        <f>IFERROR(INDEX(LMH_PTS,MATCH(AM497,LMH_KEY,0)),0)</f>
        <v>1</v>
      </c>
      <c r="CD497" s="21">
        <f>IFERROR(INDEX(LMH_PTS,MATCH(IF(AU497&lt;&gt;"",AU497,AG497),LMH_KEY,0)),0)</f>
        <v>9</v>
      </c>
      <c r="CE497" s="21">
        <f>IFERROR(INDEX(LMH_PTS,MATCH(IF(AV497&lt;&gt;"",AV497,AH497),LMH_KEY,0)),0)</f>
        <v>3</v>
      </c>
      <c r="CF497" s="21">
        <f>IFERROR(INDEX(LMH_PTS,MATCH(IF(AW497&lt;&gt;"",AW497,AI497),LMH_KEY,0)),0)</f>
        <v>1</v>
      </c>
      <c r="CG497" s="21">
        <f>IFERROR(INDEX(LMH_PTS,MATCH(IF(AX497&lt;&gt;"",AX497,AJ497),LMH_KEY,0)),0)</f>
        <v>1</v>
      </c>
      <c r="CH497" s="21">
        <f>IFERROR(INDEX(LMH_PTS,MATCH(IF(AY497&lt;&gt;"",AY497,AK497),LMH_KEY,0)),0)</f>
        <v>1</v>
      </c>
      <c r="CI497" s="21">
        <f>IFERROR(INDEX(LMH_PTS,MATCH(IF(AZ497&lt;&gt;"",AZ497,AL497),LMH_KEY,0)),0)</f>
        <v>1</v>
      </c>
      <c r="CJ497" s="21">
        <f>IFERROR(INDEX(LMH_PTS,MATCH(IF(BA497&lt;&gt;"",BA497,AM497),LMH_KEY,0)),0)</f>
        <v>1</v>
      </c>
      <c r="CK497" s="21">
        <f>IF(BB497="",0,IFERROR(INDEX(LMH_STEP,MATCH(BB497,LMH_KEY,0)),0))</f>
        <v>0</v>
      </c>
      <c r="CL497" s="21">
        <f>IF(BC497="",0,IFERROR(INDEX(LMH_STEP,MATCH(BC497,LMH_KEY,0)),0))</f>
        <v>0</v>
      </c>
      <c r="CM497" s="21">
        <f>IF(BD497="",0,IFERROR(INDEX(LMH_STEP,MATCH(BD497,LMH_KEY,0)),0))</f>
        <v>0</v>
      </c>
      <c r="CN497" s="21">
        <f>IF(BE497="",0,IFERROR(INDEX(LMH_STEP,MATCH(BE497,LMH_KEY,0)),0))</f>
        <v>0</v>
      </c>
      <c r="CO497" s="21">
        <f>IF(BF497="",0,IFERROR(INDEX(LMH_STEP,MATCH(BF497,LMH_KEY,0)),0))</f>
        <v>0</v>
      </c>
      <c r="CP497" s="21">
        <f>IF(BG497="",0,IFERROR(INDEX(LMH_STEP,MATCH(BG497,LMH_KEY,0)),0))</f>
        <v>0</v>
      </c>
      <c r="CQ497" s="21">
        <f>IF(BH497="",0,IFERROR(INDEX(LMH_STEP,MATCH(BH497,LMH_KEY,0)),0))</f>
        <v>0</v>
      </c>
      <c r="CR497" s="21">
        <f>IF(BI497&lt;&gt;"",IFERROR(INDEX(LMH_STEP,MATCH(BI497,LMH_KEY,0)),0),CK497)</f>
        <v>0</v>
      </c>
      <c r="CS497" s="21">
        <f>IF(BJ497&lt;&gt;"",IFERROR(INDEX(LMH_STEP,MATCH(BJ497,LMH_KEY,0)),0),CL497)</f>
        <v>0</v>
      </c>
      <c r="CT497" s="21">
        <f>IF(BK497&lt;&gt;"",IFERROR(INDEX(LMH_STEP,MATCH(BK497,LMH_KEY,0)),0),CM497)</f>
        <v>0</v>
      </c>
      <c r="CU497" s="21">
        <f>IF(BL497&lt;&gt;"",IFERROR(INDEX(LMH_STEP,MATCH(BL497,LMH_KEY,0)),0),CN497)</f>
        <v>0</v>
      </c>
      <c r="CV497" s="21">
        <f>IF(BM497&lt;&gt;"",IFERROR(INDEX(LMH_STEP,MATCH(BM497,LMH_KEY,0)),0),CO497)</f>
        <v>0</v>
      </c>
      <c r="CW497" s="21">
        <f>IF(BN497&lt;&gt;"",IFERROR(INDEX(LMH_STEP,MATCH(BN497,LMH_KEY,0)),0),CP497)</f>
        <v>0</v>
      </c>
      <c r="CX497" s="21">
        <f>IF(BO497&lt;&gt;"",IFERROR(INDEX(LMH_STEP,MATCH(BO497,LMH_KEY,0)),0),CQ497)</f>
        <v>0</v>
      </c>
      <c r="CY497" s="21">
        <f>COUNTA(BI497:BO497)+IF(BP497&lt;&gt;"",1,0)+IFERROR(INDEX(RM_LCNT,MATCH($U497,RM_KEY,0)),0)</f>
        <v>0</v>
      </c>
      <c r="CZ497" s="21">
        <f>IF((BW497+BX497+BY497+BZ497+CA497+CB497+CC497)=0,0,(BW497*CK497+BX497*CL497+BY497*CM497+BZ497*CN497+CA497*CO497+CB497*CP497+CC497*CQ497)/(BW497+BX497+BY497+BZ497+CA497+CB497+CC497))</f>
        <v>0</v>
      </c>
      <c r="DA497" s="21">
        <f>IF((CD497+CE497+CF497+CG497+CH497+CI497+CJ497)=0,0,(CD497*CR497+CE497*CS497+CF497*CT497+CG497*CU497+CH497*CV497+CI497*CW497+CJ497*CX497)/(CD497+CE497+CF497+CG497+CH497+CI497+CJ497))</f>
        <v>0</v>
      </c>
    </row>
    <row r="498" ht="70" customHeight="1">
      <c r="A498" s="59" t="inlineStr">
        <is>
          <t>CARBON</t>
        </is>
      </c>
      <c r="B498" s="17" t="inlineStr">
        <is>
          <t>Technology</t>
        </is>
      </c>
      <c r="C498" s="17" t="n">
        <v>2</v>
      </c>
      <c r="D498" s="17" t="inlineStr">
        <is>
          <t>IRIS1477</t>
        </is>
      </c>
      <c r="E498" s="17" t="inlineStr">
        <is>
          <t>Dhiraj Suryawanshi</t>
        </is>
      </c>
      <c r="F498" s="17" t="inlineStr">
        <is>
          <t>Lead Software Engineer</t>
        </is>
      </c>
      <c r="G498" s="17" t="inlineStr">
        <is>
          <t>Ashish Singhvi</t>
        </is>
      </c>
      <c r="H498" s="17" t="inlineStr">
        <is>
          <t>IRIS0249</t>
        </is>
      </c>
      <c r="I498" s="17" t="n">
        <v>14.4</v>
      </c>
      <c r="J498" s="17" t="inlineStr">
        <is>
          <t>B.E</t>
        </is>
      </c>
      <c r="K498" s="17" t="inlineStr">
        <is>
          <t>L5 – Lead · IC</t>
        </is>
      </c>
      <c r="L498" s="82" t="inlineStr">
        <is>
          <t>20 of 20</t>
        </is>
      </c>
      <c r="M498" s="83"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t>
        </is>
      </c>
      <c r="N498" s="83" t="inlineStr">
        <is>
          <t>Annual · set by manager: 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t>
        </is>
      </c>
      <c r="O498" s="83" t="inlineStr">
        <is>
          <t>Latest rating: Not rated · manager · 9-box: Underperformer / Exit Risk</t>
        </is>
      </c>
      <c r="P498" s="83" t="inlineStr">
        <is>
          <t>Complexity &amp; Expertise: B2: Solution architecture for AI agentic workflows and Azure document-processing automation; leads problem-solving on team's complex challenges → moved down 0.5
Autonomy &amp; Decision: B1: Decides architecture, R&amp;D implementation and code quality standards for the team → moved down 1
Accountability &amp; Impact: B1: Architecture decisions, end-to-end delivery and R&amp;D outcomes for a 3-person team → moved down 0.5
Leadership &amp; Strategy: B1: Team technical mentorship as a listed responsibility; 3 direct reports → moved down 0.5</t>
        </is>
      </c>
      <c r="Q498" s="84" t="inlineStr">
        <is>
          <t>Open ▸</t>
        </is>
      </c>
      <c r="R498" s="84" t="inlineStr">
        <is>
          <t>Card ▸</t>
        </is>
      </c>
      <c r="S498" s="85" t="inlineStr">
        <is>
          <t>Engineering &amp; Development</t>
        </is>
      </c>
      <c r="T498" s="86" t="inlineStr">
        <is>
          <t>Full-Stack Development</t>
        </is>
      </c>
      <c r="U498" s="86" t="inlineStr">
        <is>
          <t>R037</t>
        </is>
      </c>
      <c r="V498" s="86" t="inlineStr">
        <is>
          <t>Full-Stack Development · IC</t>
        </is>
      </c>
      <c r="W498" s="98" t="inlineStr">
        <is>
          <t>C1</t>
        </is>
      </c>
      <c r="X498" s="86" t="inlineStr">
        <is>
          <t>Band C · Principal / Head</t>
        </is>
      </c>
      <c r="Y498" s="86" t="inlineStr">
        <is>
          <t>Principal – Full-Stack Development – POD Lead</t>
        </is>
      </c>
      <c r="Z498" s="100" t="inlineStr">
        <is>
          <t>Lead Software Engineer – POD Lead → Principal – Full-Stack Development – POD Lead</t>
        </is>
      </c>
      <c r="AA498" s="86" t="inlineStr">
        <is>
          <t>Evidence level B2 · moved up to C1 so that no reportee shares a band with their manager, with the fewest moves across IRIS</t>
        </is>
      </c>
      <c r="AB498" s="86" t="n"/>
      <c r="AC498" s="88" t="inlineStr">
        <is>
          <t>B3</t>
        </is>
      </c>
      <c r="AD498" s="21" t="inlineStr">
        <is>
          <t>Medium · 14.4 yrs vs market 12–17 yrs for C1</t>
        </is>
      </c>
      <c r="AE498" s="21" t="inlineStr">
        <is>
          <t>3 direct reports · norm 5–8, mostly managers</t>
        </is>
      </c>
      <c r="AF498" s="21" t="inlineStr">
        <is>
          <t>P6 / M5 · SFIA 5–6</t>
        </is>
      </c>
      <c r="AG498" s="89" t="str">
        <f>IFERROR(IF(INDEX(RM_I_C,MATCH($U498,RM_KEY,0))="","",INDEX(RM_I_C,MATCH($U498,RM_KEY,0))),"")</f>
        <v>H</v>
      </c>
      <c r="AH498" s="90" t="str">
        <f>IFERROR(IF(INDEX(RM_I_Au,MATCH($U498,RM_KEY,0))="","",INDEX(RM_I_Au,MATCH($U498,RM_KEY,0))),"")</f>
        <v>M</v>
      </c>
      <c r="AI498" s="90" t="str">
        <f>IFERROR(IF(INDEX(RM_I_Ac,MATCH($U498,RM_KEY,0))="","",INDEX(RM_I_Ac,MATCH($U498,RM_KEY,0))),"")</f>
        <v>L</v>
      </c>
      <c r="AJ498" s="90" t="str">
        <f>IFERROR(IF(INDEX(RM_I_L,MATCH($U498,RM_KEY,0))="","",INDEX(RM_I_L,MATCH($U498,RM_KEY,0))),"")</f>
        <v>L</v>
      </c>
      <c r="AK498" s="90" t="str">
        <f>IFERROR(IF(INDEX(RM_I_BI,MATCH($U498,RM_KEY,0))="","",INDEX(RM_I_BI,MATCH($U498,RM_KEY,0))),"")</f>
        <v>L</v>
      </c>
      <c r="AL498" s="90" t="str">
        <f>IFERROR(IF(INDEX(RM_I_Exp,MATCH($U498,RM_KEY,0))="","",INDEX(RM_I_Exp,MATCH($U498,RM_KEY,0))),"")</f>
        <v>L</v>
      </c>
      <c r="AM498" s="90" t="str">
        <f>IFERROR(IF(INDEX(RM_I_Edu,MATCH($U498,RM_KEY,0))="","",INDEX(RM_I_Edu,MATCH($U498,RM_KEY,0))),"")</f>
        <v>L</v>
      </c>
      <c r="AN498" s="91" t="str">
        <f>IFERROR(IF(INDEX(RM_M_C,MATCH($U498,RM_KEY,0))="","",INDEX(RM_M_C,MATCH($U498,RM_KEY,0))),"")</f>
        <v>H</v>
      </c>
      <c r="AO498" s="92" t="str">
        <f>IFERROR(IF(INDEX(RM_M_Au,MATCH($U498,RM_KEY,0))="","",INDEX(RM_M_Au,MATCH($U498,RM_KEY,0))),"")</f>
        <v>M</v>
      </c>
      <c r="AP498" s="92" t="str">
        <f>IFERROR(IF(INDEX(RM_M_Ac,MATCH($U498,RM_KEY,0))="","",INDEX(RM_M_Ac,MATCH($U498,RM_KEY,0))),"")</f>
        <v>M</v>
      </c>
      <c r="AQ498" s="92" t="str">
        <f>IFERROR(IF(INDEX(RM_M_L,MATCH($U498,RM_KEY,0))="","",INDEX(RM_M_L,MATCH($U498,RM_KEY,0))),"")</f>
        <v>L</v>
      </c>
      <c r="AR498" s="92" t="str">
        <f>IFERROR(IF(INDEX(RM_M_BI,MATCH($U498,RM_KEY,0))="","",INDEX(RM_M_BI,MATCH($U498,RM_KEY,0))),"")</f>
        <v>L</v>
      </c>
      <c r="AS498" s="92" t="str">
        <f>IFERROR(IF(INDEX(RM_M_Exp,MATCH($U498,RM_KEY,0))="","",INDEX(RM_M_Exp,MATCH($U498,RM_KEY,0))),"")</f>
        <v>L</v>
      </c>
      <c r="AT498" s="92" t="str">
        <f>IFERROR(IF(INDEX(RM_M_Edu,MATCH($U498,RM_KEY,0))="","",INDEX(RM_M_Edu,MATCH($U498,RM_KEY,0))),"")</f>
        <v>L</v>
      </c>
      <c r="AU498" s="93" t="str">
        <f>IFERROR(IF(INDEX(RM_L_C,MATCH($U498,RM_KEY,0))="","",INDEX(RM_L_C,MATCH($U498,RM_KEY,0))),"")</f>
        <v/>
      </c>
      <c r="AV498" s="94" t="str">
        <f>IFERROR(IF(INDEX(RM_L_Au,MATCH($U498,RM_KEY,0))="","",INDEX(RM_L_Au,MATCH($U498,RM_KEY,0))),"")</f>
        <v/>
      </c>
      <c r="AW498" s="94" t="str">
        <f>IFERROR(IF(INDEX(RM_L_Ac,MATCH($U498,RM_KEY,0))="","",INDEX(RM_L_Ac,MATCH($U498,RM_KEY,0))),"")</f>
        <v/>
      </c>
      <c r="AX498" s="94" t="str">
        <f>IFERROR(IF(INDEX(RM_L_L,MATCH($U498,RM_KEY,0))="","",INDEX(RM_L_L,MATCH($U498,RM_KEY,0))),"")</f>
        <v/>
      </c>
      <c r="AY498" s="94" t="str">
        <f>IFERROR(IF(INDEX(RM_L_BI,MATCH($U498,RM_KEY,0))="","",INDEX(RM_L_BI,MATCH($U498,RM_KEY,0))),"")</f>
        <v/>
      </c>
      <c r="AZ498" s="94" t="str">
        <f>IFERROR(IF(INDEX(RM_L_Exp,MATCH($U498,RM_KEY,0))="","",INDEX(RM_L_Exp,MATCH($U498,RM_KEY,0))),"")</f>
        <v/>
      </c>
      <c r="BA498" s="94" t="str">
        <f>IFERROR(IF(INDEX(RM_L_Edu,MATCH($U498,RM_KEY,0))="","",INDEX(RM_L_Edu,MATCH($U498,RM_KEY,0))),"")</f>
        <v/>
      </c>
      <c r="BB498" s="89" t="inlineStr">
        <is>
          <t>L</t>
        </is>
      </c>
      <c r="BC498" s="90" t="inlineStr">
        <is>
          <t>L</t>
        </is>
      </c>
      <c r="BD498" s="90" t="inlineStr">
        <is>
          <t>L</t>
        </is>
      </c>
      <c r="BE498" s="90" t="inlineStr">
        <is>
          <t>L</t>
        </is>
      </c>
      <c r="BF498" s="90" t="n"/>
      <c r="BG498" s="90" t="inlineStr">
        <is>
          <t>H</t>
        </is>
      </c>
      <c r="BH498" s="90" t="inlineStr">
        <is>
          <t>L</t>
        </is>
      </c>
      <c r="BI498" s="93" t="n"/>
      <c r="BJ498" s="94" t="n"/>
      <c r="BK498" s="94" t="n"/>
      <c r="BL498" s="94" t="n"/>
      <c r="BM498" s="94" t="n"/>
      <c r="BN498" s="94" t="n"/>
      <c r="BO498" s="94" t="n"/>
      <c r="BP498" s="63" t="n"/>
      <c r="BQ498" s="95" t="str">
        <f>IF(CY498=0,"",IF(BP498&lt;&gt;"",BP498,IF(LEFT(W498,1)="X",W498,IF(OR(W498="B+",W498="C+"),INDEX(LAD_PC,MAX(1,MIN(14,MATCH(W498,LAD_PC,0)+IF((DA498-CZ498)&gt;=0.5,1,IF((DA498-CZ498)&lt;=-0.5,-1,0))))),INDEX(LAD_STD,MAX(1,MIN(12,MATCH(W498,LAD_STD,0)+IF((DA498-CZ498)&gt;=0.5,1,IF((DA498-CZ498)&lt;=-0.5,-1,0)))))))))</f>
        <v/>
      </c>
      <c r="BR498" s="86" t="str">
        <f>IF(BQ498="","",IFERROR(CHOOSE(INDEX(B_RANK,MATCH(BQ498,B_LVL,0)),"Band A · Practitioner","Band B · Specialist / Manager","B+ · Player-Coach","Band C · Principal / Head","C+ · Player-Coach","Band D · Business leadership","Band E · Enterprise leadership"),"Band X · Consultant"))</f>
        <v/>
      </c>
      <c r="BS498" s="86" t="str">
        <f>IF(BQ498="","",IF(BQ498=W498,"• Same",IF(INDEX(B_VAL,MATCH(BQ498,B_LVL,0))&gt;INDEX(B_VAL,MATCH(W498,B_LVL,0)),"▲ Up","▼ Down")))</f>
        <v/>
      </c>
      <c r="BT498" s="95" t="str">
        <f>IF(BQ498&lt;&gt;"",BQ498,W498)</f>
        <v>C1</v>
      </c>
      <c r="BU498" s="86" t="str">
        <f>IFERROR(IF($H498="","—",IF(OR(LEFT(BT498,1)="X",LEFT(INDEX($BT$7:$BT$592,MATCH($H498,$D$7:$D$592,0)),1)="X"),"—",IF(AND(LEFT(BT498,1)="E",LEFT(INDEX($BT$7:$BT$592,MATCH($H498,$D$7:$D$592,0)),1)="E"),"Exception · Band E",IF(INDEX(B_VAL,MATCH(BT498,B_LVL,0))&gt;=INDEX(B_VAL,MATCH(INDEX($BT$7:$BT$592,MATCH($H498,$D$7:$D$592,0)),B_LVL,0)),"⚠ At or above the manager",IF(INDEX(B_RANK,MATCH(BT498,B_LVL,0))=INDEX(B_RANK,MATCH(INDEX($BT$7:$BT$592,MATCH($H498,$D$7:$D$592,0)),B_LVL,0)),"⚠ Same band as the manager","OK"))))),"—")</f>
        <v>OK</v>
      </c>
      <c r="BV498" s="64" t="n"/>
      <c r="BW498" s="20">
        <f>IFERROR(INDEX(LMH_PTS,MATCH(AG498,LMH_KEY,0)),0)</f>
        <v>9</v>
      </c>
      <c r="BX498" s="21">
        <f>IFERROR(INDEX(LMH_PTS,MATCH(AH498,LMH_KEY,0)),0)</f>
        <v>3</v>
      </c>
      <c r="BY498" s="21">
        <f>IFERROR(INDEX(LMH_PTS,MATCH(AI498,LMH_KEY,0)),0)</f>
        <v>1</v>
      </c>
      <c r="BZ498" s="21">
        <f>IFERROR(INDEX(LMH_PTS,MATCH(AJ498,LMH_KEY,0)),0)</f>
        <v>1</v>
      </c>
      <c r="CA498" s="21">
        <f>IFERROR(INDEX(LMH_PTS,MATCH(AK498,LMH_KEY,0)),0)</f>
        <v>1</v>
      </c>
      <c r="CB498" s="21">
        <f>IFERROR(INDEX(LMH_PTS,MATCH(AL498,LMH_KEY,0)),0)</f>
        <v>1</v>
      </c>
      <c r="CC498" s="21">
        <f>IFERROR(INDEX(LMH_PTS,MATCH(AM498,LMH_KEY,0)),0)</f>
        <v>1</v>
      </c>
      <c r="CD498" s="21">
        <f>IFERROR(INDEX(LMH_PTS,MATCH(IF(AU498&lt;&gt;"",AU498,AG498),LMH_KEY,0)),0)</f>
        <v>9</v>
      </c>
      <c r="CE498" s="21">
        <f>IFERROR(INDEX(LMH_PTS,MATCH(IF(AV498&lt;&gt;"",AV498,AH498),LMH_KEY,0)),0)</f>
        <v>3</v>
      </c>
      <c r="CF498" s="21">
        <f>IFERROR(INDEX(LMH_PTS,MATCH(IF(AW498&lt;&gt;"",AW498,AI498),LMH_KEY,0)),0)</f>
        <v>1</v>
      </c>
      <c r="CG498" s="21">
        <f>IFERROR(INDEX(LMH_PTS,MATCH(IF(AX498&lt;&gt;"",AX498,AJ498),LMH_KEY,0)),0)</f>
        <v>1</v>
      </c>
      <c r="CH498" s="21">
        <f>IFERROR(INDEX(LMH_PTS,MATCH(IF(AY498&lt;&gt;"",AY498,AK498),LMH_KEY,0)),0)</f>
        <v>1</v>
      </c>
      <c r="CI498" s="21">
        <f>IFERROR(INDEX(LMH_PTS,MATCH(IF(AZ498&lt;&gt;"",AZ498,AL498),LMH_KEY,0)),0)</f>
        <v>1</v>
      </c>
      <c r="CJ498" s="21">
        <f>IFERROR(INDEX(LMH_PTS,MATCH(IF(BA498&lt;&gt;"",BA498,AM498),LMH_KEY,0)),0)</f>
        <v>1</v>
      </c>
      <c r="CK498" s="21">
        <f>IF(BB498="",0,IFERROR(INDEX(LMH_STEP,MATCH(BB498,LMH_KEY,0)),0))</f>
        <v>-1</v>
      </c>
      <c r="CL498" s="21">
        <f>IF(BC498="",0,IFERROR(INDEX(LMH_STEP,MATCH(BC498,LMH_KEY,0)),0))</f>
        <v>-1</v>
      </c>
      <c r="CM498" s="21">
        <f>IF(BD498="",0,IFERROR(INDEX(LMH_STEP,MATCH(BD498,LMH_KEY,0)),0))</f>
        <v>-1</v>
      </c>
      <c r="CN498" s="21">
        <f>IF(BE498="",0,IFERROR(INDEX(LMH_STEP,MATCH(BE498,LMH_KEY,0)),0))</f>
        <v>-1</v>
      </c>
      <c r="CO498" s="21">
        <f>IF(BF498="",0,IFERROR(INDEX(LMH_STEP,MATCH(BF498,LMH_KEY,0)),0))</f>
        <v>0</v>
      </c>
      <c r="CP498" s="21">
        <f>IF(BG498="",0,IFERROR(INDEX(LMH_STEP,MATCH(BG498,LMH_KEY,0)),0))</f>
        <v>1</v>
      </c>
      <c r="CQ498" s="21">
        <f>IF(BH498="",0,IFERROR(INDEX(LMH_STEP,MATCH(BH498,LMH_KEY,0)),0))</f>
        <v>-1</v>
      </c>
      <c r="CR498" s="21">
        <f>IF(BI498&lt;&gt;"",IFERROR(INDEX(LMH_STEP,MATCH(BI498,LMH_KEY,0)),0),CK498)</f>
        <v>-1</v>
      </c>
      <c r="CS498" s="21">
        <f>IF(BJ498&lt;&gt;"",IFERROR(INDEX(LMH_STEP,MATCH(BJ498,LMH_KEY,0)),0),CL498)</f>
        <v>-1</v>
      </c>
      <c r="CT498" s="21">
        <f>IF(BK498&lt;&gt;"",IFERROR(INDEX(LMH_STEP,MATCH(BK498,LMH_KEY,0)),0),CM498)</f>
        <v>-1</v>
      </c>
      <c r="CU498" s="21">
        <f>IF(BL498&lt;&gt;"",IFERROR(INDEX(LMH_STEP,MATCH(BL498,LMH_KEY,0)),0),CN498)</f>
        <v>-1</v>
      </c>
      <c r="CV498" s="21">
        <f>IF(BM498&lt;&gt;"",IFERROR(INDEX(LMH_STEP,MATCH(BM498,LMH_KEY,0)),0),CO498)</f>
        <v>0</v>
      </c>
      <c r="CW498" s="21">
        <f>IF(BN498&lt;&gt;"",IFERROR(INDEX(LMH_STEP,MATCH(BN498,LMH_KEY,0)),0),CP498)</f>
        <v>1</v>
      </c>
      <c r="CX498" s="21">
        <f>IF(BO498&lt;&gt;"",IFERROR(INDEX(LMH_STEP,MATCH(BO498,LMH_KEY,0)),0),CQ498)</f>
        <v>-1</v>
      </c>
      <c r="CY498" s="21">
        <f>COUNTA(BI498:BO498)+IF(BP498&lt;&gt;"",1,0)+IFERROR(INDEX(RM_LCNT,MATCH($U498,RM_KEY,0)),0)</f>
        <v>0</v>
      </c>
      <c r="CZ498" s="21">
        <f>IF((BW498+BX498+BY498+BZ498+CA498+CB498+CC498)=0,0,(BW498*CK498+BX498*CL498+BY498*CM498+BZ498*CN498+CA498*CO498+CB498*CP498+CC498*CQ498)/(BW498+BX498+BY498+BZ498+CA498+CB498+CC498))</f>
        <v>-0.823529411764706</v>
      </c>
      <c r="DA498" s="21">
        <f>IF((CD498+CE498+CF498+CG498+CH498+CI498+CJ498)=0,0,(CD498*CR498+CE498*CS498+CF498*CT498+CG498*CU498+CH498*CV498+CI498*CW498+CJ498*CX498)/(CD498+CE498+CF498+CG498+CH498+CI498+CJ498))</f>
        <v>-0.823529411764706</v>
      </c>
    </row>
    <row r="499" ht="70" customHeight="1">
      <c r="A499" s="59" t="inlineStr">
        <is>
          <t>CARBON</t>
        </is>
      </c>
      <c r="B499" s="17" t="inlineStr">
        <is>
          <t>Technology</t>
        </is>
      </c>
      <c r="C499" s="17" t="n">
        <v>3</v>
      </c>
      <c r="D499" s="17" t="inlineStr">
        <is>
          <t>IRIS2021</t>
        </is>
      </c>
      <c r="E499" s="17" t="inlineStr">
        <is>
          <t>Alpesh Chaudhari</t>
        </is>
      </c>
      <c r="F499" s="17" t="inlineStr">
        <is>
          <t>Software Engineer</t>
        </is>
      </c>
      <c r="G499" s="17" t="inlineStr">
        <is>
          <t>Dhiraj Suryawanshi</t>
        </is>
      </c>
      <c r="H499" s="17" t="inlineStr">
        <is>
          <t>IRIS1477</t>
        </is>
      </c>
      <c r="I499" s="17" t="n">
        <v>4.6</v>
      </c>
      <c r="J499" s="17" t="inlineStr">
        <is>
          <t>MCA</t>
        </is>
      </c>
      <c r="K499" s="17" t="inlineStr">
        <is>
          <t>L3 – Professional / Associate</t>
        </is>
      </c>
      <c r="L499" s="82" t="inlineStr">
        <is>
          <t>20 of 20</t>
        </is>
      </c>
      <c r="M499" s="83"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t>
        </is>
      </c>
      <c r="N499" s="83" t="inlineStr">
        <is>
          <t>Annual · set by manager: 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t>
        </is>
      </c>
      <c r="O499" s="83" t="inlineStr">
        <is>
          <t>Latest rating: Not rated · manager · 9-box: Not placed · manager</t>
        </is>
      </c>
      <c r="P499" s="83" t="inlineStr">
        <is>
          <t>Complexity &amp; Expertise: B1: Takes the most complex features to production; builds AI features with LangGraph; architects solutions → moved up 1
Autonomy &amp; Decision: A3: Decides research on new approaches, bug fixes and optimisation of existing code → matches the start
Accountability &amp; Impact: A3: Complex and AI-based features made production-ready, then owned and maintained → moved down 0.5
Leadership &amp; Strategy: B1: Gives technical leadership and guidance to a team of junior developers; 3 reports → matches the start</t>
        </is>
      </c>
      <c r="Q499" s="84" t="inlineStr">
        <is>
          <t>Open ▸</t>
        </is>
      </c>
      <c r="R499" s="84" t="inlineStr">
        <is>
          <t>Card ▸</t>
        </is>
      </c>
      <c r="S499" s="85" t="inlineStr">
        <is>
          <t>Engineering &amp; Development</t>
        </is>
      </c>
      <c r="T499" s="86" t="inlineStr">
        <is>
          <t>Backend Development</t>
        </is>
      </c>
      <c r="U499" s="86" t="inlineStr">
        <is>
          <t>R032</t>
        </is>
      </c>
      <c r="V499" s="86" t="inlineStr">
        <is>
          <t>Backend Development · IC</t>
        </is>
      </c>
      <c r="W499" s="99" t="inlineStr">
        <is>
          <t>B1</t>
        </is>
      </c>
      <c r="X499" s="86" t="inlineStr">
        <is>
          <t>Band B · Specialist / Manager</t>
        </is>
      </c>
      <c r="Y499" s="86" t="inlineStr">
        <is>
          <t>Technical Specialist</t>
        </is>
      </c>
      <c r="Z499" s="100" t="inlineStr">
        <is>
          <t>Senior Software Engineer → Technical Specialist</t>
        </is>
      </c>
      <c r="AA499" s="86" t="inlineStr">
        <is>
          <t>Evidence level A3 · moved up to B1 so that no reportee shares a band with their manager, with the fewest moves across IRIS</t>
        </is>
      </c>
      <c r="AB499" s="86" t="n"/>
      <c r="AC499" s="88" t="inlineStr">
        <is>
          <t>A3</t>
        </is>
      </c>
      <c r="AD499" s="21" t="inlineStr">
        <is>
          <t>Medium · 4.6 yrs vs market 4–8 yrs for B1</t>
        </is>
      </c>
      <c r="AE499" s="21" t="inlineStr">
        <is>
          <t>3 direct reports · norm IC: none · Team Lead: 3–5</t>
        </is>
      </c>
      <c r="AF499" s="21" t="inlineStr">
        <is>
          <t>P3 / M2 · SFIA 4 Enable</t>
        </is>
      </c>
      <c r="AG499" s="89" t="str">
        <f>IFERROR(IF(INDEX(RM_I_C,MATCH($U499,RM_KEY,0))="","",INDEX(RM_I_C,MATCH($U499,RM_KEY,0))),"")</f>
        <v>H</v>
      </c>
      <c r="AH499" s="90" t="str">
        <f>IFERROR(IF(INDEX(RM_I_Au,MATCH($U499,RM_KEY,0))="","",INDEX(RM_I_Au,MATCH($U499,RM_KEY,0))),"")</f>
        <v>M</v>
      </c>
      <c r="AI499" s="90" t="str">
        <f>IFERROR(IF(INDEX(RM_I_Ac,MATCH($U499,RM_KEY,0))="","",INDEX(RM_I_Ac,MATCH($U499,RM_KEY,0))),"")</f>
        <v>L</v>
      </c>
      <c r="AJ499" s="90" t="str">
        <f>IFERROR(IF(INDEX(RM_I_L,MATCH($U499,RM_KEY,0))="","",INDEX(RM_I_L,MATCH($U499,RM_KEY,0))),"")</f>
        <v>L</v>
      </c>
      <c r="AK499" s="90" t="str">
        <f>IFERROR(IF(INDEX(RM_I_BI,MATCH($U499,RM_KEY,0))="","",INDEX(RM_I_BI,MATCH($U499,RM_KEY,0))),"")</f>
        <v>L</v>
      </c>
      <c r="AL499" s="90" t="str">
        <f>IFERROR(IF(INDEX(RM_I_Exp,MATCH($U499,RM_KEY,0))="","",INDEX(RM_I_Exp,MATCH($U499,RM_KEY,0))),"")</f>
        <v>L</v>
      </c>
      <c r="AM499" s="90" t="str">
        <f>IFERROR(IF(INDEX(RM_I_Edu,MATCH($U499,RM_KEY,0))="","",INDEX(RM_I_Edu,MATCH($U499,RM_KEY,0))),"")</f>
        <v>L</v>
      </c>
      <c r="AN499" s="91" t="str">
        <f>IFERROR(IF(INDEX(RM_M_C,MATCH($U499,RM_KEY,0))="","",INDEX(RM_M_C,MATCH($U499,RM_KEY,0))),"")</f>
        <v>H</v>
      </c>
      <c r="AO499" s="92" t="str">
        <f>IFERROR(IF(INDEX(RM_M_Au,MATCH($U499,RM_KEY,0))="","",INDEX(RM_M_Au,MATCH($U499,RM_KEY,0))),"")</f>
        <v>M</v>
      </c>
      <c r="AP499" s="92" t="str">
        <f>IFERROR(IF(INDEX(RM_M_Ac,MATCH($U499,RM_KEY,0))="","",INDEX(RM_M_Ac,MATCH($U499,RM_KEY,0))),"")</f>
        <v>M</v>
      </c>
      <c r="AQ499" s="92" t="str">
        <f>IFERROR(IF(INDEX(RM_M_L,MATCH($U499,RM_KEY,0))="","",INDEX(RM_M_L,MATCH($U499,RM_KEY,0))),"")</f>
        <v>L</v>
      </c>
      <c r="AR499" s="92" t="str">
        <f>IFERROR(IF(INDEX(RM_M_BI,MATCH($U499,RM_KEY,0))="","",INDEX(RM_M_BI,MATCH($U499,RM_KEY,0))),"")</f>
        <v>L</v>
      </c>
      <c r="AS499" s="92" t="str">
        <f>IFERROR(IF(INDEX(RM_M_Exp,MATCH($U499,RM_KEY,0))="","",INDEX(RM_M_Exp,MATCH($U499,RM_KEY,0))),"")</f>
        <v>L</v>
      </c>
      <c r="AT499" s="92" t="str">
        <f>IFERROR(IF(INDEX(RM_M_Edu,MATCH($U499,RM_KEY,0))="","",INDEX(RM_M_Edu,MATCH($U499,RM_KEY,0))),"")</f>
        <v>L</v>
      </c>
      <c r="AU499" s="93" t="str">
        <f>IFERROR(IF(INDEX(RM_L_C,MATCH($U499,RM_KEY,0))="","",INDEX(RM_L_C,MATCH($U499,RM_KEY,0))),"")</f>
        <v/>
      </c>
      <c r="AV499" s="94" t="str">
        <f>IFERROR(IF(INDEX(RM_L_Au,MATCH($U499,RM_KEY,0))="","",INDEX(RM_L_Au,MATCH($U499,RM_KEY,0))),"")</f>
        <v/>
      </c>
      <c r="AW499" s="94" t="str">
        <f>IFERROR(IF(INDEX(RM_L_Ac,MATCH($U499,RM_KEY,0))="","",INDEX(RM_L_Ac,MATCH($U499,RM_KEY,0))),"")</f>
        <v/>
      </c>
      <c r="AX499" s="94" t="str">
        <f>IFERROR(IF(INDEX(RM_L_L,MATCH($U499,RM_KEY,0))="","",INDEX(RM_L_L,MATCH($U499,RM_KEY,0))),"")</f>
        <v/>
      </c>
      <c r="AY499" s="94" t="str">
        <f>IFERROR(IF(INDEX(RM_L_BI,MATCH($U499,RM_KEY,0))="","",INDEX(RM_L_BI,MATCH($U499,RM_KEY,0))),"")</f>
        <v/>
      </c>
      <c r="AZ499" s="94" t="str">
        <f>IFERROR(IF(INDEX(RM_L_Exp,MATCH($U499,RM_KEY,0))="","",INDEX(RM_L_Exp,MATCH($U499,RM_KEY,0))),"")</f>
        <v/>
      </c>
      <c r="BA499" s="94" t="str">
        <f>IFERROR(IF(INDEX(RM_L_Edu,MATCH($U499,RM_KEY,0))="","",INDEX(RM_L_Edu,MATCH($U499,RM_KEY,0))),"")</f>
        <v/>
      </c>
      <c r="BB499" s="89" t="inlineStr">
        <is>
          <t>L</t>
        </is>
      </c>
      <c r="BC499" s="90" t="inlineStr">
        <is>
          <t>L</t>
        </is>
      </c>
      <c r="BD499" s="90" t="inlineStr">
        <is>
          <t>M</t>
        </is>
      </c>
      <c r="BE499" s="90" t="inlineStr">
        <is>
          <t>M</t>
        </is>
      </c>
      <c r="BF499" s="90" t="n"/>
      <c r="BG499" s="90" t="inlineStr">
        <is>
          <t>M</t>
        </is>
      </c>
      <c r="BH499" s="90" t="inlineStr">
        <is>
          <t>H</t>
        </is>
      </c>
      <c r="BI499" s="93" t="n"/>
      <c r="BJ499" s="94" t="n"/>
      <c r="BK499" s="94" t="n"/>
      <c r="BL499" s="94" t="n"/>
      <c r="BM499" s="94" t="n"/>
      <c r="BN499" s="94" t="n"/>
      <c r="BO499" s="94" t="n"/>
      <c r="BP499" s="63" t="n"/>
      <c r="BQ499" s="95" t="str">
        <f>IF(CY499=0,"",IF(BP499&lt;&gt;"",BP499,IF(LEFT(W499,1)="X",W499,IF(OR(W499="B+",W499="C+"),INDEX(LAD_PC,MAX(1,MIN(14,MATCH(W499,LAD_PC,0)+IF((DA499-CZ499)&gt;=0.5,1,IF((DA499-CZ499)&lt;=-0.5,-1,0))))),INDEX(LAD_STD,MAX(1,MIN(12,MATCH(W499,LAD_STD,0)+IF((DA499-CZ499)&gt;=0.5,1,IF((DA499-CZ499)&lt;=-0.5,-1,0)))))))))</f>
        <v/>
      </c>
      <c r="BR499" s="86" t="str">
        <f>IF(BQ499="","",IFERROR(CHOOSE(INDEX(B_RANK,MATCH(BQ499,B_LVL,0)),"Band A · Practitioner","Band B · Specialist / Manager","B+ · Player-Coach","Band C · Principal / Head","C+ · Player-Coach","Band D · Business leadership","Band E · Enterprise leadership"),"Band X · Consultant"))</f>
        <v/>
      </c>
      <c r="BS499" s="86" t="str">
        <f>IF(BQ499="","",IF(BQ499=W499,"• Same",IF(INDEX(B_VAL,MATCH(BQ499,B_LVL,0))&gt;INDEX(B_VAL,MATCH(W499,B_LVL,0)),"▲ Up","▼ Down")))</f>
        <v/>
      </c>
      <c r="BT499" s="95" t="str">
        <f>IF(BQ499&lt;&gt;"",BQ499,W499)</f>
        <v>B1</v>
      </c>
      <c r="BU499" s="86" t="str">
        <f>IFERROR(IF($H499="","—",IF(OR(LEFT(BT499,1)="X",LEFT(INDEX($BT$7:$BT$592,MATCH($H499,$D$7:$D$592,0)),1)="X"),"—",IF(AND(LEFT(BT499,1)="E",LEFT(INDEX($BT$7:$BT$592,MATCH($H499,$D$7:$D$592,0)),1)="E"),"Exception · Band E",IF(INDEX(B_VAL,MATCH(BT499,B_LVL,0))&gt;=INDEX(B_VAL,MATCH(INDEX($BT$7:$BT$592,MATCH($H499,$D$7:$D$592,0)),B_LVL,0)),"⚠ At or above the manager",IF(INDEX(B_RANK,MATCH(BT499,B_LVL,0))=INDEX(B_RANK,MATCH(INDEX($BT$7:$BT$592,MATCH($H499,$D$7:$D$592,0)),B_LVL,0)),"⚠ Same band as the manager","OK"))))),"—")</f>
        <v>OK</v>
      </c>
      <c r="BV499" s="64" t="n"/>
      <c r="BW499" s="20">
        <f>IFERROR(INDEX(LMH_PTS,MATCH(AG499,LMH_KEY,0)),0)</f>
        <v>9</v>
      </c>
      <c r="BX499" s="21">
        <f>IFERROR(INDEX(LMH_PTS,MATCH(AH499,LMH_KEY,0)),0)</f>
        <v>3</v>
      </c>
      <c r="BY499" s="21">
        <f>IFERROR(INDEX(LMH_PTS,MATCH(AI499,LMH_KEY,0)),0)</f>
        <v>1</v>
      </c>
      <c r="BZ499" s="21">
        <f>IFERROR(INDEX(LMH_PTS,MATCH(AJ499,LMH_KEY,0)),0)</f>
        <v>1</v>
      </c>
      <c r="CA499" s="21">
        <f>IFERROR(INDEX(LMH_PTS,MATCH(AK499,LMH_KEY,0)),0)</f>
        <v>1</v>
      </c>
      <c r="CB499" s="21">
        <f>IFERROR(INDEX(LMH_PTS,MATCH(AL499,LMH_KEY,0)),0)</f>
        <v>1</v>
      </c>
      <c r="CC499" s="21">
        <f>IFERROR(INDEX(LMH_PTS,MATCH(AM499,LMH_KEY,0)),0)</f>
        <v>1</v>
      </c>
      <c r="CD499" s="21">
        <f>IFERROR(INDEX(LMH_PTS,MATCH(IF(AU499&lt;&gt;"",AU499,AG499),LMH_KEY,0)),0)</f>
        <v>9</v>
      </c>
      <c r="CE499" s="21">
        <f>IFERROR(INDEX(LMH_PTS,MATCH(IF(AV499&lt;&gt;"",AV499,AH499),LMH_KEY,0)),0)</f>
        <v>3</v>
      </c>
      <c r="CF499" s="21">
        <f>IFERROR(INDEX(LMH_PTS,MATCH(IF(AW499&lt;&gt;"",AW499,AI499),LMH_KEY,0)),0)</f>
        <v>1</v>
      </c>
      <c r="CG499" s="21">
        <f>IFERROR(INDEX(LMH_PTS,MATCH(IF(AX499&lt;&gt;"",AX499,AJ499),LMH_KEY,0)),0)</f>
        <v>1</v>
      </c>
      <c r="CH499" s="21">
        <f>IFERROR(INDEX(LMH_PTS,MATCH(IF(AY499&lt;&gt;"",AY499,AK499),LMH_KEY,0)),0)</f>
        <v>1</v>
      </c>
      <c r="CI499" s="21">
        <f>IFERROR(INDEX(LMH_PTS,MATCH(IF(AZ499&lt;&gt;"",AZ499,AL499),LMH_KEY,0)),0)</f>
        <v>1</v>
      </c>
      <c r="CJ499" s="21">
        <f>IFERROR(INDEX(LMH_PTS,MATCH(IF(BA499&lt;&gt;"",BA499,AM499),LMH_KEY,0)),0)</f>
        <v>1</v>
      </c>
      <c r="CK499" s="21">
        <f>IF(BB499="",0,IFERROR(INDEX(LMH_STEP,MATCH(BB499,LMH_KEY,0)),0))</f>
        <v>-1</v>
      </c>
      <c r="CL499" s="21">
        <f>IF(BC499="",0,IFERROR(INDEX(LMH_STEP,MATCH(BC499,LMH_KEY,0)),0))</f>
        <v>-1</v>
      </c>
      <c r="CM499" s="21">
        <f>IF(BD499="",0,IFERROR(INDEX(LMH_STEP,MATCH(BD499,LMH_KEY,0)),0))</f>
        <v>0</v>
      </c>
      <c r="CN499" s="21">
        <f>IF(BE499="",0,IFERROR(INDEX(LMH_STEP,MATCH(BE499,LMH_KEY,0)),0))</f>
        <v>0</v>
      </c>
      <c r="CO499" s="21">
        <f>IF(BF499="",0,IFERROR(INDEX(LMH_STEP,MATCH(BF499,LMH_KEY,0)),0))</f>
        <v>0</v>
      </c>
      <c r="CP499" s="21">
        <f>IF(BG499="",0,IFERROR(INDEX(LMH_STEP,MATCH(BG499,LMH_KEY,0)),0))</f>
        <v>0</v>
      </c>
      <c r="CQ499" s="21">
        <f>IF(BH499="",0,IFERROR(INDEX(LMH_STEP,MATCH(BH499,LMH_KEY,0)),0))</f>
        <v>1</v>
      </c>
      <c r="CR499" s="21">
        <f>IF(BI499&lt;&gt;"",IFERROR(INDEX(LMH_STEP,MATCH(BI499,LMH_KEY,0)),0),CK499)</f>
        <v>-1</v>
      </c>
      <c r="CS499" s="21">
        <f>IF(BJ499&lt;&gt;"",IFERROR(INDEX(LMH_STEP,MATCH(BJ499,LMH_KEY,0)),0),CL499)</f>
        <v>-1</v>
      </c>
      <c r="CT499" s="21">
        <f>IF(BK499&lt;&gt;"",IFERROR(INDEX(LMH_STEP,MATCH(BK499,LMH_KEY,0)),0),CM499)</f>
        <v>0</v>
      </c>
      <c r="CU499" s="21">
        <f>IF(BL499&lt;&gt;"",IFERROR(INDEX(LMH_STEP,MATCH(BL499,LMH_KEY,0)),0),CN499)</f>
        <v>0</v>
      </c>
      <c r="CV499" s="21">
        <f>IF(BM499&lt;&gt;"",IFERROR(INDEX(LMH_STEP,MATCH(BM499,LMH_KEY,0)),0),CO499)</f>
        <v>0</v>
      </c>
      <c r="CW499" s="21">
        <f>IF(BN499&lt;&gt;"",IFERROR(INDEX(LMH_STEP,MATCH(BN499,LMH_KEY,0)),0),CP499)</f>
        <v>0</v>
      </c>
      <c r="CX499" s="21">
        <f>IF(BO499&lt;&gt;"",IFERROR(INDEX(LMH_STEP,MATCH(BO499,LMH_KEY,0)),0),CQ499)</f>
        <v>1</v>
      </c>
      <c r="CY499" s="21">
        <f>COUNTA(BI499:BO499)+IF(BP499&lt;&gt;"",1,0)+IFERROR(INDEX(RM_LCNT,MATCH($U499,RM_KEY,0)),0)</f>
        <v>0</v>
      </c>
      <c r="CZ499" s="21">
        <f>IF((BW499+BX499+BY499+BZ499+CA499+CB499+CC499)=0,0,(BW499*CK499+BX499*CL499+BY499*CM499+BZ499*CN499+CA499*CO499+CB499*CP499+CC499*CQ499)/(BW499+BX499+BY499+BZ499+CA499+CB499+CC499))</f>
        <v>-0.647058823529412</v>
      </c>
      <c r="DA499" s="21">
        <f>IF((CD499+CE499+CF499+CG499+CH499+CI499+CJ499)=0,0,(CD499*CR499+CE499*CS499+CF499*CT499+CG499*CU499+CH499*CV499+CI499*CW499+CJ499*CX499)/(CD499+CE499+CF499+CG499+CH499+CI499+CJ499))</f>
        <v>-0.647058823529412</v>
      </c>
    </row>
    <row r="500" ht="70" customHeight="1">
      <c r="A500" s="59" t="inlineStr">
        <is>
          <t>CARBON</t>
        </is>
      </c>
      <c r="B500" s="17" t="inlineStr">
        <is>
          <t>Technology</t>
        </is>
      </c>
      <c r="C500" s="17" t="n">
        <v>4</v>
      </c>
      <c r="D500" s="17" t="inlineStr">
        <is>
          <t>IRIS2444</t>
        </is>
      </c>
      <c r="E500" s="17" t="inlineStr">
        <is>
          <t>Dev Hinged</t>
        </is>
      </c>
      <c r="F500" s="17" t="inlineStr">
        <is>
          <t>Trainee AI Engineer</t>
        </is>
      </c>
      <c r="G500" s="17" t="inlineStr">
        <is>
          <t>Alpesh Chaudhari</t>
        </is>
      </c>
      <c r="H500" s="17" t="inlineStr">
        <is>
          <t>IRIS2021</t>
        </is>
      </c>
      <c r="I500" s="17" t="n">
        <v>1.5</v>
      </c>
      <c r="J500" s="17" t="inlineStr">
        <is>
          <t>B.Tech</t>
        </is>
      </c>
      <c r="K500" s="17" t="inlineStr">
        <is>
          <t>L2 – Trainee</t>
        </is>
      </c>
      <c r="L500" s="82" t="inlineStr">
        <is>
          <t>20 of 20</t>
        </is>
      </c>
      <c r="M500" s="83"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t>
        </is>
      </c>
      <c r="N500" s="83" t="inlineStr">
        <is>
          <t>Annual · set by manager: 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t>
        </is>
      </c>
      <c r="O500" s="83" t="inlineStr">
        <is>
          <t>Latest rating: Not rated · manager · 9-box: Future Leader</t>
        </is>
      </c>
      <c r="P500" s="83" t="inlineStr">
        <is>
          <t>Complexity &amp; Expertise: A3: Builds LLM solutions for automated tagging, table classification, anomaly detection using Azure Document Intelligence and FAISS → moved up 1
Autonomy &amp; Decision: A2: Identifies best approach and researches new technologies; nothing beyond own approach → moved up 0.5
Accountability &amp; Impact: A2: Accuracy and reliability of the LLM solutions and prompts personally developed → moved up 0.5
Leadership &amp; Strategy: A1: None described → matches the start</t>
        </is>
      </c>
      <c r="Q500" s="84" t="inlineStr">
        <is>
          <t>Open ▸</t>
        </is>
      </c>
      <c r="R500" s="84" t="inlineStr">
        <is>
          <t>Card ▸</t>
        </is>
      </c>
      <c r="S500" s="85" t="inlineStr">
        <is>
          <t>Engineering &amp; Development</t>
        </is>
      </c>
      <c r="T500" s="86" t="inlineStr">
        <is>
          <t>AI / ML &amp; GenAI Engineering</t>
        </is>
      </c>
      <c r="U500" s="86" t="inlineStr">
        <is>
          <t>R029</t>
        </is>
      </c>
      <c r="V500" s="86" t="inlineStr">
        <is>
          <t>AI / ML &amp; GenAI Engineering · IC</t>
        </is>
      </c>
      <c r="W500" s="101" t="inlineStr">
        <is>
          <t>A2</t>
        </is>
      </c>
      <c r="X500" s="86" t="inlineStr">
        <is>
          <t>Band A · Practitioner</t>
        </is>
      </c>
      <c r="Y500" s="86" t="inlineStr">
        <is>
          <t>AI/ML Engineer</t>
        </is>
      </c>
      <c r="Z500" s="86" t="n"/>
      <c r="AA500" s="86" t="inlineStr">
        <is>
          <t>Placed at A2 by the evidence: six ratings × market-derived weights and rules R1–R13 · no move needed for the reporting line</t>
        </is>
      </c>
      <c r="AB500" s="86" t="n"/>
      <c r="AC500" s="88" t="inlineStr">
        <is>
          <t>A2</t>
        </is>
      </c>
      <c r="AD500" s="21" t="inlineStr">
        <is>
          <t>Medium · 1.5 yrs vs market 0–3 yrs for A2</t>
        </is>
      </c>
      <c r="AE500" s="21" t="n"/>
      <c r="AF500" s="21" t="inlineStr">
        <is>
          <t>P1–P2 · SFIA 2 Assist</t>
        </is>
      </c>
      <c r="AG500" s="89" t="str">
        <f>IFERROR(IF(INDEX(RM_I_C,MATCH($U500,RM_KEY,0))="","",INDEX(RM_I_C,MATCH($U500,RM_KEY,0))),"")</f>
        <v>H</v>
      </c>
      <c r="AH500" s="90" t="str">
        <f>IFERROR(IF(INDEX(RM_I_Au,MATCH($U500,RM_KEY,0))="","",INDEX(RM_I_Au,MATCH($U500,RM_KEY,0))),"")</f>
        <v>M</v>
      </c>
      <c r="AI500" s="90" t="str">
        <f>IFERROR(IF(INDEX(RM_I_Ac,MATCH($U500,RM_KEY,0))="","",INDEX(RM_I_Ac,MATCH($U500,RM_KEY,0))),"")</f>
        <v>L</v>
      </c>
      <c r="AJ500" s="90" t="str">
        <f>IFERROR(IF(INDEX(RM_I_L,MATCH($U500,RM_KEY,0))="","",INDEX(RM_I_L,MATCH($U500,RM_KEY,0))),"")</f>
        <v>L</v>
      </c>
      <c r="AK500" s="90" t="str">
        <f>IFERROR(IF(INDEX(RM_I_BI,MATCH($U500,RM_KEY,0))="","",INDEX(RM_I_BI,MATCH($U500,RM_KEY,0))),"")</f>
        <v>L</v>
      </c>
      <c r="AL500" s="90" t="str">
        <f>IFERROR(IF(INDEX(RM_I_Exp,MATCH($U500,RM_KEY,0))="","",INDEX(RM_I_Exp,MATCH($U500,RM_KEY,0))),"")</f>
        <v>L</v>
      </c>
      <c r="AM500" s="90" t="str">
        <f>IFERROR(IF(INDEX(RM_I_Edu,MATCH($U500,RM_KEY,0))="","",INDEX(RM_I_Edu,MATCH($U500,RM_KEY,0))),"")</f>
        <v>L</v>
      </c>
      <c r="AN500" s="91" t="str">
        <f>IFERROR(IF(INDEX(RM_M_C,MATCH($U500,RM_KEY,0))="","",INDEX(RM_M_C,MATCH($U500,RM_KEY,0))),"")</f>
        <v>H</v>
      </c>
      <c r="AO500" s="92" t="str">
        <f>IFERROR(IF(INDEX(RM_M_Au,MATCH($U500,RM_KEY,0))="","",INDEX(RM_M_Au,MATCH($U500,RM_KEY,0))),"")</f>
        <v>M</v>
      </c>
      <c r="AP500" s="92" t="str">
        <f>IFERROR(IF(INDEX(RM_M_Ac,MATCH($U500,RM_KEY,0))="","",INDEX(RM_M_Ac,MATCH($U500,RM_KEY,0))),"")</f>
        <v>M</v>
      </c>
      <c r="AQ500" s="92" t="str">
        <f>IFERROR(IF(INDEX(RM_M_L,MATCH($U500,RM_KEY,0))="","",INDEX(RM_M_L,MATCH($U500,RM_KEY,0))),"")</f>
        <v>L</v>
      </c>
      <c r="AR500" s="92" t="str">
        <f>IFERROR(IF(INDEX(RM_M_BI,MATCH($U500,RM_KEY,0))="","",INDEX(RM_M_BI,MATCH($U500,RM_KEY,0))),"")</f>
        <v>L</v>
      </c>
      <c r="AS500" s="92" t="str">
        <f>IFERROR(IF(INDEX(RM_M_Exp,MATCH($U500,RM_KEY,0))="","",INDEX(RM_M_Exp,MATCH($U500,RM_KEY,0))),"")</f>
        <v>L</v>
      </c>
      <c r="AT500" s="92" t="str">
        <f>IFERROR(IF(INDEX(RM_M_Edu,MATCH($U500,RM_KEY,0))="","",INDEX(RM_M_Edu,MATCH($U500,RM_KEY,0))),"")</f>
        <v>L</v>
      </c>
      <c r="AU500" s="93" t="str">
        <f>IFERROR(IF(INDEX(RM_L_C,MATCH($U500,RM_KEY,0))="","",INDEX(RM_L_C,MATCH($U500,RM_KEY,0))),"")</f>
        <v/>
      </c>
      <c r="AV500" s="94" t="str">
        <f>IFERROR(IF(INDEX(RM_L_Au,MATCH($U500,RM_KEY,0))="","",INDEX(RM_L_Au,MATCH($U500,RM_KEY,0))),"")</f>
        <v/>
      </c>
      <c r="AW500" s="94" t="str">
        <f>IFERROR(IF(INDEX(RM_L_Ac,MATCH($U500,RM_KEY,0))="","",INDEX(RM_L_Ac,MATCH($U500,RM_KEY,0))),"")</f>
        <v/>
      </c>
      <c r="AX500" s="94" t="str">
        <f>IFERROR(IF(INDEX(RM_L_L,MATCH($U500,RM_KEY,0))="","",INDEX(RM_L_L,MATCH($U500,RM_KEY,0))),"")</f>
        <v/>
      </c>
      <c r="AY500" s="94" t="str">
        <f>IFERROR(IF(INDEX(RM_L_BI,MATCH($U500,RM_KEY,0))="","",INDEX(RM_L_BI,MATCH($U500,RM_KEY,0))),"")</f>
        <v/>
      </c>
      <c r="AZ500" s="94" t="str">
        <f>IFERROR(IF(INDEX(RM_L_Exp,MATCH($U500,RM_KEY,0))="","",INDEX(RM_L_Exp,MATCH($U500,RM_KEY,0))),"")</f>
        <v/>
      </c>
      <c r="BA500" s="94" t="str">
        <f>IFERROR(IF(INDEX(RM_L_Edu,MATCH($U500,RM_KEY,0))="","",INDEX(RM_L_Edu,MATCH($U500,RM_KEY,0))),"")</f>
        <v/>
      </c>
      <c r="BB500" s="89" t="inlineStr">
        <is>
          <t>M</t>
        </is>
      </c>
      <c r="BC500" s="90" t="inlineStr">
        <is>
          <t>M</t>
        </is>
      </c>
      <c r="BD500" s="90" t="inlineStr">
        <is>
          <t>M</t>
        </is>
      </c>
      <c r="BE500" s="90" t="inlineStr">
        <is>
          <t>L</t>
        </is>
      </c>
      <c r="BF500" s="90" t="n"/>
      <c r="BG500" s="90" t="inlineStr">
        <is>
          <t>M</t>
        </is>
      </c>
      <c r="BH500" s="90" t="inlineStr">
        <is>
          <t>M</t>
        </is>
      </c>
      <c r="BI500" s="93" t="n"/>
      <c r="BJ500" s="94" t="n"/>
      <c r="BK500" s="94" t="n"/>
      <c r="BL500" s="94" t="n"/>
      <c r="BM500" s="94" t="n"/>
      <c r="BN500" s="94" t="n"/>
      <c r="BO500" s="94" t="n"/>
      <c r="BP500" s="63" t="n"/>
      <c r="BQ500" s="95" t="str">
        <f>IF(CY500=0,"",IF(BP500&lt;&gt;"",BP500,IF(LEFT(W500,1)="X",W500,IF(OR(W500="B+",W500="C+"),INDEX(LAD_PC,MAX(1,MIN(14,MATCH(W500,LAD_PC,0)+IF((DA500-CZ500)&gt;=0.5,1,IF((DA500-CZ500)&lt;=-0.5,-1,0))))),INDEX(LAD_STD,MAX(1,MIN(12,MATCH(W500,LAD_STD,0)+IF((DA500-CZ500)&gt;=0.5,1,IF((DA500-CZ500)&lt;=-0.5,-1,0)))))))))</f>
        <v/>
      </c>
      <c r="BR500" s="86" t="str">
        <f>IF(BQ500="","",IFERROR(CHOOSE(INDEX(B_RANK,MATCH(BQ500,B_LVL,0)),"Band A · Practitioner","Band B · Specialist / Manager","B+ · Player-Coach","Band C · Principal / Head","C+ · Player-Coach","Band D · Business leadership","Band E · Enterprise leadership"),"Band X · Consultant"))</f>
        <v/>
      </c>
      <c r="BS500" s="86" t="str">
        <f>IF(BQ500="","",IF(BQ500=W500,"• Same",IF(INDEX(B_VAL,MATCH(BQ500,B_LVL,0))&gt;INDEX(B_VAL,MATCH(W500,B_LVL,0)),"▲ Up","▼ Down")))</f>
        <v/>
      </c>
      <c r="BT500" s="95" t="str">
        <f>IF(BQ500&lt;&gt;"",BQ500,W500)</f>
        <v>A2</v>
      </c>
      <c r="BU500" s="86" t="str">
        <f>IFERROR(IF($H500="","—",IF(OR(LEFT(BT500,1)="X",LEFT(INDEX($BT$7:$BT$592,MATCH($H500,$D$7:$D$592,0)),1)="X"),"—",IF(AND(LEFT(BT500,1)="E",LEFT(INDEX($BT$7:$BT$592,MATCH($H500,$D$7:$D$592,0)),1)="E"),"Exception · Band E",IF(INDEX(B_VAL,MATCH(BT500,B_LVL,0))&gt;=INDEX(B_VAL,MATCH(INDEX($BT$7:$BT$592,MATCH($H500,$D$7:$D$592,0)),B_LVL,0)),"⚠ At or above the manager",IF(INDEX(B_RANK,MATCH(BT500,B_LVL,0))=INDEX(B_RANK,MATCH(INDEX($BT$7:$BT$592,MATCH($H500,$D$7:$D$592,0)),B_LVL,0)),"⚠ Same band as the manager","OK"))))),"—")</f>
        <v>OK</v>
      </c>
      <c r="BV500" s="64" t="n"/>
      <c r="BW500" s="20">
        <f>IFERROR(INDEX(LMH_PTS,MATCH(AG500,LMH_KEY,0)),0)</f>
        <v>9</v>
      </c>
      <c r="BX500" s="21">
        <f>IFERROR(INDEX(LMH_PTS,MATCH(AH500,LMH_KEY,0)),0)</f>
        <v>3</v>
      </c>
      <c r="BY500" s="21">
        <f>IFERROR(INDEX(LMH_PTS,MATCH(AI500,LMH_KEY,0)),0)</f>
        <v>1</v>
      </c>
      <c r="BZ500" s="21">
        <f>IFERROR(INDEX(LMH_PTS,MATCH(AJ500,LMH_KEY,0)),0)</f>
        <v>1</v>
      </c>
      <c r="CA500" s="21">
        <f>IFERROR(INDEX(LMH_PTS,MATCH(AK500,LMH_KEY,0)),0)</f>
        <v>1</v>
      </c>
      <c r="CB500" s="21">
        <f>IFERROR(INDEX(LMH_PTS,MATCH(AL500,LMH_KEY,0)),0)</f>
        <v>1</v>
      </c>
      <c r="CC500" s="21">
        <f>IFERROR(INDEX(LMH_PTS,MATCH(AM500,LMH_KEY,0)),0)</f>
        <v>1</v>
      </c>
      <c r="CD500" s="21">
        <f>IFERROR(INDEX(LMH_PTS,MATCH(IF(AU500&lt;&gt;"",AU500,AG500),LMH_KEY,0)),0)</f>
        <v>9</v>
      </c>
      <c r="CE500" s="21">
        <f>IFERROR(INDEX(LMH_PTS,MATCH(IF(AV500&lt;&gt;"",AV500,AH500),LMH_KEY,0)),0)</f>
        <v>3</v>
      </c>
      <c r="CF500" s="21">
        <f>IFERROR(INDEX(LMH_PTS,MATCH(IF(AW500&lt;&gt;"",AW500,AI500),LMH_KEY,0)),0)</f>
        <v>1</v>
      </c>
      <c r="CG500" s="21">
        <f>IFERROR(INDEX(LMH_PTS,MATCH(IF(AX500&lt;&gt;"",AX500,AJ500),LMH_KEY,0)),0)</f>
        <v>1</v>
      </c>
      <c r="CH500" s="21">
        <f>IFERROR(INDEX(LMH_PTS,MATCH(IF(AY500&lt;&gt;"",AY500,AK500),LMH_KEY,0)),0)</f>
        <v>1</v>
      </c>
      <c r="CI500" s="21">
        <f>IFERROR(INDEX(LMH_PTS,MATCH(IF(AZ500&lt;&gt;"",AZ500,AL500),LMH_KEY,0)),0)</f>
        <v>1</v>
      </c>
      <c r="CJ500" s="21">
        <f>IFERROR(INDEX(LMH_PTS,MATCH(IF(BA500&lt;&gt;"",BA500,AM500),LMH_KEY,0)),0)</f>
        <v>1</v>
      </c>
      <c r="CK500" s="21">
        <f>IF(BB500="",0,IFERROR(INDEX(LMH_STEP,MATCH(BB500,LMH_KEY,0)),0))</f>
        <v>0</v>
      </c>
      <c r="CL500" s="21">
        <f>IF(BC500="",0,IFERROR(INDEX(LMH_STEP,MATCH(BC500,LMH_KEY,0)),0))</f>
        <v>0</v>
      </c>
      <c r="CM500" s="21">
        <f>IF(BD500="",0,IFERROR(INDEX(LMH_STEP,MATCH(BD500,LMH_KEY,0)),0))</f>
        <v>0</v>
      </c>
      <c r="CN500" s="21">
        <f>IF(BE500="",0,IFERROR(INDEX(LMH_STEP,MATCH(BE500,LMH_KEY,0)),0))</f>
        <v>-1</v>
      </c>
      <c r="CO500" s="21">
        <f>IF(BF500="",0,IFERROR(INDEX(LMH_STEP,MATCH(BF500,LMH_KEY,0)),0))</f>
        <v>0</v>
      </c>
      <c r="CP500" s="21">
        <f>IF(BG500="",0,IFERROR(INDEX(LMH_STEP,MATCH(BG500,LMH_KEY,0)),0))</f>
        <v>0</v>
      </c>
      <c r="CQ500" s="21">
        <f>IF(BH500="",0,IFERROR(INDEX(LMH_STEP,MATCH(BH500,LMH_KEY,0)),0))</f>
        <v>0</v>
      </c>
      <c r="CR500" s="21">
        <f>IF(BI500&lt;&gt;"",IFERROR(INDEX(LMH_STEP,MATCH(BI500,LMH_KEY,0)),0),CK500)</f>
        <v>0</v>
      </c>
      <c r="CS500" s="21">
        <f>IF(BJ500&lt;&gt;"",IFERROR(INDEX(LMH_STEP,MATCH(BJ500,LMH_KEY,0)),0),CL500)</f>
        <v>0</v>
      </c>
      <c r="CT500" s="21">
        <f>IF(BK500&lt;&gt;"",IFERROR(INDEX(LMH_STEP,MATCH(BK500,LMH_KEY,0)),0),CM500)</f>
        <v>0</v>
      </c>
      <c r="CU500" s="21">
        <f>IF(BL500&lt;&gt;"",IFERROR(INDEX(LMH_STEP,MATCH(BL500,LMH_KEY,0)),0),CN500)</f>
        <v>-1</v>
      </c>
      <c r="CV500" s="21">
        <f>IF(BM500&lt;&gt;"",IFERROR(INDEX(LMH_STEP,MATCH(BM500,LMH_KEY,0)),0),CO500)</f>
        <v>0</v>
      </c>
      <c r="CW500" s="21">
        <f>IF(BN500&lt;&gt;"",IFERROR(INDEX(LMH_STEP,MATCH(BN500,LMH_KEY,0)),0),CP500)</f>
        <v>0</v>
      </c>
      <c r="CX500" s="21">
        <f>IF(BO500&lt;&gt;"",IFERROR(INDEX(LMH_STEP,MATCH(BO500,LMH_KEY,0)),0),CQ500)</f>
        <v>0</v>
      </c>
      <c r="CY500" s="21">
        <f>COUNTA(BI500:BO500)+IF(BP500&lt;&gt;"",1,0)+IFERROR(INDEX(RM_LCNT,MATCH($U500,RM_KEY,0)),0)</f>
        <v>0</v>
      </c>
      <c r="CZ500" s="21">
        <f>IF((BW500+BX500+BY500+BZ500+CA500+CB500+CC500)=0,0,(BW500*CK500+BX500*CL500+BY500*CM500+BZ500*CN500+CA500*CO500+CB500*CP500+CC500*CQ500)/(BW500+BX500+BY500+BZ500+CA500+CB500+CC500))</f>
        <v>-0.0588235294117647</v>
      </c>
      <c r="DA500" s="21">
        <f>IF((CD500+CE500+CF500+CG500+CH500+CI500+CJ500)=0,0,(CD500*CR500+CE500*CS500+CF500*CT500+CG500*CU500+CH500*CV500+CI500*CW500+CJ500*CX500)/(CD500+CE500+CF500+CG500+CH500+CI500+CJ500))</f>
        <v>-0.0588235294117647</v>
      </c>
    </row>
    <row r="501" ht="70" customHeight="1">
      <c r="A501" s="59" t="inlineStr">
        <is>
          <t>CARBON</t>
        </is>
      </c>
      <c r="B501" s="17" t="inlineStr">
        <is>
          <t>Technology</t>
        </is>
      </c>
      <c r="C501" s="17" t="n">
        <v>4</v>
      </c>
      <c r="D501" s="17" t="inlineStr">
        <is>
          <t>IRIS2394</t>
        </is>
      </c>
      <c r="E501" s="17" t="inlineStr">
        <is>
          <t>Meet Patel</t>
        </is>
      </c>
      <c r="F501" s="17" t="inlineStr">
        <is>
          <t>Trainee Software Engineer</t>
        </is>
      </c>
      <c r="G501" s="17" t="inlineStr">
        <is>
          <t>Alpesh Chaudhari</t>
        </is>
      </c>
      <c r="H501" s="17" t="inlineStr">
        <is>
          <t>IRIS2021</t>
        </is>
      </c>
      <c r="I501" s="17" t="n">
        <v>1.2</v>
      </c>
      <c r="J501" s="17" t="inlineStr">
        <is>
          <t>B.Sc</t>
        </is>
      </c>
      <c r="K501" s="17" t="inlineStr">
        <is>
          <t>L2 – Trainee</t>
        </is>
      </c>
      <c r="L501" s="82" t="inlineStr">
        <is>
          <t>20 of 20</t>
        </is>
      </c>
      <c r="M501" s="83"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N501" s="83" t="inlineStr">
        <is>
          <t>Annual · set by manager: 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t>
        </is>
      </c>
      <c r="O501" s="83" t="inlineStr">
        <is>
          <t>Latest rating: Not rated · manager · 9-box: Future Leader</t>
        </is>
      </c>
      <c r="P501" s="83" t="inlineStr">
        <is>
          <t>Complexity &amp; Expertise: A2: own survey / KRA answers · summarised by the rater; not quoted → moved up 0.5
Autonomy &amp; Decision: A2: Decides how to implement technical solutions for own tasks → moved up 0.5
Accountability &amp; Impact: A2: own survey / KRA answers · summarised by the rater; not quoted → moved up 0.5
Leadership &amp; Strategy: A2: Says helps others who need help → moved up 0.5</t>
        </is>
      </c>
      <c r="Q501" s="84" t="inlineStr">
        <is>
          <t>Open ▸</t>
        </is>
      </c>
      <c r="R501" s="84" t="inlineStr">
        <is>
          <t>Card ▸</t>
        </is>
      </c>
      <c r="S501" s="85" t="inlineStr">
        <is>
          <t>Engineering &amp; Development</t>
        </is>
      </c>
      <c r="T501" s="86" t="inlineStr">
        <is>
          <t>Backend Development</t>
        </is>
      </c>
      <c r="U501" s="86" t="inlineStr">
        <is>
          <t>R032</t>
        </is>
      </c>
      <c r="V501" s="86" t="inlineStr">
        <is>
          <t>Backend Development · IC</t>
        </is>
      </c>
      <c r="W501" s="101" t="inlineStr">
        <is>
          <t>A2</t>
        </is>
      </c>
      <c r="X501" s="86" t="inlineStr">
        <is>
          <t>Band A · Practitioner</t>
        </is>
      </c>
      <c r="Y501" s="86" t="inlineStr">
        <is>
          <t>Software Engineer</t>
        </is>
      </c>
      <c r="Z501" s="86" t="n"/>
      <c r="AA501" s="86" t="inlineStr">
        <is>
          <t>Placed at A2 by the evidence: six ratings × market-derived weights and rules R1–R13 · no move needed for the reporting line</t>
        </is>
      </c>
      <c r="AB501" s="86" t="n"/>
      <c r="AC501" s="88" t="inlineStr">
        <is>
          <t>A2</t>
        </is>
      </c>
      <c r="AD501" s="21" t="inlineStr">
        <is>
          <t>Medium · 1.2 yrs vs market 0–3 yrs for A2</t>
        </is>
      </c>
      <c r="AE501" s="21" t="n"/>
      <c r="AF501" s="21" t="inlineStr">
        <is>
          <t>P1–P2 · SFIA 2 Assist</t>
        </is>
      </c>
      <c r="AG501" s="89" t="str">
        <f>IFERROR(IF(INDEX(RM_I_C,MATCH($U501,RM_KEY,0))="","",INDEX(RM_I_C,MATCH($U501,RM_KEY,0))),"")</f>
        <v>H</v>
      </c>
      <c r="AH501" s="90" t="str">
        <f>IFERROR(IF(INDEX(RM_I_Au,MATCH($U501,RM_KEY,0))="","",INDEX(RM_I_Au,MATCH($U501,RM_KEY,0))),"")</f>
        <v>M</v>
      </c>
      <c r="AI501" s="90" t="str">
        <f>IFERROR(IF(INDEX(RM_I_Ac,MATCH($U501,RM_KEY,0))="","",INDEX(RM_I_Ac,MATCH($U501,RM_KEY,0))),"")</f>
        <v>L</v>
      </c>
      <c r="AJ501" s="90" t="str">
        <f>IFERROR(IF(INDEX(RM_I_L,MATCH($U501,RM_KEY,0))="","",INDEX(RM_I_L,MATCH($U501,RM_KEY,0))),"")</f>
        <v>L</v>
      </c>
      <c r="AK501" s="90" t="str">
        <f>IFERROR(IF(INDEX(RM_I_BI,MATCH($U501,RM_KEY,0))="","",INDEX(RM_I_BI,MATCH($U501,RM_KEY,0))),"")</f>
        <v>L</v>
      </c>
      <c r="AL501" s="90" t="str">
        <f>IFERROR(IF(INDEX(RM_I_Exp,MATCH($U501,RM_KEY,0))="","",INDEX(RM_I_Exp,MATCH($U501,RM_KEY,0))),"")</f>
        <v>L</v>
      </c>
      <c r="AM501" s="90" t="str">
        <f>IFERROR(IF(INDEX(RM_I_Edu,MATCH($U501,RM_KEY,0))="","",INDEX(RM_I_Edu,MATCH($U501,RM_KEY,0))),"")</f>
        <v>L</v>
      </c>
      <c r="AN501" s="91" t="str">
        <f>IFERROR(IF(INDEX(RM_M_C,MATCH($U501,RM_KEY,0))="","",INDEX(RM_M_C,MATCH($U501,RM_KEY,0))),"")</f>
        <v>H</v>
      </c>
      <c r="AO501" s="92" t="str">
        <f>IFERROR(IF(INDEX(RM_M_Au,MATCH($U501,RM_KEY,0))="","",INDEX(RM_M_Au,MATCH($U501,RM_KEY,0))),"")</f>
        <v>M</v>
      </c>
      <c r="AP501" s="92" t="str">
        <f>IFERROR(IF(INDEX(RM_M_Ac,MATCH($U501,RM_KEY,0))="","",INDEX(RM_M_Ac,MATCH($U501,RM_KEY,0))),"")</f>
        <v>M</v>
      </c>
      <c r="AQ501" s="92" t="str">
        <f>IFERROR(IF(INDEX(RM_M_L,MATCH($U501,RM_KEY,0))="","",INDEX(RM_M_L,MATCH($U501,RM_KEY,0))),"")</f>
        <v>L</v>
      </c>
      <c r="AR501" s="92" t="str">
        <f>IFERROR(IF(INDEX(RM_M_BI,MATCH($U501,RM_KEY,0))="","",INDEX(RM_M_BI,MATCH($U501,RM_KEY,0))),"")</f>
        <v>L</v>
      </c>
      <c r="AS501" s="92" t="str">
        <f>IFERROR(IF(INDEX(RM_M_Exp,MATCH($U501,RM_KEY,0))="","",INDEX(RM_M_Exp,MATCH($U501,RM_KEY,0))),"")</f>
        <v>L</v>
      </c>
      <c r="AT501" s="92" t="str">
        <f>IFERROR(IF(INDEX(RM_M_Edu,MATCH($U501,RM_KEY,0))="","",INDEX(RM_M_Edu,MATCH($U501,RM_KEY,0))),"")</f>
        <v>L</v>
      </c>
      <c r="AU501" s="93" t="str">
        <f>IFERROR(IF(INDEX(RM_L_C,MATCH($U501,RM_KEY,0))="","",INDEX(RM_L_C,MATCH($U501,RM_KEY,0))),"")</f>
        <v/>
      </c>
      <c r="AV501" s="94" t="str">
        <f>IFERROR(IF(INDEX(RM_L_Au,MATCH($U501,RM_KEY,0))="","",INDEX(RM_L_Au,MATCH($U501,RM_KEY,0))),"")</f>
        <v/>
      </c>
      <c r="AW501" s="94" t="str">
        <f>IFERROR(IF(INDEX(RM_L_Ac,MATCH($U501,RM_KEY,0))="","",INDEX(RM_L_Ac,MATCH($U501,RM_KEY,0))),"")</f>
        <v/>
      </c>
      <c r="AX501" s="94" t="str">
        <f>IFERROR(IF(INDEX(RM_L_L,MATCH($U501,RM_KEY,0))="","",INDEX(RM_L_L,MATCH($U501,RM_KEY,0))),"")</f>
        <v/>
      </c>
      <c r="AY501" s="94" t="str">
        <f>IFERROR(IF(INDEX(RM_L_BI,MATCH($U501,RM_KEY,0))="","",INDEX(RM_L_BI,MATCH($U501,RM_KEY,0))),"")</f>
        <v/>
      </c>
      <c r="AZ501" s="94" t="str">
        <f>IFERROR(IF(INDEX(RM_L_Exp,MATCH($U501,RM_KEY,0))="","",INDEX(RM_L_Exp,MATCH($U501,RM_KEY,0))),"")</f>
        <v/>
      </c>
      <c r="BA501" s="94" t="str">
        <f>IFERROR(IF(INDEX(RM_L_Edu,MATCH($U501,RM_KEY,0))="","",INDEX(RM_L_Edu,MATCH($U501,RM_KEY,0))),"")</f>
        <v/>
      </c>
      <c r="BB501" s="89" t="inlineStr">
        <is>
          <t>M</t>
        </is>
      </c>
      <c r="BC501" s="90" t="inlineStr">
        <is>
          <t>M</t>
        </is>
      </c>
      <c r="BD501" s="90" t="inlineStr">
        <is>
          <t>M</t>
        </is>
      </c>
      <c r="BE501" s="90" t="inlineStr">
        <is>
          <t>M</t>
        </is>
      </c>
      <c r="BF501" s="90" t="n"/>
      <c r="BG501" s="90" t="inlineStr">
        <is>
          <t>M</t>
        </is>
      </c>
      <c r="BH501" s="90" t="inlineStr">
        <is>
          <t>M</t>
        </is>
      </c>
      <c r="BI501" s="93" t="n"/>
      <c r="BJ501" s="94" t="n"/>
      <c r="BK501" s="94" t="n"/>
      <c r="BL501" s="94" t="n"/>
      <c r="BM501" s="94" t="n"/>
      <c r="BN501" s="94" t="n"/>
      <c r="BO501" s="94" t="n"/>
      <c r="BP501" s="63" t="n"/>
      <c r="BQ501" s="95" t="str">
        <f>IF(CY501=0,"",IF(BP501&lt;&gt;"",BP501,IF(LEFT(W501,1)="X",W501,IF(OR(W501="B+",W501="C+"),INDEX(LAD_PC,MAX(1,MIN(14,MATCH(W501,LAD_PC,0)+IF((DA501-CZ501)&gt;=0.5,1,IF((DA501-CZ501)&lt;=-0.5,-1,0))))),INDEX(LAD_STD,MAX(1,MIN(12,MATCH(W501,LAD_STD,0)+IF((DA501-CZ501)&gt;=0.5,1,IF((DA501-CZ501)&lt;=-0.5,-1,0)))))))))</f>
        <v/>
      </c>
      <c r="BR501" s="86" t="str">
        <f>IF(BQ501="","",IFERROR(CHOOSE(INDEX(B_RANK,MATCH(BQ501,B_LVL,0)),"Band A · Practitioner","Band B · Specialist / Manager","B+ · Player-Coach","Band C · Principal / Head","C+ · Player-Coach","Band D · Business leadership","Band E · Enterprise leadership"),"Band X · Consultant"))</f>
        <v/>
      </c>
      <c r="BS501" s="86" t="str">
        <f>IF(BQ501="","",IF(BQ501=W501,"• Same",IF(INDEX(B_VAL,MATCH(BQ501,B_LVL,0))&gt;INDEX(B_VAL,MATCH(W501,B_LVL,0)),"▲ Up","▼ Down")))</f>
        <v/>
      </c>
      <c r="BT501" s="95" t="str">
        <f>IF(BQ501&lt;&gt;"",BQ501,W501)</f>
        <v>A2</v>
      </c>
      <c r="BU501" s="86" t="str">
        <f>IFERROR(IF($H501="","—",IF(OR(LEFT(BT501,1)="X",LEFT(INDEX($BT$7:$BT$592,MATCH($H501,$D$7:$D$592,0)),1)="X"),"—",IF(AND(LEFT(BT501,1)="E",LEFT(INDEX($BT$7:$BT$592,MATCH($H501,$D$7:$D$592,0)),1)="E"),"Exception · Band E",IF(INDEX(B_VAL,MATCH(BT501,B_LVL,0))&gt;=INDEX(B_VAL,MATCH(INDEX($BT$7:$BT$592,MATCH($H501,$D$7:$D$592,0)),B_LVL,0)),"⚠ At or above the manager",IF(INDEX(B_RANK,MATCH(BT501,B_LVL,0))=INDEX(B_RANK,MATCH(INDEX($BT$7:$BT$592,MATCH($H501,$D$7:$D$592,0)),B_LVL,0)),"⚠ Same band as the manager","OK"))))),"—")</f>
        <v>OK</v>
      </c>
      <c r="BV501" s="64" t="n"/>
      <c r="BW501" s="20">
        <f>IFERROR(INDEX(LMH_PTS,MATCH(AG501,LMH_KEY,0)),0)</f>
        <v>9</v>
      </c>
      <c r="BX501" s="21">
        <f>IFERROR(INDEX(LMH_PTS,MATCH(AH501,LMH_KEY,0)),0)</f>
        <v>3</v>
      </c>
      <c r="BY501" s="21">
        <f>IFERROR(INDEX(LMH_PTS,MATCH(AI501,LMH_KEY,0)),0)</f>
        <v>1</v>
      </c>
      <c r="BZ501" s="21">
        <f>IFERROR(INDEX(LMH_PTS,MATCH(AJ501,LMH_KEY,0)),0)</f>
        <v>1</v>
      </c>
      <c r="CA501" s="21">
        <f>IFERROR(INDEX(LMH_PTS,MATCH(AK501,LMH_KEY,0)),0)</f>
        <v>1</v>
      </c>
      <c r="CB501" s="21">
        <f>IFERROR(INDEX(LMH_PTS,MATCH(AL501,LMH_KEY,0)),0)</f>
        <v>1</v>
      </c>
      <c r="CC501" s="21">
        <f>IFERROR(INDEX(LMH_PTS,MATCH(AM501,LMH_KEY,0)),0)</f>
        <v>1</v>
      </c>
      <c r="CD501" s="21">
        <f>IFERROR(INDEX(LMH_PTS,MATCH(IF(AU501&lt;&gt;"",AU501,AG501),LMH_KEY,0)),0)</f>
        <v>9</v>
      </c>
      <c r="CE501" s="21">
        <f>IFERROR(INDEX(LMH_PTS,MATCH(IF(AV501&lt;&gt;"",AV501,AH501),LMH_KEY,0)),0)</f>
        <v>3</v>
      </c>
      <c r="CF501" s="21">
        <f>IFERROR(INDEX(LMH_PTS,MATCH(IF(AW501&lt;&gt;"",AW501,AI501),LMH_KEY,0)),0)</f>
        <v>1</v>
      </c>
      <c r="CG501" s="21">
        <f>IFERROR(INDEX(LMH_PTS,MATCH(IF(AX501&lt;&gt;"",AX501,AJ501),LMH_KEY,0)),0)</f>
        <v>1</v>
      </c>
      <c r="CH501" s="21">
        <f>IFERROR(INDEX(LMH_PTS,MATCH(IF(AY501&lt;&gt;"",AY501,AK501),LMH_KEY,0)),0)</f>
        <v>1</v>
      </c>
      <c r="CI501" s="21">
        <f>IFERROR(INDEX(LMH_PTS,MATCH(IF(AZ501&lt;&gt;"",AZ501,AL501),LMH_KEY,0)),0)</f>
        <v>1</v>
      </c>
      <c r="CJ501" s="21">
        <f>IFERROR(INDEX(LMH_PTS,MATCH(IF(BA501&lt;&gt;"",BA501,AM501),LMH_KEY,0)),0)</f>
        <v>1</v>
      </c>
      <c r="CK501" s="21">
        <f>IF(BB501="",0,IFERROR(INDEX(LMH_STEP,MATCH(BB501,LMH_KEY,0)),0))</f>
        <v>0</v>
      </c>
      <c r="CL501" s="21">
        <f>IF(BC501="",0,IFERROR(INDEX(LMH_STEP,MATCH(BC501,LMH_KEY,0)),0))</f>
        <v>0</v>
      </c>
      <c r="CM501" s="21">
        <f>IF(BD501="",0,IFERROR(INDEX(LMH_STEP,MATCH(BD501,LMH_KEY,0)),0))</f>
        <v>0</v>
      </c>
      <c r="CN501" s="21">
        <f>IF(BE501="",0,IFERROR(INDEX(LMH_STEP,MATCH(BE501,LMH_KEY,0)),0))</f>
        <v>0</v>
      </c>
      <c r="CO501" s="21">
        <f>IF(BF501="",0,IFERROR(INDEX(LMH_STEP,MATCH(BF501,LMH_KEY,0)),0))</f>
        <v>0</v>
      </c>
      <c r="CP501" s="21">
        <f>IF(BG501="",0,IFERROR(INDEX(LMH_STEP,MATCH(BG501,LMH_KEY,0)),0))</f>
        <v>0</v>
      </c>
      <c r="CQ501" s="21">
        <f>IF(BH501="",0,IFERROR(INDEX(LMH_STEP,MATCH(BH501,LMH_KEY,0)),0))</f>
        <v>0</v>
      </c>
      <c r="CR501" s="21">
        <f>IF(BI501&lt;&gt;"",IFERROR(INDEX(LMH_STEP,MATCH(BI501,LMH_KEY,0)),0),CK501)</f>
        <v>0</v>
      </c>
      <c r="CS501" s="21">
        <f>IF(BJ501&lt;&gt;"",IFERROR(INDEX(LMH_STEP,MATCH(BJ501,LMH_KEY,0)),0),CL501)</f>
        <v>0</v>
      </c>
      <c r="CT501" s="21">
        <f>IF(BK501&lt;&gt;"",IFERROR(INDEX(LMH_STEP,MATCH(BK501,LMH_KEY,0)),0),CM501)</f>
        <v>0</v>
      </c>
      <c r="CU501" s="21">
        <f>IF(BL501&lt;&gt;"",IFERROR(INDEX(LMH_STEP,MATCH(BL501,LMH_KEY,0)),0),CN501)</f>
        <v>0</v>
      </c>
      <c r="CV501" s="21">
        <f>IF(BM501&lt;&gt;"",IFERROR(INDEX(LMH_STEP,MATCH(BM501,LMH_KEY,0)),0),CO501)</f>
        <v>0</v>
      </c>
      <c r="CW501" s="21">
        <f>IF(BN501&lt;&gt;"",IFERROR(INDEX(LMH_STEP,MATCH(BN501,LMH_KEY,0)),0),CP501)</f>
        <v>0</v>
      </c>
      <c r="CX501" s="21">
        <f>IF(BO501&lt;&gt;"",IFERROR(INDEX(LMH_STEP,MATCH(BO501,LMH_KEY,0)),0),CQ501)</f>
        <v>0</v>
      </c>
      <c r="CY501" s="21">
        <f>COUNTA(BI501:BO501)+IF(BP501&lt;&gt;"",1,0)+IFERROR(INDEX(RM_LCNT,MATCH($U501,RM_KEY,0)),0)</f>
        <v>0</v>
      </c>
      <c r="CZ501" s="21">
        <f>IF((BW501+BX501+BY501+BZ501+CA501+CB501+CC501)=0,0,(BW501*CK501+BX501*CL501+BY501*CM501+BZ501*CN501+CA501*CO501+CB501*CP501+CC501*CQ501)/(BW501+BX501+BY501+BZ501+CA501+CB501+CC501))</f>
        <v>0</v>
      </c>
      <c r="DA501" s="21">
        <f>IF((CD501+CE501+CF501+CG501+CH501+CI501+CJ501)=0,0,(CD501*CR501+CE501*CS501+CF501*CT501+CG501*CU501+CH501*CV501+CI501*CW501+CJ501*CX501)/(CD501+CE501+CF501+CG501+CH501+CI501+CJ501))</f>
        <v>0</v>
      </c>
    </row>
    <row r="502" ht="70" customHeight="1">
      <c r="A502" s="59" t="inlineStr">
        <is>
          <t>CARBON</t>
        </is>
      </c>
      <c r="B502" s="17" t="inlineStr">
        <is>
          <t>Technology</t>
        </is>
      </c>
      <c r="C502" s="17" t="n">
        <v>4</v>
      </c>
      <c r="D502" s="17" t="inlineStr">
        <is>
          <t>IRIS2454</t>
        </is>
      </c>
      <c r="E502" s="17" t="inlineStr">
        <is>
          <t>Ayush Sharma</t>
        </is>
      </c>
      <c r="F502" s="17" t="inlineStr">
        <is>
          <t>Trainee Software Engineer</t>
        </is>
      </c>
      <c r="G502" s="17" t="inlineStr">
        <is>
          <t>Alpesh Chaudhari</t>
        </is>
      </c>
      <c r="H502" s="17" t="inlineStr">
        <is>
          <t>IRIS2021</t>
        </is>
      </c>
      <c r="I502" s="17" t="n">
        <v>0.8</v>
      </c>
      <c r="J502" s="17" t="inlineStr">
        <is>
          <t>B.Tech</t>
        </is>
      </c>
      <c r="K502" s="17" t="inlineStr">
        <is>
          <t>L2 – Trainee</t>
        </is>
      </c>
      <c r="L502" s="82" t="inlineStr">
        <is>
          <t>20 of 20</t>
        </is>
      </c>
      <c r="M502" s="83"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N502" s="83" t="inlineStr">
        <is>
          <t>Annual · set by manager: 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t>
        </is>
      </c>
      <c r="O502" s="83" t="inlineStr">
        <is>
          <t>Latest rating: Not rated · manager · 9-box: Trusted Professional</t>
        </is>
      </c>
      <c r="P502" s="83" t="n"/>
      <c r="Q502" s="84" t="inlineStr">
        <is>
          <t>Open ▸</t>
        </is>
      </c>
      <c r="R502" s="84" t="inlineStr">
        <is>
          <t>Card ▸</t>
        </is>
      </c>
      <c r="S502" s="85" t="inlineStr">
        <is>
          <t>Engineering &amp; Development</t>
        </is>
      </c>
      <c r="T502" s="86" t="inlineStr">
        <is>
          <t>Backend Development</t>
        </is>
      </c>
      <c r="U502" s="86" t="inlineStr">
        <is>
          <t>R032</t>
        </is>
      </c>
      <c r="V502" s="86" t="inlineStr">
        <is>
          <t>Backend Development · IC</t>
        </is>
      </c>
      <c r="W502" s="101" t="inlineStr">
        <is>
          <t>A1</t>
        </is>
      </c>
      <c r="X502" s="86" t="inlineStr">
        <is>
          <t>Band A · Practitioner</t>
        </is>
      </c>
      <c r="Y502" s="86" t="inlineStr">
        <is>
          <t>Trainee Software Engineer</t>
        </is>
      </c>
      <c r="Z502" s="86" t="n"/>
      <c r="AA502" s="86" t="inlineStr">
        <is>
          <t>Placed at A1 by the evidence: six ratings × market-derived weights and rules R1–R13 · no move needed for the reporting line</t>
        </is>
      </c>
      <c r="AB502" s="86" t="n"/>
      <c r="AC502" s="88" t="n"/>
      <c r="AD502" s="21" t="n"/>
      <c r="AE502" s="21" t="n"/>
      <c r="AF502" s="21" t="inlineStr">
        <is>
          <t>Entry / P1 · intern · SFIA 1 Follow</t>
        </is>
      </c>
      <c r="AG502" s="89" t="str">
        <f>IFERROR(IF(INDEX(RM_I_C,MATCH($U502,RM_KEY,0))="","",INDEX(RM_I_C,MATCH($U502,RM_KEY,0))),"")</f>
        <v>H</v>
      </c>
      <c r="AH502" s="90" t="str">
        <f>IFERROR(IF(INDEX(RM_I_Au,MATCH($U502,RM_KEY,0))="","",INDEX(RM_I_Au,MATCH($U502,RM_KEY,0))),"")</f>
        <v>M</v>
      </c>
      <c r="AI502" s="90" t="str">
        <f>IFERROR(IF(INDEX(RM_I_Ac,MATCH($U502,RM_KEY,0))="","",INDEX(RM_I_Ac,MATCH($U502,RM_KEY,0))),"")</f>
        <v>L</v>
      </c>
      <c r="AJ502" s="90" t="str">
        <f>IFERROR(IF(INDEX(RM_I_L,MATCH($U502,RM_KEY,0))="","",INDEX(RM_I_L,MATCH($U502,RM_KEY,0))),"")</f>
        <v>L</v>
      </c>
      <c r="AK502" s="90" t="str">
        <f>IFERROR(IF(INDEX(RM_I_BI,MATCH($U502,RM_KEY,0))="","",INDEX(RM_I_BI,MATCH($U502,RM_KEY,0))),"")</f>
        <v>L</v>
      </c>
      <c r="AL502" s="90" t="str">
        <f>IFERROR(IF(INDEX(RM_I_Exp,MATCH($U502,RM_KEY,0))="","",INDEX(RM_I_Exp,MATCH($U502,RM_KEY,0))),"")</f>
        <v>L</v>
      </c>
      <c r="AM502" s="90" t="str">
        <f>IFERROR(IF(INDEX(RM_I_Edu,MATCH($U502,RM_KEY,0))="","",INDEX(RM_I_Edu,MATCH($U502,RM_KEY,0))),"")</f>
        <v>L</v>
      </c>
      <c r="AN502" s="91" t="str">
        <f>IFERROR(IF(INDEX(RM_M_C,MATCH($U502,RM_KEY,0))="","",INDEX(RM_M_C,MATCH($U502,RM_KEY,0))),"")</f>
        <v>H</v>
      </c>
      <c r="AO502" s="92" t="str">
        <f>IFERROR(IF(INDEX(RM_M_Au,MATCH($U502,RM_KEY,0))="","",INDEX(RM_M_Au,MATCH($U502,RM_KEY,0))),"")</f>
        <v>M</v>
      </c>
      <c r="AP502" s="92" t="str">
        <f>IFERROR(IF(INDEX(RM_M_Ac,MATCH($U502,RM_KEY,0))="","",INDEX(RM_M_Ac,MATCH($U502,RM_KEY,0))),"")</f>
        <v>M</v>
      </c>
      <c r="AQ502" s="92" t="str">
        <f>IFERROR(IF(INDEX(RM_M_L,MATCH($U502,RM_KEY,0))="","",INDEX(RM_M_L,MATCH($U502,RM_KEY,0))),"")</f>
        <v>L</v>
      </c>
      <c r="AR502" s="92" t="str">
        <f>IFERROR(IF(INDEX(RM_M_BI,MATCH($U502,RM_KEY,0))="","",INDEX(RM_M_BI,MATCH($U502,RM_KEY,0))),"")</f>
        <v>L</v>
      </c>
      <c r="AS502" s="92" t="str">
        <f>IFERROR(IF(INDEX(RM_M_Exp,MATCH($U502,RM_KEY,0))="","",INDEX(RM_M_Exp,MATCH($U502,RM_KEY,0))),"")</f>
        <v>L</v>
      </c>
      <c r="AT502" s="92" t="str">
        <f>IFERROR(IF(INDEX(RM_M_Edu,MATCH($U502,RM_KEY,0))="","",INDEX(RM_M_Edu,MATCH($U502,RM_KEY,0))),"")</f>
        <v>L</v>
      </c>
      <c r="AU502" s="93" t="str">
        <f>IFERROR(IF(INDEX(RM_L_C,MATCH($U502,RM_KEY,0))="","",INDEX(RM_L_C,MATCH($U502,RM_KEY,0))),"")</f>
        <v/>
      </c>
      <c r="AV502" s="94" t="str">
        <f>IFERROR(IF(INDEX(RM_L_Au,MATCH($U502,RM_KEY,0))="","",INDEX(RM_L_Au,MATCH($U502,RM_KEY,0))),"")</f>
        <v/>
      </c>
      <c r="AW502" s="94" t="str">
        <f>IFERROR(IF(INDEX(RM_L_Ac,MATCH($U502,RM_KEY,0))="","",INDEX(RM_L_Ac,MATCH($U502,RM_KEY,0))),"")</f>
        <v/>
      </c>
      <c r="AX502" s="94" t="str">
        <f>IFERROR(IF(INDEX(RM_L_L,MATCH($U502,RM_KEY,0))="","",INDEX(RM_L_L,MATCH($U502,RM_KEY,0))),"")</f>
        <v/>
      </c>
      <c r="AY502" s="94" t="str">
        <f>IFERROR(IF(INDEX(RM_L_BI,MATCH($U502,RM_KEY,0))="","",INDEX(RM_L_BI,MATCH($U502,RM_KEY,0))),"")</f>
        <v/>
      </c>
      <c r="AZ502" s="94" t="str">
        <f>IFERROR(IF(INDEX(RM_L_Exp,MATCH($U502,RM_KEY,0))="","",INDEX(RM_L_Exp,MATCH($U502,RM_KEY,0))),"")</f>
        <v/>
      </c>
      <c r="BA502" s="94" t="str">
        <f>IFERROR(IF(INDEX(RM_L_Edu,MATCH($U502,RM_KEY,0))="","",INDEX(RM_L_Edu,MATCH($U502,RM_KEY,0))),"")</f>
        <v/>
      </c>
      <c r="BB502" s="89" t="n"/>
      <c r="BC502" s="90" t="n"/>
      <c r="BD502" s="90" t="n"/>
      <c r="BE502" s="90" t="n"/>
      <c r="BF502" s="90" t="n"/>
      <c r="BG502" s="90" t="inlineStr">
        <is>
          <t>M</t>
        </is>
      </c>
      <c r="BH502" s="90" t="inlineStr">
        <is>
          <t>M</t>
        </is>
      </c>
      <c r="BI502" s="93" t="n"/>
      <c r="BJ502" s="94" t="n"/>
      <c r="BK502" s="94" t="n"/>
      <c r="BL502" s="94" t="n"/>
      <c r="BM502" s="94" t="n"/>
      <c r="BN502" s="94" t="n"/>
      <c r="BO502" s="94" t="n"/>
      <c r="BP502" s="63" t="n"/>
      <c r="BQ502" s="95" t="str">
        <f>IF(CY502=0,"",IF(BP502&lt;&gt;"",BP502,IF(LEFT(W502,1)="X",W502,IF(OR(W502="B+",W502="C+"),INDEX(LAD_PC,MAX(1,MIN(14,MATCH(W502,LAD_PC,0)+IF((DA502-CZ502)&gt;=0.5,1,IF((DA502-CZ502)&lt;=-0.5,-1,0))))),INDEX(LAD_STD,MAX(1,MIN(12,MATCH(W502,LAD_STD,0)+IF((DA502-CZ502)&gt;=0.5,1,IF((DA502-CZ502)&lt;=-0.5,-1,0)))))))))</f>
        <v/>
      </c>
      <c r="BR502" s="86" t="str">
        <f>IF(BQ502="","",IFERROR(CHOOSE(INDEX(B_RANK,MATCH(BQ502,B_LVL,0)),"Band A · Practitioner","Band B · Specialist / Manager","B+ · Player-Coach","Band C · Principal / Head","C+ · Player-Coach","Band D · Business leadership","Band E · Enterprise leadership"),"Band X · Consultant"))</f>
        <v/>
      </c>
      <c r="BS502" s="86" t="str">
        <f>IF(BQ502="","",IF(BQ502=W502,"• Same",IF(INDEX(B_VAL,MATCH(BQ502,B_LVL,0))&gt;INDEX(B_VAL,MATCH(W502,B_LVL,0)),"▲ Up","▼ Down")))</f>
        <v/>
      </c>
      <c r="BT502" s="95" t="str">
        <f>IF(BQ502&lt;&gt;"",BQ502,W502)</f>
        <v>A1</v>
      </c>
      <c r="BU502" s="86" t="str">
        <f>IFERROR(IF($H502="","—",IF(OR(LEFT(BT502,1)="X",LEFT(INDEX($BT$7:$BT$592,MATCH($H502,$D$7:$D$592,0)),1)="X"),"—",IF(AND(LEFT(BT502,1)="E",LEFT(INDEX($BT$7:$BT$592,MATCH($H502,$D$7:$D$592,0)),1)="E"),"Exception · Band E",IF(INDEX(B_VAL,MATCH(BT502,B_LVL,0))&gt;=INDEX(B_VAL,MATCH(INDEX($BT$7:$BT$592,MATCH($H502,$D$7:$D$592,0)),B_LVL,0)),"⚠ At or above the manager",IF(INDEX(B_RANK,MATCH(BT502,B_LVL,0))=INDEX(B_RANK,MATCH(INDEX($BT$7:$BT$592,MATCH($H502,$D$7:$D$592,0)),B_LVL,0)),"⚠ Same band as the manager","OK"))))),"—")</f>
        <v>OK</v>
      </c>
      <c r="BV502" s="64" t="n"/>
      <c r="BW502" s="20">
        <f>IFERROR(INDEX(LMH_PTS,MATCH(AG502,LMH_KEY,0)),0)</f>
        <v>9</v>
      </c>
      <c r="BX502" s="21">
        <f>IFERROR(INDEX(LMH_PTS,MATCH(AH502,LMH_KEY,0)),0)</f>
        <v>3</v>
      </c>
      <c r="BY502" s="21">
        <f>IFERROR(INDEX(LMH_PTS,MATCH(AI502,LMH_KEY,0)),0)</f>
        <v>1</v>
      </c>
      <c r="BZ502" s="21">
        <f>IFERROR(INDEX(LMH_PTS,MATCH(AJ502,LMH_KEY,0)),0)</f>
        <v>1</v>
      </c>
      <c r="CA502" s="21">
        <f>IFERROR(INDEX(LMH_PTS,MATCH(AK502,LMH_KEY,0)),0)</f>
        <v>1</v>
      </c>
      <c r="CB502" s="21">
        <f>IFERROR(INDEX(LMH_PTS,MATCH(AL502,LMH_KEY,0)),0)</f>
        <v>1</v>
      </c>
      <c r="CC502" s="21">
        <f>IFERROR(INDEX(LMH_PTS,MATCH(AM502,LMH_KEY,0)),0)</f>
        <v>1</v>
      </c>
      <c r="CD502" s="21">
        <f>IFERROR(INDEX(LMH_PTS,MATCH(IF(AU502&lt;&gt;"",AU502,AG502),LMH_KEY,0)),0)</f>
        <v>9</v>
      </c>
      <c r="CE502" s="21">
        <f>IFERROR(INDEX(LMH_PTS,MATCH(IF(AV502&lt;&gt;"",AV502,AH502),LMH_KEY,0)),0)</f>
        <v>3</v>
      </c>
      <c r="CF502" s="21">
        <f>IFERROR(INDEX(LMH_PTS,MATCH(IF(AW502&lt;&gt;"",AW502,AI502),LMH_KEY,0)),0)</f>
        <v>1</v>
      </c>
      <c r="CG502" s="21">
        <f>IFERROR(INDEX(LMH_PTS,MATCH(IF(AX502&lt;&gt;"",AX502,AJ502),LMH_KEY,0)),0)</f>
        <v>1</v>
      </c>
      <c r="CH502" s="21">
        <f>IFERROR(INDEX(LMH_PTS,MATCH(IF(AY502&lt;&gt;"",AY502,AK502),LMH_KEY,0)),0)</f>
        <v>1</v>
      </c>
      <c r="CI502" s="21">
        <f>IFERROR(INDEX(LMH_PTS,MATCH(IF(AZ502&lt;&gt;"",AZ502,AL502),LMH_KEY,0)),0)</f>
        <v>1</v>
      </c>
      <c r="CJ502" s="21">
        <f>IFERROR(INDEX(LMH_PTS,MATCH(IF(BA502&lt;&gt;"",BA502,AM502),LMH_KEY,0)),0)</f>
        <v>1</v>
      </c>
      <c r="CK502" s="21">
        <f>IF(BB502="",0,IFERROR(INDEX(LMH_STEP,MATCH(BB502,LMH_KEY,0)),0))</f>
        <v>0</v>
      </c>
      <c r="CL502" s="21">
        <f>IF(BC502="",0,IFERROR(INDEX(LMH_STEP,MATCH(BC502,LMH_KEY,0)),0))</f>
        <v>0</v>
      </c>
      <c r="CM502" s="21">
        <f>IF(BD502="",0,IFERROR(INDEX(LMH_STEP,MATCH(BD502,LMH_KEY,0)),0))</f>
        <v>0</v>
      </c>
      <c r="CN502" s="21">
        <f>IF(BE502="",0,IFERROR(INDEX(LMH_STEP,MATCH(BE502,LMH_KEY,0)),0))</f>
        <v>0</v>
      </c>
      <c r="CO502" s="21">
        <f>IF(BF502="",0,IFERROR(INDEX(LMH_STEP,MATCH(BF502,LMH_KEY,0)),0))</f>
        <v>0</v>
      </c>
      <c r="CP502" s="21">
        <f>IF(BG502="",0,IFERROR(INDEX(LMH_STEP,MATCH(BG502,LMH_KEY,0)),0))</f>
        <v>0</v>
      </c>
      <c r="CQ502" s="21">
        <f>IF(BH502="",0,IFERROR(INDEX(LMH_STEP,MATCH(BH502,LMH_KEY,0)),0))</f>
        <v>0</v>
      </c>
      <c r="CR502" s="21">
        <f>IF(BI502&lt;&gt;"",IFERROR(INDEX(LMH_STEP,MATCH(BI502,LMH_KEY,0)),0),CK502)</f>
        <v>0</v>
      </c>
      <c r="CS502" s="21">
        <f>IF(BJ502&lt;&gt;"",IFERROR(INDEX(LMH_STEP,MATCH(BJ502,LMH_KEY,0)),0),CL502)</f>
        <v>0</v>
      </c>
      <c r="CT502" s="21">
        <f>IF(BK502&lt;&gt;"",IFERROR(INDEX(LMH_STEP,MATCH(BK502,LMH_KEY,0)),0),CM502)</f>
        <v>0</v>
      </c>
      <c r="CU502" s="21">
        <f>IF(BL502&lt;&gt;"",IFERROR(INDEX(LMH_STEP,MATCH(BL502,LMH_KEY,0)),0),CN502)</f>
        <v>0</v>
      </c>
      <c r="CV502" s="21">
        <f>IF(BM502&lt;&gt;"",IFERROR(INDEX(LMH_STEP,MATCH(BM502,LMH_KEY,0)),0),CO502)</f>
        <v>0</v>
      </c>
      <c r="CW502" s="21">
        <f>IF(BN502&lt;&gt;"",IFERROR(INDEX(LMH_STEP,MATCH(BN502,LMH_KEY,0)),0),CP502)</f>
        <v>0</v>
      </c>
      <c r="CX502" s="21">
        <f>IF(BO502&lt;&gt;"",IFERROR(INDEX(LMH_STEP,MATCH(BO502,LMH_KEY,0)),0),CQ502)</f>
        <v>0</v>
      </c>
      <c r="CY502" s="21">
        <f>COUNTA(BI502:BO502)+IF(BP502&lt;&gt;"",1,0)+IFERROR(INDEX(RM_LCNT,MATCH($U502,RM_KEY,0)),0)</f>
        <v>0</v>
      </c>
      <c r="CZ502" s="21">
        <f>IF((BW502+BX502+BY502+BZ502+CA502+CB502+CC502)=0,0,(BW502*CK502+BX502*CL502+BY502*CM502+BZ502*CN502+CA502*CO502+CB502*CP502+CC502*CQ502)/(BW502+BX502+BY502+BZ502+CA502+CB502+CC502))</f>
        <v>0</v>
      </c>
      <c r="DA502" s="21">
        <f>IF((CD502+CE502+CF502+CG502+CH502+CI502+CJ502)=0,0,(CD502*CR502+CE502*CS502+CF502*CT502+CG502*CU502+CH502*CV502+CI502*CW502+CJ502*CX502)/(CD502+CE502+CF502+CG502+CH502+CI502+CJ502))</f>
        <v>0</v>
      </c>
    </row>
    <row r="503" ht="70" customHeight="1">
      <c r="A503" s="59" t="inlineStr">
        <is>
          <t>CARBON</t>
        </is>
      </c>
      <c r="B503" s="17" t="inlineStr">
        <is>
          <t>Technology</t>
        </is>
      </c>
      <c r="C503" s="17" t="n">
        <v>3</v>
      </c>
      <c r="D503" s="17" t="inlineStr">
        <is>
          <t>IRIS2024</t>
        </is>
      </c>
      <c r="E503" s="17" t="inlineStr">
        <is>
          <t>Imtiyaz Pathan</t>
        </is>
      </c>
      <c r="F503" s="17" t="inlineStr">
        <is>
          <t>Software Engineer</t>
        </is>
      </c>
      <c r="G503" s="17" t="inlineStr">
        <is>
          <t>Dhiraj Suryawanshi</t>
        </is>
      </c>
      <c r="H503" s="17" t="inlineStr">
        <is>
          <t>IRIS1477</t>
        </is>
      </c>
      <c r="I503" s="17" t="n">
        <v>4.3</v>
      </c>
      <c r="J503" s="17" t="inlineStr">
        <is>
          <t>MCA</t>
        </is>
      </c>
      <c r="K503" s="17" t="inlineStr">
        <is>
          <t>L3 – Professional / Associate</t>
        </is>
      </c>
      <c r="L503" s="82" t="inlineStr">
        <is>
          <t>20 of 20</t>
        </is>
      </c>
      <c r="M503" s="83"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t>
        </is>
      </c>
      <c r="N503" s="83" t="inlineStr">
        <is>
          <t>Annual · set by manager: 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t>
        </is>
      </c>
      <c r="O503" s="83" t="inlineStr">
        <is>
          <t>Latest rating: Not rated · manager · 9-box: Trusted Professional</t>
        </is>
      </c>
      <c r="P503" s="83" t="inlineStr">
        <is>
          <t>Complexity &amp; Expertise: A2: own survey / KRA answers · summarised by the rater; not quoted → matches the start
Autonomy &amp; Decision: A2: Independent only on 'technical implementation' of own tasks → matches the start
Accountability &amp; Impact: A2: Own features and automation workflows working reliably; errors cause rework and bugs → matches the start
Leadership &amp; Strategy: A1: No guidance or review of others described → matches the start</t>
        </is>
      </c>
      <c r="Q503" s="84" t="inlineStr">
        <is>
          <t>Open ▸</t>
        </is>
      </c>
      <c r="R503" s="84" t="inlineStr">
        <is>
          <t>Card ▸</t>
        </is>
      </c>
      <c r="S503" s="85" t="inlineStr">
        <is>
          <t>Engineering &amp; Development</t>
        </is>
      </c>
      <c r="T503" s="86" t="inlineStr">
        <is>
          <t>Backend Development</t>
        </is>
      </c>
      <c r="U503" s="86" t="inlineStr">
        <is>
          <t>R032</t>
        </is>
      </c>
      <c r="V503" s="86" t="inlineStr">
        <is>
          <t>Backend Development · IC</t>
        </is>
      </c>
      <c r="W503" s="101" t="inlineStr">
        <is>
          <t>A3</t>
        </is>
      </c>
      <c r="X503" s="86" t="inlineStr">
        <is>
          <t>Band A · Practitioner</t>
        </is>
      </c>
      <c r="Y503" s="86" t="inlineStr">
        <is>
          <t>Senior Software Engineer</t>
        </is>
      </c>
      <c r="Z503" s="86" t="n"/>
      <c r="AA503" s="86" t="inlineStr">
        <is>
          <t>Placed at A3 by the evidence: six ratings × market-derived weights and rules R1–R13 · no move needed for the reporting line</t>
        </is>
      </c>
      <c r="AB503" s="86" t="n"/>
      <c r="AC503" s="88" t="inlineStr">
        <is>
          <t>A2</t>
        </is>
      </c>
      <c r="AD503" s="21" t="inlineStr">
        <is>
          <t>Medium · 4.3 yrs vs market 2–5 yrs for A3</t>
        </is>
      </c>
      <c r="AE503" s="21" t="n"/>
      <c r="AF503" s="21" t="inlineStr">
        <is>
          <t>P2 · SFIA 3 Apply</t>
        </is>
      </c>
      <c r="AG503" s="89" t="str">
        <f>IFERROR(IF(INDEX(RM_I_C,MATCH($U503,RM_KEY,0))="","",INDEX(RM_I_C,MATCH($U503,RM_KEY,0))),"")</f>
        <v>H</v>
      </c>
      <c r="AH503" s="90" t="str">
        <f>IFERROR(IF(INDEX(RM_I_Au,MATCH($U503,RM_KEY,0))="","",INDEX(RM_I_Au,MATCH($U503,RM_KEY,0))),"")</f>
        <v>M</v>
      </c>
      <c r="AI503" s="90" t="str">
        <f>IFERROR(IF(INDEX(RM_I_Ac,MATCH($U503,RM_KEY,0))="","",INDEX(RM_I_Ac,MATCH($U503,RM_KEY,0))),"")</f>
        <v>L</v>
      </c>
      <c r="AJ503" s="90" t="str">
        <f>IFERROR(IF(INDEX(RM_I_L,MATCH($U503,RM_KEY,0))="","",INDEX(RM_I_L,MATCH($U503,RM_KEY,0))),"")</f>
        <v>L</v>
      </c>
      <c r="AK503" s="90" t="str">
        <f>IFERROR(IF(INDEX(RM_I_BI,MATCH($U503,RM_KEY,0))="","",INDEX(RM_I_BI,MATCH($U503,RM_KEY,0))),"")</f>
        <v>L</v>
      </c>
      <c r="AL503" s="90" t="str">
        <f>IFERROR(IF(INDEX(RM_I_Exp,MATCH($U503,RM_KEY,0))="","",INDEX(RM_I_Exp,MATCH($U503,RM_KEY,0))),"")</f>
        <v>L</v>
      </c>
      <c r="AM503" s="90" t="str">
        <f>IFERROR(IF(INDEX(RM_I_Edu,MATCH($U503,RM_KEY,0))="","",INDEX(RM_I_Edu,MATCH($U503,RM_KEY,0))),"")</f>
        <v>L</v>
      </c>
      <c r="AN503" s="91" t="str">
        <f>IFERROR(IF(INDEX(RM_M_C,MATCH($U503,RM_KEY,0))="","",INDEX(RM_M_C,MATCH($U503,RM_KEY,0))),"")</f>
        <v>H</v>
      </c>
      <c r="AO503" s="92" t="str">
        <f>IFERROR(IF(INDEX(RM_M_Au,MATCH($U503,RM_KEY,0))="","",INDEX(RM_M_Au,MATCH($U503,RM_KEY,0))),"")</f>
        <v>M</v>
      </c>
      <c r="AP503" s="92" t="str">
        <f>IFERROR(IF(INDEX(RM_M_Ac,MATCH($U503,RM_KEY,0))="","",INDEX(RM_M_Ac,MATCH($U503,RM_KEY,0))),"")</f>
        <v>M</v>
      </c>
      <c r="AQ503" s="92" t="str">
        <f>IFERROR(IF(INDEX(RM_M_L,MATCH($U503,RM_KEY,0))="","",INDEX(RM_M_L,MATCH($U503,RM_KEY,0))),"")</f>
        <v>L</v>
      </c>
      <c r="AR503" s="92" t="str">
        <f>IFERROR(IF(INDEX(RM_M_BI,MATCH($U503,RM_KEY,0))="","",INDEX(RM_M_BI,MATCH($U503,RM_KEY,0))),"")</f>
        <v>L</v>
      </c>
      <c r="AS503" s="92" t="str">
        <f>IFERROR(IF(INDEX(RM_M_Exp,MATCH($U503,RM_KEY,0))="","",INDEX(RM_M_Exp,MATCH($U503,RM_KEY,0))),"")</f>
        <v>L</v>
      </c>
      <c r="AT503" s="92" t="str">
        <f>IFERROR(IF(INDEX(RM_M_Edu,MATCH($U503,RM_KEY,0))="","",INDEX(RM_M_Edu,MATCH($U503,RM_KEY,0))),"")</f>
        <v>L</v>
      </c>
      <c r="AU503" s="93" t="str">
        <f>IFERROR(IF(INDEX(RM_L_C,MATCH($U503,RM_KEY,0))="","",INDEX(RM_L_C,MATCH($U503,RM_KEY,0))),"")</f>
        <v/>
      </c>
      <c r="AV503" s="94" t="str">
        <f>IFERROR(IF(INDEX(RM_L_Au,MATCH($U503,RM_KEY,0))="","",INDEX(RM_L_Au,MATCH($U503,RM_KEY,0))),"")</f>
        <v/>
      </c>
      <c r="AW503" s="94" t="str">
        <f>IFERROR(IF(INDEX(RM_L_Ac,MATCH($U503,RM_KEY,0))="","",INDEX(RM_L_Ac,MATCH($U503,RM_KEY,0))),"")</f>
        <v/>
      </c>
      <c r="AX503" s="94" t="str">
        <f>IFERROR(IF(INDEX(RM_L_L,MATCH($U503,RM_KEY,0))="","",INDEX(RM_L_L,MATCH($U503,RM_KEY,0))),"")</f>
        <v/>
      </c>
      <c r="AY503" s="94" t="str">
        <f>IFERROR(IF(INDEX(RM_L_BI,MATCH($U503,RM_KEY,0))="","",INDEX(RM_L_BI,MATCH($U503,RM_KEY,0))),"")</f>
        <v/>
      </c>
      <c r="AZ503" s="94" t="str">
        <f>IFERROR(IF(INDEX(RM_L_Exp,MATCH($U503,RM_KEY,0))="","",INDEX(RM_L_Exp,MATCH($U503,RM_KEY,0))),"")</f>
        <v/>
      </c>
      <c r="BA503" s="94" t="str">
        <f>IFERROR(IF(INDEX(RM_L_Edu,MATCH($U503,RM_KEY,0))="","",INDEX(RM_L_Edu,MATCH($U503,RM_KEY,0))),"")</f>
        <v/>
      </c>
      <c r="BB503" s="89" t="inlineStr">
        <is>
          <t>L</t>
        </is>
      </c>
      <c r="BC503" s="90" t="inlineStr">
        <is>
          <t>L</t>
        </is>
      </c>
      <c r="BD503" s="90" t="inlineStr">
        <is>
          <t>L</t>
        </is>
      </c>
      <c r="BE503" s="90" t="inlineStr">
        <is>
          <t>L</t>
        </is>
      </c>
      <c r="BF503" s="90" t="n"/>
      <c r="BG503" s="90" t="inlineStr">
        <is>
          <t>H</t>
        </is>
      </c>
      <c r="BH503" s="90" t="inlineStr">
        <is>
          <t>H</t>
        </is>
      </c>
      <c r="BI503" s="93" t="n"/>
      <c r="BJ503" s="94" t="n"/>
      <c r="BK503" s="94" t="n"/>
      <c r="BL503" s="94" t="n"/>
      <c r="BM503" s="94" t="n"/>
      <c r="BN503" s="94" t="n"/>
      <c r="BO503" s="94" t="n"/>
      <c r="BP503" s="63" t="n"/>
      <c r="BQ503" s="95" t="str">
        <f>IF(CY503=0,"",IF(BP503&lt;&gt;"",BP503,IF(LEFT(W503,1)="X",W503,IF(OR(W503="B+",W503="C+"),INDEX(LAD_PC,MAX(1,MIN(14,MATCH(W503,LAD_PC,0)+IF((DA503-CZ503)&gt;=0.5,1,IF((DA503-CZ503)&lt;=-0.5,-1,0))))),INDEX(LAD_STD,MAX(1,MIN(12,MATCH(W503,LAD_STD,0)+IF((DA503-CZ503)&gt;=0.5,1,IF((DA503-CZ503)&lt;=-0.5,-1,0)))))))))</f>
        <v/>
      </c>
      <c r="BR503" s="86" t="str">
        <f>IF(BQ503="","",IFERROR(CHOOSE(INDEX(B_RANK,MATCH(BQ503,B_LVL,0)),"Band A · Practitioner","Band B · Specialist / Manager","B+ · Player-Coach","Band C · Principal / Head","C+ · Player-Coach","Band D · Business leadership","Band E · Enterprise leadership"),"Band X · Consultant"))</f>
        <v/>
      </c>
      <c r="BS503" s="86" t="str">
        <f>IF(BQ503="","",IF(BQ503=W503,"• Same",IF(INDEX(B_VAL,MATCH(BQ503,B_LVL,0))&gt;INDEX(B_VAL,MATCH(W503,B_LVL,0)),"▲ Up","▼ Down")))</f>
        <v/>
      </c>
      <c r="BT503" s="95" t="str">
        <f>IF(BQ503&lt;&gt;"",BQ503,W503)</f>
        <v>A3</v>
      </c>
      <c r="BU503" s="86" t="str">
        <f>IFERROR(IF($H503="","—",IF(OR(LEFT(BT503,1)="X",LEFT(INDEX($BT$7:$BT$592,MATCH($H503,$D$7:$D$592,0)),1)="X"),"—",IF(AND(LEFT(BT503,1)="E",LEFT(INDEX($BT$7:$BT$592,MATCH($H503,$D$7:$D$592,0)),1)="E"),"Exception · Band E",IF(INDEX(B_VAL,MATCH(BT503,B_LVL,0))&gt;=INDEX(B_VAL,MATCH(INDEX($BT$7:$BT$592,MATCH($H503,$D$7:$D$592,0)),B_LVL,0)),"⚠ At or above the manager",IF(INDEX(B_RANK,MATCH(BT503,B_LVL,0))=INDEX(B_RANK,MATCH(INDEX($BT$7:$BT$592,MATCH($H503,$D$7:$D$592,0)),B_LVL,0)),"⚠ Same band as the manager","OK"))))),"—")</f>
        <v>OK</v>
      </c>
      <c r="BV503" s="64" t="n"/>
      <c r="BW503" s="20">
        <f>IFERROR(INDEX(LMH_PTS,MATCH(AG503,LMH_KEY,0)),0)</f>
        <v>9</v>
      </c>
      <c r="BX503" s="21">
        <f>IFERROR(INDEX(LMH_PTS,MATCH(AH503,LMH_KEY,0)),0)</f>
        <v>3</v>
      </c>
      <c r="BY503" s="21">
        <f>IFERROR(INDEX(LMH_PTS,MATCH(AI503,LMH_KEY,0)),0)</f>
        <v>1</v>
      </c>
      <c r="BZ503" s="21">
        <f>IFERROR(INDEX(LMH_PTS,MATCH(AJ503,LMH_KEY,0)),0)</f>
        <v>1</v>
      </c>
      <c r="CA503" s="21">
        <f>IFERROR(INDEX(LMH_PTS,MATCH(AK503,LMH_KEY,0)),0)</f>
        <v>1</v>
      </c>
      <c r="CB503" s="21">
        <f>IFERROR(INDEX(LMH_PTS,MATCH(AL503,LMH_KEY,0)),0)</f>
        <v>1</v>
      </c>
      <c r="CC503" s="21">
        <f>IFERROR(INDEX(LMH_PTS,MATCH(AM503,LMH_KEY,0)),0)</f>
        <v>1</v>
      </c>
      <c r="CD503" s="21">
        <f>IFERROR(INDEX(LMH_PTS,MATCH(IF(AU503&lt;&gt;"",AU503,AG503),LMH_KEY,0)),0)</f>
        <v>9</v>
      </c>
      <c r="CE503" s="21">
        <f>IFERROR(INDEX(LMH_PTS,MATCH(IF(AV503&lt;&gt;"",AV503,AH503),LMH_KEY,0)),0)</f>
        <v>3</v>
      </c>
      <c r="CF503" s="21">
        <f>IFERROR(INDEX(LMH_PTS,MATCH(IF(AW503&lt;&gt;"",AW503,AI503),LMH_KEY,0)),0)</f>
        <v>1</v>
      </c>
      <c r="CG503" s="21">
        <f>IFERROR(INDEX(LMH_PTS,MATCH(IF(AX503&lt;&gt;"",AX503,AJ503),LMH_KEY,0)),0)</f>
        <v>1</v>
      </c>
      <c r="CH503" s="21">
        <f>IFERROR(INDEX(LMH_PTS,MATCH(IF(AY503&lt;&gt;"",AY503,AK503),LMH_KEY,0)),0)</f>
        <v>1</v>
      </c>
      <c r="CI503" s="21">
        <f>IFERROR(INDEX(LMH_PTS,MATCH(IF(AZ503&lt;&gt;"",AZ503,AL503),LMH_KEY,0)),0)</f>
        <v>1</v>
      </c>
      <c r="CJ503" s="21">
        <f>IFERROR(INDEX(LMH_PTS,MATCH(IF(BA503&lt;&gt;"",BA503,AM503),LMH_KEY,0)),0)</f>
        <v>1</v>
      </c>
      <c r="CK503" s="21">
        <f>IF(BB503="",0,IFERROR(INDEX(LMH_STEP,MATCH(BB503,LMH_KEY,0)),0))</f>
        <v>-1</v>
      </c>
      <c r="CL503" s="21">
        <f>IF(BC503="",0,IFERROR(INDEX(LMH_STEP,MATCH(BC503,LMH_KEY,0)),0))</f>
        <v>-1</v>
      </c>
      <c r="CM503" s="21">
        <f>IF(BD503="",0,IFERROR(INDEX(LMH_STEP,MATCH(BD503,LMH_KEY,0)),0))</f>
        <v>-1</v>
      </c>
      <c r="CN503" s="21">
        <f>IF(BE503="",0,IFERROR(INDEX(LMH_STEP,MATCH(BE503,LMH_KEY,0)),0))</f>
        <v>-1</v>
      </c>
      <c r="CO503" s="21">
        <f>IF(BF503="",0,IFERROR(INDEX(LMH_STEP,MATCH(BF503,LMH_KEY,0)),0))</f>
        <v>0</v>
      </c>
      <c r="CP503" s="21">
        <f>IF(BG503="",0,IFERROR(INDEX(LMH_STEP,MATCH(BG503,LMH_KEY,0)),0))</f>
        <v>1</v>
      </c>
      <c r="CQ503" s="21">
        <f>IF(BH503="",0,IFERROR(INDEX(LMH_STEP,MATCH(BH503,LMH_KEY,0)),0))</f>
        <v>1</v>
      </c>
      <c r="CR503" s="21">
        <f>IF(BI503&lt;&gt;"",IFERROR(INDEX(LMH_STEP,MATCH(BI503,LMH_KEY,0)),0),CK503)</f>
        <v>-1</v>
      </c>
      <c r="CS503" s="21">
        <f>IF(BJ503&lt;&gt;"",IFERROR(INDEX(LMH_STEP,MATCH(BJ503,LMH_KEY,0)),0),CL503)</f>
        <v>-1</v>
      </c>
      <c r="CT503" s="21">
        <f>IF(BK503&lt;&gt;"",IFERROR(INDEX(LMH_STEP,MATCH(BK503,LMH_KEY,0)),0),CM503)</f>
        <v>-1</v>
      </c>
      <c r="CU503" s="21">
        <f>IF(BL503&lt;&gt;"",IFERROR(INDEX(LMH_STEP,MATCH(BL503,LMH_KEY,0)),0),CN503)</f>
        <v>-1</v>
      </c>
      <c r="CV503" s="21">
        <f>IF(BM503&lt;&gt;"",IFERROR(INDEX(LMH_STEP,MATCH(BM503,LMH_KEY,0)),0),CO503)</f>
        <v>0</v>
      </c>
      <c r="CW503" s="21">
        <f>IF(BN503&lt;&gt;"",IFERROR(INDEX(LMH_STEP,MATCH(BN503,LMH_KEY,0)),0),CP503)</f>
        <v>1</v>
      </c>
      <c r="CX503" s="21">
        <f>IF(BO503&lt;&gt;"",IFERROR(INDEX(LMH_STEP,MATCH(BO503,LMH_KEY,0)),0),CQ503)</f>
        <v>1</v>
      </c>
      <c r="CY503" s="21">
        <f>COUNTA(BI503:BO503)+IF(BP503&lt;&gt;"",1,0)+IFERROR(INDEX(RM_LCNT,MATCH($U503,RM_KEY,0)),0)</f>
        <v>0</v>
      </c>
      <c r="CZ503" s="21">
        <f>IF((BW503+BX503+BY503+BZ503+CA503+CB503+CC503)=0,0,(BW503*CK503+BX503*CL503+BY503*CM503+BZ503*CN503+CA503*CO503+CB503*CP503+CC503*CQ503)/(BW503+BX503+BY503+BZ503+CA503+CB503+CC503))</f>
        <v>-0.705882352941177</v>
      </c>
      <c r="DA503" s="21">
        <f>IF((CD503+CE503+CF503+CG503+CH503+CI503+CJ503)=0,0,(CD503*CR503+CE503*CS503+CF503*CT503+CG503*CU503+CH503*CV503+CI503*CW503+CJ503*CX503)/(CD503+CE503+CF503+CG503+CH503+CI503+CJ503))</f>
        <v>-0.705882352941177</v>
      </c>
    </row>
    <row r="504" ht="70" customHeight="1">
      <c r="A504" s="59" t="inlineStr">
        <is>
          <t>CARBON</t>
        </is>
      </c>
      <c r="B504" s="17" t="inlineStr">
        <is>
          <t>Technology</t>
        </is>
      </c>
      <c r="C504" s="17" t="n">
        <v>3</v>
      </c>
      <c r="D504" s="17" t="inlineStr">
        <is>
          <t>IRIS1920</t>
        </is>
      </c>
      <c r="E504" s="17" t="inlineStr">
        <is>
          <t>Pritesh Wani</t>
        </is>
      </c>
      <c r="F504" s="17" t="inlineStr">
        <is>
          <t>Software Engineer</t>
        </is>
      </c>
      <c r="G504" s="17" t="inlineStr">
        <is>
          <t>Dhiraj Suryawanshi</t>
        </is>
      </c>
      <c r="H504" s="17" t="inlineStr">
        <is>
          <t>IRIS1477</t>
        </is>
      </c>
      <c r="I504" s="17" t="n">
        <v>5.3</v>
      </c>
      <c r="J504" s="17" t="inlineStr">
        <is>
          <t>MCA</t>
        </is>
      </c>
      <c r="K504" s="17" t="inlineStr">
        <is>
          <t>L3 – Professional / Associate</t>
        </is>
      </c>
      <c r="L504" s="82" t="inlineStr">
        <is>
          <t>20 of 20</t>
        </is>
      </c>
      <c r="M504" s="83"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
        </is>
      </c>
      <c r="N504" s="83" t="inlineStr">
        <is>
          <t>Annual · set by manager: 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t>
        </is>
      </c>
      <c r="O504" s="83" t="inlineStr">
        <is>
          <t>Latest rating: Not rated · manager · 9-box: Not placed · manager</t>
        </is>
      </c>
      <c r="P504" s="83" t="inlineStr">
        <is>
          <t>Complexity &amp; Expertise: A3: Complex tasks, automation, optimisation, ad-hoc and live issues handled by few → moved up 0.5
Autonomy &amp; Decision: B1: Plans the team's work and breaks down bigger problems; decides optimisation and R&amp;D → moved up 1
Accountability &amp; Impact: A3: Features and automation that cut effort for internal CEM/OCR document preparation → moved up 0.5
Leadership &amp; Strategy: A3: Says he plans work for and guides his team; team size not stated → moved up 1</t>
        </is>
      </c>
      <c r="Q504" s="84" t="inlineStr">
        <is>
          <t>Open ▸</t>
        </is>
      </c>
      <c r="R504" s="84" t="inlineStr">
        <is>
          <t>Card ▸</t>
        </is>
      </c>
      <c r="S504" s="85" t="inlineStr">
        <is>
          <t>Engineering &amp; Development</t>
        </is>
      </c>
      <c r="T504" s="86" t="inlineStr">
        <is>
          <t>Backend Development</t>
        </is>
      </c>
      <c r="U504" s="86" t="inlineStr">
        <is>
          <t>R032</t>
        </is>
      </c>
      <c r="V504" s="86" t="inlineStr">
        <is>
          <t>Backend Development · IC</t>
        </is>
      </c>
      <c r="W504" s="101" t="inlineStr">
        <is>
          <t>A3</t>
        </is>
      </c>
      <c r="X504" s="86" t="inlineStr">
        <is>
          <t>Band A · Practitioner</t>
        </is>
      </c>
      <c r="Y504" s="86" t="inlineStr">
        <is>
          <t>Senior Software Engineer</t>
        </is>
      </c>
      <c r="Z504" s="86" t="n"/>
      <c r="AA504" s="86" t="inlineStr">
        <is>
          <t>Placed at A3 by the evidence: six ratings × market-derived weights and rules R1–R13 · no move needed for the reporting line</t>
        </is>
      </c>
      <c r="AB504" s="86" t="n"/>
      <c r="AC504" s="88" t="inlineStr">
        <is>
          <t>A3</t>
        </is>
      </c>
      <c r="AD504" s="21" t="inlineStr">
        <is>
          <t>High · 5.3 yrs vs market 2–5 yrs for A3</t>
        </is>
      </c>
      <c r="AE504" s="21" t="n"/>
      <c r="AF504" s="21" t="inlineStr">
        <is>
          <t>P2 · SFIA 3 Apply</t>
        </is>
      </c>
      <c r="AG504" s="89" t="str">
        <f>IFERROR(IF(INDEX(RM_I_C,MATCH($U504,RM_KEY,0))="","",INDEX(RM_I_C,MATCH($U504,RM_KEY,0))),"")</f>
        <v>H</v>
      </c>
      <c r="AH504" s="90" t="str">
        <f>IFERROR(IF(INDEX(RM_I_Au,MATCH($U504,RM_KEY,0))="","",INDEX(RM_I_Au,MATCH($U504,RM_KEY,0))),"")</f>
        <v>M</v>
      </c>
      <c r="AI504" s="90" t="str">
        <f>IFERROR(IF(INDEX(RM_I_Ac,MATCH($U504,RM_KEY,0))="","",INDEX(RM_I_Ac,MATCH($U504,RM_KEY,0))),"")</f>
        <v>L</v>
      </c>
      <c r="AJ504" s="90" t="str">
        <f>IFERROR(IF(INDEX(RM_I_L,MATCH($U504,RM_KEY,0))="","",INDEX(RM_I_L,MATCH($U504,RM_KEY,0))),"")</f>
        <v>L</v>
      </c>
      <c r="AK504" s="90" t="str">
        <f>IFERROR(IF(INDEX(RM_I_BI,MATCH($U504,RM_KEY,0))="","",INDEX(RM_I_BI,MATCH($U504,RM_KEY,0))),"")</f>
        <v>L</v>
      </c>
      <c r="AL504" s="90" t="str">
        <f>IFERROR(IF(INDEX(RM_I_Exp,MATCH($U504,RM_KEY,0))="","",INDEX(RM_I_Exp,MATCH($U504,RM_KEY,0))),"")</f>
        <v>L</v>
      </c>
      <c r="AM504" s="90" t="str">
        <f>IFERROR(IF(INDEX(RM_I_Edu,MATCH($U504,RM_KEY,0))="","",INDEX(RM_I_Edu,MATCH($U504,RM_KEY,0))),"")</f>
        <v>L</v>
      </c>
      <c r="AN504" s="91" t="str">
        <f>IFERROR(IF(INDEX(RM_M_C,MATCH($U504,RM_KEY,0))="","",INDEX(RM_M_C,MATCH($U504,RM_KEY,0))),"")</f>
        <v>H</v>
      </c>
      <c r="AO504" s="92" t="str">
        <f>IFERROR(IF(INDEX(RM_M_Au,MATCH($U504,RM_KEY,0))="","",INDEX(RM_M_Au,MATCH($U504,RM_KEY,0))),"")</f>
        <v>M</v>
      </c>
      <c r="AP504" s="92" t="str">
        <f>IFERROR(IF(INDEX(RM_M_Ac,MATCH($U504,RM_KEY,0))="","",INDEX(RM_M_Ac,MATCH($U504,RM_KEY,0))),"")</f>
        <v>M</v>
      </c>
      <c r="AQ504" s="92" t="str">
        <f>IFERROR(IF(INDEX(RM_M_L,MATCH($U504,RM_KEY,0))="","",INDEX(RM_M_L,MATCH($U504,RM_KEY,0))),"")</f>
        <v>L</v>
      </c>
      <c r="AR504" s="92" t="str">
        <f>IFERROR(IF(INDEX(RM_M_BI,MATCH($U504,RM_KEY,0))="","",INDEX(RM_M_BI,MATCH($U504,RM_KEY,0))),"")</f>
        <v>L</v>
      </c>
      <c r="AS504" s="92" t="str">
        <f>IFERROR(IF(INDEX(RM_M_Exp,MATCH($U504,RM_KEY,0))="","",INDEX(RM_M_Exp,MATCH($U504,RM_KEY,0))),"")</f>
        <v>L</v>
      </c>
      <c r="AT504" s="92" t="str">
        <f>IFERROR(IF(INDEX(RM_M_Edu,MATCH($U504,RM_KEY,0))="","",INDEX(RM_M_Edu,MATCH($U504,RM_KEY,0))),"")</f>
        <v>L</v>
      </c>
      <c r="AU504" s="93" t="str">
        <f>IFERROR(IF(INDEX(RM_L_C,MATCH($U504,RM_KEY,0))="","",INDEX(RM_L_C,MATCH($U504,RM_KEY,0))),"")</f>
        <v/>
      </c>
      <c r="AV504" s="94" t="str">
        <f>IFERROR(IF(INDEX(RM_L_Au,MATCH($U504,RM_KEY,0))="","",INDEX(RM_L_Au,MATCH($U504,RM_KEY,0))),"")</f>
        <v/>
      </c>
      <c r="AW504" s="94" t="str">
        <f>IFERROR(IF(INDEX(RM_L_Ac,MATCH($U504,RM_KEY,0))="","",INDEX(RM_L_Ac,MATCH($U504,RM_KEY,0))),"")</f>
        <v/>
      </c>
      <c r="AX504" s="94" t="str">
        <f>IFERROR(IF(INDEX(RM_L_L,MATCH($U504,RM_KEY,0))="","",INDEX(RM_L_L,MATCH($U504,RM_KEY,0))),"")</f>
        <v/>
      </c>
      <c r="AY504" s="94" t="str">
        <f>IFERROR(IF(INDEX(RM_L_BI,MATCH($U504,RM_KEY,0))="","",INDEX(RM_L_BI,MATCH($U504,RM_KEY,0))),"")</f>
        <v/>
      </c>
      <c r="AZ504" s="94" t="str">
        <f>IFERROR(IF(INDEX(RM_L_Exp,MATCH($U504,RM_KEY,0))="","",INDEX(RM_L_Exp,MATCH($U504,RM_KEY,0))),"")</f>
        <v/>
      </c>
      <c r="BA504" s="94" t="str">
        <f>IFERROR(IF(INDEX(RM_L_Edu,MATCH($U504,RM_KEY,0))="","",INDEX(RM_L_Edu,MATCH($U504,RM_KEY,0))),"")</f>
        <v/>
      </c>
      <c r="BB504" s="89" t="inlineStr">
        <is>
          <t>M</t>
        </is>
      </c>
      <c r="BC504" s="90" t="inlineStr">
        <is>
          <t>M</t>
        </is>
      </c>
      <c r="BD504" s="90" t="inlineStr">
        <is>
          <t>M</t>
        </is>
      </c>
      <c r="BE504" s="90" t="inlineStr">
        <is>
          <t>L</t>
        </is>
      </c>
      <c r="BF504" s="90" t="n"/>
      <c r="BG504" s="90" t="inlineStr">
        <is>
          <t>H</t>
        </is>
      </c>
      <c r="BH504" s="90" t="inlineStr">
        <is>
          <t>H</t>
        </is>
      </c>
      <c r="BI504" s="93" t="n"/>
      <c r="BJ504" s="94" t="n"/>
      <c r="BK504" s="94" t="n"/>
      <c r="BL504" s="94" t="n"/>
      <c r="BM504" s="94" t="n"/>
      <c r="BN504" s="94" t="n"/>
      <c r="BO504" s="94" t="n"/>
      <c r="BP504" s="63" t="n"/>
      <c r="BQ504" s="95" t="str">
        <f>IF(CY504=0,"",IF(BP504&lt;&gt;"",BP504,IF(LEFT(W504,1)="X",W504,IF(OR(W504="B+",W504="C+"),INDEX(LAD_PC,MAX(1,MIN(14,MATCH(W504,LAD_PC,0)+IF((DA504-CZ504)&gt;=0.5,1,IF((DA504-CZ504)&lt;=-0.5,-1,0))))),INDEX(LAD_STD,MAX(1,MIN(12,MATCH(W504,LAD_STD,0)+IF((DA504-CZ504)&gt;=0.5,1,IF((DA504-CZ504)&lt;=-0.5,-1,0)))))))))</f>
        <v/>
      </c>
      <c r="BR504" s="86" t="str">
        <f>IF(BQ504="","",IFERROR(CHOOSE(INDEX(B_RANK,MATCH(BQ504,B_LVL,0)),"Band A · Practitioner","Band B · Specialist / Manager","B+ · Player-Coach","Band C · Principal / Head","C+ · Player-Coach","Band D · Business leadership","Band E · Enterprise leadership"),"Band X · Consultant"))</f>
        <v/>
      </c>
      <c r="BS504" s="86" t="str">
        <f>IF(BQ504="","",IF(BQ504=W504,"• Same",IF(INDEX(B_VAL,MATCH(BQ504,B_LVL,0))&gt;INDEX(B_VAL,MATCH(W504,B_LVL,0)),"▲ Up","▼ Down")))</f>
        <v/>
      </c>
      <c r="BT504" s="95" t="str">
        <f>IF(BQ504&lt;&gt;"",BQ504,W504)</f>
        <v>A3</v>
      </c>
      <c r="BU504" s="86" t="str">
        <f>IFERROR(IF($H504="","—",IF(OR(LEFT(BT504,1)="X",LEFT(INDEX($BT$7:$BT$592,MATCH($H504,$D$7:$D$592,0)),1)="X"),"—",IF(AND(LEFT(BT504,1)="E",LEFT(INDEX($BT$7:$BT$592,MATCH($H504,$D$7:$D$592,0)),1)="E"),"Exception · Band E",IF(INDEX(B_VAL,MATCH(BT504,B_LVL,0))&gt;=INDEX(B_VAL,MATCH(INDEX($BT$7:$BT$592,MATCH($H504,$D$7:$D$592,0)),B_LVL,0)),"⚠ At or above the manager",IF(INDEX(B_RANK,MATCH(BT504,B_LVL,0))=INDEX(B_RANK,MATCH(INDEX($BT$7:$BT$592,MATCH($H504,$D$7:$D$592,0)),B_LVL,0)),"⚠ Same band as the manager","OK"))))),"—")</f>
        <v>OK</v>
      </c>
      <c r="BV504" s="64" t="n"/>
      <c r="BW504" s="20">
        <f>IFERROR(INDEX(LMH_PTS,MATCH(AG504,LMH_KEY,0)),0)</f>
        <v>9</v>
      </c>
      <c r="BX504" s="21">
        <f>IFERROR(INDEX(LMH_PTS,MATCH(AH504,LMH_KEY,0)),0)</f>
        <v>3</v>
      </c>
      <c r="BY504" s="21">
        <f>IFERROR(INDEX(LMH_PTS,MATCH(AI504,LMH_KEY,0)),0)</f>
        <v>1</v>
      </c>
      <c r="BZ504" s="21">
        <f>IFERROR(INDEX(LMH_PTS,MATCH(AJ504,LMH_KEY,0)),0)</f>
        <v>1</v>
      </c>
      <c r="CA504" s="21">
        <f>IFERROR(INDEX(LMH_PTS,MATCH(AK504,LMH_KEY,0)),0)</f>
        <v>1</v>
      </c>
      <c r="CB504" s="21">
        <f>IFERROR(INDEX(LMH_PTS,MATCH(AL504,LMH_KEY,0)),0)</f>
        <v>1</v>
      </c>
      <c r="CC504" s="21">
        <f>IFERROR(INDEX(LMH_PTS,MATCH(AM504,LMH_KEY,0)),0)</f>
        <v>1</v>
      </c>
      <c r="CD504" s="21">
        <f>IFERROR(INDEX(LMH_PTS,MATCH(IF(AU504&lt;&gt;"",AU504,AG504),LMH_KEY,0)),0)</f>
        <v>9</v>
      </c>
      <c r="CE504" s="21">
        <f>IFERROR(INDEX(LMH_PTS,MATCH(IF(AV504&lt;&gt;"",AV504,AH504),LMH_KEY,0)),0)</f>
        <v>3</v>
      </c>
      <c r="CF504" s="21">
        <f>IFERROR(INDEX(LMH_PTS,MATCH(IF(AW504&lt;&gt;"",AW504,AI504),LMH_KEY,0)),0)</f>
        <v>1</v>
      </c>
      <c r="CG504" s="21">
        <f>IFERROR(INDEX(LMH_PTS,MATCH(IF(AX504&lt;&gt;"",AX504,AJ504),LMH_KEY,0)),0)</f>
        <v>1</v>
      </c>
      <c r="CH504" s="21">
        <f>IFERROR(INDEX(LMH_PTS,MATCH(IF(AY504&lt;&gt;"",AY504,AK504),LMH_KEY,0)),0)</f>
        <v>1</v>
      </c>
      <c r="CI504" s="21">
        <f>IFERROR(INDEX(LMH_PTS,MATCH(IF(AZ504&lt;&gt;"",AZ504,AL504),LMH_KEY,0)),0)</f>
        <v>1</v>
      </c>
      <c r="CJ504" s="21">
        <f>IFERROR(INDEX(LMH_PTS,MATCH(IF(BA504&lt;&gt;"",BA504,AM504),LMH_KEY,0)),0)</f>
        <v>1</v>
      </c>
      <c r="CK504" s="21">
        <f>IF(BB504="",0,IFERROR(INDEX(LMH_STEP,MATCH(BB504,LMH_KEY,0)),0))</f>
        <v>0</v>
      </c>
      <c r="CL504" s="21">
        <f>IF(BC504="",0,IFERROR(INDEX(LMH_STEP,MATCH(BC504,LMH_KEY,0)),0))</f>
        <v>0</v>
      </c>
      <c r="CM504" s="21">
        <f>IF(BD504="",0,IFERROR(INDEX(LMH_STEP,MATCH(BD504,LMH_KEY,0)),0))</f>
        <v>0</v>
      </c>
      <c r="CN504" s="21">
        <f>IF(BE504="",0,IFERROR(INDEX(LMH_STEP,MATCH(BE504,LMH_KEY,0)),0))</f>
        <v>-1</v>
      </c>
      <c r="CO504" s="21">
        <f>IF(BF504="",0,IFERROR(INDEX(LMH_STEP,MATCH(BF504,LMH_KEY,0)),0))</f>
        <v>0</v>
      </c>
      <c r="CP504" s="21">
        <f>IF(BG504="",0,IFERROR(INDEX(LMH_STEP,MATCH(BG504,LMH_KEY,0)),0))</f>
        <v>1</v>
      </c>
      <c r="CQ504" s="21">
        <f>IF(BH504="",0,IFERROR(INDEX(LMH_STEP,MATCH(BH504,LMH_KEY,0)),0))</f>
        <v>1</v>
      </c>
      <c r="CR504" s="21">
        <f>IF(BI504&lt;&gt;"",IFERROR(INDEX(LMH_STEP,MATCH(BI504,LMH_KEY,0)),0),CK504)</f>
        <v>0</v>
      </c>
      <c r="CS504" s="21">
        <f>IF(BJ504&lt;&gt;"",IFERROR(INDEX(LMH_STEP,MATCH(BJ504,LMH_KEY,0)),0),CL504)</f>
        <v>0</v>
      </c>
      <c r="CT504" s="21">
        <f>IF(BK504&lt;&gt;"",IFERROR(INDEX(LMH_STEP,MATCH(BK504,LMH_KEY,0)),0),CM504)</f>
        <v>0</v>
      </c>
      <c r="CU504" s="21">
        <f>IF(BL504&lt;&gt;"",IFERROR(INDEX(LMH_STEP,MATCH(BL504,LMH_KEY,0)),0),CN504)</f>
        <v>-1</v>
      </c>
      <c r="CV504" s="21">
        <f>IF(BM504&lt;&gt;"",IFERROR(INDEX(LMH_STEP,MATCH(BM504,LMH_KEY,0)),0),CO504)</f>
        <v>0</v>
      </c>
      <c r="CW504" s="21">
        <f>IF(BN504&lt;&gt;"",IFERROR(INDEX(LMH_STEP,MATCH(BN504,LMH_KEY,0)),0),CP504)</f>
        <v>1</v>
      </c>
      <c r="CX504" s="21">
        <f>IF(BO504&lt;&gt;"",IFERROR(INDEX(LMH_STEP,MATCH(BO504,LMH_KEY,0)),0),CQ504)</f>
        <v>1</v>
      </c>
      <c r="CY504" s="21">
        <f>COUNTA(BI504:BO504)+IF(BP504&lt;&gt;"",1,0)+IFERROR(INDEX(RM_LCNT,MATCH($U504,RM_KEY,0)),0)</f>
        <v>0</v>
      </c>
      <c r="CZ504" s="21">
        <f>IF((BW504+BX504+BY504+BZ504+CA504+CB504+CC504)=0,0,(BW504*CK504+BX504*CL504+BY504*CM504+BZ504*CN504+CA504*CO504+CB504*CP504+CC504*CQ504)/(BW504+BX504+BY504+BZ504+CA504+CB504+CC504))</f>
        <v>0.0588235294117647</v>
      </c>
      <c r="DA504" s="21">
        <f>IF((CD504+CE504+CF504+CG504+CH504+CI504+CJ504)=0,0,(CD504*CR504+CE504*CS504+CF504*CT504+CG504*CU504+CH504*CV504+CI504*CW504+CJ504*CX504)/(CD504+CE504+CF504+CG504+CH504+CI504+CJ504))</f>
        <v>0.0588235294117647</v>
      </c>
    </row>
    <row r="505" ht="70" customHeight="1">
      <c r="A505" s="59" t="inlineStr">
        <is>
          <t>CARBON</t>
        </is>
      </c>
      <c r="B505" s="17" t="inlineStr">
        <is>
          <t>Technology</t>
        </is>
      </c>
      <c r="C505" s="17" t="n">
        <v>2</v>
      </c>
      <c r="D505" s="17" t="inlineStr">
        <is>
          <t>IRIS0622</t>
        </is>
      </c>
      <c r="E505" s="17" t="inlineStr">
        <is>
          <t>Prasad Shirke</t>
        </is>
      </c>
      <c r="F505" s="17" t="inlineStr">
        <is>
          <t>Senior Business Analyst</t>
        </is>
      </c>
      <c r="G505" s="17" t="inlineStr">
        <is>
          <t>Ashish Singhvi</t>
        </is>
      </c>
      <c r="H505" s="17" t="inlineStr">
        <is>
          <t>IRIS0249</t>
        </is>
      </c>
      <c r="I505" s="17" t="n">
        <v>15.4</v>
      </c>
      <c r="J505" s="17" t="inlineStr">
        <is>
          <t>B.Com</t>
        </is>
      </c>
      <c r="K505" s="17" t="inlineStr">
        <is>
          <t>L4 – Senior</t>
        </is>
      </c>
      <c r="L505" s="82" t="inlineStr">
        <is>
          <t>20 of 20</t>
        </is>
      </c>
      <c r="M505" s="83" t="inlineStr">
        <is>
          <t>To bridge business needs and product development by turning requirements into valuable, user-focused solutions.; Requirements priorities</t>
        </is>
      </c>
      <c r="N505" s="83" t="inlineStr">
        <is>
          <t>Annual · set by manager: 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t>
        </is>
      </c>
      <c r="O505" s="83" t="inlineStr">
        <is>
          <t>Latest rating: Not rated · manager · 9-box: Underperformer / Exit Risk</t>
        </is>
      </c>
      <c r="P505" s="83" t="inlineStr">
        <is>
          <t>Complexity &amp; Expertise: A3: Requirements and user stories for XBRL/SEC reporting product; SOC audit and XBRL certification → moved down 0.5
Autonomy &amp; Decision: A3: Decides requirement priorities; nothing else named → moved down 0.5
Accountability &amp; Impact: A3: Requirement and user-story accuracy; SOC audit and XBRL certification for CARBON → moved down 0.5
Leadership &amp; Strategy: A3: 3 direct reports; survey describes no people leadership → moved down 0.5</t>
        </is>
      </c>
      <c r="Q505" s="84" t="inlineStr">
        <is>
          <t>Open ▸</t>
        </is>
      </c>
      <c r="R505" s="84" t="inlineStr">
        <is>
          <t>Card ▸</t>
        </is>
      </c>
      <c r="S505" s="85" t="inlineStr">
        <is>
          <t>Business Analysis</t>
        </is>
      </c>
      <c r="T505" s="86" t="inlineStr">
        <is>
          <t>Business Analysis</t>
        </is>
      </c>
      <c r="U505" s="86" t="inlineStr">
        <is>
          <t>R005</t>
        </is>
      </c>
      <c r="V505" s="86" t="inlineStr">
        <is>
          <t>Business Analysis · IC</t>
        </is>
      </c>
      <c r="W505" s="98" t="inlineStr">
        <is>
          <t>C1</t>
        </is>
      </c>
      <c r="X505" s="86" t="inlineStr">
        <is>
          <t>Band C · Principal / Head</t>
        </is>
      </c>
      <c r="Y505" s="86" t="inlineStr">
        <is>
          <t>Principal – Business Analysis – POD Lead</t>
        </is>
      </c>
      <c r="Z505" s="100" t="inlineStr">
        <is>
          <t>Senior Business Analysis Specialist – POD Lead → Principal – Business Analysis – POD Lead</t>
        </is>
      </c>
      <c r="AA505" s="86" t="inlineStr">
        <is>
          <t>Evidence level B2 · moved up to C1 so that no reportee shares a band with their manager, with the fewest moves across IRIS</t>
        </is>
      </c>
      <c r="AB505" s="86" t="n"/>
      <c r="AC505" s="88" t="inlineStr">
        <is>
          <t>B1</t>
        </is>
      </c>
      <c r="AD505" s="21" t="inlineStr">
        <is>
          <t>Medium · 15.4 yrs vs market 12–17 yrs for C1</t>
        </is>
      </c>
      <c r="AE505" s="21" t="inlineStr">
        <is>
          <t>3 direct reports · norm 5–8, mostly managers</t>
        </is>
      </c>
      <c r="AF505" s="21" t="inlineStr">
        <is>
          <t>P6 / M5 · SFIA 5–6</t>
        </is>
      </c>
      <c r="AG505" s="89" t="str">
        <f>IFERROR(IF(INDEX(RM_I_C,MATCH($U505,RM_KEY,0))="","",INDEX(RM_I_C,MATCH($U505,RM_KEY,0))),"")</f>
        <v>H</v>
      </c>
      <c r="AH505" s="90" t="str">
        <f>IFERROR(IF(INDEX(RM_I_Au,MATCH($U505,RM_KEY,0))="","",INDEX(RM_I_Au,MATCH($U505,RM_KEY,0))),"")</f>
        <v>M</v>
      </c>
      <c r="AI505" s="90" t="str">
        <f>IFERROR(IF(INDEX(RM_I_Ac,MATCH($U505,RM_KEY,0))="","",INDEX(RM_I_Ac,MATCH($U505,RM_KEY,0))),"")</f>
        <v>L</v>
      </c>
      <c r="AJ505" s="90" t="str">
        <f>IFERROR(IF(INDEX(RM_I_L,MATCH($U505,RM_KEY,0))="","",INDEX(RM_I_L,MATCH($U505,RM_KEY,0))),"")</f>
        <v>L</v>
      </c>
      <c r="AK505" s="90" t="str">
        <f>IFERROR(IF(INDEX(RM_I_BI,MATCH($U505,RM_KEY,0))="","",INDEX(RM_I_BI,MATCH($U505,RM_KEY,0))),"")</f>
        <v>L</v>
      </c>
      <c r="AL505" s="90" t="str">
        <f>IFERROR(IF(INDEX(RM_I_Exp,MATCH($U505,RM_KEY,0))="","",INDEX(RM_I_Exp,MATCH($U505,RM_KEY,0))),"")</f>
        <v>L</v>
      </c>
      <c r="AM505" s="90" t="str">
        <f>IFERROR(IF(INDEX(RM_I_Edu,MATCH($U505,RM_KEY,0))="","",INDEX(RM_I_Edu,MATCH($U505,RM_KEY,0))),"")</f>
        <v>L</v>
      </c>
      <c r="AN505" s="91" t="str">
        <f>IFERROR(IF(INDEX(RM_M_C,MATCH($U505,RM_KEY,0))="","",INDEX(RM_M_C,MATCH($U505,RM_KEY,0))),"")</f>
        <v>H</v>
      </c>
      <c r="AO505" s="92" t="str">
        <f>IFERROR(IF(INDEX(RM_M_Au,MATCH($U505,RM_KEY,0))="","",INDEX(RM_M_Au,MATCH($U505,RM_KEY,0))),"")</f>
        <v>M</v>
      </c>
      <c r="AP505" s="92" t="str">
        <f>IFERROR(IF(INDEX(RM_M_Ac,MATCH($U505,RM_KEY,0))="","",INDEX(RM_M_Ac,MATCH($U505,RM_KEY,0))),"")</f>
        <v>M</v>
      </c>
      <c r="AQ505" s="92" t="str">
        <f>IFERROR(IF(INDEX(RM_M_L,MATCH($U505,RM_KEY,0))="","",INDEX(RM_M_L,MATCH($U505,RM_KEY,0))),"")</f>
        <v>L</v>
      </c>
      <c r="AR505" s="92" t="str">
        <f>IFERROR(IF(INDEX(RM_M_BI,MATCH($U505,RM_KEY,0))="","",INDEX(RM_M_BI,MATCH($U505,RM_KEY,0))),"")</f>
        <v>L</v>
      </c>
      <c r="AS505" s="92" t="str">
        <f>IFERROR(IF(INDEX(RM_M_Exp,MATCH($U505,RM_KEY,0))="","",INDEX(RM_M_Exp,MATCH($U505,RM_KEY,0))),"")</f>
        <v>L</v>
      </c>
      <c r="AT505" s="92" t="str">
        <f>IFERROR(IF(INDEX(RM_M_Edu,MATCH($U505,RM_KEY,0))="","",INDEX(RM_M_Edu,MATCH($U505,RM_KEY,0))),"")</f>
        <v>L</v>
      </c>
      <c r="AU505" s="93" t="str">
        <f>IFERROR(IF(INDEX(RM_L_C,MATCH($U505,RM_KEY,0))="","",INDEX(RM_L_C,MATCH($U505,RM_KEY,0))),"")</f>
        <v/>
      </c>
      <c r="AV505" s="94" t="str">
        <f>IFERROR(IF(INDEX(RM_L_Au,MATCH($U505,RM_KEY,0))="","",INDEX(RM_L_Au,MATCH($U505,RM_KEY,0))),"")</f>
        <v/>
      </c>
      <c r="AW505" s="94" t="str">
        <f>IFERROR(IF(INDEX(RM_L_Ac,MATCH($U505,RM_KEY,0))="","",INDEX(RM_L_Ac,MATCH($U505,RM_KEY,0))),"")</f>
        <v/>
      </c>
      <c r="AX505" s="94" t="str">
        <f>IFERROR(IF(INDEX(RM_L_L,MATCH($U505,RM_KEY,0))="","",INDEX(RM_L_L,MATCH($U505,RM_KEY,0))),"")</f>
        <v/>
      </c>
      <c r="AY505" s="94" t="str">
        <f>IFERROR(IF(INDEX(RM_L_BI,MATCH($U505,RM_KEY,0))="","",INDEX(RM_L_BI,MATCH($U505,RM_KEY,0))),"")</f>
        <v/>
      </c>
      <c r="AZ505" s="94" t="str">
        <f>IFERROR(IF(INDEX(RM_L_Exp,MATCH($U505,RM_KEY,0))="","",INDEX(RM_L_Exp,MATCH($U505,RM_KEY,0))),"")</f>
        <v/>
      </c>
      <c r="BA505" s="94" t="str">
        <f>IFERROR(IF(INDEX(RM_L_Edu,MATCH($U505,RM_KEY,0))="","",INDEX(RM_L_Edu,MATCH($U505,RM_KEY,0))),"")</f>
        <v/>
      </c>
      <c r="BB505" s="89" t="inlineStr">
        <is>
          <t>L</t>
        </is>
      </c>
      <c r="BC505" s="90" t="inlineStr">
        <is>
          <t>L</t>
        </is>
      </c>
      <c r="BD505" s="90" t="inlineStr">
        <is>
          <t>L</t>
        </is>
      </c>
      <c r="BE505" s="90" t="inlineStr">
        <is>
          <t>L</t>
        </is>
      </c>
      <c r="BF505" s="90" t="n"/>
      <c r="BG505" s="90" t="inlineStr">
        <is>
          <t>H</t>
        </is>
      </c>
      <c r="BH505" s="90" t="inlineStr">
        <is>
          <t>L</t>
        </is>
      </c>
      <c r="BI505" s="93" t="n"/>
      <c r="BJ505" s="94" t="n"/>
      <c r="BK505" s="94" t="n"/>
      <c r="BL505" s="94" t="n"/>
      <c r="BM505" s="94" t="n"/>
      <c r="BN505" s="94" t="n"/>
      <c r="BO505" s="94" t="n"/>
      <c r="BP505" s="63" t="n"/>
      <c r="BQ505" s="95" t="str">
        <f>IF(CY505=0,"",IF(BP505&lt;&gt;"",BP505,IF(LEFT(W505,1)="X",W505,IF(OR(W505="B+",W505="C+"),INDEX(LAD_PC,MAX(1,MIN(14,MATCH(W505,LAD_PC,0)+IF((DA505-CZ505)&gt;=0.5,1,IF((DA505-CZ505)&lt;=-0.5,-1,0))))),INDEX(LAD_STD,MAX(1,MIN(12,MATCH(W505,LAD_STD,0)+IF((DA505-CZ505)&gt;=0.5,1,IF((DA505-CZ505)&lt;=-0.5,-1,0)))))))))</f>
        <v/>
      </c>
      <c r="BR505" s="86" t="str">
        <f>IF(BQ505="","",IFERROR(CHOOSE(INDEX(B_RANK,MATCH(BQ505,B_LVL,0)),"Band A · Practitioner","Band B · Specialist / Manager","B+ · Player-Coach","Band C · Principal / Head","C+ · Player-Coach","Band D · Business leadership","Band E · Enterprise leadership"),"Band X · Consultant"))</f>
        <v/>
      </c>
      <c r="BS505" s="86" t="str">
        <f>IF(BQ505="","",IF(BQ505=W505,"• Same",IF(INDEX(B_VAL,MATCH(BQ505,B_LVL,0))&gt;INDEX(B_VAL,MATCH(W505,B_LVL,0)),"▲ Up","▼ Down")))</f>
        <v/>
      </c>
      <c r="BT505" s="95" t="str">
        <f>IF(BQ505&lt;&gt;"",BQ505,W505)</f>
        <v>C1</v>
      </c>
      <c r="BU505" s="86" t="str">
        <f>IFERROR(IF($H505="","—",IF(OR(LEFT(BT505,1)="X",LEFT(INDEX($BT$7:$BT$592,MATCH($H505,$D$7:$D$592,0)),1)="X"),"—",IF(AND(LEFT(BT505,1)="E",LEFT(INDEX($BT$7:$BT$592,MATCH($H505,$D$7:$D$592,0)),1)="E"),"Exception · Band E",IF(INDEX(B_VAL,MATCH(BT505,B_LVL,0))&gt;=INDEX(B_VAL,MATCH(INDEX($BT$7:$BT$592,MATCH($H505,$D$7:$D$592,0)),B_LVL,0)),"⚠ At or above the manager",IF(INDEX(B_RANK,MATCH(BT505,B_LVL,0))=INDEX(B_RANK,MATCH(INDEX($BT$7:$BT$592,MATCH($H505,$D$7:$D$592,0)),B_LVL,0)),"⚠ Same band as the manager","OK"))))),"—")</f>
        <v>OK</v>
      </c>
      <c r="BV505" s="64" t="n"/>
      <c r="BW505" s="20">
        <f>IFERROR(INDEX(LMH_PTS,MATCH(AG505,LMH_KEY,0)),0)</f>
        <v>9</v>
      </c>
      <c r="BX505" s="21">
        <f>IFERROR(INDEX(LMH_PTS,MATCH(AH505,LMH_KEY,0)),0)</f>
        <v>3</v>
      </c>
      <c r="BY505" s="21">
        <f>IFERROR(INDEX(LMH_PTS,MATCH(AI505,LMH_KEY,0)),0)</f>
        <v>1</v>
      </c>
      <c r="BZ505" s="21">
        <f>IFERROR(INDEX(LMH_PTS,MATCH(AJ505,LMH_KEY,0)),0)</f>
        <v>1</v>
      </c>
      <c r="CA505" s="21">
        <f>IFERROR(INDEX(LMH_PTS,MATCH(AK505,LMH_KEY,0)),0)</f>
        <v>1</v>
      </c>
      <c r="CB505" s="21">
        <f>IFERROR(INDEX(LMH_PTS,MATCH(AL505,LMH_KEY,0)),0)</f>
        <v>1</v>
      </c>
      <c r="CC505" s="21">
        <f>IFERROR(INDEX(LMH_PTS,MATCH(AM505,LMH_KEY,0)),0)</f>
        <v>1</v>
      </c>
      <c r="CD505" s="21">
        <f>IFERROR(INDEX(LMH_PTS,MATCH(IF(AU505&lt;&gt;"",AU505,AG505),LMH_KEY,0)),0)</f>
        <v>9</v>
      </c>
      <c r="CE505" s="21">
        <f>IFERROR(INDEX(LMH_PTS,MATCH(IF(AV505&lt;&gt;"",AV505,AH505),LMH_KEY,0)),0)</f>
        <v>3</v>
      </c>
      <c r="CF505" s="21">
        <f>IFERROR(INDEX(LMH_PTS,MATCH(IF(AW505&lt;&gt;"",AW505,AI505),LMH_KEY,0)),0)</f>
        <v>1</v>
      </c>
      <c r="CG505" s="21">
        <f>IFERROR(INDEX(LMH_PTS,MATCH(IF(AX505&lt;&gt;"",AX505,AJ505),LMH_KEY,0)),0)</f>
        <v>1</v>
      </c>
      <c r="CH505" s="21">
        <f>IFERROR(INDEX(LMH_PTS,MATCH(IF(AY505&lt;&gt;"",AY505,AK505),LMH_KEY,0)),0)</f>
        <v>1</v>
      </c>
      <c r="CI505" s="21">
        <f>IFERROR(INDEX(LMH_PTS,MATCH(IF(AZ505&lt;&gt;"",AZ505,AL505),LMH_KEY,0)),0)</f>
        <v>1</v>
      </c>
      <c r="CJ505" s="21">
        <f>IFERROR(INDEX(LMH_PTS,MATCH(IF(BA505&lt;&gt;"",BA505,AM505),LMH_KEY,0)),0)</f>
        <v>1</v>
      </c>
      <c r="CK505" s="21">
        <f>IF(BB505="",0,IFERROR(INDEX(LMH_STEP,MATCH(BB505,LMH_KEY,0)),0))</f>
        <v>-1</v>
      </c>
      <c r="CL505" s="21">
        <f>IF(BC505="",0,IFERROR(INDEX(LMH_STEP,MATCH(BC505,LMH_KEY,0)),0))</f>
        <v>-1</v>
      </c>
      <c r="CM505" s="21">
        <f>IF(BD505="",0,IFERROR(INDEX(LMH_STEP,MATCH(BD505,LMH_KEY,0)),0))</f>
        <v>-1</v>
      </c>
      <c r="CN505" s="21">
        <f>IF(BE505="",0,IFERROR(INDEX(LMH_STEP,MATCH(BE505,LMH_KEY,0)),0))</f>
        <v>-1</v>
      </c>
      <c r="CO505" s="21">
        <f>IF(BF505="",0,IFERROR(INDEX(LMH_STEP,MATCH(BF505,LMH_KEY,0)),0))</f>
        <v>0</v>
      </c>
      <c r="CP505" s="21">
        <f>IF(BG505="",0,IFERROR(INDEX(LMH_STEP,MATCH(BG505,LMH_KEY,0)),0))</f>
        <v>1</v>
      </c>
      <c r="CQ505" s="21">
        <f>IF(BH505="",0,IFERROR(INDEX(LMH_STEP,MATCH(BH505,LMH_KEY,0)),0))</f>
        <v>-1</v>
      </c>
      <c r="CR505" s="21">
        <f>IF(BI505&lt;&gt;"",IFERROR(INDEX(LMH_STEP,MATCH(BI505,LMH_KEY,0)),0),CK505)</f>
        <v>-1</v>
      </c>
      <c r="CS505" s="21">
        <f>IF(BJ505&lt;&gt;"",IFERROR(INDEX(LMH_STEP,MATCH(BJ505,LMH_KEY,0)),0),CL505)</f>
        <v>-1</v>
      </c>
      <c r="CT505" s="21">
        <f>IF(BK505&lt;&gt;"",IFERROR(INDEX(LMH_STEP,MATCH(BK505,LMH_KEY,0)),0),CM505)</f>
        <v>-1</v>
      </c>
      <c r="CU505" s="21">
        <f>IF(BL505&lt;&gt;"",IFERROR(INDEX(LMH_STEP,MATCH(BL505,LMH_KEY,0)),0),CN505)</f>
        <v>-1</v>
      </c>
      <c r="CV505" s="21">
        <f>IF(BM505&lt;&gt;"",IFERROR(INDEX(LMH_STEP,MATCH(BM505,LMH_KEY,0)),0),CO505)</f>
        <v>0</v>
      </c>
      <c r="CW505" s="21">
        <f>IF(BN505&lt;&gt;"",IFERROR(INDEX(LMH_STEP,MATCH(BN505,LMH_KEY,0)),0),CP505)</f>
        <v>1</v>
      </c>
      <c r="CX505" s="21">
        <f>IF(BO505&lt;&gt;"",IFERROR(INDEX(LMH_STEP,MATCH(BO505,LMH_KEY,0)),0),CQ505)</f>
        <v>-1</v>
      </c>
      <c r="CY505" s="21">
        <f>COUNTA(BI505:BO505)+IF(BP505&lt;&gt;"",1,0)+IFERROR(INDEX(RM_LCNT,MATCH($U505,RM_KEY,0)),0)</f>
        <v>0</v>
      </c>
      <c r="CZ505" s="21">
        <f>IF((BW505+BX505+BY505+BZ505+CA505+CB505+CC505)=0,0,(BW505*CK505+BX505*CL505+BY505*CM505+BZ505*CN505+CA505*CO505+CB505*CP505+CC505*CQ505)/(BW505+BX505+BY505+BZ505+CA505+CB505+CC505))</f>
        <v>-0.823529411764706</v>
      </c>
      <c r="DA505" s="21">
        <f>IF((CD505+CE505+CF505+CG505+CH505+CI505+CJ505)=0,0,(CD505*CR505+CE505*CS505+CF505*CT505+CG505*CU505+CH505*CV505+CI505*CW505+CJ505*CX505)/(CD505+CE505+CF505+CG505+CH505+CI505+CJ505))</f>
        <v>-0.823529411764706</v>
      </c>
    </row>
    <row r="506" ht="70" customHeight="1">
      <c r="A506" s="59" t="inlineStr">
        <is>
          <t>CARBON</t>
        </is>
      </c>
      <c r="B506" s="17" t="inlineStr">
        <is>
          <t>Quality Assurance</t>
        </is>
      </c>
      <c r="C506" s="17" t="n">
        <v>3</v>
      </c>
      <c r="D506" s="17" t="inlineStr">
        <is>
          <t>IRIS0591</t>
        </is>
      </c>
      <c r="E506" s="17" t="inlineStr">
        <is>
          <t>Vinod Katekar</t>
        </is>
      </c>
      <c r="F506" s="17" t="inlineStr">
        <is>
          <t>QA-Lead</t>
        </is>
      </c>
      <c r="G506" s="17" t="inlineStr">
        <is>
          <t>Prasad Shirke</t>
        </is>
      </c>
      <c r="H506" s="17" t="inlineStr">
        <is>
          <t>IRIS0622</t>
        </is>
      </c>
      <c r="I506" s="17" t="n">
        <v>15.5</v>
      </c>
      <c r="J506" s="17" t="inlineStr">
        <is>
          <t>B.Com</t>
        </is>
      </c>
      <c r="K506" s="17" t="inlineStr">
        <is>
          <t>L5 – Lead · IC</t>
        </is>
      </c>
      <c r="L506" s="82" t="inlineStr">
        <is>
          <t>20 of 20</t>
        </is>
      </c>
      <c r="M506" s="83"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t>
        </is>
      </c>
      <c r="N506" s="83" t="inlineStr">
        <is>
          <t>Annual · set by manager: 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t>
        </is>
      </c>
      <c r="O506" s="83" t="inlineStr">
        <is>
          <t>Latest rating: Not rated · manager · 9-box: Underperformer / Exit Risk</t>
        </is>
      </c>
      <c r="P506" s="83" t="inlineStr">
        <is>
          <t>Complexity &amp; Expertise: B1: Plans tests, handles the more complex testing, identifies and communicates release quality risks → matches the start
Autonomy &amp; Decision: B1: Independently sets test priorities and QA actions for the testing team → moved down 0.5
Accountability &amp; Impact: B1: Gives QA sign-off; answers for tested software and visibility of defects and risks → moved down 1
Leadership &amp; Strategy: B1: Leads manual testing and coordinates a team of five reports → moved down 1</t>
        </is>
      </c>
      <c r="Q506" s="84" t="inlineStr">
        <is>
          <t>Open ▸</t>
        </is>
      </c>
      <c r="R506" s="84" t="inlineStr">
        <is>
          <t>Card ▸</t>
        </is>
      </c>
      <c r="S506" s="85" t="inlineStr">
        <is>
          <t>Quality Assurance</t>
        </is>
      </c>
      <c r="T506" s="86" t="inlineStr">
        <is>
          <t>Test Management &amp; QA Leadership</t>
        </is>
      </c>
      <c r="U506" s="86" t="inlineStr">
        <is>
          <t>R074</t>
        </is>
      </c>
      <c r="V506" s="86" t="inlineStr">
        <is>
          <t>Test Management &amp; QA Leadership · Manager</t>
        </is>
      </c>
      <c r="W506" s="99" t="inlineStr">
        <is>
          <t>B2</t>
        </is>
      </c>
      <c r="X506" s="86" t="inlineStr">
        <is>
          <t>Band B · Specialist / Manager</t>
        </is>
      </c>
      <c r="Y506" s="86" t="inlineStr">
        <is>
          <t>QA Manager</t>
        </is>
      </c>
      <c r="Z506" s="86" t="n"/>
      <c r="AA506" s="86" t="inlineStr">
        <is>
          <t>Placed at B2 by the evidence: six ratings × market-derived weights and rules R1–R13 · no move needed for the reporting line</t>
        </is>
      </c>
      <c r="AB506" s="86" t="n"/>
      <c r="AC506" s="88" t="inlineStr">
        <is>
          <t>B2</t>
        </is>
      </c>
      <c r="AD506" s="21" t="inlineStr">
        <is>
          <t>High · 15.5 yrs vs market 6–10 yrs for B2</t>
        </is>
      </c>
      <c r="AE506" s="21" t="inlineStr">
        <is>
          <t>5 direct reports · norm IC: none · People: 6–8 knowledge work, 8–12 standardised delivery</t>
        </is>
      </c>
      <c r="AF506" s="21" t="inlineStr">
        <is>
          <t>P4 / M3 · SFIA 4–5</t>
        </is>
      </c>
      <c r="AG506" s="89" t="str">
        <f>IFERROR(IF(INDEX(RM_I_C,MATCH($U506,RM_KEY,0))="","",INDEX(RM_I_C,MATCH($U506,RM_KEY,0))),"")</f>
        <v>H</v>
      </c>
      <c r="AH506" s="90" t="str">
        <f>IFERROR(IF(INDEX(RM_I_Au,MATCH($U506,RM_KEY,0))="","",INDEX(RM_I_Au,MATCH($U506,RM_KEY,0))),"")</f>
        <v>M</v>
      </c>
      <c r="AI506" s="90" t="str">
        <f>IFERROR(IF(INDEX(RM_I_Ac,MATCH($U506,RM_KEY,0))="","",INDEX(RM_I_Ac,MATCH($U506,RM_KEY,0))),"")</f>
        <v>L</v>
      </c>
      <c r="AJ506" s="90" t="str">
        <f>IFERROR(IF(INDEX(RM_I_L,MATCH($U506,RM_KEY,0))="","",INDEX(RM_I_L,MATCH($U506,RM_KEY,0))),"")</f>
        <v>M</v>
      </c>
      <c r="AK506" s="90" t="str">
        <f>IFERROR(IF(INDEX(RM_I_BI,MATCH($U506,RM_KEY,0))="","",INDEX(RM_I_BI,MATCH($U506,RM_KEY,0))),"")</f>
        <v>L</v>
      </c>
      <c r="AL506" s="90" t="str">
        <f>IFERROR(IF(INDEX(RM_I_Exp,MATCH($U506,RM_KEY,0))="","",INDEX(RM_I_Exp,MATCH($U506,RM_KEY,0))),"")</f>
        <v>L</v>
      </c>
      <c r="AM506" s="90" t="str">
        <f>IFERROR(IF(INDEX(RM_I_Edu,MATCH($U506,RM_KEY,0))="","",INDEX(RM_I_Edu,MATCH($U506,RM_KEY,0))),"")</f>
        <v>L</v>
      </c>
      <c r="AN506" s="91" t="str">
        <f>IFERROR(IF(INDEX(RM_M_C,MATCH($U506,RM_KEY,0))="","",INDEX(RM_M_C,MATCH($U506,RM_KEY,0))),"")</f>
        <v>H</v>
      </c>
      <c r="AO506" s="92" t="str">
        <f>IFERROR(IF(INDEX(RM_M_Au,MATCH($U506,RM_KEY,0))="","",INDEX(RM_M_Au,MATCH($U506,RM_KEY,0))),"")</f>
        <v>M</v>
      </c>
      <c r="AP506" s="92" t="str">
        <f>IFERROR(IF(INDEX(RM_M_Ac,MATCH($U506,RM_KEY,0))="","",INDEX(RM_M_Ac,MATCH($U506,RM_KEY,0))),"")</f>
        <v>M</v>
      </c>
      <c r="AQ506" s="92" t="str">
        <f>IFERROR(IF(INDEX(RM_M_L,MATCH($U506,RM_KEY,0))="","",INDEX(RM_M_L,MATCH($U506,RM_KEY,0))),"")</f>
        <v>M</v>
      </c>
      <c r="AR506" s="92" t="str">
        <f>IFERROR(IF(INDEX(RM_M_BI,MATCH($U506,RM_KEY,0))="","",INDEX(RM_M_BI,MATCH($U506,RM_KEY,0))),"")</f>
        <v>L</v>
      </c>
      <c r="AS506" s="92" t="str">
        <f>IFERROR(IF(INDEX(RM_M_Exp,MATCH($U506,RM_KEY,0))="","",INDEX(RM_M_Exp,MATCH($U506,RM_KEY,0))),"")</f>
        <v>L</v>
      </c>
      <c r="AT506" s="92" t="str">
        <f>IFERROR(IF(INDEX(RM_M_Edu,MATCH($U506,RM_KEY,0))="","",INDEX(RM_M_Edu,MATCH($U506,RM_KEY,0))),"")</f>
        <v>L</v>
      </c>
      <c r="AU506" s="93" t="str">
        <f>IFERROR(IF(INDEX(RM_L_C,MATCH($U506,RM_KEY,0))="","",INDEX(RM_L_C,MATCH($U506,RM_KEY,0))),"")</f>
        <v/>
      </c>
      <c r="AV506" s="94" t="str">
        <f>IFERROR(IF(INDEX(RM_L_Au,MATCH($U506,RM_KEY,0))="","",INDEX(RM_L_Au,MATCH($U506,RM_KEY,0))),"")</f>
        <v/>
      </c>
      <c r="AW506" s="94" t="str">
        <f>IFERROR(IF(INDEX(RM_L_Ac,MATCH($U506,RM_KEY,0))="","",INDEX(RM_L_Ac,MATCH($U506,RM_KEY,0))),"")</f>
        <v/>
      </c>
      <c r="AX506" s="94" t="str">
        <f>IFERROR(IF(INDEX(RM_L_L,MATCH($U506,RM_KEY,0))="","",INDEX(RM_L_L,MATCH($U506,RM_KEY,0))),"")</f>
        <v/>
      </c>
      <c r="AY506" s="94" t="str">
        <f>IFERROR(IF(INDEX(RM_L_BI,MATCH($U506,RM_KEY,0))="","",INDEX(RM_L_BI,MATCH($U506,RM_KEY,0))),"")</f>
        <v/>
      </c>
      <c r="AZ506" s="94" t="str">
        <f>IFERROR(IF(INDEX(RM_L_Exp,MATCH($U506,RM_KEY,0))="","",INDEX(RM_L_Exp,MATCH($U506,RM_KEY,0))),"")</f>
        <v/>
      </c>
      <c r="BA506" s="94" t="str">
        <f>IFERROR(IF(INDEX(RM_L_Edu,MATCH($U506,RM_KEY,0))="","",INDEX(RM_L_Edu,MATCH($U506,RM_KEY,0))),"")</f>
        <v/>
      </c>
      <c r="BB506" s="89" t="inlineStr">
        <is>
          <t>L</t>
        </is>
      </c>
      <c r="BC506" s="90" t="inlineStr">
        <is>
          <t>M</t>
        </is>
      </c>
      <c r="BD506" s="90" t="inlineStr">
        <is>
          <t>M</t>
        </is>
      </c>
      <c r="BE506" s="90" t="inlineStr">
        <is>
          <t>M</t>
        </is>
      </c>
      <c r="BF506" s="90" t="n"/>
      <c r="BG506" s="90" t="inlineStr">
        <is>
          <t>H</t>
        </is>
      </c>
      <c r="BH506" s="90" t="inlineStr">
        <is>
          <t>M</t>
        </is>
      </c>
      <c r="BI506" s="93" t="n"/>
      <c r="BJ506" s="94" t="n"/>
      <c r="BK506" s="94" t="n"/>
      <c r="BL506" s="94" t="n"/>
      <c r="BM506" s="94" t="n"/>
      <c r="BN506" s="94" t="n"/>
      <c r="BO506" s="94" t="n"/>
      <c r="BP506" s="63" t="n"/>
      <c r="BQ506" s="95" t="str">
        <f>IF(CY506=0,"",IF(BP506&lt;&gt;"",BP506,IF(LEFT(W506,1)="X",W506,IF(OR(W506="B+",W506="C+"),INDEX(LAD_PC,MAX(1,MIN(14,MATCH(W506,LAD_PC,0)+IF((DA506-CZ506)&gt;=0.5,1,IF((DA506-CZ506)&lt;=-0.5,-1,0))))),INDEX(LAD_STD,MAX(1,MIN(12,MATCH(W506,LAD_STD,0)+IF((DA506-CZ506)&gt;=0.5,1,IF((DA506-CZ506)&lt;=-0.5,-1,0)))))))))</f>
        <v/>
      </c>
      <c r="BR506" s="86" t="str">
        <f>IF(BQ506="","",IFERROR(CHOOSE(INDEX(B_RANK,MATCH(BQ506,B_LVL,0)),"Band A · Practitioner","Band B · Specialist / Manager","B+ · Player-Coach","Band C · Principal / Head","C+ · Player-Coach","Band D · Business leadership","Band E · Enterprise leadership"),"Band X · Consultant"))</f>
        <v/>
      </c>
      <c r="BS506" s="86" t="str">
        <f>IF(BQ506="","",IF(BQ506=W506,"• Same",IF(INDEX(B_VAL,MATCH(BQ506,B_LVL,0))&gt;INDEX(B_VAL,MATCH(W506,B_LVL,0)),"▲ Up","▼ Down")))</f>
        <v/>
      </c>
      <c r="BT506" s="95" t="str">
        <f>IF(BQ506&lt;&gt;"",BQ506,W506)</f>
        <v>B2</v>
      </c>
      <c r="BU506" s="86" t="str">
        <f>IFERROR(IF($H506="","—",IF(OR(LEFT(BT506,1)="X",LEFT(INDEX($BT$7:$BT$592,MATCH($H506,$D$7:$D$592,0)),1)="X"),"—",IF(AND(LEFT(BT506,1)="E",LEFT(INDEX($BT$7:$BT$592,MATCH($H506,$D$7:$D$592,0)),1)="E"),"Exception · Band E",IF(INDEX(B_VAL,MATCH(BT506,B_LVL,0))&gt;=INDEX(B_VAL,MATCH(INDEX($BT$7:$BT$592,MATCH($H506,$D$7:$D$592,0)),B_LVL,0)),"⚠ At or above the manager",IF(INDEX(B_RANK,MATCH(BT506,B_LVL,0))=INDEX(B_RANK,MATCH(INDEX($BT$7:$BT$592,MATCH($H506,$D$7:$D$592,0)),B_LVL,0)),"⚠ Same band as the manager","OK"))))),"—")</f>
        <v>OK</v>
      </c>
      <c r="BV506" s="64" t="n"/>
      <c r="BW506" s="20">
        <f>IFERROR(INDEX(LMH_PTS,MATCH(AG506,LMH_KEY,0)),0)</f>
        <v>9</v>
      </c>
      <c r="BX506" s="21">
        <f>IFERROR(INDEX(LMH_PTS,MATCH(AH506,LMH_KEY,0)),0)</f>
        <v>3</v>
      </c>
      <c r="BY506" s="21">
        <f>IFERROR(INDEX(LMH_PTS,MATCH(AI506,LMH_KEY,0)),0)</f>
        <v>1</v>
      </c>
      <c r="BZ506" s="21">
        <f>IFERROR(INDEX(LMH_PTS,MATCH(AJ506,LMH_KEY,0)),0)</f>
        <v>3</v>
      </c>
      <c r="CA506" s="21">
        <f>IFERROR(INDEX(LMH_PTS,MATCH(AK506,LMH_KEY,0)),0)</f>
        <v>1</v>
      </c>
      <c r="CB506" s="21">
        <f>IFERROR(INDEX(LMH_PTS,MATCH(AL506,LMH_KEY,0)),0)</f>
        <v>1</v>
      </c>
      <c r="CC506" s="21">
        <f>IFERROR(INDEX(LMH_PTS,MATCH(AM506,LMH_KEY,0)),0)</f>
        <v>1</v>
      </c>
      <c r="CD506" s="21">
        <f>IFERROR(INDEX(LMH_PTS,MATCH(IF(AU506&lt;&gt;"",AU506,AG506),LMH_KEY,0)),0)</f>
        <v>9</v>
      </c>
      <c r="CE506" s="21">
        <f>IFERROR(INDEX(LMH_PTS,MATCH(IF(AV506&lt;&gt;"",AV506,AH506),LMH_KEY,0)),0)</f>
        <v>3</v>
      </c>
      <c r="CF506" s="21">
        <f>IFERROR(INDEX(LMH_PTS,MATCH(IF(AW506&lt;&gt;"",AW506,AI506),LMH_KEY,0)),0)</f>
        <v>1</v>
      </c>
      <c r="CG506" s="21">
        <f>IFERROR(INDEX(LMH_PTS,MATCH(IF(AX506&lt;&gt;"",AX506,AJ506),LMH_KEY,0)),0)</f>
        <v>3</v>
      </c>
      <c r="CH506" s="21">
        <f>IFERROR(INDEX(LMH_PTS,MATCH(IF(AY506&lt;&gt;"",AY506,AK506),LMH_KEY,0)),0)</f>
        <v>1</v>
      </c>
      <c r="CI506" s="21">
        <f>IFERROR(INDEX(LMH_PTS,MATCH(IF(AZ506&lt;&gt;"",AZ506,AL506),LMH_KEY,0)),0)</f>
        <v>1</v>
      </c>
      <c r="CJ506" s="21">
        <f>IFERROR(INDEX(LMH_PTS,MATCH(IF(BA506&lt;&gt;"",BA506,AM506),LMH_KEY,0)),0)</f>
        <v>1</v>
      </c>
      <c r="CK506" s="21">
        <f>IF(BB506="",0,IFERROR(INDEX(LMH_STEP,MATCH(BB506,LMH_KEY,0)),0))</f>
        <v>-1</v>
      </c>
      <c r="CL506" s="21">
        <f>IF(BC506="",0,IFERROR(INDEX(LMH_STEP,MATCH(BC506,LMH_KEY,0)),0))</f>
        <v>0</v>
      </c>
      <c r="CM506" s="21">
        <f>IF(BD506="",0,IFERROR(INDEX(LMH_STEP,MATCH(BD506,LMH_KEY,0)),0))</f>
        <v>0</v>
      </c>
      <c r="CN506" s="21">
        <f>IF(BE506="",0,IFERROR(INDEX(LMH_STEP,MATCH(BE506,LMH_KEY,0)),0))</f>
        <v>0</v>
      </c>
      <c r="CO506" s="21">
        <f>IF(BF506="",0,IFERROR(INDEX(LMH_STEP,MATCH(BF506,LMH_KEY,0)),0))</f>
        <v>0</v>
      </c>
      <c r="CP506" s="21">
        <f>IF(BG506="",0,IFERROR(INDEX(LMH_STEP,MATCH(BG506,LMH_KEY,0)),0))</f>
        <v>1</v>
      </c>
      <c r="CQ506" s="21">
        <f>IF(BH506="",0,IFERROR(INDEX(LMH_STEP,MATCH(BH506,LMH_KEY,0)),0))</f>
        <v>0</v>
      </c>
      <c r="CR506" s="21">
        <f>IF(BI506&lt;&gt;"",IFERROR(INDEX(LMH_STEP,MATCH(BI506,LMH_KEY,0)),0),CK506)</f>
        <v>-1</v>
      </c>
      <c r="CS506" s="21">
        <f>IF(BJ506&lt;&gt;"",IFERROR(INDEX(LMH_STEP,MATCH(BJ506,LMH_KEY,0)),0),CL506)</f>
        <v>0</v>
      </c>
      <c r="CT506" s="21">
        <f>IF(BK506&lt;&gt;"",IFERROR(INDEX(LMH_STEP,MATCH(BK506,LMH_KEY,0)),0),CM506)</f>
        <v>0</v>
      </c>
      <c r="CU506" s="21">
        <f>IF(BL506&lt;&gt;"",IFERROR(INDEX(LMH_STEP,MATCH(BL506,LMH_KEY,0)),0),CN506)</f>
        <v>0</v>
      </c>
      <c r="CV506" s="21">
        <f>IF(BM506&lt;&gt;"",IFERROR(INDEX(LMH_STEP,MATCH(BM506,LMH_KEY,0)),0),CO506)</f>
        <v>0</v>
      </c>
      <c r="CW506" s="21">
        <f>IF(BN506&lt;&gt;"",IFERROR(INDEX(LMH_STEP,MATCH(BN506,LMH_KEY,0)),0),CP506)</f>
        <v>1</v>
      </c>
      <c r="CX506" s="21">
        <f>IF(BO506&lt;&gt;"",IFERROR(INDEX(LMH_STEP,MATCH(BO506,LMH_KEY,0)),0),CQ506)</f>
        <v>0</v>
      </c>
      <c r="CY506" s="21">
        <f>COUNTA(BI506:BO506)+IF(BP506&lt;&gt;"",1,0)+IFERROR(INDEX(RM_LCNT,MATCH($U506,RM_KEY,0)),0)</f>
        <v>0</v>
      </c>
      <c r="CZ506" s="21">
        <f>IF((BW506+BX506+BY506+BZ506+CA506+CB506+CC506)=0,0,(BW506*CK506+BX506*CL506+BY506*CM506+BZ506*CN506+CA506*CO506+CB506*CP506+CC506*CQ506)/(BW506+BX506+BY506+BZ506+CA506+CB506+CC506))</f>
        <v>-0.421052631578947</v>
      </c>
      <c r="DA506" s="21">
        <f>IF((CD506+CE506+CF506+CG506+CH506+CI506+CJ506)=0,0,(CD506*CR506+CE506*CS506+CF506*CT506+CG506*CU506+CH506*CV506+CI506*CW506+CJ506*CX506)/(CD506+CE506+CF506+CG506+CH506+CI506+CJ506))</f>
        <v>-0.421052631578947</v>
      </c>
    </row>
    <row r="507" ht="70" customHeight="1">
      <c r="A507" s="59" t="inlineStr">
        <is>
          <t>CARBON</t>
        </is>
      </c>
      <c r="B507" s="17" t="inlineStr">
        <is>
          <t>Technology</t>
        </is>
      </c>
      <c r="C507" s="17" t="n">
        <v>4</v>
      </c>
      <c r="D507" s="17" t="inlineStr">
        <is>
          <t>IRIS2374</t>
        </is>
      </c>
      <c r="E507" s="17" t="inlineStr">
        <is>
          <t>Huzefa Petit</t>
        </is>
      </c>
      <c r="F507" s="17" t="inlineStr">
        <is>
          <t>Technical Support Lead</t>
        </is>
      </c>
      <c r="G507" s="17" t="inlineStr">
        <is>
          <t>Vinod Katekar</t>
        </is>
      </c>
      <c r="H507" s="17" t="inlineStr">
        <is>
          <t>IRIS0591</t>
        </is>
      </c>
      <c r="I507" s="17" t="n">
        <v>16.4</v>
      </c>
      <c r="J507" s="17" t="inlineStr">
        <is>
          <t>MCA</t>
        </is>
      </c>
      <c r="K507" s="17" t="inlineStr">
        <is>
          <t>L5 – Lead · IC</t>
        </is>
      </c>
      <c r="L507" s="82" t="inlineStr">
        <is>
          <t>20 of 20</t>
        </is>
      </c>
      <c r="M507" s="83"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
        </is>
      </c>
      <c r="N507" s="83" t="inlineStr">
        <is>
          <t>Annual · set by manager: 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t>
        </is>
      </c>
      <c r="O507" s="83" t="inlineStr">
        <is>
          <t>Latest rating: Not rated · manager · 9-box: Trusted Professional</t>
        </is>
      </c>
      <c r="P507" s="83" t="inlineStr">
        <is>
          <t>Complexity &amp; Expertise: A3: Builds web UI automation, API and performance tests with JMeter and Postman → moved down 0.5
Autonomy &amp; Decision: A2: Chooses best approach and tools for own current testing work → moved down 0.5
Accountability &amp; Impact: A2: Accountable for own automation and API testing output → moved down 0.5
Leadership &amp; Strategy: A3: Says leads support team and guides peers; all concrete work is own testing; 0 reports → matches the start</t>
        </is>
      </c>
      <c r="Q507" s="84" t="inlineStr">
        <is>
          <t>Open ▸</t>
        </is>
      </c>
      <c r="R507" s="84" t="inlineStr">
        <is>
          <t>Card ▸</t>
        </is>
      </c>
      <c r="S507" s="85" t="inlineStr">
        <is>
          <t>Engineering &amp; Development</t>
        </is>
      </c>
      <c r="T507" s="86" t="inlineStr">
        <is>
          <t>Backend Development</t>
        </is>
      </c>
      <c r="U507" s="86" t="inlineStr">
        <is>
          <t>R032</t>
        </is>
      </c>
      <c r="V507" s="86" t="inlineStr">
        <is>
          <t>Backend Development · IC</t>
        </is>
      </c>
      <c r="W507" s="101" t="inlineStr">
        <is>
          <t>A3</t>
        </is>
      </c>
      <c r="X507" s="86" t="inlineStr">
        <is>
          <t>Band A · Practitioner</t>
        </is>
      </c>
      <c r="Y507" s="86" t="inlineStr">
        <is>
          <t>Senior Software Engineer</t>
        </is>
      </c>
      <c r="Z507" s="100" t="inlineStr">
        <is>
          <t>Keeps Technical Specialist for one cycle · then Senior Software Engineer</t>
        </is>
      </c>
      <c r="AA507" s="86" t="inlineStr">
        <is>
          <t>Evidence level B1 · moved down to A3 so that no reportee shares a band with their manager, with the fewest moves across IRIS · pay and title protected for one cycle</t>
        </is>
      </c>
      <c r="AB507" s="86" t="n"/>
      <c r="AC507" s="88" t="inlineStr">
        <is>
          <t>B1</t>
        </is>
      </c>
      <c r="AD507" s="21" t="inlineStr">
        <is>
          <t>High · 16.4 yrs vs market 2–5 yrs for A3</t>
        </is>
      </c>
      <c r="AE507" s="21" t="n"/>
      <c r="AF507" s="21" t="inlineStr">
        <is>
          <t>P2 · SFIA 3 Apply</t>
        </is>
      </c>
      <c r="AG507" s="89" t="str">
        <f>IFERROR(IF(INDEX(RM_I_C,MATCH($U507,RM_KEY,0))="","",INDEX(RM_I_C,MATCH($U507,RM_KEY,0))),"")</f>
        <v>H</v>
      </c>
      <c r="AH507" s="90" t="str">
        <f>IFERROR(IF(INDEX(RM_I_Au,MATCH($U507,RM_KEY,0))="","",INDEX(RM_I_Au,MATCH($U507,RM_KEY,0))),"")</f>
        <v>M</v>
      </c>
      <c r="AI507" s="90" t="str">
        <f>IFERROR(IF(INDEX(RM_I_Ac,MATCH($U507,RM_KEY,0))="","",INDEX(RM_I_Ac,MATCH($U507,RM_KEY,0))),"")</f>
        <v>L</v>
      </c>
      <c r="AJ507" s="90" t="str">
        <f>IFERROR(IF(INDEX(RM_I_L,MATCH($U507,RM_KEY,0))="","",INDEX(RM_I_L,MATCH($U507,RM_KEY,0))),"")</f>
        <v>L</v>
      </c>
      <c r="AK507" s="90" t="str">
        <f>IFERROR(IF(INDEX(RM_I_BI,MATCH($U507,RM_KEY,0))="","",INDEX(RM_I_BI,MATCH($U507,RM_KEY,0))),"")</f>
        <v>L</v>
      </c>
      <c r="AL507" s="90" t="str">
        <f>IFERROR(IF(INDEX(RM_I_Exp,MATCH($U507,RM_KEY,0))="","",INDEX(RM_I_Exp,MATCH($U507,RM_KEY,0))),"")</f>
        <v>L</v>
      </c>
      <c r="AM507" s="90" t="str">
        <f>IFERROR(IF(INDEX(RM_I_Edu,MATCH($U507,RM_KEY,0))="","",INDEX(RM_I_Edu,MATCH($U507,RM_KEY,0))),"")</f>
        <v>L</v>
      </c>
      <c r="AN507" s="91" t="str">
        <f>IFERROR(IF(INDEX(RM_M_C,MATCH($U507,RM_KEY,0))="","",INDEX(RM_M_C,MATCH($U507,RM_KEY,0))),"")</f>
        <v>H</v>
      </c>
      <c r="AO507" s="92" t="str">
        <f>IFERROR(IF(INDEX(RM_M_Au,MATCH($U507,RM_KEY,0))="","",INDEX(RM_M_Au,MATCH($U507,RM_KEY,0))),"")</f>
        <v>M</v>
      </c>
      <c r="AP507" s="92" t="str">
        <f>IFERROR(IF(INDEX(RM_M_Ac,MATCH($U507,RM_KEY,0))="","",INDEX(RM_M_Ac,MATCH($U507,RM_KEY,0))),"")</f>
        <v>M</v>
      </c>
      <c r="AQ507" s="92" t="str">
        <f>IFERROR(IF(INDEX(RM_M_L,MATCH($U507,RM_KEY,0))="","",INDEX(RM_M_L,MATCH($U507,RM_KEY,0))),"")</f>
        <v>L</v>
      </c>
      <c r="AR507" s="92" t="str">
        <f>IFERROR(IF(INDEX(RM_M_BI,MATCH($U507,RM_KEY,0))="","",INDEX(RM_M_BI,MATCH($U507,RM_KEY,0))),"")</f>
        <v>L</v>
      </c>
      <c r="AS507" s="92" t="str">
        <f>IFERROR(IF(INDEX(RM_M_Exp,MATCH($U507,RM_KEY,0))="","",INDEX(RM_M_Exp,MATCH($U507,RM_KEY,0))),"")</f>
        <v>L</v>
      </c>
      <c r="AT507" s="92" t="str">
        <f>IFERROR(IF(INDEX(RM_M_Edu,MATCH($U507,RM_KEY,0))="","",INDEX(RM_M_Edu,MATCH($U507,RM_KEY,0))),"")</f>
        <v>L</v>
      </c>
      <c r="AU507" s="93" t="str">
        <f>IFERROR(IF(INDEX(RM_L_C,MATCH($U507,RM_KEY,0))="","",INDEX(RM_L_C,MATCH($U507,RM_KEY,0))),"")</f>
        <v/>
      </c>
      <c r="AV507" s="94" t="str">
        <f>IFERROR(IF(INDEX(RM_L_Au,MATCH($U507,RM_KEY,0))="","",INDEX(RM_L_Au,MATCH($U507,RM_KEY,0))),"")</f>
        <v/>
      </c>
      <c r="AW507" s="94" t="str">
        <f>IFERROR(IF(INDEX(RM_L_Ac,MATCH($U507,RM_KEY,0))="","",INDEX(RM_L_Ac,MATCH($U507,RM_KEY,0))),"")</f>
        <v/>
      </c>
      <c r="AX507" s="94" t="str">
        <f>IFERROR(IF(INDEX(RM_L_L,MATCH($U507,RM_KEY,0))="","",INDEX(RM_L_L,MATCH($U507,RM_KEY,0))),"")</f>
        <v/>
      </c>
      <c r="AY507" s="94" t="str">
        <f>IFERROR(IF(INDEX(RM_L_BI,MATCH($U507,RM_KEY,0))="","",INDEX(RM_L_BI,MATCH($U507,RM_KEY,0))),"")</f>
        <v/>
      </c>
      <c r="AZ507" s="94" t="str">
        <f>IFERROR(IF(INDEX(RM_L_Exp,MATCH($U507,RM_KEY,0))="","",INDEX(RM_L_Exp,MATCH($U507,RM_KEY,0))),"")</f>
        <v/>
      </c>
      <c r="BA507" s="94" t="str">
        <f>IFERROR(IF(INDEX(RM_L_Edu,MATCH($U507,RM_KEY,0))="","",INDEX(RM_L_Edu,MATCH($U507,RM_KEY,0))),"")</f>
        <v/>
      </c>
      <c r="BB507" s="89" t="inlineStr">
        <is>
          <t>M</t>
        </is>
      </c>
      <c r="BC507" s="90" t="inlineStr">
        <is>
          <t>M</t>
        </is>
      </c>
      <c r="BD507" s="90" t="inlineStr">
        <is>
          <t>M</t>
        </is>
      </c>
      <c r="BE507" s="90" t="inlineStr">
        <is>
          <t>M</t>
        </is>
      </c>
      <c r="BF507" s="90" t="n"/>
      <c r="BG507" s="90" t="inlineStr">
        <is>
          <t>H</t>
        </is>
      </c>
      <c r="BH507" s="90" t="inlineStr">
        <is>
          <t>H</t>
        </is>
      </c>
      <c r="BI507" s="93" t="n"/>
      <c r="BJ507" s="94" t="n"/>
      <c r="BK507" s="94" t="n"/>
      <c r="BL507" s="94" t="n"/>
      <c r="BM507" s="94" t="n"/>
      <c r="BN507" s="94" t="n"/>
      <c r="BO507" s="94" t="n"/>
      <c r="BP507" s="63" t="n"/>
      <c r="BQ507" s="95" t="str">
        <f>IF(CY507=0,"",IF(BP507&lt;&gt;"",BP507,IF(LEFT(W507,1)="X",W507,IF(OR(W507="B+",W507="C+"),INDEX(LAD_PC,MAX(1,MIN(14,MATCH(W507,LAD_PC,0)+IF((DA507-CZ507)&gt;=0.5,1,IF((DA507-CZ507)&lt;=-0.5,-1,0))))),INDEX(LAD_STD,MAX(1,MIN(12,MATCH(W507,LAD_STD,0)+IF((DA507-CZ507)&gt;=0.5,1,IF((DA507-CZ507)&lt;=-0.5,-1,0)))))))))</f>
        <v/>
      </c>
      <c r="BR507" s="86" t="str">
        <f>IF(BQ507="","",IFERROR(CHOOSE(INDEX(B_RANK,MATCH(BQ507,B_LVL,0)),"Band A · Practitioner","Band B · Specialist / Manager","B+ · Player-Coach","Band C · Principal / Head","C+ · Player-Coach","Band D · Business leadership","Band E · Enterprise leadership"),"Band X · Consultant"))</f>
        <v/>
      </c>
      <c r="BS507" s="86" t="str">
        <f>IF(BQ507="","",IF(BQ507=W507,"• Same",IF(INDEX(B_VAL,MATCH(BQ507,B_LVL,0))&gt;INDEX(B_VAL,MATCH(W507,B_LVL,0)),"▲ Up","▼ Down")))</f>
        <v/>
      </c>
      <c r="BT507" s="95" t="str">
        <f>IF(BQ507&lt;&gt;"",BQ507,W507)</f>
        <v>A3</v>
      </c>
      <c r="BU507" s="86" t="str">
        <f>IFERROR(IF($H507="","—",IF(OR(LEFT(BT507,1)="X",LEFT(INDEX($BT$7:$BT$592,MATCH($H507,$D$7:$D$592,0)),1)="X"),"—",IF(AND(LEFT(BT507,1)="E",LEFT(INDEX($BT$7:$BT$592,MATCH($H507,$D$7:$D$592,0)),1)="E"),"Exception · Band E",IF(INDEX(B_VAL,MATCH(BT507,B_LVL,0))&gt;=INDEX(B_VAL,MATCH(INDEX($BT$7:$BT$592,MATCH($H507,$D$7:$D$592,0)),B_LVL,0)),"⚠ At or above the manager",IF(INDEX(B_RANK,MATCH(BT507,B_LVL,0))=INDEX(B_RANK,MATCH(INDEX($BT$7:$BT$592,MATCH($H507,$D$7:$D$592,0)),B_LVL,0)),"⚠ Same band as the manager","OK"))))),"—")</f>
        <v>OK</v>
      </c>
      <c r="BV507" s="64" t="n"/>
      <c r="BW507" s="20">
        <f>IFERROR(INDEX(LMH_PTS,MATCH(AG507,LMH_KEY,0)),0)</f>
        <v>9</v>
      </c>
      <c r="BX507" s="21">
        <f>IFERROR(INDEX(LMH_PTS,MATCH(AH507,LMH_KEY,0)),0)</f>
        <v>3</v>
      </c>
      <c r="BY507" s="21">
        <f>IFERROR(INDEX(LMH_PTS,MATCH(AI507,LMH_KEY,0)),0)</f>
        <v>1</v>
      </c>
      <c r="BZ507" s="21">
        <f>IFERROR(INDEX(LMH_PTS,MATCH(AJ507,LMH_KEY,0)),0)</f>
        <v>1</v>
      </c>
      <c r="CA507" s="21">
        <f>IFERROR(INDEX(LMH_PTS,MATCH(AK507,LMH_KEY,0)),0)</f>
        <v>1</v>
      </c>
      <c r="CB507" s="21">
        <f>IFERROR(INDEX(LMH_PTS,MATCH(AL507,LMH_KEY,0)),0)</f>
        <v>1</v>
      </c>
      <c r="CC507" s="21">
        <f>IFERROR(INDEX(LMH_PTS,MATCH(AM507,LMH_KEY,0)),0)</f>
        <v>1</v>
      </c>
      <c r="CD507" s="21">
        <f>IFERROR(INDEX(LMH_PTS,MATCH(IF(AU507&lt;&gt;"",AU507,AG507),LMH_KEY,0)),0)</f>
        <v>9</v>
      </c>
      <c r="CE507" s="21">
        <f>IFERROR(INDEX(LMH_PTS,MATCH(IF(AV507&lt;&gt;"",AV507,AH507),LMH_KEY,0)),0)</f>
        <v>3</v>
      </c>
      <c r="CF507" s="21">
        <f>IFERROR(INDEX(LMH_PTS,MATCH(IF(AW507&lt;&gt;"",AW507,AI507),LMH_KEY,0)),0)</f>
        <v>1</v>
      </c>
      <c r="CG507" s="21">
        <f>IFERROR(INDEX(LMH_PTS,MATCH(IF(AX507&lt;&gt;"",AX507,AJ507),LMH_KEY,0)),0)</f>
        <v>1</v>
      </c>
      <c r="CH507" s="21">
        <f>IFERROR(INDEX(LMH_PTS,MATCH(IF(AY507&lt;&gt;"",AY507,AK507),LMH_KEY,0)),0)</f>
        <v>1</v>
      </c>
      <c r="CI507" s="21">
        <f>IFERROR(INDEX(LMH_PTS,MATCH(IF(AZ507&lt;&gt;"",AZ507,AL507),LMH_KEY,0)),0)</f>
        <v>1</v>
      </c>
      <c r="CJ507" s="21">
        <f>IFERROR(INDEX(LMH_PTS,MATCH(IF(BA507&lt;&gt;"",BA507,AM507),LMH_KEY,0)),0)</f>
        <v>1</v>
      </c>
      <c r="CK507" s="21">
        <f>IF(BB507="",0,IFERROR(INDEX(LMH_STEP,MATCH(BB507,LMH_KEY,0)),0))</f>
        <v>0</v>
      </c>
      <c r="CL507" s="21">
        <f>IF(BC507="",0,IFERROR(INDEX(LMH_STEP,MATCH(BC507,LMH_KEY,0)),0))</f>
        <v>0</v>
      </c>
      <c r="CM507" s="21">
        <f>IF(BD507="",0,IFERROR(INDEX(LMH_STEP,MATCH(BD507,LMH_KEY,0)),0))</f>
        <v>0</v>
      </c>
      <c r="CN507" s="21">
        <f>IF(BE507="",0,IFERROR(INDEX(LMH_STEP,MATCH(BE507,LMH_KEY,0)),0))</f>
        <v>0</v>
      </c>
      <c r="CO507" s="21">
        <f>IF(BF507="",0,IFERROR(INDEX(LMH_STEP,MATCH(BF507,LMH_KEY,0)),0))</f>
        <v>0</v>
      </c>
      <c r="CP507" s="21">
        <f>IF(BG507="",0,IFERROR(INDEX(LMH_STEP,MATCH(BG507,LMH_KEY,0)),0))</f>
        <v>1</v>
      </c>
      <c r="CQ507" s="21">
        <f>IF(BH507="",0,IFERROR(INDEX(LMH_STEP,MATCH(BH507,LMH_KEY,0)),0))</f>
        <v>1</v>
      </c>
      <c r="CR507" s="21">
        <f>IF(BI507&lt;&gt;"",IFERROR(INDEX(LMH_STEP,MATCH(BI507,LMH_KEY,0)),0),CK507)</f>
        <v>0</v>
      </c>
      <c r="CS507" s="21">
        <f>IF(BJ507&lt;&gt;"",IFERROR(INDEX(LMH_STEP,MATCH(BJ507,LMH_KEY,0)),0),CL507)</f>
        <v>0</v>
      </c>
      <c r="CT507" s="21">
        <f>IF(BK507&lt;&gt;"",IFERROR(INDEX(LMH_STEP,MATCH(BK507,LMH_KEY,0)),0),CM507)</f>
        <v>0</v>
      </c>
      <c r="CU507" s="21">
        <f>IF(BL507&lt;&gt;"",IFERROR(INDEX(LMH_STEP,MATCH(BL507,LMH_KEY,0)),0),CN507)</f>
        <v>0</v>
      </c>
      <c r="CV507" s="21">
        <f>IF(BM507&lt;&gt;"",IFERROR(INDEX(LMH_STEP,MATCH(BM507,LMH_KEY,0)),0),CO507)</f>
        <v>0</v>
      </c>
      <c r="CW507" s="21">
        <f>IF(BN507&lt;&gt;"",IFERROR(INDEX(LMH_STEP,MATCH(BN507,LMH_KEY,0)),0),CP507)</f>
        <v>1</v>
      </c>
      <c r="CX507" s="21">
        <f>IF(BO507&lt;&gt;"",IFERROR(INDEX(LMH_STEP,MATCH(BO507,LMH_KEY,0)),0),CQ507)</f>
        <v>1</v>
      </c>
      <c r="CY507" s="21">
        <f>COUNTA(BI507:BO507)+IF(BP507&lt;&gt;"",1,0)+IFERROR(INDEX(RM_LCNT,MATCH($U507,RM_KEY,0)),0)</f>
        <v>0</v>
      </c>
      <c r="CZ507" s="21">
        <f>IF((BW507+BX507+BY507+BZ507+CA507+CB507+CC507)=0,0,(BW507*CK507+BX507*CL507+BY507*CM507+BZ507*CN507+CA507*CO507+CB507*CP507+CC507*CQ507)/(BW507+BX507+BY507+BZ507+CA507+CB507+CC507))</f>
        <v>0.117647058823529</v>
      </c>
      <c r="DA507" s="21">
        <f>IF((CD507+CE507+CF507+CG507+CH507+CI507+CJ507)=0,0,(CD507*CR507+CE507*CS507+CF507*CT507+CG507*CU507+CH507*CV507+CI507*CW507+CJ507*CX507)/(CD507+CE507+CF507+CG507+CH507+CI507+CJ507))</f>
        <v>0.117647058823529</v>
      </c>
    </row>
    <row r="508" ht="70" customHeight="1">
      <c r="A508" s="59" t="inlineStr">
        <is>
          <t>CARBON</t>
        </is>
      </c>
      <c r="B508" s="17" t="inlineStr">
        <is>
          <t>Quality Assurance</t>
        </is>
      </c>
      <c r="C508" s="17" t="n">
        <v>4</v>
      </c>
      <c r="D508" s="17" t="inlineStr">
        <is>
          <t>IRIS1672</t>
        </is>
      </c>
      <c r="E508" s="17" t="inlineStr">
        <is>
          <t>Brehmjit Gopalkrishnan</t>
        </is>
      </c>
      <c r="F508" s="17" t="inlineStr">
        <is>
          <t>Client Solutions Executive</t>
        </is>
      </c>
      <c r="G508" s="17" t="inlineStr">
        <is>
          <t>Vinod Katekar</t>
        </is>
      </c>
      <c r="H508" s="17" t="inlineStr">
        <is>
          <t>IRIS0591</t>
        </is>
      </c>
      <c r="I508" s="17" t="n">
        <v>17</v>
      </c>
      <c r="J508" s="17" t="inlineStr">
        <is>
          <t>B.Com</t>
        </is>
      </c>
      <c r="K508" s="17" t="inlineStr">
        <is>
          <t>L3 – Professional / Associate</t>
        </is>
      </c>
      <c r="L508" s="82" t="inlineStr">
        <is>
          <t>20 of 20</t>
        </is>
      </c>
      <c r="M508" s="83"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t>
        </is>
      </c>
      <c r="N508" s="83" t="inlineStr">
        <is>
          <t>Annual · set by manager: 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
        </is>
      </c>
      <c r="O508" s="83" t="inlineStr">
        <is>
          <t>Latest rating: Not rated · manager · 9-box: Future Leader</t>
        </is>
      </c>
      <c r="P508" s="83" t="inlineStr">
        <is>
          <t>Complexity &amp; Expertise: A2: Test case execution, regression testing and defect logging across different regulators' requirements → matches the start
Autonomy &amp; Decision: A2: Decides testing scenarios and bug logging → matches the start
Accountability &amp; Impact: A3: own survey / KRA answers · summarised by the rater; not quoted → moved up 0.5
Leadership &amp; Strategy: A1: Sprint team alignment only; no guidance of others described → matches the start</t>
        </is>
      </c>
      <c r="Q508" s="84" t="inlineStr">
        <is>
          <t>Open ▸</t>
        </is>
      </c>
      <c r="R508" s="84" t="inlineStr">
        <is>
          <t>Card ▸</t>
        </is>
      </c>
      <c r="S508" s="85" t="inlineStr">
        <is>
          <t>Quality Assurance</t>
        </is>
      </c>
      <c r="T508" s="86" t="inlineStr">
        <is>
          <t>Functional &amp; Domain Testing</t>
        </is>
      </c>
      <c r="U508" s="86" t="inlineStr">
        <is>
          <t>R070</t>
        </is>
      </c>
      <c r="V508" s="86" t="inlineStr">
        <is>
          <t>Functional &amp; Domain Testing · IC</t>
        </is>
      </c>
      <c r="W508" s="101" t="inlineStr">
        <is>
          <t>A3</t>
        </is>
      </c>
      <c r="X508" s="86" t="inlineStr">
        <is>
          <t>Band A · Practitioner</t>
        </is>
      </c>
      <c r="Y508" s="86" t="inlineStr">
        <is>
          <t>Senior QA Engineer</t>
        </is>
      </c>
      <c r="Z508" s="86" t="n"/>
      <c r="AA508" s="86" t="inlineStr">
        <is>
          <t>Placed at A3 by the evidence: six ratings × market-derived weights and rules R1–R13 · no move needed for the reporting line</t>
        </is>
      </c>
      <c r="AB508" s="86" t="n"/>
      <c r="AC508" s="88" t="inlineStr">
        <is>
          <t>A3</t>
        </is>
      </c>
      <c r="AD508" s="21" t="inlineStr">
        <is>
          <t>High · 17 yrs vs market 2–5 yrs for A3</t>
        </is>
      </c>
      <c r="AE508" s="21" t="n"/>
      <c r="AF508" s="21" t="inlineStr">
        <is>
          <t>P2 · SFIA 3 Apply</t>
        </is>
      </c>
      <c r="AG508" s="89" t="str">
        <f>IFERROR(IF(INDEX(RM_I_C,MATCH($U508,RM_KEY,0))="","",INDEX(RM_I_C,MATCH($U508,RM_KEY,0))),"")</f>
        <v>H</v>
      </c>
      <c r="AH508" s="90" t="str">
        <f>IFERROR(IF(INDEX(RM_I_Au,MATCH($U508,RM_KEY,0))="","",INDEX(RM_I_Au,MATCH($U508,RM_KEY,0))),"")</f>
        <v>M</v>
      </c>
      <c r="AI508" s="90" t="str">
        <f>IFERROR(IF(INDEX(RM_I_Ac,MATCH($U508,RM_KEY,0))="","",INDEX(RM_I_Ac,MATCH($U508,RM_KEY,0))),"")</f>
        <v>L</v>
      </c>
      <c r="AJ508" s="90" t="str">
        <f>IFERROR(IF(INDEX(RM_I_L,MATCH($U508,RM_KEY,0))="","",INDEX(RM_I_L,MATCH($U508,RM_KEY,0))),"")</f>
        <v>L</v>
      </c>
      <c r="AK508" s="90" t="str">
        <f>IFERROR(IF(INDEX(RM_I_BI,MATCH($U508,RM_KEY,0))="","",INDEX(RM_I_BI,MATCH($U508,RM_KEY,0))),"")</f>
        <v>L</v>
      </c>
      <c r="AL508" s="90" t="str">
        <f>IFERROR(IF(INDEX(RM_I_Exp,MATCH($U508,RM_KEY,0))="","",INDEX(RM_I_Exp,MATCH($U508,RM_KEY,0))),"")</f>
        <v>L</v>
      </c>
      <c r="AM508" s="90" t="str">
        <f>IFERROR(IF(INDEX(RM_I_Edu,MATCH($U508,RM_KEY,0))="","",INDEX(RM_I_Edu,MATCH($U508,RM_KEY,0))),"")</f>
        <v>L</v>
      </c>
      <c r="AN508" s="91" t="str">
        <f>IFERROR(IF(INDEX(RM_M_C,MATCH($U508,RM_KEY,0))="","",INDEX(RM_M_C,MATCH($U508,RM_KEY,0))),"")</f>
        <v>H</v>
      </c>
      <c r="AO508" s="92" t="str">
        <f>IFERROR(IF(INDEX(RM_M_Au,MATCH($U508,RM_KEY,0))="","",INDEX(RM_M_Au,MATCH($U508,RM_KEY,0))),"")</f>
        <v>M</v>
      </c>
      <c r="AP508" s="92" t="str">
        <f>IFERROR(IF(INDEX(RM_M_Ac,MATCH($U508,RM_KEY,0))="","",INDEX(RM_M_Ac,MATCH($U508,RM_KEY,0))),"")</f>
        <v>M</v>
      </c>
      <c r="AQ508" s="92" t="str">
        <f>IFERROR(IF(INDEX(RM_M_L,MATCH($U508,RM_KEY,0))="","",INDEX(RM_M_L,MATCH($U508,RM_KEY,0))),"")</f>
        <v>L</v>
      </c>
      <c r="AR508" s="92" t="str">
        <f>IFERROR(IF(INDEX(RM_M_BI,MATCH($U508,RM_KEY,0))="","",INDEX(RM_M_BI,MATCH($U508,RM_KEY,0))),"")</f>
        <v>L</v>
      </c>
      <c r="AS508" s="92" t="str">
        <f>IFERROR(IF(INDEX(RM_M_Exp,MATCH($U508,RM_KEY,0))="","",INDEX(RM_M_Exp,MATCH($U508,RM_KEY,0))),"")</f>
        <v>L</v>
      </c>
      <c r="AT508" s="92" t="str">
        <f>IFERROR(IF(INDEX(RM_M_Edu,MATCH($U508,RM_KEY,0))="","",INDEX(RM_M_Edu,MATCH($U508,RM_KEY,0))),"")</f>
        <v>L</v>
      </c>
      <c r="AU508" s="93" t="str">
        <f>IFERROR(IF(INDEX(RM_L_C,MATCH($U508,RM_KEY,0))="","",INDEX(RM_L_C,MATCH($U508,RM_KEY,0))),"")</f>
        <v/>
      </c>
      <c r="AV508" s="94" t="str">
        <f>IFERROR(IF(INDEX(RM_L_Au,MATCH($U508,RM_KEY,0))="","",INDEX(RM_L_Au,MATCH($U508,RM_KEY,0))),"")</f>
        <v/>
      </c>
      <c r="AW508" s="94" t="str">
        <f>IFERROR(IF(INDEX(RM_L_Ac,MATCH($U508,RM_KEY,0))="","",INDEX(RM_L_Ac,MATCH($U508,RM_KEY,0))),"")</f>
        <v/>
      </c>
      <c r="AX508" s="94" t="str">
        <f>IFERROR(IF(INDEX(RM_L_L,MATCH($U508,RM_KEY,0))="","",INDEX(RM_L_L,MATCH($U508,RM_KEY,0))),"")</f>
        <v/>
      </c>
      <c r="AY508" s="94" t="str">
        <f>IFERROR(IF(INDEX(RM_L_BI,MATCH($U508,RM_KEY,0))="","",INDEX(RM_L_BI,MATCH($U508,RM_KEY,0))),"")</f>
        <v/>
      </c>
      <c r="AZ508" s="94" t="str">
        <f>IFERROR(IF(INDEX(RM_L_Exp,MATCH($U508,RM_KEY,0))="","",INDEX(RM_L_Exp,MATCH($U508,RM_KEY,0))),"")</f>
        <v/>
      </c>
      <c r="BA508" s="94" t="str">
        <f>IFERROR(IF(INDEX(RM_L_Edu,MATCH($U508,RM_KEY,0))="","",INDEX(RM_L_Edu,MATCH($U508,RM_KEY,0))),"")</f>
        <v/>
      </c>
      <c r="BB508" s="89" t="inlineStr">
        <is>
          <t>L</t>
        </is>
      </c>
      <c r="BC508" s="90" t="inlineStr">
        <is>
          <t>L</t>
        </is>
      </c>
      <c r="BD508" s="90" t="inlineStr">
        <is>
          <t>M</t>
        </is>
      </c>
      <c r="BE508" s="90" t="inlineStr">
        <is>
          <t>L</t>
        </is>
      </c>
      <c r="BF508" s="90" t="n"/>
      <c r="BG508" s="90" t="inlineStr">
        <is>
          <t>H</t>
        </is>
      </c>
      <c r="BH508" s="90" t="inlineStr">
        <is>
          <t>M</t>
        </is>
      </c>
      <c r="BI508" s="93" t="n"/>
      <c r="BJ508" s="94" t="n"/>
      <c r="BK508" s="94" t="n"/>
      <c r="BL508" s="94" t="n"/>
      <c r="BM508" s="94" t="n"/>
      <c r="BN508" s="94" t="n"/>
      <c r="BO508" s="94" t="n"/>
      <c r="BP508" s="63" t="n"/>
      <c r="BQ508" s="95" t="str">
        <f>IF(CY508=0,"",IF(BP508&lt;&gt;"",BP508,IF(LEFT(W508,1)="X",W508,IF(OR(W508="B+",W508="C+"),INDEX(LAD_PC,MAX(1,MIN(14,MATCH(W508,LAD_PC,0)+IF((DA508-CZ508)&gt;=0.5,1,IF((DA508-CZ508)&lt;=-0.5,-1,0))))),INDEX(LAD_STD,MAX(1,MIN(12,MATCH(W508,LAD_STD,0)+IF((DA508-CZ508)&gt;=0.5,1,IF((DA508-CZ508)&lt;=-0.5,-1,0)))))))))</f>
        <v/>
      </c>
      <c r="BR508" s="86" t="str">
        <f>IF(BQ508="","",IFERROR(CHOOSE(INDEX(B_RANK,MATCH(BQ508,B_LVL,0)),"Band A · Practitioner","Band B · Specialist / Manager","B+ · Player-Coach","Band C · Principal / Head","C+ · Player-Coach","Band D · Business leadership","Band E · Enterprise leadership"),"Band X · Consultant"))</f>
        <v/>
      </c>
      <c r="BS508" s="86" t="str">
        <f>IF(BQ508="","",IF(BQ508=W508,"• Same",IF(INDEX(B_VAL,MATCH(BQ508,B_LVL,0))&gt;INDEX(B_VAL,MATCH(W508,B_LVL,0)),"▲ Up","▼ Down")))</f>
        <v/>
      </c>
      <c r="BT508" s="95" t="str">
        <f>IF(BQ508&lt;&gt;"",BQ508,W508)</f>
        <v>A3</v>
      </c>
      <c r="BU508" s="86" t="str">
        <f>IFERROR(IF($H508="","—",IF(OR(LEFT(BT508,1)="X",LEFT(INDEX($BT$7:$BT$592,MATCH($H508,$D$7:$D$592,0)),1)="X"),"—",IF(AND(LEFT(BT508,1)="E",LEFT(INDEX($BT$7:$BT$592,MATCH($H508,$D$7:$D$592,0)),1)="E"),"Exception · Band E",IF(INDEX(B_VAL,MATCH(BT508,B_LVL,0))&gt;=INDEX(B_VAL,MATCH(INDEX($BT$7:$BT$592,MATCH($H508,$D$7:$D$592,0)),B_LVL,0)),"⚠ At or above the manager",IF(INDEX(B_RANK,MATCH(BT508,B_LVL,0))=INDEX(B_RANK,MATCH(INDEX($BT$7:$BT$592,MATCH($H508,$D$7:$D$592,0)),B_LVL,0)),"⚠ Same band as the manager","OK"))))),"—")</f>
        <v>OK</v>
      </c>
      <c r="BV508" s="64" t="n"/>
      <c r="BW508" s="20">
        <f>IFERROR(INDEX(LMH_PTS,MATCH(AG508,LMH_KEY,0)),0)</f>
        <v>9</v>
      </c>
      <c r="BX508" s="21">
        <f>IFERROR(INDEX(LMH_PTS,MATCH(AH508,LMH_KEY,0)),0)</f>
        <v>3</v>
      </c>
      <c r="BY508" s="21">
        <f>IFERROR(INDEX(LMH_PTS,MATCH(AI508,LMH_KEY,0)),0)</f>
        <v>1</v>
      </c>
      <c r="BZ508" s="21">
        <f>IFERROR(INDEX(LMH_PTS,MATCH(AJ508,LMH_KEY,0)),0)</f>
        <v>1</v>
      </c>
      <c r="CA508" s="21">
        <f>IFERROR(INDEX(LMH_PTS,MATCH(AK508,LMH_KEY,0)),0)</f>
        <v>1</v>
      </c>
      <c r="CB508" s="21">
        <f>IFERROR(INDEX(LMH_PTS,MATCH(AL508,LMH_KEY,0)),0)</f>
        <v>1</v>
      </c>
      <c r="CC508" s="21">
        <f>IFERROR(INDEX(LMH_PTS,MATCH(AM508,LMH_KEY,0)),0)</f>
        <v>1</v>
      </c>
      <c r="CD508" s="21">
        <f>IFERROR(INDEX(LMH_PTS,MATCH(IF(AU508&lt;&gt;"",AU508,AG508),LMH_KEY,0)),0)</f>
        <v>9</v>
      </c>
      <c r="CE508" s="21">
        <f>IFERROR(INDEX(LMH_PTS,MATCH(IF(AV508&lt;&gt;"",AV508,AH508),LMH_KEY,0)),0)</f>
        <v>3</v>
      </c>
      <c r="CF508" s="21">
        <f>IFERROR(INDEX(LMH_PTS,MATCH(IF(AW508&lt;&gt;"",AW508,AI508),LMH_KEY,0)),0)</f>
        <v>1</v>
      </c>
      <c r="CG508" s="21">
        <f>IFERROR(INDEX(LMH_PTS,MATCH(IF(AX508&lt;&gt;"",AX508,AJ508),LMH_KEY,0)),0)</f>
        <v>1</v>
      </c>
      <c r="CH508" s="21">
        <f>IFERROR(INDEX(LMH_PTS,MATCH(IF(AY508&lt;&gt;"",AY508,AK508),LMH_KEY,0)),0)</f>
        <v>1</v>
      </c>
      <c r="CI508" s="21">
        <f>IFERROR(INDEX(LMH_PTS,MATCH(IF(AZ508&lt;&gt;"",AZ508,AL508),LMH_KEY,0)),0)</f>
        <v>1</v>
      </c>
      <c r="CJ508" s="21">
        <f>IFERROR(INDEX(LMH_PTS,MATCH(IF(BA508&lt;&gt;"",BA508,AM508),LMH_KEY,0)),0)</f>
        <v>1</v>
      </c>
      <c r="CK508" s="21">
        <f>IF(BB508="",0,IFERROR(INDEX(LMH_STEP,MATCH(BB508,LMH_KEY,0)),0))</f>
        <v>-1</v>
      </c>
      <c r="CL508" s="21">
        <f>IF(BC508="",0,IFERROR(INDEX(LMH_STEP,MATCH(BC508,LMH_KEY,0)),0))</f>
        <v>-1</v>
      </c>
      <c r="CM508" s="21">
        <f>IF(BD508="",0,IFERROR(INDEX(LMH_STEP,MATCH(BD508,LMH_KEY,0)),0))</f>
        <v>0</v>
      </c>
      <c r="CN508" s="21">
        <f>IF(BE508="",0,IFERROR(INDEX(LMH_STEP,MATCH(BE508,LMH_KEY,0)),0))</f>
        <v>-1</v>
      </c>
      <c r="CO508" s="21">
        <f>IF(BF508="",0,IFERROR(INDEX(LMH_STEP,MATCH(BF508,LMH_KEY,0)),0))</f>
        <v>0</v>
      </c>
      <c r="CP508" s="21">
        <f>IF(BG508="",0,IFERROR(INDEX(LMH_STEP,MATCH(BG508,LMH_KEY,0)),0))</f>
        <v>1</v>
      </c>
      <c r="CQ508" s="21">
        <f>IF(BH508="",0,IFERROR(INDEX(LMH_STEP,MATCH(BH508,LMH_KEY,0)),0))</f>
        <v>0</v>
      </c>
      <c r="CR508" s="21">
        <f>IF(BI508&lt;&gt;"",IFERROR(INDEX(LMH_STEP,MATCH(BI508,LMH_KEY,0)),0),CK508)</f>
        <v>-1</v>
      </c>
      <c r="CS508" s="21">
        <f>IF(BJ508&lt;&gt;"",IFERROR(INDEX(LMH_STEP,MATCH(BJ508,LMH_KEY,0)),0),CL508)</f>
        <v>-1</v>
      </c>
      <c r="CT508" s="21">
        <f>IF(BK508&lt;&gt;"",IFERROR(INDEX(LMH_STEP,MATCH(BK508,LMH_KEY,0)),0),CM508)</f>
        <v>0</v>
      </c>
      <c r="CU508" s="21">
        <f>IF(BL508&lt;&gt;"",IFERROR(INDEX(LMH_STEP,MATCH(BL508,LMH_KEY,0)),0),CN508)</f>
        <v>-1</v>
      </c>
      <c r="CV508" s="21">
        <f>IF(BM508&lt;&gt;"",IFERROR(INDEX(LMH_STEP,MATCH(BM508,LMH_KEY,0)),0),CO508)</f>
        <v>0</v>
      </c>
      <c r="CW508" s="21">
        <f>IF(BN508&lt;&gt;"",IFERROR(INDEX(LMH_STEP,MATCH(BN508,LMH_KEY,0)),0),CP508)</f>
        <v>1</v>
      </c>
      <c r="CX508" s="21">
        <f>IF(BO508&lt;&gt;"",IFERROR(INDEX(LMH_STEP,MATCH(BO508,LMH_KEY,0)),0),CQ508)</f>
        <v>0</v>
      </c>
      <c r="CY508" s="21">
        <f>COUNTA(BI508:BO508)+IF(BP508&lt;&gt;"",1,0)+IFERROR(INDEX(RM_LCNT,MATCH($U508,RM_KEY,0)),0)</f>
        <v>0</v>
      </c>
      <c r="CZ508" s="21">
        <f>IF((BW508+BX508+BY508+BZ508+CA508+CB508+CC508)=0,0,(BW508*CK508+BX508*CL508+BY508*CM508+BZ508*CN508+CA508*CO508+CB508*CP508+CC508*CQ508)/(BW508+BX508+BY508+BZ508+CA508+CB508+CC508))</f>
        <v>-0.705882352941177</v>
      </c>
      <c r="DA508" s="21">
        <f>IF((CD508+CE508+CF508+CG508+CH508+CI508+CJ508)=0,0,(CD508*CR508+CE508*CS508+CF508*CT508+CG508*CU508+CH508*CV508+CI508*CW508+CJ508*CX508)/(CD508+CE508+CF508+CG508+CH508+CI508+CJ508))</f>
        <v>-0.705882352941177</v>
      </c>
    </row>
    <row r="509" ht="70" customHeight="1">
      <c r="A509" s="59" t="inlineStr">
        <is>
          <t>CARBON</t>
        </is>
      </c>
      <c r="B509" s="17" t="inlineStr">
        <is>
          <t>Quality Assurance</t>
        </is>
      </c>
      <c r="C509" s="17" t="n">
        <v>4</v>
      </c>
      <c r="D509" s="17" t="inlineStr">
        <is>
          <t>IRIS0625</t>
        </is>
      </c>
      <c r="E509" s="17" t="inlineStr">
        <is>
          <t>Pooja Gawas</t>
        </is>
      </c>
      <c r="F509" s="17" t="inlineStr">
        <is>
          <t>QA Engineer</t>
        </is>
      </c>
      <c r="G509" s="17" t="inlineStr">
        <is>
          <t>Vinod Katekar</t>
        </is>
      </c>
      <c r="H509" s="17" t="inlineStr">
        <is>
          <t>IRIS0591</t>
        </is>
      </c>
      <c r="I509" s="17" t="n">
        <v>15.4</v>
      </c>
      <c r="J509" s="17" t="inlineStr">
        <is>
          <t>B.Com</t>
        </is>
      </c>
      <c r="K509" s="17" t="inlineStr">
        <is>
          <t>L3 – Professional / Associate</t>
        </is>
      </c>
      <c r="L509" s="82" t="inlineStr">
        <is>
          <t>20 of 20</t>
        </is>
      </c>
      <c r="M509" s="83"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t>
        </is>
      </c>
      <c r="N509" s="83" t="inlineStr">
        <is>
          <t>Annual · set by manager: 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
        </is>
      </c>
      <c r="O509" s="83" t="inlineStr">
        <is>
          <t>Latest rating: Not rated · manager · 9-box: Not placed · manager</t>
        </is>
      </c>
      <c r="P509" s="83" t="inlineStr">
        <is>
          <t>Complexity &amp; Expertise: A2: Tests features and bugs on the ESG product; writes test cases; tracked in QuickScrum → matches the start
Autonomy &amp; Decision: A2: Names only 'test strategy execution'; no exception or priority calls described → moved down 0.5
Accountability &amp; Impact: A3: Personally gives sign-off for dev and prod environments by sign-off mail → moved down 0.5
Leadership &amp; Strategy: A1: One report in HR data but no guiding or leading described → moved down 0.5</t>
        </is>
      </c>
      <c r="Q509" s="84" t="inlineStr">
        <is>
          <t>Open ▸</t>
        </is>
      </c>
      <c r="R509" s="84" t="inlineStr">
        <is>
          <t>Card ▸</t>
        </is>
      </c>
      <c r="S509" s="85" t="inlineStr">
        <is>
          <t>Quality Assurance</t>
        </is>
      </c>
      <c r="T509" s="86" t="inlineStr">
        <is>
          <t>Functional &amp; Domain Testing</t>
        </is>
      </c>
      <c r="U509" s="86" t="inlineStr">
        <is>
          <t>R070</t>
        </is>
      </c>
      <c r="V509" s="86" t="inlineStr">
        <is>
          <t>Functional &amp; Domain Testing · IC</t>
        </is>
      </c>
      <c r="W509" s="101" t="inlineStr">
        <is>
          <t>A3</t>
        </is>
      </c>
      <c r="X509" s="86" t="inlineStr">
        <is>
          <t>Band A · Practitioner</t>
        </is>
      </c>
      <c r="Y509" s="86" t="inlineStr">
        <is>
          <t>Senior QA Engineer</t>
        </is>
      </c>
      <c r="Z509" s="86" t="n"/>
      <c r="AA509" s="86" t="inlineStr">
        <is>
          <t>Placed at A3 by the evidence: six ratings × market-derived weights and rules R1–R13 · no move needed for the reporting line</t>
        </is>
      </c>
      <c r="AB509" s="86" t="n"/>
      <c r="AC509" s="88" t="inlineStr">
        <is>
          <t>A3</t>
        </is>
      </c>
      <c r="AD509" s="21" t="inlineStr">
        <is>
          <t>High · 15.4 yrs vs market 2–5 yrs for A3</t>
        </is>
      </c>
      <c r="AE509" s="21" t="inlineStr">
        <is>
          <t>1 direct reports · norm None · guides 1–3 juniors informally</t>
        </is>
      </c>
      <c r="AF509" s="21" t="inlineStr">
        <is>
          <t>P2 · SFIA 3 Apply</t>
        </is>
      </c>
      <c r="AG509" s="89" t="str">
        <f>IFERROR(IF(INDEX(RM_I_C,MATCH($U509,RM_KEY,0))="","",INDEX(RM_I_C,MATCH($U509,RM_KEY,0))),"")</f>
        <v>H</v>
      </c>
      <c r="AH509" s="90" t="str">
        <f>IFERROR(IF(INDEX(RM_I_Au,MATCH($U509,RM_KEY,0))="","",INDEX(RM_I_Au,MATCH($U509,RM_KEY,0))),"")</f>
        <v>M</v>
      </c>
      <c r="AI509" s="90" t="str">
        <f>IFERROR(IF(INDEX(RM_I_Ac,MATCH($U509,RM_KEY,0))="","",INDEX(RM_I_Ac,MATCH($U509,RM_KEY,0))),"")</f>
        <v>L</v>
      </c>
      <c r="AJ509" s="90" t="str">
        <f>IFERROR(IF(INDEX(RM_I_L,MATCH($U509,RM_KEY,0))="","",INDEX(RM_I_L,MATCH($U509,RM_KEY,0))),"")</f>
        <v>L</v>
      </c>
      <c r="AK509" s="90" t="str">
        <f>IFERROR(IF(INDEX(RM_I_BI,MATCH($U509,RM_KEY,0))="","",INDEX(RM_I_BI,MATCH($U509,RM_KEY,0))),"")</f>
        <v>L</v>
      </c>
      <c r="AL509" s="90" t="str">
        <f>IFERROR(IF(INDEX(RM_I_Exp,MATCH($U509,RM_KEY,0))="","",INDEX(RM_I_Exp,MATCH($U509,RM_KEY,0))),"")</f>
        <v>L</v>
      </c>
      <c r="AM509" s="90" t="str">
        <f>IFERROR(IF(INDEX(RM_I_Edu,MATCH($U509,RM_KEY,0))="","",INDEX(RM_I_Edu,MATCH($U509,RM_KEY,0))),"")</f>
        <v>L</v>
      </c>
      <c r="AN509" s="91" t="str">
        <f>IFERROR(IF(INDEX(RM_M_C,MATCH($U509,RM_KEY,0))="","",INDEX(RM_M_C,MATCH($U509,RM_KEY,0))),"")</f>
        <v>H</v>
      </c>
      <c r="AO509" s="92" t="str">
        <f>IFERROR(IF(INDEX(RM_M_Au,MATCH($U509,RM_KEY,0))="","",INDEX(RM_M_Au,MATCH($U509,RM_KEY,0))),"")</f>
        <v>M</v>
      </c>
      <c r="AP509" s="92" t="str">
        <f>IFERROR(IF(INDEX(RM_M_Ac,MATCH($U509,RM_KEY,0))="","",INDEX(RM_M_Ac,MATCH($U509,RM_KEY,0))),"")</f>
        <v>M</v>
      </c>
      <c r="AQ509" s="92" t="str">
        <f>IFERROR(IF(INDEX(RM_M_L,MATCH($U509,RM_KEY,0))="","",INDEX(RM_M_L,MATCH($U509,RM_KEY,0))),"")</f>
        <v>L</v>
      </c>
      <c r="AR509" s="92" t="str">
        <f>IFERROR(IF(INDEX(RM_M_BI,MATCH($U509,RM_KEY,0))="","",INDEX(RM_M_BI,MATCH($U509,RM_KEY,0))),"")</f>
        <v>L</v>
      </c>
      <c r="AS509" s="92" t="str">
        <f>IFERROR(IF(INDEX(RM_M_Exp,MATCH($U509,RM_KEY,0))="","",INDEX(RM_M_Exp,MATCH($U509,RM_KEY,0))),"")</f>
        <v>L</v>
      </c>
      <c r="AT509" s="92" t="str">
        <f>IFERROR(IF(INDEX(RM_M_Edu,MATCH($U509,RM_KEY,0))="","",INDEX(RM_M_Edu,MATCH($U509,RM_KEY,0))),"")</f>
        <v>L</v>
      </c>
      <c r="AU509" s="93" t="str">
        <f>IFERROR(IF(INDEX(RM_L_C,MATCH($U509,RM_KEY,0))="","",INDEX(RM_L_C,MATCH($U509,RM_KEY,0))),"")</f>
        <v/>
      </c>
      <c r="AV509" s="94" t="str">
        <f>IFERROR(IF(INDEX(RM_L_Au,MATCH($U509,RM_KEY,0))="","",INDEX(RM_L_Au,MATCH($U509,RM_KEY,0))),"")</f>
        <v/>
      </c>
      <c r="AW509" s="94" t="str">
        <f>IFERROR(IF(INDEX(RM_L_Ac,MATCH($U509,RM_KEY,0))="","",INDEX(RM_L_Ac,MATCH($U509,RM_KEY,0))),"")</f>
        <v/>
      </c>
      <c r="AX509" s="94" t="str">
        <f>IFERROR(IF(INDEX(RM_L_L,MATCH($U509,RM_KEY,0))="","",INDEX(RM_L_L,MATCH($U509,RM_KEY,0))),"")</f>
        <v/>
      </c>
      <c r="AY509" s="94" t="str">
        <f>IFERROR(IF(INDEX(RM_L_BI,MATCH($U509,RM_KEY,0))="","",INDEX(RM_L_BI,MATCH($U509,RM_KEY,0))),"")</f>
        <v/>
      </c>
      <c r="AZ509" s="94" t="str">
        <f>IFERROR(IF(INDEX(RM_L_Exp,MATCH($U509,RM_KEY,0))="","",INDEX(RM_L_Exp,MATCH($U509,RM_KEY,0))),"")</f>
        <v/>
      </c>
      <c r="BA509" s="94" t="str">
        <f>IFERROR(IF(INDEX(RM_L_Edu,MATCH($U509,RM_KEY,0))="","",INDEX(RM_L_Edu,MATCH($U509,RM_KEY,0))),"")</f>
        <v/>
      </c>
      <c r="BB509" s="89" t="inlineStr">
        <is>
          <t>L</t>
        </is>
      </c>
      <c r="BC509" s="90" t="inlineStr">
        <is>
          <t>L</t>
        </is>
      </c>
      <c r="BD509" s="90" t="inlineStr">
        <is>
          <t>M</t>
        </is>
      </c>
      <c r="BE509" s="90" t="inlineStr">
        <is>
          <t>M</t>
        </is>
      </c>
      <c r="BF509" s="90" t="inlineStr">
        <is>
          <t>M</t>
        </is>
      </c>
      <c r="BG509" s="90" t="inlineStr">
        <is>
          <t>H</t>
        </is>
      </c>
      <c r="BH509" s="90" t="inlineStr">
        <is>
          <t>M</t>
        </is>
      </c>
      <c r="BI509" s="93" t="n"/>
      <c r="BJ509" s="94" t="n"/>
      <c r="BK509" s="94" t="n"/>
      <c r="BL509" s="94" t="n"/>
      <c r="BM509" s="94" t="n"/>
      <c r="BN509" s="94" t="n"/>
      <c r="BO509" s="94" t="n"/>
      <c r="BP509" s="63" t="n"/>
      <c r="BQ509" s="95" t="str">
        <f>IF(CY509=0,"",IF(BP509&lt;&gt;"",BP509,IF(LEFT(W509,1)="X",W509,IF(OR(W509="B+",W509="C+"),INDEX(LAD_PC,MAX(1,MIN(14,MATCH(W509,LAD_PC,0)+IF((DA509-CZ509)&gt;=0.5,1,IF((DA509-CZ509)&lt;=-0.5,-1,0))))),INDEX(LAD_STD,MAX(1,MIN(12,MATCH(W509,LAD_STD,0)+IF((DA509-CZ509)&gt;=0.5,1,IF((DA509-CZ509)&lt;=-0.5,-1,0)))))))))</f>
        <v/>
      </c>
      <c r="BR509" s="86" t="str">
        <f>IF(BQ509="","",IFERROR(CHOOSE(INDEX(B_RANK,MATCH(BQ509,B_LVL,0)),"Band A · Practitioner","Band B · Specialist / Manager","B+ · Player-Coach","Band C · Principal / Head","C+ · Player-Coach","Band D · Business leadership","Band E · Enterprise leadership"),"Band X · Consultant"))</f>
        <v/>
      </c>
      <c r="BS509" s="86" t="str">
        <f>IF(BQ509="","",IF(BQ509=W509,"• Same",IF(INDEX(B_VAL,MATCH(BQ509,B_LVL,0))&gt;INDEX(B_VAL,MATCH(W509,B_LVL,0)),"▲ Up","▼ Down")))</f>
        <v/>
      </c>
      <c r="BT509" s="95" t="str">
        <f>IF(BQ509&lt;&gt;"",BQ509,W509)</f>
        <v>A3</v>
      </c>
      <c r="BU509" s="86" t="str">
        <f>IFERROR(IF($H509="","—",IF(OR(LEFT(BT509,1)="X",LEFT(INDEX($BT$7:$BT$592,MATCH($H509,$D$7:$D$592,0)),1)="X"),"—",IF(AND(LEFT(BT509,1)="E",LEFT(INDEX($BT$7:$BT$592,MATCH($H509,$D$7:$D$592,0)),1)="E"),"Exception · Band E",IF(INDEX(B_VAL,MATCH(BT509,B_LVL,0))&gt;=INDEX(B_VAL,MATCH(INDEX($BT$7:$BT$592,MATCH($H509,$D$7:$D$592,0)),B_LVL,0)),"⚠ At or above the manager",IF(INDEX(B_RANK,MATCH(BT509,B_LVL,0))=INDEX(B_RANK,MATCH(INDEX($BT$7:$BT$592,MATCH($H509,$D$7:$D$592,0)),B_LVL,0)),"⚠ Same band as the manager","OK"))))),"—")</f>
        <v>OK</v>
      </c>
      <c r="BV509" s="64" t="n"/>
      <c r="BW509" s="20">
        <f>IFERROR(INDEX(LMH_PTS,MATCH(AG509,LMH_KEY,0)),0)</f>
        <v>9</v>
      </c>
      <c r="BX509" s="21">
        <f>IFERROR(INDEX(LMH_PTS,MATCH(AH509,LMH_KEY,0)),0)</f>
        <v>3</v>
      </c>
      <c r="BY509" s="21">
        <f>IFERROR(INDEX(LMH_PTS,MATCH(AI509,LMH_KEY,0)),0)</f>
        <v>1</v>
      </c>
      <c r="BZ509" s="21">
        <f>IFERROR(INDEX(LMH_PTS,MATCH(AJ509,LMH_KEY,0)),0)</f>
        <v>1</v>
      </c>
      <c r="CA509" s="21">
        <f>IFERROR(INDEX(LMH_PTS,MATCH(AK509,LMH_KEY,0)),0)</f>
        <v>1</v>
      </c>
      <c r="CB509" s="21">
        <f>IFERROR(INDEX(LMH_PTS,MATCH(AL509,LMH_KEY,0)),0)</f>
        <v>1</v>
      </c>
      <c r="CC509" s="21">
        <f>IFERROR(INDEX(LMH_PTS,MATCH(AM509,LMH_KEY,0)),0)</f>
        <v>1</v>
      </c>
      <c r="CD509" s="21">
        <f>IFERROR(INDEX(LMH_PTS,MATCH(IF(AU509&lt;&gt;"",AU509,AG509),LMH_KEY,0)),0)</f>
        <v>9</v>
      </c>
      <c r="CE509" s="21">
        <f>IFERROR(INDEX(LMH_PTS,MATCH(IF(AV509&lt;&gt;"",AV509,AH509),LMH_KEY,0)),0)</f>
        <v>3</v>
      </c>
      <c r="CF509" s="21">
        <f>IFERROR(INDEX(LMH_PTS,MATCH(IF(AW509&lt;&gt;"",AW509,AI509),LMH_KEY,0)),0)</f>
        <v>1</v>
      </c>
      <c r="CG509" s="21">
        <f>IFERROR(INDEX(LMH_PTS,MATCH(IF(AX509&lt;&gt;"",AX509,AJ509),LMH_KEY,0)),0)</f>
        <v>1</v>
      </c>
      <c r="CH509" s="21">
        <f>IFERROR(INDEX(LMH_PTS,MATCH(IF(AY509&lt;&gt;"",AY509,AK509),LMH_KEY,0)),0)</f>
        <v>1</v>
      </c>
      <c r="CI509" s="21">
        <f>IFERROR(INDEX(LMH_PTS,MATCH(IF(AZ509&lt;&gt;"",AZ509,AL509),LMH_KEY,0)),0)</f>
        <v>1</v>
      </c>
      <c r="CJ509" s="21">
        <f>IFERROR(INDEX(LMH_PTS,MATCH(IF(BA509&lt;&gt;"",BA509,AM509),LMH_KEY,0)),0)</f>
        <v>1</v>
      </c>
      <c r="CK509" s="21">
        <f>IF(BB509="",0,IFERROR(INDEX(LMH_STEP,MATCH(BB509,LMH_KEY,0)),0))</f>
        <v>-1</v>
      </c>
      <c r="CL509" s="21">
        <f>IF(BC509="",0,IFERROR(INDEX(LMH_STEP,MATCH(BC509,LMH_KEY,0)),0))</f>
        <v>-1</v>
      </c>
      <c r="CM509" s="21">
        <f>IF(BD509="",0,IFERROR(INDEX(LMH_STEP,MATCH(BD509,LMH_KEY,0)),0))</f>
        <v>0</v>
      </c>
      <c r="CN509" s="21">
        <f>IF(BE509="",0,IFERROR(INDEX(LMH_STEP,MATCH(BE509,LMH_KEY,0)),0))</f>
        <v>0</v>
      </c>
      <c r="CO509" s="21">
        <f>IF(BF509="",0,IFERROR(INDEX(LMH_STEP,MATCH(BF509,LMH_KEY,0)),0))</f>
        <v>0</v>
      </c>
      <c r="CP509" s="21">
        <f>IF(BG509="",0,IFERROR(INDEX(LMH_STEP,MATCH(BG509,LMH_KEY,0)),0))</f>
        <v>1</v>
      </c>
      <c r="CQ509" s="21">
        <f>IF(BH509="",0,IFERROR(INDEX(LMH_STEP,MATCH(BH509,LMH_KEY,0)),0))</f>
        <v>0</v>
      </c>
      <c r="CR509" s="21">
        <f>IF(BI509&lt;&gt;"",IFERROR(INDEX(LMH_STEP,MATCH(BI509,LMH_KEY,0)),0),CK509)</f>
        <v>-1</v>
      </c>
      <c r="CS509" s="21">
        <f>IF(BJ509&lt;&gt;"",IFERROR(INDEX(LMH_STEP,MATCH(BJ509,LMH_KEY,0)),0),CL509)</f>
        <v>-1</v>
      </c>
      <c r="CT509" s="21">
        <f>IF(BK509&lt;&gt;"",IFERROR(INDEX(LMH_STEP,MATCH(BK509,LMH_KEY,0)),0),CM509)</f>
        <v>0</v>
      </c>
      <c r="CU509" s="21">
        <f>IF(BL509&lt;&gt;"",IFERROR(INDEX(LMH_STEP,MATCH(BL509,LMH_KEY,0)),0),CN509)</f>
        <v>0</v>
      </c>
      <c r="CV509" s="21">
        <f>IF(BM509&lt;&gt;"",IFERROR(INDEX(LMH_STEP,MATCH(BM509,LMH_KEY,0)),0),CO509)</f>
        <v>0</v>
      </c>
      <c r="CW509" s="21">
        <f>IF(BN509&lt;&gt;"",IFERROR(INDEX(LMH_STEP,MATCH(BN509,LMH_KEY,0)),0),CP509)</f>
        <v>1</v>
      </c>
      <c r="CX509" s="21">
        <f>IF(BO509&lt;&gt;"",IFERROR(INDEX(LMH_STEP,MATCH(BO509,LMH_KEY,0)),0),CQ509)</f>
        <v>0</v>
      </c>
      <c r="CY509" s="21">
        <f>COUNTA(BI509:BO509)+IF(BP509&lt;&gt;"",1,0)+IFERROR(INDEX(RM_LCNT,MATCH($U509,RM_KEY,0)),0)</f>
        <v>0</v>
      </c>
      <c r="CZ509" s="21">
        <f>IF((BW509+BX509+BY509+BZ509+CA509+CB509+CC509)=0,0,(BW509*CK509+BX509*CL509+BY509*CM509+BZ509*CN509+CA509*CO509+CB509*CP509+CC509*CQ509)/(BW509+BX509+BY509+BZ509+CA509+CB509+CC509))</f>
        <v>-0.647058823529412</v>
      </c>
      <c r="DA509" s="21">
        <f>IF((CD509+CE509+CF509+CG509+CH509+CI509+CJ509)=0,0,(CD509*CR509+CE509*CS509+CF509*CT509+CG509*CU509+CH509*CV509+CI509*CW509+CJ509*CX509)/(CD509+CE509+CF509+CG509+CH509+CI509+CJ509))</f>
        <v>-0.647058823529412</v>
      </c>
    </row>
    <row r="510" ht="70" customHeight="1">
      <c r="A510" s="59" t="inlineStr">
        <is>
          <t>CARBON</t>
        </is>
      </c>
      <c r="B510" s="17" t="inlineStr">
        <is>
          <t>Quality Assurance</t>
        </is>
      </c>
      <c r="C510" s="17" t="n">
        <v>5</v>
      </c>
      <c r="D510" s="17" t="inlineStr">
        <is>
          <t>IRIS2405</t>
        </is>
      </c>
      <c r="E510" s="17" t="inlineStr">
        <is>
          <t>Tasmiyah Patni</t>
        </is>
      </c>
      <c r="F510" s="17" t="inlineStr">
        <is>
          <t>QA Engineer</t>
        </is>
      </c>
      <c r="G510" s="17" t="inlineStr">
        <is>
          <t>Pooja Gawas</t>
        </is>
      </c>
      <c r="H510" s="17" t="inlineStr">
        <is>
          <t>IRIS0625</t>
        </is>
      </c>
      <c r="I510" s="17" t="n">
        <v>4.4</v>
      </c>
      <c r="J510" s="17" t="inlineStr">
        <is>
          <t>B.Sc</t>
        </is>
      </c>
      <c r="K510" s="17" t="inlineStr">
        <is>
          <t>L3 – Professional / Associate</t>
        </is>
      </c>
      <c r="L510" s="82" t="inlineStr">
        <is>
          <t>20 of 20</t>
        </is>
      </c>
      <c r="M510" s="83"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N510" s="83" t="inlineStr">
        <is>
          <t>Annual · set by manager: 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t>
        </is>
      </c>
      <c r="O510" s="83" t="inlineStr">
        <is>
          <t>Latest rating: Not rated · manager · 9-box: Trusted Professional</t>
        </is>
      </c>
      <c r="P510" s="83" t="inlineStr">
        <is>
          <t>Complexity &amp; Expertise: A2: Testing, test case execution, defect identification and API automation; no specifics given → matches the start
Autonomy &amp; Decision: A2: States only 'testing decisions'; nothing concrete → matches the start
Accountability &amp; Impact: A2: Own testing output meeting quality standards; no module or sign-off named → matches the start
Leadership &amp; Strategy: A1: No guiding or leading of others described → matches the start</t>
        </is>
      </c>
      <c r="Q510" s="84" t="inlineStr">
        <is>
          <t>Open ▸</t>
        </is>
      </c>
      <c r="R510" s="84" t="inlineStr">
        <is>
          <t>Card ▸</t>
        </is>
      </c>
      <c r="S510" s="85" t="inlineStr">
        <is>
          <t>Quality Assurance</t>
        </is>
      </c>
      <c r="T510" s="86" t="inlineStr">
        <is>
          <t>Functional &amp; Domain Testing</t>
        </is>
      </c>
      <c r="U510" s="86" t="inlineStr">
        <is>
          <t>R070</t>
        </is>
      </c>
      <c r="V510" s="86" t="inlineStr">
        <is>
          <t>Functional &amp; Domain Testing · IC</t>
        </is>
      </c>
      <c r="W510" s="101" t="inlineStr">
        <is>
          <t>A2</t>
        </is>
      </c>
      <c r="X510" s="86" t="inlineStr">
        <is>
          <t>Band A · Practitioner</t>
        </is>
      </c>
      <c r="Y510" s="86" t="inlineStr">
        <is>
          <t>QA Engineer</t>
        </is>
      </c>
      <c r="Z510" s="100" t="inlineStr">
        <is>
          <t>Keeps Senior QA Engineer for one cycle · then QA Engineer</t>
        </is>
      </c>
      <c r="AA510" s="86" t="inlineStr">
        <is>
          <t>Evidence level A3 · moved down to A2 so that no reportee shares a band with their manager, with the fewest moves across IRIS · pay and title protected for one cycle</t>
        </is>
      </c>
      <c r="AB510" s="97" t="inlineStr">
        <is>
          <t>Deep chain: shares a band with manager Pooja Gawas · A3 · decide: report to the next manager up, or merge this layer</t>
        </is>
      </c>
      <c r="AC510" s="88" t="inlineStr">
        <is>
          <t>A2</t>
        </is>
      </c>
      <c r="AD510" s="21" t="inlineStr">
        <is>
          <t>High · 4.4 yrs vs market 0–3 yrs for A2</t>
        </is>
      </c>
      <c r="AE510" s="21" t="n"/>
      <c r="AF510" s="21" t="inlineStr">
        <is>
          <t>P1–P2 · SFIA 2 Assist</t>
        </is>
      </c>
      <c r="AG510" s="89" t="str">
        <f>IFERROR(IF(INDEX(RM_I_C,MATCH($U510,RM_KEY,0))="","",INDEX(RM_I_C,MATCH($U510,RM_KEY,0))),"")</f>
        <v>H</v>
      </c>
      <c r="AH510" s="90" t="str">
        <f>IFERROR(IF(INDEX(RM_I_Au,MATCH($U510,RM_KEY,0))="","",INDEX(RM_I_Au,MATCH($U510,RM_KEY,0))),"")</f>
        <v>M</v>
      </c>
      <c r="AI510" s="90" t="str">
        <f>IFERROR(IF(INDEX(RM_I_Ac,MATCH($U510,RM_KEY,0))="","",INDEX(RM_I_Ac,MATCH($U510,RM_KEY,0))),"")</f>
        <v>L</v>
      </c>
      <c r="AJ510" s="90" t="str">
        <f>IFERROR(IF(INDEX(RM_I_L,MATCH($U510,RM_KEY,0))="","",INDEX(RM_I_L,MATCH($U510,RM_KEY,0))),"")</f>
        <v>L</v>
      </c>
      <c r="AK510" s="90" t="str">
        <f>IFERROR(IF(INDEX(RM_I_BI,MATCH($U510,RM_KEY,0))="","",INDEX(RM_I_BI,MATCH($U510,RM_KEY,0))),"")</f>
        <v>L</v>
      </c>
      <c r="AL510" s="90" t="str">
        <f>IFERROR(IF(INDEX(RM_I_Exp,MATCH($U510,RM_KEY,0))="","",INDEX(RM_I_Exp,MATCH($U510,RM_KEY,0))),"")</f>
        <v>L</v>
      </c>
      <c r="AM510" s="90" t="str">
        <f>IFERROR(IF(INDEX(RM_I_Edu,MATCH($U510,RM_KEY,0))="","",INDEX(RM_I_Edu,MATCH($U510,RM_KEY,0))),"")</f>
        <v>L</v>
      </c>
      <c r="AN510" s="91" t="str">
        <f>IFERROR(IF(INDEX(RM_M_C,MATCH($U510,RM_KEY,0))="","",INDEX(RM_M_C,MATCH($U510,RM_KEY,0))),"")</f>
        <v>H</v>
      </c>
      <c r="AO510" s="92" t="str">
        <f>IFERROR(IF(INDEX(RM_M_Au,MATCH($U510,RM_KEY,0))="","",INDEX(RM_M_Au,MATCH($U510,RM_KEY,0))),"")</f>
        <v>M</v>
      </c>
      <c r="AP510" s="92" t="str">
        <f>IFERROR(IF(INDEX(RM_M_Ac,MATCH($U510,RM_KEY,0))="","",INDEX(RM_M_Ac,MATCH($U510,RM_KEY,0))),"")</f>
        <v>M</v>
      </c>
      <c r="AQ510" s="92" t="str">
        <f>IFERROR(IF(INDEX(RM_M_L,MATCH($U510,RM_KEY,0))="","",INDEX(RM_M_L,MATCH($U510,RM_KEY,0))),"")</f>
        <v>L</v>
      </c>
      <c r="AR510" s="92" t="str">
        <f>IFERROR(IF(INDEX(RM_M_BI,MATCH($U510,RM_KEY,0))="","",INDEX(RM_M_BI,MATCH($U510,RM_KEY,0))),"")</f>
        <v>L</v>
      </c>
      <c r="AS510" s="92" t="str">
        <f>IFERROR(IF(INDEX(RM_M_Exp,MATCH($U510,RM_KEY,0))="","",INDEX(RM_M_Exp,MATCH($U510,RM_KEY,0))),"")</f>
        <v>L</v>
      </c>
      <c r="AT510" s="92" t="str">
        <f>IFERROR(IF(INDEX(RM_M_Edu,MATCH($U510,RM_KEY,0))="","",INDEX(RM_M_Edu,MATCH($U510,RM_KEY,0))),"")</f>
        <v>L</v>
      </c>
      <c r="AU510" s="93" t="str">
        <f>IFERROR(IF(INDEX(RM_L_C,MATCH($U510,RM_KEY,0))="","",INDEX(RM_L_C,MATCH($U510,RM_KEY,0))),"")</f>
        <v/>
      </c>
      <c r="AV510" s="94" t="str">
        <f>IFERROR(IF(INDEX(RM_L_Au,MATCH($U510,RM_KEY,0))="","",INDEX(RM_L_Au,MATCH($U510,RM_KEY,0))),"")</f>
        <v/>
      </c>
      <c r="AW510" s="94" t="str">
        <f>IFERROR(IF(INDEX(RM_L_Ac,MATCH($U510,RM_KEY,0))="","",INDEX(RM_L_Ac,MATCH($U510,RM_KEY,0))),"")</f>
        <v/>
      </c>
      <c r="AX510" s="94" t="str">
        <f>IFERROR(IF(INDEX(RM_L_L,MATCH($U510,RM_KEY,0))="","",INDEX(RM_L_L,MATCH($U510,RM_KEY,0))),"")</f>
        <v/>
      </c>
      <c r="AY510" s="94" t="str">
        <f>IFERROR(IF(INDEX(RM_L_BI,MATCH($U510,RM_KEY,0))="","",INDEX(RM_L_BI,MATCH($U510,RM_KEY,0))),"")</f>
        <v/>
      </c>
      <c r="AZ510" s="94" t="str">
        <f>IFERROR(IF(INDEX(RM_L_Exp,MATCH($U510,RM_KEY,0))="","",INDEX(RM_L_Exp,MATCH($U510,RM_KEY,0))),"")</f>
        <v/>
      </c>
      <c r="BA510" s="94" t="str">
        <f>IFERROR(IF(INDEX(RM_L_Edu,MATCH($U510,RM_KEY,0))="","",INDEX(RM_L_Edu,MATCH($U510,RM_KEY,0))),"")</f>
        <v/>
      </c>
      <c r="BB510" s="89" t="inlineStr">
        <is>
          <t>M</t>
        </is>
      </c>
      <c r="BC510" s="90" t="inlineStr">
        <is>
          <t>M</t>
        </is>
      </c>
      <c r="BD510" s="90" t="inlineStr">
        <is>
          <t>M</t>
        </is>
      </c>
      <c r="BE510" s="90" t="inlineStr">
        <is>
          <t>L</t>
        </is>
      </c>
      <c r="BF510" s="90" t="n"/>
      <c r="BG510" s="90" t="inlineStr">
        <is>
          <t>H</t>
        </is>
      </c>
      <c r="BH510" s="90" t="inlineStr">
        <is>
          <t>M</t>
        </is>
      </c>
      <c r="BI510" s="93" t="n"/>
      <c r="BJ510" s="94" t="n"/>
      <c r="BK510" s="94" t="n"/>
      <c r="BL510" s="94" t="n"/>
      <c r="BM510" s="94" t="n"/>
      <c r="BN510" s="94" t="n"/>
      <c r="BO510" s="94" t="n"/>
      <c r="BP510" s="63" t="n"/>
      <c r="BQ510" s="95" t="str">
        <f>IF(CY510=0,"",IF(BP510&lt;&gt;"",BP510,IF(LEFT(W510,1)="X",W510,IF(OR(W510="B+",W510="C+"),INDEX(LAD_PC,MAX(1,MIN(14,MATCH(W510,LAD_PC,0)+IF((DA510-CZ510)&gt;=0.5,1,IF((DA510-CZ510)&lt;=-0.5,-1,0))))),INDEX(LAD_STD,MAX(1,MIN(12,MATCH(W510,LAD_STD,0)+IF((DA510-CZ510)&gt;=0.5,1,IF((DA510-CZ510)&lt;=-0.5,-1,0)))))))))</f>
        <v/>
      </c>
      <c r="BR510" s="86" t="str">
        <f>IF(BQ510="","",IFERROR(CHOOSE(INDEX(B_RANK,MATCH(BQ510,B_LVL,0)),"Band A · Practitioner","Band B · Specialist / Manager","B+ · Player-Coach","Band C · Principal / Head","C+ · Player-Coach","Band D · Business leadership","Band E · Enterprise leadership"),"Band X · Consultant"))</f>
        <v/>
      </c>
      <c r="BS510" s="86" t="str">
        <f>IF(BQ510="","",IF(BQ510=W510,"• Same",IF(INDEX(B_VAL,MATCH(BQ510,B_LVL,0))&gt;INDEX(B_VAL,MATCH(W510,B_LVL,0)),"▲ Up","▼ Down")))</f>
        <v/>
      </c>
      <c r="BT510" s="95" t="str">
        <f>IF(BQ510&lt;&gt;"",BQ510,W510)</f>
        <v>A2</v>
      </c>
      <c r="BU510" s="86" t="str">
        <f>IFERROR(IF($H510="","—",IF(OR(LEFT(BT510,1)="X",LEFT(INDEX($BT$7:$BT$592,MATCH($H510,$D$7:$D$592,0)),1)="X"),"—",IF(AND(LEFT(BT510,1)="E",LEFT(INDEX($BT$7:$BT$592,MATCH($H510,$D$7:$D$592,0)),1)="E"),"Exception · Band E",IF(INDEX(B_VAL,MATCH(BT510,B_LVL,0))&gt;=INDEX(B_VAL,MATCH(INDEX($BT$7:$BT$592,MATCH($H510,$D$7:$D$592,0)),B_LVL,0)),"⚠ At or above the manager",IF(INDEX(B_RANK,MATCH(BT510,B_LVL,0))=INDEX(B_RANK,MATCH(INDEX($BT$7:$BT$592,MATCH($H510,$D$7:$D$592,0)),B_LVL,0)),"⚠ Same band as the manager","OK"))))),"—")</f>
        <v>⚠ Same band as the manager</v>
      </c>
      <c r="BV510" s="64" t="n"/>
      <c r="BW510" s="20">
        <f>IFERROR(INDEX(LMH_PTS,MATCH(AG510,LMH_KEY,0)),0)</f>
        <v>9</v>
      </c>
      <c r="BX510" s="21">
        <f>IFERROR(INDEX(LMH_PTS,MATCH(AH510,LMH_KEY,0)),0)</f>
        <v>3</v>
      </c>
      <c r="BY510" s="21">
        <f>IFERROR(INDEX(LMH_PTS,MATCH(AI510,LMH_KEY,0)),0)</f>
        <v>1</v>
      </c>
      <c r="BZ510" s="21">
        <f>IFERROR(INDEX(LMH_PTS,MATCH(AJ510,LMH_KEY,0)),0)</f>
        <v>1</v>
      </c>
      <c r="CA510" s="21">
        <f>IFERROR(INDEX(LMH_PTS,MATCH(AK510,LMH_KEY,0)),0)</f>
        <v>1</v>
      </c>
      <c r="CB510" s="21">
        <f>IFERROR(INDEX(LMH_PTS,MATCH(AL510,LMH_KEY,0)),0)</f>
        <v>1</v>
      </c>
      <c r="CC510" s="21">
        <f>IFERROR(INDEX(LMH_PTS,MATCH(AM510,LMH_KEY,0)),0)</f>
        <v>1</v>
      </c>
      <c r="CD510" s="21">
        <f>IFERROR(INDEX(LMH_PTS,MATCH(IF(AU510&lt;&gt;"",AU510,AG510),LMH_KEY,0)),0)</f>
        <v>9</v>
      </c>
      <c r="CE510" s="21">
        <f>IFERROR(INDEX(LMH_PTS,MATCH(IF(AV510&lt;&gt;"",AV510,AH510),LMH_KEY,0)),0)</f>
        <v>3</v>
      </c>
      <c r="CF510" s="21">
        <f>IFERROR(INDEX(LMH_PTS,MATCH(IF(AW510&lt;&gt;"",AW510,AI510),LMH_KEY,0)),0)</f>
        <v>1</v>
      </c>
      <c r="CG510" s="21">
        <f>IFERROR(INDEX(LMH_PTS,MATCH(IF(AX510&lt;&gt;"",AX510,AJ510),LMH_KEY,0)),0)</f>
        <v>1</v>
      </c>
      <c r="CH510" s="21">
        <f>IFERROR(INDEX(LMH_PTS,MATCH(IF(AY510&lt;&gt;"",AY510,AK510),LMH_KEY,0)),0)</f>
        <v>1</v>
      </c>
      <c r="CI510" s="21">
        <f>IFERROR(INDEX(LMH_PTS,MATCH(IF(AZ510&lt;&gt;"",AZ510,AL510),LMH_KEY,0)),0)</f>
        <v>1</v>
      </c>
      <c r="CJ510" s="21">
        <f>IFERROR(INDEX(LMH_PTS,MATCH(IF(BA510&lt;&gt;"",BA510,AM510),LMH_KEY,0)),0)</f>
        <v>1</v>
      </c>
      <c r="CK510" s="21">
        <f>IF(BB510="",0,IFERROR(INDEX(LMH_STEP,MATCH(BB510,LMH_KEY,0)),0))</f>
        <v>0</v>
      </c>
      <c r="CL510" s="21">
        <f>IF(BC510="",0,IFERROR(INDEX(LMH_STEP,MATCH(BC510,LMH_KEY,0)),0))</f>
        <v>0</v>
      </c>
      <c r="CM510" s="21">
        <f>IF(BD510="",0,IFERROR(INDEX(LMH_STEP,MATCH(BD510,LMH_KEY,0)),0))</f>
        <v>0</v>
      </c>
      <c r="CN510" s="21">
        <f>IF(BE510="",0,IFERROR(INDEX(LMH_STEP,MATCH(BE510,LMH_KEY,0)),0))</f>
        <v>-1</v>
      </c>
      <c r="CO510" s="21">
        <f>IF(BF510="",0,IFERROR(INDEX(LMH_STEP,MATCH(BF510,LMH_KEY,0)),0))</f>
        <v>0</v>
      </c>
      <c r="CP510" s="21">
        <f>IF(BG510="",0,IFERROR(INDEX(LMH_STEP,MATCH(BG510,LMH_KEY,0)),0))</f>
        <v>1</v>
      </c>
      <c r="CQ510" s="21">
        <f>IF(BH510="",0,IFERROR(INDEX(LMH_STEP,MATCH(BH510,LMH_KEY,0)),0))</f>
        <v>0</v>
      </c>
      <c r="CR510" s="21">
        <f>IF(BI510&lt;&gt;"",IFERROR(INDEX(LMH_STEP,MATCH(BI510,LMH_KEY,0)),0),CK510)</f>
        <v>0</v>
      </c>
      <c r="CS510" s="21">
        <f>IF(BJ510&lt;&gt;"",IFERROR(INDEX(LMH_STEP,MATCH(BJ510,LMH_KEY,0)),0),CL510)</f>
        <v>0</v>
      </c>
      <c r="CT510" s="21">
        <f>IF(BK510&lt;&gt;"",IFERROR(INDEX(LMH_STEP,MATCH(BK510,LMH_KEY,0)),0),CM510)</f>
        <v>0</v>
      </c>
      <c r="CU510" s="21">
        <f>IF(BL510&lt;&gt;"",IFERROR(INDEX(LMH_STEP,MATCH(BL510,LMH_KEY,0)),0),CN510)</f>
        <v>-1</v>
      </c>
      <c r="CV510" s="21">
        <f>IF(BM510&lt;&gt;"",IFERROR(INDEX(LMH_STEP,MATCH(BM510,LMH_KEY,0)),0),CO510)</f>
        <v>0</v>
      </c>
      <c r="CW510" s="21">
        <f>IF(BN510&lt;&gt;"",IFERROR(INDEX(LMH_STEP,MATCH(BN510,LMH_KEY,0)),0),CP510)</f>
        <v>1</v>
      </c>
      <c r="CX510" s="21">
        <f>IF(BO510&lt;&gt;"",IFERROR(INDEX(LMH_STEP,MATCH(BO510,LMH_KEY,0)),0),CQ510)</f>
        <v>0</v>
      </c>
      <c r="CY510" s="21">
        <f>COUNTA(BI510:BO510)+IF(BP510&lt;&gt;"",1,0)+IFERROR(INDEX(RM_LCNT,MATCH($U510,RM_KEY,0)),0)</f>
        <v>0</v>
      </c>
      <c r="CZ510" s="21">
        <f>IF((BW510+BX510+BY510+BZ510+CA510+CB510+CC510)=0,0,(BW510*CK510+BX510*CL510+BY510*CM510+BZ510*CN510+CA510*CO510+CB510*CP510+CC510*CQ510)/(BW510+BX510+BY510+BZ510+CA510+CB510+CC510))</f>
        <v>0</v>
      </c>
      <c r="DA510" s="21">
        <f>IF((CD510+CE510+CF510+CG510+CH510+CI510+CJ510)=0,0,(CD510*CR510+CE510*CS510+CF510*CT510+CG510*CU510+CH510*CV510+CI510*CW510+CJ510*CX510)/(CD510+CE510+CF510+CG510+CH510+CI510+CJ510))</f>
        <v>0</v>
      </c>
    </row>
    <row r="511" ht="70" customHeight="1">
      <c r="A511" s="59" t="inlineStr">
        <is>
          <t>CARBON</t>
        </is>
      </c>
      <c r="B511" s="17" t="inlineStr">
        <is>
          <t>Quality Assurance</t>
        </is>
      </c>
      <c r="C511" s="17" t="n">
        <v>4</v>
      </c>
      <c r="D511" s="17" t="inlineStr">
        <is>
          <t>IRIS2014</t>
        </is>
      </c>
      <c r="E511" s="17" t="inlineStr">
        <is>
          <t>Vishal Panchal</t>
        </is>
      </c>
      <c r="F511" s="17" t="inlineStr">
        <is>
          <t>QA Engineer</t>
        </is>
      </c>
      <c r="G511" s="17" t="inlineStr">
        <is>
          <t>Vinod Katekar</t>
        </is>
      </c>
      <c r="H511" s="17" t="inlineStr">
        <is>
          <t>IRIS0591</t>
        </is>
      </c>
      <c r="I511" s="17" t="n">
        <v>8.4</v>
      </c>
      <c r="J511" s="17" t="inlineStr">
        <is>
          <t>B.E</t>
        </is>
      </c>
      <c r="K511" s="17" t="inlineStr">
        <is>
          <t>L3 – Professional / Associate</t>
        </is>
      </c>
      <c r="L511" s="82" t="inlineStr">
        <is>
          <t>20 of 20</t>
        </is>
      </c>
      <c r="M511" s="83"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t>
        </is>
      </c>
      <c r="N511" s="83" t="inlineStr">
        <is>
          <t>Annual · set by manager: 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t>
        </is>
      </c>
      <c r="O511" s="83" t="inlineStr">
        <is>
          <t>Latest rating: Not rated · manager · 9-box: Not placed · manager</t>
        </is>
      </c>
      <c r="P511" s="83" t="inlineStr">
        <is>
          <t>Complexity &amp; Expertise: A3: Creates and executes test cases, regression and sanity; rechecks stories tested by teammates; gives UX input → moved up 0.5
Autonomy &amp; Decision: A2: Decides how to cover scenarios and when to seek help; routine → moved down 0.5
Accountability &amp; Impact: A3: Gives sign-off; scenarios missed on dev/stage but found in production are their responsibility → moved down 0.5
Leadership &amp; Strategy: A3: Rechecks stories tested by the team and shares QA status; two reports → moved down 0.5</t>
        </is>
      </c>
      <c r="Q511" s="84" t="inlineStr">
        <is>
          <t>Open ▸</t>
        </is>
      </c>
      <c r="R511" s="84" t="inlineStr">
        <is>
          <t>Card ▸</t>
        </is>
      </c>
      <c r="S511" s="85" t="inlineStr">
        <is>
          <t>Quality Assurance</t>
        </is>
      </c>
      <c r="T511" s="86" t="inlineStr">
        <is>
          <t>Functional &amp; Domain Testing</t>
        </is>
      </c>
      <c r="U511" s="86" t="inlineStr">
        <is>
          <t>R070</t>
        </is>
      </c>
      <c r="V511" s="86" t="inlineStr">
        <is>
          <t>Functional &amp; Domain Testing · IC</t>
        </is>
      </c>
      <c r="W511" s="99" t="inlineStr">
        <is>
          <t>B1</t>
        </is>
      </c>
      <c r="X511" s="86" t="inlineStr">
        <is>
          <t>Band B · Specialist / Manager</t>
        </is>
      </c>
      <c r="Y511" s="86" t="inlineStr">
        <is>
          <t>QA Specialist</t>
        </is>
      </c>
      <c r="Z511" s="100" t="inlineStr">
        <is>
          <t>Senior QA Engineer → QA Specialist</t>
        </is>
      </c>
      <c r="AA511" s="86" t="inlineStr">
        <is>
          <t>Evidence level A3 · moved up to B1 so that no reportee shares a band with their manager, with the fewest moves across IRIS</t>
        </is>
      </c>
      <c r="AB511" s="97" t="inlineStr">
        <is>
          <t>Deep chain: shares a band with manager Vinod Katekar · B2 · decide: report to the next manager up, or merge this layer</t>
        </is>
      </c>
      <c r="AC511" s="88" t="inlineStr">
        <is>
          <t>A3</t>
        </is>
      </c>
      <c r="AD511" s="21" t="inlineStr">
        <is>
          <t>High · 8.4 yrs vs market 4–8 yrs for B1</t>
        </is>
      </c>
      <c r="AE511" s="21" t="inlineStr">
        <is>
          <t>2 direct reports · norm IC: none · Team Lead: 3–5</t>
        </is>
      </c>
      <c r="AF511" s="21" t="inlineStr">
        <is>
          <t>P3 / M2 · SFIA 4 Enable</t>
        </is>
      </c>
      <c r="AG511" s="89" t="str">
        <f>IFERROR(IF(INDEX(RM_I_C,MATCH($U511,RM_KEY,0))="","",INDEX(RM_I_C,MATCH($U511,RM_KEY,0))),"")</f>
        <v>H</v>
      </c>
      <c r="AH511" s="90" t="str">
        <f>IFERROR(IF(INDEX(RM_I_Au,MATCH($U511,RM_KEY,0))="","",INDEX(RM_I_Au,MATCH($U511,RM_KEY,0))),"")</f>
        <v>M</v>
      </c>
      <c r="AI511" s="90" t="str">
        <f>IFERROR(IF(INDEX(RM_I_Ac,MATCH($U511,RM_KEY,0))="","",INDEX(RM_I_Ac,MATCH($U511,RM_KEY,0))),"")</f>
        <v>L</v>
      </c>
      <c r="AJ511" s="90" t="str">
        <f>IFERROR(IF(INDEX(RM_I_L,MATCH($U511,RM_KEY,0))="","",INDEX(RM_I_L,MATCH($U511,RM_KEY,0))),"")</f>
        <v>L</v>
      </c>
      <c r="AK511" s="90" t="str">
        <f>IFERROR(IF(INDEX(RM_I_BI,MATCH($U511,RM_KEY,0))="","",INDEX(RM_I_BI,MATCH($U511,RM_KEY,0))),"")</f>
        <v>L</v>
      </c>
      <c r="AL511" s="90" t="str">
        <f>IFERROR(IF(INDEX(RM_I_Exp,MATCH($U511,RM_KEY,0))="","",INDEX(RM_I_Exp,MATCH($U511,RM_KEY,0))),"")</f>
        <v>L</v>
      </c>
      <c r="AM511" s="90" t="str">
        <f>IFERROR(IF(INDEX(RM_I_Edu,MATCH($U511,RM_KEY,0))="","",INDEX(RM_I_Edu,MATCH($U511,RM_KEY,0))),"")</f>
        <v>L</v>
      </c>
      <c r="AN511" s="91" t="str">
        <f>IFERROR(IF(INDEX(RM_M_C,MATCH($U511,RM_KEY,0))="","",INDEX(RM_M_C,MATCH($U511,RM_KEY,0))),"")</f>
        <v>H</v>
      </c>
      <c r="AO511" s="92" t="str">
        <f>IFERROR(IF(INDEX(RM_M_Au,MATCH($U511,RM_KEY,0))="","",INDEX(RM_M_Au,MATCH($U511,RM_KEY,0))),"")</f>
        <v>M</v>
      </c>
      <c r="AP511" s="92" t="str">
        <f>IFERROR(IF(INDEX(RM_M_Ac,MATCH($U511,RM_KEY,0))="","",INDEX(RM_M_Ac,MATCH($U511,RM_KEY,0))),"")</f>
        <v>M</v>
      </c>
      <c r="AQ511" s="92" t="str">
        <f>IFERROR(IF(INDEX(RM_M_L,MATCH($U511,RM_KEY,0))="","",INDEX(RM_M_L,MATCH($U511,RM_KEY,0))),"")</f>
        <v>L</v>
      </c>
      <c r="AR511" s="92" t="str">
        <f>IFERROR(IF(INDEX(RM_M_BI,MATCH($U511,RM_KEY,0))="","",INDEX(RM_M_BI,MATCH($U511,RM_KEY,0))),"")</f>
        <v>L</v>
      </c>
      <c r="AS511" s="92" t="str">
        <f>IFERROR(IF(INDEX(RM_M_Exp,MATCH($U511,RM_KEY,0))="","",INDEX(RM_M_Exp,MATCH($U511,RM_KEY,0))),"")</f>
        <v>L</v>
      </c>
      <c r="AT511" s="92" t="str">
        <f>IFERROR(IF(INDEX(RM_M_Edu,MATCH($U511,RM_KEY,0))="","",INDEX(RM_M_Edu,MATCH($U511,RM_KEY,0))),"")</f>
        <v>L</v>
      </c>
      <c r="AU511" s="93" t="str">
        <f>IFERROR(IF(INDEX(RM_L_C,MATCH($U511,RM_KEY,0))="","",INDEX(RM_L_C,MATCH($U511,RM_KEY,0))),"")</f>
        <v/>
      </c>
      <c r="AV511" s="94" t="str">
        <f>IFERROR(IF(INDEX(RM_L_Au,MATCH($U511,RM_KEY,0))="","",INDEX(RM_L_Au,MATCH($U511,RM_KEY,0))),"")</f>
        <v/>
      </c>
      <c r="AW511" s="94" t="str">
        <f>IFERROR(IF(INDEX(RM_L_Ac,MATCH($U511,RM_KEY,0))="","",INDEX(RM_L_Ac,MATCH($U511,RM_KEY,0))),"")</f>
        <v/>
      </c>
      <c r="AX511" s="94" t="str">
        <f>IFERROR(IF(INDEX(RM_L_L,MATCH($U511,RM_KEY,0))="","",INDEX(RM_L_L,MATCH($U511,RM_KEY,0))),"")</f>
        <v/>
      </c>
      <c r="AY511" s="94" t="str">
        <f>IFERROR(IF(INDEX(RM_L_BI,MATCH($U511,RM_KEY,0))="","",INDEX(RM_L_BI,MATCH($U511,RM_KEY,0))),"")</f>
        <v/>
      </c>
      <c r="AZ511" s="94" t="str">
        <f>IFERROR(IF(INDEX(RM_L_Exp,MATCH($U511,RM_KEY,0))="","",INDEX(RM_L_Exp,MATCH($U511,RM_KEY,0))),"")</f>
        <v/>
      </c>
      <c r="BA511" s="94" t="str">
        <f>IFERROR(IF(INDEX(RM_L_Edu,MATCH($U511,RM_KEY,0))="","",INDEX(RM_L_Edu,MATCH($U511,RM_KEY,0))),"")</f>
        <v/>
      </c>
      <c r="BB511" s="89" t="inlineStr">
        <is>
          <t>L</t>
        </is>
      </c>
      <c r="BC511" s="90" t="inlineStr">
        <is>
          <t>L</t>
        </is>
      </c>
      <c r="BD511" s="90" t="inlineStr">
        <is>
          <t>M</t>
        </is>
      </c>
      <c r="BE511" s="90" t="inlineStr">
        <is>
          <t>M</t>
        </is>
      </c>
      <c r="BF511" s="90" t="n"/>
      <c r="BG511" s="90" t="inlineStr">
        <is>
          <t>H</t>
        </is>
      </c>
      <c r="BH511" s="90" t="inlineStr">
        <is>
          <t>M</t>
        </is>
      </c>
      <c r="BI511" s="93" t="n"/>
      <c r="BJ511" s="94" t="n"/>
      <c r="BK511" s="94" t="n"/>
      <c r="BL511" s="94" t="n"/>
      <c r="BM511" s="94" t="n"/>
      <c r="BN511" s="94" t="n"/>
      <c r="BO511" s="94" t="n"/>
      <c r="BP511" s="63" t="n"/>
      <c r="BQ511" s="95" t="str">
        <f>IF(CY511=0,"",IF(BP511&lt;&gt;"",BP511,IF(LEFT(W511,1)="X",W511,IF(OR(W511="B+",W511="C+"),INDEX(LAD_PC,MAX(1,MIN(14,MATCH(W511,LAD_PC,0)+IF((DA511-CZ511)&gt;=0.5,1,IF((DA511-CZ511)&lt;=-0.5,-1,0))))),INDEX(LAD_STD,MAX(1,MIN(12,MATCH(W511,LAD_STD,0)+IF((DA511-CZ511)&gt;=0.5,1,IF((DA511-CZ511)&lt;=-0.5,-1,0)))))))))</f>
        <v/>
      </c>
      <c r="BR511" s="86" t="str">
        <f>IF(BQ511="","",IFERROR(CHOOSE(INDEX(B_RANK,MATCH(BQ511,B_LVL,0)),"Band A · Practitioner","Band B · Specialist / Manager","B+ · Player-Coach","Band C · Principal / Head","C+ · Player-Coach","Band D · Business leadership","Band E · Enterprise leadership"),"Band X · Consultant"))</f>
        <v/>
      </c>
      <c r="BS511" s="86" t="str">
        <f>IF(BQ511="","",IF(BQ511=W511,"• Same",IF(INDEX(B_VAL,MATCH(BQ511,B_LVL,0))&gt;INDEX(B_VAL,MATCH(W511,B_LVL,0)),"▲ Up","▼ Down")))</f>
        <v/>
      </c>
      <c r="BT511" s="95" t="str">
        <f>IF(BQ511&lt;&gt;"",BQ511,W511)</f>
        <v>B1</v>
      </c>
      <c r="BU511" s="86" t="str">
        <f>IFERROR(IF($H511="","—",IF(OR(LEFT(BT511,1)="X",LEFT(INDEX($BT$7:$BT$592,MATCH($H511,$D$7:$D$592,0)),1)="X"),"—",IF(AND(LEFT(BT511,1)="E",LEFT(INDEX($BT$7:$BT$592,MATCH($H511,$D$7:$D$592,0)),1)="E"),"Exception · Band E",IF(INDEX(B_VAL,MATCH(BT511,B_LVL,0))&gt;=INDEX(B_VAL,MATCH(INDEX($BT$7:$BT$592,MATCH($H511,$D$7:$D$592,0)),B_LVL,0)),"⚠ At or above the manager",IF(INDEX(B_RANK,MATCH(BT511,B_LVL,0))=INDEX(B_RANK,MATCH(INDEX($BT$7:$BT$592,MATCH($H511,$D$7:$D$592,0)),B_LVL,0)),"⚠ Same band as the manager","OK"))))),"—")</f>
        <v>⚠ Same band as the manager</v>
      </c>
      <c r="BV511" s="64" t="n"/>
      <c r="BW511" s="20">
        <f>IFERROR(INDEX(LMH_PTS,MATCH(AG511,LMH_KEY,0)),0)</f>
        <v>9</v>
      </c>
      <c r="BX511" s="21">
        <f>IFERROR(INDEX(LMH_PTS,MATCH(AH511,LMH_KEY,0)),0)</f>
        <v>3</v>
      </c>
      <c r="BY511" s="21">
        <f>IFERROR(INDEX(LMH_PTS,MATCH(AI511,LMH_KEY,0)),0)</f>
        <v>1</v>
      </c>
      <c r="BZ511" s="21">
        <f>IFERROR(INDEX(LMH_PTS,MATCH(AJ511,LMH_KEY,0)),0)</f>
        <v>1</v>
      </c>
      <c r="CA511" s="21">
        <f>IFERROR(INDEX(LMH_PTS,MATCH(AK511,LMH_KEY,0)),0)</f>
        <v>1</v>
      </c>
      <c r="CB511" s="21">
        <f>IFERROR(INDEX(LMH_PTS,MATCH(AL511,LMH_KEY,0)),0)</f>
        <v>1</v>
      </c>
      <c r="CC511" s="21">
        <f>IFERROR(INDEX(LMH_PTS,MATCH(AM511,LMH_KEY,0)),0)</f>
        <v>1</v>
      </c>
      <c r="CD511" s="21">
        <f>IFERROR(INDEX(LMH_PTS,MATCH(IF(AU511&lt;&gt;"",AU511,AG511),LMH_KEY,0)),0)</f>
        <v>9</v>
      </c>
      <c r="CE511" s="21">
        <f>IFERROR(INDEX(LMH_PTS,MATCH(IF(AV511&lt;&gt;"",AV511,AH511),LMH_KEY,0)),0)</f>
        <v>3</v>
      </c>
      <c r="CF511" s="21">
        <f>IFERROR(INDEX(LMH_PTS,MATCH(IF(AW511&lt;&gt;"",AW511,AI511),LMH_KEY,0)),0)</f>
        <v>1</v>
      </c>
      <c r="CG511" s="21">
        <f>IFERROR(INDEX(LMH_PTS,MATCH(IF(AX511&lt;&gt;"",AX511,AJ511),LMH_KEY,0)),0)</f>
        <v>1</v>
      </c>
      <c r="CH511" s="21">
        <f>IFERROR(INDEX(LMH_PTS,MATCH(IF(AY511&lt;&gt;"",AY511,AK511),LMH_KEY,0)),0)</f>
        <v>1</v>
      </c>
      <c r="CI511" s="21">
        <f>IFERROR(INDEX(LMH_PTS,MATCH(IF(AZ511&lt;&gt;"",AZ511,AL511),LMH_KEY,0)),0)</f>
        <v>1</v>
      </c>
      <c r="CJ511" s="21">
        <f>IFERROR(INDEX(LMH_PTS,MATCH(IF(BA511&lt;&gt;"",BA511,AM511),LMH_KEY,0)),0)</f>
        <v>1</v>
      </c>
      <c r="CK511" s="21">
        <f>IF(BB511="",0,IFERROR(INDEX(LMH_STEP,MATCH(BB511,LMH_KEY,0)),0))</f>
        <v>-1</v>
      </c>
      <c r="CL511" s="21">
        <f>IF(BC511="",0,IFERROR(INDEX(LMH_STEP,MATCH(BC511,LMH_KEY,0)),0))</f>
        <v>-1</v>
      </c>
      <c r="CM511" s="21">
        <f>IF(BD511="",0,IFERROR(INDEX(LMH_STEP,MATCH(BD511,LMH_KEY,0)),0))</f>
        <v>0</v>
      </c>
      <c r="CN511" s="21">
        <f>IF(BE511="",0,IFERROR(INDEX(LMH_STEP,MATCH(BE511,LMH_KEY,0)),0))</f>
        <v>0</v>
      </c>
      <c r="CO511" s="21">
        <f>IF(BF511="",0,IFERROR(INDEX(LMH_STEP,MATCH(BF511,LMH_KEY,0)),0))</f>
        <v>0</v>
      </c>
      <c r="CP511" s="21">
        <f>IF(BG511="",0,IFERROR(INDEX(LMH_STEP,MATCH(BG511,LMH_KEY,0)),0))</f>
        <v>1</v>
      </c>
      <c r="CQ511" s="21">
        <f>IF(BH511="",0,IFERROR(INDEX(LMH_STEP,MATCH(BH511,LMH_KEY,0)),0))</f>
        <v>0</v>
      </c>
      <c r="CR511" s="21">
        <f>IF(BI511&lt;&gt;"",IFERROR(INDEX(LMH_STEP,MATCH(BI511,LMH_KEY,0)),0),CK511)</f>
        <v>-1</v>
      </c>
      <c r="CS511" s="21">
        <f>IF(BJ511&lt;&gt;"",IFERROR(INDEX(LMH_STEP,MATCH(BJ511,LMH_KEY,0)),0),CL511)</f>
        <v>-1</v>
      </c>
      <c r="CT511" s="21">
        <f>IF(BK511&lt;&gt;"",IFERROR(INDEX(LMH_STEP,MATCH(BK511,LMH_KEY,0)),0),CM511)</f>
        <v>0</v>
      </c>
      <c r="CU511" s="21">
        <f>IF(BL511&lt;&gt;"",IFERROR(INDEX(LMH_STEP,MATCH(BL511,LMH_KEY,0)),0),CN511)</f>
        <v>0</v>
      </c>
      <c r="CV511" s="21">
        <f>IF(BM511&lt;&gt;"",IFERROR(INDEX(LMH_STEP,MATCH(BM511,LMH_KEY,0)),0),CO511)</f>
        <v>0</v>
      </c>
      <c r="CW511" s="21">
        <f>IF(BN511&lt;&gt;"",IFERROR(INDEX(LMH_STEP,MATCH(BN511,LMH_KEY,0)),0),CP511)</f>
        <v>1</v>
      </c>
      <c r="CX511" s="21">
        <f>IF(BO511&lt;&gt;"",IFERROR(INDEX(LMH_STEP,MATCH(BO511,LMH_KEY,0)),0),CQ511)</f>
        <v>0</v>
      </c>
      <c r="CY511" s="21">
        <f>COUNTA(BI511:BO511)+IF(BP511&lt;&gt;"",1,0)+IFERROR(INDEX(RM_LCNT,MATCH($U511,RM_KEY,0)),0)</f>
        <v>0</v>
      </c>
      <c r="CZ511" s="21">
        <f>IF((BW511+BX511+BY511+BZ511+CA511+CB511+CC511)=0,0,(BW511*CK511+BX511*CL511+BY511*CM511+BZ511*CN511+CA511*CO511+CB511*CP511+CC511*CQ511)/(BW511+BX511+BY511+BZ511+CA511+CB511+CC511))</f>
        <v>-0.647058823529412</v>
      </c>
      <c r="DA511" s="21">
        <f>IF((CD511+CE511+CF511+CG511+CH511+CI511+CJ511)=0,0,(CD511*CR511+CE511*CS511+CF511*CT511+CG511*CU511+CH511*CV511+CI511*CW511+CJ511*CX511)/(CD511+CE511+CF511+CG511+CH511+CI511+CJ511))</f>
        <v>-0.647058823529412</v>
      </c>
    </row>
    <row r="512" ht="70" customHeight="1">
      <c r="A512" s="59" t="inlineStr">
        <is>
          <t>CARBON</t>
        </is>
      </c>
      <c r="B512" s="17" t="inlineStr">
        <is>
          <t>Quality Assurance</t>
        </is>
      </c>
      <c r="C512" s="17" t="n">
        <v>5</v>
      </c>
      <c r="D512" s="17" t="inlineStr">
        <is>
          <t>IRIS2388</t>
        </is>
      </c>
      <c r="E512" s="17" t="inlineStr">
        <is>
          <t>Hrishikesh Thombare</t>
        </is>
      </c>
      <c r="F512" s="17" t="inlineStr">
        <is>
          <t>QA Engineer</t>
        </is>
      </c>
      <c r="G512" s="17" t="inlineStr">
        <is>
          <t>Vishal Panchal</t>
        </is>
      </c>
      <c r="H512" s="17" t="inlineStr">
        <is>
          <t>IRIS2014</t>
        </is>
      </c>
      <c r="I512" s="17" t="n">
        <v>4.1</v>
      </c>
      <c r="J512" s="17" t="inlineStr">
        <is>
          <t>B.Com</t>
        </is>
      </c>
      <c r="K512" s="17" t="inlineStr">
        <is>
          <t>L3 – Professional / Associate</t>
        </is>
      </c>
      <c r="L512" s="82" t="inlineStr">
        <is>
          <t>20 of 20</t>
        </is>
      </c>
      <c r="M512" s="83" t="n"/>
      <c r="N512" s="83" t="inlineStr">
        <is>
          <t>Annual · set by manager: 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t>
        </is>
      </c>
      <c r="O512" s="83" t="inlineStr">
        <is>
          <t>Latest rating: Not rated · manager · 9-box: Reliable Specialist</t>
        </is>
      </c>
      <c r="P512" s="83" t="inlineStr">
        <is>
          <t>Complexity &amp; Expertise: A2: Manual functional and regression testing, test case creation on XBRL disclosure-management workflows; standard QA method → matches the start
Autonomy &amp; Decision: A2: Chooses which positive, negative and boundary scenarios to cover; judges whether a retest passes → matches the start
Accountability &amp; Impact: A2: Quality and completeness of own testing, defect documentation and fix validation → matches the start
Leadership &amp; Strategy: A1: No guiding or leading of others described → matches the start</t>
        </is>
      </c>
      <c r="Q512" s="84" t="inlineStr">
        <is>
          <t>Open ▸</t>
        </is>
      </c>
      <c r="R512" s="84" t="inlineStr">
        <is>
          <t>Card ▸</t>
        </is>
      </c>
      <c r="S512" s="85" t="inlineStr">
        <is>
          <t>Quality Assurance</t>
        </is>
      </c>
      <c r="T512" s="86" t="inlineStr">
        <is>
          <t>Functional &amp; Domain Testing</t>
        </is>
      </c>
      <c r="U512" s="86" t="inlineStr">
        <is>
          <t>R070</t>
        </is>
      </c>
      <c r="V512" s="86" t="inlineStr">
        <is>
          <t>Functional &amp; Domain Testing · IC</t>
        </is>
      </c>
      <c r="W512" s="101" t="inlineStr">
        <is>
          <t>A3</t>
        </is>
      </c>
      <c r="X512" s="86" t="inlineStr">
        <is>
          <t>Band A · Practitioner</t>
        </is>
      </c>
      <c r="Y512" s="86" t="inlineStr">
        <is>
          <t>Senior QA Engineer</t>
        </is>
      </c>
      <c r="Z512" s="86" t="n"/>
      <c r="AA512" s="86" t="inlineStr">
        <is>
          <t>Placed at A3 by the evidence: six ratings × market-derived weights and rules R1–R13 · no move needed for the reporting line</t>
        </is>
      </c>
      <c r="AB512" s="86" t="n"/>
      <c r="AC512" s="88" t="inlineStr">
        <is>
          <t>A2</t>
        </is>
      </c>
      <c r="AD512" s="21" t="inlineStr">
        <is>
          <t>Medium · 4.1 yrs vs market 2–5 yrs for A3</t>
        </is>
      </c>
      <c r="AE512" s="21" t="n"/>
      <c r="AF512" s="21" t="inlineStr">
        <is>
          <t>P2 · SFIA 3 Apply</t>
        </is>
      </c>
      <c r="AG512" s="89" t="str">
        <f>IFERROR(IF(INDEX(RM_I_C,MATCH($U512,RM_KEY,0))="","",INDEX(RM_I_C,MATCH($U512,RM_KEY,0))),"")</f>
        <v>H</v>
      </c>
      <c r="AH512" s="90" t="str">
        <f>IFERROR(IF(INDEX(RM_I_Au,MATCH($U512,RM_KEY,0))="","",INDEX(RM_I_Au,MATCH($U512,RM_KEY,0))),"")</f>
        <v>M</v>
      </c>
      <c r="AI512" s="90" t="str">
        <f>IFERROR(IF(INDEX(RM_I_Ac,MATCH($U512,RM_KEY,0))="","",INDEX(RM_I_Ac,MATCH($U512,RM_KEY,0))),"")</f>
        <v>L</v>
      </c>
      <c r="AJ512" s="90" t="str">
        <f>IFERROR(IF(INDEX(RM_I_L,MATCH($U512,RM_KEY,0))="","",INDEX(RM_I_L,MATCH($U512,RM_KEY,0))),"")</f>
        <v>L</v>
      </c>
      <c r="AK512" s="90" t="str">
        <f>IFERROR(IF(INDEX(RM_I_BI,MATCH($U512,RM_KEY,0))="","",INDEX(RM_I_BI,MATCH($U512,RM_KEY,0))),"")</f>
        <v>L</v>
      </c>
      <c r="AL512" s="90" t="str">
        <f>IFERROR(IF(INDEX(RM_I_Exp,MATCH($U512,RM_KEY,0))="","",INDEX(RM_I_Exp,MATCH($U512,RM_KEY,0))),"")</f>
        <v>L</v>
      </c>
      <c r="AM512" s="90" t="str">
        <f>IFERROR(IF(INDEX(RM_I_Edu,MATCH($U512,RM_KEY,0))="","",INDEX(RM_I_Edu,MATCH($U512,RM_KEY,0))),"")</f>
        <v>L</v>
      </c>
      <c r="AN512" s="91" t="str">
        <f>IFERROR(IF(INDEX(RM_M_C,MATCH($U512,RM_KEY,0))="","",INDEX(RM_M_C,MATCH($U512,RM_KEY,0))),"")</f>
        <v>H</v>
      </c>
      <c r="AO512" s="92" t="str">
        <f>IFERROR(IF(INDEX(RM_M_Au,MATCH($U512,RM_KEY,0))="","",INDEX(RM_M_Au,MATCH($U512,RM_KEY,0))),"")</f>
        <v>M</v>
      </c>
      <c r="AP512" s="92" t="str">
        <f>IFERROR(IF(INDEX(RM_M_Ac,MATCH($U512,RM_KEY,0))="","",INDEX(RM_M_Ac,MATCH($U512,RM_KEY,0))),"")</f>
        <v>M</v>
      </c>
      <c r="AQ512" s="92" t="str">
        <f>IFERROR(IF(INDEX(RM_M_L,MATCH($U512,RM_KEY,0))="","",INDEX(RM_M_L,MATCH($U512,RM_KEY,0))),"")</f>
        <v>L</v>
      </c>
      <c r="AR512" s="92" t="str">
        <f>IFERROR(IF(INDEX(RM_M_BI,MATCH($U512,RM_KEY,0))="","",INDEX(RM_M_BI,MATCH($U512,RM_KEY,0))),"")</f>
        <v>L</v>
      </c>
      <c r="AS512" s="92" t="str">
        <f>IFERROR(IF(INDEX(RM_M_Exp,MATCH($U512,RM_KEY,0))="","",INDEX(RM_M_Exp,MATCH($U512,RM_KEY,0))),"")</f>
        <v>L</v>
      </c>
      <c r="AT512" s="92" t="str">
        <f>IFERROR(IF(INDEX(RM_M_Edu,MATCH($U512,RM_KEY,0))="","",INDEX(RM_M_Edu,MATCH($U512,RM_KEY,0))),"")</f>
        <v>L</v>
      </c>
      <c r="AU512" s="93" t="str">
        <f>IFERROR(IF(INDEX(RM_L_C,MATCH($U512,RM_KEY,0))="","",INDEX(RM_L_C,MATCH($U512,RM_KEY,0))),"")</f>
        <v/>
      </c>
      <c r="AV512" s="94" t="str">
        <f>IFERROR(IF(INDEX(RM_L_Au,MATCH($U512,RM_KEY,0))="","",INDEX(RM_L_Au,MATCH($U512,RM_KEY,0))),"")</f>
        <v/>
      </c>
      <c r="AW512" s="94" t="str">
        <f>IFERROR(IF(INDEX(RM_L_Ac,MATCH($U512,RM_KEY,0))="","",INDEX(RM_L_Ac,MATCH($U512,RM_KEY,0))),"")</f>
        <v/>
      </c>
      <c r="AX512" s="94" t="str">
        <f>IFERROR(IF(INDEX(RM_L_L,MATCH($U512,RM_KEY,0))="","",INDEX(RM_L_L,MATCH($U512,RM_KEY,0))),"")</f>
        <v/>
      </c>
      <c r="AY512" s="94" t="str">
        <f>IFERROR(IF(INDEX(RM_L_BI,MATCH($U512,RM_KEY,0))="","",INDEX(RM_L_BI,MATCH($U512,RM_KEY,0))),"")</f>
        <v/>
      </c>
      <c r="AZ512" s="94" t="str">
        <f>IFERROR(IF(INDEX(RM_L_Exp,MATCH($U512,RM_KEY,0))="","",INDEX(RM_L_Exp,MATCH($U512,RM_KEY,0))),"")</f>
        <v/>
      </c>
      <c r="BA512" s="94" t="str">
        <f>IFERROR(IF(INDEX(RM_L_Edu,MATCH($U512,RM_KEY,0))="","",INDEX(RM_L_Edu,MATCH($U512,RM_KEY,0))),"")</f>
        <v/>
      </c>
      <c r="BB512" s="89" t="inlineStr">
        <is>
          <t>L</t>
        </is>
      </c>
      <c r="BC512" s="90" t="inlineStr">
        <is>
          <t>L</t>
        </is>
      </c>
      <c r="BD512" s="90" t="inlineStr">
        <is>
          <t>L</t>
        </is>
      </c>
      <c r="BE512" s="90" t="inlineStr">
        <is>
          <t>L</t>
        </is>
      </c>
      <c r="BF512" s="90" t="n"/>
      <c r="BG512" s="90" t="inlineStr">
        <is>
          <t>H</t>
        </is>
      </c>
      <c r="BH512" s="90" t="inlineStr">
        <is>
          <t>M</t>
        </is>
      </c>
      <c r="BI512" s="93" t="n"/>
      <c r="BJ512" s="94" t="n"/>
      <c r="BK512" s="94" t="n"/>
      <c r="BL512" s="94" t="n"/>
      <c r="BM512" s="94" t="n"/>
      <c r="BN512" s="94" t="n"/>
      <c r="BO512" s="94" t="n"/>
      <c r="BP512" s="63" t="n"/>
      <c r="BQ512" s="95" t="str">
        <f>IF(CY512=0,"",IF(BP512&lt;&gt;"",BP512,IF(LEFT(W512,1)="X",W512,IF(OR(W512="B+",W512="C+"),INDEX(LAD_PC,MAX(1,MIN(14,MATCH(W512,LAD_PC,0)+IF((DA512-CZ512)&gt;=0.5,1,IF((DA512-CZ512)&lt;=-0.5,-1,0))))),INDEX(LAD_STD,MAX(1,MIN(12,MATCH(W512,LAD_STD,0)+IF((DA512-CZ512)&gt;=0.5,1,IF((DA512-CZ512)&lt;=-0.5,-1,0)))))))))</f>
        <v/>
      </c>
      <c r="BR512" s="86" t="str">
        <f>IF(BQ512="","",IFERROR(CHOOSE(INDEX(B_RANK,MATCH(BQ512,B_LVL,0)),"Band A · Practitioner","Band B · Specialist / Manager","B+ · Player-Coach","Band C · Principal / Head","C+ · Player-Coach","Band D · Business leadership","Band E · Enterprise leadership"),"Band X · Consultant"))</f>
        <v/>
      </c>
      <c r="BS512" s="86" t="str">
        <f>IF(BQ512="","",IF(BQ512=W512,"• Same",IF(INDEX(B_VAL,MATCH(BQ512,B_LVL,0))&gt;INDEX(B_VAL,MATCH(W512,B_LVL,0)),"▲ Up","▼ Down")))</f>
        <v/>
      </c>
      <c r="BT512" s="95" t="str">
        <f>IF(BQ512&lt;&gt;"",BQ512,W512)</f>
        <v>A3</v>
      </c>
      <c r="BU512" s="86" t="str">
        <f>IFERROR(IF($H512="","—",IF(OR(LEFT(BT512,1)="X",LEFT(INDEX($BT$7:$BT$592,MATCH($H512,$D$7:$D$592,0)),1)="X"),"—",IF(AND(LEFT(BT512,1)="E",LEFT(INDEX($BT$7:$BT$592,MATCH($H512,$D$7:$D$592,0)),1)="E"),"Exception · Band E",IF(INDEX(B_VAL,MATCH(BT512,B_LVL,0))&gt;=INDEX(B_VAL,MATCH(INDEX($BT$7:$BT$592,MATCH($H512,$D$7:$D$592,0)),B_LVL,0)),"⚠ At or above the manager",IF(INDEX(B_RANK,MATCH(BT512,B_LVL,0))=INDEX(B_RANK,MATCH(INDEX($BT$7:$BT$592,MATCH($H512,$D$7:$D$592,0)),B_LVL,0)),"⚠ Same band as the manager","OK"))))),"—")</f>
        <v>OK</v>
      </c>
      <c r="BV512" s="64" t="n"/>
      <c r="BW512" s="20">
        <f>IFERROR(INDEX(LMH_PTS,MATCH(AG512,LMH_KEY,0)),0)</f>
        <v>9</v>
      </c>
      <c r="BX512" s="21">
        <f>IFERROR(INDEX(LMH_PTS,MATCH(AH512,LMH_KEY,0)),0)</f>
        <v>3</v>
      </c>
      <c r="BY512" s="21">
        <f>IFERROR(INDEX(LMH_PTS,MATCH(AI512,LMH_KEY,0)),0)</f>
        <v>1</v>
      </c>
      <c r="BZ512" s="21">
        <f>IFERROR(INDEX(LMH_PTS,MATCH(AJ512,LMH_KEY,0)),0)</f>
        <v>1</v>
      </c>
      <c r="CA512" s="21">
        <f>IFERROR(INDEX(LMH_PTS,MATCH(AK512,LMH_KEY,0)),0)</f>
        <v>1</v>
      </c>
      <c r="CB512" s="21">
        <f>IFERROR(INDEX(LMH_PTS,MATCH(AL512,LMH_KEY,0)),0)</f>
        <v>1</v>
      </c>
      <c r="CC512" s="21">
        <f>IFERROR(INDEX(LMH_PTS,MATCH(AM512,LMH_KEY,0)),0)</f>
        <v>1</v>
      </c>
      <c r="CD512" s="21">
        <f>IFERROR(INDEX(LMH_PTS,MATCH(IF(AU512&lt;&gt;"",AU512,AG512),LMH_KEY,0)),0)</f>
        <v>9</v>
      </c>
      <c r="CE512" s="21">
        <f>IFERROR(INDEX(LMH_PTS,MATCH(IF(AV512&lt;&gt;"",AV512,AH512),LMH_KEY,0)),0)</f>
        <v>3</v>
      </c>
      <c r="CF512" s="21">
        <f>IFERROR(INDEX(LMH_PTS,MATCH(IF(AW512&lt;&gt;"",AW512,AI512),LMH_KEY,0)),0)</f>
        <v>1</v>
      </c>
      <c r="CG512" s="21">
        <f>IFERROR(INDEX(LMH_PTS,MATCH(IF(AX512&lt;&gt;"",AX512,AJ512),LMH_KEY,0)),0)</f>
        <v>1</v>
      </c>
      <c r="CH512" s="21">
        <f>IFERROR(INDEX(LMH_PTS,MATCH(IF(AY512&lt;&gt;"",AY512,AK512),LMH_KEY,0)),0)</f>
        <v>1</v>
      </c>
      <c r="CI512" s="21">
        <f>IFERROR(INDEX(LMH_PTS,MATCH(IF(AZ512&lt;&gt;"",AZ512,AL512),LMH_KEY,0)),0)</f>
        <v>1</v>
      </c>
      <c r="CJ512" s="21">
        <f>IFERROR(INDEX(LMH_PTS,MATCH(IF(BA512&lt;&gt;"",BA512,AM512),LMH_KEY,0)),0)</f>
        <v>1</v>
      </c>
      <c r="CK512" s="21">
        <f>IF(BB512="",0,IFERROR(INDEX(LMH_STEP,MATCH(BB512,LMH_KEY,0)),0))</f>
        <v>-1</v>
      </c>
      <c r="CL512" s="21">
        <f>IF(BC512="",0,IFERROR(INDEX(LMH_STEP,MATCH(BC512,LMH_KEY,0)),0))</f>
        <v>-1</v>
      </c>
      <c r="CM512" s="21">
        <f>IF(BD512="",0,IFERROR(INDEX(LMH_STEP,MATCH(BD512,LMH_KEY,0)),0))</f>
        <v>-1</v>
      </c>
      <c r="CN512" s="21">
        <f>IF(BE512="",0,IFERROR(INDEX(LMH_STEP,MATCH(BE512,LMH_KEY,0)),0))</f>
        <v>-1</v>
      </c>
      <c r="CO512" s="21">
        <f>IF(BF512="",0,IFERROR(INDEX(LMH_STEP,MATCH(BF512,LMH_KEY,0)),0))</f>
        <v>0</v>
      </c>
      <c r="CP512" s="21">
        <f>IF(BG512="",0,IFERROR(INDEX(LMH_STEP,MATCH(BG512,LMH_KEY,0)),0))</f>
        <v>1</v>
      </c>
      <c r="CQ512" s="21">
        <f>IF(BH512="",0,IFERROR(INDEX(LMH_STEP,MATCH(BH512,LMH_KEY,0)),0))</f>
        <v>0</v>
      </c>
      <c r="CR512" s="21">
        <f>IF(BI512&lt;&gt;"",IFERROR(INDEX(LMH_STEP,MATCH(BI512,LMH_KEY,0)),0),CK512)</f>
        <v>-1</v>
      </c>
      <c r="CS512" s="21">
        <f>IF(BJ512&lt;&gt;"",IFERROR(INDEX(LMH_STEP,MATCH(BJ512,LMH_KEY,0)),0),CL512)</f>
        <v>-1</v>
      </c>
      <c r="CT512" s="21">
        <f>IF(BK512&lt;&gt;"",IFERROR(INDEX(LMH_STEP,MATCH(BK512,LMH_KEY,0)),0),CM512)</f>
        <v>-1</v>
      </c>
      <c r="CU512" s="21">
        <f>IF(BL512&lt;&gt;"",IFERROR(INDEX(LMH_STEP,MATCH(BL512,LMH_KEY,0)),0),CN512)</f>
        <v>-1</v>
      </c>
      <c r="CV512" s="21">
        <f>IF(BM512&lt;&gt;"",IFERROR(INDEX(LMH_STEP,MATCH(BM512,LMH_KEY,0)),0),CO512)</f>
        <v>0</v>
      </c>
      <c r="CW512" s="21">
        <f>IF(BN512&lt;&gt;"",IFERROR(INDEX(LMH_STEP,MATCH(BN512,LMH_KEY,0)),0),CP512)</f>
        <v>1</v>
      </c>
      <c r="CX512" s="21">
        <f>IF(BO512&lt;&gt;"",IFERROR(INDEX(LMH_STEP,MATCH(BO512,LMH_KEY,0)),0),CQ512)</f>
        <v>0</v>
      </c>
      <c r="CY512" s="21">
        <f>COUNTA(BI512:BO512)+IF(BP512&lt;&gt;"",1,0)+IFERROR(INDEX(RM_LCNT,MATCH($U512,RM_KEY,0)),0)</f>
        <v>0</v>
      </c>
      <c r="CZ512" s="21">
        <f>IF((BW512+BX512+BY512+BZ512+CA512+CB512+CC512)=0,0,(BW512*CK512+BX512*CL512+BY512*CM512+BZ512*CN512+CA512*CO512+CB512*CP512+CC512*CQ512)/(BW512+BX512+BY512+BZ512+CA512+CB512+CC512))</f>
        <v>-0.764705882352941</v>
      </c>
      <c r="DA512" s="21">
        <f>IF((CD512+CE512+CF512+CG512+CH512+CI512+CJ512)=0,0,(CD512*CR512+CE512*CS512+CF512*CT512+CG512*CU512+CH512*CV512+CI512*CW512+CJ512*CX512)/(CD512+CE512+CF512+CG512+CH512+CI512+CJ512))</f>
        <v>-0.764705882352941</v>
      </c>
    </row>
    <row r="513" ht="70" customHeight="1">
      <c r="A513" s="59" t="inlineStr">
        <is>
          <t>CARBON</t>
        </is>
      </c>
      <c r="B513" s="17" t="inlineStr">
        <is>
          <t>Quality Assurance</t>
        </is>
      </c>
      <c r="C513" s="17" t="n">
        <v>5</v>
      </c>
      <c r="D513" s="17" t="inlineStr">
        <is>
          <t>IRIS2107</t>
        </is>
      </c>
      <c r="E513" s="17" t="inlineStr">
        <is>
          <t>Pratikkumar Mistry</t>
        </is>
      </c>
      <c r="F513" s="17" t="inlineStr">
        <is>
          <t>QA Engineer</t>
        </is>
      </c>
      <c r="G513" s="17" t="inlineStr">
        <is>
          <t>Vishal Panchal</t>
        </is>
      </c>
      <c r="H513" s="17" t="inlineStr">
        <is>
          <t>IRIS2014</t>
        </is>
      </c>
      <c r="I513" s="17" t="n">
        <v>6.9</v>
      </c>
      <c r="J513" s="17" t="inlineStr">
        <is>
          <t>B.E</t>
        </is>
      </c>
      <c r="K513" s="17" t="inlineStr">
        <is>
          <t>L3 – Professional / Associate</t>
        </is>
      </c>
      <c r="L513" s="82" t="inlineStr">
        <is>
          <t>20 of 20</t>
        </is>
      </c>
      <c r="M513" s="83"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t>
        </is>
      </c>
      <c r="N513" s="83" t="inlineStr">
        <is>
          <t>Annual · set by manager: 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t>
        </is>
      </c>
      <c r="O513" s="83" t="inlineStr">
        <is>
          <t>Latest rating: Not rated · manager · 9-box: Reliable Specialist</t>
        </is>
      </c>
      <c r="P513" s="83" t="inlineStr">
        <is>
          <t>Complexity &amp; Expertise: A2: Writes and executes test cases, reports defects, joins sprint grooming, replicates live issues → matches the start
Autonomy &amp; Decision: A2: own survey / KRA answers · summarised by the rater; not quoted → matches the start
Accountability &amp; Impact: A2: Assigned features' test cases, execution and bug closure across Dev, Stage and Live → matches the start
Leadership &amp; Strategy: A1: No guiding or leading of others described → matches the start</t>
        </is>
      </c>
      <c r="Q513" s="84" t="inlineStr">
        <is>
          <t>Open ▸</t>
        </is>
      </c>
      <c r="R513" s="84" t="inlineStr">
        <is>
          <t>Card ▸</t>
        </is>
      </c>
      <c r="S513" s="85" t="inlineStr">
        <is>
          <t>Quality Assurance</t>
        </is>
      </c>
      <c r="T513" s="86" t="inlineStr">
        <is>
          <t>Functional &amp; Domain Testing</t>
        </is>
      </c>
      <c r="U513" s="86" t="inlineStr">
        <is>
          <t>R070</t>
        </is>
      </c>
      <c r="V513" s="86" t="inlineStr">
        <is>
          <t>Functional &amp; Domain Testing · IC</t>
        </is>
      </c>
      <c r="W513" s="101" t="inlineStr">
        <is>
          <t>A3</t>
        </is>
      </c>
      <c r="X513" s="86" t="inlineStr">
        <is>
          <t>Band A · Practitioner</t>
        </is>
      </c>
      <c r="Y513" s="86" t="inlineStr">
        <is>
          <t>Senior QA Engineer</t>
        </is>
      </c>
      <c r="Z513" s="86" t="n"/>
      <c r="AA513" s="86" t="inlineStr">
        <is>
          <t>Placed at A3 by the evidence: six ratings × market-derived weights and rules R1–R13 · no move needed for the reporting line</t>
        </is>
      </c>
      <c r="AB513" s="86" t="n"/>
      <c r="AC513" s="88" t="inlineStr">
        <is>
          <t>A2</t>
        </is>
      </c>
      <c r="AD513" s="21" t="inlineStr">
        <is>
          <t>High · 6.9 yrs vs market 2–5 yrs for A3</t>
        </is>
      </c>
      <c r="AE513" s="21" t="n"/>
      <c r="AF513" s="21" t="inlineStr">
        <is>
          <t>P2 · SFIA 3 Apply</t>
        </is>
      </c>
      <c r="AG513" s="89" t="str">
        <f>IFERROR(IF(INDEX(RM_I_C,MATCH($U513,RM_KEY,0))="","",INDEX(RM_I_C,MATCH($U513,RM_KEY,0))),"")</f>
        <v>H</v>
      </c>
      <c r="AH513" s="90" t="str">
        <f>IFERROR(IF(INDEX(RM_I_Au,MATCH($U513,RM_KEY,0))="","",INDEX(RM_I_Au,MATCH($U513,RM_KEY,0))),"")</f>
        <v>M</v>
      </c>
      <c r="AI513" s="90" t="str">
        <f>IFERROR(IF(INDEX(RM_I_Ac,MATCH($U513,RM_KEY,0))="","",INDEX(RM_I_Ac,MATCH($U513,RM_KEY,0))),"")</f>
        <v>L</v>
      </c>
      <c r="AJ513" s="90" t="str">
        <f>IFERROR(IF(INDEX(RM_I_L,MATCH($U513,RM_KEY,0))="","",INDEX(RM_I_L,MATCH($U513,RM_KEY,0))),"")</f>
        <v>L</v>
      </c>
      <c r="AK513" s="90" t="str">
        <f>IFERROR(IF(INDEX(RM_I_BI,MATCH($U513,RM_KEY,0))="","",INDEX(RM_I_BI,MATCH($U513,RM_KEY,0))),"")</f>
        <v>L</v>
      </c>
      <c r="AL513" s="90" t="str">
        <f>IFERROR(IF(INDEX(RM_I_Exp,MATCH($U513,RM_KEY,0))="","",INDEX(RM_I_Exp,MATCH($U513,RM_KEY,0))),"")</f>
        <v>L</v>
      </c>
      <c r="AM513" s="90" t="str">
        <f>IFERROR(IF(INDEX(RM_I_Edu,MATCH($U513,RM_KEY,0))="","",INDEX(RM_I_Edu,MATCH($U513,RM_KEY,0))),"")</f>
        <v>L</v>
      </c>
      <c r="AN513" s="91" t="str">
        <f>IFERROR(IF(INDEX(RM_M_C,MATCH($U513,RM_KEY,0))="","",INDEX(RM_M_C,MATCH($U513,RM_KEY,0))),"")</f>
        <v>H</v>
      </c>
      <c r="AO513" s="92" t="str">
        <f>IFERROR(IF(INDEX(RM_M_Au,MATCH($U513,RM_KEY,0))="","",INDEX(RM_M_Au,MATCH($U513,RM_KEY,0))),"")</f>
        <v>M</v>
      </c>
      <c r="AP513" s="92" t="str">
        <f>IFERROR(IF(INDEX(RM_M_Ac,MATCH($U513,RM_KEY,0))="","",INDEX(RM_M_Ac,MATCH($U513,RM_KEY,0))),"")</f>
        <v>M</v>
      </c>
      <c r="AQ513" s="92" t="str">
        <f>IFERROR(IF(INDEX(RM_M_L,MATCH($U513,RM_KEY,0))="","",INDEX(RM_M_L,MATCH($U513,RM_KEY,0))),"")</f>
        <v>L</v>
      </c>
      <c r="AR513" s="92" t="str">
        <f>IFERROR(IF(INDEX(RM_M_BI,MATCH($U513,RM_KEY,0))="","",INDEX(RM_M_BI,MATCH($U513,RM_KEY,0))),"")</f>
        <v>L</v>
      </c>
      <c r="AS513" s="92" t="str">
        <f>IFERROR(IF(INDEX(RM_M_Exp,MATCH($U513,RM_KEY,0))="","",INDEX(RM_M_Exp,MATCH($U513,RM_KEY,0))),"")</f>
        <v>L</v>
      </c>
      <c r="AT513" s="92" t="str">
        <f>IFERROR(IF(INDEX(RM_M_Edu,MATCH($U513,RM_KEY,0))="","",INDEX(RM_M_Edu,MATCH($U513,RM_KEY,0))),"")</f>
        <v>L</v>
      </c>
      <c r="AU513" s="93" t="str">
        <f>IFERROR(IF(INDEX(RM_L_C,MATCH($U513,RM_KEY,0))="","",INDEX(RM_L_C,MATCH($U513,RM_KEY,0))),"")</f>
        <v/>
      </c>
      <c r="AV513" s="94" t="str">
        <f>IFERROR(IF(INDEX(RM_L_Au,MATCH($U513,RM_KEY,0))="","",INDEX(RM_L_Au,MATCH($U513,RM_KEY,0))),"")</f>
        <v/>
      </c>
      <c r="AW513" s="94" t="str">
        <f>IFERROR(IF(INDEX(RM_L_Ac,MATCH($U513,RM_KEY,0))="","",INDEX(RM_L_Ac,MATCH($U513,RM_KEY,0))),"")</f>
        <v/>
      </c>
      <c r="AX513" s="94" t="str">
        <f>IFERROR(IF(INDEX(RM_L_L,MATCH($U513,RM_KEY,0))="","",INDEX(RM_L_L,MATCH($U513,RM_KEY,0))),"")</f>
        <v/>
      </c>
      <c r="AY513" s="94" t="str">
        <f>IFERROR(IF(INDEX(RM_L_BI,MATCH($U513,RM_KEY,0))="","",INDEX(RM_L_BI,MATCH($U513,RM_KEY,0))),"")</f>
        <v/>
      </c>
      <c r="AZ513" s="94" t="str">
        <f>IFERROR(IF(INDEX(RM_L_Exp,MATCH($U513,RM_KEY,0))="","",INDEX(RM_L_Exp,MATCH($U513,RM_KEY,0))),"")</f>
        <v/>
      </c>
      <c r="BA513" s="94" t="str">
        <f>IFERROR(IF(INDEX(RM_L_Edu,MATCH($U513,RM_KEY,0))="","",INDEX(RM_L_Edu,MATCH($U513,RM_KEY,0))),"")</f>
        <v/>
      </c>
      <c r="BB513" s="89" t="inlineStr">
        <is>
          <t>L</t>
        </is>
      </c>
      <c r="BC513" s="90" t="inlineStr">
        <is>
          <t>L</t>
        </is>
      </c>
      <c r="BD513" s="90" t="inlineStr">
        <is>
          <t>L</t>
        </is>
      </c>
      <c r="BE513" s="90" t="inlineStr">
        <is>
          <t>L</t>
        </is>
      </c>
      <c r="BF513" s="90" t="n"/>
      <c r="BG513" s="90" t="inlineStr">
        <is>
          <t>H</t>
        </is>
      </c>
      <c r="BH513" s="90" t="inlineStr">
        <is>
          <t>M</t>
        </is>
      </c>
      <c r="BI513" s="93" t="n"/>
      <c r="BJ513" s="94" t="n"/>
      <c r="BK513" s="94" t="n"/>
      <c r="BL513" s="94" t="n"/>
      <c r="BM513" s="94" t="n"/>
      <c r="BN513" s="94" t="n"/>
      <c r="BO513" s="94" t="n"/>
      <c r="BP513" s="63" t="n"/>
      <c r="BQ513" s="95" t="str">
        <f>IF(CY513=0,"",IF(BP513&lt;&gt;"",BP513,IF(LEFT(W513,1)="X",W513,IF(OR(W513="B+",W513="C+"),INDEX(LAD_PC,MAX(1,MIN(14,MATCH(W513,LAD_PC,0)+IF((DA513-CZ513)&gt;=0.5,1,IF((DA513-CZ513)&lt;=-0.5,-1,0))))),INDEX(LAD_STD,MAX(1,MIN(12,MATCH(W513,LAD_STD,0)+IF((DA513-CZ513)&gt;=0.5,1,IF((DA513-CZ513)&lt;=-0.5,-1,0)))))))))</f>
        <v/>
      </c>
      <c r="BR513" s="86" t="str">
        <f>IF(BQ513="","",IFERROR(CHOOSE(INDEX(B_RANK,MATCH(BQ513,B_LVL,0)),"Band A · Practitioner","Band B · Specialist / Manager","B+ · Player-Coach","Band C · Principal / Head","C+ · Player-Coach","Band D · Business leadership","Band E · Enterprise leadership"),"Band X · Consultant"))</f>
        <v/>
      </c>
      <c r="BS513" s="86" t="str">
        <f>IF(BQ513="","",IF(BQ513=W513,"• Same",IF(INDEX(B_VAL,MATCH(BQ513,B_LVL,0))&gt;INDEX(B_VAL,MATCH(W513,B_LVL,0)),"▲ Up","▼ Down")))</f>
        <v/>
      </c>
      <c r="BT513" s="95" t="str">
        <f>IF(BQ513&lt;&gt;"",BQ513,W513)</f>
        <v>A3</v>
      </c>
      <c r="BU513" s="86" t="str">
        <f>IFERROR(IF($H513="","—",IF(OR(LEFT(BT513,1)="X",LEFT(INDEX($BT$7:$BT$592,MATCH($H513,$D$7:$D$592,0)),1)="X"),"—",IF(AND(LEFT(BT513,1)="E",LEFT(INDEX($BT$7:$BT$592,MATCH($H513,$D$7:$D$592,0)),1)="E"),"Exception · Band E",IF(INDEX(B_VAL,MATCH(BT513,B_LVL,0))&gt;=INDEX(B_VAL,MATCH(INDEX($BT$7:$BT$592,MATCH($H513,$D$7:$D$592,0)),B_LVL,0)),"⚠ At or above the manager",IF(INDEX(B_RANK,MATCH(BT513,B_LVL,0))=INDEX(B_RANK,MATCH(INDEX($BT$7:$BT$592,MATCH($H513,$D$7:$D$592,0)),B_LVL,0)),"⚠ Same band as the manager","OK"))))),"—")</f>
        <v>OK</v>
      </c>
      <c r="BV513" s="64" t="n"/>
      <c r="BW513" s="20">
        <f>IFERROR(INDEX(LMH_PTS,MATCH(AG513,LMH_KEY,0)),0)</f>
        <v>9</v>
      </c>
      <c r="BX513" s="21">
        <f>IFERROR(INDEX(LMH_PTS,MATCH(AH513,LMH_KEY,0)),0)</f>
        <v>3</v>
      </c>
      <c r="BY513" s="21">
        <f>IFERROR(INDEX(LMH_PTS,MATCH(AI513,LMH_KEY,0)),0)</f>
        <v>1</v>
      </c>
      <c r="BZ513" s="21">
        <f>IFERROR(INDEX(LMH_PTS,MATCH(AJ513,LMH_KEY,0)),0)</f>
        <v>1</v>
      </c>
      <c r="CA513" s="21">
        <f>IFERROR(INDEX(LMH_PTS,MATCH(AK513,LMH_KEY,0)),0)</f>
        <v>1</v>
      </c>
      <c r="CB513" s="21">
        <f>IFERROR(INDEX(LMH_PTS,MATCH(AL513,LMH_KEY,0)),0)</f>
        <v>1</v>
      </c>
      <c r="CC513" s="21">
        <f>IFERROR(INDEX(LMH_PTS,MATCH(AM513,LMH_KEY,0)),0)</f>
        <v>1</v>
      </c>
      <c r="CD513" s="21">
        <f>IFERROR(INDEX(LMH_PTS,MATCH(IF(AU513&lt;&gt;"",AU513,AG513),LMH_KEY,0)),0)</f>
        <v>9</v>
      </c>
      <c r="CE513" s="21">
        <f>IFERROR(INDEX(LMH_PTS,MATCH(IF(AV513&lt;&gt;"",AV513,AH513),LMH_KEY,0)),0)</f>
        <v>3</v>
      </c>
      <c r="CF513" s="21">
        <f>IFERROR(INDEX(LMH_PTS,MATCH(IF(AW513&lt;&gt;"",AW513,AI513),LMH_KEY,0)),0)</f>
        <v>1</v>
      </c>
      <c r="CG513" s="21">
        <f>IFERROR(INDEX(LMH_PTS,MATCH(IF(AX513&lt;&gt;"",AX513,AJ513),LMH_KEY,0)),0)</f>
        <v>1</v>
      </c>
      <c r="CH513" s="21">
        <f>IFERROR(INDEX(LMH_PTS,MATCH(IF(AY513&lt;&gt;"",AY513,AK513),LMH_KEY,0)),0)</f>
        <v>1</v>
      </c>
      <c r="CI513" s="21">
        <f>IFERROR(INDEX(LMH_PTS,MATCH(IF(AZ513&lt;&gt;"",AZ513,AL513),LMH_KEY,0)),0)</f>
        <v>1</v>
      </c>
      <c r="CJ513" s="21">
        <f>IFERROR(INDEX(LMH_PTS,MATCH(IF(BA513&lt;&gt;"",BA513,AM513),LMH_KEY,0)),0)</f>
        <v>1</v>
      </c>
      <c r="CK513" s="21">
        <f>IF(BB513="",0,IFERROR(INDEX(LMH_STEP,MATCH(BB513,LMH_KEY,0)),0))</f>
        <v>-1</v>
      </c>
      <c r="CL513" s="21">
        <f>IF(BC513="",0,IFERROR(INDEX(LMH_STEP,MATCH(BC513,LMH_KEY,0)),0))</f>
        <v>-1</v>
      </c>
      <c r="CM513" s="21">
        <f>IF(BD513="",0,IFERROR(INDEX(LMH_STEP,MATCH(BD513,LMH_KEY,0)),0))</f>
        <v>-1</v>
      </c>
      <c r="CN513" s="21">
        <f>IF(BE513="",0,IFERROR(INDEX(LMH_STEP,MATCH(BE513,LMH_KEY,0)),0))</f>
        <v>-1</v>
      </c>
      <c r="CO513" s="21">
        <f>IF(BF513="",0,IFERROR(INDEX(LMH_STEP,MATCH(BF513,LMH_KEY,0)),0))</f>
        <v>0</v>
      </c>
      <c r="CP513" s="21">
        <f>IF(BG513="",0,IFERROR(INDEX(LMH_STEP,MATCH(BG513,LMH_KEY,0)),0))</f>
        <v>1</v>
      </c>
      <c r="CQ513" s="21">
        <f>IF(BH513="",0,IFERROR(INDEX(LMH_STEP,MATCH(BH513,LMH_KEY,0)),0))</f>
        <v>0</v>
      </c>
      <c r="CR513" s="21">
        <f>IF(BI513&lt;&gt;"",IFERROR(INDEX(LMH_STEP,MATCH(BI513,LMH_KEY,0)),0),CK513)</f>
        <v>-1</v>
      </c>
      <c r="CS513" s="21">
        <f>IF(BJ513&lt;&gt;"",IFERROR(INDEX(LMH_STEP,MATCH(BJ513,LMH_KEY,0)),0),CL513)</f>
        <v>-1</v>
      </c>
      <c r="CT513" s="21">
        <f>IF(BK513&lt;&gt;"",IFERROR(INDEX(LMH_STEP,MATCH(BK513,LMH_KEY,0)),0),CM513)</f>
        <v>-1</v>
      </c>
      <c r="CU513" s="21">
        <f>IF(BL513&lt;&gt;"",IFERROR(INDEX(LMH_STEP,MATCH(BL513,LMH_KEY,0)),0),CN513)</f>
        <v>-1</v>
      </c>
      <c r="CV513" s="21">
        <f>IF(BM513&lt;&gt;"",IFERROR(INDEX(LMH_STEP,MATCH(BM513,LMH_KEY,0)),0),CO513)</f>
        <v>0</v>
      </c>
      <c r="CW513" s="21">
        <f>IF(BN513&lt;&gt;"",IFERROR(INDEX(LMH_STEP,MATCH(BN513,LMH_KEY,0)),0),CP513)</f>
        <v>1</v>
      </c>
      <c r="CX513" s="21">
        <f>IF(BO513&lt;&gt;"",IFERROR(INDEX(LMH_STEP,MATCH(BO513,LMH_KEY,0)),0),CQ513)</f>
        <v>0</v>
      </c>
      <c r="CY513" s="21">
        <f>COUNTA(BI513:BO513)+IF(BP513&lt;&gt;"",1,0)+IFERROR(INDEX(RM_LCNT,MATCH($U513,RM_KEY,0)),0)</f>
        <v>0</v>
      </c>
      <c r="CZ513" s="21">
        <f>IF((BW513+BX513+BY513+BZ513+CA513+CB513+CC513)=0,0,(BW513*CK513+BX513*CL513+BY513*CM513+BZ513*CN513+CA513*CO513+CB513*CP513+CC513*CQ513)/(BW513+BX513+BY513+BZ513+CA513+CB513+CC513))</f>
        <v>-0.764705882352941</v>
      </c>
      <c r="DA513" s="21">
        <f>IF((CD513+CE513+CF513+CG513+CH513+CI513+CJ513)=0,0,(CD513*CR513+CE513*CS513+CF513*CT513+CG513*CU513+CH513*CV513+CI513*CW513+CJ513*CX513)/(CD513+CE513+CF513+CG513+CH513+CI513+CJ513))</f>
        <v>-0.764705882352941</v>
      </c>
    </row>
    <row r="514" ht="70" customHeight="1">
      <c r="A514" s="59" t="inlineStr">
        <is>
          <t>CARBON</t>
        </is>
      </c>
      <c r="B514" s="17" t="inlineStr">
        <is>
          <t>Quality Assurance</t>
        </is>
      </c>
      <c r="C514" s="17" t="n">
        <v>4</v>
      </c>
      <c r="D514" s="17" t="inlineStr">
        <is>
          <t>IRIS2112</t>
        </is>
      </c>
      <c r="E514" s="17" t="inlineStr">
        <is>
          <t>Vitiksha Gamit</t>
        </is>
      </c>
      <c r="F514" s="17" t="inlineStr">
        <is>
          <t>QA Automation Engineer</t>
        </is>
      </c>
      <c r="G514" s="17" t="inlineStr">
        <is>
          <t>Vinod Katekar</t>
        </is>
      </c>
      <c r="H514" s="17" t="inlineStr">
        <is>
          <t>IRIS0591</t>
        </is>
      </c>
      <c r="I514" s="17" t="n">
        <v>3.5</v>
      </c>
      <c r="J514" s="17" t="inlineStr">
        <is>
          <t>MSC</t>
        </is>
      </c>
      <c r="K514" s="17" t="inlineStr">
        <is>
          <t>L3 – Professional / Associate</t>
        </is>
      </c>
      <c r="L514" s="82" t="inlineStr">
        <is>
          <t>20 of 20</t>
        </is>
      </c>
      <c r="M514" s="83"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t>
        </is>
      </c>
      <c r="N514" s="83" t="inlineStr">
        <is>
          <t>Annual · set by manager: 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t>
        </is>
      </c>
      <c r="O514" s="83" t="inlineStr">
        <is>
          <t>Latest rating: Not rated · manager · 9-box: Trusted Professional</t>
        </is>
      </c>
      <c r="P514" s="83" t="inlineStr">
        <is>
          <t>Complexity &amp; Expertise: A2: Creates, maintains and runs automation scripts and reports defects; no harder cases described → moved down 0.5
Autonomy &amp; Decision: A2: Only says 'freedom to try' new approaches; no concrete decisions named → moved down 0.5
Accountability &amp; Impact: A2: Own automation tests, execution reports and defect reports → moved down 0.5
Leadership &amp; Strategy: A1: No guiding or leading of others described → moved down 0.5</t>
        </is>
      </c>
      <c r="Q514" s="84" t="inlineStr">
        <is>
          <t>Open ▸</t>
        </is>
      </c>
      <c r="R514" s="84" t="inlineStr">
        <is>
          <t>Card ▸</t>
        </is>
      </c>
      <c r="S514" s="85" t="inlineStr">
        <is>
          <t>Quality Assurance</t>
        </is>
      </c>
      <c r="T514" s="86" t="inlineStr">
        <is>
          <t>Test Automation</t>
        </is>
      </c>
      <c r="U514" s="86" t="inlineStr">
        <is>
          <t>R072</t>
        </is>
      </c>
      <c r="V514" s="86" t="inlineStr">
        <is>
          <t>Test Automation · IC</t>
        </is>
      </c>
      <c r="W514" s="101" t="inlineStr">
        <is>
          <t>A3</t>
        </is>
      </c>
      <c r="X514" s="86" t="inlineStr">
        <is>
          <t>Band A · Practitioner</t>
        </is>
      </c>
      <c r="Y514" s="86" t="inlineStr">
        <is>
          <t>Senior QA Automation Engineer</t>
        </is>
      </c>
      <c r="Z514" s="86" t="n"/>
      <c r="AA514" s="86" t="inlineStr">
        <is>
          <t>Placed at A3 by the evidence: six ratings × market-derived weights and rules R1–R13 · no move needed for the reporting line</t>
        </is>
      </c>
      <c r="AB514" s="86" t="n"/>
      <c r="AC514" s="88" t="inlineStr">
        <is>
          <t>A3</t>
        </is>
      </c>
      <c r="AD514" s="21" t="inlineStr">
        <is>
          <t>Medium · 3.5 yrs vs market 2–5 yrs for A3</t>
        </is>
      </c>
      <c r="AE514" s="21" t="n"/>
      <c r="AF514" s="21" t="inlineStr">
        <is>
          <t>P2 · SFIA 3 Apply</t>
        </is>
      </c>
      <c r="AG514" s="89" t="str">
        <f>IFERROR(IF(INDEX(RM_I_C,MATCH($U514,RM_KEY,0))="","",INDEX(RM_I_C,MATCH($U514,RM_KEY,0))),"")</f>
        <v>H</v>
      </c>
      <c r="AH514" s="90" t="str">
        <f>IFERROR(IF(INDEX(RM_I_Au,MATCH($U514,RM_KEY,0))="","",INDEX(RM_I_Au,MATCH($U514,RM_KEY,0))),"")</f>
        <v>M</v>
      </c>
      <c r="AI514" s="90" t="str">
        <f>IFERROR(IF(INDEX(RM_I_Ac,MATCH($U514,RM_KEY,0))="","",INDEX(RM_I_Ac,MATCH($U514,RM_KEY,0))),"")</f>
        <v>L</v>
      </c>
      <c r="AJ514" s="90" t="str">
        <f>IFERROR(IF(INDEX(RM_I_L,MATCH($U514,RM_KEY,0))="","",INDEX(RM_I_L,MATCH($U514,RM_KEY,0))),"")</f>
        <v>L</v>
      </c>
      <c r="AK514" s="90" t="str">
        <f>IFERROR(IF(INDEX(RM_I_BI,MATCH($U514,RM_KEY,0))="","",INDEX(RM_I_BI,MATCH($U514,RM_KEY,0))),"")</f>
        <v>L</v>
      </c>
      <c r="AL514" s="90" t="str">
        <f>IFERROR(IF(INDEX(RM_I_Exp,MATCH($U514,RM_KEY,0))="","",INDEX(RM_I_Exp,MATCH($U514,RM_KEY,0))),"")</f>
        <v>L</v>
      </c>
      <c r="AM514" s="90" t="str">
        <f>IFERROR(IF(INDEX(RM_I_Edu,MATCH($U514,RM_KEY,0))="","",INDEX(RM_I_Edu,MATCH($U514,RM_KEY,0))),"")</f>
        <v>L</v>
      </c>
      <c r="AN514" s="91" t="str">
        <f>IFERROR(IF(INDEX(RM_M_C,MATCH($U514,RM_KEY,0))="","",INDEX(RM_M_C,MATCH($U514,RM_KEY,0))),"")</f>
        <v>H</v>
      </c>
      <c r="AO514" s="92" t="str">
        <f>IFERROR(IF(INDEX(RM_M_Au,MATCH($U514,RM_KEY,0))="","",INDEX(RM_M_Au,MATCH($U514,RM_KEY,0))),"")</f>
        <v>M</v>
      </c>
      <c r="AP514" s="92" t="str">
        <f>IFERROR(IF(INDEX(RM_M_Ac,MATCH($U514,RM_KEY,0))="","",INDEX(RM_M_Ac,MATCH($U514,RM_KEY,0))),"")</f>
        <v>M</v>
      </c>
      <c r="AQ514" s="92" t="str">
        <f>IFERROR(IF(INDEX(RM_M_L,MATCH($U514,RM_KEY,0))="","",INDEX(RM_M_L,MATCH($U514,RM_KEY,0))),"")</f>
        <v>L</v>
      </c>
      <c r="AR514" s="92" t="str">
        <f>IFERROR(IF(INDEX(RM_M_BI,MATCH($U514,RM_KEY,0))="","",INDEX(RM_M_BI,MATCH($U514,RM_KEY,0))),"")</f>
        <v>L</v>
      </c>
      <c r="AS514" s="92" t="str">
        <f>IFERROR(IF(INDEX(RM_M_Exp,MATCH($U514,RM_KEY,0))="","",INDEX(RM_M_Exp,MATCH($U514,RM_KEY,0))),"")</f>
        <v>L</v>
      </c>
      <c r="AT514" s="92" t="str">
        <f>IFERROR(IF(INDEX(RM_M_Edu,MATCH($U514,RM_KEY,0))="","",INDEX(RM_M_Edu,MATCH($U514,RM_KEY,0))),"")</f>
        <v>L</v>
      </c>
      <c r="AU514" s="93" t="str">
        <f>IFERROR(IF(INDEX(RM_L_C,MATCH($U514,RM_KEY,0))="","",INDEX(RM_L_C,MATCH($U514,RM_KEY,0))),"")</f>
        <v/>
      </c>
      <c r="AV514" s="94" t="str">
        <f>IFERROR(IF(INDEX(RM_L_Au,MATCH($U514,RM_KEY,0))="","",INDEX(RM_L_Au,MATCH($U514,RM_KEY,0))),"")</f>
        <v/>
      </c>
      <c r="AW514" s="94" t="str">
        <f>IFERROR(IF(INDEX(RM_L_Ac,MATCH($U514,RM_KEY,0))="","",INDEX(RM_L_Ac,MATCH($U514,RM_KEY,0))),"")</f>
        <v/>
      </c>
      <c r="AX514" s="94" t="str">
        <f>IFERROR(IF(INDEX(RM_L_L,MATCH($U514,RM_KEY,0))="","",INDEX(RM_L_L,MATCH($U514,RM_KEY,0))),"")</f>
        <v/>
      </c>
      <c r="AY514" s="94" t="str">
        <f>IFERROR(IF(INDEX(RM_L_BI,MATCH($U514,RM_KEY,0))="","",INDEX(RM_L_BI,MATCH($U514,RM_KEY,0))),"")</f>
        <v/>
      </c>
      <c r="AZ514" s="94" t="str">
        <f>IFERROR(IF(INDEX(RM_L_Exp,MATCH($U514,RM_KEY,0))="","",INDEX(RM_L_Exp,MATCH($U514,RM_KEY,0))),"")</f>
        <v/>
      </c>
      <c r="BA514" s="94" t="str">
        <f>IFERROR(IF(INDEX(RM_L_Edu,MATCH($U514,RM_KEY,0))="","",INDEX(RM_L_Edu,MATCH($U514,RM_KEY,0))),"")</f>
        <v/>
      </c>
      <c r="BB514" s="89" t="inlineStr">
        <is>
          <t>M</t>
        </is>
      </c>
      <c r="BC514" s="90" t="inlineStr">
        <is>
          <t>M</t>
        </is>
      </c>
      <c r="BD514" s="90" t="inlineStr">
        <is>
          <t>M</t>
        </is>
      </c>
      <c r="BE514" s="90" t="inlineStr">
        <is>
          <t>L</t>
        </is>
      </c>
      <c r="BF514" s="90" t="n"/>
      <c r="BG514" s="90" t="inlineStr">
        <is>
          <t>M</t>
        </is>
      </c>
      <c r="BH514" s="90" t="inlineStr">
        <is>
          <t>H</t>
        </is>
      </c>
      <c r="BI514" s="93" t="n"/>
      <c r="BJ514" s="94" t="n"/>
      <c r="BK514" s="94" t="n"/>
      <c r="BL514" s="94" t="n"/>
      <c r="BM514" s="94" t="n"/>
      <c r="BN514" s="94" t="n"/>
      <c r="BO514" s="94" t="n"/>
      <c r="BP514" s="63" t="n"/>
      <c r="BQ514" s="95" t="str">
        <f>IF(CY514=0,"",IF(BP514&lt;&gt;"",BP514,IF(LEFT(W514,1)="X",W514,IF(OR(W514="B+",W514="C+"),INDEX(LAD_PC,MAX(1,MIN(14,MATCH(W514,LAD_PC,0)+IF((DA514-CZ514)&gt;=0.5,1,IF((DA514-CZ514)&lt;=-0.5,-1,0))))),INDEX(LAD_STD,MAX(1,MIN(12,MATCH(W514,LAD_STD,0)+IF((DA514-CZ514)&gt;=0.5,1,IF((DA514-CZ514)&lt;=-0.5,-1,0)))))))))</f>
        <v/>
      </c>
      <c r="BR514" s="86" t="str">
        <f>IF(BQ514="","",IFERROR(CHOOSE(INDEX(B_RANK,MATCH(BQ514,B_LVL,0)),"Band A · Practitioner","Band B · Specialist / Manager","B+ · Player-Coach","Band C · Principal / Head","C+ · Player-Coach","Band D · Business leadership","Band E · Enterprise leadership"),"Band X · Consultant"))</f>
        <v/>
      </c>
      <c r="BS514" s="86" t="str">
        <f>IF(BQ514="","",IF(BQ514=W514,"• Same",IF(INDEX(B_VAL,MATCH(BQ514,B_LVL,0))&gt;INDEX(B_VAL,MATCH(W514,B_LVL,0)),"▲ Up","▼ Down")))</f>
        <v/>
      </c>
      <c r="BT514" s="95" t="str">
        <f>IF(BQ514&lt;&gt;"",BQ514,W514)</f>
        <v>A3</v>
      </c>
      <c r="BU514" s="86" t="str">
        <f>IFERROR(IF($H514="","—",IF(OR(LEFT(BT514,1)="X",LEFT(INDEX($BT$7:$BT$592,MATCH($H514,$D$7:$D$592,0)),1)="X"),"—",IF(AND(LEFT(BT514,1)="E",LEFT(INDEX($BT$7:$BT$592,MATCH($H514,$D$7:$D$592,0)),1)="E"),"Exception · Band E",IF(INDEX(B_VAL,MATCH(BT514,B_LVL,0))&gt;=INDEX(B_VAL,MATCH(INDEX($BT$7:$BT$592,MATCH($H514,$D$7:$D$592,0)),B_LVL,0)),"⚠ At or above the manager",IF(INDEX(B_RANK,MATCH(BT514,B_LVL,0))=INDEX(B_RANK,MATCH(INDEX($BT$7:$BT$592,MATCH($H514,$D$7:$D$592,0)),B_LVL,0)),"⚠ Same band as the manager","OK"))))),"—")</f>
        <v>OK</v>
      </c>
      <c r="BV514" s="64" t="n"/>
      <c r="BW514" s="20">
        <f>IFERROR(INDEX(LMH_PTS,MATCH(AG514,LMH_KEY,0)),0)</f>
        <v>9</v>
      </c>
      <c r="BX514" s="21">
        <f>IFERROR(INDEX(LMH_PTS,MATCH(AH514,LMH_KEY,0)),0)</f>
        <v>3</v>
      </c>
      <c r="BY514" s="21">
        <f>IFERROR(INDEX(LMH_PTS,MATCH(AI514,LMH_KEY,0)),0)</f>
        <v>1</v>
      </c>
      <c r="BZ514" s="21">
        <f>IFERROR(INDEX(LMH_PTS,MATCH(AJ514,LMH_KEY,0)),0)</f>
        <v>1</v>
      </c>
      <c r="CA514" s="21">
        <f>IFERROR(INDEX(LMH_PTS,MATCH(AK514,LMH_KEY,0)),0)</f>
        <v>1</v>
      </c>
      <c r="CB514" s="21">
        <f>IFERROR(INDEX(LMH_PTS,MATCH(AL514,LMH_KEY,0)),0)</f>
        <v>1</v>
      </c>
      <c r="CC514" s="21">
        <f>IFERROR(INDEX(LMH_PTS,MATCH(AM514,LMH_KEY,0)),0)</f>
        <v>1</v>
      </c>
      <c r="CD514" s="21">
        <f>IFERROR(INDEX(LMH_PTS,MATCH(IF(AU514&lt;&gt;"",AU514,AG514),LMH_KEY,0)),0)</f>
        <v>9</v>
      </c>
      <c r="CE514" s="21">
        <f>IFERROR(INDEX(LMH_PTS,MATCH(IF(AV514&lt;&gt;"",AV514,AH514),LMH_KEY,0)),0)</f>
        <v>3</v>
      </c>
      <c r="CF514" s="21">
        <f>IFERROR(INDEX(LMH_PTS,MATCH(IF(AW514&lt;&gt;"",AW514,AI514),LMH_KEY,0)),0)</f>
        <v>1</v>
      </c>
      <c r="CG514" s="21">
        <f>IFERROR(INDEX(LMH_PTS,MATCH(IF(AX514&lt;&gt;"",AX514,AJ514),LMH_KEY,0)),0)</f>
        <v>1</v>
      </c>
      <c r="CH514" s="21">
        <f>IFERROR(INDEX(LMH_PTS,MATCH(IF(AY514&lt;&gt;"",AY514,AK514),LMH_KEY,0)),0)</f>
        <v>1</v>
      </c>
      <c r="CI514" s="21">
        <f>IFERROR(INDEX(LMH_PTS,MATCH(IF(AZ514&lt;&gt;"",AZ514,AL514),LMH_KEY,0)),0)</f>
        <v>1</v>
      </c>
      <c r="CJ514" s="21">
        <f>IFERROR(INDEX(LMH_PTS,MATCH(IF(BA514&lt;&gt;"",BA514,AM514),LMH_KEY,0)),0)</f>
        <v>1</v>
      </c>
      <c r="CK514" s="21">
        <f>IF(BB514="",0,IFERROR(INDEX(LMH_STEP,MATCH(BB514,LMH_KEY,0)),0))</f>
        <v>0</v>
      </c>
      <c r="CL514" s="21">
        <f>IF(BC514="",0,IFERROR(INDEX(LMH_STEP,MATCH(BC514,LMH_KEY,0)),0))</f>
        <v>0</v>
      </c>
      <c r="CM514" s="21">
        <f>IF(BD514="",0,IFERROR(INDEX(LMH_STEP,MATCH(BD514,LMH_KEY,0)),0))</f>
        <v>0</v>
      </c>
      <c r="CN514" s="21">
        <f>IF(BE514="",0,IFERROR(INDEX(LMH_STEP,MATCH(BE514,LMH_KEY,0)),0))</f>
        <v>-1</v>
      </c>
      <c r="CO514" s="21">
        <f>IF(BF514="",0,IFERROR(INDEX(LMH_STEP,MATCH(BF514,LMH_KEY,0)),0))</f>
        <v>0</v>
      </c>
      <c r="CP514" s="21">
        <f>IF(BG514="",0,IFERROR(INDEX(LMH_STEP,MATCH(BG514,LMH_KEY,0)),0))</f>
        <v>0</v>
      </c>
      <c r="CQ514" s="21">
        <f>IF(BH514="",0,IFERROR(INDEX(LMH_STEP,MATCH(BH514,LMH_KEY,0)),0))</f>
        <v>1</v>
      </c>
      <c r="CR514" s="21">
        <f>IF(BI514&lt;&gt;"",IFERROR(INDEX(LMH_STEP,MATCH(BI514,LMH_KEY,0)),0),CK514)</f>
        <v>0</v>
      </c>
      <c r="CS514" s="21">
        <f>IF(BJ514&lt;&gt;"",IFERROR(INDEX(LMH_STEP,MATCH(BJ514,LMH_KEY,0)),0),CL514)</f>
        <v>0</v>
      </c>
      <c r="CT514" s="21">
        <f>IF(BK514&lt;&gt;"",IFERROR(INDEX(LMH_STEP,MATCH(BK514,LMH_KEY,0)),0),CM514)</f>
        <v>0</v>
      </c>
      <c r="CU514" s="21">
        <f>IF(BL514&lt;&gt;"",IFERROR(INDEX(LMH_STEP,MATCH(BL514,LMH_KEY,0)),0),CN514)</f>
        <v>-1</v>
      </c>
      <c r="CV514" s="21">
        <f>IF(BM514&lt;&gt;"",IFERROR(INDEX(LMH_STEP,MATCH(BM514,LMH_KEY,0)),0),CO514)</f>
        <v>0</v>
      </c>
      <c r="CW514" s="21">
        <f>IF(BN514&lt;&gt;"",IFERROR(INDEX(LMH_STEP,MATCH(BN514,LMH_KEY,0)),0),CP514)</f>
        <v>0</v>
      </c>
      <c r="CX514" s="21">
        <f>IF(BO514&lt;&gt;"",IFERROR(INDEX(LMH_STEP,MATCH(BO514,LMH_KEY,0)),0),CQ514)</f>
        <v>1</v>
      </c>
      <c r="CY514" s="21">
        <f>COUNTA(BI514:BO514)+IF(BP514&lt;&gt;"",1,0)+IFERROR(INDEX(RM_LCNT,MATCH($U514,RM_KEY,0)),0)</f>
        <v>0</v>
      </c>
      <c r="CZ514" s="21">
        <f>IF((BW514+BX514+BY514+BZ514+CA514+CB514+CC514)=0,0,(BW514*CK514+BX514*CL514+BY514*CM514+BZ514*CN514+CA514*CO514+CB514*CP514+CC514*CQ514)/(BW514+BX514+BY514+BZ514+CA514+CB514+CC514))</f>
        <v>0</v>
      </c>
      <c r="DA514" s="21">
        <f>IF((CD514+CE514+CF514+CG514+CH514+CI514+CJ514)=0,0,(CD514*CR514+CE514*CS514+CF514*CT514+CG514*CU514+CH514*CV514+CI514*CW514+CJ514*CX514)/(CD514+CE514+CF514+CG514+CH514+CI514+CJ514))</f>
        <v>0</v>
      </c>
    </row>
    <row r="515" ht="70" customHeight="1">
      <c r="A515" s="59" t="inlineStr">
        <is>
          <t>CARBON</t>
        </is>
      </c>
      <c r="B515" s="17" t="inlineStr">
        <is>
          <t>Technology</t>
        </is>
      </c>
      <c r="C515" s="17" t="n">
        <v>3</v>
      </c>
      <c r="D515" s="17" t="inlineStr">
        <is>
          <t>IRIS2153</t>
        </is>
      </c>
      <c r="E515" s="17" t="inlineStr">
        <is>
          <t>Dhaval Lotwala</t>
        </is>
      </c>
      <c r="F515" s="17" t="inlineStr">
        <is>
          <t>Senior Business Analyst</t>
        </is>
      </c>
      <c r="G515" s="17" t="inlineStr">
        <is>
          <t>Prasad Shirke</t>
        </is>
      </c>
      <c r="H515" s="17" t="inlineStr">
        <is>
          <t>IRIS0622</t>
        </is>
      </c>
      <c r="I515" s="17" t="n">
        <v>11.6</v>
      </c>
      <c r="J515" s="17" t="inlineStr">
        <is>
          <t>B.E</t>
        </is>
      </c>
      <c r="K515" s="17" t="inlineStr">
        <is>
          <t>L4 – Senior</t>
        </is>
      </c>
      <c r="L515" s="82" t="inlineStr">
        <is>
          <t>20 of 20</t>
        </is>
      </c>
      <c r="M515" s="83"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t>
        </is>
      </c>
      <c r="N515" s="83" t="inlineStr">
        <is>
          <t>Annual · set by manager: 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t>
        </is>
      </c>
      <c r="O515" s="83" t="inlineStr">
        <is>
          <t>Latest rating: Not rated · manager · 9-box: Underperformer / Exit Risk</t>
        </is>
      </c>
      <c r="P515" s="83" t="inlineStr">
        <is>
          <t>Complexity &amp; Expertise: A3: own survey / KRA answers · summarised by the rater; not quoted → moved down 0.5
Autonomy &amp; Decision: A3: Decides stakeholder communication and system flow definition → moved down 0.5
Accountability &amp; Impact: A3: own survey / KRA answers · summarised by the rater; not quoted → moved down 0.5
Leadership &amp; Strategy: A2: Checks in with team members on blockers and helps with detail → moved down 0.5</t>
        </is>
      </c>
      <c r="Q515" s="84" t="inlineStr">
        <is>
          <t>Open ▸</t>
        </is>
      </c>
      <c r="R515" s="84" t="inlineStr">
        <is>
          <t>Card ▸</t>
        </is>
      </c>
      <c r="S515" s="85" t="inlineStr">
        <is>
          <t>Business Analysis</t>
        </is>
      </c>
      <c r="T515" s="86" t="inlineStr">
        <is>
          <t>Business Analysis</t>
        </is>
      </c>
      <c r="U515" s="86" t="inlineStr">
        <is>
          <t>R005</t>
        </is>
      </c>
      <c r="V515" s="86" t="inlineStr">
        <is>
          <t>Business Analysis · IC</t>
        </is>
      </c>
      <c r="W515" s="99" t="inlineStr">
        <is>
          <t>B1</t>
        </is>
      </c>
      <c r="X515" s="86" t="inlineStr">
        <is>
          <t>Band B · Specialist / Manager</t>
        </is>
      </c>
      <c r="Y515" s="86" t="inlineStr">
        <is>
          <t>Business Analysis Specialist</t>
        </is>
      </c>
      <c r="Z515" s="86" t="n"/>
      <c r="AA515" s="86" t="inlineStr">
        <is>
          <t>Placed at B1 by the evidence: six ratings × market-derived weights and rules R1–R13 · no move needed for the reporting line</t>
        </is>
      </c>
      <c r="AB515" s="86" t="n"/>
      <c r="AC515" s="88" t="inlineStr">
        <is>
          <t>B1</t>
        </is>
      </c>
      <c r="AD515" s="21" t="inlineStr">
        <is>
          <t>High · 11.6 yrs vs market 4–8 yrs for B1</t>
        </is>
      </c>
      <c r="AE515" s="21" t="n"/>
      <c r="AF515" s="21" t="inlineStr">
        <is>
          <t>P3 / M2 · SFIA 4 Enable</t>
        </is>
      </c>
      <c r="AG515" s="89" t="str">
        <f>IFERROR(IF(INDEX(RM_I_C,MATCH($U515,RM_KEY,0))="","",INDEX(RM_I_C,MATCH($U515,RM_KEY,0))),"")</f>
        <v>H</v>
      </c>
      <c r="AH515" s="90" t="str">
        <f>IFERROR(IF(INDEX(RM_I_Au,MATCH($U515,RM_KEY,0))="","",INDEX(RM_I_Au,MATCH($U515,RM_KEY,0))),"")</f>
        <v>M</v>
      </c>
      <c r="AI515" s="90" t="str">
        <f>IFERROR(IF(INDEX(RM_I_Ac,MATCH($U515,RM_KEY,0))="","",INDEX(RM_I_Ac,MATCH($U515,RM_KEY,0))),"")</f>
        <v>L</v>
      </c>
      <c r="AJ515" s="90" t="str">
        <f>IFERROR(IF(INDEX(RM_I_L,MATCH($U515,RM_KEY,0))="","",INDEX(RM_I_L,MATCH($U515,RM_KEY,0))),"")</f>
        <v>L</v>
      </c>
      <c r="AK515" s="90" t="str">
        <f>IFERROR(IF(INDEX(RM_I_BI,MATCH($U515,RM_KEY,0))="","",INDEX(RM_I_BI,MATCH($U515,RM_KEY,0))),"")</f>
        <v>L</v>
      </c>
      <c r="AL515" s="90" t="str">
        <f>IFERROR(IF(INDEX(RM_I_Exp,MATCH($U515,RM_KEY,0))="","",INDEX(RM_I_Exp,MATCH($U515,RM_KEY,0))),"")</f>
        <v>L</v>
      </c>
      <c r="AM515" s="90" t="str">
        <f>IFERROR(IF(INDEX(RM_I_Edu,MATCH($U515,RM_KEY,0))="","",INDEX(RM_I_Edu,MATCH($U515,RM_KEY,0))),"")</f>
        <v>L</v>
      </c>
      <c r="AN515" s="91" t="str">
        <f>IFERROR(IF(INDEX(RM_M_C,MATCH($U515,RM_KEY,0))="","",INDEX(RM_M_C,MATCH($U515,RM_KEY,0))),"")</f>
        <v>H</v>
      </c>
      <c r="AO515" s="92" t="str">
        <f>IFERROR(IF(INDEX(RM_M_Au,MATCH($U515,RM_KEY,0))="","",INDEX(RM_M_Au,MATCH($U515,RM_KEY,0))),"")</f>
        <v>M</v>
      </c>
      <c r="AP515" s="92" t="str">
        <f>IFERROR(IF(INDEX(RM_M_Ac,MATCH($U515,RM_KEY,0))="","",INDEX(RM_M_Ac,MATCH($U515,RM_KEY,0))),"")</f>
        <v>M</v>
      </c>
      <c r="AQ515" s="92" t="str">
        <f>IFERROR(IF(INDEX(RM_M_L,MATCH($U515,RM_KEY,0))="","",INDEX(RM_M_L,MATCH($U515,RM_KEY,0))),"")</f>
        <v>L</v>
      </c>
      <c r="AR515" s="92" t="str">
        <f>IFERROR(IF(INDEX(RM_M_BI,MATCH($U515,RM_KEY,0))="","",INDEX(RM_M_BI,MATCH($U515,RM_KEY,0))),"")</f>
        <v>L</v>
      </c>
      <c r="AS515" s="92" t="str">
        <f>IFERROR(IF(INDEX(RM_M_Exp,MATCH($U515,RM_KEY,0))="","",INDEX(RM_M_Exp,MATCH($U515,RM_KEY,0))),"")</f>
        <v>L</v>
      </c>
      <c r="AT515" s="92" t="str">
        <f>IFERROR(IF(INDEX(RM_M_Edu,MATCH($U515,RM_KEY,0))="","",INDEX(RM_M_Edu,MATCH($U515,RM_KEY,0))),"")</f>
        <v>L</v>
      </c>
      <c r="AU515" s="93" t="str">
        <f>IFERROR(IF(INDEX(RM_L_C,MATCH($U515,RM_KEY,0))="","",INDEX(RM_L_C,MATCH($U515,RM_KEY,0))),"")</f>
        <v/>
      </c>
      <c r="AV515" s="94" t="str">
        <f>IFERROR(IF(INDEX(RM_L_Au,MATCH($U515,RM_KEY,0))="","",INDEX(RM_L_Au,MATCH($U515,RM_KEY,0))),"")</f>
        <v/>
      </c>
      <c r="AW515" s="94" t="str">
        <f>IFERROR(IF(INDEX(RM_L_Ac,MATCH($U515,RM_KEY,0))="","",INDEX(RM_L_Ac,MATCH($U515,RM_KEY,0))),"")</f>
        <v/>
      </c>
      <c r="AX515" s="94" t="str">
        <f>IFERROR(IF(INDEX(RM_L_L,MATCH($U515,RM_KEY,0))="","",INDEX(RM_L_L,MATCH($U515,RM_KEY,0))),"")</f>
        <v/>
      </c>
      <c r="AY515" s="94" t="str">
        <f>IFERROR(IF(INDEX(RM_L_BI,MATCH($U515,RM_KEY,0))="","",INDEX(RM_L_BI,MATCH($U515,RM_KEY,0))),"")</f>
        <v/>
      </c>
      <c r="AZ515" s="94" t="str">
        <f>IFERROR(IF(INDEX(RM_L_Exp,MATCH($U515,RM_KEY,0))="","",INDEX(RM_L_Exp,MATCH($U515,RM_KEY,0))),"")</f>
        <v/>
      </c>
      <c r="BA515" s="94" t="str">
        <f>IFERROR(IF(INDEX(RM_L_Edu,MATCH($U515,RM_KEY,0))="","",INDEX(RM_L_Edu,MATCH($U515,RM_KEY,0))),"")</f>
        <v/>
      </c>
      <c r="BB515" s="89" t="inlineStr">
        <is>
          <t>M</t>
        </is>
      </c>
      <c r="BC515" s="90" t="inlineStr">
        <is>
          <t>M</t>
        </is>
      </c>
      <c r="BD515" s="90" t="inlineStr">
        <is>
          <t>M</t>
        </is>
      </c>
      <c r="BE515" s="90" t="inlineStr">
        <is>
          <t>L</t>
        </is>
      </c>
      <c r="BF515" s="90" t="n"/>
      <c r="BG515" s="90" t="inlineStr">
        <is>
          <t>H</t>
        </is>
      </c>
      <c r="BH515" s="90" t="inlineStr">
        <is>
          <t>M</t>
        </is>
      </c>
      <c r="BI515" s="93" t="n"/>
      <c r="BJ515" s="94" t="n"/>
      <c r="BK515" s="94" t="n"/>
      <c r="BL515" s="94" t="n"/>
      <c r="BM515" s="94" t="n"/>
      <c r="BN515" s="94" t="n"/>
      <c r="BO515" s="94" t="n"/>
      <c r="BP515" s="63" t="n"/>
      <c r="BQ515" s="95" t="str">
        <f>IF(CY515=0,"",IF(BP515&lt;&gt;"",BP515,IF(LEFT(W515,1)="X",W515,IF(OR(W515="B+",W515="C+"),INDEX(LAD_PC,MAX(1,MIN(14,MATCH(W515,LAD_PC,0)+IF((DA515-CZ515)&gt;=0.5,1,IF((DA515-CZ515)&lt;=-0.5,-1,0))))),INDEX(LAD_STD,MAX(1,MIN(12,MATCH(W515,LAD_STD,0)+IF((DA515-CZ515)&gt;=0.5,1,IF((DA515-CZ515)&lt;=-0.5,-1,0)))))))))</f>
        <v/>
      </c>
      <c r="BR515" s="86" t="str">
        <f>IF(BQ515="","",IFERROR(CHOOSE(INDEX(B_RANK,MATCH(BQ515,B_LVL,0)),"Band A · Practitioner","Band B · Specialist / Manager","B+ · Player-Coach","Band C · Principal / Head","C+ · Player-Coach","Band D · Business leadership","Band E · Enterprise leadership"),"Band X · Consultant"))</f>
        <v/>
      </c>
      <c r="BS515" s="86" t="str">
        <f>IF(BQ515="","",IF(BQ515=W515,"• Same",IF(INDEX(B_VAL,MATCH(BQ515,B_LVL,0))&gt;INDEX(B_VAL,MATCH(W515,B_LVL,0)),"▲ Up","▼ Down")))</f>
        <v/>
      </c>
      <c r="BT515" s="95" t="str">
        <f>IF(BQ515&lt;&gt;"",BQ515,W515)</f>
        <v>B1</v>
      </c>
      <c r="BU515" s="86" t="str">
        <f>IFERROR(IF($H515="","—",IF(OR(LEFT(BT515,1)="X",LEFT(INDEX($BT$7:$BT$592,MATCH($H515,$D$7:$D$592,0)),1)="X"),"—",IF(AND(LEFT(BT515,1)="E",LEFT(INDEX($BT$7:$BT$592,MATCH($H515,$D$7:$D$592,0)),1)="E"),"Exception · Band E",IF(INDEX(B_VAL,MATCH(BT515,B_LVL,0))&gt;=INDEX(B_VAL,MATCH(INDEX($BT$7:$BT$592,MATCH($H515,$D$7:$D$592,0)),B_LVL,0)),"⚠ At or above the manager",IF(INDEX(B_RANK,MATCH(BT515,B_LVL,0))=INDEX(B_RANK,MATCH(INDEX($BT$7:$BT$592,MATCH($H515,$D$7:$D$592,0)),B_LVL,0)),"⚠ Same band as the manager","OK"))))),"—")</f>
        <v>OK</v>
      </c>
      <c r="BV515" s="64" t="n"/>
      <c r="BW515" s="20">
        <f>IFERROR(INDEX(LMH_PTS,MATCH(AG515,LMH_KEY,0)),0)</f>
        <v>9</v>
      </c>
      <c r="BX515" s="21">
        <f>IFERROR(INDEX(LMH_PTS,MATCH(AH515,LMH_KEY,0)),0)</f>
        <v>3</v>
      </c>
      <c r="BY515" s="21">
        <f>IFERROR(INDEX(LMH_PTS,MATCH(AI515,LMH_KEY,0)),0)</f>
        <v>1</v>
      </c>
      <c r="BZ515" s="21">
        <f>IFERROR(INDEX(LMH_PTS,MATCH(AJ515,LMH_KEY,0)),0)</f>
        <v>1</v>
      </c>
      <c r="CA515" s="21">
        <f>IFERROR(INDEX(LMH_PTS,MATCH(AK515,LMH_KEY,0)),0)</f>
        <v>1</v>
      </c>
      <c r="CB515" s="21">
        <f>IFERROR(INDEX(LMH_PTS,MATCH(AL515,LMH_KEY,0)),0)</f>
        <v>1</v>
      </c>
      <c r="CC515" s="21">
        <f>IFERROR(INDEX(LMH_PTS,MATCH(AM515,LMH_KEY,0)),0)</f>
        <v>1</v>
      </c>
      <c r="CD515" s="21">
        <f>IFERROR(INDEX(LMH_PTS,MATCH(IF(AU515&lt;&gt;"",AU515,AG515),LMH_KEY,0)),0)</f>
        <v>9</v>
      </c>
      <c r="CE515" s="21">
        <f>IFERROR(INDEX(LMH_PTS,MATCH(IF(AV515&lt;&gt;"",AV515,AH515),LMH_KEY,0)),0)</f>
        <v>3</v>
      </c>
      <c r="CF515" s="21">
        <f>IFERROR(INDEX(LMH_PTS,MATCH(IF(AW515&lt;&gt;"",AW515,AI515),LMH_KEY,0)),0)</f>
        <v>1</v>
      </c>
      <c r="CG515" s="21">
        <f>IFERROR(INDEX(LMH_PTS,MATCH(IF(AX515&lt;&gt;"",AX515,AJ515),LMH_KEY,0)),0)</f>
        <v>1</v>
      </c>
      <c r="CH515" s="21">
        <f>IFERROR(INDEX(LMH_PTS,MATCH(IF(AY515&lt;&gt;"",AY515,AK515),LMH_KEY,0)),0)</f>
        <v>1</v>
      </c>
      <c r="CI515" s="21">
        <f>IFERROR(INDEX(LMH_PTS,MATCH(IF(AZ515&lt;&gt;"",AZ515,AL515),LMH_KEY,0)),0)</f>
        <v>1</v>
      </c>
      <c r="CJ515" s="21">
        <f>IFERROR(INDEX(LMH_PTS,MATCH(IF(BA515&lt;&gt;"",BA515,AM515),LMH_KEY,0)),0)</f>
        <v>1</v>
      </c>
      <c r="CK515" s="21">
        <f>IF(BB515="",0,IFERROR(INDEX(LMH_STEP,MATCH(BB515,LMH_KEY,0)),0))</f>
        <v>0</v>
      </c>
      <c r="CL515" s="21">
        <f>IF(BC515="",0,IFERROR(INDEX(LMH_STEP,MATCH(BC515,LMH_KEY,0)),0))</f>
        <v>0</v>
      </c>
      <c r="CM515" s="21">
        <f>IF(BD515="",0,IFERROR(INDEX(LMH_STEP,MATCH(BD515,LMH_KEY,0)),0))</f>
        <v>0</v>
      </c>
      <c r="CN515" s="21">
        <f>IF(BE515="",0,IFERROR(INDEX(LMH_STEP,MATCH(BE515,LMH_KEY,0)),0))</f>
        <v>-1</v>
      </c>
      <c r="CO515" s="21">
        <f>IF(BF515="",0,IFERROR(INDEX(LMH_STEP,MATCH(BF515,LMH_KEY,0)),0))</f>
        <v>0</v>
      </c>
      <c r="CP515" s="21">
        <f>IF(BG515="",0,IFERROR(INDEX(LMH_STEP,MATCH(BG515,LMH_KEY,0)),0))</f>
        <v>1</v>
      </c>
      <c r="CQ515" s="21">
        <f>IF(BH515="",0,IFERROR(INDEX(LMH_STEP,MATCH(BH515,LMH_KEY,0)),0))</f>
        <v>0</v>
      </c>
      <c r="CR515" s="21">
        <f>IF(BI515&lt;&gt;"",IFERROR(INDEX(LMH_STEP,MATCH(BI515,LMH_KEY,0)),0),CK515)</f>
        <v>0</v>
      </c>
      <c r="CS515" s="21">
        <f>IF(BJ515&lt;&gt;"",IFERROR(INDEX(LMH_STEP,MATCH(BJ515,LMH_KEY,0)),0),CL515)</f>
        <v>0</v>
      </c>
      <c r="CT515" s="21">
        <f>IF(BK515&lt;&gt;"",IFERROR(INDEX(LMH_STEP,MATCH(BK515,LMH_KEY,0)),0),CM515)</f>
        <v>0</v>
      </c>
      <c r="CU515" s="21">
        <f>IF(BL515&lt;&gt;"",IFERROR(INDEX(LMH_STEP,MATCH(BL515,LMH_KEY,0)),0),CN515)</f>
        <v>-1</v>
      </c>
      <c r="CV515" s="21">
        <f>IF(BM515&lt;&gt;"",IFERROR(INDEX(LMH_STEP,MATCH(BM515,LMH_KEY,0)),0),CO515)</f>
        <v>0</v>
      </c>
      <c r="CW515" s="21">
        <f>IF(BN515&lt;&gt;"",IFERROR(INDEX(LMH_STEP,MATCH(BN515,LMH_KEY,0)),0),CP515)</f>
        <v>1</v>
      </c>
      <c r="CX515" s="21">
        <f>IF(BO515&lt;&gt;"",IFERROR(INDEX(LMH_STEP,MATCH(BO515,LMH_KEY,0)),0),CQ515)</f>
        <v>0</v>
      </c>
      <c r="CY515" s="21">
        <f>COUNTA(BI515:BO515)+IF(BP515&lt;&gt;"",1,0)+IFERROR(INDEX(RM_LCNT,MATCH($U515,RM_KEY,0)),0)</f>
        <v>0</v>
      </c>
      <c r="CZ515" s="21">
        <f>IF((BW515+BX515+BY515+BZ515+CA515+CB515+CC515)=0,0,(BW515*CK515+BX515*CL515+BY515*CM515+BZ515*CN515+CA515*CO515+CB515*CP515+CC515*CQ515)/(BW515+BX515+BY515+BZ515+CA515+CB515+CC515))</f>
        <v>0</v>
      </c>
      <c r="DA515" s="21">
        <f>IF((CD515+CE515+CF515+CG515+CH515+CI515+CJ515)=0,0,(CD515*CR515+CE515*CS515+CF515*CT515+CG515*CU515+CH515*CV515+CI515*CW515+CJ515*CX515)/(CD515+CE515+CF515+CG515+CH515+CI515+CJ515))</f>
        <v>0</v>
      </c>
    </row>
    <row r="516" ht="70" customHeight="1">
      <c r="A516" s="59" t="inlineStr">
        <is>
          <t>CARBON</t>
        </is>
      </c>
      <c r="B516" s="17" t="inlineStr">
        <is>
          <t>Technology</t>
        </is>
      </c>
      <c r="C516" s="17" t="n">
        <v>3</v>
      </c>
      <c r="D516" s="17" t="inlineStr">
        <is>
          <t>IRIS2284</t>
        </is>
      </c>
      <c r="E516" s="17" t="inlineStr">
        <is>
          <t>Saniya Baxi</t>
        </is>
      </c>
      <c r="F516" s="17" t="inlineStr">
        <is>
          <t>Trainee Business Analyst</t>
        </is>
      </c>
      <c r="G516" s="17" t="inlineStr">
        <is>
          <t>Prasad Shirke</t>
        </is>
      </c>
      <c r="H516" s="17" t="inlineStr">
        <is>
          <t>IRIS0622</t>
        </is>
      </c>
      <c r="I516" s="17" t="n">
        <v>2.2</v>
      </c>
      <c r="J516" s="17" t="inlineStr">
        <is>
          <t>Bachelor of Science</t>
        </is>
      </c>
      <c r="K516" s="17" t="inlineStr">
        <is>
          <t>L2 – Trainee</t>
        </is>
      </c>
      <c r="L516" s="82" t="inlineStr">
        <is>
          <t>20 of 20</t>
        </is>
      </c>
      <c r="M516" s="83"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
        </is>
      </c>
      <c r="N516" s="83" t="inlineStr">
        <is>
          <t>Annual · set by manager: 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t>
        </is>
      </c>
      <c r="O516" s="83" t="inlineStr">
        <is>
          <t>Latest rating: Not rated · manager · 9-box: Future Leader</t>
        </is>
      </c>
      <c r="P516" s="83" t="inlineStr">
        <is>
          <t>Complexity &amp; Expertise: A3: BRDs, user stories, Figma prototypes and UAT through delivery; handles escalations raised to them → moved up 1
Autonomy &amp; Decision: A2: Only 'brainstorming user flows' named as an independent decision → moved up 0.5
Accountability &amp; Impact: A2: That business needs are correctly captured in the product requirements → moved up 0.5
Leadership &amp; Strategy: A1: None described → matches the start</t>
        </is>
      </c>
      <c r="Q516" s="84" t="inlineStr">
        <is>
          <t>Open ▸</t>
        </is>
      </c>
      <c r="R516" s="84" t="inlineStr">
        <is>
          <t>Card ▸</t>
        </is>
      </c>
      <c r="S516" s="85" t="inlineStr">
        <is>
          <t>Business Analysis</t>
        </is>
      </c>
      <c r="T516" s="86" t="inlineStr">
        <is>
          <t>Business Analysis</t>
        </is>
      </c>
      <c r="U516" s="86" t="inlineStr">
        <is>
          <t>R005</t>
        </is>
      </c>
      <c r="V516" s="86" t="inlineStr">
        <is>
          <t>Business Analysis · IC</t>
        </is>
      </c>
      <c r="W516" s="101" t="inlineStr">
        <is>
          <t>A2</t>
        </is>
      </c>
      <c r="X516" s="86" t="inlineStr">
        <is>
          <t>Band A · Practitioner</t>
        </is>
      </c>
      <c r="Y516" s="86" t="inlineStr">
        <is>
          <t>Business Analyst</t>
        </is>
      </c>
      <c r="Z516" s="86" t="n"/>
      <c r="AA516" s="86" t="inlineStr">
        <is>
          <t>Placed at A2 by the evidence: six ratings × market-derived weights and rules R1–R13 · no move needed for the reporting line</t>
        </is>
      </c>
      <c r="AB516" s="86" t="n"/>
      <c r="AC516" s="88" t="inlineStr">
        <is>
          <t>A2</t>
        </is>
      </c>
      <c r="AD516" s="21" t="inlineStr">
        <is>
          <t>Medium · 2.2 yrs vs market 0–3 yrs for A2</t>
        </is>
      </c>
      <c r="AE516" s="21" t="n"/>
      <c r="AF516" s="21" t="inlineStr">
        <is>
          <t>P1–P2 · SFIA 2 Assist</t>
        </is>
      </c>
      <c r="AG516" s="89" t="str">
        <f>IFERROR(IF(INDEX(RM_I_C,MATCH($U516,RM_KEY,0))="","",INDEX(RM_I_C,MATCH($U516,RM_KEY,0))),"")</f>
        <v>H</v>
      </c>
      <c r="AH516" s="90" t="str">
        <f>IFERROR(IF(INDEX(RM_I_Au,MATCH($U516,RM_KEY,0))="","",INDEX(RM_I_Au,MATCH($U516,RM_KEY,0))),"")</f>
        <v>M</v>
      </c>
      <c r="AI516" s="90" t="str">
        <f>IFERROR(IF(INDEX(RM_I_Ac,MATCH($U516,RM_KEY,0))="","",INDEX(RM_I_Ac,MATCH($U516,RM_KEY,0))),"")</f>
        <v>L</v>
      </c>
      <c r="AJ516" s="90" t="str">
        <f>IFERROR(IF(INDEX(RM_I_L,MATCH($U516,RM_KEY,0))="","",INDEX(RM_I_L,MATCH($U516,RM_KEY,0))),"")</f>
        <v>L</v>
      </c>
      <c r="AK516" s="90" t="str">
        <f>IFERROR(IF(INDEX(RM_I_BI,MATCH($U516,RM_KEY,0))="","",INDEX(RM_I_BI,MATCH($U516,RM_KEY,0))),"")</f>
        <v>L</v>
      </c>
      <c r="AL516" s="90" t="str">
        <f>IFERROR(IF(INDEX(RM_I_Exp,MATCH($U516,RM_KEY,0))="","",INDEX(RM_I_Exp,MATCH($U516,RM_KEY,0))),"")</f>
        <v>L</v>
      </c>
      <c r="AM516" s="90" t="str">
        <f>IFERROR(IF(INDEX(RM_I_Edu,MATCH($U516,RM_KEY,0))="","",INDEX(RM_I_Edu,MATCH($U516,RM_KEY,0))),"")</f>
        <v>L</v>
      </c>
      <c r="AN516" s="91" t="str">
        <f>IFERROR(IF(INDEX(RM_M_C,MATCH($U516,RM_KEY,0))="","",INDEX(RM_M_C,MATCH($U516,RM_KEY,0))),"")</f>
        <v>H</v>
      </c>
      <c r="AO516" s="92" t="str">
        <f>IFERROR(IF(INDEX(RM_M_Au,MATCH($U516,RM_KEY,0))="","",INDEX(RM_M_Au,MATCH($U516,RM_KEY,0))),"")</f>
        <v>M</v>
      </c>
      <c r="AP516" s="92" t="str">
        <f>IFERROR(IF(INDEX(RM_M_Ac,MATCH($U516,RM_KEY,0))="","",INDEX(RM_M_Ac,MATCH($U516,RM_KEY,0))),"")</f>
        <v>M</v>
      </c>
      <c r="AQ516" s="92" t="str">
        <f>IFERROR(IF(INDEX(RM_M_L,MATCH($U516,RM_KEY,0))="","",INDEX(RM_M_L,MATCH($U516,RM_KEY,0))),"")</f>
        <v>L</v>
      </c>
      <c r="AR516" s="92" t="str">
        <f>IFERROR(IF(INDEX(RM_M_BI,MATCH($U516,RM_KEY,0))="","",INDEX(RM_M_BI,MATCH($U516,RM_KEY,0))),"")</f>
        <v>L</v>
      </c>
      <c r="AS516" s="92" t="str">
        <f>IFERROR(IF(INDEX(RM_M_Exp,MATCH($U516,RM_KEY,0))="","",INDEX(RM_M_Exp,MATCH($U516,RM_KEY,0))),"")</f>
        <v>L</v>
      </c>
      <c r="AT516" s="92" t="str">
        <f>IFERROR(IF(INDEX(RM_M_Edu,MATCH($U516,RM_KEY,0))="","",INDEX(RM_M_Edu,MATCH($U516,RM_KEY,0))),"")</f>
        <v>L</v>
      </c>
      <c r="AU516" s="93" t="str">
        <f>IFERROR(IF(INDEX(RM_L_C,MATCH($U516,RM_KEY,0))="","",INDEX(RM_L_C,MATCH($U516,RM_KEY,0))),"")</f>
        <v/>
      </c>
      <c r="AV516" s="94" t="str">
        <f>IFERROR(IF(INDEX(RM_L_Au,MATCH($U516,RM_KEY,0))="","",INDEX(RM_L_Au,MATCH($U516,RM_KEY,0))),"")</f>
        <v/>
      </c>
      <c r="AW516" s="94" t="str">
        <f>IFERROR(IF(INDEX(RM_L_Ac,MATCH($U516,RM_KEY,0))="","",INDEX(RM_L_Ac,MATCH($U516,RM_KEY,0))),"")</f>
        <v/>
      </c>
      <c r="AX516" s="94" t="str">
        <f>IFERROR(IF(INDEX(RM_L_L,MATCH($U516,RM_KEY,0))="","",INDEX(RM_L_L,MATCH($U516,RM_KEY,0))),"")</f>
        <v/>
      </c>
      <c r="AY516" s="94" t="str">
        <f>IFERROR(IF(INDEX(RM_L_BI,MATCH($U516,RM_KEY,0))="","",INDEX(RM_L_BI,MATCH($U516,RM_KEY,0))),"")</f>
        <v/>
      </c>
      <c r="AZ516" s="94" t="str">
        <f>IFERROR(IF(INDEX(RM_L_Exp,MATCH($U516,RM_KEY,0))="","",INDEX(RM_L_Exp,MATCH($U516,RM_KEY,0))),"")</f>
        <v/>
      </c>
      <c r="BA516" s="94" t="str">
        <f>IFERROR(IF(INDEX(RM_L_Edu,MATCH($U516,RM_KEY,0))="","",INDEX(RM_L_Edu,MATCH($U516,RM_KEY,0))),"")</f>
        <v/>
      </c>
      <c r="BB516" s="89" t="inlineStr">
        <is>
          <t>M</t>
        </is>
      </c>
      <c r="BC516" s="90" t="inlineStr">
        <is>
          <t>M</t>
        </is>
      </c>
      <c r="BD516" s="90" t="inlineStr">
        <is>
          <t>M</t>
        </is>
      </c>
      <c r="BE516" s="90" t="inlineStr">
        <is>
          <t>L</t>
        </is>
      </c>
      <c r="BF516" s="90" t="n"/>
      <c r="BG516" s="90" t="inlineStr">
        <is>
          <t>H</t>
        </is>
      </c>
      <c r="BH516" s="90" t="inlineStr">
        <is>
          <t>M</t>
        </is>
      </c>
      <c r="BI516" s="93" t="n"/>
      <c r="BJ516" s="94" t="n"/>
      <c r="BK516" s="94" t="n"/>
      <c r="BL516" s="94" t="n"/>
      <c r="BM516" s="94" t="n"/>
      <c r="BN516" s="94" t="n"/>
      <c r="BO516" s="94" t="n"/>
      <c r="BP516" s="63" t="n"/>
      <c r="BQ516" s="95" t="str">
        <f>IF(CY516=0,"",IF(BP516&lt;&gt;"",BP516,IF(LEFT(W516,1)="X",W516,IF(OR(W516="B+",W516="C+"),INDEX(LAD_PC,MAX(1,MIN(14,MATCH(W516,LAD_PC,0)+IF((DA516-CZ516)&gt;=0.5,1,IF((DA516-CZ516)&lt;=-0.5,-1,0))))),INDEX(LAD_STD,MAX(1,MIN(12,MATCH(W516,LAD_STD,0)+IF((DA516-CZ516)&gt;=0.5,1,IF((DA516-CZ516)&lt;=-0.5,-1,0)))))))))</f>
        <v/>
      </c>
      <c r="BR516" s="86" t="str">
        <f>IF(BQ516="","",IFERROR(CHOOSE(INDEX(B_RANK,MATCH(BQ516,B_LVL,0)),"Band A · Practitioner","Band B · Specialist / Manager","B+ · Player-Coach","Band C · Principal / Head","C+ · Player-Coach","Band D · Business leadership","Band E · Enterprise leadership"),"Band X · Consultant"))</f>
        <v/>
      </c>
      <c r="BS516" s="86" t="str">
        <f>IF(BQ516="","",IF(BQ516=W516,"• Same",IF(INDEX(B_VAL,MATCH(BQ516,B_LVL,0))&gt;INDEX(B_VAL,MATCH(W516,B_LVL,0)),"▲ Up","▼ Down")))</f>
        <v/>
      </c>
      <c r="BT516" s="95" t="str">
        <f>IF(BQ516&lt;&gt;"",BQ516,W516)</f>
        <v>A2</v>
      </c>
      <c r="BU516" s="86" t="str">
        <f>IFERROR(IF($H516="","—",IF(OR(LEFT(BT516,1)="X",LEFT(INDEX($BT$7:$BT$592,MATCH($H516,$D$7:$D$592,0)),1)="X"),"—",IF(AND(LEFT(BT516,1)="E",LEFT(INDEX($BT$7:$BT$592,MATCH($H516,$D$7:$D$592,0)),1)="E"),"Exception · Band E",IF(INDEX(B_VAL,MATCH(BT516,B_LVL,0))&gt;=INDEX(B_VAL,MATCH(INDEX($BT$7:$BT$592,MATCH($H516,$D$7:$D$592,0)),B_LVL,0)),"⚠ At or above the manager",IF(INDEX(B_RANK,MATCH(BT516,B_LVL,0))=INDEX(B_RANK,MATCH(INDEX($BT$7:$BT$592,MATCH($H516,$D$7:$D$592,0)),B_LVL,0)),"⚠ Same band as the manager","OK"))))),"—")</f>
        <v>OK</v>
      </c>
      <c r="BV516" s="64" t="n"/>
      <c r="BW516" s="20">
        <f>IFERROR(INDEX(LMH_PTS,MATCH(AG516,LMH_KEY,0)),0)</f>
        <v>9</v>
      </c>
      <c r="BX516" s="21">
        <f>IFERROR(INDEX(LMH_PTS,MATCH(AH516,LMH_KEY,0)),0)</f>
        <v>3</v>
      </c>
      <c r="BY516" s="21">
        <f>IFERROR(INDEX(LMH_PTS,MATCH(AI516,LMH_KEY,0)),0)</f>
        <v>1</v>
      </c>
      <c r="BZ516" s="21">
        <f>IFERROR(INDEX(LMH_PTS,MATCH(AJ516,LMH_KEY,0)),0)</f>
        <v>1</v>
      </c>
      <c r="CA516" s="21">
        <f>IFERROR(INDEX(LMH_PTS,MATCH(AK516,LMH_KEY,0)),0)</f>
        <v>1</v>
      </c>
      <c r="CB516" s="21">
        <f>IFERROR(INDEX(LMH_PTS,MATCH(AL516,LMH_KEY,0)),0)</f>
        <v>1</v>
      </c>
      <c r="CC516" s="21">
        <f>IFERROR(INDEX(LMH_PTS,MATCH(AM516,LMH_KEY,0)),0)</f>
        <v>1</v>
      </c>
      <c r="CD516" s="21">
        <f>IFERROR(INDEX(LMH_PTS,MATCH(IF(AU516&lt;&gt;"",AU516,AG516),LMH_KEY,0)),0)</f>
        <v>9</v>
      </c>
      <c r="CE516" s="21">
        <f>IFERROR(INDEX(LMH_PTS,MATCH(IF(AV516&lt;&gt;"",AV516,AH516),LMH_KEY,0)),0)</f>
        <v>3</v>
      </c>
      <c r="CF516" s="21">
        <f>IFERROR(INDEX(LMH_PTS,MATCH(IF(AW516&lt;&gt;"",AW516,AI516),LMH_KEY,0)),0)</f>
        <v>1</v>
      </c>
      <c r="CG516" s="21">
        <f>IFERROR(INDEX(LMH_PTS,MATCH(IF(AX516&lt;&gt;"",AX516,AJ516),LMH_KEY,0)),0)</f>
        <v>1</v>
      </c>
      <c r="CH516" s="21">
        <f>IFERROR(INDEX(LMH_PTS,MATCH(IF(AY516&lt;&gt;"",AY516,AK516),LMH_KEY,0)),0)</f>
        <v>1</v>
      </c>
      <c r="CI516" s="21">
        <f>IFERROR(INDEX(LMH_PTS,MATCH(IF(AZ516&lt;&gt;"",AZ516,AL516),LMH_KEY,0)),0)</f>
        <v>1</v>
      </c>
      <c r="CJ516" s="21">
        <f>IFERROR(INDEX(LMH_PTS,MATCH(IF(BA516&lt;&gt;"",BA516,AM516),LMH_KEY,0)),0)</f>
        <v>1</v>
      </c>
      <c r="CK516" s="21">
        <f>IF(BB516="",0,IFERROR(INDEX(LMH_STEP,MATCH(BB516,LMH_KEY,0)),0))</f>
        <v>0</v>
      </c>
      <c r="CL516" s="21">
        <f>IF(BC516="",0,IFERROR(INDEX(LMH_STEP,MATCH(BC516,LMH_KEY,0)),0))</f>
        <v>0</v>
      </c>
      <c r="CM516" s="21">
        <f>IF(BD516="",0,IFERROR(INDEX(LMH_STEP,MATCH(BD516,LMH_KEY,0)),0))</f>
        <v>0</v>
      </c>
      <c r="CN516" s="21">
        <f>IF(BE516="",0,IFERROR(INDEX(LMH_STEP,MATCH(BE516,LMH_KEY,0)),0))</f>
        <v>-1</v>
      </c>
      <c r="CO516" s="21">
        <f>IF(BF516="",0,IFERROR(INDEX(LMH_STEP,MATCH(BF516,LMH_KEY,0)),0))</f>
        <v>0</v>
      </c>
      <c r="CP516" s="21">
        <f>IF(BG516="",0,IFERROR(INDEX(LMH_STEP,MATCH(BG516,LMH_KEY,0)),0))</f>
        <v>1</v>
      </c>
      <c r="CQ516" s="21">
        <f>IF(BH516="",0,IFERROR(INDEX(LMH_STEP,MATCH(BH516,LMH_KEY,0)),0))</f>
        <v>0</v>
      </c>
      <c r="CR516" s="21">
        <f>IF(BI516&lt;&gt;"",IFERROR(INDEX(LMH_STEP,MATCH(BI516,LMH_KEY,0)),0),CK516)</f>
        <v>0</v>
      </c>
      <c r="CS516" s="21">
        <f>IF(BJ516&lt;&gt;"",IFERROR(INDEX(LMH_STEP,MATCH(BJ516,LMH_KEY,0)),0),CL516)</f>
        <v>0</v>
      </c>
      <c r="CT516" s="21">
        <f>IF(BK516&lt;&gt;"",IFERROR(INDEX(LMH_STEP,MATCH(BK516,LMH_KEY,0)),0),CM516)</f>
        <v>0</v>
      </c>
      <c r="CU516" s="21">
        <f>IF(BL516&lt;&gt;"",IFERROR(INDEX(LMH_STEP,MATCH(BL516,LMH_KEY,0)),0),CN516)</f>
        <v>-1</v>
      </c>
      <c r="CV516" s="21">
        <f>IF(BM516&lt;&gt;"",IFERROR(INDEX(LMH_STEP,MATCH(BM516,LMH_KEY,0)),0),CO516)</f>
        <v>0</v>
      </c>
      <c r="CW516" s="21">
        <f>IF(BN516&lt;&gt;"",IFERROR(INDEX(LMH_STEP,MATCH(BN516,LMH_KEY,0)),0),CP516)</f>
        <v>1</v>
      </c>
      <c r="CX516" s="21">
        <f>IF(BO516&lt;&gt;"",IFERROR(INDEX(LMH_STEP,MATCH(BO516,LMH_KEY,0)),0),CQ516)</f>
        <v>0</v>
      </c>
      <c r="CY516" s="21">
        <f>COUNTA(BI516:BO516)+IF(BP516&lt;&gt;"",1,0)+IFERROR(INDEX(RM_LCNT,MATCH($U516,RM_KEY,0)),0)</f>
        <v>0</v>
      </c>
      <c r="CZ516" s="21">
        <f>IF((BW516+BX516+BY516+BZ516+CA516+CB516+CC516)=0,0,(BW516*CK516+BX516*CL516+BY516*CM516+BZ516*CN516+CA516*CO516+CB516*CP516+CC516*CQ516)/(BW516+BX516+BY516+BZ516+CA516+CB516+CC516))</f>
        <v>0</v>
      </c>
      <c r="DA516" s="21">
        <f>IF((CD516+CE516+CF516+CG516+CH516+CI516+CJ516)=0,0,(CD516*CR516+CE516*CS516+CF516*CT516+CG516*CU516+CH516*CV516+CI516*CW516+CJ516*CX516)/(CD516+CE516+CF516+CG516+CH516+CI516+CJ516))</f>
        <v>0</v>
      </c>
    </row>
    <row r="517" ht="70" customHeight="1">
      <c r="A517" s="59" t="inlineStr">
        <is>
          <t>CARBON</t>
        </is>
      </c>
      <c r="B517" s="17" t="inlineStr">
        <is>
          <t>Technology</t>
        </is>
      </c>
      <c r="C517" s="17" t="n">
        <v>2</v>
      </c>
      <c r="D517" s="17" t="inlineStr">
        <is>
          <t>IRIS1986</t>
        </is>
      </c>
      <c r="E517" s="17" t="inlineStr">
        <is>
          <t>Sarfaraz Badi</t>
        </is>
      </c>
      <c r="F517" s="17" t="inlineStr">
        <is>
          <t>Lead Software Engineer</t>
        </is>
      </c>
      <c r="G517" s="17" t="inlineStr">
        <is>
          <t>Ashish Singhvi</t>
        </is>
      </c>
      <c r="H517" s="17" t="inlineStr">
        <is>
          <t>IRIS0249</t>
        </is>
      </c>
      <c r="I517" s="17" t="n">
        <v>13.6</v>
      </c>
      <c r="J517" s="17" t="inlineStr">
        <is>
          <t>MCA</t>
        </is>
      </c>
      <c r="K517" s="17" t="inlineStr">
        <is>
          <t>L5 – Lead · IC</t>
        </is>
      </c>
      <c r="L517" s="82" t="inlineStr">
        <is>
          <t>20 of 20</t>
        </is>
      </c>
      <c r="M517" s="83"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t>
        </is>
      </c>
      <c r="N517" s="83" t="inlineStr">
        <is>
          <t>Annual · set by manager: 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t>
        </is>
      </c>
      <c r="O517" s="83" t="inlineStr">
        <is>
          <t>Latest rating: Not rated · manager · 9-box: Underperformer / Exit Risk</t>
        </is>
      </c>
      <c r="P517" s="83" t="inlineStr">
        <is>
          <t>Complexity &amp; Expertise: B2: Technical design and leadership; cross-team dependencies, architecture responsibility, AI technology selection → moved down 0.5
Autonomy &amp; Decision: B1: Decides implementation approach, AI technology selection, development priority, problem resolution → moved down 1
Accountability &amp; Impact: B1: Technical design, code quality and team delivery efficiency for a 3-person team → moved down 0.5
Leadership &amp; Strategy: B1: Team leadership and guiding team members; code review; 3 direct reports → moved down 0.5</t>
        </is>
      </c>
      <c r="Q517" s="84" t="inlineStr">
        <is>
          <t>Open ▸</t>
        </is>
      </c>
      <c r="R517" s="84" t="inlineStr">
        <is>
          <t>Card ▸</t>
        </is>
      </c>
      <c r="S517" s="85" t="inlineStr">
        <is>
          <t>Engineering &amp; Development</t>
        </is>
      </c>
      <c r="T517" s="86" t="inlineStr">
        <is>
          <t>Backend Development</t>
        </is>
      </c>
      <c r="U517" s="86" t="inlineStr">
        <is>
          <t>R032</t>
        </is>
      </c>
      <c r="V517" s="86" t="inlineStr">
        <is>
          <t>Backend Development · IC</t>
        </is>
      </c>
      <c r="W517" s="98" t="inlineStr">
        <is>
          <t>C1</t>
        </is>
      </c>
      <c r="X517" s="86" t="inlineStr">
        <is>
          <t>Band C · Principal / Head</t>
        </is>
      </c>
      <c r="Y517" s="86" t="inlineStr">
        <is>
          <t>Principal – Backend Development – POD Lead</t>
        </is>
      </c>
      <c r="Z517" s="100" t="inlineStr">
        <is>
          <t>Lead Software Engineer – POD Lead → Principal – Backend Development – POD Lead</t>
        </is>
      </c>
      <c r="AA517" s="86" t="inlineStr">
        <is>
          <t>Evidence level B2 · moved up to C1 so that no reportee shares a band with their manager, with the fewest moves across IRIS</t>
        </is>
      </c>
      <c r="AB517" s="86" t="n"/>
      <c r="AC517" s="88" t="inlineStr">
        <is>
          <t>B3</t>
        </is>
      </c>
      <c r="AD517" s="21" t="inlineStr">
        <is>
          <t>Medium · 13.6 yrs vs market 12–17 yrs for C1</t>
        </is>
      </c>
      <c r="AE517" s="21" t="inlineStr">
        <is>
          <t>3 direct reports · norm 5–8, mostly managers</t>
        </is>
      </c>
      <c r="AF517" s="21" t="inlineStr">
        <is>
          <t>P6 / M5 · SFIA 5–6</t>
        </is>
      </c>
      <c r="AG517" s="89" t="str">
        <f>IFERROR(IF(INDEX(RM_I_C,MATCH($U517,RM_KEY,0))="","",INDEX(RM_I_C,MATCH($U517,RM_KEY,0))),"")</f>
        <v>H</v>
      </c>
      <c r="AH517" s="90" t="str">
        <f>IFERROR(IF(INDEX(RM_I_Au,MATCH($U517,RM_KEY,0))="","",INDEX(RM_I_Au,MATCH($U517,RM_KEY,0))),"")</f>
        <v>M</v>
      </c>
      <c r="AI517" s="90" t="str">
        <f>IFERROR(IF(INDEX(RM_I_Ac,MATCH($U517,RM_KEY,0))="","",INDEX(RM_I_Ac,MATCH($U517,RM_KEY,0))),"")</f>
        <v>L</v>
      </c>
      <c r="AJ517" s="90" t="str">
        <f>IFERROR(IF(INDEX(RM_I_L,MATCH($U517,RM_KEY,0))="","",INDEX(RM_I_L,MATCH($U517,RM_KEY,0))),"")</f>
        <v>L</v>
      </c>
      <c r="AK517" s="90" t="str">
        <f>IFERROR(IF(INDEX(RM_I_BI,MATCH($U517,RM_KEY,0))="","",INDEX(RM_I_BI,MATCH($U517,RM_KEY,0))),"")</f>
        <v>L</v>
      </c>
      <c r="AL517" s="90" t="str">
        <f>IFERROR(IF(INDEX(RM_I_Exp,MATCH($U517,RM_KEY,0))="","",INDEX(RM_I_Exp,MATCH($U517,RM_KEY,0))),"")</f>
        <v>L</v>
      </c>
      <c r="AM517" s="90" t="str">
        <f>IFERROR(IF(INDEX(RM_I_Edu,MATCH($U517,RM_KEY,0))="","",INDEX(RM_I_Edu,MATCH($U517,RM_KEY,0))),"")</f>
        <v>L</v>
      </c>
      <c r="AN517" s="91" t="str">
        <f>IFERROR(IF(INDEX(RM_M_C,MATCH($U517,RM_KEY,0))="","",INDEX(RM_M_C,MATCH($U517,RM_KEY,0))),"")</f>
        <v>H</v>
      </c>
      <c r="AO517" s="92" t="str">
        <f>IFERROR(IF(INDEX(RM_M_Au,MATCH($U517,RM_KEY,0))="","",INDEX(RM_M_Au,MATCH($U517,RM_KEY,0))),"")</f>
        <v>M</v>
      </c>
      <c r="AP517" s="92" t="str">
        <f>IFERROR(IF(INDEX(RM_M_Ac,MATCH($U517,RM_KEY,0))="","",INDEX(RM_M_Ac,MATCH($U517,RM_KEY,0))),"")</f>
        <v>M</v>
      </c>
      <c r="AQ517" s="92" t="str">
        <f>IFERROR(IF(INDEX(RM_M_L,MATCH($U517,RM_KEY,0))="","",INDEX(RM_M_L,MATCH($U517,RM_KEY,0))),"")</f>
        <v>L</v>
      </c>
      <c r="AR517" s="92" t="str">
        <f>IFERROR(IF(INDEX(RM_M_BI,MATCH($U517,RM_KEY,0))="","",INDEX(RM_M_BI,MATCH($U517,RM_KEY,0))),"")</f>
        <v>L</v>
      </c>
      <c r="AS517" s="92" t="str">
        <f>IFERROR(IF(INDEX(RM_M_Exp,MATCH($U517,RM_KEY,0))="","",INDEX(RM_M_Exp,MATCH($U517,RM_KEY,0))),"")</f>
        <v>L</v>
      </c>
      <c r="AT517" s="92" t="str">
        <f>IFERROR(IF(INDEX(RM_M_Edu,MATCH($U517,RM_KEY,0))="","",INDEX(RM_M_Edu,MATCH($U517,RM_KEY,0))),"")</f>
        <v>L</v>
      </c>
      <c r="AU517" s="93" t="str">
        <f>IFERROR(IF(INDEX(RM_L_C,MATCH($U517,RM_KEY,0))="","",INDEX(RM_L_C,MATCH($U517,RM_KEY,0))),"")</f>
        <v/>
      </c>
      <c r="AV517" s="94" t="str">
        <f>IFERROR(IF(INDEX(RM_L_Au,MATCH($U517,RM_KEY,0))="","",INDEX(RM_L_Au,MATCH($U517,RM_KEY,0))),"")</f>
        <v/>
      </c>
      <c r="AW517" s="94" t="str">
        <f>IFERROR(IF(INDEX(RM_L_Ac,MATCH($U517,RM_KEY,0))="","",INDEX(RM_L_Ac,MATCH($U517,RM_KEY,0))),"")</f>
        <v/>
      </c>
      <c r="AX517" s="94" t="str">
        <f>IFERROR(IF(INDEX(RM_L_L,MATCH($U517,RM_KEY,0))="","",INDEX(RM_L_L,MATCH($U517,RM_KEY,0))),"")</f>
        <v/>
      </c>
      <c r="AY517" s="94" t="str">
        <f>IFERROR(IF(INDEX(RM_L_BI,MATCH($U517,RM_KEY,0))="","",INDEX(RM_L_BI,MATCH($U517,RM_KEY,0))),"")</f>
        <v/>
      </c>
      <c r="AZ517" s="94" t="str">
        <f>IFERROR(IF(INDEX(RM_L_Exp,MATCH($U517,RM_KEY,0))="","",INDEX(RM_L_Exp,MATCH($U517,RM_KEY,0))),"")</f>
        <v/>
      </c>
      <c r="BA517" s="94" t="str">
        <f>IFERROR(IF(INDEX(RM_L_Edu,MATCH($U517,RM_KEY,0))="","",INDEX(RM_L_Edu,MATCH($U517,RM_KEY,0))),"")</f>
        <v/>
      </c>
      <c r="BB517" s="89" t="inlineStr">
        <is>
          <t>L</t>
        </is>
      </c>
      <c r="BC517" s="90" t="inlineStr">
        <is>
          <t>L</t>
        </is>
      </c>
      <c r="BD517" s="90" t="inlineStr">
        <is>
          <t>L</t>
        </is>
      </c>
      <c r="BE517" s="90" t="inlineStr">
        <is>
          <t>L</t>
        </is>
      </c>
      <c r="BF517" s="90" t="n"/>
      <c r="BG517" s="90" t="inlineStr">
        <is>
          <t>H</t>
        </is>
      </c>
      <c r="BH517" s="90" t="inlineStr">
        <is>
          <t>M</t>
        </is>
      </c>
      <c r="BI517" s="93" t="n"/>
      <c r="BJ517" s="94" t="n"/>
      <c r="BK517" s="94" t="n"/>
      <c r="BL517" s="94" t="n"/>
      <c r="BM517" s="94" t="n"/>
      <c r="BN517" s="94" t="n"/>
      <c r="BO517" s="94" t="n"/>
      <c r="BP517" s="63" t="n"/>
      <c r="BQ517" s="95" t="str">
        <f>IF(CY517=0,"",IF(BP517&lt;&gt;"",BP517,IF(LEFT(W517,1)="X",W517,IF(OR(W517="B+",W517="C+"),INDEX(LAD_PC,MAX(1,MIN(14,MATCH(W517,LAD_PC,0)+IF((DA517-CZ517)&gt;=0.5,1,IF((DA517-CZ517)&lt;=-0.5,-1,0))))),INDEX(LAD_STD,MAX(1,MIN(12,MATCH(W517,LAD_STD,0)+IF((DA517-CZ517)&gt;=0.5,1,IF((DA517-CZ517)&lt;=-0.5,-1,0)))))))))</f>
        <v/>
      </c>
      <c r="BR517" s="86" t="str">
        <f>IF(BQ517="","",IFERROR(CHOOSE(INDEX(B_RANK,MATCH(BQ517,B_LVL,0)),"Band A · Practitioner","Band B · Specialist / Manager","B+ · Player-Coach","Band C · Principal / Head","C+ · Player-Coach","Band D · Business leadership","Band E · Enterprise leadership"),"Band X · Consultant"))</f>
        <v/>
      </c>
      <c r="BS517" s="86" t="str">
        <f>IF(BQ517="","",IF(BQ517=W517,"• Same",IF(INDEX(B_VAL,MATCH(BQ517,B_LVL,0))&gt;INDEX(B_VAL,MATCH(W517,B_LVL,0)),"▲ Up","▼ Down")))</f>
        <v/>
      </c>
      <c r="BT517" s="95" t="str">
        <f>IF(BQ517&lt;&gt;"",BQ517,W517)</f>
        <v>C1</v>
      </c>
      <c r="BU517" s="86" t="str">
        <f>IFERROR(IF($H517="","—",IF(OR(LEFT(BT517,1)="X",LEFT(INDEX($BT$7:$BT$592,MATCH($H517,$D$7:$D$592,0)),1)="X"),"—",IF(AND(LEFT(BT517,1)="E",LEFT(INDEX($BT$7:$BT$592,MATCH($H517,$D$7:$D$592,0)),1)="E"),"Exception · Band E",IF(INDEX(B_VAL,MATCH(BT517,B_LVL,0))&gt;=INDEX(B_VAL,MATCH(INDEX($BT$7:$BT$592,MATCH($H517,$D$7:$D$592,0)),B_LVL,0)),"⚠ At or above the manager",IF(INDEX(B_RANK,MATCH(BT517,B_LVL,0))=INDEX(B_RANK,MATCH(INDEX($BT$7:$BT$592,MATCH($H517,$D$7:$D$592,0)),B_LVL,0)),"⚠ Same band as the manager","OK"))))),"—")</f>
        <v>OK</v>
      </c>
      <c r="BV517" s="64" t="n"/>
      <c r="BW517" s="20">
        <f>IFERROR(INDEX(LMH_PTS,MATCH(AG517,LMH_KEY,0)),0)</f>
        <v>9</v>
      </c>
      <c r="BX517" s="21">
        <f>IFERROR(INDEX(LMH_PTS,MATCH(AH517,LMH_KEY,0)),0)</f>
        <v>3</v>
      </c>
      <c r="BY517" s="21">
        <f>IFERROR(INDEX(LMH_PTS,MATCH(AI517,LMH_KEY,0)),0)</f>
        <v>1</v>
      </c>
      <c r="BZ517" s="21">
        <f>IFERROR(INDEX(LMH_PTS,MATCH(AJ517,LMH_KEY,0)),0)</f>
        <v>1</v>
      </c>
      <c r="CA517" s="21">
        <f>IFERROR(INDEX(LMH_PTS,MATCH(AK517,LMH_KEY,0)),0)</f>
        <v>1</v>
      </c>
      <c r="CB517" s="21">
        <f>IFERROR(INDEX(LMH_PTS,MATCH(AL517,LMH_KEY,0)),0)</f>
        <v>1</v>
      </c>
      <c r="CC517" s="21">
        <f>IFERROR(INDEX(LMH_PTS,MATCH(AM517,LMH_KEY,0)),0)</f>
        <v>1</v>
      </c>
      <c r="CD517" s="21">
        <f>IFERROR(INDEX(LMH_PTS,MATCH(IF(AU517&lt;&gt;"",AU517,AG517),LMH_KEY,0)),0)</f>
        <v>9</v>
      </c>
      <c r="CE517" s="21">
        <f>IFERROR(INDEX(LMH_PTS,MATCH(IF(AV517&lt;&gt;"",AV517,AH517),LMH_KEY,0)),0)</f>
        <v>3</v>
      </c>
      <c r="CF517" s="21">
        <f>IFERROR(INDEX(LMH_PTS,MATCH(IF(AW517&lt;&gt;"",AW517,AI517),LMH_KEY,0)),0)</f>
        <v>1</v>
      </c>
      <c r="CG517" s="21">
        <f>IFERROR(INDEX(LMH_PTS,MATCH(IF(AX517&lt;&gt;"",AX517,AJ517),LMH_KEY,0)),0)</f>
        <v>1</v>
      </c>
      <c r="CH517" s="21">
        <f>IFERROR(INDEX(LMH_PTS,MATCH(IF(AY517&lt;&gt;"",AY517,AK517),LMH_KEY,0)),0)</f>
        <v>1</v>
      </c>
      <c r="CI517" s="21">
        <f>IFERROR(INDEX(LMH_PTS,MATCH(IF(AZ517&lt;&gt;"",AZ517,AL517),LMH_KEY,0)),0)</f>
        <v>1</v>
      </c>
      <c r="CJ517" s="21">
        <f>IFERROR(INDEX(LMH_PTS,MATCH(IF(BA517&lt;&gt;"",BA517,AM517),LMH_KEY,0)),0)</f>
        <v>1</v>
      </c>
      <c r="CK517" s="21">
        <f>IF(BB517="",0,IFERROR(INDEX(LMH_STEP,MATCH(BB517,LMH_KEY,0)),0))</f>
        <v>-1</v>
      </c>
      <c r="CL517" s="21">
        <f>IF(BC517="",0,IFERROR(INDEX(LMH_STEP,MATCH(BC517,LMH_KEY,0)),0))</f>
        <v>-1</v>
      </c>
      <c r="CM517" s="21">
        <f>IF(BD517="",0,IFERROR(INDEX(LMH_STEP,MATCH(BD517,LMH_KEY,0)),0))</f>
        <v>-1</v>
      </c>
      <c r="CN517" s="21">
        <f>IF(BE517="",0,IFERROR(INDEX(LMH_STEP,MATCH(BE517,LMH_KEY,0)),0))</f>
        <v>-1</v>
      </c>
      <c r="CO517" s="21">
        <f>IF(BF517="",0,IFERROR(INDEX(LMH_STEP,MATCH(BF517,LMH_KEY,0)),0))</f>
        <v>0</v>
      </c>
      <c r="CP517" s="21">
        <f>IF(BG517="",0,IFERROR(INDEX(LMH_STEP,MATCH(BG517,LMH_KEY,0)),0))</f>
        <v>1</v>
      </c>
      <c r="CQ517" s="21">
        <f>IF(BH517="",0,IFERROR(INDEX(LMH_STEP,MATCH(BH517,LMH_KEY,0)),0))</f>
        <v>0</v>
      </c>
      <c r="CR517" s="21">
        <f>IF(BI517&lt;&gt;"",IFERROR(INDEX(LMH_STEP,MATCH(BI517,LMH_KEY,0)),0),CK517)</f>
        <v>-1</v>
      </c>
      <c r="CS517" s="21">
        <f>IF(BJ517&lt;&gt;"",IFERROR(INDEX(LMH_STEP,MATCH(BJ517,LMH_KEY,0)),0),CL517)</f>
        <v>-1</v>
      </c>
      <c r="CT517" s="21">
        <f>IF(BK517&lt;&gt;"",IFERROR(INDEX(LMH_STEP,MATCH(BK517,LMH_KEY,0)),0),CM517)</f>
        <v>-1</v>
      </c>
      <c r="CU517" s="21">
        <f>IF(BL517&lt;&gt;"",IFERROR(INDEX(LMH_STEP,MATCH(BL517,LMH_KEY,0)),0),CN517)</f>
        <v>-1</v>
      </c>
      <c r="CV517" s="21">
        <f>IF(BM517&lt;&gt;"",IFERROR(INDEX(LMH_STEP,MATCH(BM517,LMH_KEY,0)),0),CO517)</f>
        <v>0</v>
      </c>
      <c r="CW517" s="21">
        <f>IF(BN517&lt;&gt;"",IFERROR(INDEX(LMH_STEP,MATCH(BN517,LMH_KEY,0)),0),CP517)</f>
        <v>1</v>
      </c>
      <c r="CX517" s="21">
        <f>IF(BO517&lt;&gt;"",IFERROR(INDEX(LMH_STEP,MATCH(BO517,LMH_KEY,0)),0),CQ517)</f>
        <v>0</v>
      </c>
      <c r="CY517" s="21">
        <f>COUNTA(BI517:BO517)+IF(BP517&lt;&gt;"",1,0)+IFERROR(INDEX(RM_LCNT,MATCH($U517,RM_KEY,0)),0)</f>
        <v>0</v>
      </c>
      <c r="CZ517" s="21">
        <f>IF((BW517+BX517+BY517+BZ517+CA517+CB517+CC517)=0,0,(BW517*CK517+BX517*CL517+BY517*CM517+BZ517*CN517+CA517*CO517+CB517*CP517+CC517*CQ517)/(BW517+BX517+BY517+BZ517+CA517+CB517+CC517))</f>
        <v>-0.764705882352941</v>
      </c>
      <c r="DA517" s="21">
        <f>IF((CD517+CE517+CF517+CG517+CH517+CI517+CJ517)=0,0,(CD517*CR517+CE517*CS517+CF517*CT517+CG517*CU517+CH517*CV517+CI517*CW517+CJ517*CX517)/(CD517+CE517+CF517+CG517+CH517+CI517+CJ517))</f>
        <v>-0.764705882352941</v>
      </c>
    </row>
    <row r="518" ht="70" customHeight="1">
      <c r="A518" s="59" t="inlineStr">
        <is>
          <t>CARBON</t>
        </is>
      </c>
      <c r="B518" s="17" t="inlineStr">
        <is>
          <t>Technology</t>
        </is>
      </c>
      <c r="C518" s="17" t="n">
        <v>3</v>
      </c>
      <c r="D518" s="17" t="inlineStr">
        <is>
          <t>IRIS2440</t>
        </is>
      </c>
      <c r="E518" s="17" t="inlineStr">
        <is>
          <t>Aniket Kale</t>
        </is>
      </c>
      <c r="F518" s="17" t="inlineStr">
        <is>
          <t>Senior Software Engineer</t>
        </is>
      </c>
      <c r="G518" s="17" t="inlineStr">
        <is>
          <t>Sarfaraz Badi</t>
        </is>
      </c>
      <c r="H518" s="17" t="inlineStr">
        <is>
          <t>IRIS1986</t>
        </is>
      </c>
      <c r="I518" s="17" t="n">
        <v>6.9</v>
      </c>
      <c r="J518" s="17" t="inlineStr">
        <is>
          <t>B.E</t>
        </is>
      </c>
      <c r="K518" s="17" t="inlineStr">
        <is>
          <t>L4 – Senior</t>
        </is>
      </c>
      <c r="L518" s="82" t="inlineStr">
        <is>
          <t>20 of 20</t>
        </is>
      </c>
      <c r="M518" s="83"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N518" s="83" t="inlineStr">
        <is>
          <t>Annual · set by manager: 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
        </is>
      </c>
      <c r="O518" s="83" t="inlineStr">
        <is>
          <t>Latest rating: Not rated · manager · 9-box: Reliable Specialist</t>
        </is>
      </c>
      <c r="P518" s="83" t="inlineStr">
        <is>
          <t>Complexity &amp; Expertise: A3: Handles production issues, builds release packages, works on new POCs → matches the start
Autonomy &amp; Decision: A3: Decides code changes; mentors juniors → matches the start
Accountability &amp; Impact: A3: Solutions owned; production issue fixes and release packages → matches the start
Leadership &amp; Strategy: A3: Mentors juniors and assists team members to finish work on time → moved up 0.5</t>
        </is>
      </c>
      <c r="Q518" s="84" t="inlineStr">
        <is>
          <t>Open ▸</t>
        </is>
      </c>
      <c r="R518" s="84" t="inlineStr">
        <is>
          <t>Card ▸</t>
        </is>
      </c>
      <c r="S518" s="85" t="inlineStr">
        <is>
          <t>Engineering &amp; Development</t>
        </is>
      </c>
      <c r="T518" s="86" t="inlineStr">
        <is>
          <t>Backend Development</t>
        </is>
      </c>
      <c r="U518" s="86" t="inlineStr">
        <is>
          <t>R032</t>
        </is>
      </c>
      <c r="V518" s="86" t="inlineStr">
        <is>
          <t>Backend Development · IC</t>
        </is>
      </c>
      <c r="W518" s="101" t="inlineStr">
        <is>
          <t>A3</t>
        </is>
      </c>
      <c r="X518" s="86" t="inlineStr">
        <is>
          <t>Band A · Practitioner</t>
        </is>
      </c>
      <c r="Y518" s="86" t="inlineStr">
        <is>
          <t>Senior Software Engineer</t>
        </is>
      </c>
      <c r="Z518" s="86" t="n"/>
      <c r="AA518" s="86" t="inlineStr">
        <is>
          <t>Placed at A3 by the evidence: six ratings × market-derived weights and rules R1–R13 · no move needed for the reporting line</t>
        </is>
      </c>
      <c r="AB518" s="86" t="n"/>
      <c r="AC518" s="88" t="inlineStr">
        <is>
          <t>A3</t>
        </is>
      </c>
      <c r="AD518" s="21" t="inlineStr">
        <is>
          <t>High · 6.9 yrs vs market 2–5 yrs for A3</t>
        </is>
      </c>
      <c r="AE518" s="21" t="n"/>
      <c r="AF518" s="21" t="inlineStr">
        <is>
          <t>P2 · SFIA 3 Apply</t>
        </is>
      </c>
      <c r="AG518" s="89" t="str">
        <f>IFERROR(IF(INDEX(RM_I_C,MATCH($U518,RM_KEY,0))="","",INDEX(RM_I_C,MATCH($U518,RM_KEY,0))),"")</f>
        <v>H</v>
      </c>
      <c r="AH518" s="90" t="str">
        <f>IFERROR(IF(INDEX(RM_I_Au,MATCH($U518,RM_KEY,0))="","",INDEX(RM_I_Au,MATCH($U518,RM_KEY,0))),"")</f>
        <v>M</v>
      </c>
      <c r="AI518" s="90" t="str">
        <f>IFERROR(IF(INDEX(RM_I_Ac,MATCH($U518,RM_KEY,0))="","",INDEX(RM_I_Ac,MATCH($U518,RM_KEY,0))),"")</f>
        <v>L</v>
      </c>
      <c r="AJ518" s="90" t="str">
        <f>IFERROR(IF(INDEX(RM_I_L,MATCH($U518,RM_KEY,0))="","",INDEX(RM_I_L,MATCH($U518,RM_KEY,0))),"")</f>
        <v>L</v>
      </c>
      <c r="AK518" s="90" t="str">
        <f>IFERROR(IF(INDEX(RM_I_BI,MATCH($U518,RM_KEY,0))="","",INDEX(RM_I_BI,MATCH($U518,RM_KEY,0))),"")</f>
        <v>L</v>
      </c>
      <c r="AL518" s="90" t="str">
        <f>IFERROR(IF(INDEX(RM_I_Exp,MATCH($U518,RM_KEY,0))="","",INDEX(RM_I_Exp,MATCH($U518,RM_KEY,0))),"")</f>
        <v>L</v>
      </c>
      <c r="AM518" s="90" t="str">
        <f>IFERROR(IF(INDEX(RM_I_Edu,MATCH($U518,RM_KEY,0))="","",INDEX(RM_I_Edu,MATCH($U518,RM_KEY,0))),"")</f>
        <v>L</v>
      </c>
      <c r="AN518" s="91" t="str">
        <f>IFERROR(IF(INDEX(RM_M_C,MATCH($U518,RM_KEY,0))="","",INDEX(RM_M_C,MATCH($U518,RM_KEY,0))),"")</f>
        <v>H</v>
      </c>
      <c r="AO518" s="92" t="str">
        <f>IFERROR(IF(INDEX(RM_M_Au,MATCH($U518,RM_KEY,0))="","",INDEX(RM_M_Au,MATCH($U518,RM_KEY,0))),"")</f>
        <v>M</v>
      </c>
      <c r="AP518" s="92" t="str">
        <f>IFERROR(IF(INDEX(RM_M_Ac,MATCH($U518,RM_KEY,0))="","",INDEX(RM_M_Ac,MATCH($U518,RM_KEY,0))),"")</f>
        <v>M</v>
      </c>
      <c r="AQ518" s="92" t="str">
        <f>IFERROR(IF(INDEX(RM_M_L,MATCH($U518,RM_KEY,0))="","",INDEX(RM_M_L,MATCH($U518,RM_KEY,0))),"")</f>
        <v>L</v>
      </c>
      <c r="AR518" s="92" t="str">
        <f>IFERROR(IF(INDEX(RM_M_BI,MATCH($U518,RM_KEY,0))="","",INDEX(RM_M_BI,MATCH($U518,RM_KEY,0))),"")</f>
        <v>L</v>
      </c>
      <c r="AS518" s="92" t="str">
        <f>IFERROR(IF(INDEX(RM_M_Exp,MATCH($U518,RM_KEY,0))="","",INDEX(RM_M_Exp,MATCH($U518,RM_KEY,0))),"")</f>
        <v>L</v>
      </c>
      <c r="AT518" s="92" t="str">
        <f>IFERROR(IF(INDEX(RM_M_Edu,MATCH($U518,RM_KEY,0))="","",INDEX(RM_M_Edu,MATCH($U518,RM_KEY,0))),"")</f>
        <v>L</v>
      </c>
      <c r="AU518" s="93" t="str">
        <f>IFERROR(IF(INDEX(RM_L_C,MATCH($U518,RM_KEY,0))="","",INDEX(RM_L_C,MATCH($U518,RM_KEY,0))),"")</f>
        <v/>
      </c>
      <c r="AV518" s="94" t="str">
        <f>IFERROR(IF(INDEX(RM_L_Au,MATCH($U518,RM_KEY,0))="","",INDEX(RM_L_Au,MATCH($U518,RM_KEY,0))),"")</f>
        <v/>
      </c>
      <c r="AW518" s="94" t="str">
        <f>IFERROR(IF(INDEX(RM_L_Ac,MATCH($U518,RM_KEY,0))="","",INDEX(RM_L_Ac,MATCH($U518,RM_KEY,0))),"")</f>
        <v/>
      </c>
      <c r="AX518" s="94" t="str">
        <f>IFERROR(IF(INDEX(RM_L_L,MATCH($U518,RM_KEY,0))="","",INDEX(RM_L_L,MATCH($U518,RM_KEY,0))),"")</f>
        <v/>
      </c>
      <c r="AY518" s="94" t="str">
        <f>IFERROR(IF(INDEX(RM_L_BI,MATCH($U518,RM_KEY,0))="","",INDEX(RM_L_BI,MATCH($U518,RM_KEY,0))),"")</f>
        <v/>
      </c>
      <c r="AZ518" s="94" t="str">
        <f>IFERROR(IF(INDEX(RM_L_Exp,MATCH($U518,RM_KEY,0))="","",INDEX(RM_L_Exp,MATCH($U518,RM_KEY,0))),"")</f>
        <v/>
      </c>
      <c r="BA518" s="94" t="str">
        <f>IFERROR(IF(INDEX(RM_L_Edu,MATCH($U518,RM_KEY,0))="","",INDEX(RM_L_Edu,MATCH($U518,RM_KEY,0))),"")</f>
        <v/>
      </c>
      <c r="BB518" s="89" t="inlineStr">
        <is>
          <t>M</t>
        </is>
      </c>
      <c r="BC518" s="90" t="inlineStr">
        <is>
          <t>M</t>
        </is>
      </c>
      <c r="BD518" s="90" t="inlineStr">
        <is>
          <t>M</t>
        </is>
      </c>
      <c r="BE518" s="90" t="inlineStr">
        <is>
          <t>M</t>
        </is>
      </c>
      <c r="BF518" s="90" t="n"/>
      <c r="BG518" s="90" t="inlineStr">
        <is>
          <t>H</t>
        </is>
      </c>
      <c r="BH518" s="90" t="inlineStr">
        <is>
          <t>M</t>
        </is>
      </c>
      <c r="BI518" s="93" t="n"/>
      <c r="BJ518" s="94" t="n"/>
      <c r="BK518" s="94" t="n"/>
      <c r="BL518" s="94" t="n"/>
      <c r="BM518" s="94" t="n"/>
      <c r="BN518" s="94" t="n"/>
      <c r="BO518" s="94" t="n"/>
      <c r="BP518" s="63" t="n"/>
      <c r="BQ518" s="95" t="str">
        <f>IF(CY518=0,"",IF(BP518&lt;&gt;"",BP518,IF(LEFT(W518,1)="X",W518,IF(OR(W518="B+",W518="C+"),INDEX(LAD_PC,MAX(1,MIN(14,MATCH(W518,LAD_PC,0)+IF((DA518-CZ518)&gt;=0.5,1,IF((DA518-CZ518)&lt;=-0.5,-1,0))))),INDEX(LAD_STD,MAX(1,MIN(12,MATCH(W518,LAD_STD,0)+IF((DA518-CZ518)&gt;=0.5,1,IF((DA518-CZ518)&lt;=-0.5,-1,0)))))))))</f>
        <v/>
      </c>
      <c r="BR518" s="86" t="str">
        <f>IF(BQ518="","",IFERROR(CHOOSE(INDEX(B_RANK,MATCH(BQ518,B_LVL,0)),"Band A · Practitioner","Band B · Specialist / Manager","B+ · Player-Coach","Band C · Principal / Head","C+ · Player-Coach","Band D · Business leadership","Band E · Enterprise leadership"),"Band X · Consultant"))</f>
        <v/>
      </c>
      <c r="BS518" s="86" t="str">
        <f>IF(BQ518="","",IF(BQ518=W518,"• Same",IF(INDEX(B_VAL,MATCH(BQ518,B_LVL,0))&gt;INDEX(B_VAL,MATCH(W518,B_LVL,0)),"▲ Up","▼ Down")))</f>
        <v/>
      </c>
      <c r="BT518" s="95" t="str">
        <f>IF(BQ518&lt;&gt;"",BQ518,W518)</f>
        <v>A3</v>
      </c>
      <c r="BU518" s="86" t="str">
        <f>IFERROR(IF($H518="","—",IF(OR(LEFT(BT518,1)="X",LEFT(INDEX($BT$7:$BT$592,MATCH($H518,$D$7:$D$592,0)),1)="X"),"—",IF(AND(LEFT(BT518,1)="E",LEFT(INDEX($BT$7:$BT$592,MATCH($H518,$D$7:$D$592,0)),1)="E"),"Exception · Band E",IF(INDEX(B_VAL,MATCH(BT518,B_LVL,0))&gt;=INDEX(B_VAL,MATCH(INDEX($BT$7:$BT$592,MATCH($H518,$D$7:$D$592,0)),B_LVL,0)),"⚠ At or above the manager",IF(INDEX(B_RANK,MATCH(BT518,B_LVL,0))=INDEX(B_RANK,MATCH(INDEX($BT$7:$BT$592,MATCH($H518,$D$7:$D$592,0)),B_LVL,0)),"⚠ Same band as the manager","OK"))))),"—")</f>
        <v>OK</v>
      </c>
      <c r="BV518" s="64" t="n"/>
      <c r="BW518" s="20">
        <f>IFERROR(INDEX(LMH_PTS,MATCH(AG518,LMH_KEY,0)),0)</f>
        <v>9</v>
      </c>
      <c r="BX518" s="21">
        <f>IFERROR(INDEX(LMH_PTS,MATCH(AH518,LMH_KEY,0)),0)</f>
        <v>3</v>
      </c>
      <c r="BY518" s="21">
        <f>IFERROR(INDEX(LMH_PTS,MATCH(AI518,LMH_KEY,0)),0)</f>
        <v>1</v>
      </c>
      <c r="BZ518" s="21">
        <f>IFERROR(INDEX(LMH_PTS,MATCH(AJ518,LMH_KEY,0)),0)</f>
        <v>1</v>
      </c>
      <c r="CA518" s="21">
        <f>IFERROR(INDEX(LMH_PTS,MATCH(AK518,LMH_KEY,0)),0)</f>
        <v>1</v>
      </c>
      <c r="CB518" s="21">
        <f>IFERROR(INDEX(LMH_PTS,MATCH(AL518,LMH_KEY,0)),0)</f>
        <v>1</v>
      </c>
      <c r="CC518" s="21">
        <f>IFERROR(INDEX(LMH_PTS,MATCH(AM518,LMH_KEY,0)),0)</f>
        <v>1</v>
      </c>
      <c r="CD518" s="21">
        <f>IFERROR(INDEX(LMH_PTS,MATCH(IF(AU518&lt;&gt;"",AU518,AG518),LMH_KEY,0)),0)</f>
        <v>9</v>
      </c>
      <c r="CE518" s="21">
        <f>IFERROR(INDEX(LMH_PTS,MATCH(IF(AV518&lt;&gt;"",AV518,AH518),LMH_KEY,0)),0)</f>
        <v>3</v>
      </c>
      <c r="CF518" s="21">
        <f>IFERROR(INDEX(LMH_PTS,MATCH(IF(AW518&lt;&gt;"",AW518,AI518),LMH_KEY,0)),0)</f>
        <v>1</v>
      </c>
      <c r="CG518" s="21">
        <f>IFERROR(INDEX(LMH_PTS,MATCH(IF(AX518&lt;&gt;"",AX518,AJ518),LMH_KEY,0)),0)</f>
        <v>1</v>
      </c>
      <c r="CH518" s="21">
        <f>IFERROR(INDEX(LMH_PTS,MATCH(IF(AY518&lt;&gt;"",AY518,AK518),LMH_KEY,0)),0)</f>
        <v>1</v>
      </c>
      <c r="CI518" s="21">
        <f>IFERROR(INDEX(LMH_PTS,MATCH(IF(AZ518&lt;&gt;"",AZ518,AL518),LMH_KEY,0)),0)</f>
        <v>1</v>
      </c>
      <c r="CJ518" s="21">
        <f>IFERROR(INDEX(LMH_PTS,MATCH(IF(BA518&lt;&gt;"",BA518,AM518),LMH_KEY,0)),0)</f>
        <v>1</v>
      </c>
      <c r="CK518" s="21">
        <f>IF(BB518="",0,IFERROR(INDEX(LMH_STEP,MATCH(BB518,LMH_KEY,0)),0))</f>
        <v>0</v>
      </c>
      <c r="CL518" s="21">
        <f>IF(BC518="",0,IFERROR(INDEX(LMH_STEP,MATCH(BC518,LMH_KEY,0)),0))</f>
        <v>0</v>
      </c>
      <c r="CM518" s="21">
        <f>IF(BD518="",0,IFERROR(INDEX(LMH_STEP,MATCH(BD518,LMH_KEY,0)),0))</f>
        <v>0</v>
      </c>
      <c r="CN518" s="21">
        <f>IF(BE518="",0,IFERROR(INDEX(LMH_STEP,MATCH(BE518,LMH_KEY,0)),0))</f>
        <v>0</v>
      </c>
      <c r="CO518" s="21">
        <f>IF(BF518="",0,IFERROR(INDEX(LMH_STEP,MATCH(BF518,LMH_KEY,0)),0))</f>
        <v>0</v>
      </c>
      <c r="CP518" s="21">
        <f>IF(BG518="",0,IFERROR(INDEX(LMH_STEP,MATCH(BG518,LMH_KEY,0)),0))</f>
        <v>1</v>
      </c>
      <c r="CQ518" s="21">
        <f>IF(BH518="",0,IFERROR(INDEX(LMH_STEP,MATCH(BH518,LMH_KEY,0)),0))</f>
        <v>0</v>
      </c>
      <c r="CR518" s="21">
        <f>IF(BI518&lt;&gt;"",IFERROR(INDEX(LMH_STEP,MATCH(BI518,LMH_KEY,0)),0),CK518)</f>
        <v>0</v>
      </c>
      <c r="CS518" s="21">
        <f>IF(BJ518&lt;&gt;"",IFERROR(INDEX(LMH_STEP,MATCH(BJ518,LMH_KEY,0)),0),CL518)</f>
        <v>0</v>
      </c>
      <c r="CT518" s="21">
        <f>IF(BK518&lt;&gt;"",IFERROR(INDEX(LMH_STEP,MATCH(BK518,LMH_KEY,0)),0),CM518)</f>
        <v>0</v>
      </c>
      <c r="CU518" s="21">
        <f>IF(BL518&lt;&gt;"",IFERROR(INDEX(LMH_STEP,MATCH(BL518,LMH_KEY,0)),0),CN518)</f>
        <v>0</v>
      </c>
      <c r="CV518" s="21">
        <f>IF(BM518&lt;&gt;"",IFERROR(INDEX(LMH_STEP,MATCH(BM518,LMH_KEY,0)),0),CO518)</f>
        <v>0</v>
      </c>
      <c r="CW518" s="21">
        <f>IF(BN518&lt;&gt;"",IFERROR(INDEX(LMH_STEP,MATCH(BN518,LMH_KEY,0)),0),CP518)</f>
        <v>1</v>
      </c>
      <c r="CX518" s="21">
        <f>IF(BO518&lt;&gt;"",IFERROR(INDEX(LMH_STEP,MATCH(BO518,LMH_KEY,0)),0),CQ518)</f>
        <v>0</v>
      </c>
      <c r="CY518" s="21">
        <f>COUNTA(BI518:BO518)+IF(BP518&lt;&gt;"",1,0)+IFERROR(INDEX(RM_LCNT,MATCH($U518,RM_KEY,0)),0)</f>
        <v>0</v>
      </c>
      <c r="CZ518" s="21">
        <f>IF((BW518+BX518+BY518+BZ518+CA518+CB518+CC518)=0,0,(BW518*CK518+BX518*CL518+BY518*CM518+BZ518*CN518+CA518*CO518+CB518*CP518+CC518*CQ518)/(BW518+BX518+BY518+BZ518+CA518+CB518+CC518))</f>
        <v>0.0588235294117647</v>
      </c>
      <c r="DA518" s="21">
        <f>IF((CD518+CE518+CF518+CG518+CH518+CI518+CJ518)=0,0,(CD518*CR518+CE518*CS518+CF518*CT518+CG518*CU518+CH518*CV518+CI518*CW518+CJ518*CX518)/(CD518+CE518+CF518+CG518+CH518+CI518+CJ518))</f>
        <v>0.0588235294117647</v>
      </c>
    </row>
    <row r="519" ht="70" customHeight="1">
      <c r="A519" s="59" t="inlineStr">
        <is>
          <t>CARBON</t>
        </is>
      </c>
      <c r="B519" s="17" t="inlineStr">
        <is>
          <t>Technology</t>
        </is>
      </c>
      <c r="C519" s="17" t="n">
        <v>3</v>
      </c>
      <c r="D519" s="17" t="inlineStr">
        <is>
          <t>IRIS2434</t>
        </is>
      </c>
      <c r="E519" s="17" t="inlineStr">
        <is>
          <t>Prachi Digambar Raut</t>
        </is>
      </c>
      <c r="F519" s="17" t="inlineStr">
        <is>
          <t>Software Engineer</t>
        </is>
      </c>
      <c r="G519" s="17" t="inlineStr">
        <is>
          <t>Sarfaraz Badi</t>
        </is>
      </c>
      <c r="H519" s="17" t="inlineStr">
        <is>
          <t>IRIS1986</t>
        </is>
      </c>
      <c r="I519" s="17" t="n">
        <v>4.2</v>
      </c>
      <c r="J519" s="17" t="inlineStr">
        <is>
          <t>BCA</t>
        </is>
      </c>
      <c r="K519" s="17" t="inlineStr">
        <is>
          <t>L3 – Professional / Associate</t>
        </is>
      </c>
      <c r="L519" s="82" t="inlineStr">
        <is>
          <t>20 of 20</t>
        </is>
      </c>
      <c r="M519" s="83" t="inlineStr">
        <is>
          <t>My current role is Software Engineer, developing features, provide optimized solutions, brainstorming with team members for gathering ideas, Guiding team members as i m in a managerial background also; Brainstorming</t>
        </is>
      </c>
      <c r="N519" s="83" t="inlineStr">
        <is>
          <t>Annual · set by manager: 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t>
        </is>
      </c>
      <c r="O519" s="83" t="inlineStr">
        <is>
          <t>Latest rating: Not rated · manager · 9-box: Not placed · manager</t>
        </is>
      </c>
      <c r="P519" s="83" t="inlineStr">
        <is>
          <t>Complexity &amp; Expertise: A2: Feature development and report generation; OOP and database design; no specifics beyond that → matches the start
Autonomy &amp; Decision: A2: Only 'brainstorming' listed; discusses with team and informs higher authorities on issues → moved down 0.5
Accountability &amp; Impact: A2: Describes accountability as shared by the team, not personal → moved down 0.5
Leadership &amp; Strategy: A3: Guides team members and brainstorms with them; 4 reports, no allocation described → moved down 0.5</t>
        </is>
      </c>
      <c r="Q519" s="84" t="inlineStr">
        <is>
          <t>Open ▸</t>
        </is>
      </c>
      <c r="R519" s="84" t="inlineStr">
        <is>
          <t>Card ▸</t>
        </is>
      </c>
      <c r="S519" s="85" t="inlineStr">
        <is>
          <t>Engineering &amp; Development</t>
        </is>
      </c>
      <c r="T519" s="86" t="inlineStr">
        <is>
          <t>Full-Stack Development</t>
        </is>
      </c>
      <c r="U519" s="86" t="inlineStr">
        <is>
          <t>R037</t>
        </is>
      </c>
      <c r="V519" s="86" t="inlineStr">
        <is>
          <t>Full-Stack Development · IC</t>
        </is>
      </c>
      <c r="W519" s="99" t="inlineStr">
        <is>
          <t>B1</t>
        </is>
      </c>
      <c r="X519" s="86" t="inlineStr">
        <is>
          <t>Band B · Specialist / Manager</t>
        </is>
      </c>
      <c r="Y519" s="86" t="inlineStr">
        <is>
          <t>Technical Specialist</t>
        </is>
      </c>
      <c r="Z519" s="100" t="inlineStr">
        <is>
          <t>Senior Software Engineer → Technical Specialist</t>
        </is>
      </c>
      <c r="AA519" s="86" t="inlineStr">
        <is>
          <t>Evidence level A3 · moved up to B1 so that no reportee shares a band with their manager, with the fewest moves across IRIS</t>
        </is>
      </c>
      <c r="AB519" s="86" t="n"/>
      <c r="AC519" s="88" t="inlineStr">
        <is>
          <t>A2</t>
        </is>
      </c>
      <c r="AD519" s="21" t="inlineStr">
        <is>
          <t>Medium · 4.2 yrs vs market 4–8 yrs for B1</t>
        </is>
      </c>
      <c r="AE519" s="21" t="inlineStr">
        <is>
          <t>4 direct reports · norm IC: none · Team Lead: 3–5</t>
        </is>
      </c>
      <c r="AF519" s="21" t="inlineStr">
        <is>
          <t>P3 / M2 · SFIA 4 Enable</t>
        </is>
      </c>
      <c r="AG519" s="89" t="str">
        <f>IFERROR(IF(INDEX(RM_I_C,MATCH($U519,RM_KEY,0))="","",INDEX(RM_I_C,MATCH($U519,RM_KEY,0))),"")</f>
        <v>H</v>
      </c>
      <c r="AH519" s="90" t="str">
        <f>IFERROR(IF(INDEX(RM_I_Au,MATCH($U519,RM_KEY,0))="","",INDEX(RM_I_Au,MATCH($U519,RM_KEY,0))),"")</f>
        <v>M</v>
      </c>
      <c r="AI519" s="90" t="str">
        <f>IFERROR(IF(INDEX(RM_I_Ac,MATCH($U519,RM_KEY,0))="","",INDEX(RM_I_Ac,MATCH($U519,RM_KEY,0))),"")</f>
        <v>L</v>
      </c>
      <c r="AJ519" s="90" t="str">
        <f>IFERROR(IF(INDEX(RM_I_L,MATCH($U519,RM_KEY,0))="","",INDEX(RM_I_L,MATCH($U519,RM_KEY,0))),"")</f>
        <v>L</v>
      </c>
      <c r="AK519" s="90" t="str">
        <f>IFERROR(IF(INDEX(RM_I_BI,MATCH($U519,RM_KEY,0))="","",INDEX(RM_I_BI,MATCH($U519,RM_KEY,0))),"")</f>
        <v>L</v>
      </c>
      <c r="AL519" s="90" t="str">
        <f>IFERROR(IF(INDEX(RM_I_Exp,MATCH($U519,RM_KEY,0))="","",INDEX(RM_I_Exp,MATCH($U519,RM_KEY,0))),"")</f>
        <v>L</v>
      </c>
      <c r="AM519" s="90" t="str">
        <f>IFERROR(IF(INDEX(RM_I_Edu,MATCH($U519,RM_KEY,0))="","",INDEX(RM_I_Edu,MATCH($U519,RM_KEY,0))),"")</f>
        <v>L</v>
      </c>
      <c r="AN519" s="91" t="str">
        <f>IFERROR(IF(INDEX(RM_M_C,MATCH($U519,RM_KEY,0))="","",INDEX(RM_M_C,MATCH($U519,RM_KEY,0))),"")</f>
        <v>H</v>
      </c>
      <c r="AO519" s="92" t="str">
        <f>IFERROR(IF(INDEX(RM_M_Au,MATCH($U519,RM_KEY,0))="","",INDEX(RM_M_Au,MATCH($U519,RM_KEY,0))),"")</f>
        <v>M</v>
      </c>
      <c r="AP519" s="92" t="str">
        <f>IFERROR(IF(INDEX(RM_M_Ac,MATCH($U519,RM_KEY,0))="","",INDEX(RM_M_Ac,MATCH($U519,RM_KEY,0))),"")</f>
        <v>M</v>
      </c>
      <c r="AQ519" s="92" t="str">
        <f>IFERROR(IF(INDEX(RM_M_L,MATCH($U519,RM_KEY,0))="","",INDEX(RM_M_L,MATCH($U519,RM_KEY,0))),"")</f>
        <v>L</v>
      </c>
      <c r="AR519" s="92" t="str">
        <f>IFERROR(IF(INDEX(RM_M_BI,MATCH($U519,RM_KEY,0))="","",INDEX(RM_M_BI,MATCH($U519,RM_KEY,0))),"")</f>
        <v>L</v>
      </c>
      <c r="AS519" s="92" t="str">
        <f>IFERROR(IF(INDEX(RM_M_Exp,MATCH($U519,RM_KEY,0))="","",INDEX(RM_M_Exp,MATCH($U519,RM_KEY,0))),"")</f>
        <v>L</v>
      </c>
      <c r="AT519" s="92" t="str">
        <f>IFERROR(IF(INDEX(RM_M_Edu,MATCH($U519,RM_KEY,0))="","",INDEX(RM_M_Edu,MATCH($U519,RM_KEY,0))),"")</f>
        <v>L</v>
      </c>
      <c r="AU519" s="93" t="str">
        <f>IFERROR(IF(INDEX(RM_L_C,MATCH($U519,RM_KEY,0))="","",INDEX(RM_L_C,MATCH($U519,RM_KEY,0))),"")</f>
        <v/>
      </c>
      <c r="AV519" s="94" t="str">
        <f>IFERROR(IF(INDEX(RM_L_Au,MATCH($U519,RM_KEY,0))="","",INDEX(RM_L_Au,MATCH($U519,RM_KEY,0))),"")</f>
        <v/>
      </c>
      <c r="AW519" s="94" t="str">
        <f>IFERROR(IF(INDEX(RM_L_Ac,MATCH($U519,RM_KEY,0))="","",INDEX(RM_L_Ac,MATCH($U519,RM_KEY,0))),"")</f>
        <v/>
      </c>
      <c r="AX519" s="94" t="str">
        <f>IFERROR(IF(INDEX(RM_L_L,MATCH($U519,RM_KEY,0))="","",INDEX(RM_L_L,MATCH($U519,RM_KEY,0))),"")</f>
        <v/>
      </c>
      <c r="AY519" s="94" t="str">
        <f>IFERROR(IF(INDEX(RM_L_BI,MATCH($U519,RM_KEY,0))="","",INDEX(RM_L_BI,MATCH($U519,RM_KEY,0))),"")</f>
        <v/>
      </c>
      <c r="AZ519" s="94" t="str">
        <f>IFERROR(IF(INDEX(RM_L_Exp,MATCH($U519,RM_KEY,0))="","",INDEX(RM_L_Exp,MATCH($U519,RM_KEY,0))),"")</f>
        <v/>
      </c>
      <c r="BA519" s="94" t="str">
        <f>IFERROR(IF(INDEX(RM_L_Edu,MATCH($U519,RM_KEY,0))="","",INDEX(RM_L_Edu,MATCH($U519,RM_KEY,0))),"")</f>
        <v/>
      </c>
      <c r="BB519" s="89" t="inlineStr">
        <is>
          <t>L</t>
        </is>
      </c>
      <c r="BC519" s="90" t="inlineStr">
        <is>
          <t>L</t>
        </is>
      </c>
      <c r="BD519" s="90" t="inlineStr">
        <is>
          <t>M</t>
        </is>
      </c>
      <c r="BE519" s="90" t="inlineStr">
        <is>
          <t>M</t>
        </is>
      </c>
      <c r="BF519" s="90" t="inlineStr">
        <is>
          <t>M</t>
        </is>
      </c>
      <c r="BG519" s="90" t="inlineStr">
        <is>
          <t>M</t>
        </is>
      </c>
      <c r="BH519" s="90" t="inlineStr">
        <is>
          <t>M</t>
        </is>
      </c>
      <c r="BI519" s="93" t="n"/>
      <c r="BJ519" s="94" t="n"/>
      <c r="BK519" s="94" t="n"/>
      <c r="BL519" s="94" t="n"/>
      <c r="BM519" s="94" t="n"/>
      <c r="BN519" s="94" t="n"/>
      <c r="BO519" s="94" t="n"/>
      <c r="BP519" s="63" t="n"/>
      <c r="BQ519" s="95" t="str">
        <f>IF(CY519=0,"",IF(BP519&lt;&gt;"",BP519,IF(LEFT(W519,1)="X",W519,IF(OR(W519="B+",W519="C+"),INDEX(LAD_PC,MAX(1,MIN(14,MATCH(W519,LAD_PC,0)+IF((DA519-CZ519)&gt;=0.5,1,IF((DA519-CZ519)&lt;=-0.5,-1,0))))),INDEX(LAD_STD,MAX(1,MIN(12,MATCH(W519,LAD_STD,0)+IF((DA519-CZ519)&gt;=0.5,1,IF((DA519-CZ519)&lt;=-0.5,-1,0)))))))))</f>
        <v/>
      </c>
      <c r="BR519" s="86" t="str">
        <f>IF(BQ519="","",IFERROR(CHOOSE(INDEX(B_RANK,MATCH(BQ519,B_LVL,0)),"Band A · Practitioner","Band B · Specialist / Manager","B+ · Player-Coach","Band C · Principal / Head","C+ · Player-Coach","Band D · Business leadership","Band E · Enterprise leadership"),"Band X · Consultant"))</f>
        <v/>
      </c>
      <c r="BS519" s="86" t="str">
        <f>IF(BQ519="","",IF(BQ519=W519,"• Same",IF(INDEX(B_VAL,MATCH(BQ519,B_LVL,0))&gt;INDEX(B_VAL,MATCH(W519,B_LVL,0)),"▲ Up","▼ Down")))</f>
        <v/>
      </c>
      <c r="BT519" s="95" t="str">
        <f>IF(BQ519&lt;&gt;"",BQ519,W519)</f>
        <v>B1</v>
      </c>
      <c r="BU519" s="86" t="str">
        <f>IFERROR(IF($H519="","—",IF(OR(LEFT(BT519,1)="X",LEFT(INDEX($BT$7:$BT$592,MATCH($H519,$D$7:$D$592,0)),1)="X"),"—",IF(AND(LEFT(BT519,1)="E",LEFT(INDEX($BT$7:$BT$592,MATCH($H519,$D$7:$D$592,0)),1)="E"),"Exception · Band E",IF(INDEX(B_VAL,MATCH(BT519,B_LVL,0))&gt;=INDEX(B_VAL,MATCH(INDEX($BT$7:$BT$592,MATCH($H519,$D$7:$D$592,0)),B_LVL,0)),"⚠ At or above the manager",IF(INDEX(B_RANK,MATCH(BT519,B_LVL,0))=INDEX(B_RANK,MATCH(INDEX($BT$7:$BT$592,MATCH($H519,$D$7:$D$592,0)),B_LVL,0)),"⚠ Same band as the manager","OK"))))),"—")</f>
        <v>OK</v>
      </c>
      <c r="BV519" s="64" t="n"/>
      <c r="BW519" s="20">
        <f>IFERROR(INDEX(LMH_PTS,MATCH(AG519,LMH_KEY,0)),0)</f>
        <v>9</v>
      </c>
      <c r="BX519" s="21">
        <f>IFERROR(INDEX(LMH_PTS,MATCH(AH519,LMH_KEY,0)),0)</f>
        <v>3</v>
      </c>
      <c r="BY519" s="21">
        <f>IFERROR(INDEX(LMH_PTS,MATCH(AI519,LMH_KEY,0)),0)</f>
        <v>1</v>
      </c>
      <c r="BZ519" s="21">
        <f>IFERROR(INDEX(LMH_PTS,MATCH(AJ519,LMH_KEY,0)),0)</f>
        <v>1</v>
      </c>
      <c r="CA519" s="21">
        <f>IFERROR(INDEX(LMH_PTS,MATCH(AK519,LMH_KEY,0)),0)</f>
        <v>1</v>
      </c>
      <c r="CB519" s="21">
        <f>IFERROR(INDEX(LMH_PTS,MATCH(AL519,LMH_KEY,0)),0)</f>
        <v>1</v>
      </c>
      <c r="CC519" s="21">
        <f>IFERROR(INDEX(LMH_PTS,MATCH(AM519,LMH_KEY,0)),0)</f>
        <v>1</v>
      </c>
      <c r="CD519" s="21">
        <f>IFERROR(INDEX(LMH_PTS,MATCH(IF(AU519&lt;&gt;"",AU519,AG519),LMH_KEY,0)),0)</f>
        <v>9</v>
      </c>
      <c r="CE519" s="21">
        <f>IFERROR(INDEX(LMH_PTS,MATCH(IF(AV519&lt;&gt;"",AV519,AH519),LMH_KEY,0)),0)</f>
        <v>3</v>
      </c>
      <c r="CF519" s="21">
        <f>IFERROR(INDEX(LMH_PTS,MATCH(IF(AW519&lt;&gt;"",AW519,AI519),LMH_KEY,0)),0)</f>
        <v>1</v>
      </c>
      <c r="CG519" s="21">
        <f>IFERROR(INDEX(LMH_PTS,MATCH(IF(AX519&lt;&gt;"",AX519,AJ519),LMH_KEY,0)),0)</f>
        <v>1</v>
      </c>
      <c r="CH519" s="21">
        <f>IFERROR(INDEX(LMH_PTS,MATCH(IF(AY519&lt;&gt;"",AY519,AK519),LMH_KEY,0)),0)</f>
        <v>1</v>
      </c>
      <c r="CI519" s="21">
        <f>IFERROR(INDEX(LMH_PTS,MATCH(IF(AZ519&lt;&gt;"",AZ519,AL519),LMH_KEY,0)),0)</f>
        <v>1</v>
      </c>
      <c r="CJ519" s="21">
        <f>IFERROR(INDEX(LMH_PTS,MATCH(IF(BA519&lt;&gt;"",BA519,AM519),LMH_KEY,0)),0)</f>
        <v>1</v>
      </c>
      <c r="CK519" s="21">
        <f>IF(BB519="",0,IFERROR(INDEX(LMH_STEP,MATCH(BB519,LMH_KEY,0)),0))</f>
        <v>-1</v>
      </c>
      <c r="CL519" s="21">
        <f>IF(BC519="",0,IFERROR(INDEX(LMH_STEP,MATCH(BC519,LMH_KEY,0)),0))</f>
        <v>-1</v>
      </c>
      <c r="CM519" s="21">
        <f>IF(BD519="",0,IFERROR(INDEX(LMH_STEP,MATCH(BD519,LMH_KEY,0)),0))</f>
        <v>0</v>
      </c>
      <c r="CN519" s="21">
        <f>IF(BE519="",0,IFERROR(INDEX(LMH_STEP,MATCH(BE519,LMH_KEY,0)),0))</f>
        <v>0</v>
      </c>
      <c r="CO519" s="21">
        <f>IF(BF519="",0,IFERROR(INDEX(LMH_STEP,MATCH(BF519,LMH_KEY,0)),0))</f>
        <v>0</v>
      </c>
      <c r="CP519" s="21">
        <f>IF(BG519="",0,IFERROR(INDEX(LMH_STEP,MATCH(BG519,LMH_KEY,0)),0))</f>
        <v>0</v>
      </c>
      <c r="CQ519" s="21">
        <f>IF(BH519="",0,IFERROR(INDEX(LMH_STEP,MATCH(BH519,LMH_KEY,0)),0))</f>
        <v>0</v>
      </c>
      <c r="CR519" s="21">
        <f>IF(BI519&lt;&gt;"",IFERROR(INDEX(LMH_STEP,MATCH(BI519,LMH_KEY,0)),0),CK519)</f>
        <v>-1</v>
      </c>
      <c r="CS519" s="21">
        <f>IF(BJ519&lt;&gt;"",IFERROR(INDEX(LMH_STEP,MATCH(BJ519,LMH_KEY,0)),0),CL519)</f>
        <v>-1</v>
      </c>
      <c r="CT519" s="21">
        <f>IF(BK519&lt;&gt;"",IFERROR(INDEX(LMH_STEP,MATCH(BK519,LMH_KEY,0)),0),CM519)</f>
        <v>0</v>
      </c>
      <c r="CU519" s="21">
        <f>IF(BL519&lt;&gt;"",IFERROR(INDEX(LMH_STEP,MATCH(BL519,LMH_KEY,0)),0),CN519)</f>
        <v>0</v>
      </c>
      <c r="CV519" s="21">
        <f>IF(BM519&lt;&gt;"",IFERROR(INDEX(LMH_STEP,MATCH(BM519,LMH_KEY,0)),0),CO519)</f>
        <v>0</v>
      </c>
      <c r="CW519" s="21">
        <f>IF(BN519&lt;&gt;"",IFERROR(INDEX(LMH_STEP,MATCH(BN519,LMH_KEY,0)),0),CP519)</f>
        <v>0</v>
      </c>
      <c r="CX519" s="21">
        <f>IF(BO519&lt;&gt;"",IFERROR(INDEX(LMH_STEP,MATCH(BO519,LMH_KEY,0)),0),CQ519)</f>
        <v>0</v>
      </c>
      <c r="CY519" s="21">
        <f>COUNTA(BI519:BO519)+IF(BP519&lt;&gt;"",1,0)+IFERROR(INDEX(RM_LCNT,MATCH($U519,RM_KEY,0)),0)</f>
        <v>0</v>
      </c>
      <c r="CZ519" s="21">
        <f>IF((BW519+BX519+BY519+BZ519+CA519+CB519+CC519)=0,0,(BW519*CK519+BX519*CL519+BY519*CM519+BZ519*CN519+CA519*CO519+CB519*CP519+CC519*CQ519)/(BW519+BX519+BY519+BZ519+CA519+CB519+CC519))</f>
        <v>-0.705882352941177</v>
      </c>
      <c r="DA519" s="21">
        <f>IF((CD519+CE519+CF519+CG519+CH519+CI519+CJ519)=0,0,(CD519*CR519+CE519*CS519+CF519*CT519+CG519*CU519+CH519*CV519+CI519*CW519+CJ519*CX519)/(CD519+CE519+CF519+CG519+CH519+CI519+CJ519))</f>
        <v>-0.705882352941177</v>
      </c>
    </row>
    <row r="520" ht="70" customHeight="1">
      <c r="A520" s="59" t="inlineStr">
        <is>
          <t>CARBON</t>
        </is>
      </c>
      <c r="B520" s="17" t="inlineStr">
        <is>
          <t>Technology</t>
        </is>
      </c>
      <c r="C520" s="17" t="n">
        <v>4</v>
      </c>
      <c r="D520" s="17" t="inlineStr">
        <is>
          <t>IRIS2473</t>
        </is>
      </c>
      <c r="E520" s="17" t="inlineStr">
        <is>
          <t>Anuj Pardeshi</t>
        </is>
      </c>
      <c r="F520" s="17" t="inlineStr">
        <is>
          <t>Software Engineer</t>
        </is>
      </c>
      <c r="G520" s="17" t="inlineStr">
        <is>
          <t>Prachi Digambar Raut</t>
        </is>
      </c>
      <c r="H520" s="17" t="inlineStr">
        <is>
          <t>IRIS2434</t>
        </is>
      </c>
      <c r="I520" s="17" t="n">
        <v>4</v>
      </c>
      <c r="J520" s="17" t="inlineStr">
        <is>
          <t>B.Tech</t>
        </is>
      </c>
      <c r="K520" s="17" t="inlineStr">
        <is>
          <t>L3 – Professional / Associate</t>
        </is>
      </c>
      <c r="L520" s="82" t="inlineStr">
        <is>
          <t>20 of 20</t>
        </is>
      </c>
      <c r="M520" s="83" t="inlineStr">
        <is>
          <t>Im a software engineer at iris developing and Maintaining esg product.; I connot</t>
        </is>
      </c>
      <c r="N520" s="83" t="inlineStr">
        <is>
          <t>Annual · set by manager: 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
        </is>
      </c>
      <c r="O520" s="83" t="inlineStr">
        <is>
          <t>Latest rating: Not rated · manager · 9-box: Trusted Professional</t>
        </is>
      </c>
      <c r="P520" s="83" t="inlineStr">
        <is>
          <t>Complexity &amp; Expertise: A2: own survey / KRA answers · summarised by the rater; not quoted → matches the start
Autonomy &amp; Decision: A1: Answers 'I cannot' when asked what is decided independently → moved down 0.5
Accountability &amp; Impact: A2: Work on Carbon Calculator and Reports modules; no end-to-end ownership described → matches the start
Leadership &amp; Strategy: A1: No guiding or reviewing of others described → matches the start</t>
        </is>
      </c>
      <c r="Q520" s="84" t="inlineStr">
        <is>
          <t>Open ▸</t>
        </is>
      </c>
      <c r="R520" s="84" t="inlineStr">
        <is>
          <t>Card ▸</t>
        </is>
      </c>
      <c r="S520" s="85" t="inlineStr">
        <is>
          <t>Engineering &amp; Development</t>
        </is>
      </c>
      <c r="T520" s="86" t="inlineStr">
        <is>
          <t>Full-Stack Development</t>
        </is>
      </c>
      <c r="U520" s="86" t="inlineStr">
        <is>
          <t>R037</t>
        </is>
      </c>
      <c r="V520" s="86" t="inlineStr">
        <is>
          <t>Full-Stack Development · IC</t>
        </is>
      </c>
      <c r="W520" s="101" t="inlineStr">
        <is>
          <t>A3</t>
        </is>
      </c>
      <c r="X520" s="86" t="inlineStr">
        <is>
          <t>Band A · Practitioner</t>
        </is>
      </c>
      <c r="Y520" s="86" t="inlineStr">
        <is>
          <t>Senior Software Engineer</t>
        </is>
      </c>
      <c r="Z520" s="86" t="n"/>
      <c r="AA520" s="86" t="inlineStr">
        <is>
          <t>Placed at A3 by the evidence: six ratings × market-derived weights and rules R1–R13 · no move needed for the reporting line</t>
        </is>
      </c>
      <c r="AB520" s="86" t="n"/>
      <c r="AC520" s="88" t="inlineStr">
        <is>
          <t>A2</t>
        </is>
      </c>
      <c r="AD520" s="21" t="inlineStr">
        <is>
          <t>Medium · 4 yrs vs market 2–5 yrs for A3</t>
        </is>
      </c>
      <c r="AE520" s="21" t="n"/>
      <c r="AF520" s="21" t="inlineStr">
        <is>
          <t>P2 · SFIA 3 Apply</t>
        </is>
      </c>
      <c r="AG520" s="89" t="str">
        <f>IFERROR(IF(INDEX(RM_I_C,MATCH($U520,RM_KEY,0))="","",INDEX(RM_I_C,MATCH($U520,RM_KEY,0))),"")</f>
        <v>H</v>
      </c>
      <c r="AH520" s="90" t="str">
        <f>IFERROR(IF(INDEX(RM_I_Au,MATCH($U520,RM_KEY,0))="","",INDEX(RM_I_Au,MATCH($U520,RM_KEY,0))),"")</f>
        <v>M</v>
      </c>
      <c r="AI520" s="90" t="str">
        <f>IFERROR(IF(INDEX(RM_I_Ac,MATCH($U520,RM_KEY,0))="","",INDEX(RM_I_Ac,MATCH($U520,RM_KEY,0))),"")</f>
        <v>L</v>
      </c>
      <c r="AJ520" s="90" t="str">
        <f>IFERROR(IF(INDEX(RM_I_L,MATCH($U520,RM_KEY,0))="","",INDEX(RM_I_L,MATCH($U520,RM_KEY,0))),"")</f>
        <v>L</v>
      </c>
      <c r="AK520" s="90" t="str">
        <f>IFERROR(IF(INDEX(RM_I_BI,MATCH($U520,RM_KEY,0))="","",INDEX(RM_I_BI,MATCH($U520,RM_KEY,0))),"")</f>
        <v>L</v>
      </c>
      <c r="AL520" s="90" t="str">
        <f>IFERROR(IF(INDEX(RM_I_Exp,MATCH($U520,RM_KEY,0))="","",INDEX(RM_I_Exp,MATCH($U520,RM_KEY,0))),"")</f>
        <v>L</v>
      </c>
      <c r="AM520" s="90" t="str">
        <f>IFERROR(IF(INDEX(RM_I_Edu,MATCH($U520,RM_KEY,0))="","",INDEX(RM_I_Edu,MATCH($U520,RM_KEY,0))),"")</f>
        <v>L</v>
      </c>
      <c r="AN520" s="91" t="str">
        <f>IFERROR(IF(INDEX(RM_M_C,MATCH($U520,RM_KEY,0))="","",INDEX(RM_M_C,MATCH($U520,RM_KEY,0))),"")</f>
        <v>H</v>
      </c>
      <c r="AO520" s="92" t="str">
        <f>IFERROR(IF(INDEX(RM_M_Au,MATCH($U520,RM_KEY,0))="","",INDEX(RM_M_Au,MATCH($U520,RM_KEY,0))),"")</f>
        <v>M</v>
      </c>
      <c r="AP520" s="92" t="str">
        <f>IFERROR(IF(INDEX(RM_M_Ac,MATCH($U520,RM_KEY,0))="","",INDEX(RM_M_Ac,MATCH($U520,RM_KEY,0))),"")</f>
        <v>M</v>
      </c>
      <c r="AQ520" s="92" t="str">
        <f>IFERROR(IF(INDEX(RM_M_L,MATCH($U520,RM_KEY,0))="","",INDEX(RM_M_L,MATCH($U520,RM_KEY,0))),"")</f>
        <v>L</v>
      </c>
      <c r="AR520" s="92" t="str">
        <f>IFERROR(IF(INDEX(RM_M_BI,MATCH($U520,RM_KEY,0))="","",INDEX(RM_M_BI,MATCH($U520,RM_KEY,0))),"")</f>
        <v>L</v>
      </c>
      <c r="AS520" s="92" t="str">
        <f>IFERROR(IF(INDEX(RM_M_Exp,MATCH($U520,RM_KEY,0))="","",INDEX(RM_M_Exp,MATCH($U520,RM_KEY,0))),"")</f>
        <v>L</v>
      </c>
      <c r="AT520" s="92" t="str">
        <f>IFERROR(IF(INDEX(RM_M_Edu,MATCH($U520,RM_KEY,0))="","",INDEX(RM_M_Edu,MATCH($U520,RM_KEY,0))),"")</f>
        <v>L</v>
      </c>
      <c r="AU520" s="93" t="str">
        <f>IFERROR(IF(INDEX(RM_L_C,MATCH($U520,RM_KEY,0))="","",INDEX(RM_L_C,MATCH($U520,RM_KEY,0))),"")</f>
        <v/>
      </c>
      <c r="AV520" s="94" t="str">
        <f>IFERROR(IF(INDEX(RM_L_Au,MATCH($U520,RM_KEY,0))="","",INDEX(RM_L_Au,MATCH($U520,RM_KEY,0))),"")</f>
        <v/>
      </c>
      <c r="AW520" s="94" t="str">
        <f>IFERROR(IF(INDEX(RM_L_Ac,MATCH($U520,RM_KEY,0))="","",INDEX(RM_L_Ac,MATCH($U520,RM_KEY,0))),"")</f>
        <v/>
      </c>
      <c r="AX520" s="94" t="str">
        <f>IFERROR(IF(INDEX(RM_L_L,MATCH($U520,RM_KEY,0))="","",INDEX(RM_L_L,MATCH($U520,RM_KEY,0))),"")</f>
        <v/>
      </c>
      <c r="AY520" s="94" t="str">
        <f>IFERROR(IF(INDEX(RM_L_BI,MATCH($U520,RM_KEY,0))="","",INDEX(RM_L_BI,MATCH($U520,RM_KEY,0))),"")</f>
        <v/>
      </c>
      <c r="AZ520" s="94" t="str">
        <f>IFERROR(IF(INDEX(RM_L_Exp,MATCH($U520,RM_KEY,0))="","",INDEX(RM_L_Exp,MATCH($U520,RM_KEY,0))),"")</f>
        <v/>
      </c>
      <c r="BA520" s="94" t="str">
        <f>IFERROR(IF(INDEX(RM_L_Edu,MATCH($U520,RM_KEY,0))="","",INDEX(RM_L_Edu,MATCH($U520,RM_KEY,0))),"")</f>
        <v/>
      </c>
      <c r="BB520" s="89" t="inlineStr">
        <is>
          <t>L</t>
        </is>
      </c>
      <c r="BC520" s="90" t="inlineStr">
        <is>
          <t>L</t>
        </is>
      </c>
      <c r="BD520" s="90" t="inlineStr">
        <is>
          <t>L</t>
        </is>
      </c>
      <c r="BE520" s="90" t="inlineStr">
        <is>
          <t>L</t>
        </is>
      </c>
      <c r="BF520" s="90" t="n"/>
      <c r="BG520" s="90" t="inlineStr">
        <is>
          <t>H</t>
        </is>
      </c>
      <c r="BH520" s="90" t="inlineStr">
        <is>
          <t>M</t>
        </is>
      </c>
      <c r="BI520" s="93" t="n"/>
      <c r="BJ520" s="94" t="n"/>
      <c r="BK520" s="94" t="n"/>
      <c r="BL520" s="94" t="n"/>
      <c r="BM520" s="94" t="n"/>
      <c r="BN520" s="94" t="n"/>
      <c r="BO520" s="94" t="n"/>
      <c r="BP520" s="63" t="n"/>
      <c r="BQ520" s="95" t="str">
        <f>IF(CY520=0,"",IF(BP520&lt;&gt;"",BP520,IF(LEFT(W520,1)="X",W520,IF(OR(W520="B+",W520="C+"),INDEX(LAD_PC,MAX(1,MIN(14,MATCH(W520,LAD_PC,0)+IF((DA520-CZ520)&gt;=0.5,1,IF((DA520-CZ520)&lt;=-0.5,-1,0))))),INDEX(LAD_STD,MAX(1,MIN(12,MATCH(W520,LAD_STD,0)+IF((DA520-CZ520)&gt;=0.5,1,IF((DA520-CZ520)&lt;=-0.5,-1,0)))))))))</f>
        <v/>
      </c>
      <c r="BR520" s="86" t="str">
        <f>IF(BQ520="","",IFERROR(CHOOSE(INDEX(B_RANK,MATCH(BQ520,B_LVL,0)),"Band A · Practitioner","Band B · Specialist / Manager","B+ · Player-Coach","Band C · Principal / Head","C+ · Player-Coach","Band D · Business leadership","Band E · Enterprise leadership"),"Band X · Consultant"))</f>
        <v/>
      </c>
      <c r="BS520" s="86" t="str">
        <f>IF(BQ520="","",IF(BQ520=W520,"• Same",IF(INDEX(B_VAL,MATCH(BQ520,B_LVL,0))&gt;INDEX(B_VAL,MATCH(W520,B_LVL,0)),"▲ Up","▼ Down")))</f>
        <v/>
      </c>
      <c r="BT520" s="95" t="str">
        <f>IF(BQ520&lt;&gt;"",BQ520,W520)</f>
        <v>A3</v>
      </c>
      <c r="BU520" s="86" t="str">
        <f>IFERROR(IF($H520="","—",IF(OR(LEFT(BT520,1)="X",LEFT(INDEX($BT$7:$BT$592,MATCH($H520,$D$7:$D$592,0)),1)="X"),"—",IF(AND(LEFT(BT520,1)="E",LEFT(INDEX($BT$7:$BT$592,MATCH($H520,$D$7:$D$592,0)),1)="E"),"Exception · Band E",IF(INDEX(B_VAL,MATCH(BT520,B_LVL,0))&gt;=INDEX(B_VAL,MATCH(INDEX($BT$7:$BT$592,MATCH($H520,$D$7:$D$592,0)),B_LVL,0)),"⚠ At or above the manager",IF(INDEX(B_RANK,MATCH(BT520,B_LVL,0))=INDEX(B_RANK,MATCH(INDEX($BT$7:$BT$592,MATCH($H520,$D$7:$D$592,0)),B_LVL,0)),"⚠ Same band as the manager","OK"))))),"—")</f>
        <v>OK</v>
      </c>
      <c r="BV520" s="64" t="n"/>
      <c r="BW520" s="20">
        <f>IFERROR(INDEX(LMH_PTS,MATCH(AG520,LMH_KEY,0)),0)</f>
        <v>9</v>
      </c>
      <c r="BX520" s="21">
        <f>IFERROR(INDEX(LMH_PTS,MATCH(AH520,LMH_KEY,0)),0)</f>
        <v>3</v>
      </c>
      <c r="BY520" s="21">
        <f>IFERROR(INDEX(LMH_PTS,MATCH(AI520,LMH_KEY,0)),0)</f>
        <v>1</v>
      </c>
      <c r="BZ520" s="21">
        <f>IFERROR(INDEX(LMH_PTS,MATCH(AJ520,LMH_KEY,0)),0)</f>
        <v>1</v>
      </c>
      <c r="CA520" s="21">
        <f>IFERROR(INDEX(LMH_PTS,MATCH(AK520,LMH_KEY,0)),0)</f>
        <v>1</v>
      </c>
      <c r="CB520" s="21">
        <f>IFERROR(INDEX(LMH_PTS,MATCH(AL520,LMH_KEY,0)),0)</f>
        <v>1</v>
      </c>
      <c r="CC520" s="21">
        <f>IFERROR(INDEX(LMH_PTS,MATCH(AM520,LMH_KEY,0)),0)</f>
        <v>1</v>
      </c>
      <c r="CD520" s="21">
        <f>IFERROR(INDEX(LMH_PTS,MATCH(IF(AU520&lt;&gt;"",AU520,AG520),LMH_KEY,0)),0)</f>
        <v>9</v>
      </c>
      <c r="CE520" s="21">
        <f>IFERROR(INDEX(LMH_PTS,MATCH(IF(AV520&lt;&gt;"",AV520,AH520),LMH_KEY,0)),0)</f>
        <v>3</v>
      </c>
      <c r="CF520" s="21">
        <f>IFERROR(INDEX(LMH_PTS,MATCH(IF(AW520&lt;&gt;"",AW520,AI520),LMH_KEY,0)),0)</f>
        <v>1</v>
      </c>
      <c r="CG520" s="21">
        <f>IFERROR(INDEX(LMH_PTS,MATCH(IF(AX520&lt;&gt;"",AX520,AJ520),LMH_KEY,0)),0)</f>
        <v>1</v>
      </c>
      <c r="CH520" s="21">
        <f>IFERROR(INDEX(LMH_PTS,MATCH(IF(AY520&lt;&gt;"",AY520,AK520),LMH_KEY,0)),0)</f>
        <v>1</v>
      </c>
      <c r="CI520" s="21">
        <f>IFERROR(INDEX(LMH_PTS,MATCH(IF(AZ520&lt;&gt;"",AZ520,AL520),LMH_KEY,0)),0)</f>
        <v>1</v>
      </c>
      <c r="CJ520" s="21">
        <f>IFERROR(INDEX(LMH_PTS,MATCH(IF(BA520&lt;&gt;"",BA520,AM520),LMH_KEY,0)),0)</f>
        <v>1</v>
      </c>
      <c r="CK520" s="21">
        <f>IF(BB520="",0,IFERROR(INDEX(LMH_STEP,MATCH(BB520,LMH_KEY,0)),0))</f>
        <v>-1</v>
      </c>
      <c r="CL520" s="21">
        <f>IF(BC520="",0,IFERROR(INDEX(LMH_STEP,MATCH(BC520,LMH_KEY,0)),0))</f>
        <v>-1</v>
      </c>
      <c r="CM520" s="21">
        <f>IF(BD520="",0,IFERROR(INDEX(LMH_STEP,MATCH(BD520,LMH_KEY,0)),0))</f>
        <v>-1</v>
      </c>
      <c r="CN520" s="21">
        <f>IF(BE520="",0,IFERROR(INDEX(LMH_STEP,MATCH(BE520,LMH_KEY,0)),0))</f>
        <v>-1</v>
      </c>
      <c r="CO520" s="21">
        <f>IF(BF520="",0,IFERROR(INDEX(LMH_STEP,MATCH(BF520,LMH_KEY,0)),0))</f>
        <v>0</v>
      </c>
      <c r="CP520" s="21">
        <f>IF(BG520="",0,IFERROR(INDEX(LMH_STEP,MATCH(BG520,LMH_KEY,0)),0))</f>
        <v>1</v>
      </c>
      <c r="CQ520" s="21">
        <f>IF(BH520="",0,IFERROR(INDEX(LMH_STEP,MATCH(BH520,LMH_KEY,0)),0))</f>
        <v>0</v>
      </c>
      <c r="CR520" s="21">
        <f>IF(BI520&lt;&gt;"",IFERROR(INDEX(LMH_STEP,MATCH(BI520,LMH_KEY,0)),0),CK520)</f>
        <v>-1</v>
      </c>
      <c r="CS520" s="21">
        <f>IF(BJ520&lt;&gt;"",IFERROR(INDEX(LMH_STEP,MATCH(BJ520,LMH_KEY,0)),0),CL520)</f>
        <v>-1</v>
      </c>
      <c r="CT520" s="21">
        <f>IF(BK520&lt;&gt;"",IFERROR(INDEX(LMH_STEP,MATCH(BK520,LMH_KEY,0)),0),CM520)</f>
        <v>-1</v>
      </c>
      <c r="CU520" s="21">
        <f>IF(BL520&lt;&gt;"",IFERROR(INDEX(LMH_STEP,MATCH(BL520,LMH_KEY,0)),0),CN520)</f>
        <v>-1</v>
      </c>
      <c r="CV520" s="21">
        <f>IF(BM520&lt;&gt;"",IFERROR(INDEX(LMH_STEP,MATCH(BM520,LMH_KEY,0)),0),CO520)</f>
        <v>0</v>
      </c>
      <c r="CW520" s="21">
        <f>IF(BN520&lt;&gt;"",IFERROR(INDEX(LMH_STEP,MATCH(BN520,LMH_KEY,0)),0),CP520)</f>
        <v>1</v>
      </c>
      <c r="CX520" s="21">
        <f>IF(BO520&lt;&gt;"",IFERROR(INDEX(LMH_STEP,MATCH(BO520,LMH_KEY,0)),0),CQ520)</f>
        <v>0</v>
      </c>
      <c r="CY520" s="21">
        <f>COUNTA(BI520:BO520)+IF(BP520&lt;&gt;"",1,0)+IFERROR(INDEX(RM_LCNT,MATCH($U520,RM_KEY,0)),0)</f>
        <v>0</v>
      </c>
      <c r="CZ520" s="21">
        <f>IF((BW520+BX520+BY520+BZ520+CA520+CB520+CC520)=0,0,(BW520*CK520+BX520*CL520+BY520*CM520+BZ520*CN520+CA520*CO520+CB520*CP520+CC520*CQ520)/(BW520+BX520+BY520+BZ520+CA520+CB520+CC520))</f>
        <v>-0.764705882352941</v>
      </c>
      <c r="DA520" s="21">
        <f>IF((CD520+CE520+CF520+CG520+CH520+CI520+CJ520)=0,0,(CD520*CR520+CE520*CS520+CF520*CT520+CG520*CU520+CH520*CV520+CI520*CW520+CJ520*CX520)/(CD520+CE520+CF520+CG520+CH520+CI520+CJ520))</f>
        <v>-0.764705882352941</v>
      </c>
    </row>
    <row r="521" ht="70" customHeight="1">
      <c r="A521" s="59" t="inlineStr">
        <is>
          <t>CARBON</t>
        </is>
      </c>
      <c r="B521" s="17" t="inlineStr">
        <is>
          <t>Technology</t>
        </is>
      </c>
      <c r="C521" s="17" t="n">
        <v>4</v>
      </c>
      <c r="D521" s="17" t="inlineStr">
        <is>
          <t>IRIS2472</t>
        </is>
      </c>
      <c r="E521" s="17" t="inlineStr">
        <is>
          <t>Karan Kapadia</t>
        </is>
      </c>
      <c r="F521" s="17" t="inlineStr">
        <is>
          <t>Software Engineer</t>
        </is>
      </c>
      <c r="G521" s="17" t="inlineStr">
        <is>
          <t>Prachi Digambar Raut</t>
        </is>
      </c>
      <c r="H521" s="17" t="inlineStr">
        <is>
          <t>IRIS2434</t>
        </is>
      </c>
      <c r="I521" s="17" t="n">
        <v>4.4</v>
      </c>
      <c r="J521" s="17" t="inlineStr">
        <is>
          <t>MCA</t>
        </is>
      </c>
      <c r="K521" s="17" t="inlineStr">
        <is>
          <t>L3 – Professional / Associate</t>
        </is>
      </c>
      <c r="L521" s="82" t="inlineStr">
        <is>
          <t>19 of 20</t>
        </is>
      </c>
      <c r="M521" s="83"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N521" s="83" t="inlineStr">
        <is>
          <t>Annual · set by manager: 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t>
        </is>
      </c>
      <c r="O521" s="83" t="inlineStr">
        <is>
          <t>Latest rating: Not rated · manager · 9-box: Future Leader</t>
        </is>
      </c>
      <c r="P521" s="83" t="inlineStr">
        <is>
          <t>Complexity &amp; Expertise: A2: Lists product understanding, system design, logic; data integration; no concrete problems described → matches the start
Autonomy &amp; Decision: A2: Decides model change requests; discusses with team before starting any work → matches the start
Accountability &amp; Impact: A2: own survey / KRA answers · summarised by the rater; not quoted → matches the start
Leadership &amp; Strategy: A1: No guidance of others described → matches the start</t>
        </is>
      </c>
      <c r="Q521" s="84" t="inlineStr">
        <is>
          <t>Open ▸</t>
        </is>
      </c>
      <c r="R521" s="84" t="inlineStr">
        <is>
          <t>Card ▸</t>
        </is>
      </c>
      <c r="S521" s="85" t="inlineStr">
        <is>
          <t>Engineering &amp; Development</t>
        </is>
      </c>
      <c r="T521" s="86" t="inlineStr">
        <is>
          <t>Full-Stack Development</t>
        </is>
      </c>
      <c r="U521" s="86" t="inlineStr">
        <is>
          <t>R037</t>
        </is>
      </c>
      <c r="V521" s="86" t="inlineStr">
        <is>
          <t>Full-Stack Development · IC</t>
        </is>
      </c>
      <c r="W521" s="101" t="inlineStr">
        <is>
          <t>A3</t>
        </is>
      </c>
      <c r="X521" s="86" t="inlineStr">
        <is>
          <t>Band A · Practitioner</t>
        </is>
      </c>
      <c r="Y521" s="86" t="inlineStr">
        <is>
          <t>Senior Software Engineer</t>
        </is>
      </c>
      <c r="Z521" s="86" t="n"/>
      <c r="AA521" s="86" t="inlineStr">
        <is>
          <t>Placed at A3 by the evidence: six ratings × market-derived weights and rules R1–R13 · no move needed for the reporting line</t>
        </is>
      </c>
      <c r="AB521" s="86" t="n"/>
      <c r="AC521" s="88" t="inlineStr">
        <is>
          <t>A2</t>
        </is>
      </c>
      <c r="AD521" s="21" t="inlineStr">
        <is>
          <t>Medium · 4.4 yrs vs market 2–5 yrs for A3</t>
        </is>
      </c>
      <c r="AE521" s="21" t="n"/>
      <c r="AF521" s="21" t="inlineStr">
        <is>
          <t>P2 · SFIA 3 Apply</t>
        </is>
      </c>
      <c r="AG521" s="89" t="str">
        <f>IFERROR(IF(INDEX(RM_I_C,MATCH($U521,RM_KEY,0))="","",INDEX(RM_I_C,MATCH($U521,RM_KEY,0))),"")</f>
        <v>H</v>
      </c>
      <c r="AH521" s="90" t="str">
        <f>IFERROR(IF(INDEX(RM_I_Au,MATCH($U521,RM_KEY,0))="","",INDEX(RM_I_Au,MATCH($U521,RM_KEY,0))),"")</f>
        <v>M</v>
      </c>
      <c r="AI521" s="90" t="str">
        <f>IFERROR(IF(INDEX(RM_I_Ac,MATCH($U521,RM_KEY,0))="","",INDEX(RM_I_Ac,MATCH($U521,RM_KEY,0))),"")</f>
        <v>L</v>
      </c>
      <c r="AJ521" s="90" t="str">
        <f>IFERROR(IF(INDEX(RM_I_L,MATCH($U521,RM_KEY,0))="","",INDEX(RM_I_L,MATCH($U521,RM_KEY,0))),"")</f>
        <v>L</v>
      </c>
      <c r="AK521" s="90" t="str">
        <f>IFERROR(IF(INDEX(RM_I_BI,MATCH($U521,RM_KEY,0))="","",INDEX(RM_I_BI,MATCH($U521,RM_KEY,0))),"")</f>
        <v>L</v>
      </c>
      <c r="AL521" s="90" t="str">
        <f>IFERROR(IF(INDEX(RM_I_Exp,MATCH($U521,RM_KEY,0))="","",INDEX(RM_I_Exp,MATCH($U521,RM_KEY,0))),"")</f>
        <v>L</v>
      </c>
      <c r="AM521" s="90" t="str">
        <f>IFERROR(IF(INDEX(RM_I_Edu,MATCH($U521,RM_KEY,0))="","",INDEX(RM_I_Edu,MATCH($U521,RM_KEY,0))),"")</f>
        <v>L</v>
      </c>
      <c r="AN521" s="91" t="str">
        <f>IFERROR(IF(INDEX(RM_M_C,MATCH($U521,RM_KEY,0))="","",INDEX(RM_M_C,MATCH($U521,RM_KEY,0))),"")</f>
        <v>H</v>
      </c>
      <c r="AO521" s="92" t="str">
        <f>IFERROR(IF(INDEX(RM_M_Au,MATCH($U521,RM_KEY,0))="","",INDEX(RM_M_Au,MATCH($U521,RM_KEY,0))),"")</f>
        <v>M</v>
      </c>
      <c r="AP521" s="92" t="str">
        <f>IFERROR(IF(INDEX(RM_M_Ac,MATCH($U521,RM_KEY,0))="","",INDEX(RM_M_Ac,MATCH($U521,RM_KEY,0))),"")</f>
        <v>M</v>
      </c>
      <c r="AQ521" s="92" t="str">
        <f>IFERROR(IF(INDEX(RM_M_L,MATCH($U521,RM_KEY,0))="","",INDEX(RM_M_L,MATCH($U521,RM_KEY,0))),"")</f>
        <v>L</v>
      </c>
      <c r="AR521" s="92" t="str">
        <f>IFERROR(IF(INDEX(RM_M_BI,MATCH($U521,RM_KEY,0))="","",INDEX(RM_M_BI,MATCH($U521,RM_KEY,0))),"")</f>
        <v>L</v>
      </c>
      <c r="AS521" s="92" t="str">
        <f>IFERROR(IF(INDEX(RM_M_Exp,MATCH($U521,RM_KEY,0))="","",INDEX(RM_M_Exp,MATCH($U521,RM_KEY,0))),"")</f>
        <v>L</v>
      </c>
      <c r="AT521" s="92" t="str">
        <f>IFERROR(IF(INDEX(RM_M_Edu,MATCH($U521,RM_KEY,0))="","",INDEX(RM_M_Edu,MATCH($U521,RM_KEY,0))),"")</f>
        <v>L</v>
      </c>
      <c r="AU521" s="93" t="str">
        <f>IFERROR(IF(INDEX(RM_L_C,MATCH($U521,RM_KEY,0))="","",INDEX(RM_L_C,MATCH($U521,RM_KEY,0))),"")</f>
        <v/>
      </c>
      <c r="AV521" s="94" t="str">
        <f>IFERROR(IF(INDEX(RM_L_Au,MATCH($U521,RM_KEY,0))="","",INDEX(RM_L_Au,MATCH($U521,RM_KEY,0))),"")</f>
        <v/>
      </c>
      <c r="AW521" s="94" t="str">
        <f>IFERROR(IF(INDEX(RM_L_Ac,MATCH($U521,RM_KEY,0))="","",INDEX(RM_L_Ac,MATCH($U521,RM_KEY,0))),"")</f>
        <v/>
      </c>
      <c r="AX521" s="94" t="str">
        <f>IFERROR(IF(INDEX(RM_L_L,MATCH($U521,RM_KEY,0))="","",INDEX(RM_L_L,MATCH($U521,RM_KEY,0))),"")</f>
        <v/>
      </c>
      <c r="AY521" s="94" t="str">
        <f>IFERROR(IF(INDEX(RM_L_BI,MATCH($U521,RM_KEY,0))="","",INDEX(RM_L_BI,MATCH($U521,RM_KEY,0))),"")</f>
        <v/>
      </c>
      <c r="AZ521" s="94" t="str">
        <f>IFERROR(IF(INDEX(RM_L_Exp,MATCH($U521,RM_KEY,0))="","",INDEX(RM_L_Exp,MATCH($U521,RM_KEY,0))),"")</f>
        <v/>
      </c>
      <c r="BA521" s="94" t="str">
        <f>IFERROR(IF(INDEX(RM_L_Edu,MATCH($U521,RM_KEY,0))="","",INDEX(RM_L_Edu,MATCH($U521,RM_KEY,0))),"")</f>
        <v/>
      </c>
      <c r="BB521" s="89" t="inlineStr">
        <is>
          <t>L</t>
        </is>
      </c>
      <c r="BC521" s="90" t="inlineStr">
        <is>
          <t>L</t>
        </is>
      </c>
      <c r="BD521" s="90" t="inlineStr">
        <is>
          <t>L</t>
        </is>
      </c>
      <c r="BE521" s="90" t="inlineStr">
        <is>
          <t>L</t>
        </is>
      </c>
      <c r="BF521" s="90" t="n"/>
      <c r="BG521" s="90" t="inlineStr">
        <is>
          <t>H</t>
        </is>
      </c>
      <c r="BH521" s="90" t="inlineStr">
        <is>
          <t>H</t>
        </is>
      </c>
      <c r="BI521" s="93" t="n"/>
      <c r="BJ521" s="94" t="n"/>
      <c r="BK521" s="94" t="n"/>
      <c r="BL521" s="94" t="n"/>
      <c r="BM521" s="94" t="n"/>
      <c r="BN521" s="94" t="n"/>
      <c r="BO521" s="94" t="n"/>
      <c r="BP521" s="63" t="n"/>
      <c r="BQ521" s="95" t="str">
        <f>IF(CY521=0,"",IF(BP521&lt;&gt;"",BP521,IF(LEFT(W521,1)="X",W521,IF(OR(W521="B+",W521="C+"),INDEX(LAD_PC,MAX(1,MIN(14,MATCH(W521,LAD_PC,0)+IF((DA521-CZ521)&gt;=0.5,1,IF((DA521-CZ521)&lt;=-0.5,-1,0))))),INDEX(LAD_STD,MAX(1,MIN(12,MATCH(W521,LAD_STD,0)+IF((DA521-CZ521)&gt;=0.5,1,IF((DA521-CZ521)&lt;=-0.5,-1,0)))))))))</f>
        <v/>
      </c>
      <c r="BR521" s="86" t="str">
        <f>IF(BQ521="","",IFERROR(CHOOSE(INDEX(B_RANK,MATCH(BQ521,B_LVL,0)),"Band A · Practitioner","Band B · Specialist / Manager","B+ · Player-Coach","Band C · Principal / Head","C+ · Player-Coach","Band D · Business leadership","Band E · Enterprise leadership"),"Band X · Consultant"))</f>
        <v/>
      </c>
      <c r="BS521" s="86" t="str">
        <f>IF(BQ521="","",IF(BQ521=W521,"• Same",IF(INDEX(B_VAL,MATCH(BQ521,B_LVL,0))&gt;INDEX(B_VAL,MATCH(W521,B_LVL,0)),"▲ Up","▼ Down")))</f>
        <v/>
      </c>
      <c r="BT521" s="95" t="str">
        <f>IF(BQ521&lt;&gt;"",BQ521,W521)</f>
        <v>A3</v>
      </c>
      <c r="BU521" s="86" t="str">
        <f>IFERROR(IF($H521="","—",IF(OR(LEFT(BT521,1)="X",LEFT(INDEX($BT$7:$BT$592,MATCH($H521,$D$7:$D$592,0)),1)="X"),"—",IF(AND(LEFT(BT521,1)="E",LEFT(INDEX($BT$7:$BT$592,MATCH($H521,$D$7:$D$592,0)),1)="E"),"Exception · Band E",IF(INDEX(B_VAL,MATCH(BT521,B_LVL,0))&gt;=INDEX(B_VAL,MATCH(INDEX($BT$7:$BT$592,MATCH($H521,$D$7:$D$592,0)),B_LVL,0)),"⚠ At or above the manager",IF(INDEX(B_RANK,MATCH(BT521,B_LVL,0))=INDEX(B_RANK,MATCH(INDEX($BT$7:$BT$592,MATCH($H521,$D$7:$D$592,0)),B_LVL,0)),"⚠ Same band as the manager","OK"))))),"—")</f>
        <v>OK</v>
      </c>
      <c r="BV521" s="64" t="n"/>
      <c r="BW521" s="20">
        <f>IFERROR(INDEX(LMH_PTS,MATCH(AG521,LMH_KEY,0)),0)</f>
        <v>9</v>
      </c>
      <c r="BX521" s="21">
        <f>IFERROR(INDEX(LMH_PTS,MATCH(AH521,LMH_KEY,0)),0)</f>
        <v>3</v>
      </c>
      <c r="BY521" s="21">
        <f>IFERROR(INDEX(LMH_PTS,MATCH(AI521,LMH_KEY,0)),0)</f>
        <v>1</v>
      </c>
      <c r="BZ521" s="21">
        <f>IFERROR(INDEX(LMH_PTS,MATCH(AJ521,LMH_KEY,0)),0)</f>
        <v>1</v>
      </c>
      <c r="CA521" s="21">
        <f>IFERROR(INDEX(LMH_PTS,MATCH(AK521,LMH_KEY,0)),0)</f>
        <v>1</v>
      </c>
      <c r="CB521" s="21">
        <f>IFERROR(INDEX(LMH_PTS,MATCH(AL521,LMH_KEY,0)),0)</f>
        <v>1</v>
      </c>
      <c r="CC521" s="21">
        <f>IFERROR(INDEX(LMH_PTS,MATCH(AM521,LMH_KEY,0)),0)</f>
        <v>1</v>
      </c>
      <c r="CD521" s="21">
        <f>IFERROR(INDEX(LMH_PTS,MATCH(IF(AU521&lt;&gt;"",AU521,AG521),LMH_KEY,0)),0)</f>
        <v>9</v>
      </c>
      <c r="CE521" s="21">
        <f>IFERROR(INDEX(LMH_PTS,MATCH(IF(AV521&lt;&gt;"",AV521,AH521),LMH_KEY,0)),0)</f>
        <v>3</v>
      </c>
      <c r="CF521" s="21">
        <f>IFERROR(INDEX(LMH_PTS,MATCH(IF(AW521&lt;&gt;"",AW521,AI521),LMH_KEY,0)),0)</f>
        <v>1</v>
      </c>
      <c r="CG521" s="21">
        <f>IFERROR(INDEX(LMH_PTS,MATCH(IF(AX521&lt;&gt;"",AX521,AJ521),LMH_KEY,0)),0)</f>
        <v>1</v>
      </c>
      <c r="CH521" s="21">
        <f>IFERROR(INDEX(LMH_PTS,MATCH(IF(AY521&lt;&gt;"",AY521,AK521),LMH_KEY,0)),0)</f>
        <v>1</v>
      </c>
      <c r="CI521" s="21">
        <f>IFERROR(INDEX(LMH_PTS,MATCH(IF(AZ521&lt;&gt;"",AZ521,AL521),LMH_KEY,0)),0)</f>
        <v>1</v>
      </c>
      <c r="CJ521" s="21">
        <f>IFERROR(INDEX(LMH_PTS,MATCH(IF(BA521&lt;&gt;"",BA521,AM521),LMH_KEY,0)),0)</f>
        <v>1</v>
      </c>
      <c r="CK521" s="21">
        <f>IF(BB521="",0,IFERROR(INDEX(LMH_STEP,MATCH(BB521,LMH_KEY,0)),0))</f>
        <v>-1</v>
      </c>
      <c r="CL521" s="21">
        <f>IF(BC521="",0,IFERROR(INDEX(LMH_STEP,MATCH(BC521,LMH_KEY,0)),0))</f>
        <v>-1</v>
      </c>
      <c r="CM521" s="21">
        <f>IF(BD521="",0,IFERROR(INDEX(LMH_STEP,MATCH(BD521,LMH_KEY,0)),0))</f>
        <v>-1</v>
      </c>
      <c r="CN521" s="21">
        <f>IF(BE521="",0,IFERROR(INDEX(LMH_STEP,MATCH(BE521,LMH_KEY,0)),0))</f>
        <v>-1</v>
      </c>
      <c r="CO521" s="21">
        <f>IF(BF521="",0,IFERROR(INDEX(LMH_STEP,MATCH(BF521,LMH_KEY,0)),0))</f>
        <v>0</v>
      </c>
      <c r="CP521" s="21">
        <f>IF(BG521="",0,IFERROR(INDEX(LMH_STEP,MATCH(BG521,LMH_KEY,0)),0))</f>
        <v>1</v>
      </c>
      <c r="CQ521" s="21">
        <f>IF(BH521="",0,IFERROR(INDEX(LMH_STEP,MATCH(BH521,LMH_KEY,0)),0))</f>
        <v>1</v>
      </c>
      <c r="CR521" s="21">
        <f>IF(BI521&lt;&gt;"",IFERROR(INDEX(LMH_STEP,MATCH(BI521,LMH_KEY,0)),0),CK521)</f>
        <v>-1</v>
      </c>
      <c r="CS521" s="21">
        <f>IF(BJ521&lt;&gt;"",IFERROR(INDEX(LMH_STEP,MATCH(BJ521,LMH_KEY,0)),0),CL521)</f>
        <v>-1</v>
      </c>
      <c r="CT521" s="21">
        <f>IF(BK521&lt;&gt;"",IFERROR(INDEX(LMH_STEP,MATCH(BK521,LMH_KEY,0)),0),CM521)</f>
        <v>-1</v>
      </c>
      <c r="CU521" s="21">
        <f>IF(BL521&lt;&gt;"",IFERROR(INDEX(LMH_STEP,MATCH(BL521,LMH_KEY,0)),0),CN521)</f>
        <v>-1</v>
      </c>
      <c r="CV521" s="21">
        <f>IF(BM521&lt;&gt;"",IFERROR(INDEX(LMH_STEP,MATCH(BM521,LMH_KEY,0)),0),CO521)</f>
        <v>0</v>
      </c>
      <c r="CW521" s="21">
        <f>IF(BN521&lt;&gt;"",IFERROR(INDEX(LMH_STEP,MATCH(BN521,LMH_KEY,0)),0),CP521)</f>
        <v>1</v>
      </c>
      <c r="CX521" s="21">
        <f>IF(BO521&lt;&gt;"",IFERROR(INDEX(LMH_STEP,MATCH(BO521,LMH_KEY,0)),0),CQ521)</f>
        <v>1</v>
      </c>
      <c r="CY521" s="21">
        <f>COUNTA(BI521:BO521)+IF(BP521&lt;&gt;"",1,0)+IFERROR(INDEX(RM_LCNT,MATCH($U521,RM_KEY,0)),0)</f>
        <v>0</v>
      </c>
      <c r="CZ521" s="21">
        <f>IF((BW521+BX521+BY521+BZ521+CA521+CB521+CC521)=0,0,(BW521*CK521+BX521*CL521+BY521*CM521+BZ521*CN521+CA521*CO521+CB521*CP521+CC521*CQ521)/(BW521+BX521+BY521+BZ521+CA521+CB521+CC521))</f>
        <v>-0.705882352941177</v>
      </c>
      <c r="DA521" s="21">
        <f>IF((CD521+CE521+CF521+CG521+CH521+CI521+CJ521)=0,0,(CD521*CR521+CE521*CS521+CF521*CT521+CG521*CU521+CH521*CV521+CI521*CW521+CJ521*CX521)/(CD521+CE521+CF521+CG521+CH521+CI521+CJ521))</f>
        <v>-0.705882352941177</v>
      </c>
    </row>
    <row r="522" ht="70" customHeight="1">
      <c r="A522" s="59" t="inlineStr">
        <is>
          <t>CARBON</t>
        </is>
      </c>
      <c r="B522" s="17" t="inlineStr">
        <is>
          <t>Technology</t>
        </is>
      </c>
      <c r="C522" s="17" t="n">
        <v>4</v>
      </c>
      <c r="D522" s="17" t="inlineStr">
        <is>
          <t>IRIS2418</t>
        </is>
      </c>
      <c r="E522" s="17" t="inlineStr">
        <is>
          <t>Omkar Dhumal</t>
        </is>
      </c>
      <c r="F522" s="17" t="inlineStr">
        <is>
          <t>Software Engineer</t>
        </is>
      </c>
      <c r="G522" s="17" t="inlineStr">
        <is>
          <t>Prachi Digambar Raut</t>
        </is>
      </c>
      <c r="H522" s="17" t="inlineStr">
        <is>
          <t>IRIS2434</t>
        </is>
      </c>
      <c r="I522" s="17" t="n">
        <v>3.3</v>
      </c>
      <c r="J522" s="17" t="inlineStr">
        <is>
          <t>M.Sc</t>
        </is>
      </c>
      <c r="K522" s="17" t="inlineStr">
        <is>
          <t>L3 – Professional / Associate</t>
        </is>
      </c>
      <c r="L522" s="82" t="inlineStr">
        <is>
          <t>20 of 20</t>
        </is>
      </c>
      <c r="M522" s="83" t="inlineStr">
        <is>
          <t>• Role / sub-team: Technology — Software Engineer.
• Core purpose: Input not given by Participant.
• Decision-making autonomy: Input not given by Participant.
• Is this something only they do: Input not given by Participant.</t>
        </is>
      </c>
      <c r="N522" s="83" t="inlineStr">
        <is>
          <t>Annual · set by manager: 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t>
        </is>
      </c>
      <c r="O522" s="83" t="inlineStr">
        <is>
          <t>Latest rating: Not rated · manager · 9-box: Reliable Specialist</t>
        </is>
      </c>
      <c r="P522" s="83" t="inlineStr">
        <is>
          <t>Complexity &amp; Expertise: A3: UI work across micro-frontends, module federation, multiple frameworks and backend integrations; performance focus → moved up 0.5
Autonomy &amp; Decision: A2: Decides user-experience aspects of own UI work only → matches the start
Accountability &amp; Impact: A2: UI he develops, currently the Disclosure Management add-in interface → matches the start
Leadership &amp; Strategy: A1: No guidance of others described → matches the start</t>
        </is>
      </c>
      <c r="Q522" s="84" t="inlineStr">
        <is>
          <t>Open ▸</t>
        </is>
      </c>
      <c r="R522" s="84" t="inlineStr">
        <is>
          <t>Card ▸</t>
        </is>
      </c>
      <c r="S522" s="85" t="inlineStr">
        <is>
          <t>Engineering &amp; Development</t>
        </is>
      </c>
      <c r="T522" s="86" t="inlineStr">
        <is>
          <t>Front-End / UI Development</t>
        </is>
      </c>
      <c r="U522" s="86" t="inlineStr">
        <is>
          <t>R036</t>
        </is>
      </c>
      <c r="V522" s="86" t="inlineStr">
        <is>
          <t>Front-End / UI Development · IC</t>
        </is>
      </c>
      <c r="W522" s="101" t="inlineStr">
        <is>
          <t>A3</t>
        </is>
      </c>
      <c r="X522" s="86" t="inlineStr">
        <is>
          <t>Band A · Practitioner</t>
        </is>
      </c>
      <c r="Y522" s="86" t="inlineStr">
        <is>
          <t>Senior UI Developer</t>
        </is>
      </c>
      <c r="Z522" s="86" t="n"/>
      <c r="AA522" s="86" t="inlineStr">
        <is>
          <t>Placed at A3 by the evidence: six ratings × market-derived weights and rules R1–R13 · no move needed for the reporting line</t>
        </is>
      </c>
      <c r="AB522" s="86" t="n"/>
      <c r="AC522" s="88" t="inlineStr">
        <is>
          <t>A2</t>
        </is>
      </c>
      <c r="AD522" s="21" t="inlineStr">
        <is>
          <t>Medium · 3.3 yrs vs market 2–5 yrs for A3</t>
        </is>
      </c>
      <c r="AE522" s="21" t="n"/>
      <c r="AF522" s="21" t="inlineStr">
        <is>
          <t>P2 · SFIA 3 Apply</t>
        </is>
      </c>
      <c r="AG522" s="89" t="str">
        <f>IFERROR(IF(INDEX(RM_I_C,MATCH($U522,RM_KEY,0))="","",INDEX(RM_I_C,MATCH($U522,RM_KEY,0))),"")</f>
        <v>H</v>
      </c>
      <c r="AH522" s="90" t="str">
        <f>IFERROR(IF(INDEX(RM_I_Au,MATCH($U522,RM_KEY,0))="","",INDEX(RM_I_Au,MATCH($U522,RM_KEY,0))),"")</f>
        <v>M</v>
      </c>
      <c r="AI522" s="90" t="str">
        <f>IFERROR(IF(INDEX(RM_I_Ac,MATCH($U522,RM_KEY,0))="","",INDEX(RM_I_Ac,MATCH($U522,RM_KEY,0))),"")</f>
        <v>L</v>
      </c>
      <c r="AJ522" s="90" t="str">
        <f>IFERROR(IF(INDEX(RM_I_L,MATCH($U522,RM_KEY,0))="","",INDEX(RM_I_L,MATCH($U522,RM_KEY,0))),"")</f>
        <v>L</v>
      </c>
      <c r="AK522" s="90" t="str">
        <f>IFERROR(IF(INDEX(RM_I_BI,MATCH($U522,RM_KEY,0))="","",INDEX(RM_I_BI,MATCH($U522,RM_KEY,0))),"")</f>
        <v>L</v>
      </c>
      <c r="AL522" s="90" t="str">
        <f>IFERROR(IF(INDEX(RM_I_Exp,MATCH($U522,RM_KEY,0))="","",INDEX(RM_I_Exp,MATCH($U522,RM_KEY,0))),"")</f>
        <v>L</v>
      </c>
      <c r="AM522" s="90" t="str">
        <f>IFERROR(IF(INDEX(RM_I_Edu,MATCH($U522,RM_KEY,0))="","",INDEX(RM_I_Edu,MATCH($U522,RM_KEY,0))),"")</f>
        <v>L</v>
      </c>
      <c r="AN522" s="91" t="str">
        <f>IFERROR(IF(INDEX(RM_M_C,MATCH($U522,RM_KEY,0))="","",INDEX(RM_M_C,MATCH($U522,RM_KEY,0))),"")</f>
        <v>H</v>
      </c>
      <c r="AO522" s="92" t="str">
        <f>IFERROR(IF(INDEX(RM_M_Au,MATCH($U522,RM_KEY,0))="","",INDEX(RM_M_Au,MATCH($U522,RM_KEY,0))),"")</f>
        <v>M</v>
      </c>
      <c r="AP522" s="92" t="str">
        <f>IFERROR(IF(INDEX(RM_M_Ac,MATCH($U522,RM_KEY,0))="","",INDEX(RM_M_Ac,MATCH($U522,RM_KEY,0))),"")</f>
        <v>M</v>
      </c>
      <c r="AQ522" s="92" t="str">
        <f>IFERROR(IF(INDEX(RM_M_L,MATCH($U522,RM_KEY,0))="","",INDEX(RM_M_L,MATCH($U522,RM_KEY,0))),"")</f>
        <v>L</v>
      </c>
      <c r="AR522" s="92" t="str">
        <f>IFERROR(IF(INDEX(RM_M_BI,MATCH($U522,RM_KEY,0))="","",INDEX(RM_M_BI,MATCH($U522,RM_KEY,0))),"")</f>
        <v>L</v>
      </c>
      <c r="AS522" s="92" t="str">
        <f>IFERROR(IF(INDEX(RM_M_Exp,MATCH($U522,RM_KEY,0))="","",INDEX(RM_M_Exp,MATCH($U522,RM_KEY,0))),"")</f>
        <v>L</v>
      </c>
      <c r="AT522" s="92" t="str">
        <f>IFERROR(IF(INDEX(RM_M_Edu,MATCH($U522,RM_KEY,0))="","",INDEX(RM_M_Edu,MATCH($U522,RM_KEY,0))),"")</f>
        <v>L</v>
      </c>
      <c r="AU522" s="93" t="str">
        <f>IFERROR(IF(INDEX(RM_L_C,MATCH($U522,RM_KEY,0))="","",INDEX(RM_L_C,MATCH($U522,RM_KEY,0))),"")</f>
        <v/>
      </c>
      <c r="AV522" s="94" t="str">
        <f>IFERROR(IF(INDEX(RM_L_Au,MATCH($U522,RM_KEY,0))="","",INDEX(RM_L_Au,MATCH($U522,RM_KEY,0))),"")</f>
        <v/>
      </c>
      <c r="AW522" s="94" t="str">
        <f>IFERROR(IF(INDEX(RM_L_Ac,MATCH($U522,RM_KEY,0))="","",INDEX(RM_L_Ac,MATCH($U522,RM_KEY,0))),"")</f>
        <v/>
      </c>
      <c r="AX522" s="94" t="str">
        <f>IFERROR(IF(INDEX(RM_L_L,MATCH($U522,RM_KEY,0))="","",INDEX(RM_L_L,MATCH($U522,RM_KEY,0))),"")</f>
        <v/>
      </c>
      <c r="AY522" s="94" t="str">
        <f>IFERROR(IF(INDEX(RM_L_BI,MATCH($U522,RM_KEY,0))="","",INDEX(RM_L_BI,MATCH($U522,RM_KEY,0))),"")</f>
        <v/>
      </c>
      <c r="AZ522" s="94" t="str">
        <f>IFERROR(IF(INDEX(RM_L_Exp,MATCH($U522,RM_KEY,0))="","",INDEX(RM_L_Exp,MATCH($U522,RM_KEY,0))),"")</f>
        <v/>
      </c>
      <c r="BA522" s="94" t="str">
        <f>IFERROR(IF(INDEX(RM_L_Edu,MATCH($U522,RM_KEY,0))="","",INDEX(RM_L_Edu,MATCH($U522,RM_KEY,0))),"")</f>
        <v/>
      </c>
      <c r="BB522" s="89" t="inlineStr">
        <is>
          <t>M</t>
        </is>
      </c>
      <c r="BC522" s="90" t="inlineStr">
        <is>
          <t>L</t>
        </is>
      </c>
      <c r="BD522" s="90" t="inlineStr">
        <is>
          <t>L</t>
        </is>
      </c>
      <c r="BE522" s="90" t="inlineStr">
        <is>
          <t>L</t>
        </is>
      </c>
      <c r="BF522" s="90" t="n"/>
      <c r="BG522" s="90" t="inlineStr">
        <is>
          <t>M</t>
        </is>
      </c>
      <c r="BH522" s="90" t="inlineStr">
        <is>
          <t>H</t>
        </is>
      </c>
      <c r="BI522" s="93" t="n"/>
      <c r="BJ522" s="94" t="n"/>
      <c r="BK522" s="94" t="n"/>
      <c r="BL522" s="94" t="n"/>
      <c r="BM522" s="94" t="n"/>
      <c r="BN522" s="94" t="n"/>
      <c r="BO522" s="94" t="n"/>
      <c r="BP522" s="63" t="n"/>
      <c r="BQ522" s="95" t="str">
        <f>IF(CY522=0,"",IF(BP522&lt;&gt;"",BP522,IF(LEFT(W522,1)="X",W522,IF(OR(W522="B+",W522="C+"),INDEX(LAD_PC,MAX(1,MIN(14,MATCH(W522,LAD_PC,0)+IF((DA522-CZ522)&gt;=0.5,1,IF((DA522-CZ522)&lt;=-0.5,-1,0))))),INDEX(LAD_STD,MAX(1,MIN(12,MATCH(W522,LAD_STD,0)+IF((DA522-CZ522)&gt;=0.5,1,IF((DA522-CZ522)&lt;=-0.5,-1,0)))))))))</f>
        <v/>
      </c>
      <c r="BR522" s="86" t="str">
        <f>IF(BQ522="","",IFERROR(CHOOSE(INDEX(B_RANK,MATCH(BQ522,B_LVL,0)),"Band A · Practitioner","Band B · Specialist / Manager","B+ · Player-Coach","Band C · Principal / Head","C+ · Player-Coach","Band D · Business leadership","Band E · Enterprise leadership"),"Band X · Consultant"))</f>
        <v/>
      </c>
      <c r="BS522" s="86" t="str">
        <f>IF(BQ522="","",IF(BQ522=W522,"• Same",IF(INDEX(B_VAL,MATCH(BQ522,B_LVL,0))&gt;INDEX(B_VAL,MATCH(W522,B_LVL,0)),"▲ Up","▼ Down")))</f>
        <v/>
      </c>
      <c r="BT522" s="95" t="str">
        <f>IF(BQ522&lt;&gt;"",BQ522,W522)</f>
        <v>A3</v>
      </c>
      <c r="BU522" s="86" t="str">
        <f>IFERROR(IF($H522="","—",IF(OR(LEFT(BT522,1)="X",LEFT(INDEX($BT$7:$BT$592,MATCH($H522,$D$7:$D$592,0)),1)="X"),"—",IF(AND(LEFT(BT522,1)="E",LEFT(INDEX($BT$7:$BT$592,MATCH($H522,$D$7:$D$592,0)),1)="E"),"Exception · Band E",IF(INDEX(B_VAL,MATCH(BT522,B_LVL,0))&gt;=INDEX(B_VAL,MATCH(INDEX($BT$7:$BT$592,MATCH($H522,$D$7:$D$592,0)),B_LVL,0)),"⚠ At or above the manager",IF(INDEX(B_RANK,MATCH(BT522,B_LVL,0))=INDEX(B_RANK,MATCH(INDEX($BT$7:$BT$592,MATCH($H522,$D$7:$D$592,0)),B_LVL,0)),"⚠ Same band as the manager","OK"))))),"—")</f>
        <v>OK</v>
      </c>
      <c r="BV522" s="64" t="n"/>
      <c r="BW522" s="20">
        <f>IFERROR(INDEX(LMH_PTS,MATCH(AG522,LMH_KEY,0)),0)</f>
        <v>9</v>
      </c>
      <c r="BX522" s="21">
        <f>IFERROR(INDEX(LMH_PTS,MATCH(AH522,LMH_KEY,0)),0)</f>
        <v>3</v>
      </c>
      <c r="BY522" s="21">
        <f>IFERROR(INDEX(LMH_PTS,MATCH(AI522,LMH_KEY,0)),0)</f>
        <v>1</v>
      </c>
      <c r="BZ522" s="21">
        <f>IFERROR(INDEX(LMH_PTS,MATCH(AJ522,LMH_KEY,0)),0)</f>
        <v>1</v>
      </c>
      <c r="CA522" s="21">
        <f>IFERROR(INDEX(LMH_PTS,MATCH(AK522,LMH_KEY,0)),0)</f>
        <v>1</v>
      </c>
      <c r="CB522" s="21">
        <f>IFERROR(INDEX(LMH_PTS,MATCH(AL522,LMH_KEY,0)),0)</f>
        <v>1</v>
      </c>
      <c r="CC522" s="21">
        <f>IFERROR(INDEX(LMH_PTS,MATCH(AM522,LMH_KEY,0)),0)</f>
        <v>1</v>
      </c>
      <c r="CD522" s="21">
        <f>IFERROR(INDEX(LMH_PTS,MATCH(IF(AU522&lt;&gt;"",AU522,AG522),LMH_KEY,0)),0)</f>
        <v>9</v>
      </c>
      <c r="CE522" s="21">
        <f>IFERROR(INDEX(LMH_PTS,MATCH(IF(AV522&lt;&gt;"",AV522,AH522),LMH_KEY,0)),0)</f>
        <v>3</v>
      </c>
      <c r="CF522" s="21">
        <f>IFERROR(INDEX(LMH_PTS,MATCH(IF(AW522&lt;&gt;"",AW522,AI522),LMH_KEY,0)),0)</f>
        <v>1</v>
      </c>
      <c r="CG522" s="21">
        <f>IFERROR(INDEX(LMH_PTS,MATCH(IF(AX522&lt;&gt;"",AX522,AJ522),LMH_KEY,0)),0)</f>
        <v>1</v>
      </c>
      <c r="CH522" s="21">
        <f>IFERROR(INDEX(LMH_PTS,MATCH(IF(AY522&lt;&gt;"",AY522,AK522),LMH_KEY,0)),0)</f>
        <v>1</v>
      </c>
      <c r="CI522" s="21">
        <f>IFERROR(INDEX(LMH_PTS,MATCH(IF(AZ522&lt;&gt;"",AZ522,AL522),LMH_KEY,0)),0)</f>
        <v>1</v>
      </c>
      <c r="CJ522" s="21">
        <f>IFERROR(INDEX(LMH_PTS,MATCH(IF(BA522&lt;&gt;"",BA522,AM522),LMH_KEY,0)),0)</f>
        <v>1</v>
      </c>
      <c r="CK522" s="21">
        <f>IF(BB522="",0,IFERROR(INDEX(LMH_STEP,MATCH(BB522,LMH_KEY,0)),0))</f>
        <v>0</v>
      </c>
      <c r="CL522" s="21">
        <f>IF(BC522="",0,IFERROR(INDEX(LMH_STEP,MATCH(BC522,LMH_KEY,0)),0))</f>
        <v>-1</v>
      </c>
      <c r="CM522" s="21">
        <f>IF(BD522="",0,IFERROR(INDEX(LMH_STEP,MATCH(BD522,LMH_KEY,0)),0))</f>
        <v>-1</v>
      </c>
      <c r="CN522" s="21">
        <f>IF(BE522="",0,IFERROR(INDEX(LMH_STEP,MATCH(BE522,LMH_KEY,0)),0))</f>
        <v>-1</v>
      </c>
      <c r="CO522" s="21">
        <f>IF(BF522="",0,IFERROR(INDEX(LMH_STEP,MATCH(BF522,LMH_KEY,0)),0))</f>
        <v>0</v>
      </c>
      <c r="CP522" s="21">
        <f>IF(BG522="",0,IFERROR(INDEX(LMH_STEP,MATCH(BG522,LMH_KEY,0)),0))</f>
        <v>0</v>
      </c>
      <c r="CQ522" s="21">
        <f>IF(BH522="",0,IFERROR(INDEX(LMH_STEP,MATCH(BH522,LMH_KEY,0)),0))</f>
        <v>1</v>
      </c>
      <c r="CR522" s="21">
        <f>IF(BI522&lt;&gt;"",IFERROR(INDEX(LMH_STEP,MATCH(BI522,LMH_KEY,0)),0),CK522)</f>
        <v>0</v>
      </c>
      <c r="CS522" s="21">
        <f>IF(BJ522&lt;&gt;"",IFERROR(INDEX(LMH_STEP,MATCH(BJ522,LMH_KEY,0)),0),CL522)</f>
        <v>-1</v>
      </c>
      <c r="CT522" s="21">
        <f>IF(BK522&lt;&gt;"",IFERROR(INDEX(LMH_STEP,MATCH(BK522,LMH_KEY,0)),0),CM522)</f>
        <v>-1</v>
      </c>
      <c r="CU522" s="21">
        <f>IF(BL522&lt;&gt;"",IFERROR(INDEX(LMH_STEP,MATCH(BL522,LMH_KEY,0)),0),CN522)</f>
        <v>-1</v>
      </c>
      <c r="CV522" s="21">
        <f>IF(BM522&lt;&gt;"",IFERROR(INDEX(LMH_STEP,MATCH(BM522,LMH_KEY,0)),0),CO522)</f>
        <v>0</v>
      </c>
      <c r="CW522" s="21">
        <f>IF(BN522&lt;&gt;"",IFERROR(INDEX(LMH_STEP,MATCH(BN522,LMH_KEY,0)),0),CP522)</f>
        <v>0</v>
      </c>
      <c r="CX522" s="21">
        <f>IF(BO522&lt;&gt;"",IFERROR(INDEX(LMH_STEP,MATCH(BO522,LMH_KEY,0)),0),CQ522)</f>
        <v>1</v>
      </c>
      <c r="CY522" s="21">
        <f>COUNTA(BI522:BO522)+IF(BP522&lt;&gt;"",1,0)+IFERROR(INDEX(RM_LCNT,MATCH($U522,RM_KEY,0)),0)</f>
        <v>0</v>
      </c>
      <c r="CZ522" s="21">
        <f>IF((BW522+BX522+BY522+BZ522+CA522+CB522+CC522)=0,0,(BW522*CK522+BX522*CL522+BY522*CM522+BZ522*CN522+CA522*CO522+CB522*CP522+CC522*CQ522)/(BW522+BX522+BY522+BZ522+CA522+CB522+CC522))</f>
        <v>-0.235294117647059</v>
      </c>
      <c r="DA522" s="21">
        <f>IF((CD522+CE522+CF522+CG522+CH522+CI522+CJ522)=0,0,(CD522*CR522+CE522*CS522+CF522*CT522+CG522*CU522+CH522*CV522+CI522*CW522+CJ522*CX522)/(CD522+CE522+CF522+CG522+CH522+CI522+CJ522))</f>
        <v>-0.235294117647059</v>
      </c>
    </row>
    <row r="523" ht="70" customHeight="1">
      <c r="A523" s="59" t="inlineStr">
        <is>
          <t>CARBON</t>
        </is>
      </c>
      <c r="B523" s="17" t="inlineStr">
        <is>
          <t>Technology</t>
        </is>
      </c>
      <c r="C523" s="17" t="n">
        <v>4</v>
      </c>
      <c r="D523" s="17" t="inlineStr">
        <is>
          <t>IRIS2375</t>
        </is>
      </c>
      <c r="E523" s="17" t="inlineStr">
        <is>
          <t>Shubham Baban Jagtap</t>
        </is>
      </c>
      <c r="F523" s="17" t="inlineStr">
        <is>
          <t>Software Engineer</t>
        </is>
      </c>
      <c r="G523" s="17" t="inlineStr">
        <is>
          <t>Prachi Digambar Raut</t>
        </is>
      </c>
      <c r="H523" s="17" t="inlineStr">
        <is>
          <t>IRIS2434</t>
        </is>
      </c>
      <c r="I523" s="17" t="n">
        <v>5.1</v>
      </c>
      <c r="J523" s="17" t="inlineStr">
        <is>
          <t>B.E</t>
        </is>
      </c>
      <c r="K523" s="17" t="inlineStr">
        <is>
          <t>L3 – Professional / Associate</t>
        </is>
      </c>
      <c r="L523" s="82" t="inlineStr">
        <is>
          <t>19 of 20</t>
        </is>
      </c>
      <c r="M523" s="83" t="inlineStr">
        <is>
          <t>Here my role is a software engineer basically a full stack development; shared reusable component</t>
        </is>
      </c>
      <c r="N523" s="83" t="inlineStr">
        <is>
          <t>Annual · set by manager: 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t>
        </is>
      </c>
      <c r="O523" s="83" t="inlineStr">
        <is>
          <t>Latest rating: Not rated · manager · 9-box: Future Leader</t>
        </is>
      </c>
      <c r="P523" s="83" t="n"/>
      <c r="Q523" s="84" t="inlineStr">
        <is>
          <t>Open ▸</t>
        </is>
      </c>
      <c r="R523" s="84" t="inlineStr">
        <is>
          <t>Card ▸</t>
        </is>
      </c>
      <c r="S523" s="85" t="inlineStr">
        <is>
          <t>Engineering &amp; Development</t>
        </is>
      </c>
      <c r="T523" s="86" t="inlineStr">
        <is>
          <t>Front-End / UI Development</t>
        </is>
      </c>
      <c r="U523" s="86" t="inlineStr">
        <is>
          <t>R036</t>
        </is>
      </c>
      <c r="V523" s="86" t="inlineStr">
        <is>
          <t>Front-End / UI Development · IC</t>
        </is>
      </c>
      <c r="W523" s="101" t="inlineStr">
        <is>
          <t>A3</t>
        </is>
      </c>
      <c r="X523" s="86" t="inlineStr">
        <is>
          <t>Band A · Practitioner</t>
        </is>
      </c>
      <c r="Y523" s="86" t="inlineStr">
        <is>
          <t>Senior UI Developer</t>
        </is>
      </c>
      <c r="Z523" s="86" t="n"/>
      <c r="AA523" s="86" t="inlineStr">
        <is>
          <t>Placed at A3 by the evidence: six ratings × market-derived weights and rules R1–R13 · no move needed for the reporting line</t>
        </is>
      </c>
      <c r="AB523" s="86" t="n"/>
      <c r="AC523" s="88" t="inlineStr">
        <is>
          <t>A3</t>
        </is>
      </c>
      <c r="AD523" s="21" t="inlineStr">
        <is>
          <t>High · 5.1 yrs vs market 2–5 yrs for A3</t>
        </is>
      </c>
      <c r="AE523" s="21" t="n"/>
      <c r="AF523" s="21" t="inlineStr">
        <is>
          <t>P2 · SFIA 3 Apply</t>
        </is>
      </c>
      <c r="AG523" s="89" t="str">
        <f>IFERROR(IF(INDEX(RM_I_C,MATCH($U523,RM_KEY,0))="","",INDEX(RM_I_C,MATCH($U523,RM_KEY,0))),"")</f>
        <v>H</v>
      </c>
      <c r="AH523" s="90" t="str">
        <f>IFERROR(IF(INDEX(RM_I_Au,MATCH($U523,RM_KEY,0))="","",INDEX(RM_I_Au,MATCH($U523,RM_KEY,0))),"")</f>
        <v>M</v>
      </c>
      <c r="AI523" s="90" t="str">
        <f>IFERROR(IF(INDEX(RM_I_Ac,MATCH($U523,RM_KEY,0))="","",INDEX(RM_I_Ac,MATCH($U523,RM_KEY,0))),"")</f>
        <v>L</v>
      </c>
      <c r="AJ523" s="90" t="str">
        <f>IFERROR(IF(INDEX(RM_I_L,MATCH($U523,RM_KEY,0))="","",INDEX(RM_I_L,MATCH($U523,RM_KEY,0))),"")</f>
        <v>L</v>
      </c>
      <c r="AK523" s="90" t="str">
        <f>IFERROR(IF(INDEX(RM_I_BI,MATCH($U523,RM_KEY,0))="","",INDEX(RM_I_BI,MATCH($U523,RM_KEY,0))),"")</f>
        <v>L</v>
      </c>
      <c r="AL523" s="90" t="str">
        <f>IFERROR(IF(INDEX(RM_I_Exp,MATCH($U523,RM_KEY,0))="","",INDEX(RM_I_Exp,MATCH($U523,RM_KEY,0))),"")</f>
        <v>L</v>
      </c>
      <c r="AM523" s="90" t="str">
        <f>IFERROR(IF(INDEX(RM_I_Edu,MATCH($U523,RM_KEY,0))="","",INDEX(RM_I_Edu,MATCH($U523,RM_KEY,0))),"")</f>
        <v>L</v>
      </c>
      <c r="AN523" s="91" t="str">
        <f>IFERROR(IF(INDEX(RM_M_C,MATCH($U523,RM_KEY,0))="","",INDEX(RM_M_C,MATCH($U523,RM_KEY,0))),"")</f>
        <v>H</v>
      </c>
      <c r="AO523" s="92" t="str">
        <f>IFERROR(IF(INDEX(RM_M_Au,MATCH($U523,RM_KEY,0))="","",INDEX(RM_M_Au,MATCH($U523,RM_KEY,0))),"")</f>
        <v>M</v>
      </c>
      <c r="AP523" s="92" t="str">
        <f>IFERROR(IF(INDEX(RM_M_Ac,MATCH($U523,RM_KEY,0))="","",INDEX(RM_M_Ac,MATCH($U523,RM_KEY,0))),"")</f>
        <v>M</v>
      </c>
      <c r="AQ523" s="92" t="str">
        <f>IFERROR(IF(INDEX(RM_M_L,MATCH($U523,RM_KEY,0))="","",INDEX(RM_M_L,MATCH($U523,RM_KEY,0))),"")</f>
        <v>L</v>
      </c>
      <c r="AR523" s="92" t="str">
        <f>IFERROR(IF(INDEX(RM_M_BI,MATCH($U523,RM_KEY,0))="","",INDEX(RM_M_BI,MATCH($U523,RM_KEY,0))),"")</f>
        <v>L</v>
      </c>
      <c r="AS523" s="92" t="str">
        <f>IFERROR(IF(INDEX(RM_M_Exp,MATCH($U523,RM_KEY,0))="","",INDEX(RM_M_Exp,MATCH($U523,RM_KEY,0))),"")</f>
        <v>L</v>
      </c>
      <c r="AT523" s="92" t="str">
        <f>IFERROR(IF(INDEX(RM_M_Edu,MATCH($U523,RM_KEY,0))="","",INDEX(RM_M_Edu,MATCH($U523,RM_KEY,0))),"")</f>
        <v>L</v>
      </c>
      <c r="AU523" s="93" t="str">
        <f>IFERROR(IF(INDEX(RM_L_C,MATCH($U523,RM_KEY,0))="","",INDEX(RM_L_C,MATCH($U523,RM_KEY,0))),"")</f>
        <v/>
      </c>
      <c r="AV523" s="94" t="str">
        <f>IFERROR(IF(INDEX(RM_L_Au,MATCH($U523,RM_KEY,0))="","",INDEX(RM_L_Au,MATCH($U523,RM_KEY,0))),"")</f>
        <v/>
      </c>
      <c r="AW523" s="94" t="str">
        <f>IFERROR(IF(INDEX(RM_L_Ac,MATCH($U523,RM_KEY,0))="","",INDEX(RM_L_Ac,MATCH($U523,RM_KEY,0))),"")</f>
        <v/>
      </c>
      <c r="AX523" s="94" t="str">
        <f>IFERROR(IF(INDEX(RM_L_L,MATCH($U523,RM_KEY,0))="","",INDEX(RM_L_L,MATCH($U523,RM_KEY,0))),"")</f>
        <v/>
      </c>
      <c r="AY523" s="94" t="str">
        <f>IFERROR(IF(INDEX(RM_L_BI,MATCH($U523,RM_KEY,0))="","",INDEX(RM_L_BI,MATCH($U523,RM_KEY,0))),"")</f>
        <v/>
      </c>
      <c r="AZ523" s="94" t="str">
        <f>IFERROR(IF(INDEX(RM_L_Exp,MATCH($U523,RM_KEY,0))="","",INDEX(RM_L_Exp,MATCH($U523,RM_KEY,0))),"")</f>
        <v/>
      </c>
      <c r="BA523" s="94" t="str">
        <f>IFERROR(IF(INDEX(RM_L_Edu,MATCH($U523,RM_KEY,0))="","",INDEX(RM_L_Edu,MATCH($U523,RM_KEY,0))),"")</f>
        <v/>
      </c>
      <c r="BB523" s="89" t="n"/>
      <c r="BC523" s="90" t="n"/>
      <c r="BD523" s="90" t="n"/>
      <c r="BE523" s="90" t="n"/>
      <c r="BF523" s="90" t="n"/>
      <c r="BG523" s="90" t="inlineStr">
        <is>
          <t>H</t>
        </is>
      </c>
      <c r="BH523" s="90" t="inlineStr">
        <is>
          <t>M</t>
        </is>
      </c>
      <c r="BI523" s="93" t="n"/>
      <c r="BJ523" s="94" t="n"/>
      <c r="BK523" s="94" t="n"/>
      <c r="BL523" s="94" t="n"/>
      <c r="BM523" s="94" t="n"/>
      <c r="BN523" s="94" t="n"/>
      <c r="BO523" s="94" t="n"/>
      <c r="BP523" s="63" t="n"/>
      <c r="BQ523" s="95" t="str">
        <f>IF(CY523=0,"",IF(BP523&lt;&gt;"",BP523,IF(LEFT(W523,1)="X",W523,IF(OR(W523="B+",W523="C+"),INDEX(LAD_PC,MAX(1,MIN(14,MATCH(W523,LAD_PC,0)+IF((DA523-CZ523)&gt;=0.5,1,IF((DA523-CZ523)&lt;=-0.5,-1,0))))),INDEX(LAD_STD,MAX(1,MIN(12,MATCH(W523,LAD_STD,0)+IF((DA523-CZ523)&gt;=0.5,1,IF((DA523-CZ523)&lt;=-0.5,-1,0)))))))))</f>
        <v/>
      </c>
      <c r="BR523" s="86" t="str">
        <f>IF(BQ523="","",IFERROR(CHOOSE(INDEX(B_RANK,MATCH(BQ523,B_LVL,0)),"Band A · Practitioner","Band B · Specialist / Manager","B+ · Player-Coach","Band C · Principal / Head","C+ · Player-Coach","Band D · Business leadership","Band E · Enterprise leadership"),"Band X · Consultant"))</f>
        <v/>
      </c>
      <c r="BS523" s="86" t="str">
        <f>IF(BQ523="","",IF(BQ523=W523,"• Same",IF(INDEX(B_VAL,MATCH(BQ523,B_LVL,0))&gt;INDEX(B_VAL,MATCH(W523,B_LVL,0)),"▲ Up","▼ Down")))</f>
        <v/>
      </c>
      <c r="BT523" s="95" t="str">
        <f>IF(BQ523&lt;&gt;"",BQ523,W523)</f>
        <v>A3</v>
      </c>
      <c r="BU523" s="86" t="str">
        <f>IFERROR(IF($H523="","—",IF(OR(LEFT(BT523,1)="X",LEFT(INDEX($BT$7:$BT$592,MATCH($H523,$D$7:$D$592,0)),1)="X"),"—",IF(AND(LEFT(BT523,1)="E",LEFT(INDEX($BT$7:$BT$592,MATCH($H523,$D$7:$D$592,0)),1)="E"),"Exception · Band E",IF(INDEX(B_VAL,MATCH(BT523,B_LVL,0))&gt;=INDEX(B_VAL,MATCH(INDEX($BT$7:$BT$592,MATCH($H523,$D$7:$D$592,0)),B_LVL,0)),"⚠ At or above the manager",IF(INDEX(B_RANK,MATCH(BT523,B_LVL,0))=INDEX(B_RANK,MATCH(INDEX($BT$7:$BT$592,MATCH($H523,$D$7:$D$592,0)),B_LVL,0)),"⚠ Same band as the manager","OK"))))),"—")</f>
        <v>OK</v>
      </c>
      <c r="BV523" s="64" t="n"/>
      <c r="BW523" s="20">
        <f>IFERROR(INDEX(LMH_PTS,MATCH(AG523,LMH_KEY,0)),0)</f>
        <v>9</v>
      </c>
      <c r="BX523" s="21">
        <f>IFERROR(INDEX(LMH_PTS,MATCH(AH523,LMH_KEY,0)),0)</f>
        <v>3</v>
      </c>
      <c r="BY523" s="21">
        <f>IFERROR(INDEX(LMH_PTS,MATCH(AI523,LMH_KEY,0)),0)</f>
        <v>1</v>
      </c>
      <c r="BZ523" s="21">
        <f>IFERROR(INDEX(LMH_PTS,MATCH(AJ523,LMH_KEY,0)),0)</f>
        <v>1</v>
      </c>
      <c r="CA523" s="21">
        <f>IFERROR(INDEX(LMH_PTS,MATCH(AK523,LMH_KEY,0)),0)</f>
        <v>1</v>
      </c>
      <c r="CB523" s="21">
        <f>IFERROR(INDEX(LMH_PTS,MATCH(AL523,LMH_KEY,0)),0)</f>
        <v>1</v>
      </c>
      <c r="CC523" s="21">
        <f>IFERROR(INDEX(LMH_PTS,MATCH(AM523,LMH_KEY,0)),0)</f>
        <v>1</v>
      </c>
      <c r="CD523" s="21">
        <f>IFERROR(INDEX(LMH_PTS,MATCH(IF(AU523&lt;&gt;"",AU523,AG523),LMH_KEY,0)),0)</f>
        <v>9</v>
      </c>
      <c r="CE523" s="21">
        <f>IFERROR(INDEX(LMH_PTS,MATCH(IF(AV523&lt;&gt;"",AV523,AH523),LMH_KEY,0)),0)</f>
        <v>3</v>
      </c>
      <c r="CF523" s="21">
        <f>IFERROR(INDEX(LMH_PTS,MATCH(IF(AW523&lt;&gt;"",AW523,AI523),LMH_KEY,0)),0)</f>
        <v>1</v>
      </c>
      <c r="CG523" s="21">
        <f>IFERROR(INDEX(LMH_PTS,MATCH(IF(AX523&lt;&gt;"",AX523,AJ523),LMH_KEY,0)),0)</f>
        <v>1</v>
      </c>
      <c r="CH523" s="21">
        <f>IFERROR(INDEX(LMH_PTS,MATCH(IF(AY523&lt;&gt;"",AY523,AK523),LMH_KEY,0)),0)</f>
        <v>1</v>
      </c>
      <c r="CI523" s="21">
        <f>IFERROR(INDEX(LMH_PTS,MATCH(IF(AZ523&lt;&gt;"",AZ523,AL523),LMH_KEY,0)),0)</f>
        <v>1</v>
      </c>
      <c r="CJ523" s="21">
        <f>IFERROR(INDEX(LMH_PTS,MATCH(IF(BA523&lt;&gt;"",BA523,AM523),LMH_KEY,0)),0)</f>
        <v>1</v>
      </c>
      <c r="CK523" s="21">
        <f>IF(BB523="",0,IFERROR(INDEX(LMH_STEP,MATCH(BB523,LMH_KEY,0)),0))</f>
        <v>0</v>
      </c>
      <c r="CL523" s="21">
        <f>IF(BC523="",0,IFERROR(INDEX(LMH_STEP,MATCH(BC523,LMH_KEY,0)),0))</f>
        <v>0</v>
      </c>
      <c r="CM523" s="21">
        <f>IF(BD523="",0,IFERROR(INDEX(LMH_STEP,MATCH(BD523,LMH_KEY,0)),0))</f>
        <v>0</v>
      </c>
      <c r="CN523" s="21">
        <f>IF(BE523="",0,IFERROR(INDEX(LMH_STEP,MATCH(BE523,LMH_KEY,0)),0))</f>
        <v>0</v>
      </c>
      <c r="CO523" s="21">
        <f>IF(BF523="",0,IFERROR(INDEX(LMH_STEP,MATCH(BF523,LMH_KEY,0)),0))</f>
        <v>0</v>
      </c>
      <c r="CP523" s="21">
        <f>IF(BG523="",0,IFERROR(INDEX(LMH_STEP,MATCH(BG523,LMH_KEY,0)),0))</f>
        <v>1</v>
      </c>
      <c r="CQ523" s="21">
        <f>IF(BH523="",0,IFERROR(INDEX(LMH_STEP,MATCH(BH523,LMH_KEY,0)),0))</f>
        <v>0</v>
      </c>
      <c r="CR523" s="21">
        <f>IF(BI523&lt;&gt;"",IFERROR(INDEX(LMH_STEP,MATCH(BI523,LMH_KEY,0)),0),CK523)</f>
        <v>0</v>
      </c>
      <c r="CS523" s="21">
        <f>IF(BJ523&lt;&gt;"",IFERROR(INDEX(LMH_STEP,MATCH(BJ523,LMH_KEY,0)),0),CL523)</f>
        <v>0</v>
      </c>
      <c r="CT523" s="21">
        <f>IF(BK523&lt;&gt;"",IFERROR(INDEX(LMH_STEP,MATCH(BK523,LMH_KEY,0)),0),CM523)</f>
        <v>0</v>
      </c>
      <c r="CU523" s="21">
        <f>IF(BL523&lt;&gt;"",IFERROR(INDEX(LMH_STEP,MATCH(BL523,LMH_KEY,0)),0),CN523)</f>
        <v>0</v>
      </c>
      <c r="CV523" s="21">
        <f>IF(BM523&lt;&gt;"",IFERROR(INDEX(LMH_STEP,MATCH(BM523,LMH_KEY,0)),0),CO523)</f>
        <v>0</v>
      </c>
      <c r="CW523" s="21">
        <f>IF(BN523&lt;&gt;"",IFERROR(INDEX(LMH_STEP,MATCH(BN523,LMH_KEY,0)),0),CP523)</f>
        <v>1</v>
      </c>
      <c r="CX523" s="21">
        <f>IF(BO523&lt;&gt;"",IFERROR(INDEX(LMH_STEP,MATCH(BO523,LMH_KEY,0)),0),CQ523)</f>
        <v>0</v>
      </c>
      <c r="CY523" s="21">
        <f>COUNTA(BI523:BO523)+IF(BP523&lt;&gt;"",1,0)+IFERROR(INDEX(RM_LCNT,MATCH($U523,RM_KEY,0)),0)</f>
        <v>0</v>
      </c>
      <c r="CZ523" s="21">
        <f>IF((BW523+BX523+BY523+BZ523+CA523+CB523+CC523)=0,0,(BW523*CK523+BX523*CL523+BY523*CM523+BZ523*CN523+CA523*CO523+CB523*CP523+CC523*CQ523)/(BW523+BX523+BY523+BZ523+CA523+CB523+CC523))</f>
        <v>0.0588235294117647</v>
      </c>
      <c r="DA523" s="21">
        <f>IF((CD523+CE523+CF523+CG523+CH523+CI523+CJ523)=0,0,(CD523*CR523+CE523*CS523+CF523*CT523+CG523*CU523+CH523*CV523+CI523*CW523+CJ523*CX523)/(CD523+CE523+CF523+CG523+CH523+CI523+CJ523))</f>
        <v>0.0588235294117647</v>
      </c>
    </row>
    <row r="524" ht="70" customHeight="1">
      <c r="A524" s="59" t="inlineStr">
        <is>
          <t>CARBON</t>
        </is>
      </c>
      <c r="B524" s="17" t="inlineStr">
        <is>
          <t>Technology</t>
        </is>
      </c>
      <c r="C524" s="17" t="n">
        <v>3</v>
      </c>
      <c r="D524" s="17" t="inlineStr">
        <is>
          <t>IRIS1797</t>
        </is>
      </c>
      <c r="E524" s="17" t="inlineStr">
        <is>
          <t>Rahul Mejari</t>
        </is>
      </c>
      <c r="F524" s="17" t="inlineStr">
        <is>
          <t>Senior UI Developer</t>
        </is>
      </c>
      <c r="G524" s="17" t="inlineStr">
        <is>
          <t>Sarfaraz Badi</t>
        </is>
      </c>
      <c r="H524" s="17" t="inlineStr">
        <is>
          <t>IRIS1986</t>
        </is>
      </c>
      <c r="I524" s="17" t="n">
        <v>14</v>
      </c>
      <c r="J524" s="17" t="inlineStr">
        <is>
          <t>B.E</t>
        </is>
      </c>
      <c r="K524" s="17" t="inlineStr">
        <is>
          <t>L4 – Senior</t>
        </is>
      </c>
      <c r="L524" s="82" t="inlineStr">
        <is>
          <t>20 of 20</t>
        </is>
      </c>
      <c r="M524" s="83" t="inlineStr">
        <is>
          <t>The core purpose of my role is to translate business and user requirements into scalable, high-quality, and user-friendly frontend solutions.; Decide code approach</t>
        </is>
      </c>
      <c r="N524" s="83" t="inlineStr">
        <is>
          <t>Annual · set by manager: 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t>
        </is>
      </c>
      <c r="O524" s="83" t="inlineStr">
        <is>
          <t>Latest rating: Not rated · manager · 9-box: Underperformer / Exit Risk</t>
        </is>
      </c>
      <c r="P524" s="83" t="inlineStr">
        <is>
          <t>Complexity &amp; Expertise: A2: React/HTML/CSS front-end coding; 'UI architecture' named without any concrete example → moved down 0.5
Autonomy &amp; Decision: A2: Decides the code approach → moved down 0.5
Accountability &amp; Impact: A2: own survey / KRA answers · summarised by the rater; not quoted → moved down 0.5
Leadership &amp; Strategy: A1: No guiding or reviewing of others described → moved down 0.5</t>
        </is>
      </c>
      <c r="Q524" s="84" t="inlineStr">
        <is>
          <t>Open ▸</t>
        </is>
      </c>
      <c r="R524" s="84" t="inlineStr">
        <is>
          <t>Card ▸</t>
        </is>
      </c>
      <c r="S524" s="85" t="inlineStr">
        <is>
          <t>Engineering &amp; Development</t>
        </is>
      </c>
      <c r="T524" s="86" t="inlineStr">
        <is>
          <t>Front-End / UI Development</t>
        </is>
      </c>
      <c r="U524" s="86" t="inlineStr">
        <is>
          <t>R036</t>
        </is>
      </c>
      <c r="V524" s="86" t="inlineStr">
        <is>
          <t>Front-End / UI Development · IC</t>
        </is>
      </c>
      <c r="W524" s="101" t="inlineStr">
        <is>
          <t>A3</t>
        </is>
      </c>
      <c r="X524" s="86" t="inlineStr">
        <is>
          <t>Band A · Practitioner</t>
        </is>
      </c>
      <c r="Y524" s="86" t="inlineStr">
        <is>
          <t>Senior UI Developer</t>
        </is>
      </c>
      <c r="Z524" s="86" t="n"/>
      <c r="AA524" s="86" t="inlineStr">
        <is>
          <t>Placed at A3 by the evidence: six ratings × market-derived weights and rules R1–R13 · no move needed for the reporting line</t>
        </is>
      </c>
      <c r="AB524" s="86" t="n"/>
      <c r="AC524" s="88" t="inlineStr">
        <is>
          <t>A3</t>
        </is>
      </c>
      <c r="AD524" s="21" t="inlineStr">
        <is>
          <t>High · 14 yrs vs market 2–5 yrs for A3</t>
        </is>
      </c>
      <c r="AE524" s="21" t="n"/>
      <c r="AF524" s="21" t="inlineStr">
        <is>
          <t>P2 · SFIA 3 Apply</t>
        </is>
      </c>
      <c r="AG524" s="89" t="str">
        <f>IFERROR(IF(INDEX(RM_I_C,MATCH($U524,RM_KEY,0))="","",INDEX(RM_I_C,MATCH($U524,RM_KEY,0))),"")</f>
        <v>H</v>
      </c>
      <c r="AH524" s="90" t="str">
        <f>IFERROR(IF(INDEX(RM_I_Au,MATCH($U524,RM_KEY,0))="","",INDEX(RM_I_Au,MATCH($U524,RM_KEY,0))),"")</f>
        <v>M</v>
      </c>
      <c r="AI524" s="90" t="str">
        <f>IFERROR(IF(INDEX(RM_I_Ac,MATCH($U524,RM_KEY,0))="","",INDEX(RM_I_Ac,MATCH($U524,RM_KEY,0))),"")</f>
        <v>L</v>
      </c>
      <c r="AJ524" s="90" t="str">
        <f>IFERROR(IF(INDEX(RM_I_L,MATCH($U524,RM_KEY,0))="","",INDEX(RM_I_L,MATCH($U524,RM_KEY,0))),"")</f>
        <v>L</v>
      </c>
      <c r="AK524" s="90" t="str">
        <f>IFERROR(IF(INDEX(RM_I_BI,MATCH($U524,RM_KEY,0))="","",INDEX(RM_I_BI,MATCH($U524,RM_KEY,0))),"")</f>
        <v>L</v>
      </c>
      <c r="AL524" s="90" t="str">
        <f>IFERROR(IF(INDEX(RM_I_Exp,MATCH($U524,RM_KEY,0))="","",INDEX(RM_I_Exp,MATCH($U524,RM_KEY,0))),"")</f>
        <v>L</v>
      </c>
      <c r="AM524" s="90" t="str">
        <f>IFERROR(IF(INDEX(RM_I_Edu,MATCH($U524,RM_KEY,0))="","",INDEX(RM_I_Edu,MATCH($U524,RM_KEY,0))),"")</f>
        <v>L</v>
      </c>
      <c r="AN524" s="91" t="str">
        <f>IFERROR(IF(INDEX(RM_M_C,MATCH($U524,RM_KEY,0))="","",INDEX(RM_M_C,MATCH($U524,RM_KEY,0))),"")</f>
        <v>H</v>
      </c>
      <c r="AO524" s="92" t="str">
        <f>IFERROR(IF(INDEX(RM_M_Au,MATCH($U524,RM_KEY,0))="","",INDEX(RM_M_Au,MATCH($U524,RM_KEY,0))),"")</f>
        <v>M</v>
      </c>
      <c r="AP524" s="92" t="str">
        <f>IFERROR(IF(INDEX(RM_M_Ac,MATCH($U524,RM_KEY,0))="","",INDEX(RM_M_Ac,MATCH($U524,RM_KEY,0))),"")</f>
        <v>M</v>
      </c>
      <c r="AQ524" s="92" t="str">
        <f>IFERROR(IF(INDEX(RM_M_L,MATCH($U524,RM_KEY,0))="","",INDEX(RM_M_L,MATCH($U524,RM_KEY,0))),"")</f>
        <v>L</v>
      </c>
      <c r="AR524" s="92" t="str">
        <f>IFERROR(IF(INDEX(RM_M_BI,MATCH($U524,RM_KEY,0))="","",INDEX(RM_M_BI,MATCH($U524,RM_KEY,0))),"")</f>
        <v>L</v>
      </c>
      <c r="AS524" s="92" t="str">
        <f>IFERROR(IF(INDEX(RM_M_Exp,MATCH($U524,RM_KEY,0))="","",INDEX(RM_M_Exp,MATCH($U524,RM_KEY,0))),"")</f>
        <v>L</v>
      </c>
      <c r="AT524" s="92" t="str">
        <f>IFERROR(IF(INDEX(RM_M_Edu,MATCH($U524,RM_KEY,0))="","",INDEX(RM_M_Edu,MATCH($U524,RM_KEY,0))),"")</f>
        <v>L</v>
      </c>
      <c r="AU524" s="93" t="str">
        <f>IFERROR(IF(INDEX(RM_L_C,MATCH($U524,RM_KEY,0))="","",INDEX(RM_L_C,MATCH($U524,RM_KEY,0))),"")</f>
        <v/>
      </c>
      <c r="AV524" s="94" t="str">
        <f>IFERROR(IF(INDEX(RM_L_Au,MATCH($U524,RM_KEY,0))="","",INDEX(RM_L_Au,MATCH($U524,RM_KEY,0))),"")</f>
        <v/>
      </c>
      <c r="AW524" s="94" t="str">
        <f>IFERROR(IF(INDEX(RM_L_Ac,MATCH($U524,RM_KEY,0))="","",INDEX(RM_L_Ac,MATCH($U524,RM_KEY,0))),"")</f>
        <v/>
      </c>
      <c r="AX524" s="94" t="str">
        <f>IFERROR(IF(INDEX(RM_L_L,MATCH($U524,RM_KEY,0))="","",INDEX(RM_L_L,MATCH($U524,RM_KEY,0))),"")</f>
        <v/>
      </c>
      <c r="AY524" s="94" t="str">
        <f>IFERROR(IF(INDEX(RM_L_BI,MATCH($U524,RM_KEY,0))="","",INDEX(RM_L_BI,MATCH($U524,RM_KEY,0))),"")</f>
        <v/>
      </c>
      <c r="AZ524" s="94" t="str">
        <f>IFERROR(IF(INDEX(RM_L_Exp,MATCH($U524,RM_KEY,0))="","",INDEX(RM_L_Exp,MATCH($U524,RM_KEY,0))),"")</f>
        <v/>
      </c>
      <c r="BA524" s="94" t="str">
        <f>IFERROR(IF(INDEX(RM_L_Edu,MATCH($U524,RM_KEY,0))="","",INDEX(RM_L_Edu,MATCH($U524,RM_KEY,0))),"")</f>
        <v/>
      </c>
      <c r="BB524" s="89" t="inlineStr">
        <is>
          <t>M</t>
        </is>
      </c>
      <c r="BC524" s="90" t="inlineStr">
        <is>
          <t>M</t>
        </is>
      </c>
      <c r="BD524" s="90" t="inlineStr">
        <is>
          <t>M</t>
        </is>
      </c>
      <c r="BE524" s="90" t="inlineStr">
        <is>
          <t>L</t>
        </is>
      </c>
      <c r="BF524" s="90" t="n"/>
      <c r="BG524" s="90" t="inlineStr">
        <is>
          <t>H</t>
        </is>
      </c>
      <c r="BH524" s="90" t="inlineStr">
        <is>
          <t>M</t>
        </is>
      </c>
      <c r="BI524" s="93" t="n"/>
      <c r="BJ524" s="94" t="n"/>
      <c r="BK524" s="94" t="n"/>
      <c r="BL524" s="94" t="n"/>
      <c r="BM524" s="94" t="n"/>
      <c r="BN524" s="94" t="n"/>
      <c r="BO524" s="94" t="n"/>
      <c r="BP524" s="63" t="n"/>
      <c r="BQ524" s="95" t="str">
        <f>IF(CY524=0,"",IF(BP524&lt;&gt;"",BP524,IF(LEFT(W524,1)="X",W524,IF(OR(W524="B+",W524="C+"),INDEX(LAD_PC,MAX(1,MIN(14,MATCH(W524,LAD_PC,0)+IF((DA524-CZ524)&gt;=0.5,1,IF((DA524-CZ524)&lt;=-0.5,-1,0))))),INDEX(LAD_STD,MAX(1,MIN(12,MATCH(W524,LAD_STD,0)+IF((DA524-CZ524)&gt;=0.5,1,IF((DA524-CZ524)&lt;=-0.5,-1,0)))))))))</f>
        <v/>
      </c>
      <c r="BR524" s="86" t="str">
        <f>IF(BQ524="","",IFERROR(CHOOSE(INDEX(B_RANK,MATCH(BQ524,B_LVL,0)),"Band A · Practitioner","Band B · Specialist / Manager","B+ · Player-Coach","Band C · Principal / Head","C+ · Player-Coach","Band D · Business leadership","Band E · Enterprise leadership"),"Band X · Consultant"))</f>
        <v/>
      </c>
      <c r="BS524" s="86" t="str">
        <f>IF(BQ524="","",IF(BQ524=W524,"• Same",IF(INDEX(B_VAL,MATCH(BQ524,B_LVL,0))&gt;INDEX(B_VAL,MATCH(W524,B_LVL,0)),"▲ Up","▼ Down")))</f>
        <v/>
      </c>
      <c r="BT524" s="95" t="str">
        <f>IF(BQ524&lt;&gt;"",BQ524,W524)</f>
        <v>A3</v>
      </c>
      <c r="BU524" s="86" t="str">
        <f>IFERROR(IF($H524="","—",IF(OR(LEFT(BT524,1)="X",LEFT(INDEX($BT$7:$BT$592,MATCH($H524,$D$7:$D$592,0)),1)="X"),"—",IF(AND(LEFT(BT524,1)="E",LEFT(INDEX($BT$7:$BT$592,MATCH($H524,$D$7:$D$592,0)),1)="E"),"Exception · Band E",IF(INDEX(B_VAL,MATCH(BT524,B_LVL,0))&gt;=INDEX(B_VAL,MATCH(INDEX($BT$7:$BT$592,MATCH($H524,$D$7:$D$592,0)),B_LVL,0)),"⚠ At or above the manager",IF(INDEX(B_RANK,MATCH(BT524,B_LVL,0))=INDEX(B_RANK,MATCH(INDEX($BT$7:$BT$592,MATCH($H524,$D$7:$D$592,0)),B_LVL,0)),"⚠ Same band as the manager","OK"))))),"—")</f>
        <v>OK</v>
      </c>
      <c r="BV524" s="64" t="n"/>
      <c r="BW524" s="20">
        <f>IFERROR(INDEX(LMH_PTS,MATCH(AG524,LMH_KEY,0)),0)</f>
        <v>9</v>
      </c>
      <c r="BX524" s="21">
        <f>IFERROR(INDEX(LMH_PTS,MATCH(AH524,LMH_KEY,0)),0)</f>
        <v>3</v>
      </c>
      <c r="BY524" s="21">
        <f>IFERROR(INDEX(LMH_PTS,MATCH(AI524,LMH_KEY,0)),0)</f>
        <v>1</v>
      </c>
      <c r="BZ524" s="21">
        <f>IFERROR(INDEX(LMH_PTS,MATCH(AJ524,LMH_KEY,0)),0)</f>
        <v>1</v>
      </c>
      <c r="CA524" s="21">
        <f>IFERROR(INDEX(LMH_PTS,MATCH(AK524,LMH_KEY,0)),0)</f>
        <v>1</v>
      </c>
      <c r="CB524" s="21">
        <f>IFERROR(INDEX(LMH_PTS,MATCH(AL524,LMH_KEY,0)),0)</f>
        <v>1</v>
      </c>
      <c r="CC524" s="21">
        <f>IFERROR(INDEX(LMH_PTS,MATCH(AM524,LMH_KEY,0)),0)</f>
        <v>1</v>
      </c>
      <c r="CD524" s="21">
        <f>IFERROR(INDEX(LMH_PTS,MATCH(IF(AU524&lt;&gt;"",AU524,AG524),LMH_KEY,0)),0)</f>
        <v>9</v>
      </c>
      <c r="CE524" s="21">
        <f>IFERROR(INDEX(LMH_PTS,MATCH(IF(AV524&lt;&gt;"",AV524,AH524),LMH_KEY,0)),0)</f>
        <v>3</v>
      </c>
      <c r="CF524" s="21">
        <f>IFERROR(INDEX(LMH_PTS,MATCH(IF(AW524&lt;&gt;"",AW524,AI524),LMH_KEY,0)),0)</f>
        <v>1</v>
      </c>
      <c r="CG524" s="21">
        <f>IFERROR(INDEX(LMH_PTS,MATCH(IF(AX524&lt;&gt;"",AX524,AJ524),LMH_KEY,0)),0)</f>
        <v>1</v>
      </c>
      <c r="CH524" s="21">
        <f>IFERROR(INDEX(LMH_PTS,MATCH(IF(AY524&lt;&gt;"",AY524,AK524),LMH_KEY,0)),0)</f>
        <v>1</v>
      </c>
      <c r="CI524" s="21">
        <f>IFERROR(INDEX(LMH_PTS,MATCH(IF(AZ524&lt;&gt;"",AZ524,AL524),LMH_KEY,0)),0)</f>
        <v>1</v>
      </c>
      <c r="CJ524" s="21">
        <f>IFERROR(INDEX(LMH_PTS,MATCH(IF(BA524&lt;&gt;"",BA524,AM524),LMH_KEY,0)),0)</f>
        <v>1</v>
      </c>
      <c r="CK524" s="21">
        <f>IF(BB524="",0,IFERROR(INDEX(LMH_STEP,MATCH(BB524,LMH_KEY,0)),0))</f>
        <v>0</v>
      </c>
      <c r="CL524" s="21">
        <f>IF(BC524="",0,IFERROR(INDEX(LMH_STEP,MATCH(BC524,LMH_KEY,0)),0))</f>
        <v>0</v>
      </c>
      <c r="CM524" s="21">
        <f>IF(BD524="",0,IFERROR(INDEX(LMH_STEP,MATCH(BD524,LMH_KEY,0)),0))</f>
        <v>0</v>
      </c>
      <c r="CN524" s="21">
        <f>IF(BE524="",0,IFERROR(INDEX(LMH_STEP,MATCH(BE524,LMH_KEY,0)),0))</f>
        <v>-1</v>
      </c>
      <c r="CO524" s="21">
        <f>IF(BF524="",0,IFERROR(INDEX(LMH_STEP,MATCH(BF524,LMH_KEY,0)),0))</f>
        <v>0</v>
      </c>
      <c r="CP524" s="21">
        <f>IF(BG524="",0,IFERROR(INDEX(LMH_STEP,MATCH(BG524,LMH_KEY,0)),0))</f>
        <v>1</v>
      </c>
      <c r="CQ524" s="21">
        <f>IF(BH524="",0,IFERROR(INDEX(LMH_STEP,MATCH(BH524,LMH_KEY,0)),0))</f>
        <v>0</v>
      </c>
      <c r="CR524" s="21">
        <f>IF(BI524&lt;&gt;"",IFERROR(INDEX(LMH_STEP,MATCH(BI524,LMH_KEY,0)),0),CK524)</f>
        <v>0</v>
      </c>
      <c r="CS524" s="21">
        <f>IF(BJ524&lt;&gt;"",IFERROR(INDEX(LMH_STEP,MATCH(BJ524,LMH_KEY,0)),0),CL524)</f>
        <v>0</v>
      </c>
      <c r="CT524" s="21">
        <f>IF(BK524&lt;&gt;"",IFERROR(INDEX(LMH_STEP,MATCH(BK524,LMH_KEY,0)),0),CM524)</f>
        <v>0</v>
      </c>
      <c r="CU524" s="21">
        <f>IF(BL524&lt;&gt;"",IFERROR(INDEX(LMH_STEP,MATCH(BL524,LMH_KEY,0)),0),CN524)</f>
        <v>-1</v>
      </c>
      <c r="CV524" s="21">
        <f>IF(BM524&lt;&gt;"",IFERROR(INDEX(LMH_STEP,MATCH(BM524,LMH_KEY,0)),0),CO524)</f>
        <v>0</v>
      </c>
      <c r="CW524" s="21">
        <f>IF(BN524&lt;&gt;"",IFERROR(INDEX(LMH_STEP,MATCH(BN524,LMH_KEY,0)),0),CP524)</f>
        <v>1</v>
      </c>
      <c r="CX524" s="21">
        <f>IF(BO524&lt;&gt;"",IFERROR(INDEX(LMH_STEP,MATCH(BO524,LMH_KEY,0)),0),CQ524)</f>
        <v>0</v>
      </c>
      <c r="CY524" s="21">
        <f>COUNTA(BI524:BO524)+IF(BP524&lt;&gt;"",1,0)+IFERROR(INDEX(RM_LCNT,MATCH($U524,RM_KEY,0)),0)</f>
        <v>0</v>
      </c>
      <c r="CZ524" s="21">
        <f>IF((BW524+BX524+BY524+BZ524+CA524+CB524+CC524)=0,0,(BW524*CK524+BX524*CL524+BY524*CM524+BZ524*CN524+CA524*CO524+CB524*CP524+CC524*CQ524)/(BW524+BX524+BY524+BZ524+CA524+CB524+CC524))</f>
        <v>0</v>
      </c>
      <c r="DA524" s="21">
        <f>IF((CD524+CE524+CF524+CG524+CH524+CI524+CJ524)=0,0,(CD524*CR524+CE524*CS524+CF524*CT524+CG524*CU524+CH524*CV524+CI524*CW524+CJ524*CX524)/(CD524+CE524+CF524+CG524+CH524+CI524+CJ524))</f>
        <v>0</v>
      </c>
    </row>
    <row r="525" ht="70" customHeight="1">
      <c r="A525" s="59" t="inlineStr">
        <is>
          <t>CARBON</t>
        </is>
      </c>
      <c r="B525" s="17" t="inlineStr">
        <is>
          <t>Technology</t>
        </is>
      </c>
      <c r="C525" s="17" t="n">
        <v>2</v>
      </c>
      <c r="D525" s="17" t="inlineStr">
        <is>
          <t>IRIS1535</t>
        </is>
      </c>
      <c r="E525" s="17" t="inlineStr">
        <is>
          <t>Siddhesh Kadam</t>
        </is>
      </c>
      <c r="F525" s="17" t="inlineStr">
        <is>
          <t>Senior Software Engineer</t>
        </is>
      </c>
      <c r="G525" s="17" t="inlineStr">
        <is>
          <t>Ashish Singhvi</t>
        </is>
      </c>
      <c r="H525" s="17" t="inlineStr">
        <is>
          <t>IRIS0249</t>
        </is>
      </c>
      <c r="I525" s="17" t="n">
        <v>11.4</v>
      </c>
      <c r="J525" s="17" t="inlineStr">
        <is>
          <t>B.E</t>
        </is>
      </c>
      <c r="K525" s="17" t="inlineStr">
        <is>
          <t>L4 – Senior</t>
        </is>
      </c>
      <c r="L525" s="82" t="inlineStr">
        <is>
          <t>20 of 20</t>
        </is>
      </c>
      <c r="M525" s="83"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t>
        </is>
      </c>
      <c r="N525" s="83" t="inlineStr">
        <is>
          <t>Annual · set by manager: 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t>
        </is>
      </c>
      <c r="O525" s="83" t="inlineStr">
        <is>
          <t>Latest rating: Not rated · manager · 9-box: Not placed · manager</t>
        </is>
      </c>
      <c r="P525" s="83" t="n"/>
      <c r="Q525" s="84" t="inlineStr">
        <is>
          <t>Open ▸</t>
        </is>
      </c>
      <c r="R525" s="84" t="inlineStr">
        <is>
          <t>Card ▸</t>
        </is>
      </c>
      <c r="S525" s="85" t="inlineStr">
        <is>
          <t>Engineering &amp; Development</t>
        </is>
      </c>
      <c r="T525" s="86" t="inlineStr">
        <is>
          <t>Backend Development</t>
        </is>
      </c>
      <c r="U525" s="86" t="inlineStr">
        <is>
          <t>R032</t>
        </is>
      </c>
      <c r="V525" s="86" t="inlineStr">
        <is>
          <t>Backend Development · IC</t>
        </is>
      </c>
      <c r="W525" s="98" t="inlineStr">
        <is>
          <t>C1</t>
        </is>
      </c>
      <c r="X525" s="86" t="inlineStr">
        <is>
          <t>Band C · Principal / Head</t>
        </is>
      </c>
      <c r="Y525" s="86" t="inlineStr">
        <is>
          <t>Principal – Backend Development – POD Lead</t>
        </is>
      </c>
      <c r="Z525" s="100" t="inlineStr">
        <is>
          <t>Senior Technical Specialist – POD Lead → Principal – Backend Development – POD Lead</t>
        </is>
      </c>
      <c r="AA525" s="86" t="inlineStr">
        <is>
          <t>Evidence level B2 · moved up to C1 so that no reportee shares a band with their manager, with the fewest moves across IRIS</t>
        </is>
      </c>
      <c r="AB525" s="86" t="n"/>
      <c r="AC525" s="88" t="inlineStr">
        <is>
          <t>B2</t>
        </is>
      </c>
      <c r="AD525" s="21" t="inlineStr">
        <is>
          <t>Low · 11.4 yrs vs market 12–17 yrs for C1</t>
        </is>
      </c>
      <c r="AE525" s="21" t="inlineStr">
        <is>
          <t>3 direct reports · norm 5–8, mostly managers</t>
        </is>
      </c>
      <c r="AF525" s="21" t="inlineStr">
        <is>
          <t>P6 / M5 · SFIA 5–6</t>
        </is>
      </c>
      <c r="AG525" s="89" t="str">
        <f>IFERROR(IF(INDEX(RM_I_C,MATCH($U525,RM_KEY,0))="","",INDEX(RM_I_C,MATCH($U525,RM_KEY,0))),"")</f>
        <v>H</v>
      </c>
      <c r="AH525" s="90" t="str">
        <f>IFERROR(IF(INDEX(RM_I_Au,MATCH($U525,RM_KEY,0))="","",INDEX(RM_I_Au,MATCH($U525,RM_KEY,0))),"")</f>
        <v>M</v>
      </c>
      <c r="AI525" s="90" t="str">
        <f>IFERROR(IF(INDEX(RM_I_Ac,MATCH($U525,RM_KEY,0))="","",INDEX(RM_I_Ac,MATCH($U525,RM_KEY,0))),"")</f>
        <v>L</v>
      </c>
      <c r="AJ525" s="90" t="str">
        <f>IFERROR(IF(INDEX(RM_I_L,MATCH($U525,RM_KEY,0))="","",INDEX(RM_I_L,MATCH($U525,RM_KEY,0))),"")</f>
        <v>L</v>
      </c>
      <c r="AK525" s="90" t="str">
        <f>IFERROR(IF(INDEX(RM_I_BI,MATCH($U525,RM_KEY,0))="","",INDEX(RM_I_BI,MATCH($U525,RM_KEY,0))),"")</f>
        <v>L</v>
      </c>
      <c r="AL525" s="90" t="str">
        <f>IFERROR(IF(INDEX(RM_I_Exp,MATCH($U525,RM_KEY,0))="","",INDEX(RM_I_Exp,MATCH($U525,RM_KEY,0))),"")</f>
        <v>L</v>
      </c>
      <c r="AM525" s="90" t="str">
        <f>IFERROR(IF(INDEX(RM_I_Edu,MATCH($U525,RM_KEY,0))="","",INDEX(RM_I_Edu,MATCH($U525,RM_KEY,0))),"")</f>
        <v>L</v>
      </c>
      <c r="AN525" s="91" t="str">
        <f>IFERROR(IF(INDEX(RM_M_C,MATCH($U525,RM_KEY,0))="","",INDEX(RM_M_C,MATCH($U525,RM_KEY,0))),"")</f>
        <v>H</v>
      </c>
      <c r="AO525" s="92" t="str">
        <f>IFERROR(IF(INDEX(RM_M_Au,MATCH($U525,RM_KEY,0))="","",INDEX(RM_M_Au,MATCH($U525,RM_KEY,0))),"")</f>
        <v>M</v>
      </c>
      <c r="AP525" s="92" t="str">
        <f>IFERROR(IF(INDEX(RM_M_Ac,MATCH($U525,RM_KEY,0))="","",INDEX(RM_M_Ac,MATCH($U525,RM_KEY,0))),"")</f>
        <v>M</v>
      </c>
      <c r="AQ525" s="92" t="str">
        <f>IFERROR(IF(INDEX(RM_M_L,MATCH($U525,RM_KEY,0))="","",INDEX(RM_M_L,MATCH($U525,RM_KEY,0))),"")</f>
        <v>L</v>
      </c>
      <c r="AR525" s="92" t="str">
        <f>IFERROR(IF(INDEX(RM_M_BI,MATCH($U525,RM_KEY,0))="","",INDEX(RM_M_BI,MATCH($U525,RM_KEY,0))),"")</f>
        <v>L</v>
      </c>
      <c r="AS525" s="92" t="str">
        <f>IFERROR(IF(INDEX(RM_M_Exp,MATCH($U525,RM_KEY,0))="","",INDEX(RM_M_Exp,MATCH($U525,RM_KEY,0))),"")</f>
        <v>L</v>
      </c>
      <c r="AT525" s="92" t="str">
        <f>IFERROR(IF(INDEX(RM_M_Edu,MATCH($U525,RM_KEY,0))="","",INDEX(RM_M_Edu,MATCH($U525,RM_KEY,0))),"")</f>
        <v>L</v>
      </c>
      <c r="AU525" s="93" t="str">
        <f>IFERROR(IF(INDEX(RM_L_C,MATCH($U525,RM_KEY,0))="","",INDEX(RM_L_C,MATCH($U525,RM_KEY,0))),"")</f>
        <v/>
      </c>
      <c r="AV525" s="94" t="str">
        <f>IFERROR(IF(INDEX(RM_L_Au,MATCH($U525,RM_KEY,0))="","",INDEX(RM_L_Au,MATCH($U525,RM_KEY,0))),"")</f>
        <v/>
      </c>
      <c r="AW525" s="94" t="str">
        <f>IFERROR(IF(INDEX(RM_L_Ac,MATCH($U525,RM_KEY,0))="","",INDEX(RM_L_Ac,MATCH($U525,RM_KEY,0))),"")</f>
        <v/>
      </c>
      <c r="AX525" s="94" t="str">
        <f>IFERROR(IF(INDEX(RM_L_L,MATCH($U525,RM_KEY,0))="","",INDEX(RM_L_L,MATCH($U525,RM_KEY,0))),"")</f>
        <v/>
      </c>
      <c r="AY525" s="94" t="str">
        <f>IFERROR(IF(INDEX(RM_L_BI,MATCH($U525,RM_KEY,0))="","",INDEX(RM_L_BI,MATCH($U525,RM_KEY,0))),"")</f>
        <v/>
      </c>
      <c r="AZ525" s="94" t="str">
        <f>IFERROR(IF(INDEX(RM_L_Exp,MATCH($U525,RM_KEY,0))="","",INDEX(RM_L_Exp,MATCH($U525,RM_KEY,0))),"")</f>
        <v/>
      </c>
      <c r="BA525" s="94" t="str">
        <f>IFERROR(IF(INDEX(RM_L_Edu,MATCH($U525,RM_KEY,0))="","",INDEX(RM_L_Edu,MATCH($U525,RM_KEY,0))),"")</f>
        <v/>
      </c>
      <c r="BB525" s="89" t="n"/>
      <c r="BC525" s="90" t="n"/>
      <c r="BD525" s="90" t="n"/>
      <c r="BE525" s="90" t="n"/>
      <c r="BF525" s="90" t="n"/>
      <c r="BG525" s="90" t="inlineStr">
        <is>
          <t>M</t>
        </is>
      </c>
      <c r="BH525" s="90" t="inlineStr">
        <is>
          <t>L</t>
        </is>
      </c>
      <c r="BI525" s="93" t="n"/>
      <c r="BJ525" s="94" t="n"/>
      <c r="BK525" s="94" t="n"/>
      <c r="BL525" s="94" t="n"/>
      <c r="BM525" s="94" t="n"/>
      <c r="BN525" s="94" t="n"/>
      <c r="BO525" s="94" t="n"/>
      <c r="BP525" s="63" t="n"/>
      <c r="BQ525" s="95" t="str">
        <f>IF(CY525=0,"",IF(BP525&lt;&gt;"",BP525,IF(LEFT(W525,1)="X",W525,IF(OR(W525="B+",W525="C+"),INDEX(LAD_PC,MAX(1,MIN(14,MATCH(W525,LAD_PC,0)+IF((DA525-CZ525)&gt;=0.5,1,IF((DA525-CZ525)&lt;=-0.5,-1,0))))),INDEX(LAD_STD,MAX(1,MIN(12,MATCH(W525,LAD_STD,0)+IF((DA525-CZ525)&gt;=0.5,1,IF((DA525-CZ525)&lt;=-0.5,-1,0)))))))))</f>
        <v/>
      </c>
      <c r="BR525" s="86" t="str">
        <f>IF(BQ525="","",IFERROR(CHOOSE(INDEX(B_RANK,MATCH(BQ525,B_LVL,0)),"Band A · Practitioner","Band B · Specialist / Manager","B+ · Player-Coach","Band C · Principal / Head","C+ · Player-Coach","Band D · Business leadership","Band E · Enterprise leadership"),"Band X · Consultant"))</f>
        <v/>
      </c>
      <c r="BS525" s="86" t="str">
        <f>IF(BQ525="","",IF(BQ525=W525,"• Same",IF(INDEX(B_VAL,MATCH(BQ525,B_LVL,0))&gt;INDEX(B_VAL,MATCH(W525,B_LVL,0)),"▲ Up","▼ Down")))</f>
        <v/>
      </c>
      <c r="BT525" s="95" t="str">
        <f>IF(BQ525&lt;&gt;"",BQ525,W525)</f>
        <v>C1</v>
      </c>
      <c r="BU525" s="86" t="str">
        <f>IFERROR(IF($H525="","—",IF(OR(LEFT(BT525,1)="X",LEFT(INDEX($BT$7:$BT$592,MATCH($H525,$D$7:$D$592,0)),1)="X"),"—",IF(AND(LEFT(BT525,1)="E",LEFT(INDEX($BT$7:$BT$592,MATCH($H525,$D$7:$D$592,0)),1)="E"),"Exception · Band E",IF(INDEX(B_VAL,MATCH(BT525,B_LVL,0))&gt;=INDEX(B_VAL,MATCH(INDEX($BT$7:$BT$592,MATCH($H525,$D$7:$D$592,0)),B_LVL,0)),"⚠ At or above the manager",IF(INDEX(B_RANK,MATCH(BT525,B_LVL,0))=INDEX(B_RANK,MATCH(INDEX($BT$7:$BT$592,MATCH($H525,$D$7:$D$592,0)),B_LVL,0)),"⚠ Same band as the manager","OK"))))),"—")</f>
        <v>OK</v>
      </c>
      <c r="BV525" s="64" t="n"/>
      <c r="BW525" s="20">
        <f>IFERROR(INDEX(LMH_PTS,MATCH(AG525,LMH_KEY,0)),0)</f>
        <v>9</v>
      </c>
      <c r="BX525" s="21">
        <f>IFERROR(INDEX(LMH_PTS,MATCH(AH525,LMH_KEY,0)),0)</f>
        <v>3</v>
      </c>
      <c r="BY525" s="21">
        <f>IFERROR(INDEX(LMH_PTS,MATCH(AI525,LMH_KEY,0)),0)</f>
        <v>1</v>
      </c>
      <c r="BZ525" s="21">
        <f>IFERROR(INDEX(LMH_PTS,MATCH(AJ525,LMH_KEY,0)),0)</f>
        <v>1</v>
      </c>
      <c r="CA525" s="21">
        <f>IFERROR(INDEX(LMH_PTS,MATCH(AK525,LMH_KEY,0)),0)</f>
        <v>1</v>
      </c>
      <c r="CB525" s="21">
        <f>IFERROR(INDEX(LMH_PTS,MATCH(AL525,LMH_KEY,0)),0)</f>
        <v>1</v>
      </c>
      <c r="CC525" s="21">
        <f>IFERROR(INDEX(LMH_PTS,MATCH(AM525,LMH_KEY,0)),0)</f>
        <v>1</v>
      </c>
      <c r="CD525" s="21">
        <f>IFERROR(INDEX(LMH_PTS,MATCH(IF(AU525&lt;&gt;"",AU525,AG525),LMH_KEY,0)),0)</f>
        <v>9</v>
      </c>
      <c r="CE525" s="21">
        <f>IFERROR(INDEX(LMH_PTS,MATCH(IF(AV525&lt;&gt;"",AV525,AH525),LMH_KEY,0)),0)</f>
        <v>3</v>
      </c>
      <c r="CF525" s="21">
        <f>IFERROR(INDEX(LMH_PTS,MATCH(IF(AW525&lt;&gt;"",AW525,AI525),LMH_KEY,0)),0)</f>
        <v>1</v>
      </c>
      <c r="CG525" s="21">
        <f>IFERROR(INDEX(LMH_PTS,MATCH(IF(AX525&lt;&gt;"",AX525,AJ525),LMH_KEY,0)),0)</f>
        <v>1</v>
      </c>
      <c r="CH525" s="21">
        <f>IFERROR(INDEX(LMH_PTS,MATCH(IF(AY525&lt;&gt;"",AY525,AK525),LMH_KEY,0)),0)</f>
        <v>1</v>
      </c>
      <c r="CI525" s="21">
        <f>IFERROR(INDEX(LMH_PTS,MATCH(IF(AZ525&lt;&gt;"",AZ525,AL525),LMH_KEY,0)),0)</f>
        <v>1</v>
      </c>
      <c r="CJ525" s="21">
        <f>IFERROR(INDEX(LMH_PTS,MATCH(IF(BA525&lt;&gt;"",BA525,AM525),LMH_KEY,0)),0)</f>
        <v>1</v>
      </c>
      <c r="CK525" s="21">
        <f>IF(BB525="",0,IFERROR(INDEX(LMH_STEP,MATCH(BB525,LMH_KEY,0)),0))</f>
        <v>0</v>
      </c>
      <c r="CL525" s="21">
        <f>IF(BC525="",0,IFERROR(INDEX(LMH_STEP,MATCH(BC525,LMH_KEY,0)),0))</f>
        <v>0</v>
      </c>
      <c r="CM525" s="21">
        <f>IF(BD525="",0,IFERROR(INDEX(LMH_STEP,MATCH(BD525,LMH_KEY,0)),0))</f>
        <v>0</v>
      </c>
      <c r="CN525" s="21">
        <f>IF(BE525="",0,IFERROR(INDEX(LMH_STEP,MATCH(BE525,LMH_KEY,0)),0))</f>
        <v>0</v>
      </c>
      <c r="CO525" s="21">
        <f>IF(BF525="",0,IFERROR(INDEX(LMH_STEP,MATCH(BF525,LMH_KEY,0)),0))</f>
        <v>0</v>
      </c>
      <c r="CP525" s="21">
        <f>IF(BG525="",0,IFERROR(INDEX(LMH_STEP,MATCH(BG525,LMH_KEY,0)),0))</f>
        <v>0</v>
      </c>
      <c r="CQ525" s="21">
        <f>IF(BH525="",0,IFERROR(INDEX(LMH_STEP,MATCH(BH525,LMH_KEY,0)),0))</f>
        <v>-1</v>
      </c>
      <c r="CR525" s="21">
        <f>IF(BI525&lt;&gt;"",IFERROR(INDEX(LMH_STEP,MATCH(BI525,LMH_KEY,0)),0),CK525)</f>
        <v>0</v>
      </c>
      <c r="CS525" s="21">
        <f>IF(BJ525&lt;&gt;"",IFERROR(INDEX(LMH_STEP,MATCH(BJ525,LMH_KEY,0)),0),CL525)</f>
        <v>0</v>
      </c>
      <c r="CT525" s="21">
        <f>IF(BK525&lt;&gt;"",IFERROR(INDEX(LMH_STEP,MATCH(BK525,LMH_KEY,0)),0),CM525)</f>
        <v>0</v>
      </c>
      <c r="CU525" s="21">
        <f>IF(BL525&lt;&gt;"",IFERROR(INDEX(LMH_STEP,MATCH(BL525,LMH_KEY,0)),0),CN525)</f>
        <v>0</v>
      </c>
      <c r="CV525" s="21">
        <f>IF(BM525&lt;&gt;"",IFERROR(INDEX(LMH_STEP,MATCH(BM525,LMH_KEY,0)),0),CO525)</f>
        <v>0</v>
      </c>
      <c r="CW525" s="21">
        <f>IF(BN525&lt;&gt;"",IFERROR(INDEX(LMH_STEP,MATCH(BN525,LMH_KEY,0)),0),CP525)</f>
        <v>0</v>
      </c>
      <c r="CX525" s="21">
        <f>IF(BO525&lt;&gt;"",IFERROR(INDEX(LMH_STEP,MATCH(BO525,LMH_KEY,0)),0),CQ525)</f>
        <v>-1</v>
      </c>
      <c r="CY525" s="21">
        <f>COUNTA(BI525:BO525)+IF(BP525&lt;&gt;"",1,0)+IFERROR(INDEX(RM_LCNT,MATCH($U525,RM_KEY,0)),0)</f>
        <v>0</v>
      </c>
      <c r="CZ525" s="21">
        <f>IF((BW525+BX525+BY525+BZ525+CA525+CB525+CC525)=0,0,(BW525*CK525+BX525*CL525+BY525*CM525+BZ525*CN525+CA525*CO525+CB525*CP525+CC525*CQ525)/(BW525+BX525+BY525+BZ525+CA525+CB525+CC525))</f>
        <v>-0.0588235294117647</v>
      </c>
      <c r="DA525" s="21">
        <f>IF((CD525+CE525+CF525+CG525+CH525+CI525+CJ525)=0,0,(CD525*CR525+CE525*CS525+CF525*CT525+CG525*CU525+CH525*CV525+CI525*CW525+CJ525*CX525)/(CD525+CE525+CF525+CG525+CH525+CI525+CJ525))</f>
        <v>-0.0588235294117647</v>
      </c>
    </row>
    <row r="526" ht="70" customHeight="1">
      <c r="A526" s="59" t="inlineStr">
        <is>
          <t>CARBON</t>
        </is>
      </c>
      <c r="B526" s="17" t="inlineStr">
        <is>
          <t>Technology</t>
        </is>
      </c>
      <c r="C526" s="17" t="n">
        <v>3</v>
      </c>
      <c r="D526" s="17" t="inlineStr">
        <is>
          <t>IRIS1890</t>
        </is>
      </c>
      <c r="E526" s="17" t="inlineStr">
        <is>
          <t>Hetal Chauhan</t>
        </is>
      </c>
      <c r="F526" s="17" t="inlineStr">
        <is>
          <t>Software Engineer</t>
        </is>
      </c>
      <c r="G526" s="17" t="inlineStr">
        <is>
          <t>Siddhesh Kadam</t>
        </is>
      </c>
      <c r="H526" s="17" t="inlineStr">
        <is>
          <t>IRIS1535</t>
        </is>
      </c>
      <c r="I526" s="17" t="n">
        <v>16.8</v>
      </c>
      <c r="J526" s="17" t="inlineStr">
        <is>
          <t>MCA</t>
        </is>
      </c>
      <c r="K526" s="17" t="inlineStr">
        <is>
          <t>L3 – Professional / Associate</t>
        </is>
      </c>
      <c r="L526" s="82" t="inlineStr">
        <is>
          <t>19 of 20</t>
        </is>
      </c>
      <c r="M526" s="83" t="inlineStr">
        <is>
          <t>• Role / sub-team: Technology — Software Engineer.
• Core purpose: Input not given by Participant.
• Decision-making autonomy: Input not given by Participant.
• Is this something only they do: Input not given by Participant.</t>
        </is>
      </c>
      <c r="N526" s="83" t="inlineStr">
        <is>
          <t>Annual · set by manager: 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t>
        </is>
      </c>
      <c r="O526" s="83" t="inlineStr">
        <is>
          <t>Latest rating: Not rated · manager · 9-box: Underperformer / Exit Risk</t>
        </is>
      </c>
      <c r="P526" s="83" t="inlineStr">
        <is>
          <t>Complexity &amp; Expertise: A3: Development plus requirement analysis, live-issue quick fixes and guiding team members; answers are brief → moved up 0.5
Autonomy &amp; Decision: A3: Decides quick fixes of live issues on his own → matches the start
Accountability &amp; Impact: A3: On-time delivery of product requirements; errors pass wrong message to customer → moved down 0.5
Leadership &amp; Strategy: A3: States 'guide team member' twice; 3 reports, no allocation or review described → moved down 0.5</t>
        </is>
      </c>
      <c r="Q526" s="84" t="inlineStr">
        <is>
          <t>Open ▸</t>
        </is>
      </c>
      <c r="R526" s="84" t="inlineStr">
        <is>
          <t>Card ▸</t>
        </is>
      </c>
      <c r="S526" s="85" t="inlineStr">
        <is>
          <t>Engineering &amp; Development</t>
        </is>
      </c>
      <c r="T526" s="86" t="inlineStr">
        <is>
          <t>Backend Development</t>
        </is>
      </c>
      <c r="U526" s="86" t="inlineStr">
        <is>
          <t>R032</t>
        </is>
      </c>
      <c r="V526" s="86" t="inlineStr">
        <is>
          <t>Backend Development · IC</t>
        </is>
      </c>
      <c r="W526" s="99" t="inlineStr">
        <is>
          <t>B2</t>
        </is>
      </c>
      <c r="X526" s="86" t="inlineStr">
        <is>
          <t>Band B · Specialist / Manager</t>
        </is>
      </c>
      <c r="Y526" s="86" t="inlineStr">
        <is>
          <t>Senior Technical Specialist – POD Lead</t>
        </is>
      </c>
      <c r="Z526" s="100" t="inlineStr">
        <is>
          <t>Technical Specialist – POD Lead → Senior Technical Specialist – POD Lead</t>
        </is>
      </c>
      <c r="AA526" s="86" t="inlineStr">
        <is>
          <t>Evidence level B1 · moved up to B2 so that no reportee shares a band with their manager, with the fewest moves across IRIS</t>
        </is>
      </c>
      <c r="AB526" s="86" t="n"/>
      <c r="AC526" s="88" t="inlineStr">
        <is>
          <t>A3</t>
        </is>
      </c>
      <c r="AD526" s="21" t="inlineStr">
        <is>
          <t>High · 16.8 yrs vs market 6–10 yrs for B2</t>
        </is>
      </c>
      <c r="AE526" s="21" t="inlineStr">
        <is>
          <t>3 direct reports · norm IC: none · People: 6–8 knowledge work, 8–12 standardised delivery</t>
        </is>
      </c>
      <c r="AF526" s="21" t="inlineStr">
        <is>
          <t>P4 / M3 · SFIA 4–5</t>
        </is>
      </c>
      <c r="AG526" s="89" t="str">
        <f>IFERROR(IF(INDEX(RM_I_C,MATCH($U526,RM_KEY,0))="","",INDEX(RM_I_C,MATCH($U526,RM_KEY,0))),"")</f>
        <v>H</v>
      </c>
      <c r="AH526" s="90" t="str">
        <f>IFERROR(IF(INDEX(RM_I_Au,MATCH($U526,RM_KEY,0))="","",INDEX(RM_I_Au,MATCH($U526,RM_KEY,0))),"")</f>
        <v>M</v>
      </c>
      <c r="AI526" s="90" t="str">
        <f>IFERROR(IF(INDEX(RM_I_Ac,MATCH($U526,RM_KEY,0))="","",INDEX(RM_I_Ac,MATCH($U526,RM_KEY,0))),"")</f>
        <v>L</v>
      </c>
      <c r="AJ526" s="90" t="str">
        <f>IFERROR(IF(INDEX(RM_I_L,MATCH($U526,RM_KEY,0))="","",INDEX(RM_I_L,MATCH($U526,RM_KEY,0))),"")</f>
        <v>L</v>
      </c>
      <c r="AK526" s="90" t="str">
        <f>IFERROR(IF(INDEX(RM_I_BI,MATCH($U526,RM_KEY,0))="","",INDEX(RM_I_BI,MATCH($U526,RM_KEY,0))),"")</f>
        <v>L</v>
      </c>
      <c r="AL526" s="90" t="str">
        <f>IFERROR(IF(INDEX(RM_I_Exp,MATCH($U526,RM_KEY,0))="","",INDEX(RM_I_Exp,MATCH($U526,RM_KEY,0))),"")</f>
        <v>L</v>
      </c>
      <c r="AM526" s="90" t="str">
        <f>IFERROR(IF(INDEX(RM_I_Edu,MATCH($U526,RM_KEY,0))="","",INDEX(RM_I_Edu,MATCH($U526,RM_KEY,0))),"")</f>
        <v>L</v>
      </c>
      <c r="AN526" s="91" t="str">
        <f>IFERROR(IF(INDEX(RM_M_C,MATCH($U526,RM_KEY,0))="","",INDEX(RM_M_C,MATCH($U526,RM_KEY,0))),"")</f>
        <v>H</v>
      </c>
      <c r="AO526" s="92" t="str">
        <f>IFERROR(IF(INDEX(RM_M_Au,MATCH($U526,RM_KEY,0))="","",INDEX(RM_M_Au,MATCH($U526,RM_KEY,0))),"")</f>
        <v>M</v>
      </c>
      <c r="AP526" s="92" t="str">
        <f>IFERROR(IF(INDEX(RM_M_Ac,MATCH($U526,RM_KEY,0))="","",INDEX(RM_M_Ac,MATCH($U526,RM_KEY,0))),"")</f>
        <v>M</v>
      </c>
      <c r="AQ526" s="92" t="str">
        <f>IFERROR(IF(INDEX(RM_M_L,MATCH($U526,RM_KEY,0))="","",INDEX(RM_M_L,MATCH($U526,RM_KEY,0))),"")</f>
        <v>L</v>
      </c>
      <c r="AR526" s="92" t="str">
        <f>IFERROR(IF(INDEX(RM_M_BI,MATCH($U526,RM_KEY,0))="","",INDEX(RM_M_BI,MATCH($U526,RM_KEY,0))),"")</f>
        <v>L</v>
      </c>
      <c r="AS526" s="92" t="str">
        <f>IFERROR(IF(INDEX(RM_M_Exp,MATCH($U526,RM_KEY,0))="","",INDEX(RM_M_Exp,MATCH($U526,RM_KEY,0))),"")</f>
        <v>L</v>
      </c>
      <c r="AT526" s="92" t="str">
        <f>IFERROR(IF(INDEX(RM_M_Edu,MATCH($U526,RM_KEY,0))="","",INDEX(RM_M_Edu,MATCH($U526,RM_KEY,0))),"")</f>
        <v>L</v>
      </c>
      <c r="AU526" s="93" t="str">
        <f>IFERROR(IF(INDEX(RM_L_C,MATCH($U526,RM_KEY,0))="","",INDEX(RM_L_C,MATCH($U526,RM_KEY,0))),"")</f>
        <v/>
      </c>
      <c r="AV526" s="94" t="str">
        <f>IFERROR(IF(INDEX(RM_L_Au,MATCH($U526,RM_KEY,0))="","",INDEX(RM_L_Au,MATCH($U526,RM_KEY,0))),"")</f>
        <v/>
      </c>
      <c r="AW526" s="94" t="str">
        <f>IFERROR(IF(INDEX(RM_L_Ac,MATCH($U526,RM_KEY,0))="","",INDEX(RM_L_Ac,MATCH($U526,RM_KEY,0))),"")</f>
        <v/>
      </c>
      <c r="AX526" s="94" t="str">
        <f>IFERROR(IF(INDEX(RM_L_L,MATCH($U526,RM_KEY,0))="","",INDEX(RM_L_L,MATCH($U526,RM_KEY,0))),"")</f>
        <v/>
      </c>
      <c r="AY526" s="94" t="str">
        <f>IFERROR(IF(INDEX(RM_L_BI,MATCH($U526,RM_KEY,0))="","",INDEX(RM_L_BI,MATCH($U526,RM_KEY,0))),"")</f>
        <v/>
      </c>
      <c r="AZ526" s="94" t="str">
        <f>IFERROR(IF(INDEX(RM_L_Exp,MATCH($U526,RM_KEY,0))="","",INDEX(RM_L_Exp,MATCH($U526,RM_KEY,0))),"")</f>
        <v/>
      </c>
      <c r="BA526" s="94" t="str">
        <f>IFERROR(IF(INDEX(RM_L_Edu,MATCH($U526,RM_KEY,0))="","",INDEX(RM_L_Edu,MATCH($U526,RM_KEY,0))),"")</f>
        <v/>
      </c>
      <c r="BB526" s="89" t="inlineStr">
        <is>
          <t>L</t>
        </is>
      </c>
      <c r="BC526" s="90" t="inlineStr">
        <is>
          <t>L</t>
        </is>
      </c>
      <c r="BD526" s="90" t="inlineStr">
        <is>
          <t>L</t>
        </is>
      </c>
      <c r="BE526" s="90" t="inlineStr">
        <is>
          <t>L</t>
        </is>
      </c>
      <c r="BF526" s="90" t="n"/>
      <c r="BG526" s="90" t="inlineStr">
        <is>
          <t>H</t>
        </is>
      </c>
      <c r="BH526" s="90" t="inlineStr">
        <is>
          <t>H</t>
        </is>
      </c>
      <c r="BI526" s="93" t="n"/>
      <c r="BJ526" s="94" t="n"/>
      <c r="BK526" s="94" t="n"/>
      <c r="BL526" s="94" t="n"/>
      <c r="BM526" s="94" t="n"/>
      <c r="BN526" s="94" t="n"/>
      <c r="BO526" s="94" t="n"/>
      <c r="BP526" s="63" t="n"/>
      <c r="BQ526" s="95" t="str">
        <f>IF(CY526=0,"",IF(BP526&lt;&gt;"",BP526,IF(LEFT(W526,1)="X",W526,IF(OR(W526="B+",W526="C+"),INDEX(LAD_PC,MAX(1,MIN(14,MATCH(W526,LAD_PC,0)+IF((DA526-CZ526)&gt;=0.5,1,IF((DA526-CZ526)&lt;=-0.5,-1,0))))),INDEX(LAD_STD,MAX(1,MIN(12,MATCH(W526,LAD_STD,0)+IF((DA526-CZ526)&gt;=0.5,1,IF((DA526-CZ526)&lt;=-0.5,-1,0)))))))))</f>
        <v/>
      </c>
      <c r="BR526" s="86" t="str">
        <f>IF(BQ526="","",IFERROR(CHOOSE(INDEX(B_RANK,MATCH(BQ526,B_LVL,0)),"Band A · Practitioner","Band B · Specialist / Manager","B+ · Player-Coach","Band C · Principal / Head","C+ · Player-Coach","Band D · Business leadership","Band E · Enterprise leadership"),"Band X · Consultant"))</f>
        <v/>
      </c>
      <c r="BS526" s="86" t="str">
        <f>IF(BQ526="","",IF(BQ526=W526,"• Same",IF(INDEX(B_VAL,MATCH(BQ526,B_LVL,0))&gt;INDEX(B_VAL,MATCH(W526,B_LVL,0)),"▲ Up","▼ Down")))</f>
        <v/>
      </c>
      <c r="BT526" s="95" t="str">
        <f>IF(BQ526&lt;&gt;"",BQ526,W526)</f>
        <v>B2</v>
      </c>
      <c r="BU526" s="86" t="str">
        <f>IFERROR(IF($H526="","—",IF(OR(LEFT(BT526,1)="X",LEFT(INDEX($BT$7:$BT$592,MATCH($H526,$D$7:$D$592,0)),1)="X"),"—",IF(AND(LEFT(BT526,1)="E",LEFT(INDEX($BT$7:$BT$592,MATCH($H526,$D$7:$D$592,0)),1)="E"),"Exception · Band E",IF(INDEX(B_VAL,MATCH(BT526,B_LVL,0))&gt;=INDEX(B_VAL,MATCH(INDEX($BT$7:$BT$592,MATCH($H526,$D$7:$D$592,0)),B_LVL,0)),"⚠ At or above the manager",IF(INDEX(B_RANK,MATCH(BT526,B_LVL,0))=INDEX(B_RANK,MATCH(INDEX($BT$7:$BT$592,MATCH($H526,$D$7:$D$592,0)),B_LVL,0)),"⚠ Same band as the manager","OK"))))),"—")</f>
        <v>OK</v>
      </c>
      <c r="BV526" s="64" t="n"/>
      <c r="BW526" s="20">
        <f>IFERROR(INDEX(LMH_PTS,MATCH(AG526,LMH_KEY,0)),0)</f>
        <v>9</v>
      </c>
      <c r="BX526" s="21">
        <f>IFERROR(INDEX(LMH_PTS,MATCH(AH526,LMH_KEY,0)),0)</f>
        <v>3</v>
      </c>
      <c r="BY526" s="21">
        <f>IFERROR(INDEX(LMH_PTS,MATCH(AI526,LMH_KEY,0)),0)</f>
        <v>1</v>
      </c>
      <c r="BZ526" s="21">
        <f>IFERROR(INDEX(LMH_PTS,MATCH(AJ526,LMH_KEY,0)),0)</f>
        <v>1</v>
      </c>
      <c r="CA526" s="21">
        <f>IFERROR(INDEX(LMH_PTS,MATCH(AK526,LMH_KEY,0)),0)</f>
        <v>1</v>
      </c>
      <c r="CB526" s="21">
        <f>IFERROR(INDEX(LMH_PTS,MATCH(AL526,LMH_KEY,0)),0)</f>
        <v>1</v>
      </c>
      <c r="CC526" s="21">
        <f>IFERROR(INDEX(LMH_PTS,MATCH(AM526,LMH_KEY,0)),0)</f>
        <v>1</v>
      </c>
      <c r="CD526" s="21">
        <f>IFERROR(INDEX(LMH_PTS,MATCH(IF(AU526&lt;&gt;"",AU526,AG526),LMH_KEY,0)),0)</f>
        <v>9</v>
      </c>
      <c r="CE526" s="21">
        <f>IFERROR(INDEX(LMH_PTS,MATCH(IF(AV526&lt;&gt;"",AV526,AH526),LMH_KEY,0)),0)</f>
        <v>3</v>
      </c>
      <c r="CF526" s="21">
        <f>IFERROR(INDEX(LMH_PTS,MATCH(IF(AW526&lt;&gt;"",AW526,AI526),LMH_KEY,0)),0)</f>
        <v>1</v>
      </c>
      <c r="CG526" s="21">
        <f>IFERROR(INDEX(LMH_PTS,MATCH(IF(AX526&lt;&gt;"",AX526,AJ526),LMH_KEY,0)),0)</f>
        <v>1</v>
      </c>
      <c r="CH526" s="21">
        <f>IFERROR(INDEX(LMH_PTS,MATCH(IF(AY526&lt;&gt;"",AY526,AK526),LMH_KEY,0)),0)</f>
        <v>1</v>
      </c>
      <c r="CI526" s="21">
        <f>IFERROR(INDEX(LMH_PTS,MATCH(IF(AZ526&lt;&gt;"",AZ526,AL526),LMH_KEY,0)),0)</f>
        <v>1</v>
      </c>
      <c r="CJ526" s="21">
        <f>IFERROR(INDEX(LMH_PTS,MATCH(IF(BA526&lt;&gt;"",BA526,AM526),LMH_KEY,0)),0)</f>
        <v>1</v>
      </c>
      <c r="CK526" s="21">
        <f>IF(BB526="",0,IFERROR(INDEX(LMH_STEP,MATCH(BB526,LMH_KEY,0)),0))</f>
        <v>-1</v>
      </c>
      <c r="CL526" s="21">
        <f>IF(BC526="",0,IFERROR(INDEX(LMH_STEP,MATCH(BC526,LMH_KEY,0)),0))</f>
        <v>-1</v>
      </c>
      <c r="CM526" s="21">
        <f>IF(BD526="",0,IFERROR(INDEX(LMH_STEP,MATCH(BD526,LMH_KEY,0)),0))</f>
        <v>-1</v>
      </c>
      <c r="CN526" s="21">
        <f>IF(BE526="",0,IFERROR(INDEX(LMH_STEP,MATCH(BE526,LMH_KEY,0)),0))</f>
        <v>-1</v>
      </c>
      <c r="CO526" s="21">
        <f>IF(BF526="",0,IFERROR(INDEX(LMH_STEP,MATCH(BF526,LMH_KEY,0)),0))</f>
        <v>0</v>
      </c>
      <c r="CP526" s="21">
        <f>IF(BG526="",0,IFERROR(INDEX(LMH_STEP,MATCH(BG526,LMH_KEY,0)),0))</f>
        <v>1</v>
      </c>
      <c r="CQ526" s="21">
        <f>IF(BH526="",0,IFERROR(INDEX(LMH_STEP,MATCH(BH526,LMH_KEY,0)),0))</f>
        <v>1</v>
      </c>
      <c r="CR526" s="21">
        <f>IF(BI526&lt;&gt;"",IFERROR(INDEX(LMH_STEP,MATCH(BI526,LMH_KEY,0)),0),CK526)</f>
        <v>-1</v>
      </c>
      <c r="CS526" s="21">
        <f>IF(BJ526&lt;&gt;"",IFERROR(INDEX(LMH_STEP,MATCH(BJ526,LMH_KEY,0)),0),CL526)</f>
        <v>-1</v>
      </c>
      <c r="CT526" s="21">
        <f>IF(BK526&lt;&gt;"",IFERROR(INDEX(LMH_STEP,MATCH(BK526,LMH_KEY,0)),0),CM526)</f>
        <v>-1</v>
      </c>
      <c r="CU526" s="21">
        <f>IF(BL526&lt;&gt;"",IFERROR(INDEX(LMH_STEP,MATCH(BL526,LMH_KEY,0)),0),CN526)</f>
        <v>-1</v>
      </c>
      <c r="CV526" s="21">
        <f>IF(BM526&lt;&gt;"",IFERROR(INDEX(LMH_STEP,MATCH(BM526,LMH_KEY,0)),0),CO526)</f>
        <v>0</v>
      </c>
      <c r="CW526" s="21">
        <f>IF(BN526&lt;&gt;"",IFERROR(INDEX(LMH_STEP,MATCH(BN526,LMH_KEY,0)),0),CP526)</f>
        <v>1</v>
      </c>
      <c r="CX526" s="21">
        <f>IF(BO526&lt;&gt;"",IFERROR(INDEX(LMH_STEP,MATCH(BO526,LMH_KEY,0)),0),CQ526)</f>
        <v>1</v>
      </c>
      <c r="CY526" s="21">
        <f>COUNTA(BI526:BO526)+IF(BP526&lt;&gt;"",1,0)+IFERROR(INDEX(RM_LCNT,MATCH($U526,RM_KEY,0)),0)</f>
        <v>0</v>
      </c>
      <c r="CZ526" s="21">
        <f>IF((BW526+BX526+BY526+BZ526+CA526+CB526+CC526)=0,0,(BW526*CK526+BX526*CL526+BY526*CM526+BZ526*CN526+CA526*CO526+CB526*CP526+CC526*CQ526)/(BW526+BX526+BY526+BZ526+CA526+CB526+CC526))</f>
        <v>-0.705882352941177</v>
      </c>
      <c r="DA526" s="21">
        <f>IF((CD526+CE526+CF526+CG526+CH526+CI526+CJ526)=0,0,(CD526*CR526+CE526*CS526+CF526*CT526+CG526*CU526+CH526*CV526+CI526*CW526+CJ526*CX526)/(CD526+CE526+CF526+CG526+CH526+CI526+CJ526))</f>
        <v>-0.705882352941177</v>
      </c>
    </row>
    <row r="527" ht="70" customHeight="1">
      <c r="A527" s="59" t="inlineStr">
        <is>
          <t>CARBON</t>
        </is>
      </c>
      <c r="B527" s="17" t="inlineStr">
        <is>
          <t>Technology</t>
        </is>
      </c>
      <c r="C527" s="17" t="n">
        <v>4</v>
      </c>
      <c r="D527" s="17" t="inlineStr">
        <is>
          <t>IRIS2280</t>
        </is>
      </c>
      <c r="E527" s="17" t="inlineStr">
        <is>
          <t>Harsh Borad</t>
        </is>
      </c>
      <c r="F527" s="17" t="inlineStr">
        <is>
          <t>Software Engineer</t>
        </is>
      </c>
      <c r="G527" s="17" t="inlineStr">
        <is>
          <t>Hetal Chauhan</t>
        </is>
      </c>
      <c r="H527" s="17" t="inlineStr">
        <is>
          <t>IRIS1890</t>
        </is>
      </c>
      <c r="I527" s="17" t="n">
        <v>2.4</v>
      </c>
      <c r="J527" s="17" t="inlineStr">
        <is>
          <t>B.Tech</t>
        </is>
      </c>
      <c r="K527" s="17" t="inlineStr">
        <is>
          <t>L3 – Professional / Associate</t>
        </is>
      </c>
      <c r="L527" s="82" t="inlineStr">
        <is>
          <t>20 of 20</t>
        </is>
      </c>
      <c r="M527" s="83"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t>
        </is>
      </c>
      <c r="N527" s="83" t="inlineStr">
        <is>
          <t>Annual · set by manager: 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t>
        </is>
      </c>
      <c r="O527" s="83" t="inlineStr">
        <is>
          <t>Latest rating: Not rated · manager · 9-box: Trusted Professional</t>
        </is>
      </c>
      <c r="P527" s="83" t="inlineStr">
        <is>
          <t>Complexity &amp; Expertise: A3: Builds reusable front-end components and REST APIs for whole features; solves performance issues → moved up 0.5
Autonomy &amp; Decision: A3: Decides feature enhancements, code structure, performance and bug fixes on own features → moved up 0.5
Accountability &amp; Impact: A2: own survey / KRA answers · summarised by the rater; not quoted → matches the start
Leadership &amp; Strategy: A1: No guiding or reviewing of others described → matches the start</t>
        </is>
      </c>
      <c r="Q527" s="84" t="inlineStr">
        <is>
          <t>Open ▸</t>
        </is>
      </c>
      <c r="R527" s="84" t="inlineStr">
        <is>
          <t>Card ▸</t>
        </is>
      </c>
      <c r="S527" s="85" t="inlineStr">
        <is>
          <t>Engineering &amp; Development</t>
        </is>
      </c>
      <c r="T527" s="86" t="inlineStr">
        <is>
          <t>Full-Stack Development</t>
        </is>
      </c>
      <c r="U527" s="86" t="inlineStr">
        <is>
          <t>R037</t>
        </is>
      </c>
      <c r="V527" s="86" t="inlineStr">
        <is>
          <t>Full-Stack Development · IC</t>
        </is>
      </c>
      <c r="W527" s="101" t="inlineStr">
        <is>
          <t>A3</t>
        </is>
      </c>
      <c r="X527" s="86" t="inlineStr">
        <is>
          <t>Band A · Practitioner</t>
        </is>
      </c>
      <c r="Y527" s="86" t="inlineStr">
        <is>
          <t>Senior Software Engineer</t>
        </is>
      </c>
      <c r="Z527" s="86" t="n"/>
      <c r="AA527" s="86" t="inlineStr">
        <is>
          <t>Placed at A3 by the evidence: six ratings × market-derived weights and rules R1–R13 · no move needed for the reporting line</t>
        </is>
      </c>
      <c r="AB527" s="86" t="n"/>
      <c r="AC527" s="88" t="inlineStr">
        <is>
          <t>A2</t>
        </is>
      </c>
      <c r="AD527" s="21" t="inlineStr">
        <is>
          <t>Medium · 2.4 yrs vs market 2–5 yrs for A3</t>
        </is>
      </c>
      <c r="AE527" s="21" t="n"/>
      <c r="AF527" s="21" t="inlineStr">
        <is>
          <t>P2 · SFIA 3 Apply</t>
        </is>
      </c>
      <c r="AG527" s="89" t="str">
        <f>IFERROR(IF(INDEX(RM_I_C,MATCH($U527,RM_KEY,0))="","",INDEX(RM_I_C,MATCH($U527,RM_KEY,0))),"")</f>
        <v>H</v>
      </c>
      <c r="AH527" s="90" t="str">
        <f>IFERROR(IF(INDEX(RM_I_Au,MATCH($U527,RM_KEY,0))="","",INDEX(RM_I_Au,MATCH($U527,RM_KEY,0))),"")</f>
        <v>M</v>
      </c>
      <c r="AI527" s="90" t="str">
        <f>IFERROR(IF(INDEX(RM_I_Ac,MATCH($U527,RM_KEY,0))="","",INDEX(RM_I_Ac,MATCH($U527,RM_KEY,0))),"")</f>
        <v>L</v>
      </c>
      <c r="AJ527" s="90" t="str">
        <f>IFERROR(IF(INDEX(RM_I_L,MATCH($U527,RM_KEY,0))="","",INDEX(RM_I_L,MATCH($U527,RM_KEY,0))),"")</f>
        <v>L</v>
      </c>
      <c r="AK527" s="90" t="str">
        <f>IFERROR(IF(INDEX(RM_I_BI,MATCH($U527,RM_KEY,0))="","",INDEX(RM_I_BI,MATCH($U527,RM_KEY,0))),"")</f>
        <v>L</v>
      </c>
      <c r="AL527" s="90" t="str">
        <f>IFERROR(IF(INDEX(RM_I_Exp,MATCH($U527,RM_KEY,0))="","",INDEX(RM_I_Exp,MATCH($U527,RM_KEY,0))),"")</f>
        <v>L</v>
      </c>
      <c r="AM527" s="90" t="str">
        <f>IFERROR(IF(INDEX(RM_I_Edu,MATCH($U527,RM_KEY,0))="","",INDEX(RM_I_Edu,MATCH($U527,RM_KEY,0))),"")</f>
        <v>L</v>
      </c>
      <c r="AN527" s="91" t="str">
        <f>IFERROR(IF(INDEX(RM_M_C,MATCH($U527,RM_KEY,0))="","",INDEX(RM_M_C,MATCH($U527,RM_KEY,0))),"")</f>
        <v>H</v>
      </c>
      <c r="AO527" s="92" t="str">
        <f>IFERROR(IF(INDEX(RM_M_Au,MATCH($U527,RM_KEY,0))="","",INDEX(RM_M_Au,MATCH($U527,RM_KEY,0))),"")</f>
        <v>M</v>
      </c>
      <c r="AP527" s="92" t="str">
        <f>IFERROR(IF(INDEX(RM_M_Ac,MATCH($U527,RM_KEY,0))="","",INDEX(RM_M_Ac,MATCH($U527,RM_KEY,0))),"")</f>
        <v>M</v>
      </c>
      <c r="AQ527" s="92" t="str">
        <f>IFERROR(IF(INDEX(RM_M_L,MATCH($U527,RM_KEY,0))="","",INDEX(RM_M_L,MATCH($U527,RM_KEY,0))),"")</f>
        <v>L</v>
      </c>
      <c r="AR527" s="92" t="str">
        <f>IFERROR(IF(INDEX(RM_M_BI,MATCH($U527,RM_KEY,0))="","",INDEX(RM_M_BI,MATCH($U527,RM_KEY,0))),"")</f>
        <v>L</v>
      </c>
      <c r="AS527" s="92" t="str">
        <f>IFERROR(IF(INDEX(RM_M_Exp,MATCH($U527,RM_KEY,0))="","",INDEX(RM_M_Exp,MATCH($U527,RM_KEY,0))),"")</f>
        <v>L</v>
      </c>
      <c r="AT527" s="92" t="str">
        <f>IFERROR(IF(INDEX(RM_M_Edu,MATCH($U527,RM_KEY,0))="","",INDEX(RM_M_Edu,MATCH($U527,RM_KEY,0))),"")</f>
        <v>L</v>
      </c>
      <c r="AU527" s="93" t="str">
        <f>IFERROR(IF(INDEX(RM_L_C,MATCH($U527,RM_KEY,0))="","",INDEX(RM_L_C,MATCH($U527,RM_KEY,0))),"")</f>
        <v/>
      </c>
      <c r="AV527" s="94" t="str">
        <f>IFERROR(IF(INDEX(RM_L_Au,MATCH($U527,RM_KEY,0))="","",INDEX(RM_L_Au,MATCH($U527,RM_KEY,0))),"")</f>
        <v/>
      </c>
      <c r="AW527" s="94" t="str">
        <f>IFERROR(IF(INDEX(RM_L_Ac,MATCH($U527,RM_KEY,0))="","",INDEX(RM_L_Ac,MATCH($U527,RM_KEY,0))),"")</f>
        <v/>
      </c>
      <c r="AX527" s="94" t="str">
        <f>IFERROR(IF(INDEX(RM_L_L,MATCH($U527,RM_KEY,0))="","",INDEX(RM_L_L,MATCH($U527,RM_KEY,0))),"")</f>
        <v/>
      </c>
      <c r="AY527" s="94" t="str">
        <f>IFERROR(IF(INDEX(RM_L_BI,MATCH($U527,RM_KEY,0))="","",INDEX(RM_L_BI,MATCH($U527,RM_KEY,0))),"")</f>
        <v/>
      </c>
      <c r="AZ527" s="94" t="str">
        <f>IFERROR(IF(INDEX(RM_L_Exp,MATCH($U527,RM_KEY,0))="","",INDEX(RM_L_Exp,MATCH($U527,RM_KEY,0))),"")</f>
        <v/>
      </c>
      <c r="BA527" s="94" t="str">
        <f>IFERROR(IF(INDEX(RM_L_Edu,MATCH($U527,RM_KEY,0))="","",INDEX(RM_L_Edu,MATCH($U527,RM_KEY,0))),"")</f>
        <v/>
      </c>
      <c r="BB527" s="89" t="inlineStr">
        <is>
          <t>M</t>
        </is>
      </c>
      <c r="BC527" s="90" t="inlineStr">
        <is>
          <t>M</t>
        </is>
      </c>
      <c r="BD527" s="90" t="inlineStr">
        <is>
          <t>L</t>
        </is>
      </c>
      <c r="BE527" s="90" t="inlineStr">
        <is>
          <t>L</t>
        </is>
      </c>
      <c r="BF527" s="90" t="n"/>
      <c r="BG527" s="90" t="inlineStr">
        <is>
          <t>M</t>
        </is>
      </c>
      <c r="BH527" s="90" t="inlineStr">
        <is>
          <t>M</t>
        </is>
      </c>
      <c r="BI527" s="93" t="n"/>
      <c r="BJ527" s="94" t="n"/>
      <c r="BK527" s="94" t="n"/>
      <c r="BL527" s="94" t="n"/>
      <c r="BM527" s="94" t="n"/>
      <c r="BN527" s="94" t="n"/>
      <c r="BO527" s="94" t="n"/>
      <c r="BP527" s="63" t="n"/>
      <c r="BQ527" s="95" t="str">
        <f>IF(CY527=0,"",IF(BP527&lt;&gt;"",BP527,IF(LEFT(W527,1)="X",W527,IF(OR(W527="B+",W527="C+"),INDEX(LAD_PC,MAX(1,MIN(14,MATCH(W527,LAD_PC,0)+IF((DA527-CZ527)&gt;=0.5,1,IF((DA527-CZ527)&lt;=-0.5,-1,0))))),INDEX(LAD_STD,MAX(1,MIN(12,MATCH(W527,LAD_STD,0)+IF((DA527-CZ527)&gt;=0.5,1,IF((DA527-CZ527)&lt;=-0.5,-1,0)))))))))</f>
        <v/>
      </c>
      <c r="BR527" s="86" t="str">
        <f>IF(BQ527="","",IFERROR(CHOOSE(INDEX(B_RANK,MATCH(BQ527,B_LVL,0)),"Band A · Practitioner","Band B · Specialist / Manager","B+ · Player-Coach","Band C · Principal / Head","C+ · Player-Coach","Band D · Business leadership","Band E · Enterprise leadership"),"Band X · Consultant"))</f>
        <v/>
      </c>
      <c r="BS527" s="86" t="str">
        <f>IF(BQ527="","",IF(BQ527=W527,"• Same",IF(INDEX(B_VAL,MATCH(BQ527,B_LVL,0))&gt;INDEX(B_VAL,MATCH(W527,B_LVL,0)),"▲ Up","▼ Down")))</f>
        <v/>
      </c>
      <c r="BT527" s="95" t="str">
        <f>IF(BQ527&lt;&gt;"",BQ527,W527)</f>
        <v>A3</v>
      </c>
      <c r="BU527" s="86" t="str">
        <f>IFERROR(IF($H527="","—",IF(OR(LEFT(BT527,1)="X",LEFT(INDEX($BT$7:$BT$592,MATCH($H527,$D$7:$D$592,0)),1)="X"),"—",IF(AND(LEFT(BT527,1)="E",LEFT(INDEX($BT$7:$BT$592,MATCH($H527,$D$7:$D$592,0)),1)="E"),"Exception · Band E",IF(INDEX(B_VAL,MATCH(BT527,B_LVL,0))&gt;=INDEX(B_VAL,MATCH(INDEX($BT$7:$BT$592,MATCH($H527,$D$7:$D$592,0)),B_LVL,0)),"⚠ At or above the manager",IF(INDEX(B_RANK,MATCH(BT527,B_LVL,0))=INDEX(B_RANK,MATCH(INDEX($BT$7:$BT$592,MATCH($H527,$D$7:$D$592,0)),B_LVL,0)),"⚠ Same band as the manager","OK"))))),"—")</f>
        <v>OK</v>
      </c>
      <c r="BV527" s="64" t="n"/>
      <c r="BW527" s="20">
        <f>IFERROR(INDEX(LMH_PTS,MATCH(AG527,LMH_KEY,0)),0)</f>
        <v>9</v>
      </c>
      <c r="BX527" s="21">
        <f>IFERROR(INDEX(LMH_PTS,MATCH(AH527,LMH_KEY,0)),0)</f>
        <v>3</v>
      </c>
      <c r="BY527" s="21">
        <f>IFERROR(INDEX(LMH_PTS,MATCH(AI527,LMH_KEY,0)),0)</f>
        <v>1</v>
      </c>
      <c r="BZ527" s="21">
        <f>IFERROR(INDEX(LMH_PTS,MATCH(AJ527,LMH_KEY,0)),0)</f>
        <v>1</v>
      </c>
      <c r="CA527" s="21">
        <f>IFERROR(INDEX(LMH_PTS,MATCH(AK527,LMH_KEY,0)),0)</f>
        <v>1</v>
      </c>
      <c r="CB527" s="21">
        <f>IFERROR(INDEX(LMH_PTS,MATCH(AL527,LMH_KEY,0)),0)</f>
        <v>1</v>
      </c>
      <c r="CC527" s="21">
        <f>IFERROR(INDEX(LMH_PTS,MATCH(AM527,LMH_KEY,0)),0)</f>
        <v>1</v>
      </c>
      <c r="CD527" s="21">
        <f>IFERROR(INDEX(LMH_PTS,MATCH(IF(AU527&lt;&gt;"",AU527,AG527),LMH_KEY,0)),0)</f>
        <v>9</v>
      </c>
      <c r="CE527" s="21">
        <f>IFERROR(INDEX(LMH_PTS,MATCH(IF(AV527&lt;&gt;"",AV527,AH527),LMH_KEY,0)),0)</f>
        <v>3</v>
      </c>
      <c r="CF527" s="21">
        <f>IFERROR(INDEX(LMH_PTS,MATCH(IF(AW527&lt;&gt;"",AW527,AI527),LMH_KEY,0)),0)</f>
        <v>1</v>
      </c>
      <c r="CG527" s="21">
        <f>IFERROR(INDEX(LMH_PTS,MATCH(IF(AX527&lt;&gt;"",AX527,AJ527),LMH_KEY,0)),0)</f>
        <v>1</v>
      </c>
      <c r="CH527" s="21">
        <f>IFERROR(INDEX(LMH_PTS,MATCH(IF(AY527&lt;&gt;"",AY527,AK527),LMH_KEY,0)),0)</f>
        <v>1</v>
      </c>
      <c r="CI527" s="21">
        <f>IFERROR(INDEX(LMH_PTS,MATCH(IF(AZ527&lt;&gt;"",AZ527,AL527),LMH_KEY,0)),0)</f>
        <v>1</v>
      </c>
      <c r="CJ527" s="21">
        <f>IFERROR(INDEX(LMH_PTS,MATCH(IF(BA527&lt;&gt;"",BA527,AM527),LMH_KEY,0)),0)</f>
        <v>1</v>
      </c>
      <c r="CK527" s="21">
        <f>IF(BB527="",0,IFERROR(INDEX(LMH_STEP,MATCH(BB527,LMH_KEY,0)),0))</f>
        <v>0</v>
      </c>
      <c r="CL527" s="21">
        <f>IF(BC527="",0,IFERROR(INDEX(LMH_STEP,MATCH(BC527,LMH_KEY,0)),0))</f>
        <v>0</v>
      </c>
      <c r="CM527" s="21">
        <f>IF(BD527="",0,IFERROR(INDEX(LMH_STEP,MATCH(BD527,LMH_KEY,0)),0))</f>
        <v>-1</v>
      </c>
      <c r="CN527" s="21">
        <f>IF(BE527="",0,IFERROR(INDEX(LMH_STEP,MATCH(BE527,LMH_KEY,0)),0))</f>
        <v>-1</v>
      </c>
      <c r="CO527" s="21">
        <f>IF(BF527="",0,IFERROR(INDEX(LMH_STEP,MATCH(BF527,LMH_KEY,0)),0))</f>
        <v>0</v>
      </c>
      <c r="CP527" s="21">
        <f>IF(BG527="",0,IFERROR(INDEX(LMH_STEP,MATCH(BG527,LMH_KEY,0)),0))</f>
        <v>0</v>
      </c>
      <c r="CQ527" s="21">
        <f>IF(BH527="",0,IFERROR(INDEX(LMH_STEP,MATCH(BH527,LMH_KEY,0)),0))</f>
        <v>0</v>
      </c>
      <c r="CR527" s="21">
        <f>IF(BI527&lt;&gt;"",IFERROR(INDEX(LMH_STEP,MATCH(BI527,LMH_KEY,0)),0),CK527)</f>
        <v>0</v>
      </c>
      <c r="CS527" s="21">
        <f>IF(BJ527&lt;&gt;"",IFERROR(INDEX(LMH_STEP,MATCH(BJ527,LMH_KEY,0)),0),CL527)</f>
        <v>0</v>
      </c>
      <c r="CT527" s="21">
        <f>IF(BK527&lt;&gt;"",IFERROR(INDEX(LMH_STEP,MATCH(BK527,LMH_KEY,0)),0),CM527)</f>
        <v>-1</v>
      </c>
      <c r="CU527" s="21">
        <f>IF(BL527&lt;&gt;"",IFERROR(INDEX(LMH_STEP,MATCH(BL527,LMH_KEY,0)),0),CN527)</f>
        <v>-1</v>
      </c>
      <c r="CV527" s="21">
        <f>IF(BM527&lt;&gt;"",IFERROR(INDEX(LMH_STEP,MATCH(BM527,LMH_KEY,0)),0),CO527)</f>
        <v>0</v>
      </c>
      <c r="CW527" s="21">
        <f>IF(BN527&lt;&gt;"",IFERROR(INDEX(LMH_STEP,MATCH(BN527,LMH_KEY,0)),0),CP527)</f>
        <v>0</v>
      </c>
      <c r="CX527" s="21">
        <f>IF(BO527&lt;&gt;"",IFERROR(INDEX(LMH_STEP,MATCH(BO527,LMH_KEY,0)),0),CQ527)</f>
        <v>0</v>
      </c>
      <c r="CY527" s="21">
        <f>COUNTA(BI527:BO527)+IF(BP527&lt;&gt;"",1,0)+IFERROR(INDEX(RM_LCNT,MATCH($U527,RM_KEY,0)),0)</f>
        <v>0</v>
      </c>
      <c r="CZ527" s="21">
        <f>IF((BW527+BX527+BY527+BZ527+CA527+CB527+CC527)=0,0,(BW527*CK527+BX527*CL527+BY527*CM527+BZ527*CN527+CA527*CO527+CB527*CP527+CC527*CQ527)/(BW527+BX527+BY527+BZ527+CA527+CB527+CC527))</f>
        <v>-0.117647058823529</v>
      </c>
      <c r="DA527" s="21">
        <f>IF((CD527+CE527+CF527+CG527+CH527+CI527+CJ527)=0,0,(CD527*CR527+CE527*CS527+CF527*CT527+CG527*CU527+CH527*CV527+CI527*CW527+CJ527*CX527)/(CD527+CE527+CF527+CG527+CH527+CI527+CJ527))</f>
        <v>-0.117647058823529</v>
      </c>
    </row>
    <row r="528" ht="70" customHeight="1">
      <c r="A528" s="59" t="inlineStr">
        <is>
          <t>CARBON</t>
        </is>
      </c>
      <c r="B528" s="17" t="inlineStr">
        <is>
          <t>Technology</t>
        </is>
      </c>
      <c r="C528" s="17" t="n">
        <v>4</v>
      </c>
      <c r="D528" s="17" t="inlineStr">
        <is>
          <t>IRIS2160</t>
        </is>
      </c>
      <c r="E528" s="17" t="inlineStr">
        <is>
          <t>Parth Jitendrabhai Parmar</t>
        </is>
      </c>
      <c r="F528" s="17" t="inlineStr">
        <is>
          <t>Software Engineer</t>
        </is>
      </c>
      <c r="G528" s="17" t="inlineStr">
        <is>
          <t>Hetal Chauhan</t>
        </is>
      </c>
      <c r="H528" s="17" t="inlineStr">
        <is>
          <t>IRIS1890</t>
        </is>
      </c>
      <c r="I528" s="17" t="n">
        <v>4.4</v>
      </c>
      <c r="J528" s="17" t="inlineStr">
        <is>
          <t>B.SC</t>
        </is>
      </c>
      <c r="K528" s="17" t="inlineStr">
        <is>
          <t>L3 – Professional / Associate</t>
        </is>
      </c>
      <c r="L528" s="82" t="inlineStr">
        <is>
          <t>20 of 20</t>
        </is>
      </c>
      <c r="M528" s="83"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t>
        </is>
      </c>
      <c r="N528" s="83" t="inlineStr">
        <is>
          <t>Annual · set by manager: 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t>
        </is>
      </c>
      <c r="O528" s="83" t="inlineStr">
        <is>
          <t>Latest rating: Not rated · manager · 9-box: Not placed · manager</t>
        </is>
      </c>
      <c r="P528" s="83" t="inlineStr">
        <is>
          <t>Complexity &amp; Expertise: A3: Designs and builds full-stack features; deployment and DevOps automation; production deployment done by few → moved up 0.5
Autonomy &amp; Decision: A3: Independently designs solution, optimises code and automates repeated tasks → matches the start
Accountability &amp; Impact: A3: Feature end to end from design to production readiness → moved down 0.5
Leadership &amp; Strategy: A1: No guidance of others described despite 2 reports → moved down 1</t>
        </is>
      </c>
      <c r="Q528" s="84" t="inlineStr">
        <is>
          <t>Open ▸</t>
        </is>
      </c>
      <c r="R528" s="84" t="inlineStr">
        <is>
          <t>Card ▸</t>
        </is>
      </c>
      <c r="S528" s="85" t="inlineStr">
        <is>
          <t>Engineering &amp; Development</t>
        </is>
      </c>
      <c r="T528" s="86" t="inlineStr">
        <is>
          <t>Full-Stack Development</t>
        </is>
      </c>
      <c r="U528" s="86" t="inlineStr">
        <is>
          <t>R037</t>
        </is>
      </c>
      <c r="V528" s="86" t="inlineStr">
        <is>
          <t>Full-Stack Development · IC</t>
        </is>
      </c>
      <c r="W528" s="99" t="inlineStr">
        <is>
          <t>B1</t>
        </is>
      </c>
      <c r="X528" s="86" t="inlineStr">
        <is>
          <t>Band B · Specialist / Manager</t>
        </is>
      </c>
      <c r="Y528" s="86" t="inlineStr">
        <is>
          <t>Technical Specialist</t>
        </is>
      </c>
      <c r="Z528" s="100" t="inlineStr">
        <is>
          <t>Senior Software Engineer → Technical Specialist</t>
        </is>
      </c>
      <c r="AA528" s="86" t="inlineStr">
        <is>
          <t>Evidence level A3 · moved up to B1 so that no reportee shares a band with their manager, with the fewest moves across IRIS</t>
        </is>
      </c>
      <c r="AB528" s="97" t="inlineStr">
        <is>
          <t>Deep chain: shares a band with manager Hetal Chauhan · B2 · decide: report to the next manager up, or merge this layer</t>
        </is>
      </c>
      <c r="AC528" s="88" t="inlineStr">
        <is>
          <t>A3</t>
        </is>
      </c>
      <c r="AD528" s="21" t="inlineStr">
        <is>
          <t>Medium · 4.4 yrs vs market 4–8 yrs for B1</t>
        </is>
      </c>
      <c r="AE528" s="21" t="inlineStr">
        <is>
          <t>2 direct reports · norm IC: none · Team Lead: 3–5</t>
        </is>
      </c>
      <c r="AF528" s="21" t="inlineStr">
        <is>
          <t>P3 / M2 · SFIA 4 Enable</t>
        </is>
      </c>
      <c r="AG528" s="89" t="str">
        <f>IFERROR(IF(INDEX(RM_I_C,MATCH($U528,RM_KEY,0))="","",INDEX(RM_I_C,MATCH($U528,RM_KEY,0))),"")</f>
        <v>H</v>
      </c>
      <c r="AH528" s="90" t="str">
        <f>IFERROR(IF(INDEX(RM_I_Au,MATCH($U528,RM_KEY,0))="","",INDEX(RM_I_Au,MATCH($U528,RM_KEY,0))),"")</f>
        <v>M</v>
      </c>
      <c r="AI528" s="90" t="str">
        <f>IFERROR(IF(INDEX(RM_I_Ac,MATCH($U528,RM_KEY,0))="","",INDEX(RM_I_Ac,MATCH($U528,RM_KEY,0))),"")</f>
        <v>L</v>
      </c>
      <c r="AJ528" s="90" t="str">
        <f>IFERROR(IF(INDEX(RM_I_L,MATCH($U528,RM_KEY,0))="","",INDEX(RM_I_L,MATCH($U528,RM_KEY,0))),"")</f>
        <v>L</v>
      </c>
      <c r="AK528" s="90" t="str">
        <f>IFERROR(IF(INDEX(RM_I_BI,MATCH($U528,RM_KEY,0))="","",INDEX(RM_I_BI,MATCH($U528,RM_KEY,0))),"")</f>
        <v>L</v>
      </c>
      <c r="AL528" s="90" t="str">
        <f>IFERROR(IF(INDEX(RM_I_Exp,MATCH($U528,RM_KEY,0))="","",INDEX(RM_I_Exp,MATCH($U528,RM_KEY,0))),"")</f>
        <v>L</v>
      </c>
      <c r="AM528" s="90" t="str">
        <f>IFERROR(IF(INDEX(RM_I_Edu,MATCH($U528,RM_KEY,0))="","",INDEX(RM_I_Edu,MATCH($U528,RM_KEY,0))),"")</f>
        <v>L</v>
      </c>
      <c r="AN528" s="91" t="str">
        <f>IFERROR(IF(INDEX(RM_M_C,MATCH($U528,RM_KEY,0))="","",INDEX(RM_M_C,MATCH($U528,RM_KEY,0))),"")</f>
        <v>H</v>
      </c>
      <c r="AO528" s="92" t="str">
        <f>IFERROR(IF(INDEX(RM_M_Au,MATCH($U528,RM_KEY,0))="","",INDEX(RM_M_Au,MATCH($U528,RM_KEY,0))),"")</f>
        <v>M</v>
      </c>
      <c r="AP528" s="92" t="str">
        <f>IFERROR(IF(INDEX(RM_M_Ac,MATCH($U528,RM_KEY,0))="","",INDEX(RM_M_Ac,MATCH($U528,RM_KEY,0))),"")</f>
        <v>M</v>
      </c>
      <c r="AQ528" s="92" t="str">
        <f>IFERROR(IF(INDEX(RM_M_L,MATCH($U528,RM_KEY,0))="","",INDEX(RM_M_L,MATCH($U528,RM_KEY,0))),"")</f>
        <v>L</v>
      </c>
      <c r="AR528" s="92" t="str">
        <f>IFERROR(IF(INDEX(RM_M_BI,MATCH($U528,RM_KEY,0))="","",INDEX(RM_M_BI,MATCH($U528,RM_KEY,0))),"")</f>
        <v>L</v>
      </c>
      <c r="AS528" s="92" t="str">
        <f>IFERROR(IF(INDEX(RM_M_Exp,MATCH($U528,RM_KEY,0))="","",INDEX(RM_M_Exp,MATCH($U528,RM_KEY,0))),"")</f>
        <v>L</v>
      </c>
      <c r="AT528" s="92" t="str">
        <f>IFERROR(IF(INDEX(RM_M_Edu,MATCH($U528,RM_KEY,0))="","",INDEX(RM_M_Edu,MATCH($U528,RM_KEY,0))),"")</f>
        <v>L</v>
      </c>
      <c r="AU528" s="93" t="str">
        <f>IFERROR(IF(INDEX(RM_L_C,MATCH($U528,RM_KEY,0))="","",INDEX(RM_L_C,MATCH($U528,RM_KEY,0))),"")</f>
        <v/>
      </c>
      <c r="AV528" s="94" t="str">
        <f>IFERROR(IF(INDEX(RM_L_Au,MATCH($U528,RM_KEY,0))="","",INDEX(RM_L_Au,MATCH($U528,RM_KEY,0))),"")</f>
        <v/>
      </c>
      <c r="AW528" s="94" t="str">
        <f>IFERROR(IF(INDEX(RM_L_Ac,MATCH($U528,RM_KEY,0))="","",INDEX(RM_L_Ac,MATCH($U528,RM_KEY,0))),"")</f>
        <v/>
      </c>
      <c r="AX528" s="94" t="str">
        <f>IFERROR(IF(INDEX(RM_L_L,MATCH($U528,RM_KEY,0))="","",INDEX(RM_L_L,MATCH($U528,RM_KEY,0))),"")</f>
        <v/>
      </c>
      <c r="AY528" s="94" t="str">
        <f>IFERROR(IF(INDEX(RM_L_BI,MATCH($U528,RM_KEY,0))="","",INDEX(RM_L_BI,MATCH($U528,RM_KEY,0))),"")</f>
        <v/>
      </c>
      <c r="AZ528" s="94" t="str">
        <f>IFERROR(IF(INDEX(RM_L_Exp,MATCH($U528,RM_KEY,0))="","",INDEX(RM_L_Exp,MATCH($U528,RM_KEY,0))),"")</f>
        <v/>
      </c>
      <c r="BA528" s="94" t="str">
        <f>IFERROR(IF(INDEX(RM_L_Edu,MATCH($U528,RM_KEY,0))="","",INDEX(RM_L_Edu,MATCH($U528,RM_KEY,0))),"")</f>
        <v/>
      </c>
      <c r="BB528" s="89" t="inlineStr">
        <is>
          <t>L</t>
        </is>
      </c>
      <c r="BC528" s="90" t="inlineStr">
        <is>
          <t>L</t>
        </is>
      </c>
      <c r="BD528" s="90" t="inlineStr">
        <is>
          <t>M</t>
        </is>
      </c>
      <c r="BE528" s="90" t="inlineStr">
        <is>
          <t>L</t>
        </is>
      </c>
      <c r="BF528" s="90" t="n"/>
      <c r="BG528" s="90" t="inlineStr">
        <is>
          <t>M</t>
        </is>
      </c>
      <c r="BH528" s="90" t="inlineStr">
        <is>
          <t>M</t>
        </is>
      </c>
      <c r="BI528" s="93" t="n"/>
      <c r="BJ528" s="94" t="n"/>
      <c r="BK528" s="94" t="n"/>
      <c r="BL528" s="94" t="n"/>
      <c r="BM528" s="94" t="n"/>
      <c r="BN528" s="94" t="n"/>
      <c r="BO528" s="94" t="n"/>
      <c r="BP528" s="63" t="n"/>
      <c r="BQ528" s="95" t="str">
        <f>IF(CY528=0,"",IF(BP528&lt;&gt;"",BP528,IF(LEFT(W528,1)="X",W528,IF(OR(W528="B+",W528="C+"),INDEX(LAD_PC,MAX(1,MIN(14,MATCH(W528,LAD_PC,0)+IF((DA528-CZ528)&gt;=0.5,1,IF((DA528-CZ528)&lt;=-0.5,-1,0))))),INDEX(LAD_STD,MAX(1,MIN(12,MATCH(W528,LAD_STD,0)+IF((DA528-CZ528)&gt;=0.5,1,IF((DA528-CZ528)&lt;=-0.5,-1,0)))))))))</f>
        <v/>
      </c>
      <c r="BR528" s="86" t="str">
        <f>IF(BQ528="","",IFERROR(CHOOSE(INDEX(B_RANK,MATCH(BQ528,B_LVL,0)),"Band A · Practitioner","Band B · Specialist / Manager","B+ · Player-Coach","Band C · Principal / Head","C+ · Player-Coach","Band D · Business leadership","Band E · Enterprise leadership"),"Band X · Consultant"))</f>
        <v/>
      </c>
      <c r="BS528" s="86" t="str">
        <f>IF(BQ528="","",IF(BQ528=W528,"• Same",IF(INDEX(B_VAL,MATCH(BQ528,B_LVL,0))&gt;INDEX(B_VAL,MATCH(W528,B_LVL,0)),"▲ Up","▼ Down")))</f>
        <v/>
      </c>
      <c r="BT528" s="95" t="str">
        <f>IF(BQ528&lt;&gt;"",BQ528,W528)</f>
        <v>B1</v>
      </c>
      <c r="BU528" s="86" t="str">
        <f>IFERROR(IF($H528="","—",IF(OR(LEFT(BT528,1)="X",LEFT(INDEX($BT$7:$BT$592,MATCH($H528,$D$7:$D$592,0)),1)="X"),"—",IF(AND(LEFT(BT528,1)="E",LEFT(INDEX($BT$7:$BT$592,MATCH($H528,$D$7:$D$592,0)),1)="E"),"Exception · Band E",IF(INDEX(B_VAL,MATCH(BT528,B_LVL,0))&gt;=INDEX(B_VAL,MATCH(INDEX($BT$7:$BT$592,MATCH($H528,$D$7:$D$592,0)),B_LVL,0)),"⚠ At or above the manager",IF(INDEX(B_RANK,MATCH(BT528,B_LVL,0))=INDEX(B_RANK,MATCH(INDEX($BT$7:$BT$592,MATCH($H528,$D$7:$D$592,0)),B_LVL,0)),"⚠ Same band as the manager","OK"))))),"—")</f>
        <v>⚠ Same band as the manager</v>
      </c>
      <c r="BV528" s="64" t="n"/>
      <c r="BW528" s="20">
        <f>IFERROR(INDEX(LMH_PTS,MATCH(AG528,LMH_KEY,0)),0)</f>
        <v>9</v>
      </c>
      <c r="BX528" s="21">
        <f>IFERROR(INDEX(LMH_PTS,MATCH(AH528,LMH_KEY,0)),0)</f>
        <v>3</v>
      </c>
      <c r="BY528" s="21">
        <f>IFERROR(INDEX(LMH_PTS,MATCH(AI528,LMH_KEY,0)),0)</f>
        <v>1</v>
      </c>
      <c r="BZ528" s="21">
        <f>IFERROR(INDEX(LMH_PTS,MATCH(AJ528,LMH_KEY,0)),0)</f>
        <v>1</v>
      </c>
      <c r="CA528" s="21">
        <f>IFERROR(INDEX(LMH_PTS,MATCH(AK528,LMH_KEY,0)),0)</f>
        <v>1</v>
      </c>
      <c r="CB528" s="21">
        <f>IFERROR(INDEX(LMH_PTS,MATCH(AL528,LMH_KEY,0)),0)</f>
        <v>1</v>
      </c>
      <c r="CC528" s="21">
        <f>IFERROR(INDEX(LMH_PTS,MATCH(AM528,LMH_KEY,0)),0)</f>
        <v>1</v>
      </c>
      <c r="CD528" s="21">
        <f>IFERROR(INDEX(LMH_PTS,MATCH(IF(AU528&lt;&gt;"",AU528,AG528),LMH_KEY,0)),0)</f>
        <v>9</v>
      </c>
      <c r="CE528" s="21">
        <f>IFERROR(INDEX(LMH_PTS,MATCH(IF(AV528&lt;&gt;"",AV528,AH528),LMH_KEY,0)),0)</f>
        <v>3</v>
      </c>
      <c r="CF528" s="21">
        <f>IFERROR(INDEX(LMH_PTS,MATCH(IF(AW528&lt;&gt;"",AW528,AI528),LMH_KEY,0)),0)</f>
        <v>1</v>
      </c>
      <c r="CG528" s="21">
        <f>IFERROR(INDEX(LMH_PTS,MATCH(IF(AX528&lt;&gt;"",AX528,AJ528),LMH_KEY,0)),0)</f>
        <v>1</v>
      </c>
      <c r="CH528" s="21">
        <f>IFERROR(INDEX(LMH_PTS,MATCH(IF(AY528&lt;&gt;"",AY528,AK528),LMH_KEY,0)),0)</f>
        <v>1</v>
      </c>
      <c r="CI528" s="21">
        <f>IFERROR(INDEX(LMH_PTS,MATCH(IF(AZ528&lt;&gt;"",AZ528,AL528),LMH_KEY,0)),0)</f>
        <v>1</v>
      </c>
      <c r="CJ528" s="21">
        <f>IFERROR(INDEX(LMH_PTS,MATCH(IF(BA528&lt;&gt;"",BA528,AM528),LMH_KEY,0)),0)</f>
        <v>1</v>
      </c>
      <c r="CK528" s="21">
        <f>IF(BB528="",0,IFERROR(INDEX(LMH_STEP,MATCH(BB528,LMH_KEY,0)),0))</f>
        <v>-1</v>
      </c>
      <c r="CL528" s="21">
        <f>IF(BC528="",0,IFERROR(INDEX(LMH_STEP,MATCH(BC528,LMH_KEY,0)),0))</f>
        <v>-1</v>
      </c>
      <c r="CM528" s="21">
        <f>IF(BD528="",0,IFERROR(INDEX(LMH_STEP,MATCH(BD528,LMH_KEY,0)),0))</f>
        <v>0</v>
      </c>
      <c r="CN528" s="21">
        <f>IF(BE528="",0,IFERROR(INDEX(LMH_STEP,MATCH(BE528,LMH_KEY,0)),0))</f>
        <v>-1</v>
      </c>
      <c r="CO528" s="21">
        <f>IF(BF528="",0,IFERROR(INDEX(LMH_STEP,MATCH(BF528,LMH_KEY,0)),0))</f>
        <v>0</v>
      </c>
      <c r="CP528" s="21">
        <f>IF(BG528="",0,IFERROR(INDEX(LMH_STEP,MATCH(BG528,LMH_KEY,0)),0))</f>
        <v>0</v>
      </c>
      <c r="CQ528" s="21">
        <f>IF(BH528="",0,IFERROR(INDEX(LMH_STEP,MATCH(BH528,LMH_KEY,0)),0))</f>
        <v>0</v>
      </c>
      <c r="CR528" s="21">
        <f>IF(BI528&lt;&gt;"",IFERROR(INDEX(LMH_STEP,MATCH(BI528,LMH_KEY,0)),0),CK528)</f>
        <v>-1</v>
      </c>
      <c r="CS528" s="21">
        <f>IF(BJ528&lt;&gt;"",IFERROR(INDEX(LMH_STEP,MATCH(BJ528,LMH_KEY,0)),0),CL528)</f>
        <v>-1</v>
      </c>
      <c r="CT528" s="21">
        <f>IF(BK528&lt;&gt;"",IFERROR(INDEX(LMH_STEP,MATCH(BK528,LMH_KEY,0)),0),CM528)</f>
        <v>0</v>
      </c>
      <c r="CU528" s="21">
        <f>IF(BL528&lt;&gt;"",IFERROR(INDEX(LMH_STEP,MATCH(BL528,LMH_KEY,0)),0),CN528)</f>
        <v>-1</v>
      </c>
      <c r="CV528" s="21">
        <f>IF(BM528&lt;&gt;"",IFERROR(INDEX(LMH_STEP,MATCH(BM528,LMH_KEY,0)),0),CO528)</f>
        <v>0</v>
      </c>
      <c r="CW528" s="21">
        <f>IF(BN528&lt;&gt;"",IFERROR(INDEX(LMH_STEP,MATCH(BN528,LMH_KEY,0)),0),CP528)</f>
        <v>0</v>
      </c>
      <c r="CX528" s="21">
        <f>IF(BO528&lt;&gt;"",IFERROR(INDEX(LMH_STEP,MATCH(BO528,LMH_KEY,0)),0),CQ528)</f>
        <v>0</v>
      </c>
      <c r="CY528" s="21">
        <f>COUNTA(BI528:BO528)+IF(BP528&lt;&gt;"",1,0)+IFERROR(INDEX(RM_LCNT,MATCH($U528,RM_KEY,0)),0)</f>
        <v>0</v>
      </c>
      <c r="CZ528" s="21">
        <f>IF((BW528+BX528+BY528+BZ528+CA528+CB528+CC528)=0,0,(BW528*CK528+BX528*CL528+BY528*CM528+BZ528*CN528+CA528*CO528+CB528*CP528+CC528*CQ528)/(BW528+BX528+BY528+BZ528+CA528+CB528+CC528))</f>
        <v>-0.764705882352941</v>
      </c>
      <c r="DA528" s="21">
        <f>IF((CD528+CE528+CF528+CG528+CH528+CI528+CJ528)=0,0,(CD528*CR528+CE528*CS528+CF528*CT528+CG528*CU528+CH528*CV528+CI528*CW528+CJ528*CX528)/(CD528+CE528+CF528+CG528+CH528+CI528+CJ528))</f>
        <v>-0.764705882352941</v>
      </c>
    </row>
    <row r="529" ht="70" customHeight="1">
      <c r="A529" s="59" t="inlineStr">
        <is>
          <t>CARBON</t>
        </is>
      </c>
      <c r="B529" s="17" t="inlineStr">
        <is>
          <t>Technology</t>
        </is>
      </c>
      <c r="C529" s="17" t="n">
        <v>5</v>
      </c>
      <c r="D529" s="17" t="inlineStr">
        <is>
          <t>IRIS2031</t>
        </is>
      </c>
      <c r="E529" s="17" t="inlineStr">
        <is>
          <t>Bansi Amipara</t>
        </is>
      </c>
      <c r="F529" s="17" t="inlineStr">
        <is>
          <t>Software Engineer</t>
        </is>
      </c>
      <c r="G529" s="17" t="inlineStr">
        <is>
          <t>Parth Jitendrabhai Parmar</t>
        </is>
      </c>
      <c r="H529" s="17" t="inlineStr">
        <is>
          <t>IRIS2160</t>
        </is>
      </c>
      <c r="I529" s="17" t="n">
        <v>4.2</v>
      </c>
      <c r="J529" s="17" t="inlineStr">
        <is>
          <t>MSC-ICT</t>
        </is>
      </c>
      <c r="K529" s="17" t="inlineStr">
        <is>
          <t>L3 – Professional / Associate</t>
        </is>
      </c>
      <c r="L529" s="82" t="inlineStr">
        <is>
          <t>20 of 20</t>
        </is>
      </c>
      <c r="M529" s="83"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N529" s="83" t="inlineStr">
        <is>
          <t>Annual · set by manager: 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t>
        </is>
      </c>
      <c r="O529" s="83" t="inlineStr">
        <is>
          <t>Latest rating: Not rated · manager · 9-box: Trusted Professional</t>
        </is>
      </c>
      <c r="P529" s="83" t="inlineStr">
        <is>
          <t>Complexity &amp; Expertise: A2: Full-stack development of AI-based reusable components; no harder cases described → matches the start
Autonomy &amp; Decision: A2: Decides only on optimising existing output → matches the start
Accountability &amp; Impact: A2: Own common components and feature stability meeting expected standards → matches the start
Leadership &amp; Strategy: A1: No guiding or reviewing of others described → matches the start</t>
        </is>
      </c>
      <c r="Q529" s="84" t="inlineStr">
        <is>
          <t>Open ▸</t>
        </is>
      </c>
      <c r="R529" s="84" t="inlineStr">
        <is>
          <t>Card ▸</t>
        </is>
      </c>
      <c r="S529" s="85" t="inlineStr">
        <is>
          <t>Engineering &amp; Development</t>
        </is>
      </c>
      <c r="T529" s="86" t="inlineStr">
        <is>
          <t>Backend Development</t>
        </is>
      </c>
      <c r="U529" s="86" t="inlineStr">
        <is>
          <t>R032</t>
        </is>
      </c>
      <c r="V529" s="86" t="inlineStr">
        <is>
          <t>Backend Development · IC</t>
        </is>
      </c>
      <c r="W529" s="101" t="inlineStr">
        <is>
          <t>A3</t>
        </is>
      </c>
      <c r="X529" s="86" t="inlineStr">
        <is>
          <t>Band A · Practitioner</t>
        </is>
      </c>
      <c r="Y529" s="86" t="inlineStr">
        <is>
          <t>Senior Software Engineer</t>
        </is>
      </c>
      <c r="Z529" s="86" t="n"/>
      <c r="AA529" s="86" t="inlineStr">
        <is>
          <t>Placed at A3 by the evidence: six ratings × market-derived weights and rules R1–R13 · no move needed for the reporting line</t>
        </is>
      </c>
      <c r="AB529" s="86" t="n"/>
      <c r="AC529" s="88" t="inlineStr">
        <is>
          <t>A2</t>
        </is>
      </c>
      <c r="AD529" s="21" t="inlineStr">
        <is>
          <t>Medium · 4.2 yrs vs market 2–5 yrs for A3</t>
        </is>
      </c>
      <c r="AE529" s="21" t="n"/>
      <c r="AF529" s="21" t="inlineStr">
        <is>
          <t>P2 · SFIA 3 Apply</t>
        </is>
      </c>
      <c r="AG529" s="89" t="str">
        <f>IFERROR(IF(INDEX(RM_I_C,MATCH($U529,RM_KEY,0))="","",INDEX(RM_I_C,MATCH($U529,RM_KEY,0))),"")</f>
        <v>H</v>
      </c>
      <c r="AH529" s="90" t="str">
        <f>IFERROR(IF(INDEX(RM_I_Au,MATCH($U529,RM_KEY,0))="","",INDEX(RM_I_Au,MATCH($U529,RM_KEY,0))),"")</f>
        <v>M</v>
      </c>
      <c r="AI529" s="90" t="str">
        <f>IFERROR(IF(INDEX(RM_I_Ac,MATCH($U529,RM_KEY,0))="","",INDEX(RM_I_Ac,MATCH($U529,RM_KEY,0))),"")</f>
        <v>L</v>
      </c>
      <c r="AJ529" s="90" t="str">
        <f>IFERROR(IF(INDEX(RM_I_L,MATCH($U529,RM_KEY,0))="","",INDEX(RM_I_L,MATCH($U529,RM_KEY,0))),"")</f>
        <v>L</v>
      </c>
      <c r="AK529" s="90" t="str">
        <f>IFERROR(IF(INDEX(RM_I_BI,MATCH($U529,RM_KEY,0))="","",INDEX(RM_I_BI,MATCH($U529,RM_KEY,0))),"")</f>
        <v>L</v>
      </c>
      <c r="AL529" s="90" t="str">
        <f>IFERROR(IF(INDEX(RM_I_Exp,MATCH($U529,RM_KEY,0))="","",INDEX(RM_I_Exp,MATCH($U529,RM_KEY,0))),"")</f>
        <v>L</v>
      </c>
      <c r="AM529" s="90" t="str">
        <f>IFERROR(IF(INDEX(RM_I_Edu,MATCH($U529,RM_KEY,0))="","",INDEX(RM_I_Edu,MATCH($U529,RM_KEY,0))),"")</f>
        <v>L</v>
      </c>
      <c r="AN529" s="91" t="str">
        <f>IFERROR(IF(INDEX(RM_M_C,MATCH($U529,RM_KEY,0))="","",INDEX(RM_M_C,MATCH($U529,RM_KEY,0))),"")</f>
        <v>H</v>
      </c>
      <c r="AO529" s="92" t="str">
        <f>IFERROR(IF(INDEX(RM_M_Au,MATCH($U529,RM_KEY,0))="","",INDEX(RM_M_Au,MATCH($U529,RM_KEY,0))),"")</f>
        <v>M</v>
      </c>
      <c r="AP529" s="92" t="str">
        <f>IFERROR(IF(INDEX(RM_M_Ac,MATCH($U529,RM_KEY,0))="","",INDEX(RM_M_Ac,MATCH($U529,RM_KEY,0))),"")</f>
        <v>M</v>
      </c>
      <c r="AQ529" s="92" t="str">
        <f>IFERROR(IF(INDEX(RM_M_L,MATCH($U529,RM_KEY,0))="","",INDEX(RM_M_L,MATCH($U529,RM_KEY,0))),"")</f>
        <v>L</v>
      </c>
      <c r="AR529" s="92" t="str">
        <f>IFERROR(IF(INDEX(RM_M_BI,MATCH($U529,RM_KEY,0))="","",INDEX(RM_M_BI,MATCH($U529,RM_KEY,0))),"")</f>
        <v>L</v>
      </c>
      <c r="AS529" s="92" t="str">
        <f>IFERROR(IF(INDEX(RM_M_Exp,MATCH($U529,RM_KEY,0))="","",INDEX(RM_M_Exp,MATCH($U529,RM_KEY,0))),"")</f>
        <v>L</v>
      </c>
      <c r="AT529" s="92" t="str">
        <f>IFERROR(IF(INDEX(RM_M_Edu,MATCH($U529,RM_KEY,0))="","",INDEX(RM_M_Edu,MATCH($U529,RM_KEY,0))),"")</f>
        <v>L</v>
      </c>
      <c r="AU529" s="93" t="str">
        <f>IFERROR(IF(INDEX(RM_L_C,MATCH($U529,RM_KEY,0))="","",INDEX(RM_L_C,MATCH($U529,RM_KEY,0))),"")</f>
        <v/>
      </c>
      <c r="AV529" s="94" t="str">
        <f>IFERROR(IF(INDEX(RM_L_Au,MATCH($U529,RM_KEY,0))="","",INDEX(RM_L_Au,MATCH($U529,RM_KEY,0))),"")</f>
        <v/>
      </c>
      <c r="AW529" s="94" t="str">
        <f>IFERROR(IF(INDEX(RM_L_Ac,MATCH($U529,RM_KEY,0))="","",INDEX(RM_L_Ac,MATCH($U529,RM_KEY,0))),"")</f>
        <v/>
      </c>
      <c r="AX529" s="94" t="str">
        <f>IFERROR(IF(INDEX(RM_L_L,MATCH($U529,RM_KEY,0))="","",INDEX(RM_L_L,MATCH($U529,RM_KEY,0))),"")</f>
        <v/>
      </c>
      <c r="AY529" s="94" t="str">
        <f>IFERROR(IF(INDEX(RM_L_BI,MATCH($U529,RM_KEY,0))="","",INDEX(RM_L_BI,MATCH($U529,RM_KEY,0))),"")</f>
        <v/>
      </c>
      <c r="AZ529" s="94" t="str">
        <f>IFERROR(IF(INDEX(RM_L_Exp,MATCH($U529,RM_KEY,0))="","",INDEX(RM_L_Exp,MATCH($U529,RM_KEY,0))),"")</f>
        <v/>
      </c>
      <c r="BA529" s="94" t="str">
        <f>IFERROR(IF(INDEX(RM_L_Edu,MATCH($U529,RM_KEY,0))="","",INDEX(RM_L_Edu,MATCH($U529,RM_KEY,0))),"")</f>
        <v/>
      </c>
      <c r="BB529" s="89" t="inlineStr">
        <is>
          <t>L</t>
        </is>
      </c>
      <c r="BC529" s="90" t="inlineStr">
        <is>
          <t>L</t>
        </is>
      </c>
      <c r="BD529" s="90" t="inlineStr">
        <is>
          <t>L</t>
        </is>
      </c>
      <c r="BE529" s="90" t="inlineStr">
        <is>
          <t>L</t>
        </is>
      </c>
      <c r="BF529" s="90" t="n"/>
      <c r="BG529" s="90" t="inlineStr">
        <is>
          <t>H</t>
        </is>
      </c>
      <c r="BH529" s="90" t="inlineStr">
        <is>
          <t>H</t>
        </is>
      </c>
      <c r="BI529" s="93" t="n"/>
      <c r="BJ529" s="94" t="n"/>
      <c r="BK529" s="94" t="n"/>
      <c r="BL529" s="94" t="n"/>
      <c r="BM529" s="94" t="n"/>
      <c r="BN529" s="94" t="n"/>
      <c r="BO529" s="94" t="n"/>
      <c r="BP529" s="63" t="n"/>
      <c r="BQ529" s="95" t="str">
        <f>IF(CY529=0,"",IF(BP529&lt;&gt;"",BP529,IF(LEFT(W529,1)="X",W529,IF(OR(W529="B+",W529="C+"),INDEX(LAD_PC,MAX(1,MIN(14,MATCH(W529,LAD_PC,0)+IF((DA529-CZ529)&gt;=0.5,1,IF((DA529-CZ529)&lt;=-0.5,-1,0))))),INDEX(LAD_STD,MAX(1,MIN(12,MATCH(W529,LAD_STD,0)+IF((DA529-CZ529)&gt;=0.5,1,IF((DA529-CZ529)&lt;=-0.5,-1,0)))))))))</f>
        <v/>
      </c>
      <c r="BR529" s="86" t="str">
        <f>IF(BQ529="","",IFERROR(CHOOSE(INDEX(B_RANK,MATCH(BQ529,B_LVL,0)),"Band A · Practitioner","Band B · Specialist / Manager","B+ · Player-Coach","Band C · Principal / Head","C+ · Player-Coach","Band D · Business leadership","Band E · Enterprise leadership"),"Band X · Consultant"))</f>
        <v/>
      </c>
      <c r="BS529" s="86" t="str">
        <f>IF(BQ529="","",IF(BQ529=W529,"• Same",IF(INDEX(B_VAL,MATCH(BQ529,B_LVL,0))&gt;INDEX(B_VAL,MATCH(W529,B_LVL,0)),"▲ Up","▼ Down")))</f>
        <v/>
      </c>
      <c r="BT529" s="95" t="str">
        <f>IF(BQ529&lt;&gt;"",BQ529,W529)</f>
        <v>A3</v>
      </c>
      <c r="BU529" s="86" t="str">
        <f>IFERROR(IF($H529="","—",IF(OR(LEFT(BT529,1)="X",LEFT(INDEX($BT$7:$BT$592,MATCH($H529,$D$7:$D$592,0)),1)="X"),"—",IF(AND(LEFT(BT529,1)="E",LEFT(INDEX($BT$7:$BT$592,MATCH($H529,$D$7:$D$592,0)),1)="E"),"Exception · Band E",IF(INDEX(B_VAL,MATCH(BT529,B_LVL,0))&gt;=INDEX(B_VAL,MATCH(INDEX($BT$7:$BT$592,MATCH($H529,$D$7:$D$592,0)),B_LVL,0)),"⚠ At or above the manager",IF(INDEX(B_RANK,MATCH(BT529,B_LVL,0))=INDEX(B_RANK,MATCH(INDEX($BT$7:$BT$592,MATCH($H529,$D$7:$D$592,0)),B_LVL,0)),"⚠ Same band as the manager","OK"))))),"—")</f>
        <v>OK</v>
      </c>
      <c r="BV529" s="64" t="n"/>
      <c r="BW529" s="20">
        <f>IFERROR(INDEX(LMH_PTS,MATCH(AG529,LMH_KEY,0)),0)</f>
        <v>9</v>
      </c>
      <c r="BX529" s="21">
        <f>IFERROR(INDEX(LMH_PTS,MATCH(AH529,LMH_KEY,0)),0)</f>
        <v>3</v>
      </c>
      <c r="BY529" s="21">
        <f>IFERROR(INDEX(LMH_PTS,MATCH(AI529,LMH_KEY,0)),0)</f>
        <v>1</v>
      </c>
      <c r="BZ529" s="21">
        <f>IFERROR(INDEX(LMH_PTS,MATCH(AJ529,LMH_KEY,0)),0)</f>
        <v>1</v>
      </c>
      <c r="CA529" s="21">
        <f>IFERROR(INDEX(LMH_PTS,MATCH(AK529,LMH_KEY,0)),0)</f>
        <v>1</v>
      </c>
      <c r="CB529" s="21">
        <f>IFERROR(INDEX(LMH_PTS,MATCH(AL529,LMH_KEY,0)),0)</f>
        <v>1</v>
      </c>
      <c r="CC529" s="21">
        <f>IFERROR(INDEX(LMH_PTS,MATCH(AM529,LMH_KEY,0)),0)</f>
        <v>1</v>
      </c>
      <c r="CD529" s="21">
        <f>IFERROR(INDEX(LMH_PTS,MATCH(IF(AU529&lt;&gt;"",AU529,AG529),LMH_KEY,0)),0)</f>
        <v>9</v>
      </c>
      <c r="CE529" s="21">
        <f>IFERROR(INDEX(LMH_PTS,MATCH(IF(AV529&lt;&gt;"",AV529,AH529),LMH_KEY,0)),0)</f>
        <v>3</v>
      </c>
      <c r="CF529" s="21">
        <f>IFERROR(INDEX(LMH_PTS,MATCH(IF(AW529&lt;&gt;"",AW529,AI529),LMH_KEY,0)),0)</f>
        <v>1</v>
      </c>
      <c r="CG529" s="21">
        <f>IFERROR(INDEX(LMH_PTS,MATCH(IF(AX529&lt;&gt;"",AX529,AJ529),LMH_KEY,0)),0)</f>
        <v>1</v>
      </c>
      <c r="CH529" s="21">
        <f>IFERROR(INDEX(LMH_PTS,MATCH(IF(AY529&lt;&gt;"",AY529,AK529),LMH_KEY,0)),0)</f>
        <v>1</v>
      </c>
      <c r="CI529" s="21">
        <f>IFERROR(INDEX(LMH_PTS,MATCH(IF(AZ529&lt;&gt;"",AZ529,AL529),LMH_KEY,0)),0)</f>
        <v>1</v>
      </c>
      <c r="CJ529" s="21">
        <f>IFERROR(INDEX(LMH_PTS,MATCH(IF(BA529&lt;&gt;"",BA529,AM529),LMH_KEY,0)),0)</f>
        <v>1</v>
      </c>
      <c r="CK529" s="21">
        <f>IF(BB529="",0,IFERROR(INDEX(LMH_STEP,MATCH(BB529,LMH_KEY,0)),0))</f>
        <v>-1</v>
      </c>
      <c r="CL529" s="21">
        <f>IF(BC529="",0,IFERROR(INDEX(LMH_STEP,MATCH(BC529,LMH_KEY,0)),0))</f>
        <v>-1</v>
      </c>
      <c r="CM529" s="21">
        <f>IF(BD529="",0,IFERROR(INDEX(LMH_STEP,MATCH(BD529,LMH_KEY,0)),0))</f>
        <v>-1</v>
      </c>
      <c r="CN529" s="21">
        <f>IF(BE529="",0,IFERROR(INDEX(LMH_STEP,MATCH(BE529,LMH_KEY,0)),0))</f>
        <v>-1</v>
      </c>
      <c r="CO529" s="21">
        <f>IF(BF529="",0,IFERROR(INDEX(LMH_STEP,MATCH(BF529,LMH_KEY,0)),0))</f>
        <v>0</v>
      </c>
      <c r="CP529" s="21">
        <f>IF(BG529="",0,IFERROR(INDEX(LMH_STEP,MATCH(BG529,LMH_KEY,0)),0))</f>
        <v>1</v>
      </c>
      <c r="CQ529" s="21">
        <f>IF(BH529="",0,IFERROR(INDEX(LMH_STEP,MATCH(BH529,LMH_KEY,0)),0))</f>
        <v>1</v>
      </c>
      <c r="CR529" s="21">
        <f>IF(BI529&lt;&gt;"",IFERROR(INDEX(LMH_STEP,MATCH(BI529,LMH_KEY,0)),0),CK529)</f>
        <v>-1</v>
      </c>
      <c r="CS529" s="21">
        <f>IF(BJ529&lt;&gt;"",IFERROR(INDEX(LMH_STEP,MATCH(BJ529,LMH_KEY,0)),0),CL529)</f>
        <v>-1</v>
      </c>
      <c r="CT529" s="21">
        <f>IF(BK529&lt;&gt;"",IFERROR(INDEX(LMH_STEP,MATCH(BK529,LMH_KEY,0)),0),CM529)</f>
        <v>-1</v>
      </c>
      <c r="CU529" s="21">
        <f>IF(BL529&lt;&gt;"",IFERROR(INDEX(LMH_STEP,MATCH(BL529,LMH_KEY,0)),0),CN529)</f>
        <v>-1</v>
      </c>
      <c r="CV529" s="21">
        <f>IF(BM529&lt;&gt;"",IFERROR(INDEX(LMH_STEP,MATCH(BM529,LMH_KEY,0)),0),CO529)</f>
        <v>0</v>
      </c>
      <c r="CW529" s="21">
        <f>IF(BN529&lt;&gt;"",IFERROR(INDEX(LMH_STEP,MATCH(BN529,LMH_KEY,0)),0),CP529)</f>
        <v>1</v>
      </c>
      <c r="CX529" s="21">
        <f>IF(BO529&lt;&gt;"",IFERROR(INDEX(LMH_STEP,MATCH(BO529,LMH_KEY,0)),0),CQ529)</f>
        <v>1</v>
      </c>
      <c r="CY529" s="21">
        <f>COUNTA(BI529:BO529)+IF(BP529&lt;&gt;"",1,0)+IFERROR(INDEX(RM_LCNT,MATCH($U529,RM_KEY,0)),0)</f>
        <v>0</v>
      </c>
      <c r="CZ529" s="21">
        <f>IF((BW529+BX529+BY529+BZ529+CA529+CB529+CC529)=0,0,(BW529*CK529+BX529*CL529+BY529*CM529+BZ529*CN529+CA529*CO529+CB529*CP529+CC529*CQ529)/(BW529+BX529+BY529+BZ529+CA529+CB529+CC529))</f>
        <v>-0.705882352941177</v>
      </c>
      <c r="DA529" s="21">
        <f>IF((CD529+CE529+CF529+CG529+CH529+CI529+CJ529)=0,0,(CD529*CR529+CE529*CS529+CF529*CT529+CG529*CU529+CH529*CV529+CI529*CW529+CJ529*CX529)/(CD529+CE529+CF529+CG529+CH529+CI529+CJ529))</f>
        <v>-0.705882352941177</v>
      </c>
    </row>
    <row r="530" ht="70" customHeight="1">
      <c r="A530" s="59" t="inlineStr">
        <is>
          <t>CARBON</t>
        </is>
      </c>
      <c r="B530" s="17" t="inlineStr">
        <is>
          <t>Technology</t>
        </is>
      </c>
      <c r="C530" s="17" t="n">
        <v>5</v>
      </c>
      <c r="D530" s="17" t="inlineStr">
        <is>
          <t>IRIS2159</t>
        </is>
      </c>
      <c r="E530" s="17" t="inlineStr">
        <is>
          <t>Rushali Patel</t>
        </is>
      </c>
      <c r="F530" s="17" t="inlineStr">
        <is>
          <t>Software Engineer</t>
        </is>
      </c>
      <c r="G530" s="17" t="inlineStr">
        <is>
          <t>Parth Jitendrabhai Parmar</t>
        </is>
      </c>
      <c r="H530" s="17" t="inlineStr">
        <is>
          <t>IRIS2160</t>
        </is>
      </c>
      <c r="I530" s="17" t="n">
        <v>3.2</v>
      </c>
      <c r="J530" s="17" t="inlineStr">
        <is>
          <t>MSc</t>
        </is>
      </c>
      <c r="K530" s="17" t="inlineStr">
        <is>
          <t>L3 – Professional / Associate</t>
        </is>
      </c>
      <c r="L530" s="82" t="inlineStr">
        <is>
          <t>20 of 20</t>
        </is>
      </c>
      <c r="M530" s="83"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N530" s="83" t="inlineStr">
        <is>
          <t>Annual · set by manager: 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t>
        </is>
      </c>
      <c r="O530" s="83" t="inlineStr">
        <is>
          <t>Latest rating: Not rated · manager · 9-box: Future Leader</t>
        </is>
      </c>
      <c r="P530" s="83" t="inlineStr">
        <is>
          <t>Complexity &amp; Expertise: A2: Develops user stories and bug fixes in React; still learning backend → matches the start
Autonomy &amp; Decision: A2: Only 'understand the problem' given as independent decision → matches the start
Accountability &amp; Impact: A2: User story development and bug fixes; errors cause delay and rework → matches the start
Leadership &amp; Strategy: A1: No guidance of others described → matches the start</t>
        </is>
      </c>
      <c r="Q530" s="84" t="inlineStr">
        <is>
          <t>Open ▸</t>
        </is>
      </c>
      <c r="R530" s="84" t="inlineStr">
        <is>
          <t>Card ▸</t>
        </is>
      </c>
      <c r="S530" s="85" t="inlineStr">
        <is>
          <t>Engineering &amp; Development</t>
        </is>
      </c>
      <c r="T530" s="86" t="inlineStr">
        <is>
          <t>Front-End / UI Development</t>
        </is>
      </c>
      <c r="U530" s="86" t="inlineStr">
        <is>
          <t>R036</t>
        </is>
      </c>
      <c r="V530" s="86" t="inlineStr">
        <is>
          <t>Front-End / UI Development · IC</t>
        </is>
      </c>
      <c r="W530" s="101" t="inlineStr">
        <is>
          <t>A3</t>
        </is>
      </c>
      <c r="X530" s="86" t="inlineStr">
        <is>
          <t>Band A · Practitioner</t>
        </is>
      </c>
      <c r="Y530" s="86" t="inlineStr">
        <is>
          <t>Senior UI Developer</t>
        </is>
      </c>
      <c r="Z530" s="86" t="n"/>
      <c r="AA530" s="86" t="inlineStr">
        <is>
          <t>Placed at A3 by the evidence: six ratings × market-derived weights and rules R1–R13 · no move needed for the reporting line</t>
        </is>
      </c>
      <c r="AB530" s="86" t="n"/>
      <c r="AC530" s="88" t="inlineStr">
        <is>
          <t>A2</t>
        </is>
      </c>
      <c r="AD530" s="21" t="inlineStr">
        <is>
          <t>Medium · 3.2 yrs vs market 2–5 yrs for A3</t>
        </is>
      </c>
      <c r="AE530" s="21" t="n"/>
      <c r="AF530" s="21" t="inlineStr">
        <is>
          <t>P2 · SFIA 3 Apply</t>
        </is>
      </c>
      <c r="AG530" s="89" t="str">
        <f>IFERROR(IF(INDEX(RM_I_C,MATCH($U530,RM_KEY,0))="","",INDEX(RM_I_C,MATCH($U530,RM_KEY,0))),"")</f>
        <v>H</v>
      </c>
      <c r="AH530" s="90" t="str">
        <f>IFERROR(IF(INDEX(RM_I_Au,MATCH($U530,RM_KEY,0))="","",INDEX(RM_I_Au,MATCH($U530,RM_KEY,0))),"")</f>
        <v>M</v>
      </c>
      <c r="AI530" s="90" t="str">
        <f>IFERROR(IF(INDEX(RM_I_Ac,MATCH($U530,RM_KEY,0))="","",INDEX(RM_I_Ac,MATCH($U530,RM_KEY,0))),"")</f>
        <v>L</v>
      </c>
      <c r="AJ530" s="90" t="str">
        <f>IFERROR(IF(INDEX(RM_I_L,MATCH($U530,RM_KEY,0))="","",INDEX(RM_I_L,MATCH($U530,RM_KEY,0))),"")</f>
        <v>L</v>
      </c>
      <c r="AK530" s="90" t="str">
        <f>IFERROR(IF(INDEX(RM_I_BI,MATCH($U530,RM_KEY,0))="","",INDEX(RM_I_BI,MATCH($U530,RM_KEY,0))),"")</f>
        <v>L</v>
      </c>
      <c r="AL530" s="90" t="str">
        <f>IFERROR(IF(INDEX(RM_I_Exp,MATCH($U530,RM_KEY,0))="","",INDEX(RM_I_Exp,MATCH($U530,RM_KEY,0))),"")</f>
        <v>L</v>
      </c>
      <c r="AM530" s="90" t="str">
        <f>IFERROR(IF(INDEX(RM_I_Edu,MATCH($U530,RM_KEY,0))="","",INDEX(RM_I_Edu,MATCH($U530,RM_KEY,0))),"")</f>
        <v>L</v>
      </c>
      <c r="AN530" s="91" t="str">
        <f>IFERROR(IF(INDEX(RM_M_C,MATCH($U530,RM_KEY,0))="","",INDEX(RM_M_C,MATCH($U530,RM_KEY,0))),"")</f>
        <v>H</v>
      </c>
      <c r="AO530" s="92" t="str">
        <f>IFERROR(IF(INDEX(RM_M_Au,MATCH($U530,RM_KEY,0))="","",INDEX(RM_M_Au,MATCH($U530,RM_KEY,0))),"")</f>
        <v>M</v>
      </c>
      <c r="AP530" s="92" t="str">
        <f>IFERROR(IF(INDEX(RM_M_Ac,MATCH($U530,RM_KEY,0))="","",INDEX(RM_M_Ac,MATCH($U530,RM_KEY,0))),"")</f>
        <v>M</v>
      </c>
      <c r="AQ530" s="92" t="str">
        <f>IFERROR(IF(INDEX(RM_M_L,MATCH($U530,RM_KEY,0))="","",INDEX(RM_M_L,MATCH($U530,RM_KEY,0))),"")</f>
        <v>L</v>
      </c>
      <c r="AR530" s="92" t="str">
        <f>IFERROR(IF(INDEX(RM_M_BI,MATCH($U530,RM_KEY,0))="","",INDEX(RM_M_BI,MATCH($U530,RM_KEY,0))),"")</f>
        <v>L</v>
      </c>
      <c r="AS530" s="92" t="str">
        <f>IFERROR(IF(INDEX(RM_M_Exp,MATCH($U530,RM_KEY,0))="","",INDEX(RM_M_Exp,MATCH($U530,RM_KEY,0))),"")</f>
        <v>L</v>
      </c>
      <c r="AT530" s="92" t="str">
        <f>IFERROR(IF(INDEX(RM_M_Edu,MATCH($U530,RM_KEY,0))="","",INDEX(RM_M_Edu,MATCH($U530,RM_KEY,0))),"")</f>
        <v>L</v>
      </c>
      <c r="AU530" s="93" t="str">
        <f>IFERROR(IF(INDEX(RM_L_C,MATCH($U530,RM_KEY,0))="","",INDEX(RM_L_C,MATCH($U530,RM_KEY,0))),"")</f>
        <v/>
      </c>
      <c r="AV530" s="94" t="str">
        <f>IFERROR(IF(INDEX(RM_L_Au,MATCH($U530,RM_KEY,0))="","",INDEX(RM_L_Au,MATCH($U530,RM_KEY,0))),"")</f>
        <v/>
      </c>
      <c r="AW530" s="94" t="str">
        <f>IFERROR(IF(INDEX(RM_L_Ac,MATCH($U530,RM_KEY,0))="","",INDEX(RM_L_Ac,MATCH($U530,RM_KEY,0))),"")</f>
        <v/>
      </c>
      <c r="AX530" s="94" t="str">
        <f>IFERROR(IF(INDEX(RM_L_L,MATCH($U530,RM_KEY,0))="","",INDEX(RM_L_L,MATCH($U530,RM_KEY,0))),"")</f>
        <v/>
      </c>
      <c r="AY530" s="94" t="str">
        <f>IFERROR(IF(INDEX(RM_L_BI,MATCH($U530,RM_KEY,0))="","",INDEX(RM_L_BI,MATCH($U530,RM_KEY,0))),"")</f>
        <v/>
      </c>
      <c r="AZ530" s="94" t="str">
        <f>IFERROR(IF(INDEX(RM_L_Exp,MATCH($U530,RM_KEY,0))="","",INDEX(RM_L_Exp,MATCH($U530,RM_KEY,0))),"")</f>
        <v/>
      </c>
      <c r="BA530" s="94" t="str">
        <f>IFERROR(IF(INDEX(RM_L_Edu,MATCH($U530,RM_KEY,0))="","",INDEX(RM_L_Edu,MATCH($U530,RM_KEY,0))),"")</f>
        <v/>
      </c>
      <c r="BB530" s="89" t="inlineStr">
        <is>
          <t>L</t>
        </is>
      </c>
      <c r="BC530" s="90" t="inlineStr">
        <is>
          <t>L</t>
        </is>
      </c>
      <c r="BD530" s="90" t="inlineStr">
        <is>
          <t>L</t>
        </is>
      </c>
      <c r="BE530" s="90" t="inlineStr">
        <is>
          <t>L</t>
        </is>
      </c>
      <c r="BF530" s="90" t="n"/>
      <c r="BG530" s="90" t="inlineStr">
        <is>
          <t>M</t>
        </is>
      </c>
      <c r="BH530" s="90" t="inlineStr">
        <is>
          <t>H</t>
        </is>
      </c>
      <c r="BI530" s="93" t="n"/>
      <c r="BJ530" s="94" t="n"/>
      <c r="BK530" s="94" t="n"/>
      <c r="BL530" s="94" t="n"/>
      <c r="BM530" s="94" t="n"/>
      <c r="BN530" s="94" t="n"/>
      <c r="BO530" s="94" t="n"/>
      <c r="BP530" s="63" t="n"/>
      <c r="BQ530" s="95" t="str">
        <f>IF(CY530=0,"",IF(BP530&lt;&gt;"",BP530,IF(LEFT(W530,1)="X",W530,IF(OR(W530="B+",W530="C+"),INDEX(LAD_PC,MAX(1,MIN(14,MATCH(W530,LAD_PC,0)+IF((DA530-CZ530)&gt;=0.5,1,IF((DA530-CZ530)&lt;=-0.5,-1,0))))),INDEX(LAD_STD,MAX(1,MIN(12,MATCH(W530,LAD_STD,0)+IF((DA530-CZ530)&gt;=0.5,1,IF((DA530-CZ530)&lt;=-0.5,-1,0)))))))))</f>
        <v/>
      </c>
      <c r="BR530" s="86" t="str">
        <f>IF(BQ530="","",IFERROR(CHOOSE(INDEX(B_RANK,MATCH(BQ530,B_LVL,0)),"Band A · Practitioner","Band B · Specialist / Manager","B+ · Player-Coach","Band C · Principal / Head","C+ · Player-Coach","Band D · Business leadership","Band E · Enterprise leadership"),"Band X · Consultant"))</f>
        <v/>
      </c>
      <c r="BS530" s="86" t="str">
        <f>IF(BQ530="","",IF(BQ530=W530,"• Same",IF(INDEX(B_VAL,MATCH(BQ530,B_LVL,0))&gt;INDEX(B_VAL,MATCH(W530,B_LVL,0)),"▲ Up","▼ Down")))</f>
        <v/>
      </c>
      <c r="BT530" s="95" t="str">
        <f>IF(BQ530&lt;&gt;"",BQ530,W530)</f>
        <v>A3</v>
      </c>
      <c r="BU530" s="86" t="str">
        <f>IFERROR(IF($H530="","—",IF(OR(LEFT(BT530,1)="X",LEFT(INDEX($BT$7:$BT$592,MATCH($H530,$D$7:$D$592,0)),1)="X"),"—",IF(AND(LEFT(BT530,1)="E",LEFT(INDEX($BT$7:$BT$592,MATCH($H530,$D$7:$D$592,0)),1)="E"),"Exception · Band E",IF(INDEX(B_VAL,MATCH(BT530,B_LVL,0))&gt;=INDEX(B_VAL,MATCH(INDEX($BT$7:$BT$592,MATCH($H530,$D$7:$D$592,0)),B_LVL,0)),"⚠ At or above the manager",IF(INDEX(B_RANK,MATCH(BT530,B_LVL,0))=INDEX(B_RANK,MATCH(INDEX($BT$7:$BT$592,MATCH($H530,$D$7:$D$592,0)),B_LVL,0)),"⚠ Same band as the manager","OK"))))),"—")</f>
        <v>OK</v>
      </c>
      <c r="BV530" s="64" t="n"/>
      <c r="BW530" s="20">
        <f>IFERROR(INDEX(LMH_PTS,MATCH(AG530,LMH_KEY,0)),0)</f>
        <v>9</v>
      </c>
      <c r="BX530" s="21">
        <f>IFERROR(INDEX(LMH_PTS,MATCH(AH530,LMH_KEY,0)),0)</f>
        <v>3</v>
      </c>
      <c r="BY530" s="21">
        <f>IFERROR(INDEX(LMH_PTS,MATCH(AI530,LMH_KEY,0)),0)</f>
        <v>1</v>
      </c>
      <c r="BZ530" s="21">
        <f>IFERROR(INDEX(LMH_PTS,MATCH(AJ530,LMH_KEY,0)),0)</f>
        <v>1</v>
      </c>
      <c r="CA530" s="21">
        <f>IFERROR(INDEX(LMH_PTS,MATCH(AK530,LMH_KEY,0)),0)</f>
        <v>1</v>
      </c>
      <c r="CB530" s="21">
        <f>IFERROR(INDEX(LMH_PTS,MATCH(AL530,LMH_KEY,0)),0)</f>
        <v>1</v>
      </c>
      <c r="CC530" s="21">
        <f>IFERROR(INDEX(LMH_PTS,MATCH(AM530,LMH_KEY,0)),0)</f>
        <v>1</v>
      </c>
      <c r="CD530" s="21">
        <f>IFERROR(INDEX(LMH_PTS,MATCH(IF(AU530&lt;&gt;"",AU530,AG530),LMH_KEY,0)),0)</f>
        <v>9</v>
      </c>
      <c r="CE530" s="21">
        <f>IFERROR(INDEX(LMH_PTS,MATCH(IF(AV530&lt;&gt;"",AV530,AH530),LMH_KEY,0)),0)</f>
        <v>3</v>
      </c>
      <c r="CF530" s="21">
        <f>IFERROR(INDEX(LMH_PTS,MATCH(IF(AW530&lt;&gt;"",AW530,AI530),LMH_KEY,0)),0)</f>
        <v>1</v>
      </c>
      <c r="CG530" s="21">
        <f>IFERROR(INDEX(LMH_PTS,MATCH(IF(AX530&lt;&gt;"",AX530,AJ530),LMH_KEY,0)),0)</f>
        <v>1</v>
      </c>
      <c r="CH530" s="21">
        <f>IFERROR(INDEX(LMH_PTS,MATCH(IF(AY530&lt;&gt;"",AY530,AK530),LMH_KEY,0)),0)</f>
        <v>1</v>
      </c>
      <c r="CI530" s="21">
        <f>IFERROR(INDEX(LMH_PTS,MATCH(IF(AZ530&lt;&gt;"",AZ530,AL530),LMH_KEY,0)),0)</f>
        <v>1</v>
      </c>
      <c r="CJ530" s="21">
        <f>IFERROR(INDEX(LMH_PTS,MATCH(IF(BA530&lt;&gt;"",BA530,AM530),LMH_KEY,0)),0)</f>
        <v>1</v>
      </c>
      <c r="CK530" s="21">
        <f>IF(BB530="",0,IFERROR(INDEX(LMH_STEP,MATCH(BB530,LMH_KEY,0)),0))</f>
        <v>-1</v>
      </c>
      <c r="CL530" s="21">
        <f>IF(BC530="",0,IFERROR(INDEX(LMH_STEP,MATCH(BC530,LMH_KEY,0)),0))</f>
        <v>-1</v>
      </c>
      <c r="CM530" s="21">
        <f>IF(BD530="",0,IFERROR(INDEX(LMH_STEP,MATCH(BD530,LMH_KEY,0)),0))</f>
        <v>-1</v>
      </c>
      <c r="CN530" s="21">
        <f>IF(BE530="",0,IFERROR(INDEX(LMH_STEP,MATCH(BE530,LMH_KEY,0)),0))</f>
        <v>-1</v>
      </c>
      <c r="CO530" s="21">
        <f>IF(BF530="",0,IFERROR(INDEX(LMH_STEP,MATCH(BF530,LMH_KEY,0)),0))</f>
        <v>0</v>
      </c>
      <c r="CP530" s="21">
        <f>IF(BG530="",0,IFERROR(INDEX(LMH_STEP,MATCH(BG530,LMH_KEY,0)),0))</f>
        <v>0</v>
      </c>
      <c r="CQ530" s="21">
        <f>IF(BH530="",0,IFERROR(INDEX(LMH_STEP,MATCH(BH530,LMH_KEY,0)),0))</f>
        <v>1</v>
      </c>
      <c r="CR530" s="21">
        <f>IF(BI530&lt;&gt;"",IFERROR(INDEX(LMH_STEP,MATCH(BI530,LMH_KEY,0)),0),CK530)</f>
        <v>-1</v>
      </c>
      <c r="CS530" s="21">
        <f>IF(BJ530&lt;&gt;"",IFERROR(INDEX(LMH_STEP,MATCH(BJ530,LMH_KEY,0)),0),CL530)</f>
        <v>-1</v>
      </c>
      <c r="CT530" s="21">
        <f>IF(BK530&lt;&gt;"",IFERROR(INDEX(LMH_STEP,MATCH(BK530,LMH_KEY,0)),0),CM530)</f>
        <v>-1</v>
      </c>
      <c r="CU530" s="21">
        <f>IF(BL530&lt;&gt;"",IFERROR(INDEX(LMH_STEP,MATCH(BL530,LMH_KEY,0)),0),CN530)</f>
        <v>-1</v>
      </c>
      <c r="CV530" s="21">
        <f>IF(BM530&lt;&gt;"",IFERROR(INDEX(LMH_STEP,MATCH(BM530,LMH_KEY,0)),0),CO530)</f>
        <v>0</v>
      </c>
      <c r="CW530" s="21">
        <f>IF(BN530&lt;&gt;"",IFERROR(INDEX(LMH_STEP,MATCH(BN530,LMH_KEY,0)),0),CP530)</f>
        <v>0</v>
      </c>
      <c r="CX530" s="21">
        <f>IF(BO530&lt;&gt;"",IFERROR(INDEX(LMH_STEP,MATCH(BO530,LMH_KEY,0)),0),CQ530)</f>
        <v>1</v>
      </c>
      <c r="CY530" s="21">
        <f>COUNTA(BI530:BO530)+IF(BP530&lt;&gt;"",1,0)+IFERROR(INDEX(RM_LCNT,MATCH($U530,RM_KEY,0)),0)</f>
        <v>0</v>
      </c>
      <c r="CZ530" s="21">
        <f>IF((BW530+BX530+BY530+BZ530+CA530+CB530+CC530)=0,0,(BW530*CK530+BX530*CL530+BY530*CM530+BZ530*CN530+CA530*CO530+CB530*CP530+CC530*CQ530)/(BW530+BX530+BY530+BZ530+CA530+CB530+CC530))</f>
        <v>-0.764705882352941</v>
      </c>
      <c r="DA530" s="21">
        <f>IF((CD530+CE530+CF530+CG530+CH530+CI530+CJ530)=0,0,(CD530*CR530+CE530*CS530+CF530*CT530+CG530*CU530+CH530*CV530+CI530*CW530+CJ530*CX530)/(CD530+CE530+CF530+CG530+CH530+CI530+CJ530))</f>
        <v>-0.764705882352941</v>
      </c>
    </row>
    <row r="531" ht="70" customHeight="1">
      <c r="A531" s="59" t="inlineStr">
        <is>
          <t>CARBON</t>
        </is>
      </c>
      <c r="B531" s="17" t="inlineStr">
        <is>
          <t>Technology</t>
        </is>
      </c>
      <c r="C531" s="17" t="n">
        <v>4</v>
      </c>
      <c r="D531" s="17" t="inlineStr">
        <is>
          <t>IRIS2281</t>
        </is>
      </c>
      <c r="E531" s="17" t="inlineStr">
        <is>
          <t>Riya Parekh</t>
        </is>
      </c>
      <c r="F531" s="17" t="inlineStr">
        <is>
          <t>Software Engineer</t>
        </is>
      </c>
      <c r="G531" s="17" t="inlineStr">
        <is>
          <t>Hetal Chauhan</t>
        </is>
      </c>
      <c r="H531" s="17" t="inlineStr">
        <is>
          <t>IRIS1890</t>
        </is>
      </c>
      <c r="I531" s="17" t="n">
        <v>2.2</v>
      </c>
      <c r="J531" s="17" t="inlineStr">
        <is>
          <t>Bachelor of Science</t>
        </is>
      </c>
      <c r="K531" s="17" t="inlineStr">
        <is>
          <t>L3 – Professional / Associate</t>
        </is>
      </c>
      <c r="L531" s="82" t="inlineStr">
        <is>
          <t>20 of 20</t>
        </is>
      </c>
      <c r="M531" s="83"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
        </is>
      </c>
      <c r="N531" s="83" t="inlineStr">
        <is>
          <t>Annual · set by manager: 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t>
        </is>
      </c>
      <c r="O531" s="83" t="inlineStr">
        <is>
          <t>Latest rating: Not rated · manager · 9-box: Not placed · manager</t>
        </is>
      </c>
      <c r="P531" s="83" t="inlineStr">
        <is>
          <t>Complexity &amp; Expertise: A3: Backend APIs, data models and API performance optimisation patterns; one of few doing optimisation → moved up 0.5
Autonomy &amp; Decision: A2: Decides API optimisation within own backend work → matches the start
Accountability &amp; Impact: A3: API performance under multiple users and backend structure; slowness reaches clients → moved up 0.5
Leadership &amp; Strategy: A1: No guidance of others described → matches the start</t>
        </is>
      </c>
      <c r="Q531" s="84" t="inlineStr">
        <is>
          <t>Open ▸</t>
        </is>
      </c>
      <c r="R531" s="84" t="inlineStr">
        <is>
          <t>Card ▸</t>
        </is>
      </c>
      <c r="S531" s="85" t="inlineStr">
        <is>
          <t>Engineering &amp; Development</t>
        </is>
      </c>
      <c r="T531" s="86" t="inlineStr">
        <is>
          <t>Full-Stack Development</t>
        </is>
      </c>
      <c r="U531" s="86" t="inlineStr">
        <is>
          <t>R037</t>
        </is>
      </c>
      <c r="V531" s="86" t="inlineStr">
        <is>
          <t>Full-Stack Development · IC</t>
        </is>
      </c>
      <c r="W531" s="101" t="inlineStr">
        <is>
          <t>A3</t>
        </is>
      </c>
      <c r="X531" s="86" t="inlineStr">
        <is>
          <t>Band A · Practitioner</t>
        </is>
      </c>
      <c r="Y531" s="86" t="inlineStr">
        <is>
          <t>Senior Software Engineer</t>
        </is>
      </c>
      <c r="Z531" s="86" t="n"/>
      <c r="AA531" s="86" t="inlineStr">
        <is>
          <t>Placed at A3 by the evidence: six ratings × market-derived weights and rules R1–R13 · no move needed for the reporting line</t>
        </is>
      </c>
      <c r="AB531" s="86" t="n"/>
      <c r="AC531" s="88" t="inlineStr">
        <is>
          <t>A2</t>
        </is>
      </c>
      <c r="AD531" s="21" t="inlineStr">
        <is>
          <t>Medium · 2.2 yrs vs market 2–5 yrs for A3</t>
        </is>
      </c>
      <c r="AE531" s="21" t="n"/>
      <c r="AF531" s="21" t="inlineStr">
        <is>
          <t>P2 · SFIA 3 Apply</t>
        </is>
      </c>
      <c r="AG531" s="89" t="str">
        <f>IFERROR(IF(INDEX(RM_I_C,MATCH($U531,RM_KEY,0))="","",INDEX(RM_I_C,MATCH($U531,RM_KEY,0))),"")</f>
        <v>H</v>
      </c>
      <c r="AH531" s="90" t="str">
        <f>IFERROR(IF(INDEX(RM_I_Au,MATCH($U531,RM_KEY,0))="","",INDEX(RM_I_Au,MATCH($U531,RM_KEY,0))),"")</f>
        <v>M</v>
      </c>
      <c r="AI531" s="90" t="str">
        <f>IFERROR(IF(INDEX(RM_I_Ac,MATCH($U531,RM_KEY,0))="","",INDEX(RM_I_Ac,MATCH($U531,RM_KEY,0))),"")</f>
        <v>L</v>
      </c>
      <c r="AJ531" s="90" t="str">
        <f>IFERROR(IF(INDEX(RM_I_L,MATCH($U531,RM_KEY,0))="","",INDEX(RM_I_L,MATCH($U531,RM_KEY,0))),"")</f>
        <v>L</v>
      </c>
      <c r="AK531" s="90" t="str">
        <f>IFERROR(IF(INDEX(RM_I_BI,MATCH($U531,RM_KEY,0))="","",INDEX(RM_I_BI,MATCH($U531,RM_KEY,0))),"")</f>
        <v>L</v>
      </c>
      <c r="AL531" s="90" t="str">
        <f>IFERROR(IF(INDEX(RM_I_Exp,MATCH($U531,RM_KEY,0))="","",INDEX(RM_I_Exp,MATCH($U531,RM_KEY,0))),"")</f>
        <v>L</v>
      </c>
      <c r="AM531" s="90" t="str">
        <f>IFERROR(IF(INDEX(RM_I_Edu,MATCH($U531,RM_KEY,0))="","",INDEX(RM_I_Edu,MATCH($U531,RM_KEY,0))),"")</f>
        <v>L</v>
      </c>
      <c r="AN531" s="91" t="str">
        <f>IFERROR(IF(INDEX(RM_M_C,MATCH($U531,RM_KEY,0))="","",INDEX(RM_M_C,MATCH($U531,RM_KEY,0))),"")</f>
        <v>H</v>
      </c>
      <c r="AO531" s="92" t="str">
        <f>IFERROR(IF(INDEX(RM_M_Au,MATCH($U531,RM_KEY,0))="","",INDEX(RM_M_Au,MATCH($U531,RM_KEY,0))),"")</f>
        <v>M</v>
      </c>
      <c r="AP531" s="92" t="str">
        <f>IFERROR(IF(INDEX(RM_M_Ac,MATCH($U531,RM_KEY,0))="","",INDEX(RM_M_Ac,MATCH($U531,RM_KEY,0))),"")</f>
        <v>M</v>
      </c>
      <c r="AQ531" s="92" t="str">
        <f>IFERROR(IF(INDEX(RM_M_L,MATCH($U531,RM_KEY,0))="","",INDEX(RM_M_L,MATCH($U531,RM_KEY,0))),"")</f>
        <v>L</v>
      </c>
      <c r="AR531" s="92" t="str">
        <f>IFERROR(IF(INDEX(RM_M_BI,MATCH($U531,RM_KEY,0))="","",INDEX(RM_M_BI,MATCH($U531,RM_KEY,0))),"")</f>
        <v>L</v>
      </c>
      <c r="AS531" s="92" t="str">
        <f>IFERROR(IF(INDEX(RM_M_Exp,MATCH($U531,RM_KEY,0))="","",INDEX(RM_M_Exp,MATCH($U531,RM_KEY,0))),"")</f>
        <v>L</v>
      </c>
      <c r="AT531" s="92" t="str">
        <f>IFERROR(IF(INDEX(RM_M_Edu,MATCH($U531,RM_KEY,0))="","",INDEX(RM_M_Edu,MATCH($U531,RM_KEY,0))),"")</f>
        <v>L</v>
      </c>
      <c r="AU531" s="93" t="str">
        <f>IFERROR(IF(INDEX(RM_L_C,MATCH($U531,RM_KEY,0))="","",INDEX(RM_L_C,MATCH($U531,RM_KEY,0))),"")</f>
        <v/>
      </c>
      <c r="AV531" s="94" t="str">
        <f>IFERROR(IF(INDEX(RM_L_Au,MATCH($U531,RM_KEY,0))="","",INDEX(RM_L_Au,MATCH($U531,RM_KEY,0))),"")</f>
        <v/>
      </c>
      <c r="AW531" s="94" t="str">
        <f>IFERROR(IF(INDEX(RM_L_Ac,MATCH($U531,RM_KEY,0))="","",INDEX(RM_L_Ac,MATCH($U531,RM_KEY,0))),"")</f>
        <v/>
      </c>
      <c r="AX531" s="94" t="str">
        <f>IFERROR(IF(INDEX(RM_L_L,MATCH($U531,RM_KEY,0))="","",INDEX(RM_L_L,MATCH($U531,RM_KEY,0))),"")</f>
        <v/>
      </c>
      <c r="AY531" s="94" t="str">
        <f>IFERROR(IF(INDEX(RM_L_BI,MATCH($U531,RM_KEY,0))="","",INDEX(RM_L_BI,MATCH($U531,RM_KEY,0))),"")</f>
        <v/>
      </c>
      <c r="AZ531" s="94" t="str">
        <f>IFERROR(IF(INDEX(RM_L_Exp,MATCH($U531,RM_KEY,0))="","",INDEX(RM_L_Exp,MATCH($U531,RM_KEY,0))),"")</f>
        <v/>
      </c>
      <c r="BA531" s="94" t="str">
        <f>IFERROR(IF(INDEX(RM_L_Edu,MATCH($U531,RM_KEY,0))="","",INDEX(RM_L_Edu,MATCH($U531,RM_KEY,0))),"")</f>
        <v/>
      </c>
      <c r="BB531" s="89" t="inlineStr">
        <is>
          <t>M</t>
        </is>
      </c>
      <c r="BC531" s="90" t="inlineStr">
        <is>
          <t>L</t>
        </is>
      </c>
      <c r="BD531" s="90" t="inlineStr">
        <is>
          <t>M</t>
        </is>
      </c>
      <c r="BE531" s="90" t="inlineStr">
        <is>
          <t>L</t>
        </is>
      </c>
      <c r="BF531" s="90" t="n"/>
      <c r="BG531" s="90" t="inlineStr">
        <is>
          <t>M</t>
        </is>
      </c>
      <c r="BH531" s="90" t="inlineStr">
        <is>
          <t>M</t>
        </is>
      </c>
      <c r="BI531" s="93" t="n"/>
      <c r="BJ531" s="94" t="n"/>
      <c r="BK531" s="94" t="n"/>
      <c r="BL531" s="94" t="n"/>
      <c r="BM531" s="94" t="n"/>
      <c r="BN531" s="94" t="n"/>
      <c r="BO531" s="94" t="n"/>
      <c r="BP531" s="63" t="n"/>
      <c r="BQ531" s="95" t="str">
        <f>IF(CY531=0,"",IF(BP531&lt;&gt;"",BP531,IF(LEFT(W531,1)="X",W531,IF(OR(W531="B+",W531="C+"),INDEX(LAD_PC,MAX(1,MIN(14,MATCH(W531,LAD_PC,0)+IF((DA531-CZ531)&gt;=0.5,1,IF((DA531-CZ531)&lt;=-0.5,-1,0))))),INDEX(LAD_STD,MAX(1,MIN(12,MATCH(W531,LAD_STD,0)+IF((DA531-CZ531)&gt;=0.5,1,IF((DA531-CZ531)&lt;=-0.5,-1,0)))))))))</f>
        <v/>
      </c>
      <c r="BR531" s="86" t="str">
        <f>IF(BQ531="","",IFERROR(CHOOSE(INDEX(B_RANK,MATCH(BQ531,B_LVL,0)),"Band A · Practitioner","Band B · Specialist / Manager","B+ · Player-Coach","Band C · Principal / Head","C+ · Player-Coach","Band D · Business leadership","Band E · Enterprise leadership"),"Band X · Consultant"))</f>
        <v/>
      </c>
      <c r="BS531" s="86" t="str">
        <f>IF(BQ531="","",IF(BQ531=W531,"• Same",IF(INDEX(B_VAL,MATCH(BQ531,B_LVL,0))&gt;INDEX(B_VAL,MATCH(W531,B_LVL,0)),"▲ Up","▼ Down")))</f>
        <v/>
      </c>
      <c r="BT531" s="95" t="str">
        <f>IF(BQ531&lt;&gt;"",BQ531,W531)</f>
        <v>A3</v>
      </c>
      <c r="BU531" s="86" t="str">
        <f>IFERROR(IF($H531="","—",IF(OR(LEFT(BT531,1)="X",LEFT(INDEX($BT$7:$BT$592,MATCH($H531,$D$7:$D$592,0)),1)="X"),"—",IF(AND(LEFT(BT531,1)="E",LEFT(INDEX($BT$7:$BT$592,MATCH($H531,$D$7:$D$592,0)),1)="E"),"Exception · Band E",IF(INDEX(B_VAL,MATCH(BT531,B_LVL,0))&gt;=INDEX(B_VAL,MATCH(INDEX($BT$7:$BT$592,MATCH($H531,$D$7:$D$592,0)),B_LVL,0)),"⚠ At or above the manager",IF(INDEX(B_RANK,MATCH(BT531,B_LVL,0))=INDEX(B_RANK,MATCH(INDEX($BT$7:$BT$592,MATCH($H531,$D$7:$D$592,0)),B_LVL,0)),"⚠ Same band as the manager","OK"))))),"—")</f>
        <v>OK</v>
      </c>
      <c r="BV531" s="64" t="n"/>
      <c r="BW531" s="20">
        <f>IFERROR(INDEX(LMH_PTS,MATCH(AG531,LMH_KEY,0)),0)</f>
        <v>9</v>
      </c>
      <c r="BX531" s="21">
        <f>IFERROR(INDEX(LMH_PTS,MATCH(AH531,LMH_KEY,0)),0)</f>
        <v>3</v>
      </c>
      <c r="BY531" s="21">
        <f>IFERROR(INDEX(LMH_PTS,MATCH(AI531,LMH_KEY,0)),0)</f>
        <v>1</v>
      </c>
      <c r="BZ531" s="21">
        <f>IFERROR(INDEX(LMH_PTS,MATCH(AJ531,LMH_KEY,0)),0)</f>
        <v>1</v>
      </c>
      <c r="CA531" s="21">
        <f>IFERROR(INDEX(LMH_PTS,MATCH(AK531,LMH_KEY,0)),0)</f>
        <v>1</v>
      </c>
      <c r="CB531" s="21">
        <f>IFERROR(INDEX(LMH_PTS,MATCH(AL531,LMH_KEY,0)),0)</f>
        <v>1</v>
      </c>
      <c r="CC531" s="21">
        <f>IFERROR(INDEX(LMH_PTS,MATCH(AM531,LMH_KEY,0)),0)</f>
        <v>1</v>
      </c>
      <c r="CD531" s="21">
        <f>IFERROR(INDEX(LMH_PTS,MATCH(IF(AU531&lt;&gt;"",AU531,AG531),LMH_KEY,0)),0)</f>
        <v>9</v>
      </c>
      <c r="CE531" s="21">
        <f>IFERROR(INDEX(LMH_PTS,MATCH(IF(AV531&lt;&gt;"",AV531,AH531),LMH_KEY,0)),0)</f>
        <v>3</v>
      </c>
      <c r="CF531" s="21">
        <f>IFERROR(INDEX(LMH_PTS,MATCH(IF(AW531&lt;&gt;"",AW531,AI531),LMH_KEY,0)),0)</f>
        <v>1</v>
      </c>
      <c r="CG531" s="21">
        <f>IFERROR(INDEX(LMH_PTS,MATCH(IF(AX531&lt;&gt;"",AX531,AJ531),LMH_KEY,0)),0)</f>
        <v>1</v>
      </c>
      <c r="CH531" s="21">
        <f>IFERROR(INDEX(LMH_PTS,MATCH(IF(AY531&lt;&gt;"",AY531,AK531),LMH_KEY,0)),0)</f>
        <v>1</v>
      </c>
      <c r="CI531" s="21">
        <f>IFERROR(INDEX(LMH_PTS,MATCH(IF(AZ531&lt;&gt;"",AZ531,AL531),LMH_KEY,0)),0)</f>
        <v>1</v>
      </c>
      <c r="CJ531" s="21">
        <f>IFERROR(INDEX(LMH_PTS,MATCH(IF(BA531&lt;&gt;"",BA531,AM531),LMH_KEY,0)),0)</f>
        <v>1</v>
      </c>
      <c r="CK531" s="21">
        <f>IF(BB531="",0,IFERROR(INDEX(LMH_STEP,MATCH(BB531,LMH_KEY,0)),0))</f>
        <v>0</v>
      </c>
      <c r="CL531" s="21">
        <f>IF(BC531="",0,IFERROR(INDEX(LMH_STEP,MATCH(BC531,LMH_KEY,0)),0))</f>
        <v>-1</v>
      </c>
      <c r="CM531" s="21">
        <f>IF(BD531="",0,IFERROR(INDEX(LMH_STEP,MATCH(BD531,LMH_KEY,0)),0))</f>
        <v>0</v>
      </c>
      <c r="CN531" s="21">
        <f>IF(BE531="",0,IFERROR(INDEX(LMH_STEP,MATCH(BE531,LMH_KEY,0)),0))</f>
        <v>-1</v>
      </c>
      <c r="CO531" s="21">
        <f>IF(BF531="",0,IFERROR(INDEX(LMH_STEP,MATCH(BF531,LMH_KEY,0)),0))</f>
        <v>0</v>
      </c>
      <c r="CP531" s="21">
        <f>IF(BG531="",0,IFERROR(INDEX(LMH_STEP,MATCH(BG531,LMH_KEY,0)),0))</f>
        <v>0</v>
      </c>
      <c r="CQ531" s="21">
        <f>IF(BH531="",0,IFERROR(INDEX(LMH_STEP,MATCH(BH531,LMH_KEY,0)),0))</f>
        <v>0</v>
      </c>
      <c r="CR531" s="21">
        <f>IF(BI531&lt;&gt;"",IFERROR(INDEX(LMH_STEP,MATCH(BI531,LMH_KEY,0)),0),CK531)</f>
        <v>0</v>
      </c>
      <c r="CS531" s="21">
        <f>IF(BJ531&lt;&gt;"",IFERROR(INDEX(LMH_STEP,MATCH(BJ531,LMH_KEY,0)),0),CL531)</f>
        <v>-1</v>
      </c>
      <c r="CT531" s="21">
        <f>IF(BK531&lt;&gt;"",IFERROR(INDEX(LMH_STEP,MATCH(BK531,LMH_KEY,0)),0),CM531)</f>
        <v>0</v>
      </c>
      <c r="CU531" s="21">
        <f>IF(BL531&lt;&gt;"",IFERROR(INDEX(LMH_STEP,MATCH(BL531,LMH_KEY,0)),0),CN531)</f>
        <v>-1</v>
      </c>
      <c r="CV531" s="21">
        <f>IF(BM531&lt;&gt;"",IFERROR(INDEX(LMH_STEP,MATCH(BM531,LMH_KEY,0)),0),CO531)</f>
        <v>0</v>
      </c>
      <c r="CW531" s="21">
        <f>IF(BN531&lt;&gt;"",IFERROR(INDEX(LMH_STEP,MATCH(BN531,LMH_KEY,0)),0),CP531)</f>
        <v>0</v>
      </c>
      <c r="CX531" s="21">
        <f>IF(BO531&lt;&gt;"",IFERROR(INDEX(LMH_STEP,MATCH(BO531,LMH_KEY,0)),0),CQ531)</f>
        <v>0</v>
      </c>
      <c r="CY531" s="21">
        <f>COUNTA(BI531:BO531)+IF(BP531&lt;&gt;"",1,0)+IFERROR(INDEX(RM_LCNT,MATCH($U531,RM_KEY,0)),0)</f>
        <v>0</v>
      </c>
      <c r="CZ531" s="21">
        <f>IF((BW531+BX531+BY531+BZ531+CA531+CB531+CC531)=0,0,(BW531*CK531+BX531*CL531+BY531*CM531+BZ531*CN531+CA531*CO531+CB531*CP531+CC531*CQ531)/(BW531+BX531+BY531+BZ531+CA531+CB531+CC531))</f>
        <v>-0.235294117647059</v>
      </c>
      <c r="DA531" s="21">
        <f>IF((CD531+CE531+CF531+CG531+CH531+CI531+CJ531)=0,0,(CD531*CR531+CE531*CS531+CF531*CT531+CG531*CU531+CH531*CV531+CI531*CW531+CJ531*CX531)/(CD531+CE531+CF531+CG531+CH531+CI531+CJ531))</f>
        <v>-0.235294117647059</v>
      </c>
    </row>
    <row r="532" ht="70" customHeight="1">
      <c r="A532" s="59" t="inlineStr">
        <is>
          <t>CARBON</t>
        </is>
      </c>
      <c r="B532" s="17" t="inlineStr">
        <is>
          <t>Technology</t>
        </is>
      </c>
      <c r="C532" s="17" t="n">
        <v>3</v>
      </c>
      <c r="D532" s="17" t="inlineStr">
        <is>
          <t>IRIS2544</t>
        </is>
      </c>
      <c r="E532" s="17" t="inlineStr">
        <is>
          <t>Harsh Icecreamwala</t>
        </is>
      </c>
      <c r="F532" s="17" t="inlineStr">
        <is>
          <t>Software Engineer</t>
        </is>
      </c>
      <c r="G532" s="17" t="inlineStr">
        <is>
          <t>Siddhesh Kadam</t>
        </is>
      </c>
      <c r="H532" s="17" t="inlineStr">
        <is>
          <t>IRIS1535</t>
        </is>
      </c>
      <c r="I532" s="17" t="n">
        <v>2.9</v>
      </c>
      <c r="J532" s="17" t="inlineStr">
        <is>
          <t>Master of Science</t>
        </is>
      </c>
      <c r="K532" s="17" t="n"/>
      <c r="L532" s="82" t="inlineStr">
        <is>
          <t>20 of 20</t>
        </is>
      </c>
      <c r="M532" s="83" t="n"/>
      <c r="N532" s="83" t="n"/>
      <c r="O532" s="83" t="inlineStr">
        <is>
          <t>Latest rating: Not rated · manager · 9-box: Not placed · manager</t>
        </is>
      </c>
      <c r="P532" s="83" t="inlineStr">
        <is>
          <t>Complexity &amp; Expertise: A2: Builds product features from gathered requirements, checking compatibility with existing features → matches the start
Autonomy &amp; Decision: A2: Decides the end-to-end flow of own features → matches the start
Accountability &amp; Impact: A2: Features personally built for clients; delay hurts release consistency → matches the start
Leadership &amp; Strategy: A1: No guiding or reviewing of others described → matches the start</t>
        </is>
      </c>
      <c r="Q532" s="84" t="inlineStr">
        <is>
          <t>Open ▸</t>
        </is>
      </c>
      <c r="R532" s="84" t="inlineStr">
        <is>
          <t>Card ▸</t>
        </is>
      </c>
      <c r="S532" s="85" t="inlineStr">
        <is>
          <t>Engineering &amp; Development</t>
        </is>
      </c>
      <c r="T532" s="86" t="inlineStr">
        <is>
          <t>Backend Development</t>
        </is>
      </c>
      <c r="U532" s="86" t="inlineStr">
        <is>
          <t>R032</t>
        </is>
      </c>
      <c r="V532" s="86" t="inlineStr">
        <is>
          <t>Backend Development · IC</t>
        </is>
      </c>
      <c r="W532" s="101" t="inlineStr">
        <is>
          <t>A3</t>
        </is>
      </c>
      <c r="X532" s="86" t="inlineStr">
        <is>
          <t>Band A · Practitioner</t>
        </is>
      </c>
      <c r="Y532" s="86" t="inlineStr">
        <is>
          <t>Senior Software Engineer</t>
        </is>
      </c>
      <c r="Z532" s="86" t="n"/>
      <c r="AA532" s="86" t="inlineStr">
        <is>
          <t>Placed at A3 by the evidence: six ratings × market-derived weights and rules R1–R13 · no move needed for the reporting line</t>
        </is>
      </c>
      <c r="AB532" s="86" t="n"/>
      <c r="AC532" s="88" t="inlineStr">
        <is>
          <t>A2</t>
        </is>
      </c>
      <c r="AD532" s="21" t="inlineStr">
        <is>
          <t>Medium · 2.9 yrs vs market 2–5 yrs for A3</t>
        </is>
      </c>
      <c r="AE532" s="21" t="n"/>
      <c r="AF532" s="21" t="inlineStr">
        <is>
          <t>P2 · SFIA 3 Apply</t>
        </is>
      </c>
      <c r="AG532" s="89" t="str">
        <f>IFERROR(IF(INDEX(RM_I_C,MATCH($U532,RM_KEY,0))="","",INDEX(RM_I_C,MATCH($U532,RM_KEY,0))),"")</f>
        <v>H</v>
      </c>
      <c r="AH532" s="90" t="str">
        <f>IFERROR(IF(INDEX(RM_I_Au,MATCH($U532,RM_KEY,0))="","",INDEX(RM_I_Au,MATCH($U532,RM_KEY,0))),"")</f>
        <v>M</v>
      </c>
      <c r="AI532" s="90" t="str">
        <f>IFERROR(IF(INDEX(RM_I_Ac,MATCH($U532,RM_KEY,0))="","",INDEX(RM_I_Ac,MATCH($U532,RM_KEY,0))),"")</f>
        <v>L</v>
      </c>
      <c r="AJ532" s="90" t="str">
        <f>IFERROR(IF(INDEX(RM_I_L,MATCH($U532,RM_KEY,0))="","",INDEX(RM_I_L,MATCH($U532,RM_KEY,0))),"")</f>
        <v>L</v>
      </c>
      <c r="AK532" s="90" t="str">
        <f>IFERROR(IF(INDEX(RM_I_BI,MATCH($U532,RM_KEY,0))="","",INDEX(RM_I_BI,MATCH($U532,RM_KEY,0))),"")</f>
        <v>L</v>
      </c>
      <c r="AL532" s="90" t="str">
        <f>IFERROR(IF(INDEX(RM_I_Exp,MATCH($U532,RM_KEY,0))="","",INDEX(RM_I_Exp,MATCH($U532,RM_KEY,0))),"")</f>
        <v>L</v>
      </c>
      <c r="AM532" s="90" t="str">
        <f>IFERROR(IF(INDEX(RM_I_Edu,MATCH($U532,RM_KEY,0))="","",INDEX(RM_I_Edu,MATCH($U532,RM_KEY,0))),"")</f>
        <v>L</v>
      </c>
      <c r="AN532" s="91" t="str">
        <f>IFERROR(IF(INDEX(RM_M_C,MATCH($U532,RM_KEY,0))="","",INDEX(RM_M_C,MATCH($U532,RM_KEY,0))),"")</f>
        <v>H</v>
      </c>
      <c r="AO532" s="92" t="str">
        <f>IFERROR(IF(INDEX(RM_M_Au,MATCH($U532,RM_KEY,0))="","",INDEX(RM_M_Au,MATCH($U532,RM_KEY,0))),"")</f>
        <v>M</v>
      </c>
      <c r="AP532" s="92" t="str">
        <f>IFERROR(IF(INDEX(RM_M_Ac,MATCH($U532,RM_KEY,0))="","",INDEX(RM_M_Ac,MATCH($U532,RM_KEY,0))),"")</f>
        <v>M</v>
      </c>
      <c r="AQ532" s="92" t="str">
        <f>IFERROR(IF(INDEX(RM_M_L,MATCH($U532,RM_KEY,0))="","",INDEX(RM_M_L,MATCH($U532,RM_KEY,0))),"")</f>
        <v>L</v>
      </c>
      <c r="AR532" s="92" t="str">
        <f>IFERROR(IF(INDEX(RM_M_BI,MATCH($U532,RM_KEY,0))="","",INDEX(RM_M_BI,MATCH($U532,RM_KEY,0))),"")</f>
        <v>L</v>
      </c>
      <c r="AS532" s="92" t="str">
        <f>IFERROR(IF(INDEX(RM_M_Exp,MATCH($U532,RM_KEY,0))="","",INDEX(RM_M_Exp,MATCH($U532,RM_KEY,0))),"")</f>
        <v>L</v>
      </c>
      <c r="AT532" s="92" t="str">
        <f>IFERROR(IF(INDEX(RM_M_Edu,MATCH($U532,RM_KEY,0))="","",INDEX(RM_M_Edu,MATCH($U532,RM_KEY,0))),"")</f>
        <v>L</v>
      </c>
      <c r="AU532" s="93" t="str">
        <f>IFERROR(IF(INDEX(RM_L_C,MATCH($U532,RM_KEY,0))="","",INDEX(RM_L_C,MATCH($U532,RM_KEY,0))),"")</f>
        <v/>
      </c>
      <c r="AV532" s="94" t="str">
        <f>IFERROR(IF(INDEX(RM_L_Au,MATCH($U532,RM_KEY,0))="","",INDEX(RM_L_Au,MATCH($U532,RM_KEY,0))),"")</f>
        <v/>
      </c>
      <c r="AW532" s="94" t="str">
        <f>IFERROR(IF(INDEX(RM_L_Ac,MATCH($U532,RM_KEY,0))="","",INDEX(RM_L_Ac,MATCH($U532,RM_KEY,0))),"")</f>
        <v/>
      </c>
      <c r="AX532" s="94" t="str">
        <f>IFERROR(IF(INDEX(RM_L_L,MATCH($U532,RM_KEY,0))="","",INDEX(RM_L_L,MATCH($U532,RM_KEY,0))),"")</f>
        <v/>
      </c>
      <c r="AY532" s="94" t="str">
        <f>IFERROR(IF(INDEX(RM_L_BI,MATCH($U532,RM_KEY,0))="","",INDEX(RM_L_BI,MATCH($U532,RM_KEY,0))),"")</f>
        <v/>
      </c>
      <c r="AZ532" s="94" t="str">
        <f>IFERROR(IF(INDEX(RM_L_Exp,MATCH($U532,RM_KEY,0))="","",INDEX(RM_L_Exp,MATCH($U532,RM_KEY,0))),"")</f>
        <v/>
      </c>
      <c r="BA532" s="94" t="str">
        <f>IFERROR(IF(INDEX(RM_L_Edu,MATCH($U532,RM_KEY,0))="","",INDEX(RM_L_Edu,MATCH($U532,RM_KEY,0))),"")</f>
        <v/>
      </c>
      <c r="BB532" s="89" t="inlineStr">
        <is>
          <t>L</t>
        </is>
      </c>
      <c r="BC532" s="90" t="inlineStr">
        <is>
          <t>L</t>
        </is>
      </c>
      <c r="BD532" s="90" t="inlineStr">
        <is>
          <t>L</t>
        </is>
      </c>
      <c r="BE532" s="90" t="inlineStr">
        <is>
          <t>L</t>
        </is>
      </c>
      <c r="BF532" s="90" t="n"/>
      <c r="BG532" s="90" t="inlineStr">
        <is>
          <t>M</t>
        </is>
      </c>
      <c r="BH532" s="90" t="inlineStr">
        <is>
          <t>H</t>
        </is>
      </c>
      <c r="BI532" s="93" t="n"/>
      <c r="BJ532" s="94" t="n"/>
      <c r="BK532" s="94" t="n"/>
      <c r="BL532" s="94" t="n"/>
      <c r="BM532" s="94" t="n"/>
      <c r="BN532" s="94" t="n"/>
      <c r="BO532" s="94" t="n"/>
      <c r="BP532" s="63" t="n"/>
      <c r="BQ532" s="95" t="str">
        <f>IF(CY532=0,"",IF(BP532&lt;&gt;"",BP532,IF(LEFT(W532,1)="X",W532,IF(OR(W532="B+",W532="C+"),INDEX(LAD_PC,MAX(1,MIN(14,MATCH(W532,LAD_PC,0)+IF((DA532-CZ532)&gt;=0.5,1,IF((DA532-CZ532)&lt;=-0.5,-1,0))))),INDEX(LAD_STD,MAX(1,MIN(12,MATCH(W532,LAD_STD,0)+IF((DA532-CZ532)&gt;=0.5,1,IF((DA532-CZ532)&lt;=-0.5,-1,0)))))))))</f>
        <v/>
      </c>
      <c r="BR532" s="86" t="str">
        <f>IF(BQ532="","",IFERROR(CHOOSE(INDEX(B_RANK,MATCH(BQ532,B_LVL,0)),"Band A · Practitioner","Band B · Specialist / Manager","B+ · Player-Coach","Band C · Principal / Head","C+ · Player-Coach","Band D · Business leadership","Band E · Enterprise leadership"),"Band X · Consultant"))</f>
        <v/>
      </c>
      <c r="BS532" s="86" t="str">
        <f>IF(BQ532="","",IF(BQ532=W532,"• Same",IF(INDEX(B_VAL,MATCH(BQ532,B_LVL,0))&gt;INDEX(B_VAL,MATCH(W532,B_LVL,0)),"▲ Up","▼ Down")))</f>
        <v/>
      </c>
      <c r="BT532" s="95" t="str">
        <f>IF(BQ532&lt;&gt;"",BQ532,W532)</f>
        <v>A3</v>
      </c>
      <c r="BU532" s="86" t="str">
        <f>IFERROR(IF($H532="","—",IF(OR(LEFT(BT532,1)="X",LEFT(INDEX($BT$7:$BT$592,MATCH($H532,$D$7:$D$592,0)),1)="X"),"—",IF(AND(LEFT(BT532,1)="E",LEFT(INDEX($BT$7:$BT$592,MATCH($H532,$D$7:$D$592,0)),1)="E"),"Exception · Band E",IF(INDEX(B_VAL,MATCH(BT532,B_LVL,0))&gt;=INDEX(B_VAL,MATCH(INDEX($BT$7:$BT$592,MATCH($H532,$D$7:$D$592,0)),B_LVL,0)),"⚠ At or above the manager",IF(INDEX(B_RANK,MATCH(BT532,B_LVL,0))=INDEX(B_RANK,MATCH(INDEX($BT$7:$BT$592,MATCH($H532,$D$7:$D$592,0)),B_LVL,0)),"⚠ Same band as the manager","OK"))))),"—")</f>
        <v>OK</v>
      </c>
      <c r="BV532" s="64" t="n"/>
      <c r="BW532" s="20">
        <f>IFERROR(INDEX(LMH_PTS,MATCH(AG532,LMH_KEY,0)),0)</f>
        <v>9</v>
      </c>
      <c r="BX532" s="21">
        <f>IFERROR(INDEX(LMH_PTS,MATCH(AH532,LMH_KEY,0)),0)</f>
        <v>3</v>
      </c>
      <c r="BY532" s="21">
        <f>IFERROR(INDEX(LMH_PTS,MATCH(AI532,LMH_KEY,0)),0)</f>
        <v>1</v>
      </c>
      <c r="BZ532" s="21">
        <f>IFERROR(INDEX(LMH_PTS,MATCH(AJ532,LMH_KEY,0)),0)</f>
        <v>1</v>
      </c>
      <c r="CA532" s="21">
        <f>IFERROR(INDEX(LMH_PTS,MATCH(AK532,LMH_KEY,0)),0)</f>
        <v>1</v>
      </c>
      <c r="CB532" s="21">
        <f>IFERROR(INDEX(LMH_PTS,MATCH(AL532,LMH_KEY,0)),0)</f>
        <v>1</v>
      </c>
      <c r="CC532" s="21">
        <f>IFERROR(INDEX(LMH_PTS,MATCH(AM532,LMH_KEY,0)),0)</f>
        <v>1</v>
      </c>
      <c r="CD532" s="21">
        <f>IFERROR(INDEX(LMH_PTS,MATCH(IF(AU532&lt;&gt;"",AU532,AG532),LMH_KEY,0)),0)</f>
        <v>9</v>
      </c>
      <c r="CE532" s="21">
        <f>IFERROR(INDEX(LMH_PTS,MATCH(IF(AV532&lt;&gt;"",AV532,AH532),LMH_KEY,0)),0)</f>
        <v>3</v>
      </c>
      <c r="CF532" s="21">
        <f>IFERROR(INDEX(LMH_PTS,MATCH(IF(AW532&lt;&gt;"",AW532,AI532),LMH_KEY,0)),0)</f>
        <v>1</v>
      </c>
      <c r="CG532" s="21">
        <f>IFERROR(INDEX(LMH_PTS,MATCH(IF(AX532&lt;&gt;"",AX532,AJ532),LMH_KEY,0)),0)</f>
        <v>1</v>
      </c>
      <c r="CH532" s="21">
        <f>IFERROR(INDEX(LMH_PTS,MATCH(IF(AY532&lt;&gt;"",AY532,AK532),LMH_KEY,0)),0)</f>
        <v>1</v>
      </c>
      <c r="CI532" s="21">
        <f>IFERROR(INDEX(LMH_PTS,MATCH(IF(AZ532&lt;&gt;"",AZ532,AL532),LMH_KEY,0)),0)</f>
        <v>1</v>
      </c>
      <c r="CJ532" s="21">
        <f>IFERROR(INDEX(LMH_PTS,MATCH(IF(BA532&lt;&gt;"",BA532,AM532),LMH_KEY,0)),0)</f>
        <v>1</v>
      </c>
      <c r="CK532" s="21">
        <f>IF(BB532="",0,IFERROR(INDEX(LMH_STEP,MATCH(BB532,LMH_KEY,0)),0))</f>
        <v>-1</v>
      </c>
      <c r="CL532" s="21">
        <f>IF(BC532="",0,IFERROR(INDEX(LMH_STEP,MATCH(BC532,LMH_KEY,0)),0))</f>
        <v>-1</v>
      </c>
      <c r="CM532" s="21">
        <f>IF(BD532="",0,IFERROR(INDEX(LMH_STEP,MATCH(BD532,LMH_KEY,0)),0))</f>
        <v>-1</v>
      </c>
      <c r="CN532" s="21">
        <f>IF(BE532="",0,IFERROR(INDEX(LMH_STEP,MATCH(BE532,LMH_KEY,0)),0))</f>
        <v>-1</v>
      </c>
      <c r="CO532" s="21">
        <f>IF(BF532="",0,IFERROR(INDEX(LMH_STEP,MATCH(BF532,LMH_KEY,0)),0))</f>
        <v>0</v>
      </c>
      <c r="CP532" s="21">
        <f>IF(BG532="",0,IFERROR(INDEX(LMH_STEP,MATCH(BG532,LMH_KEY,0)),0))</f>
        <v>0</v>
      </c>
      <c r="CQ532" s="21">
        <f>IF(BH532="",0,IFERROR(INDEX(LMH_STEP,MATCH(BH532,LMH_KEY,0)),0))</f>
        <v>1</v>
      </c>
      <c r="CR532" s="21">
        <f>IF(BI532&lt;&gt;"",IFERROR(INDEX(LMH_STEP,MATCH(BI532,LMH_KEY,0)),0),CK532)</f>
        <v>-1</v>
      </c>
      <c r="CS532" s="21">
        <f>IF(BJ532&lt;&gt;"",IFERROR(INDEX(LMH_STEP,MATCH(BJ532,LMH_KEY,0)),0),CL532)</f>
        <v>-1</v>
      </c>
      <c r="CT532" s="21">
        <f>IF(BK532&lt;&gt;"",IFERROR(INDEX(LMH_STEP,MATCH(BK532,LMH_KEY,0)),0),CM532)</f>
        <v>-1</v>
      </c>
      <c r="CU532" s="21">
        <f>IF(BL532&lt;&gt;"",IFERROR(INDEX(LMH_STEP,MATCH(BL532,LMH_KEY,0)),0),CN532)</f>
        <v>-1</v>
      </c>
      <c r="CV532" s="21">
        <f>IF(BM532&lt;&gt;"",IFERROR(INDEX(LMH_STEP,MATCH(BM532,LMH_KEY,0)),0),CO532)</f>
        <v>0</v>
      </c>
      <c r="CW532" s="21">
        <f>IF(BN532&lt;&gt;"",IFERROR(INDEX(LMH_STEP,MATCH(BN532,LMH_KEY,0)),0),CP532)</f>
        <v>0</v>
      </c>
      <c r="CX532" s="21">
        <f>IF(BO532&lt;&gt;"",IFERROR(INDEX(LMH_STEP,MATCH(BO532,LMH_KEY,0)),0),CQ532)</f>
        <v>1</v>
      </c>
      <c r="CY532" s="21">
        <f>COUNTA(BI532:BO532)+IF(BP532&lt;&gt;"",1,0)+IFERROR(INDEX(RM_LCNT,MATCH($U532,RM_KEY,0)),0)</f>
        <v>0</v>
      </c>
      <c r="CZ532" s="21">
        <f>IF((BW532+BX532+BY532+BZ532+CA532+CB532+CC532)=0,0,(BW532*CK532+BX532*CL532+BY532*CM532+BZ532*CN532+CA532*CO532+CB532*CP532+CC532*CQ532)/(BW532+BX532+BY532+BZ532+CA532+CB532+CC532))</f>
        <v>-0.764705882352941</v>
      </c>
      <c r="DA532" s="21">
        <f>IF((CD532+CE532+CF532+CG532+CH532+CI532+CJ532)=0,0,(CD532*CR532+CE532*CS532+CF532*CT532+CG532*CU532+CH532*CV532+CI532*CW532+CJ532*CX532)/(CD532+CE532+CF532+CG532+CH532+CI532+CJ532))</f>
        <v>-0.764705882352941</v>
      </c>
    </row>
    <row r="533" ht="70" customHeight="1">
      <c r="A533" s="59" t="inlineStr">
        <is>
          <t>CARBON</t>
        </is>
      </c>
      <c r="B533" s="17" t="inlineStr">
        <is>
          <t>Technology</t>
        </is>
      </c>
      <c r="C533" s="17" t="n">
        <v>3</v>
      </c>
      <c r="D533" s="17" t="inlineStr">
        <is>
          <t>IRIS2146</t>
        </is>
      </c>
      <c r="E533" s="17" t="inlineStr">
        <is>
          <t>Parthviben Mistry</t>
        </is>
      </c>
      <c r="F533" s="17" t="inlineStr">
        <is>
          <t>Software Engineer</t>
        </is>
      </c>
      <c r="G533" s="17" t="inlineStr">
        <is>
          <t>Siddhesh Kadam</t>
        </is>
      </c>
      <c r="H533" s="17" t="inlineStr">
        <is>
          <t>IRIS1535</t>
        </is>
      </c>
      <c r="I533" s="17" t="n">
        <v>4.3</v>
      </c>
      <c r="J533" s="17" t="inlineStr">
        <is>
          <t>B.Tech</t>
        </is>
      </c>
      <c r="K533" s="17" t="inlineStr">
        <is>
          <t>L3 – Professional / Associate</t>
        </is>
      </c>
      <c r="L533" s="82" t="inlineStr">
        <is>
          <t>20 of 20</t>
        </is>
      </c>
      <c r="M533" s="83" t="inlineStr">
        <is>
          <t>• Role / sub-team: Technology — Software Engineer.
• Core purpose: Input not given by Participant.
• Decision-making autonomy: Input not given by Participant.
• Is this something only they do: Input not given by Participant.</t>
        </is>
      </c>
      <c r="N533" s="83" t="inlineStr">
        <is>
          <t>Annual · set by manager: 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t>
        </is>
      </c>
      <c r="O533" s="83" t="inlineStr">
        <is>
          <t>Latest rating: Not rated · manager · 9-box: Trusted Professional</t>
        </is>
      </c>
      <c r="P533" s="83" t="inlineStr">
        <is>
          <t>Complexity &amp; Expertise: B1: Micro-frontend architecture, Module Federation, shared libraries, CDNs and common components for the product → moved up 1
Autonomy &amp; Decision: B1: own survey / KRA answers · summarised by the rater; not quoted → moved up 1
Accountability &amp; Impact: B1: own survey / KRA answers · summarised by the rater; not quoted → moved up 1
Leadership &amp; Strategy: A3: Supports and guides the team; writes reusable skill doc for product team → moved up 1</t>
        </is>
      </c>
      <c r="Q533" s="84" t="inlineStr">
        <is>
          <t>Open ▸</t>
        </is>
      </c>
      <c r="R533" s="84" t="inlineStr">
        <is>
          <t>Card ▸</t>
        </is>
      </c>
      <c r="S533" s="85" t="inlineStr">
        <is>
          <t>Engineering &amp; Development</t>
        </is>
      </c>
      <c r="T533" s="86" t="inlineStr">
        <is>
          <t>Full-Stack Development</t>
        </is>
      </c>
      <c r="U533" s="86" t="inlineStr">
        <is>
          <t>R037</t>
        </is>
      </c>
      <c r="V533" s="86" t="inlineStr">
        <is>
          <t>Full-Stack Development · IC</t>
        </is>
      </c>
      <c r="W533" s="101" t="inlineStr">
        <is>
          <t>A3</t>
        </is>
      </c>
      <c r="X533" s="86" t="inlineStr">
        <is>
          <t>Band A · Practitioner</t>
        </is>
      </c>
      <c r="Y533" s="86" t="inlineStr">
        <is>
          <t>Senior Software Engineer</t>
        </is>
      </c>
      <c r="Z533" s="86" t="n"/>
      <c r="AA533" s="86" t="inlineStr">
        <is>
          <t>Placed at A3 by the evidence: six ratings × market-derived weights and rules R1–R13 · no move needed for the reporting line</t>
        </is>
      </c>
      <c r="AB533" s="86" t="n"/>
      <c r="AC533" s="88" t="inlineStr">
        <is>
          <t>A3</t>
        </is>
      </c>
      <c r="AD533" s="21" t="inlineStr">
        <is>
          <t>Medium · 4.3 yrs vs market 2–5 yrs for A3</t>
        </is>
      </c>
      <c r="AE533" s="21" t="n"/>
      <c r="AF533" s="21" t="inlineStr">
        <is>
          <t>P2 · SFIA 3 Apply</t>
        </is>
      </c>
      <c r="AG533" s="89" t="str">
        <f>IFERROR(IF(INDEX(RM_I_C,MATCH($U533,RM_KEY,0))="","",INDEX(RM_I_C,MATCH($U533,RM_KEY,0))),"")</f>
        <v>H</v>
      </c>
      <c r="AH533" s="90" t="str">
        <f>IFERROR(IF(INDEX(RM_I_Au,MATCH($U533,RM_KEY,0))="","",INDEX(RM_I_Au,MATCH($U533,RM_KEY,0))),"")</f>
        <v>M</v>
      </c>
      <c r="AI533" s="90" t="str">
        <f>IFERROR(IF(INDEX(RM_I_Ac,MATCH($U533,RM_KEY,0))="","",INDEX(RM_I_Ac,MATCH($U533,RM_KEY,0))),"")</f>
        <v>L</v>
      </c>
      <c r="AJ533" s="90" t="str">
        <f>IFERROR(IF(INDEX(RM_I_L,MATCH($U533,RM_KEY,0))="","",INDEX(RM_I_L,MATCH($U533,RM_KEY,0))),"")</f>
        <v>L</v>
      </c>
      <c r="AK533" s="90" t="str">
        <f>IFERROR(IF(INDEX(RM_I_BI,MATCH($U533,RM_KEY,0))="","",INDEX(RM_I_BI,MATCH($U533,RM_KEY,0))),"")</f>
        <v>L</v>
      </c>
      <c r="AL533" s="90" t="str">
        <f>IFERROR(IF(INDEX(RM_I_Exp,MATCH($U533,RM_KEY,0))="","",INDEX(RM_I_Exp,MATCH($U533,RM_KEY,0))),"")</f>
        <v>L</v>
      </c>
      <c r="AM533" s="90" t="str">
        <f>IFERROR(IF(INDEX(RM_I_Edu,MATCH($U533,RM_KEY,0))="","",INDEX(RM_I_Edu,MATCH($U533,RM_KEY,0))),"")</f>
        <v>L</v>
      </c>
      <c r="AN533" s="91" t="str">
        <f>IFERROR(IF(INDEX(RM_M_C,MATCH($U533,RM_KEY,0))="","",INDEX(RM_M_C,MATCH($U533,RM_KEY,0))),"")</f>
        <v>H</v>
      </c>
      <c r="AO533" s="92" t="str">
        <f>IFERROR(IF(INDEX(RM_M_Au,MATCH($U533,RM_KEY,0))="","",INDEX(RM_M_Au,MATCH($U533,RM_KEY,0))),"")</f>
        <v>M</v>
      </c>
      <c r="AP533" s="92" t="str">
        <f>IFERROR(IF(INDEX(RM_M_Ac,MATCH($U533,RM_KEY,0))="","",INDEX(RM_M_Ac,MATCH($U533,RM_KEY,0))),"")</f>
        <v>M</v>
      </c>
      <c r="AQ533" s="92" t="str">
        <f>IFERROR(IF(INDEX(RM_M_L,MATCH($U533,RM_KEY,0))="","",INDEX(RM_M_L,MATCH($U533,RM_KEY,0))),"")</f>
        <v>L</v>
      </c>
      <c r="AR533" s="92" t="str">
        <f>IFERROR(IF(INDEX(RM_M_BI,MATCH($U533,RM_KEY,0))="","",INDEX(RM_M_BI,MATCH($U533,RM_KEY,0))),"")</f>
        <v>L</v>
      </c>
      <c r="AS533" s="92" t="str">
        <f>IFERROR(IF(INDEX(RM_M_Exp,MATCH($U533,RM_KEY,0))="","",INDEX(RM_M_Exp,MATCH($U533,RM_KEY,0))),"")</f>
        <v>L</v>
      </c>
      <c r="AT533" s="92" t="str">
        <f>IFERROR(IF(INDEX(RM_M_Edu,MATCH($U533,RM_KEY,0))="","",INDEX(RM_M_Edu,MATCH($U533,RM_KEY,0))),"")</f>
        <v>L</v>
      </c>
      <c r="AU533" s="93" t="str">
        <f>IFERROR(IF(INDEX(RM_L_C,MATCH($U533,RM_KEY,0))="","",INDEX(RM_L_C,MATCH($U533,RM_KEY,0))),"")</f>
        <v/>
      </c>
      <c r="AV533" s="94" t="str">
        <f>IFERROR(IF(INDEX(RM_L_Au,MATCH($U533,RM_KEY,0))="","",INDEX(RM_L_Au,MATCH($U533,RM_KEY,0))),"")</f>
        <v/>
      </c>
      <c r="AW533" s="94" t="str">
        <f>IFERROR(IF(INDEX(RM_L_Ac,MATCH($U533,RM_KEY,0))="","",INDEX(RM_L_Ac,MATCH($U533,RM_KEY,0))),"")</f>
        <v/>
      </c>
      <c r="AX533" s="94" t="str">
        <f>IFERROR(IF(INDEX(RM_L_L,MATCH($U533,RM_KEY,0))="","",INDEX(RM_L_L,MATCH($U533,RM_KEY,0))),"")</f>
        <v/>
      </c>
      <c r="AY533" s="94" t="str">
        <f>IFERROR(IF(INDEX(RM_L_BI,MATCH($U533,RM_KEY,0))="","",INDEX(RM_L_BI,MATCH($U533,RM_KEY,0))),"")</f>
        <v/>
      </c>
      <c r="AZ533" s="94" t="str">
        <f>IFERROR(IF(INDEX(RM_L_Exp,MATCH($U533,RM_KEY,0))="","",INDEX(RM_L_Exp,MATCH($U533,RM_KEY,0))),"")</f>
        <v/>
      </c>
      <c r="BA533" s="94" t="str">
        <f>IFERROR(IF(INDEX(RM_L_Edu,MATCH($U533,RM_KEY,0))="","",INDEX(RM_L_Edu,MATCH($U533,RM_KEY,0))),"")</f>
        <v/>
      </c>
      <c r="BB533" s="89" t="inlineStr">
        <is>
          <t>M</t>
        </is>
      </c>
      <c r="BC533" s="90" t="inlineStr">
        <is>
          <t>M</t>
        </is>
      </c>
      <c r="BD533" s="90" t="inlineStr">
        <is>
          <t>M</t>
        </is>
      </c>
      <c r="BE533" s="90" t="inlineStr">
        <is>
          <t>L</t>
        </is>
      </c>
      <c r="BF533" s="90" t="n"/>
      <c r="BG533" s="90" t="inlineStr">
        <is>
          <t>H</t>
        </is>
      </c>
      <c r="BH533" s="90" t="inlineStr">
        <is>
          <t>M</t>
        </is>
      </c>
      <c r="BI533" s="93" t="n"/>
      <c r="BJ533" s="94" t="n"/>
      <c r="BK533" s="94" t="n"/>
      <c r="BL533" s="94" t="n"/>
      <c r="BM533" s="94" t="n"/>
      <c r="BN533" s="94" t="n"/>
      <c r="BO533" s="94" t="n"/>
      <c r="BP533" s="63" t="n"/>
      <c r="BQ533" s="95" t="str">
        <f>IF(CY533=0,"",IF(BP533&lt;&gt;"",BP533,IF(LEFT(W533,1)="X",W533,IF(OR(W533="B+",W533="C+"),INDEX(LAD_PC,MAX(1,MIN(14,MATCH(W533,LAD_PC,0)+IF((DA533-CZ533)&gt;=0.5,1,IF((DA533-CZ533)&lt;=-0.5,-1,0))))),INDEX(LAD_STD,MAX(1,MIN(12,MATCH(W533,LAD_STD,0)+IF((DA533-CZ533)&gt;=0.5,1,IF((DA533-CZ533)&lt;=-0.5,-1,0)))))))))</f>
        <v/>
      </c>
      <c r="BR533" s="86" t="str">
        <f>IF(BQ533="","",IFERROR(CHOOSE(INDEX(B_RANK,MATCH(BQ533,B_LVL,0)),"Band A · Practitioner","Band B · Specialist / Manager","B+ · Player-Coach","Band C · Principal / Head","C+ · Player-Coach","Band D · Business leadership","Band E · Enterprise leadership"),"Band X · Consultant"))</f>
        <v/>
      </c>
      <c r="BS533" s="86" t="str">
        <f>IF(BQ533="","",IF(BQ533=W533,"• Same",IF(INDEX(B_VAL,MATCH(BQ533,B_LVL,0))&gt;INDEX(B_VAL,MATCH(W533,B_LVL,0)),"▲ Up","▼ Down")))</f>
        <v/>
      </c>
      <c r="BT533" s="95" t="str">
        <f>IF(BQ533&lt;&gt;"",BQ533,W533)</f>
        <v>A3</v>
      </c>
      <c r="BU533" s="86" t="str">
        <f>IFERROR(IF($H533="","—",IF(OR(LEFT(BT533,1)="X",LEFT(INDEX($BT$7:$BT$592,MATCH($H533,$D$7:$D$592,0)),1)="X"),"—",IF(AND(LEFT(BT533,1)="E",LEFT(INDEX($BT$7:$BT$592,MATCH($H533,$D$7:$D$592,0)),1)="E"),"Exception · Band E",IF(INDEX(B_VAL,MATCH(BT533,B_LVL,0))&gt;=INDEX(B_VAL,MATCH(INDEX($BT$7:$BT$592,MATCH($H533,$D$7:$D$592,0)),B_LVL,0)),"⚠ At or above the manager",IF(INDEX(B_RANK,MATCH(BT533,B_LVL,0))=INDEX(B_RANK,MATCH(INDEX($BT$7:$BT$592,MATCH($H533,$D$7:$D$592,0)),B_LVL,0)),"⚠ Same band as the manager","OK"))))),"—")</f>
        <v>OK</v>
      </c>
      <c r="BV533" s="64" t="n"/>
      <c r="BW533" s="20">
        <f>IFERROR(INDEX(LMH_PTS,MATCH(AG533,LMH_KEY,0)),0)</f>
        <v>9</v>
      </c>
      <c r="BX533" s="21">
        <f>IFERROR(INDEX(LMH_PTS,MATCH(AH533,LMH_KEY,0)),0)</f>
        <v>3</v>
      </c>
      <c r="BY533" s="21">
        <f>IFERROR(INDEX(LMH_PTS,MATCH(AI533,LMH_KEY,0)),0)</f>
        <v>1</v>
      </c>
      <c r="BZ533" s="21">
        <f>IFERROR(INDEX(LMH_PTS,MATCH(AJ533,LMH_KEY,0)),0)</f>
        <v>1</v>
      </c>
      <c r="CA533" s="21">
        <f>IFERROR(INDEX(LMH_PTS,MATCH(AK533,LMH_KEY,0)),0)</f>
        <v>1</v>
      </c>
      <c r="CB533" s="21">
        <f>IFERROR(INDEX(LMH_PTS,MATCH(AL533,LMH_KEY,0)),0)</f>
        <v>1</v>
      </c>
      <c r="CC533" s="21">
        <f>IFERROR(INDEX(LMH_PTS,MATCH(AM533,LMH_KEY,0)),0)</f>
        <v>1</v>
      </c>
      <c r="CD533" s="21">
        <f>IFERROR(INDEX(LMH_PTS,MATCH(IF(AU533&lt;&gt;"",AU533,AG533),LMH_KEY,0)),0)</f>
        <v>9</v>
      </c>
      <c r="CE533" s="21">
        <f>IFERROR(INDEX(LMH_PTS,MATCH(IF(AV533&lt;&gt;"",AV533,AH533),LMH_KEY,0)),0)</f>
        <v>3</v>
      </c>
      <c r="CF533" s="21">
        <f>IFERROR(INDEX(LMH_PTS,MATCH(IF(AW533&lt;&gt;"",AW533,AI533),LMH_KEY,0)),0)</f>
        <v>1</v>
      </c>
      <c r="CG533" s="21">
        <f>IFERROR(INDEX(LMH_PTS,MATCH(IF(AX533&lt;&gt;"",AX533,AJ533),LMH_KEY,0)),0)</f>
        <v>1</v>
      </c>
      <c r="CH533" s="21">
        <f>IFERROR(INDEX(LMH_PTS,MATCH(IF(AY533&lt;&gt;"",AY533,AK533),LMH_KEY,0)),0)</f>
        <v>1</v>
      </c>
      <c r="CI533" s="21">
        <f>IFERROR(INDEX(LMH_PTS,MATCH(IF(AZ533&lt;&gt;"",AZ533,AL533),LMH_KEY,0)),0)</f>
        <v>1</v>
      </c>
      <c r="CJ533" s="21">
        <f>IFERROR(INDEX(LMH_PTS,MATCH(IF(BA533&lt;&gt;"",BA533,AM533),LMH_KEY,0)),0)</f>
        <v>1</v>
      </c>
      <c r="CK533" s="21">
        <f>IF(BB533="",0,IFERROR(INDEX(LMH_STEP,MATCH(BB533,LMH_KEY,0)),0))</f>
        <v>0</v>
      </c>
      <c r="CL533" s="21">
        <f>IF(BC533="",0,IFERROR(INDEX(LMH_STEP,MATCH(BC533,LMH_KEY,0)),0))</f>
        <v>0</v>
      </c>
      <c r="CM533" s="21">
        <f>IF(BD533="",0,IFERROR(INDEX(LMH_STEP,MATCH(BD533,LMH_KEY,0)),0))</f>
        <v>0</v>
      </c>
      <c r="CN533" s="21">
        <f>IF(BE533="",0,IFERROR(INDEX(LMH_STEP,MATCH(BE533,LMH_KEY,0)),0))</f>
        <v>-1</v>
      </c>
      <c r="CO533" s="21">
        <f>IF(BF533="",0,IFERROR(INDEX(LMH_STEP,MATCH(BF533,LMH_KEY,0)),0))</f>
        <v>0</v>
      </c>
      <c r="CP533" s="21">
        <f>IF(BG533="",0,IFERROR(INDEX(LMH_STEP,MATCH(BG533,LMH_KEY,0)),0))</f>
        <v>1</v>
      </c>
      <c r="CQ533" s="21">
        <f>IF(BH533="",0,IFERROR(INDEX(LMH_STEP,MATCH(BH533,LMH_KEY,0)),0))</f>
        <v>0</v>
      </c>
      <c r="CR533" s="21">
        <f>IF(BI533&lt;&gt;"",IFERROR(INDEX(LMH_STEP,MATCH(BI533,LMH_KEY,0)),0),CK533)</f>
        <v>0</v>
      </c>
      <c r="CS533" s="21">
        <f>IF(BJ533&lt;&gt;"",IFERROR(INDEX(LMH_STEP,MATCH(BJ533,LMH_KEY,0)),0),CL533)</f>
        <v>0</v>
      </c>
      <c r="CT533" s="21">
        <f>IF(BK533&lt;&gt;"",IFERROR(INDEX(LMH_STEP,MATCH(BK533,LMH_KEY,0)),0),CM533)</f>
        <v>0</v>
      </c>
      <c r="CU533" s="21">
        <f>IF(BL533&lt;&gt;"",IFERROR(INDEX(LMH_STEP,MATCH(BL533,LMH_KEY,0)),0),CN533)</f>
        <v>-1</v>
      </c>
      <c r="CV533" s="21">
        <f>IF(BM533&lt;&gt;"",IFERROR(INDEX(LMH_STEP,MATCH(BM533,LMH_KEY,0)),0),CO533)</f>
        <v>0</v>
      </c>
      <c r="CW533" s="21">
        <f>IF(BN533&lt;&gt;"",IFERROR(INDEX(LMH_STEP,MATCH(BN533,LMH_KEY,0)),0),CP533)</f>
        <v>1</v>
      </c>
      <c r="CX533" s="21">
        <f>IF(BO533&lt;&gt;"",IFERROR(INDEX(LMH_STEP,MATCH(BO533,LMH_KEY,0)),0),CQ533)</f>
        <v>0</v>
      </c>
      <c r="CY533" s="21">
        <f>COUNTA(BI533:BO533)+IF(BP533&lt;&gt;"",1,0)+IFERROR(INDEX(RM_LCNT,MATCH($U533,RM_KEY,0)),0)</f>
        <v>0</v>
      </c>
      <c r="CZ533" s="21">
        <f>IF((BW533+BX533+BY533+BZ533+CA533+CB533+CC533)=0,0,(BW533*CK533+BX533*CL533+BY533*CM533+BZ533*CN533+CA533*CO533+CB533*CP533+CC533*CQ533)/(BW533+BX533+BY533+BZ533+CA533+CB533+CC533))</f>
        <v>0</v>
      </c>
      <c r="DA533" s="21">
        <f>IF((CD533+CE533+CF533+CG533+CH533+CI533+CJ533)=0,0,(CD533*CR533+CE533*CS533+CF533*CT533+CG533*CU533+CH533*CV533+CI533*CW533+CJ533*CX533)/(CD533+CE533+CF533+CG533+CH533+CI533+CJ533))</f>
        <v>0</v>
      </c>
    </row>
    <row r="534" ht="70" customHeight="1">
      <c r="A534" s="59" t="inlineStr">
        <is>
          <t>CARBON</t>
        </is>
      </c>
      <c r="B534" s="17" t="inlineStr">
        <is>
          <t>Technology</t>
        </is>
      </c>
      <c r="C534" s="17" t="n">
        <v>2</v>
      </c>
      <c r="D534" s="17" t="inlineStr">
        <is>
          <t>IRIS2495</t>
        </is>
      </c>
      <c r="E534" s="17" t="inlineStr">
        <is>
          <t>Manasvi Sharma</t>
        </is>
      </c>
      <c r="F534" s="17" t="inlineStr">
        <is>
          <t>Senior Software Engineer - AI/ML</t>
        </is>
      </c>
      <c r="G534" s="17" t="inlineStr">
        <is>
          <t>Ashish Singhvi</t>
        </is>
      </c>
      <c r="H534" s="17" t="inlineStr">
        <is>
          <t>IRIS0249</t>
        </is>
      </c>
      <c r="I534" s="17" t="n">
        <v>7.5</v>
      </c>
      <c r="J534" s="17" t="inlineStr">
        <is>
          <t>B.Sc</t>
        </is>
      </c>
      <c r="K534" s="17" t="inlineStr">
        <is>
          <t>L4 – Senior</t>
        </is>
      </c>
      <c r="L534" s="82" t="inlineStr">
        <is>
          <t>20 of 20</t>
        </is>
      </c>
      <c r="M534" s="83"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t>
        </is>
      </c>
      <c r="N534" s="83" t="inlineStr">
        <is>
          <t>Annual · set by manager: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t>
        </is>
      </c>
      <c r="O534" s="83" t="inlineStr">
        <is>
          <t>Latest rating: Not rated · manager · 9-box: Trusted Professional</t>
        </is>
      </c>
      <c r="P534" s="83" t="inlineStr">
        <is>
          <t>Complexity &amp; Expertise: B1: Trains small language models, builds the data-engineering pipeline, benchmarks embeddings for anomaly detection → moved up 0.5
Autonomy &amp; Decision: A3: Decides research methodology and which AI tools to build → matches the start
Accountability &amp; Impact: A3: Owns the SLM training/data pipeline and embedding benchmarking; owned production anomaly-detection issues → moved down 0.5
Leadership &amp; Strategy: A2: Helps the team understand problems across domains; no guiding of the one report described → moved down 0.5</t>
        </is>
      </c>
      <c r="Q534" s="84" t="inlineStr">
        <is>
          <t>Open ▸</t>
        </is>
      </c>
      <c r="R534" s="84" t="inlineStr">
        <is>
          <t>Card ▸</t>
        </is>
      </c>
      <c r="S534" s="85" t="inlineStr">
        <is>
          <t>Engineering &amp; Development</t>
        </is>
      </c>
      <c r="T534" s="86" t="inlineStr">
        <is>
          <t>AI / ML &amp; GenAI Engineering</t>
        </is>
      </c>
      <c r="U534" s="86" t="inlineStr">
        <is>
          <t>R029</t>
        </is>
      </c>
      <c r="V534" s="86" t="inlineStr">
        <is>
          <t>AI / ML &amp; GenAI Engineering · IC</t>
        </is>
      </c>
      <c r="W534" s="99" t="inlineStr">
        <is>
          <t>B1</t>
        </is>
      </c>
      <c r="X534" s="86" t="inlineStr">
        <is>
          <t>Band B · Specialist / Manager</t>
        </is>
      </c>
      <c r="Y534" s="86" t="inlineStr">
        <is>
          <t>AI/ML Specialist – POD Lead</t>
        </is>
      </c>
      <c r="Z534" s="86" t="n"/>
      <c r="AA534" s="86" t="inlineStr">
        <is>
          <t>Placed at B1 by the evidence: six ratings × market-derived weights and rules R1–R13 · no move needed for the reporting line</t>
        </is>
      </c>
      <c r="AB534" s="86" t="n"/>
      <c r="AC534" s="88" t="inlineStr">
        <is>
          <t>B1</t>
        </is>
      </c>
      <c r="AD534" s="21" t="inlineStr">
        <is>
          <t>Medium · 7.5 yrs vs market 4–8 yrs for B1</t>
        </is>
      </c>
      <c r="AE534" s="21" t="inlineStr">
        <is>
          <t>1 direct reports · norm IC: none · Team Lead: 3–5</t>
        </is>
      </c>
      <c r="AF534" s="21" t="inlineStr">
        <is>
          <t>P3 / M2 · SFIA 4 Enable</t>
        </is>
      </c>
      <c r="AG534" s="89" t="str">
        <f>IFERROR(IF(INDEX(RM_I_C,MATCH($U534,RM_KEY,0))="","",INDEX(RM_I_C,MATCH($U534,RM_KEY,0))),"")</f>
        <v>H</v>
      </c>
      <c r="AH534" s="90" t="str">
        <f>IFERROR(IF(INDEX(RM_I_Au,MATCH($U534,RM_KEY,0))="","",INDEX(RM_I_Au,MATCH($U534,RM_KEY,0))),"")</f>
        <v>M</v>
      </c>
      <c r="AI534" s="90" t="str">
        <f>IFERROR(IF(INDEX(RM_I_Ac,MATCH($U534,RM_KEY,0))="","",INDEX(RM_I_Ac,MATCH($U534,RM_KEY,0))),"")</f>
        <v>L</v>
      </c>
      <c r="AJ534" s="90" t="str">
        <f>IFERROR(IF(INDEX(RM_I_L,MATCH($U534,RM_KEY,0))="","",INDEX(RM_I_L,MATCH($U534,RM_KEY,0))),"")</f>
        <v>L</v>
      </c>
      <c r="AK534" s="90" t="str">
        <f>IFERROR(IF(INDEX(RM_I_BI,MATCH($U534,RM_KEY,0))="","",INDEX(RM_I_BI,MATCH($U534,RM_KEY,0))),"")</f>
        <v>L</v>
      </c>
      <c r="AL534" s="90" t="str">
        <f>IFERROR(IF(INDEX(RM_I_Exp,MATCH($U534,RM_KEY,0))="","",INDEX(RM_I_Exp,MATCH($U534,RM_KEY,0))),"")</f>
        <v>L</v>
      </c>
      <c r="AM534" s="90" t="str">
        <f>IFERROR(IF(INDEX(RM_I_Edu,MATCH($U534,RM_KEY,0))="","",INDEX(RM_I_Edu,MATCH($U534,RM_KEY,0))),"")</f>
        <v>L</v>
      </c>
      <c r="AN534" s="91" t="str">
        <f>IFERROR(IF(INDEX(RM_M_C,MATCH($U534,RM_KEY,0))="","",INDEX(RM_M_C,MATCH($U534,RM_KEY,0))),"")</f>
        <v>H</v>
      </c>
      <c r="AO534" s="92" t="str">
        <f>IFERROR(IF(INDEX(RM_M_Au,MATCH($U534,RM_KEY,0))="","",INDEX(RM_M_Au,MATCH($U534,RM_KEY,0))),"")</f>
        <v>M</v>
      </c>
      <c r="AP534" s="92" t="str">
        <f>IFERROR(IF(INDEX(RM_M_Ac,MATCH($U534,RM_KEY,0))="","",INDEX(RM_M_Ac,MATCH($U534,RM_KEY,0))),"")</f>
        <v>M</v>
      </c>
      <c r="AQ534" s="92" t="str">
        <f>IFERROR(IF(INDEX(RM_M_L,MATCH($U534,RM_KEY,0))="","",INDEX(RM_M_L,MATCH($U534,RM_KEY,0))),"")</f>
        <v>L</v>
      </c>
      <c r="AR534" s="92" t="str">
        <f>IFERROR(IF(INDEX(RM_M_BI,MATCH($U534,RM_KEY,0))="","",INDEX(RM_M_BI,MATCH($U534,RM_KEY,0))),"")</f>
        <v>L</v>
      </c>
      <c r="AS534" s="92" t="str">
        <f>IFERROR(IF(INDEX(RM_M_Exp,MATCH($U534,RM_KEY,0))="","",INDEX(RM_M_Exp,MATCH($U534,RM_KEY,0))),"")</f>
        <v>L</v>
      </c>
      <c r="AT534" s="92" t="str">
        <f>IFERROR(IF(INDEX(RM_M_Edu,MATCH($U534,RM_KEY,0))="","",INDEX(RM_M_Edu,MATCH($U534,RM_KEY,0))),"")</f>
        <v>L</v>
      </c>
      <c r="AU534" s="93" t="str">
        <f>IFERROR(IF(INDEX(RM_L_C,MATCH($U534,RM_KEY,0))="","",INDEX(RM_L_C,MATCH($U534,RM_KEY,0))),"")</f>
        <v/>
      </c>
      <c r="AV534" s="94" t="str">
        <f>IFERROR(IF(INDEX(RM_L_Au,MATCH($U534,RM_KEY,0))="","",INDEX(RM_L_Au,MATCH($U534,RM_KEY,0))),"")</f>
        <v/>
      </c>
      <c r="AW534" s="94" t="str">
        <f>IFERROR(IF(INDEX(RM_L_Ac,MATCH($U534,RM_KEY,0))="","",INDEX(RM_L_Ac,MATCH($U534,RM_KEY,0))),"")</f>
        <v/>
      </c>
      <c r="AX534" s="94" t="str">
        <f>IFERROR(IF(INDEX(RM_L_L,MATCH($U534,RM_KEY,0))="","",INDEX(RM_L_L,MATCH($U534,RM_KEY,0))),"")</f>
        <v/>
      </c>
      <c r="AY534" s="94" t="str">
        <f>IFERROR(IF(INDEX(RM_L_BI,MATCH($U534,RM_KEY,0))="","",INDEX(RM_L_BI,MATCH($U534,RM_KEY,0))),"")</f>
        <v/>
      </c>
      <c r="AZ534" s="94" t="str">
        <f>IFERROR(IF(INDEX(RM_L_Exp,MATCH($U534,RM_KEY,0))="","",INDEX(RM_L_Exp,MATCH($U534,RM_KEY,0))),"")</f>
        <v/>
      </c>
      <c r="BA534" s="94" t="str">
        <f>IFERROR(IF(INDEX(RM_L_Edu,MATCH($U534,RM_KEY,0))="","",INDEX(RM_L_Edu,MATCH($U534,RM_KEY,0))),"")</f>
        <v/>
      </c>
      <c r="BB534" s="89" t="inlineStr">
        <is>
          <t>M</t>
        </is>
      </c>
      <c r="BC534" s="90" t="inlineStr">
        <is>
          <t>L</t>
        </is>
      </c>
      <c r="BD534" s="90" t="inlineStr">
        <is>
          <t>L</t>
        </is>
      </c>
      <c r="BE534" s="90" t="inlineStr">
        <is>
          <t>L</t>
        </is>
      </c>
      <c r="BF534" s="90" t="inlineStr">
        <is>
          <t>M</t>
        </is>
      </c>
      <c r="BG534" s="90" t="inlineStr">
        <is>
          <t>H</t>
        </is>
      </c>
      <c r="BH534" s="90" t="inlineStr">
        <is>
          <t>M</t>
        </is>
      </c>
      <c r="BI534" s="93" t="n"/>
      <c r="BJ534" s="94" t="n"/>
      <c r="BK534" s="94" t="n"/>
      <c r="BL534" s="94" t="n"/>
      <c r="BM534" s="94" t="n"/>
      <c r="BN534" s="94" t="n"/>
      <c r="BO534" s="94" t="n"/>
      <c r="BP534" s="63" t="n"/>
      <c r="BQ534" s="95" t="str">
        <f>IF(CY534=0,"",IF(BP534&lt;&gt;"",BP534,IF(LEFT(W534,1)="X",W534,IF(OR(W534="B+",W534="C+"),INDEX(LAD_PC,MAX(1,MIN(14,MATCH(W534,LAD_PC,0)+IF((DA534-CZ534)&gt;=0.5,1,IF((DA534-CZ534)&lt;=-0.5,-1,0))))),INDEX(LAD_STD,MAX(1,MIN(12,MATCH(W534,LAD_STD,0)+IF((DA534-CZ534)&gt;=0.5,1,IF((DA534-CZ534)&lt;=-0.5,-1,0)))))))))</f>
        <v/>
      </c>
      <c r="BR534" s="86" t="str">
        <f>IF(BQ534="","",IFERROR(CHOOSE(INDEX(B_RANK,MATCH(BQ534,B_LVL,0)),"Band A · Practitioner","Band B · Specialist / Manager","B+ · Player-Coach","Band C · Principal / Head","C+ · Player-Coach","Band D · Business leadership","Band E · Enterprise leadership"),"Band X · Consultant"))</f>
        <v/>
      </c>
      <c r="BS534" s="86" t="str">
        <f>IF(BQ534="","",IF(BQ534=W534,"• Same",IF(INDEX(B_VAL,MATCH(BQ534,B_LVL,0))&gt;INDEX(B_VAL,MATCH(W534,B_LVL,0)),"▲ Up","▼ Down")))</f>
        <v/>
      </c>
      <c r="BT534" s="95" t="str">
        <f>IF(BQ534&lt;&gt;"",BQ534,W534)</f>
        <v>B1</v>
      </c>
      <c r="BU534" s="86" t="str">
        <f>IFERROR(IF($H534="","—",IF(OR(LEFT(BT534,1)="X",LEFT(INDEX($BT$7:$BT$592,MATCH($H534,$D$7:$D$592,0)),1)="X"),"—",IF(AND(LEFT(BT534,1)="E",LEFT(INDEX($BT$7:$BT$592,MATCH($H534,$D$7:$D$592,0)),1)="E"),"Exception · Band E",IF(INDEX(B_VAL,MATCH(BT534,B_LVL,0))&gt;=INDEX(B_VAL,MATCH(INDEX($BT$7:$BT$592,MATCH($H534,$D$7:$D$592,0)),B_LVL,0)),"⚠ At or above the manager",IF(INDEX(B_RANK,MATCH(BT534,B_LVL,0))=INDEX(B_RANK,MATCH(INDEX($BT$7:$BT$592,MATCH($H534,$D$7:$D$592,0)),B_LVL,0)),"⚠ Same band as the manager","OK"))))),"—")</f>
        <v>OK</v>
      </c>
      <c r="BV534" s="64" t="n"/>
      <c r="BW534" s="20">
        <f>IFERROR(INDEX(LMH_PTS,MATCH(AG534,LMH_KEY,0)),0)</f>
        <v>9</v>
      </c>
      <c r="BX534" s="21">
        <f>IFERROR(INDEX(LMH_PTS,MATCH(AH534,LMH_KEY,0)),0)</f>
        <v>3</v>
      </c>
      <c r="BY534" s="21">
        <f>IFERROR(INDEX(LMH_PTS,MATCH(AI534,LMH_KEY,0)),0)</f>
        <v>1</v>
      </c>
      <c r="BZ534" s="21">
        <f>IFERROR(INDEX(LMH_PTS,MATCH(AJ534,LMH_KEY,0)),0)</f>
        <v>1</v>
      </c>
      <c r="CA534" s="21">
        <f>IFERROR(INDEX(LMH_PTS,MATCH(AK534,LMH_KEY,0)),0)</f>
        <v>1</v>
      </c>
      <c r="CB534" s="21">
        <f>IFERROR(INDEX(LMH_PTS,MATCH(AL534,LMH_KEY,0)),0)</f>
        <v>1</v>
      </c>
      <c r="CC534" s="21">
        <f>IFERROR(INDEX(LMH_PTS,MATCH(AM534,LMH_KEY,0)),0)</f>
        <v>1</v>
      </c>
      <c r="CD534" s="21">
        <f>IFERROR(INDEX(LMH_PTS,MATCH(IF(AU534&lt;&gt;"",AU534,AG534),LMH_KEY,0)),0)</f>
        <v>9</v>
      </c>
      <c r="CE534" s="21">
        <f>IFERROR(INDEX(LMH_PTS,MATCH(IF(AV534&lt;&gt;"",AV534,AH534),LMH_KEY,0)),0)</f>
        <v>3</v>
      </c>
      <c r="CF534" s="21">
        <f>IFERROR(INDEX(LMH_PTS,MATCH(IF(AW534&lt;&gt;"",AW534,AI534),LMH_KEY,0)),0)</f>
        <v>1</v>
      </c>
      <c r="CG534" s="21">
        <f>IFERROR(INDEX(LMH_PTS,MATCH(IF(AX534&lt;&gt;"",AX534,AJ534),LMH_KEY,0)),0)</f>
        <v>1</v>
      </c>
      <c r="CH534" s="21">
        <f>IFERROR(INDEX(LMH_PTS,MATCH(IF(AY534&lt;&gt;"",AY534,AK534),LMH_KEY,0)),0)</f>
        <v>1</v>
      </c>
      <c r="CI534" s="21">
        <f>IFERROR(INDEX(LMH_PTS,MATCH(IF(AZ534&lt;&gt;"",AZ534,AL534),LMH_KEY,0)),0)</f>
        <v>1</v>
      </c>
      <c r="CJ534" s="21">
        <f>IFERROR(INDEX(LMH_PTS,MATCH(IF(BA534&lt;&gt;"",BA534,AM534),LMH_KEY,0)),0)</f>
        <v>1</v>
      </c>
      <c r="CK534" s="21">
        <f>IF(BB534="",0,IFERROR(INDEX(LMH_STEP,MATCH(BB534,LMH_KEY,0)),0))</f>
        <v>0</v>
      </c>
      <c r="CL534" s="21">
        <f>IF(BC534="",0,IFERROR(INDEX(LMH_STEP,MATCH(BC534,LMH_KEY,0)),0))</f>
        <v>-1</v>
      </c>
      <c r="CM534" s="21">
        <f>IF(BD534="",0,IFERROR(INDEX(LMH_STEP,MATCH(BD534,LMH_KEY,0)),0))</f>
        <v>-1</v>
      </c>
      <c r="CN534" s="21">
        <f>IF(BE534="",0,IFERROR(INDEX(LMH_STEP,MATCH(BE534,LMH_KEY,0)),0))</f>
        <v>-1</v>
      </c>
      <c r="CO534" s="21">
        <f>IF(BF534="",0,IFERROR(INDEX(LMH_STEP,MATCH(BF534,LMH_KEY,0)),0))</f>
        <v>0</v>
      </c>
      <c r="CP534" s="21">
        <f>IF(BG534="",0,IFERROR(INDEX(LMH_STEP,MATCH(BG534,LMH_KEY,0)),0))</f>
        <v>1</v>
      </c>
      <c r="CQ534" s="21">
        <f>IF(BH534="",0,IFERROR(INDEX(LMH_STEP,MATCH(BH534,LMH_KEY,0)),0))</f>
        <v>0</v>
      </c>
      <c r="CR534" s="21">
        <f>IF(BI534&lt;&gt;"",IFERROR(INDEX(LMH_STEP,MATCH(BI534,LMH_KEY,0)),0),CK534)</f>
        <v>0</v>
      </c>
      <c r="CS534" s="21">
        <f>IF(BJ534&lt;&gt;"",IFERROR(INDEX(LMH_STEP,MATCH(BJ534,LMH_KEY,0)),0),CL534)</f>
        <v>-1</v>
      </c>
      <c r="CT534" s="21">
        <f>IF(BK534&lt;&gt;"",IFERROR(INDEX(LMH_STEP,MATCH(BK534,LMH_KEY,0)),0),CM534)</f>
        <v>-1</v>
      </c>
      <c r="CU534" s="21">
        <f>IF(BL534&lt;&gt;"",IFERROR(INDEX(LMH_STEP,MATCH(BL534,LMH_KEY,0)),0),CN534)</f>
        <v>-1</v>
      </c>
      <c r="CV534" s="21">
        <f>IF(BM534&lt;&gt;"",IFERROR(INDEX(LMH_STEP,MATCH(BM534,LMH_KEY,0)),0),CO534)</f>
        <v>0</v>
      </c>
      <c r="CW534" s="21">
        <f>IF(BN534&lt;&gt;"",IFERROR(INDEX(LMH_STEP,MATCH(BN534,LMH_KEY,0)),0),CP534)</f>
        <v>1</v>
      </c>
      <c r="CX534" s="21">
        <f>IF(BO534&lt;&gt;"",IFERROR(INDEX(LMH_STEP,MATCH(BO534,LMH_KEY,0)),0),CQ534)</f>
        <v>0</v>
      </c>
      <c r="CY534" s="21">
        <f>COUNTA(BI534:BO534)+IF(BP534&lt;&gt;"",1,0)+IFERROR(INDEX(RM_LCNT,MATCH($U534,RM_KEY,0)),0)</f>
        <v>0</v>
      </c>
      <c r="CZ534" s="21">
        <f>IF((BW534+BX534+BY534+BZ534+CA534+CB534+CC534)=0,0,(BW534*CK534+BX534*CL534+BY534*CM534+BZ534*CN534+CA534*CO534+CB534*CP534+CC534*CQ534)/(BW534+BX534+BY534+BZ534+CA534+CB534+CC534))</f>
        <v>-0.235294117647059</v>
      </c>
      <c r="DA534" s="21">
        <f>IF((CD534+CE534+CF534+CG534+CH534+CI534+CJ534)=0,0,(CD534*CR534+CE534*CS534+CF534*CT534+CG534*CU534+CH534*CV534+CI534*CW534+CJ534*CX534)/(CD534+CE534+CF534+CG534+CH534+CI534+CJ534))</f>
        <v>-0.235294117647059</v>
      </c>
    </row>
    <row r="535" ht="70" customHeight="1">
      <c r="A535" s="59" t="inlineStr">
        <is>
          <t>CARBON</t>
        </is>
      </c>
      <c r="B535" s="17" t="inlineStr">
        <is>
          <t>Technology</t>
        </is>
      </c>
      <c r="C535" s="17" t="n">
        <v>3</v>
      </c>
      <c r="D535" s="17" t="inlineStr">
        <is>
          <t>IRIS2407</t>
        </is>
      </c>
      <c r="E535" s="17" t="inlineStr">
        <is>
          <t>Ayush Dattatraya Tikone</t>
        </is>
      </c>
      <c r="F535" s="17" t="inlineStr">
        <is>
          <t>Software Engineer - AI/ML</t>
        </is>
      </c>
      <c r="G535" s="17" t="inlineStr">
        <is>
          <t>Manasvi Sharma</t>
        </is>
      </c>
      <c r="H535" s="17" t="inlineStr">
        <is>
          <t>IRIS2495</t>
        </is>
      </c>
      <c r="I535" s="17" t="n">
        <v>1.2</v>
      </c>
      <c r="J535" s="17" t="inlineStr">
        <is>
          <t>B.Tech</t>
        </is>
      </c>
      <c r="K535" s="17" t="inlineStr">
        <is>
          <t>L3 – Professional / Associate</t>
        </is>
      </c>
      <c r="L535" s="82" t="inlineStr">
        <is>
          <t>20 of 20</t>
        </is>
      </c>
      <c r="M535" s="83" t="n"/>
      <c r="N535" s="83" t="inlineStr">
        <is>
          <t>Annual · set by manager: 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t>
        </is>
      </c>
      <c r="O535" s="83" t="inlineStr">
        <is>
          <t>Latest rating: Not rated · manager · 9-box: Underperformer / Exit Risk</t>
        </is>
      </c>
      <c r="P535" s="83" t="inlineStr">
        <is>
          <t>Complexity &amp; Expertise: A3: Designs and builds AI applications end to end: LLM/RAG solutions, pipelines, model testing and evaluation → moved up 0.5
Autonomy &amp; Decision: A2: Only cites prioritising own tasks → matches the start
Accountability &amp; Impact: A3: Accountable for AI/ML solutions built and maintained, including model reliability, pipelines and evaluation → moved up 0.5
Leadership &amp; Strategy: A1: No guiding or leading described → matches the start</t>
        </is>
      </c>
      <c r="Q535" s="84" t="inlineStr">
        <is>
          <t>Open ▸</t>
        </is>
      </c>
      <c r="R535" s="84" t="inlineStr">
        <is>
          <t>Card ▸</t>
        </is>
      </c>
      <c r="S535" s="85" t="inlineStr">
        <is>
          <t>Engineering &amp; Development</t>
        </is>
      </c>
      <c r="T535" s="86" t="inlineStr">
        <is>
          <t>AI / ML &amp; GenAI Engineering</t>
        </is>
      </c>
      <c r="U535" s="86" t="inlineStr">
        <is>
          <t>R029</t>
        </is>
      </c>
      <c r="V535" s="86" t="inlineStr">
        <is>
          <t>AI / ML &amp; GenAI Engineering · IC</t>
        </is>
      </c>
      <c r="W535" s="101" t="inlineStr">
        <is>
          <t>A2</t>
        </is>
      </c>
      <c r="X535" s="86" t="inlineStr">
        <is>
          <t>Band A · Practitioner</t>
        </is>
      </c>
      <c r="Y535" s="86" t="inlineStr">
        <is>
          <t>AI/ML Engineer</t>
        </is>
      </c>
      <c r="Z535" s="86" t="n"/>
      <c r="AA535" s="86" t="inlineStr">
        <is>
          <t>Placed at A2 by the evidence: six ratings × market-derived weights and rules R1–R13 · no move needed for the reporting line</t>
        </is>
      </c>
      <c r="AB535" s="86" t="n"/>
      <c r="AC535" s="88" t="inlineStr">
        <is>
          <t>A2</t>
        </is>
      </c>
      <c r="AD535" s="21" t="inlineStr">
        <is>
          <t>Medium · 1.2 yrs vs market 0–3 yrs for A2</t>
        </is>
      </c>
      <c r="AE535" s="21" t="n"/>
      <c r="AF535" s="21" t="inlineStr">
        <is>
          <t>P1–P2 · SFIA 2 Assist</t>
        </is>
      </c>
      <c r="AG535" s="89" t="str">
        <f>IFERROR(IF(INDEX(RM_I_C,MATCH($U535,RM_KEY,0))="","",INDEX(RM_I_C,MATCH($U535,RM_KEY,0))),"")</f>
        <v>H</v>
      </c>
      <c r="AH535" s="90" t="str">
        <f>IFERROR(IF(INDEX(RM_I_Au,MATCH($U535,RM_KEY,0))="","",INDEX(RM_I_Au,MATCH($U535,RM_KEY,0))),"")</f>
        <v>M</v>
      </c>
      <c r="AI535" s="90" t="str">
        <f>IFERROR(IF(INDEX(RM_I_Ac,MATCH($U535,RM_KEY,0))="","",INDEX(RM_I_Ac,MATCH($U535,RM_KEY,0))),"")</f>
        <v>L</v>
      </c>
      <c r="AJ535" s="90" t="str">
        <f>IFERROR(IF(INDEX(RM_I_L,MATCH($U535,RM_KEY,0))="","",INDEX(RM_I_L,MATCH($U535,RM_KEY,0))),"")</f>
        <v>L</v>
      </c>
      <c r="AK535" s="90" t="str">
        <f>IFERROR(IF(INDEX(RM_I_BI,MATCH($U535,RM_KEY,0))="","",INDEX(RM_I_BI,MATCH($U535,RM_KEY,0))),"")</f>
        <v>L</v>
      </c>
      <c r="AL535" s="90" t="str">
        <f>IFERROR(IF(INDEX(RM_I_Exp,MATCH($U535,RM_KEY,0))="","",INDEX(RM_I_Exp,MATCH($U535,RM_KEY,0))),"")</f>
        <v>L</v>
      </c>
      <c r="AM535" s="90" t="str">
        <f>IFERROR(IF(INDEX(RM_I_Edu,MATCH($U535,RM_KEY,0))="","",INDEX(RM_I_Edu,MATCH($U535,RM_KEY,0))),"")</f>
        <v>L</v>
      </c>
      <c r="AN535" s="91" t="str">
        <f>IFERROR(IF(INDEX(RM_M_C,MATCH($U535,RM_KEY,0))="","",INDEX(RM_M_C,MATCH($U535,RM_KEY,0))),"")</f>
        <v>H</v>
      </c>
      <c r="AO535" s="92" t="str">
        <f>IFERROR(IF(INDEX(RM_M_Au,MATCH($U535,RM_KEY,0))="","",INDEX(RM_M_Au,MATCH($U535,RM_KEY,0))),"")</f>
        <v>M</v>
      </c>
      <c r="AP535" s="92" t="str">
        <f>IFERROR(IF(INDEX(RM_M_Ac,MATCH($U535,RM_KEY,0))="","",INDEX(RM_M_Ac,MATCH($U535,RM_KEY,0))),"")</f>
        <v>M</v>
      </c>
      <c r="AQ535" s="92" t="str">
        <f>IFERROR(IF(INDEX(RM_M_L,MATCH($U535,RM_KEY,0))="","",INDEX(RM_M_L,MATCH($U535,RM_KEY,0))),"")</f>
        <v>L</v>
      </c>
      <c r="AR535" s="92" t="str">
        <f>IFERROR(IF(INDEX(RM_M_BI,MATCH($U535,RM_KEY,0))="","",INDEX(RM_M_BI,MATCH($U535,RM_KEY,0))),"")</f>
        <v>L</v>
      </c>
      <c r="AS535" s="92" t="str">
        <f>IFERROR(IF(INDEX(RM_M_Exp,MATCH($U535,RM_KEY,0))="","",INDEX(RM_M_Exp,MATCH($U535,RM_KEY,0))),"")</f>
        <v>L</v>
      </c>
      <c r="AT535" s="92" t="str">
        <f>IFERROR(IF(INDEX(RM_M_Edu,MATCH($U535,RM_KEY,0))="","",INDEX(RM_M_Edu,MATCH($U535,RM_KEY,0))),"")</f>
        <v>L</v>
      </c>
      <c r="AU535" s="93" t="str">
        <f>IFERROR(IF(INDEX(RM_L_C,MATCH($U535,RM_KEY,0))="","",INDEX(RM_L_C,MATCH($U535,RM_KEY,0))),"")</f>
        <v/>
      </c>
      <c r="AV535" s="94" t="str">
        <f>IFERROR(IF(INDEX(RM_L_Au,MATCH($U535,RM_KEY,0))="","",INDEX(RM_L_Au,MATCH($U535,RM_KEY,0))),"")</f>
        <v/>
      </c>
      <c r="AW535" s="94" t="str">
        <f>IFERROR(IF(INDEX(RM_L_Ac,MATCH($U535,RM_KEY,0))="","",INDEX(RM_L_Ac,MATCH($U535,RM_KEY,0))),"")</f>
        <v/>
      </c>
      <c r="AX535" s="94" t="str">
        <f>IFERROR(IF(INDEX(RM_L_L,MATCH($U535,RM_KEY,0))="","",INDEX(RM_L_L,MATCH($U535,RM_KEY,0))),"")</f>
        <v/>
      </c>
      <c r="AY535" s="94" t="str">
        <f>IFERROR(IF(INDEX(RM_L_BI,MATCH($U535,RM_KEY,0))="","",INDEX(RM_L_BI,MATCH($U535,RM_KEY,0))),"")</f>
        <v/>
      </c>
      <c r="AZ535" s="94" t="str">
        <f>IFERROR(IF(INDEX(RM_L_Exp,MATCH($U535,RM_KEY,0))="","",INDEX(RM_L_Exp,MATCH($U535,RM_KEY,0))),"")</f>
        <v/>
      </c>
      <c r="BA535" s="94" t="str">
        <f>IFERROR(IF(INDEX(RM_L_Edu,MATCH($U535,RM_KEY,0))="","",INDEX(RM_L_Edu,MATCH($U535,RM_KEY,0))),"")</f>
        <v/>
      </c>
      <c r="BB535" s="89" t="inlineStr">
        <is>
          <t>M</t>
        </is>
      </c>
      <c r="BC535" s="90" t="inlineStr">
        <is>
          <t>M</t>
        </is>
      </c>
      <c r="BD535" s="90" t="inlineStr">
        <is>
          <t>M</t>
        </is>
      </c>
      <c r="BE535" s="90" t="inlineStr">
        <is>
          <t>L</t>
        </is>
      </c>
      <c r="BF535" s="90" t="n"/>
      <c r="BG535" s="90" t="inlineStr">
        <is>
          <t>M</t>
        </is>
      </c>
      <c r="BH535" s="90" t="inlineStr">
        <is>
          <t>M</t>
        </is>
      </c>
      <c r="BI535" s="93" t="n"/>
      <c r="BJ535" s="94" t="n"/>
      <c r="BK535" s="94" t="n"/>
      <c r="BL535" s="94" t="n"/>
      <c r="BM535" s="94" t="n"/>
      <c r="BN535" s="94" t="n"/>
      <c r="BO535" s="94" t="n"/>
      <c r="BP535" s="63" t="n"/>
      <c r="BQ535" s="95" t="str">
        <f>IF(CY535=0,"",IF(BP535&lt;&gt;"",BP535,IF(LEFT(W535,1)="X",W535,IF(OR(W535="B+",W535="C+"),INDEX(LAD_PC,MAX(1,MIN(14,MATCH(W535,LAD_PC,0)+IF((DA535-CZ535)&gt;=0.5,1,IF((DA535-CZ535)&lt;=-0.5,-1,0))))),INDEX(LAD_STD,MAX(1,MIN(12,MATCH(W535,LAD_STD,0)+IF((DA535-CZ535)&gt;=0.5,1,IF((DA535-CZ535)&lt;=-0.5,-1,0)))))))))</f>
        <v/>
      </c>
      <c r="BR535" s="86" t="str">
        <f>IF(BQ535="","",IFERROR(CHOOSE(INDEX(B_RANK,MATCH(BQ535,B_LVL,0)),"Band A · Practitioner","Band B · Specialist / Manager","B+ · Player-Coach","Band C · Principal / Head","C+ · Player-Coach","Band D · Business leadership","Band E · Enterprise leadership"),"Band X · Consultant"))</f>
        <v/>
      </c>
      <c r="BS535" s="86" t="str">
        <f>IF(BQ535="","",IF(BQ535=W535,"• Same",IF(INDEX(B_VAL,MATCH(BQ535,B_LVL,0))&gt;INDEX(B_VAL,MATCH(W535,B_LVL,0)),"▲ Up","▼ Down")))</f>
        <v/>
      </c>
      <c r="BT535" s="95" t="str">
        <f>IF(BQ535&lt;&gt;"",BQ535,W535)</f>
        <v>A2</v>
      </c>
      <c r="BU535" s="86" t="str">
        <f>IFERROR(IF($H535="","—",IF(OR(LEFT(BT535,1)="X",LEFT(INDEX($BT$7:$BT$592,MATCH($H535,$D$7:$D$592,0)),1)="X"),"—",IF(AND(LEFT(BT535,1)="E",LEFT(INDEX($BT$7:$BT$592,MATCH($H535,$D$7:$D$592,0)),1)="E"),"Exception · Band E",IF(INDEX(B_VAL,MATCH(BT535,B_LVL,0))&gt;=INDEX(B_VAL,MATCH(INDEX($BT$7:$BT$592,MATCH($H535,$D$7:$D$592,0)),B_LVL,0)),"⚠ At or above the manager",IF(INDEX(B_RANK,MATCH(BT535,B_LVL,0))=INDEX(B_RANK,MATCH(INDEX($BT$7:$BT$592,MATCH($H535,$D$7:$D$592,0)),B_LVL,0)),"⚠ Same band as the manager","OK"))))),"—")</f>
        <v>OK</v>
      </c>
      <c r="BV535" s="64" t="n"/>
      <c r="BW535" s="20">
        <f>IFERROR(INDEX(LMH_PTS,MATCH(AG535,LMH_KEY,0)),0)</f>
        <v>9</v>
      </c>
      <c r="BX535" s="21">
        <f>IFERROR(INDEX(LMH_PTS,MATCH(AH535,LMH_KEY,0)),0)</f>
        <v>3</v>
      </c>
      <c r="BY535" s="21">
        <f>IFERROR(INDEX(LMH_PTS,MATCH(AI535,LMH_KEY,0)),0)</f>
        <v>1</v>
      </c>
      <c r="BZ535" s="21">
        <f>IFERROR(INDEX(LMH_PTS,MATCH(AJ535,LMH_KEY,0)),0)</f>
        <v>1</v>
      </c>
      <c r="CA535" s="21">
        <f>IFERROR(INDEX(LMH_PTS,MATCH(AK535,LMH_KEY,0)),0)</f>
        <v>1</v>
      </c>
      <c r="CB535" s="21">
        <f>IFERROR(INDEX(LMH_PTS,MATCH(AL535,LMH_KEY,0)),0)</f>
        <v>1</v>
      </c>
      <c r="CC535" s="21">
        <f>IFERROR(INDEX(LMH_PTS,MATCH(AM535,LMH_KEY,0)),0)</f>
        <v>1</v>
      </c>
      <c r="CD535" s="21">
        <f>IFERROR(INDEX(LMH_PTS,MATCH(IF(AU535&lt;&gt;"",AU535,AG535),LMH_KEY,0)),0)</f>
        <v>9</v>
      </c>
      <c r="CE535" s="21">
        <f>IFERROR(INDEX(LMH_PTS,MATCH(IF(AV535&lt;&gt;"",AV535,AH535),LMH_KEY,0)),0)</f>
        <v>3</v>
      </c>
      <c r="CF535" s="21">
        <f>IFERROR(INDEX(LMH_PTS,MATCH(IF(AW535&lt;&gt;"",AW535,AI535),LMH_KEY,0)),0)</f>
        <v>1</v>
      </c>
      <c r="CG535" s="21">
        <f>IFERROR(INDEX(LMH_PTS,MATCH(IF(AX535&lt;&gt;"",AX535,AJ535),LMH_KEY,0)),0)</f>
        <v>1</v>
      </c>
      <c r="CH535" s="21">
        <f>IFERROR(INDEX(LMH_PTS,MATCH(IF(AY535&lt;&gt;"",AY535,AK535),LMH_KEY,0)),0)</f>
        <v>1</v>
      </c>
      <c r="CI535" s="21">
        <f>IFERROR(INDEX(LMH_PTS,MATCH(IF(AZ535&lt;&gt;"",AZ535,AL535),LMH_KEY,0)),0)</f>
        <v>1</v>
      </c>
      <c r="CJ535" s="21">
        <f>IFERROR(INDEX(LMH_PTS,MATCH(IF(BA535&lt;&gt;"",BA535,AM535),LMH_KEY,0)),0)</f>
        <v>1</v>
      </c>
      <c r="CK535" s="21">
        <f>IF(BB535="",0,IFERROR(INDEX(LMH_STEP,MATCH(BB535,LMH_KEY,0)),0))</f>
        <v>0</v>
      </c>
      <c r="CL535" s="21">
        <f>IF(BC535="",0,IFERROR(INDEX(LMH_STEP,MATCH(BC535,LMH_KEY,0)),0))</f>
        <v>0</v>
      </c>
      <c r="CM535" s="21">
        <f>IF(BD535="",0,IFERROR(INDEX(LMH_STEP,MATCH(BD535,LMH_KEY,0)),0))</f>
        <v>0</v>
      </c>
      <c r="CN535" s="21">
        <f>IF(BE535="",0,IFERROR(INDEX(LMH_STEP,MATCH(BE535,LMH_KEY,0)),0))</f>
        <v>-1</v>
      </c>
      <c r="CO535" s="21">
        <f>IF(BF535="",0,IFERROR(INDEX(LMH_STEP,MATCH(BF535,LMH_KEY,0)),0))</f>
        <v>0</v>
      </c>
      <c r="CP535" s="21">
        <f>IF(BG535="",0,IFERROR(INDEX(LMH_STEP,MATCH(BG535,LMH_KEY,0)),0))</f>
        <v>0</v>
      </c>
      <c r="CQ535" s="21">
        <f>IF(BH535="",0,IFERROR(INDEX(LMH_STEP,MATCH(BH535,LMH_KEY,0)),0))</f>
        <v>0</v>
      </c>
      <c r="CR535" s="21">
        <f>IF(BI535&lt;&gt;"",IFERROR(INDEX(LMH_STEP,MATCH(BI535,LMH_KEY,0)),0),CK535)</f>
        <v>0</v>
      </c>
      <c r="CS535" s="21">
        <f>IF(BJ535&lt;&gt;"",IFERROR(INDEX(LMH_STEP,MATCH(BJ535,LMH_KEY,0)),0),CL535)</f>
        <v>0</v>
      </c>
      <c r="CT535" s="21">
        <f>IF(BK535&lt;&gt;"",IFERROR(INDEX(LMH_STEP,MATCH(BK535,LMH_KEY,0)),0),CM535)</f>
        <v>0</v>
      </c>
      <c r="CU535" s="21">
        <f>IF(BL535&lt;&gt;"",IFERROR(INDEX(LMH_STEP,MATCH(BL535,LMH_KEY,0)),0),CN535)</f>
        <v>-1</v>
      </c>
      <c r="CV535" s="21">
        <f>IF(BM535&lt;&gt;"",IFERROR(INDEX(LMH_STEP,MATCH(BM535,LMH_KEY,0)),0),CO535)</f>
        <v>0</v>
      </c>
      <c r="CW535" s="21">
        <f>IF(BN535&lt;&gt;"",IFERROR(INDEX(LMH_STEP,MATCH(BN535,LMH_KEY,0)),0),CP535)</f>
        <v>0</v>
      </c>
      <c r="CX535" s="21">
        <f>IF(BO535&lt;&gt;"",IFERROR(INDEX(LMH_STEP,MATCH(BO535,LMH_KEY,0)),0),CQ535)</f>
        <v>0</v>
      </c>
      <c r="CY535" s="21">
        <f>COUNTA(BI535:BO535)+IF(BP535&lt;&gt;"",1,0)+IFERROR(INDEX(RM_LCNT,MATCH($U535,RM_KEY,0)),0)</f>
        <v>0</v>
      </c>
      <c r="CZ535" s="21">
        <f>IF((BW535+BX535+BY535+BZ535+CA535+CB535+CC535)=0,0,(BW535*CK535+BX535*CL535+BY535*CM535+BZ535*CN535+CA535*CO535+CB535*CP535+CC535*CQ535)/(BW535+BX535+BY535+BZ535+CA535+CB535+CC535))</f>
        <v>-0.0588235294117647</v>
      </c>
      <c r="DA535" s="21">
        <f>IF((CD535+CE535+CF535+CG535+CH535+CI535+CJ535)=0,0,(CD535*CR535+CE535*CS535+CF535*CT535+CG535*CU535+CH535*CV535+CI535*CW535+CJ535*CX535)/(CD535+CE535+CF535+CG535+CH535+CI535+CJ535))</f>
        <v>-0.0588235294117647</v>
      </c>
    </row>
    <row r="536" ht="70" customHeight="1">
      <c r="A536" s="59" t="inlineStr">
        <is>
          <t>CARBON</t>
        </is>
      </c>
      <c r="B536" s="17" t="inlineStr">
        <is>
          <t>Technology</t>
        </is>
      </c>
      <c r="C536" s="17" t="n">
        <v>2</v>
      </c>
      <c r="D536" s="17" t="inlineStr">
        <is>
          <t>IRIS2509</t>
        </is>
      </c>
      <c r="E536" s="17" t="inlineStr">
        <is>
          <t>Mandar Ukrulkar</t>
        </is>
      </c>
      <c r="F536" s="17" t="inlineStr">
        <is>
          <t>Software Engineer - AI/ML</t>
        </is>
      </c>
      <c r="G536" s="17" t="inlineStr">
        <is>
          <t>Ashish Singhvi</t>
        </is>
      </c>
      <c r="H536" s="17" t="inlineStr">
        <is>
          <t>IRIS0249</t>
        </is>
      </c>
      <c r="I536" s="17" t="n">
        <v>4.4</v>
      </c>
      <c r="J536" s="17" t="inlineStr">
        <is>
          <t>B.E</t>
        </is>
      </c>
      <c r="K536" s="17" t="inlineStr">
        <is>
          <t>L3 – Professional / Associate</t>
        </is>
      </c>
      <c r="L536" s="82" t="inlineStr">
        <is>
          <t>20 of 20</t>
        </is>
      </c>
      <c r="M536" s="83" t="n"/>
      <c r="N536" s="83" t="inlineStr">
        <is>
          <t>Annual · set by manager: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t>
        </is>
      </c>
      <c r="O536" s="83" t="inlineStr">
        <is>
          <t>Latest rating: Not rated · manager · 9-box: Future Leader</t>
        </is>
      </c>
      <c r="P536" s="83" t="inlineStr">
        <is>
          <t>Complexity &amp; Expertise: A2: Builds AI backends and APIs in Python; very little detail on the problems solved → matches the start
Autonomy &amp; Decision: A2: Only cites debugging as an independent decision → moved down 0.5
Accountability &amp; Impact: A2: Accountable for quality of AI-generated content; errors are root-caused and reworked → moved down 0.5
Leadership &amp; Strategy: A1: No guiding or leading described, despite one direct report in HR data → moved down 0.5</t>
        </is>
      </c>
      <c r="Q536" s="84" t="inlineStr">
        <is>
          <t>Open ▸</t>
        </is>
      </c>
      <c r="R536" s="84" t="inlineStr">
        <is>
          <t>Card ▸</t>
        </is>
      </c>
      <c r="S536" s="85" t="inlineStr">
        <is>
          <t>Engineering &amp; Development</t>
        </is>
      </c>
      <c r="T536" s="86" t="inlineStr">
        <is>
          <t>AI / ML &amp; GenAI Engineering</t>
        </is>
      </c>
      <c r="U536" s="86" t="inlineStr">
        <is>
          <t>R029</t>
        </is>
      </c>
      <c r="V536" s="86" t="inlineStr">
        <is>
          <t>AI / ML &amp; GenAI Engineering · IC</t>
        </is>
      </c>
      <c r="W536" s="99" t="inlineStr">
        <is>
          <t>B2</t>
        </is>
      </c>
      <c r="X536" s="86" t="inlineStr">
        <is>
          <t>Band B · Specialist / Manager</t>
        </is>
      </c>
      <c r="Y536" s="86" t="inlineStr">
        <is>
          <t>Senior Specialist – AI / ML &amp; GenAI Engineering</t>
        </is>
      </c>
      <c r="Z536" s="100" t="inlineStr">
        <is>
          <t>Senior AI/ML Engineer → Senior Specialist – AI / ML &amp; GenAI Engineering</t>
        </is>
      </c>
      <c r="AA536" s="86" t="inlineStr">
        <is>
          <t>Evidence level A3 · moved up to B2 so that no reportee shares a band with their manager, with the fewest moves across IRIS</t>
        </is>
      </c>
      <c r="AB536" s="86" t="n"/>
      <c r="AC536" s="88" t="inlineStr">
        <is>
          <t>A2</t>
        </is>
      </c>
      <c r="AD536" s="21" t="inlineStr">
        <is>
          <t>Low · 4.4 yrs vs market 6–10 yrs for B2</t>
        </is>
      </c>
      <c r="AE536" s="21" t="inlineStr">
        <is>
          <t>1 direct reports · norm IC: none · People: 6–8 knowledge work, 8–12 standardised delivery</t>
        </is>
      </c>
      <c r="AF536" s="21" t="inlineStr">
        <is>
          <t>P4 / M3 · SFIA 4–5</t>
        </is>
      </c>
      <c r="AG536" s="89" t="str">
        <f>IFERROR(IF(INDEX(RM_I_C,MATCH($U536,RM_KEY,0))="","",INDEX(RM_I_C,MATCH($U536,RM_KEY,0))),"")</f>
        <v>H</v>
      </c>
      <c r="AH536" s="90" t="str">
        <f>IFERROR(IF(INDEX(RM_I_Au,MATCH($U536,RM_KEY,0))="","",INDEX(RM_I_Au,MATCH($U536,RM_KEY,0))),"")</f>
        <v>M</v>
      </c>
      <c r="AI536" s="90" t="str">
        <f>IFERROR(IF(INDEX(RM_I_Ac,MATCH($U536,RM_KEY,0))="","",INDEX(RM_I_Ac,MATCH($U536,RM_KEY,0))),"")</f>
        <v>L</v>
      </c>
      <c r="AJ536" s="90" t="str">
        <f>IFERROR(IF(INDEX(RM_I_L,MATCH($U536,RM_KEY,0))="","",INDEX(RM_I_L,MATCH($U536,RM_KEY,0))),"")</f>
        <v>L</v>
      </c>
      <c r="AK536" s="90" t="str">
        <f>IFERROR(IF(INDEX(RM_I_BI,MATCH($U536,RM_KEY,0))="","",INDEX(RM_I_BI,MATCH($U536,RM_KEY,0))),"")</f>
        <v>L</v>
      </c>
      <c r="AL536" s="90" t="str">
        <f>IFERROR(IF(INDEX(RM_I_Exp,MATCH($U536,RM_KEY,0))="","",INDEX(RM_I_Exp,MATCH($U536,RM_KEY,0))),"")</f>
        <v>L</v>
      </c>
      <c r="AM536" s="90" t="str">
        <f>IFERROR(IF(INDEX(RM_I_Edu,MATCH($U536,RM_KEY,0))="","",INDEX(RM_I_Edu,MATCH($U536,RM_KEY,0))),"")</f>
        <v>L</v>
      </c>
      <c r="AN536" s="91" t="str">
        <f>IFERROR(IF(INDEX(RM_M_C,MATCH($U536,RM_KEY,0))="","",INDEX(RM_M_C,MATCH($U536,RM_KEY,0))),"")</f>
        <v>H</v>
      </c>
      <c r="AO536" s="92" t="str">
        <f>IFERROR(IF(INDEX(RM_M_Au,MATCH($U536,RM_KEY,0))="","",INDEX(RM_M_Au,MATCH($U536,RM_KEY,0))),"")</f>
        <v>M</v>
      </c>
      <c r="AP536" s="92" t="str">
        <f>IFERROR(IF(INDEX(RM_M_Ac,MATCH($U536,RM_KEY,0))="","",INDEX(RM_M_Ac,MATCH($U536,RM_KEY,0))),"")</f>
        <v>M</v>
      </c>
      <c r="AQ536" s="92" t="str">
        <f>IFERROR(IF(INDEX(RM_M_L,MATCH($U536,RM_KEY,0))="","",INDEX(RM_M_L,MATCH($U536,RM_KEY,0))),"")</f>
        <v>L</v>
      </c>
      <c r="AR536" s="92" t="str">
        <f>IFERROR(IF(INDEX(RM_M_BI,MATCH($U536,RM_KEY,0))="","",INDEX(RM_M_BI,MATCH($U536,RM_KEY,0))),"")</f>
        <v>L</v>
      </c>
      <c r="AS536" s="92" t="str">
        <f>IFERROR(IF(INDEX(RM_M_Exp,MATCH($U536,RM_KEY,0))="","",INDEX(RM_M_Exp,MATCH($U536,RM_KEY,0))),"")</f>
        <v>L</v>
      </c>
      <c r="AT536" s="92" t="str">
        <f>IFERROR(IF(INDEX(RM_M_Edu,MATCH($U536,RM_KEY,0))="","",INDEX(RM_M_Edu,MATCH($U536,RM_KEY,0))),"")</f>
        <v>L</v>
      </c>
      <c r="AU536" s="93" t="str">
        <f>IFERROR(IF(INDEX(RM_L_C,MATCH($U536,RM_KEY,0))="","",INDEX(RM_L_C,MATCH($U536,RM_KEY,0))),"")</f>
        <v/>
      </c>
      <c r="AV536" s="94" t="str">
        <f>IFERROR(IF(INDEX(RM_L_Au,MATCH($U536,RM_KEY,0))="","",INDEX(RM_L_Au,MATCH($U536,RM_KEY,0))),"")</f>
        <v/>
      </c>
      <c r="AW536" s="94" t="str">
        <f>IFERROR(IF(INDEX(RM_L_Ac,MATCH($U536,RM_KEY,0))="","",INDEX(RM_L_Ac,MATCH($U536,RM_KEY,0))),"")</f>
        <v/>
      </c>
      <c r="AX536" s="94" t="str">
        <f>IFERROR(IF(INDEX(RM_L_L,MATCH($U536,RM_KEY,0))="","",INDEX(RM_L_L,MATCH($U536,RM_KEY,0))),"")</f>
        <v/>
      </c>
      <c r="AY536" s="94" t="str">
        <f>IFERROR(IF(INDEX(RM_L_BI,MATCH($U536,RM_KEY,0))="","",INDEX(RM_L_BI,MATCH($U536,RM_KEY,0))),"")</f>
        <v/>
      </c>
      <c r="AZ536" s="94" t="str">
        <f>IFERROR(IF(INDEX(RM_L_Exp,MATCH($U536,RM_KEY,0))="","",INDEX(RM_L_Exp,MATCH($U536,RM_KEY,0))),"")</f>
        <v/>
      </c>
      <c r="BA536" s="94" t="str">
        <f>IFERROR(IF(INDEX(RM_L_Edu,MATCH($U536,RM_KEY,0))="","",INDEX(RM_L_Edu,MATCH($U536,RM_KEY,0))),"")</f>
        <v/>
      </c>
      <c r="BB536" s="89" t="inlineStr">
        <is>
          <t>L</t>
        </is>
      </c>
      <c r="BC536" s="90" t="inlineStr">
        <is>
          <t>L</t>
        </is>
      </c>
      <c r="BD536" s="90" t="inlineStr">
        <is>
          <t>L</t>
        </is>
      </c>
      <c r="BE536" s="90" t="inlineStr">
        <is>
          <t>L</t>
        </is>
      </c>
      <c r="BF536" s="90" t="n"/>
      <c r="BG536" s="90" t="inlineStr">
        <is>
          <t>L</t>
        </is>
      </c>
      <c r="BH536" s="90" t="inlineStr">
        <is>
          <t>M</t>
        </is>
      </c>
      <c r="BI536" s="93" t="n"/>
      <c r="BJ536" s="94" t="n"/>
      <c r="BK536" s="94" t="n"/>
      <c r="BL536" s="94" t="n"/>
      <c r="BM536" s="94" t="n"/>
      <c r="BN536" s="94" t="n"/>
      <c r="BO536" s="94" t="n"/>
      <c r="BP536" s="63" t="n"/>
      <c r="BQ536" s="95" t="str">
        <f>IF(CY536=0,"",IF(BP536&lt;&gt;"",BP536,IF(LEFT(W536,1)="X",W536,IF(OR(W536="B+",W536="C+"),INDEX(LAD_PC,MAX(1,MIN(14,MATCH(W536,LAD_PC,0)+IF((DA536-CZ536)&gt;=0.5,1,IF((DA536-CZ536)&lt;=-0.5,-1,0))))),INDEX(LAD_STD,MAX(1,MIN(12,MATCH(W536,LAD_STD,0)+IF((DA536-CZ536)&gt;=0.5,1,IF((DA536-CZ536)&lt;=-0.5,-1,0)))))))))</f>
        <v/>
      </c>
      <c r="BR536" s="86" t="str">
        <f>IF(BQ536="","",IFERROR(CHOOSE(INDEX(B_RANK,MATCH(BQ536,B_LVL,0)),"Band A · Practitioner","Band B · Specialist / Manager","B+ · Player-Coach","Band C · Principal / Head","C+ · Player-Coach","Band D · Business leadership","Band E · Enterprise leadership"),"Band X · Consultant"))</f>
        <v/>
      </c>
      <c r="BS536" s="86" t="str">
        <f>IF(BQ536="","",IF(BQ536=W536,"• Same",IF(INDEX(B_VAL,MATCH(BQ536,B_LVL,0))&gt;INDEX(B_VAL,MATCH(W536,B_LVL,0)),"▲ Up","▼ Down")))</f>
        <v/>
      </c>
      <c r="BT536" s="95" t="str">
        <f>IF(BQ536&lt;&gt;"",BQ536,W536)</f>
        <v>B2</v>
      </c>
      <c r="BU536" s="86" t="str">
        <f>IFERROR(IF($H536="","—",IF(OR(LEFT(BT536,1)="X",LEFT(INDEX($BT$7:$BT$592,MATCH($H536,$D$7:$D$592,0)),1)="X"),"—",IF(AND(LEFT(BT536,1)="E",LEFT(INDEX($BT$7:$BT$592,MATCH($H536,$D$7:$D$592,0)),1)="E"),"Exception · Band E",IF(INDEX(B_VAL,MATCH(BT536,B_LVL,0))&gt;=INDEX(B_VAL,MATCH(INDEX($BT$7:$BT$592,MATCH($H536,$D$7:$D$592,0)),B_LVL,0)),"⚠ At or above the manager",IF(INDEX(B_RANK,MATCH(BT536,B_LVL,0))=INDEX(B_RANK,MATCH(INDEX($BT$7:$BT$592,MATCH($H536,$D$7:$D$592,0)),B_LVL,0)),"⚠ Same band as the manager","OK"))))),"—")</f>
        <v>OK</v>
      </c>
      <c r="BV536" s="64" t="n"/>
      <c r="BW536" s="20">
        <f>IFERROR(INDEX(LMH_PTS,MATCH(AG536,LMH_KEY,0)),0)</f>
        <v>9</v>
      </c>
      <c r="BX536" s="21">
        <f>IFERROR(INDEX(LMH_PTS,MATCH(AH536,LMH_KEY,0)),0)</f>
        <v>3</v>
      </c>
      <c r="BY536" s="21">
        <f>IFERROR(INDEX(LMH_PTS,MATCH(AI536,LMH_KEY,0)),0)</f>
        <v>1</v>
      </c>
      <c r="BZ536" s="21">
        <f>IFERROR(INDEX(LMH_PTS,MATCH(AJ536,LMH_KEY,0)),0)</f>
        <v>1</v>
      </c>
      <c r="CA536" s="21">
        <f>IFERROR(INDEX(LMH_PTS,MATCH(AK536,LMH_KEY,0)),0)</f>
        <v>1</v>
      </c>
      <c r="CB536" s="21">
        <f>IFERROR(INDEX(LMH_PTS,MATCH(AL536,LMH_KEY,0)),0)</f>
        <v>1</v>
      </c>
      <c r="CC536" s="21">
        <f>IFERROR(INDEX(LMH_PTS,MATCH(AM536,LMH_KEY,0)),0)</f>
        <v>1</v>
      </c>
      <c r="CD536" s="21">
        <f>IFERROR(INDEX(LMH_PTS,MATCH(IF(AU536&lt;&gt;"",AU536,AG536),LMH_KEY,0)),0)</f>
        <v>9</v>
      </c>
      <c r="CE536" s="21">
        <f>IFERROR(INDEX(LMH_PTS,MATCH(IF(AV536&lt;&gt;"",AV536,AH536),LMH_KEY,0)),0)</f>
        <v>3</v>
      </c>
      <c r="CF536" s="21">
        <f>IFERROR(INDEX(LMH_PTS,MATCH(IF(AW536&lt;&gt;"",AW536,AI536),LMH_KEY,0)),0)</f>
        <v>1</v>
      </c>
      <c r="CG536" s="21">
        <f>IFERROR(INDEX(LMH_PTS,MATCH(IF(AX536&lt;&gt;"",AX536,AJ536),LMH_KEY,0)),0)</f>
        <v>1</v>
      </c>
      <c r="CH536" s="21">
        <f>IFERROR(INDEX(LMH_PTS,MATCH(IF(AY536&lt;&gt;"",AY536,AK536),LMH_KEY,0)),0)</f>
        <v>1</v>
      </c>
      <c r="CI536" s="21">
        <f>IFERROR(INDEX(LMH_PTS,MATCH(IF(AZ536&lt;&gt;"",AZ536,AL536),LMH_KEY,0)),0)</f>
        <v>1</v>
      </c>
      <c r="CJ536" s="21">
        <f>IFERROR(INDEX(LMH_PTS,MATCH(IF(BA536&lt;&gt;"",BA536,AM536),LMH_KEY,0)),0)</f>
        <v>1</v>
      </c>
      <c r="CK536" s="21">
        <f>IF(BB536="",0,IFERROR(INDEX(LMH_STEP,MATCH(BB536,LMH_KEY,0)),0))</f>
        <v>-1</v>
      </c>
      <c r="CL536" s="21">
        <f>IF(BC536="",0,IFERROR(INDEX(LMH_STEP,MATCH(BC536,LMH_KEY,0)),0))</f>
        <v>-1</v>
      </c>
      <c r="CM536" s="21">
        <f>IF(BD536="",0,IFERROR(INDEX(LMH_STEP,MATCH(BD536,LMH_KEY,0)),0))</f>
        <v>-1</v>
      </c>
      <c r="CN536" s="21">
        <f>IF(BE536="",0,IFERROR(INDEX(LMH_STEP,MATCH(BE536,LMH_KEY,0)),0))</f>
        <v>-1</v>
      </c>
      <c r="CO536" s="21">
        <f>IF(BF536="",0,IFERROR(INDEX(LMH_STEP,MATCH(BF536,LMH_KEY,0)),0))</f>
        <v>0</v>
      </c>
      <c r="CP536" s="21">
        <f>IF(BG536="",0,IFERROR(INDEX(LMH_STEP,MATCH(BG536,LMH_KEY,0)),0))</f>
        <v>-1</v>
      </c>
      <c r="CQ536" s="21">
        <f>IF(BH536="",0,IFERROR(INDEX(LMH_STEP,MATCH(BH536,LMH_KEY,0)),0))</f>
        <v>0</v>
      </c>
      <c r="CR536" s="21">
        <f>IF(BI536&lt;&gt;"",IFERROR(INDEX(LMH_STEP,MATCH(BI536,LMH_KEY,0)),0),CK536)</f>
        <v>-1</v>
      </c>
      <c r="CS536" s="21">
        <f>IF(BJ536&lt;&gt;"",IFERROR(INDEX(LMH_STEP,MATCH(BJ536,LMH_KEY,0)),0),CL536)</f>
        <v>-1</v>
      </c>
      <c r="CT536" s="21">
        <f>IF(BK536&lt;&gt;"",IFERROR(INDEX(LMH_STEP,MATCH(BK536,LMH_KEY,0)),0),CM536)</f>
        <v>-1</v>
      </c>
      <c r="CU536" s="21">
        <f>IF(BL536&lt;&gt;"",IFERROR(INDEX(LMH_STEP,MATCH(BL536,LMH_KEY,0)),0),CN536)</f>
        <v>-1</v>
      </c>
      <c r="CV536" s="21">
        <f>IF(BM536&lt;&gt;"",IFERROR(INDEX(LMH_STEP,MATCH(BM536,LMH_KEY,0)),0),CO536)</f>
        <v>0</v>
      </c>
      <c r="CW536" s="21">
        <f>IF(BN536&lt;&gt;"",IFERROR(INDEX(LMH_STEP,MATCH(BN536,LMH_KEY,0)),0),CP536)</f>
        <v>-1</v>
      </c>
      <c r="CX536" s="21">
        <f>IF(BO536&lt;&gt;"",IFERROR(INDEX(LMH_STEP,MATCH(BO536,LMH_KEY,0)),0),CQ536)</f>
        <v>0</v>
      </c>
      <c r="CY536" s="21">
        <f>COUNTA(BI536:BO536)+IF(BP536&lt;&gt;"",1,0)+IFERROR(INDEX(RM_LCNT,MATCH($U536,RM_KEY,0)),0)</f>
        <v>0</v>
      </c>
      <c r="CZ536" s="21">
        <f>IF((BW536+BX536+BY536+BZ536+CA536+CB536+CC536)=0,0,(BW536*CK536+BX536*CL536+BY536*CM536+BZ536*CN536+CA536*CO536+CB536*CP536+CC536*CQ536)/(BW536+BX536+BY536+BZ536+CA536+CB536+CC536))</f>
        <v>-0.882352941176471</v>
      </c>
      <c r="DA536" s="21">
        <f>IF((CD536+CE536+CF536+CG536+CH536+CI536+CJ536)=0,0,(CD536*CR536+CE536*CS536+CF536*CT536+CG536*CU536+CH536*CV536+CI536*CW536+CJ536*CX536)/(CD536+CE536+CF536+CG536+CH536+CI536+CJ536))</f>
        <v>-0.882352941176471</v>
      </c>
    </row>
    <row r="537" ht="70" customHeight="1">
      <c r="A537" s="59" t="inlineStr">
        <is>
          <t>CARBON</t>
        </is>
      </c>
      <c r="B537" s="17" t="inlineStr">
        <is>
          <t>Technology</t>
        </is>
      </c>
      <c r="C537" s="17" t="n">
        <v>3</v>
      </c>
      <c r="D537" s="17" t="inlineStr">
        <is>
          <t>IRIS2406</t>
        </is>
      </c>
      <c r="E537" s="17" t="inlineStr">
        <is>
          <t>Saurabh Kadam</t>
        </is>
      </c>
      <c r="F537" s="17" t="inlineStr">
        <is>
          <t>Software Engineer - AI/ML</t>
        </is>
      </c>
      <c r="G537" s="17" t="inlineStr">
        <is>
          <t>Mandar Ukrulkar</t>
        </is>
      </c>
      <c r="H537" s="17" t="inlineStr">
        <is>
          <t>IRIS2509</t>
        </is>
      </c>
      <c r="I537" s="17" t="n">
        <v>3.2</v>
      </c>
      <c r="J537" s="17" t="inlineStr">
        <is>
          <t>M.Sc</t>
        </is>
      </c>
      <c r="K537" s="17" t="inlineStr">
        <is>
          <t>L3 – Professional / Associate</t>
        </is>
      </c>
      <c r="L537" s="82" t="n"/>
      <c r="M537" s="83" t="n"/>
      <c r="N537" s="83" t="inlineStr">
        <is>
          <t>Annual · set by manager: 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t>
        </is>
      </c>
      <c r="O537" s="83" t="inlineStr">
        <is>
          <t>Latest rating: 4 · Potential: High · 9-box: Trusted Professional</t>
        </is>
      </c>
      <c r="P537" s="83" t="n"/>
      <c r="Q537" s="84" t="inlineStr">
        <is>
          <t>Open ▸</t>
        </is>
      </c>
      <c r="R537" s="84" t="inlineStr">
        <is>
          <t>Card ▸</t>
        </is>
      </c>
      <c r="S537" s="85" t="inlineStr">
        <is>
          <t>Engineering &amp; Development</t>
        </is>
      </c>
      <c r="T537" s="86" t="inlineStr">
        <is>
          <t>AI / ML &amp; GenAI Engineering</t>
        </is>
      </c>
      <c r="U537" s="86" t="inlineStr">
        <is>
          <t>R029</t>
        </is>
      </c>
      <c r="V537" s="86" t="inlineStr">
        <is>
          <t>AI / ML &amp; GenAI Engineering · IC</t>
        </is>
      </c>
      <c r="W537" s="99" t="inlineStr">
        <is>
          <t>B1</t>
        </is>
      </c>
      <c r="X537" s="86" t="inlineStr">
        <is>
          <t>Band B · Specialist / Manager</t>
        </is>
      </c>
      <c r="Y537" s="86" t="inlineStr">
        <is>
          <t>AI/ML Specialist</t>
        </is>
      </c>
      <c r="Z537" s="100" t="inlineStr">
        <is>
          <t>Senior AI/ML Engineer → AI/ML Specialist</t>
        </is>
      </c>
      <c r="AA537" s="86" t="inlineStr">
        <is>
          <t>Evidence level A3 · moved up to B1 so that no reportee shares a band with their manager, with the fewest moves across IRIS</t>
        </is>
      </c>
      <c r="AB537" s="97" t="inlineStr">
        <is>
          <t>Deep chain: shares a band with manager Mandar Ukrulkar · B2 · decide: report to the next manager up, or merge this layer</t>
        </is>
      </c>
      <c r="AC537" s="88" t="inlineStr">
        <is>
          <t>A2</t>
        </is>
      </c>
      <c r="AD537" s="21" t="inlineStr">
        <is>
          <t>Low · 3.2 yrs vs market 4–8 yrs for B1</t>
        </is>
      </c>
      <c r="AE537" s="21" t="inlineStr">
        <is>
          <t>4 direct reports · norm IC: none · Team Lead: 3–5</t>
        </is>
      </c>
      <c r="AF537" s="21" t="inlineStr">
        <is>
          <t>P3 / M2 · SFIA 4 Enable</t>
        </is>
      </c>
      <c r="AG537" s="89" t="str">
        <f>IFERROR(IF(INDEX(RM_I_C,MATCH($U537,RM_KEY,0))="","",INDEX(RM_I_C,MATCH($U537,RM_KEY,0))),"")</f>
        <v>H</v>
      </c>
      <c r="AH537" s="90" t="str">
        <f>IFERROR(IF(INDEX(RM_I_Au,MATCH($U537,RM_KEY,0))="","",INDEX(RM_I_Au,MATCH($U537,RM_KEY,0))),"")</f>
        <v>M</v>
      </c>
      <c r="AI537" s="90" t="str">
        <f>IFERROR(IF(INDEX(RM_I_Ac,MATCH($U537,RM_KEY,0))="","",INDEX(RM_I_Ac,MATCH($U537,RM_KEY,0))),"")</f>
        <v>L</v>
      </c>
      <c r="AJ537" s="90" t="str">
        <f>IFERROR(IF(INDEX(RM_I_L,MATCH($U537,RM_KEY,0))="","",INDEX(RM_I_L,MATCH($U537,RM_KEY,0))),"")</f>
        <v>L</v>
      </c>
      <c r="AK537" s="90" t="str">
        <f>IFERROR(IF(INDEX(RM_I_BI,MATCH($U537,RM_KEY,0))="","",INDEX(RM_I_BI,MATCH($U537,RM_KEY,0))),"")</f>
        <v>L</v>
      </c>
      <c r="AL537" s="90" t="str">
        <f>IFERROR(IF(INDEX(RM_I_Exp,MATCH($U537,RM_KEY,0))="","",INDEX(RM_I_Exp,MATCH($U537,RM_KEY,0))),"")</f>
        <v>L</v>
      </c>
      <c r="AM537" s="90" t="str">
        <f>IFERROR(IF(INDEX(RM_I_Edu,MATCH($U537,RM_KEY,0))="","",INDEX(RM_I_Edu,MATCH($U537,RM_KEY,0))),"")</f>
        <v>L</v>
      </c>
      <c r="AN537" s="91" t="str">
        <f>IFERROR(IF(INDEX(RM_M_C,MATCH($U537,RM_KEY,0))="","",INDEX(RM_M_C,MATCH($U537,RM_KEY,0))),"")</f>
        <v>H</v>
      </c>
      <c r="AO537" s="92" t="str">
        <f>IFERROR(IF(INDEX(RM_M_Au,MATCH($U537,RM_KEY,0))="","",INDEX(RM_M_Au,MATCH($U537,RM_KEY,0))),"")</f>
        <v>M</v>
      </c>
      <c r="AP537" s="92" t="str">
        <f>IFERROR(IF(INDEX(RM_M_Ac,MATCH($U537,RM_KEY,0))="","",INDEX(RM_M_Ac,MATCH($U537,RM_KEY,0))),"")</f>
        <v>M</v>
      </c>
      <c r="AQ537" s="92" t="str">
        <f>IFERROR(IF(INDEX(RM_M_L,MATCH($U537,RM_KEY,0))="","",INDEX(RM_M_L,MATCH($U537,RM_KEY,0))),"")</f>
        <v>L</v>
      </c>
      <c r="AR537" s="92" t="str">
        <f>IFERROR(IF(INDEX(RM_M_BI,MATCH($U537,RM_KEY,0))="","",INDEX(RM_M_BI,MATCH($U537,RM_KEY,0))),"")</f>
        <v>L</v>
      </c>
      <c r="AS537" s="92" t="str">
        <f>IFERROR(IF(INDEX(RM_M_Exp,MATCH($U537,RM_KEY,0))="","",INDEX(RM_M_Exp,MATCH($U537,RM_KEY,0))),"")</f>
        <v>L</v>
      </c>
      <c r="AT537" s="92" t="str">
        <f>IFERROR(IF(INDEX(RM_M_Edu,MATCH($U537,RM_KEY,0))="","",INDEX(RM_M_Edu,MATCH($U537,RM_KEY,0))),"")</f>
        <v>L</v>
      </c>
      <c r="AU537" s="93" t="str">
        <f>IFERROR(IF(INDEX(RM_L_C,MATCH($U537,RM_KEY,0))="","",INDEX(RM_L_C,MATCH($U537,RM_KEY,0))),"")</f>
        <v/>
      </c>
      <c r="AV537" s="94" t="str">
        <f>IFERROR(IF(INDEX(RM_L_Au,MATCH($U537,RM_KEY,0))="","",INDEX(RM_L_Au,MATCH($U537,RM_KEY,0))),"")</f>
        <v/>
      </c>
      <c r="AW537" s="94" t="str">
        <f>IFERROR(IF(INDEX(RM_L_Ac,MATCH($U537,RM_KEY,0))="","",INDEX(RM_L_Ac,MATCH($U537,RM_KEY,0))),"")</f>
        <v/>
      </c>
      <c r="AX537" s="94" t="str">
        <f>IFERROR(IF(INDEX(RM_L_L,MATCH($U537,RM_KEY,0))="","",INDEX(RM_L_L,MATCH($U537,RM_KEY,0))),"")</f>
        <v/>
      </c>
      <c r="AY537" s="94" t="str">
        <f>IFERROR(IF(INDEX(RM_L_BI,MATCH($U537,RM_KEY,0))="","",INDEX(RM_L_BI,MATCH($U537,RM_KEY,0))),"")</f>
        <v/>
      </c>
      <c r="AZ537" s="94" t="str">
        <f>IFERROR(IF(INDEX(RM_L_Exp,MATCH($U537,RM_KEY,0))="","",INDEX(RM_L_Exp,MATCH($U537,RM_KEY,0))),"")</f>
        <v/>
      </c>
      <c r="BA537" s="94" t="str">
        <f>IFERROR(IF(INDEX(RM_L_Edu,MATCH($U537,RM_KEY,0))="","",INDEX(RM_L_Edu,MATCH($U537,RM_KEY,0))),"")</f>
        <v/>
      </c>
      <c r="BB537" s="89" t="n"/>
      <c r="BC537" s="90" t="n"/>
      <c r="BD537" s="90" t="n"/>
      <c r="BE537" s="90" t="n"/>
      <c r="BF537" s="90" t="n"/>
      <c r="BG537" s="90" t="inlineStr">
        <is>
          <t>L</t>
        </is>
      </c>
      <c r="BH537" s="90" t="inlineStr">
        <is>
          <t>H</t>
        </is>
      </c>
      <c r="BI537" s="93" t="n"/>
      <c r="BJ537" s="94" t="n"/>
      <c r="BK537" s="94" t="n"/>
      <c r="BL537" s="94" t="n"/>
      <c r="BM537" s="94" t="n"/>
      <c r="BN537" s="94" t="n"/>
      <c r="BO537" s="94" t="n"/>
      <c r="BP537" s="63" t="n"/>
      <c r="BQ537" s="95" t="str">
        <f>IF(CY537=0,"",IF(BP537&lt;&gt;"",BP537,IF(LEFT(W537,1)="X",W537,IF(OR(W537="B+",W537="C+"),INDEX(LAD_PC,MAX(1,MIN(14,MATCH(W537,LAD_PC,0)+IF((DA537-CZ537)&gt;=0.5,1,IF((DA537-CZ537)&lt;=-0.5,-1,0))))),INDEX(LAD_STD,MAX(1,MIN(12,MATCH(W537,LAD_STD,0)+IF((DA537-CZ537)&gt;=0.5,1,IF((DA537-CZ537)&lt;=-0.5,-1,0)))))))))</f>
        <v/>
      </c>
      <c r="BR537" s="86" t="str">
        <f>IF(BQ537="","",IFERROR(CHOOSE(INDEX(B_RANK,MATCH(BQ537,B_LVL,0)),"Band A · Practitioner","Band B · Specialist / Manager","B+ · Player-Coach","Band C · Principal / Head","C+ · Player-Coach","Band D · Business leadership","Band E · Enterprise leadership"),"Band X · Consultant"))</f>
        <v/>
      </c>
      <c r="BS537" s="86" t="str">
        <f>IF(BQ537="","",IF(BQ537=W537,"• Same",IF(INDEX(B_VAL,MATCH(BQ537,B_LVL,0))&gt;INDEX(B_VAL,MATCH(W537,B_LVL,0)),"▲ Up","▼ Down")))</f>
        <v/>
      </c>
      <c r="BT537" s="95" t="str">
        <f>IF(BQ537&lt;&gt;"",BQ537,W537)</f>
        <v>B1</v>
      </c>
      <c r="BU537" s="86" t="str">
        <f>IFERROR(IF($H537="","—",IF(OR(LEFT(BT537,1)="X",LEFT(INDEX($BT$7:$BT$592,MATCH($H537,$D$7:$D$592,0)),1)="X"),"—",IF(AND(LEFT(BT537,1)="E",LEFT(INDEX($BT$7:$BT$592,MATCH($H537,$D$7:$D$592,0)),1)="E"),"Exception · Band E",IF(INDEX(B_VAL,MATCH(BT537,B_LVL,0))&gt;=INDEX(B_VAL,MATCH(INDEX($BT$7:$BT$592,MATCH($H537,$D$7:$D$592,0)),B_LVL,0)),"⚠ At or above the manager",IF(INDEX(B_RANK,MATCH(BT537,B_LVL,0))=INDEX(B_RANK,MATCH(INDEX($BT$7:$BT$592,MATCH($H537,$D$7:$D$592,0)),B_LVL,0)),"⚠ Same band as the manager","OK"))))),"—")</f>
        <v>⚠ Same band as the manager</v>
      </c>
      <c r="BV537" s="64" t="n"/>
      <c r="BW537" s="20">
        <f>IFERROR(INDEX(LMH_PTS,MATCH(AG537,LMH_KEY,0)),0)</f>
        <v>9</v>
      </c>
      <c r="BX537" s="21">
        <f>IFERROR(INDEX(LMH_PTS,MATCH(AH537,LMH_KEY,0)),0)</f>
        <v>3</v>
      </c>
      <c r="BY537" s="21">
        <f>IFERROR(INDEX(LMH_PTS,MATCH(AI537,LMH_KEY,0)),0)</f>
        <v>1</v>
      </c>
      <c r="BZ537" s="21">
        <f>IFERROR(INDEX(LMH_PTS,MATCH(AJ537,LMH_KEY,0)),0)</f>
        <v>1</v>
      </c>
      <c r="CA537" s="21">
        <f>IFERROR(INDEX(LMH_PTS,MATCH(AK537,LMH_KEY,0)),0)</f>
        <v>1</v>
      </c>
      <c r="CB537" s="21">
        <f>IFERROR(INDEX(LMH_PTS,MATCH(AL537,LMH_KEY,0)),0)</f>
        <v>1</v>
      </c>
      <c r="CC537" s="21">
        <f>IFERROR(INDEX(LMH_PTS,MATCH(AM537,LMH_KEY,0)),0)</f>
        <v>1</v>
      </c>
      <c r="CD537" s="21">
        <f>IFERROR(INDEX(LMH_PTS,MATCH(IF(AU537&lt;&gt;"",AU537,AG537),LMH_KEY,0)),0)</f>
        <v>9</v>
      </c>
      <c r="CE537" s="21">
        <f>IFERROR(INDEX(LMH_PTS,MATCH(IF(AV537&lt;&gt;"",AV537,AH537),LMH_KEY,0)),0)</f>
        <v>3</v>
      </c>
      <c r="CF537" s="21">
        <f>IFERROR(INDEX(LMH_PTS,MATCH(IF(AW537&lt;&gt;"",AW537,AI537),LMH_KEY,0)),0)</f>
        <v>1</v>
      </c>
      <c r="CG537" s="21">
        <f>IFERROR(INDEX(LMH_PTS,MATCH(IF(AX537&lt;&gt;"",AX537,AJ537),LMH_KEY,0)),0)</f>
        <v>1</v>
      </c>
      <c r="CH537" s="21">
        <f>IFERROR(INDEX(LMH_PTS,MATCH(IF(AY537&lt;&gt;"",AY537,AK537),LMH_KEY,0)),0)</f>
        <v>1</v>
      </c>
      <c r="CI537" s="21">
        <f>IFERROR(INDEX(LMH_PTS,MATCH(IF(AZ537&lt;&gt;"",AZ537,AL537),LMH_KEY,0)),0)</f>
        <v>1</v>
      </c>
      <c r="CJ537" s="21">
        <f>IFERROR(INDEX(LMH_PTS,MATCH(IF(BA537&lt;&gt;"",BA537,AM537),LMH_KEY,0)),0)</f>
        <v>1</v>
      </c>
      <c r="CK537" s="21">
        <f>IF(BB537="",0,IFERROR(INDEX(LMH_STEP,MATCH(BB537,LMH_KEY,0)),0))</f>
        <v>0</v>
      </c>
      <c r="CL537" s="21">
        <f>IF(BC537="",0,IFERROR(INDEX(LMH_STEP,MATCH(BC537,LMH_KEY,0)),0))</f>
        <v>0</v>
      </c>
      <c r="CM537" s="21">
        <f>IF(BD537="",0,IFERROR(INDEX(LMH_STEP,MATCH(BD537,LMH_KEY,0)),0))</f>
        <v>0</v>
      </c>
      <c r="CN537" s="21">
        <f>IF(BE537="",0,IFERROR(INDEX(LMH_STEP,MATCH(BE537,LMH_KEY,0)),0))</f>
        <v>0</v>
      </c>
      <c r="CO537" s="21">
        <f>IF(BF537="",0,IFERROR(INDEX(LMH_STEP,MATCH(BF537,LMH_KEY,0)),0))</f>
        <v>0</v>
      </c>
      <c r="CP537" s="21">
        <f>IF(BG537="",0,IFERROR(INDEX(LMH_STEP,MATCH(BG537,LMH_KEY,0)),0))</f>
        <v>-1</v>
      </c>
      <c r="CQ537" s="21">
        <f>IF(BH537="",0,IFERROR(INDEX(LMH_STEP,MATCH(BH537,LMH_KEY,0)),0))</f>
        <v>1</v>
      </c>
      <c r="CR537" s="21">
        <f>IF(BI537&lt;&gt;"",IFERROR(INDEX(LMH_STEP,MATCH(BI537,LMH_KEY,0)),0),CK537)</f>
        <v>0</v>
      </c>
      <c r="CS537" s="21">
        <f>IF(BJ537&lt;&gt;"",IFERROR(INDEX(LMH_STEP,MATCH(BJ537,LMH_KEY,0)),0),CL537)</f>
        <v>0</v>
      </c>
      <c r="CT537" s="21">
        <f>IF(BK537&lt;&gt;"",IFERROR(INDEX(LMH_STEP,MATCH(BK537,LMH_KEY,0)),0),CM537)</f>
        <v>0</v>
      </c>
      <c r="CU537" s="21">
        <f>IF(BL537&lt;&gt;"",IFERROR(INDEX(LMH_STEP,MATCH(BL537,LMH_KEY,0)),0),CN537)</f>
        <v>0</v>
      </c>
      <c r="CV537" s="21">
        <f>IF(BM537&lt;&gt;"",IFERROR(INDEX(LMH_STEP,MATCH(BM537,LMH_KEY,0)),0),CO537)</f>
        <v>0</v>
      </c>
      <c r="CW537" s="21">
        <f>IF(BN537&lt;&gt;"",IFERROR(INDEX(LMH_STEP,MATCH(BN537,LMH_KEY,0)),0),CP537)</f>
        <v>-1</v>
      </c>
      <c r="CX537" s="21">
        <f>IF(BO537&lt;&gt;"",IFERROR(INDEX(LMH_STEP,MATCH(BO537,LMH_KEY,0)),0),CQ537)</f>
        <v>1</v>
      </c>
      <c r="CY537" s="21">
        <f>COUNTA(BI537:BO537)+IF(BP537&lt;&gt;"",1,0)+IFERROR(INDEX(RM_LCNT,MATCH($U537,RM_KEY,0)),0)</f>
        <v>0</v>
      </c>
      <c r="CZ537" s="21">
        <f>IF((BW537+BX537+BY537+BZ537+CA537+CB537+CC537)=0,0,(BW537*CK537+BX537*CL537+BY537*CM537+BZ537*CN537+CA537*CO537+CB537*CP537+CC537*CQ537)/(BW537+BX537+BY537+BZ537+CA537+CB537+CC537))</f>
        <v>0</v>
      </c>
      <c r="DA537" s="21">
        <f>IF((CD537+CE537+CF537+CG537+CH537+CI537+CJ537)=0,0,(CD537*CR537+CE537*CS537+CF537*CT537+CG537*CU537+CH537*CV537+CI537*CW537+CJ537*CX537)/(CD537+CE537+CF537+CG537+CH537+CI537+CJ537))</f>
        <v>0</v>
      </c>
    </row>
    <row r="538" ht="70" customHeight="1">
      <c r="A538" s="59" t="inlineStr">
        <is>
          <t>iFile</t>
        </is>
      </c>
      <c r="B538" s="17" t="inlineStr">
        <is>
          <t>Technology</t>
        </is>
      </c>
      <c r="C538" s="17" t="n">
        <v>4</v>
      </c>
      <c r="D538" s="17" t="inlineStr">
        <is>
          <t>IRIS0553</t>
        </is>
      </c>
      <c r="E538" s="17" t="inlineStr">
        <is>
          <t>Chetan Galande</t>
        </is>
      </c>
      <c r="F538" s="17" t="inlineStr">
        <is>
          <t>Business Analyst</t>
        </is>
      </c>
      <c r="G538" s="17" t="inlineStr">
        <is>
          <t>Saurabh Kadam</t>
        </is>
      </c>
      <c r="H538" s="17" t="inlineStr">
        <is>
          <t>IRIS2406</t>
        </is>
      </c>
      <c r="I538" s="17" t="n">
        <v>15.6</v>
      </c>
      <c r="J538" s="17" t="inlineStr">
        <is>
          <t>MBA</t>
        </is>
      </c>
      <c r="K538" s="17" t="inlineStr">
        <is>
          <t>L3 – Professional / Associate</t>
        </is>
      </c>
      <c r="L538" s="82" t="inlineStr">
        <is>
          <t>20 of 20</t>
        </is>
      </c>
      <c r="M538" s="83" t="n"/>
      <c r="N538" s="83" t="inlineStr">
        <is>
          <t>Annual · set by manager: 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t>
        </is>
      </c>
      <c r="O538" s="83" t="inlineStr">
        <is>
          <t>Latest rating: 4 · Potential: High · 9-box: Trusted Professional</t>
        </is>
      </c>
      <c r="P538" s="83" t="inlineStr">
        <is>
          <t>Complexity &amp; Expertise: A3: Drives requirements through to production release; Figma prototypes, reviews documentation, product owner sign-off → matches the start
Autonomy &amp; Decision: A2: Decides only on reviewing documentation; clarifies doubts → moved down 0.5
Accountability &amp; Impact: A3: Drives process from stakeholder requirements to quality build released to production → matches the start
Leadership &amp; Strategy: A2: Reviews documentation; manager note targets mentoring junior BAs, not described by him → matches the start</t>
        </is>
      </c>
      <c r="Q538" s="84" t="inlineStr">
        <is>
          <t>Open ▸</t>
        </is>
      </c>
      <c r="R538" s="84" t="inlineStr">
        <is>
          <t>Card ▸</t>
        </is>
      </c>
      <c r="S538" s="85" t="inlineStr">
        <is>
          <t>Business Analysis</t>
        </is>
      </c>
      <c r="T538" s="86" t="inlineStr">
        <is>
          <t>Business Analysis</t>
        </is>
      </c>
      <c r="U538" s="86" t="inlineStr">
        <is>
          <t>R005</t>
        </is>
      </c>
      <c r="V538" s="86" t="inlineStr">
        <is>
          <t>Business Analysis · IC</t>
        </is>
      </c>
      <c r="W538" s="101" t="inlineStr">
        <is>
          <t>A3</t>
        </is>
      </c>
      <c r="X538" s="86" t="inlineStr">
        <is>
          <t>Band A · Practitioner</t>
        </is>
      </c>
      <c r="Y538" s="86" t="inlineStr">
        <is>
          <t>Senior Business Analyst</t>
        </is>
      </c>
      <c r="Z538" s="100" t="inlineStr">
        <is>
          <t>Business Analysis Specialist → Senior Business Analyst</t>
        </is>
      </c>
      <c r="AA538" s="86" t="inlineStr">
        <is>
          <t>Placed at A3 by the evidence: six ratings × market-derived weights and rules R1–R13 · no move needed for the reporting line</t>
        </is>
      </c>
      <c r="AB538" s="86" t="n"/>
      <c r="AC538" s="88" t="inlineStr">
        <is>
          <t>A3</t>
        </is>
      </c>
      <c r="AD538" s="21" t="inlineStr">
        <is>
          <t>High · 15.6 yrs vs market 2–5 yrs for A3</t>
        </is>
      </c>
      <c r="AE538" s="21" t="n"/>
      <c r="AF538" s="21" t="inlineStr">
        <is>
          <t>P2 · SFIA 3 Apply</t>
        </is>
      </c>
      <c r="AG538" s="89" t="str">
        <f>IFERROR(IF(INDEX(RM_I_C,MATCH($U538,RM_KEY,0))="","",INDEX(RM_I_C,MATCH($U538,RM_KEY,0))),"")</f>
        <v>H</v>
      </c>
      <c r="AH538" s="90" t="str">
        <f>IFERROR(IF(INDEX(RM_I_Au,MATCH($U538,RM_KEY,0))="","",INDEX(RM_I_Au,MATCH($U538,RM_KEY,0))),"")</f>
        <v>M</v>
      </c>
      <c r="AI538" s="90" t="str">
        <f>IFERROR(IF(INDEX(RM_I_Ac,MATCH($U538,RM_KEY,0))="","",INDEX(RM_I_Ac,MATCH($U538,RM_KEY,0))),"")</f>
        <v>L</v>
      </c>
      <c r="AJ538" s="90" t="str">
        <f>IFERROR(IF(INDEX(RM_I_L,MATCH($U538,RM_KEY,0))="","",INDEX(RM_I_L,MATCH($U538,RM_KEY,0))),"")</f>
        <v>L</v>
      </c>
      <c r="AK538" s="90" t="str">
        <f>IFERROR(IF(INDEX(RM_I_BI,MATCH($U538,RM_KEY,0))="","",INDEX(RM_I_BI,MATCH($U538,RM_KEY,0))),"")</f>
        <v>L</v>
      </c>
      <c r="AL538" s="90" t="str">
        <f>IFERROR(IF(INDEX(RM_I_Exp,MATCH($U538,RM_KEY,0))="","",INDEX(RM_I_Exp,MATCH($U538,RM_KEY,0))),"")</f>
        <v>L</v>
      </c>
      <c r="AM538" s="90" t="str">
        <f>IFERROR(IF(INDEX(RM_I_Edu,MATCH($U538,RM_KEY,0))="","",INDEX(RM_I_Edu,MATCH($U538,RM_KEY,0))),"")</f>
        <v>L</v>
      </c>
      <c r="AN538" s="91" t="str">
        <f>IFERROR(IF(INDEX(RM_M_C,MATCH($U538,RM_KEY,0))="","",INDEX(RM_M_C,MATCH($U538,RM_KEY,0))),"")</f>
        <v>H</v>
      </c>
      <c r="AO538" s="92" t="str">
        <f>IFERROR(IF(INDEX(RM_M_Au,MATCH($U538,RM_KEY,0))="","",INDEX(RM_M_Au,MATCH($U538,RM_KEY,0))),"")</f>
        <v>M</v>
      </c>
      <c r="AP538" s="92" t="str">
        <f>IFERROR(IF(INDEX(RM_M_Ac,MATCH($U538,RM_KEY,0))="","",INDEX(RM_M_Ac,MATCH($U538,RM_KEY,0))),"")</f>
        <v>M</v>
      </c>
      <c r="AQ538" s="92" t="str">
        <f>IFERROR(IF(INDEX(RM_M_L,MATCH($U538,RM_KEY,0))="","",INDEX(RM_M_L,MATCH($U538,RM_KEY,0))),"")</f>
        <v>L</v>
      </c>
      <c r="AR538" s="92" t="str">
        <f>IFERROR(IF(INDEX(RM_M_BI,MATCH($U538,RM_KEY,0))="","",INDEX(RM_M_BI,MATCH($U538,RM_KEY,0))),"")</f>
        <v>L</v>
      </c>
      <c r="AS538" s="92" t="str">
        <f>IFERROR(IF(INDEX(RM_M_Exp,MATCH($U538,RM_KEY,0))="","",INDEX(RM_M_Exp,MATCH($U538,RM_KEY,0))),"")</f>
        <v>L</v>
      </c>
      <c r="AT538" s="92" t="str">
        <f>IFERROR(IF(INDEX(RM_M_Edu,MATCH($U538,RM_KEY,0))="","",INDEX(RM_M_Edu,MATCH($U538,RM_KEY,0))),"")</f>
        <v>L</v>
      </c>
      <c r="AU538" s="93" t="str">
        <f>IFERROR(IF(INDEX(RM_L_C,MATCH($U538,RM_KEY,0))="","",INDEX(RM_L_C,MATCH($U538,RM_KEY,0))),"")</f>
        <v/>
      </c>
      <c r="AV538" s="94" t="str">
        <f>IFERROR(IF(INDEX(RM_L_Au,MATCH($U538,RM_KEY,0))="","",INDEX(RM_L_Au,MATCH($U538,RM_KEY,0))),"")</f>
        <v/>
      </c>
      <c r="AW538" s="94" t="str">
        <f>IFERROR(IF(INDEX(RM_L_Ac,MATCH($U538,RM_KEY,0))="","",INDEX(RM_L_Ac,MATCH($U538,RM_KEY,0))),"")</f>
        <v/>
      </c>
      <c r="AX538" s="94" t="str">
        <f>IFERROR(IF(INDEX(RM_L_L,MATCH($U538,RM_KEY,0))="","",INDEX(RM_L_L,MATCH($U538,RM_KEY,0))),"")</f>
        <v/>
      </c>
      <c r="AY538" s="94" t="str">
        <f>IFERROR(IF(INDEX(RM_L_BI,MATCH($U538,RM_KEY,0))="","",INDEX(RM_L_BI,MATCH($U538,RM_KEY,0))),"")</f>
        <v/>
      </c>
      <c r="AZ538" s="94" t="str">
        <f>IFERROR(IF(INDEX(RM_L_Exp,MATCH($U538,RM_KEY,0))="","",INDEX(RM_L_Exp,MATCH($U538,RM_KEY,0))),"")</f>
        <v/>
      </c>
      <c r="BA538" s="94" t="str">
        <f>IFERROR(IF(INDEX(RM_L_Edu,MATCH($U538,RM_KEY,0))="","",INDEX(RM_L_Edu,MATCH($U538,RM_KEY,0))),"")</f>
        <v/>
      </c>
      <c r="BB538" s="89" t="inlineStr">
        <is>
          <t>M</t>
        </is>
      </c>
      <c r="BC538" s="90" t="inlineStr">
        <is>
          <t>M</t>
        </is>
      </c>
      <c r="BD538" s="90" t="inlineStr">
        <is>
          <t>M</t>
        </is>
      </c>
      <c r="BE538" s="90" t="inlineStr">
        <is>
          <t>L</t>
        </is>
      </c>
      <c r="BF538" s="90" t="n"/>
      <c r="BG538" s="90" t="inlineStr">
        <is>
          <t>H</t>
        </is>
      </c>
      <c r="BH538" s="90" t="inlineStr">
        <is>
          <t>H</t>
        </is>
      </c>
      <c r="BI538" s="93" t="n"/>
      <c r="BJ538" s="94" t="n"/>
      <c r="BK538" s="94" t="n"/>
      <c r="BL538" s="94" t="n"/>
      <c r="BM538" s="94" t="n"/>
      <c r="BN538" s="94" t="n"/>
      <c r="BO538" s="94" t="n"/>
      <c r="BP538" s="63" t="n"/>
      <c r="BQ538" s="95" t="str">
        <f>IF(CY538=0,"",IF(BP538&lt;&gt;"",BP538,IF(LEFT(W538,1)="X",W538,IF(OR(W538="B+",W538="C+"),INDEX(LAD_PC,MAX(1,MIN(14,MATCH(W538,LAD_PC,0)+IF((DA538-CZ538)&gt;=0.5,1,IF((DA538-CZ538)&lt;=-0.5,-1,0))))),INDEX(LAD_STD,MAX(1,MIN(12,MATCH(W538,LAD_STD,0)+IF((DA538-CZ538)&gt;=0.5,1,IF((DA538-CZ538)&lt;=-0.5,-1,0)))))))))</f>
        <v/>
      </c>
      <c r="BR538" s="86" t="str">
        <f>IF(BQ538="","",IFERROR(CHOOSE(INDEX(B_RANK,MATCH(BQ538,B_LVL,0)),"Band A · Practitioner","Band B · Specialist / Manager","B+ · Player-Coach","Band C · Principal / Head","C+ · Player-Coach","Band D · Business leadership","Band E · Enterprise leadership"),"Band X · Consultant"))</f>
        <v/>
      </c>
      <c r="BS538" s="86" t="str">
        <f>IF(BQ538="","",IF(BQ538=W538,"• Same",IF(INDEX(B_VAL,MATCH(BQ538,B_LVL,0))&gt;INDEX(B_VAL,MATCH(W538,B_LVL,0)),"▲ Up","▼ Down")))</f>
        <v/>
      </c>
      <c r="BT538" s="95" t="str">
        <f>IF(BQ538&lt;&gt;"",BQ538,W538)</f>
        <v>A3</v>
      </c>
      <c r="BU538" s="86" t="str">
        <f>IFERROR(IF($H538="","—",IF(OR(LEFT(BT538,1)="X",LEFT(INDEX($BT$7:$BT$592,MATCH($H538,$D$7:$D$592,0)),1)="X"),"—",IF(AND(LEFT(BT538,1)="E",LEFT(INDEX($BT$7:$BT$592,MATCH($H538,$D$7:$D$592,0)),1)="E"),"Exception · Band E",IF(INDEX(B_VAL,MATCH(BT538,B_LVL,0))&gt;=INDEX(B_VAL,MATCH(INDEX($BT$7:$BT$592,MATCH($H538,$D$7:$D$592,0)),B_LVL,0)),"⚠ At or above the manager",IF(INDEX(B_RANK,MATCH(BT538,B_LVL,0))=INDEX(B_RANK,MATCH(INDEX($BT$7:$BT$592,MATCH($H538,$D$7:$D$592,0)),B_LVL,0)),"⚠ Same band as the manager","OK"))))),"—")</f>
        <v>OK</v>
      </c>
      <c r="BV538" s="64" t="n"/>
      <c r="BW538" s="20">
        <f>IFERROR(INDEX(LMH_PTS,MATCH(AG538,LMH_KEY,0)),0)</f>
        <v>9</v>
      </c>
      <c r="BX538" s="21">
        <f>IFERROR(INDEX(LMH_PTS,MATCH(AH538,LMH_KEY,0)),0)</f>
        <v>3</v>
      </c>
      <c r="BY538" s="21">
        <f>IFERROR(INDEX(LMH_PTS,MATCH(AI538,LMH_KEY,0)),0)</f>
        <v>1</v>
      </c>
      <c r="BZ538" s="21">
        <f>IFERROR(INDEX(LMH_PTS,MATCH(AJ538,LMH_KEY,0)),0)</f>
        <v>1</v>
      </c>
      <c r="CA538" s="21">
        <f>IFERROR(INDEX(LMH_PTS,MATCH(AK538,LMH_KEY,0)),0)</f>
        <v>1</v>
      </c>
      <c r="CB538" s="21">
        <f>IFERROR(INDEX(LMH_PTS,MATCH(AL538,LMH_KEY,0)),0)</f>
        <v>1</v>
      </c>
      <c r="CC538" s="21">
        <f>IFERROR(INDEX(LMH_PTS,MATCH(AM538,LMH_KEY,0)),0)</f>
        <v>1</v>
      </c>
      <c r="CD538" s="21">
        <f>IFERROR(INDEX(LMH_PTS,MATCH(IF(AU538&lt;&gt;"",AU538,AG538),LMH_KEY,0)),0)</f>
        <v>9</v>
      </c>
      <c r="CE538" s="21">
        <f>IFERROR(INDEX(LMH_PTS,MATCH(IF(AV538&lt;&gt;"",AV538,AH538),LMH_KEY,0)),0)</f>
        <v>3</v>
      </c>
      <c r="CF538" s="21">
        <f>IFERROR(INDEX(LMH_PTS,MATCH(IF(AW538&lt;&gt;"",AW538,AI538),LMH_KEY,0)),0)</f>
        <v>1</v>
      </c>
      <c r="CG538" s="21">
        <f>IFERROR(INDEX(LMH_PTS,MATCH(IF(AX538&lt;&gt;"",AX538,AJ538),LMH_KEY,0)),0)</f>
        <v>1</v>
      </c>
      <c r="CH538" s="21">
        <f>IFERROR(INDEX(LMH_PTS,MATCH(IF(AY538&lt;&gt;"",AY538,AK538),LMH_KEY,0)),0)</f>
        <v>1</v>
      </c>
      <c r="CI538" s="21">
        <f>IFERROR(INDEX(LMH_PTS,MATCH(IF(AZ538&lt;&gt;"",AZ538,AL538),LMH_KEY,0)),0)</f>
        <v>1</v>
      </c>
      <c r="CJ538" s="21">
        <f>IFERROR(INDEX(LMH_PTS,MATCH(IF(BA538&lt;&gt;"",BA538,AM538),LMH_KEY,0)),0)</f>
        <v>1</v>
      </c>
      <c r="CK538" s="21">
        <f>IF(BB538="",0,IFERROR(INDEX(LMH_STEP,MATCH(BB538,LMH_KEY,0)),0))</f>
        <v>0</v>
      </c>
      <c r="CL538" s="21">
        <f>IF(BC538="",0,IFERROR(INDEX(LMH_STEP,MATCH(BC538,LMH_KEY,0)),0))</f>
        <v>0</v>
      </c>
      <c r="CM538" s="21">
        <f>IF(BD538="",0,IFERROR(INDEX(LMH_STEP,MATCH(BD538,LMH_KEY,0)),0))</f>
        <v>0</v>
      </c>
      <c r="CN538" s="21">
        <f>IF(BE538="",0,IFERROR(INDEX(LMH_STEP,MATCH(BE538,LMH_KEY,0)),0))</f>
        <v>-1</v>
      </c>
      <c r="CO538" s="21">
        <f>IF(BF538="",0,IFERROR(INDEX(LMH_STEP,MATCH(BF538,LMH_KEY,0)),0))</f>
        <v>0</v>
      </c>
      <c r="CP538" s="21">
        <f>IF(BG538="",0,IFERROR(INDEX(LMH_STEP,MATCH(BG538,LMH_KEY,0)),0))</f>
        <v>1</v>
      </c>
      <c r="CQ538" s="21">
        <f>IF(BH538="",0,IFERROR(INDEX(LMH_STEP,MATCH(BH538,LMH_KEY,0)),0))</f>
        <v>1</v>
      </c>
      <c r="CR538" s="21">
        <f>IF(BI538&lt;&gt;"",IFERROR(INDEX(LMH_STEP,MATCH(BI538,LMH_KEY,0)),0),CK538)</f>
        <v>0</v>
      </c>
      <c r="CS538" s="21">
        <f>IF(BJ538&lt;&gt;"",IFERROR(INDEX(LMH_STEP,MATCH(BJ538,LMH_KEY,0)),0),CL538)</f>
        <v>0</v>
      </c>
      <c r="CT538" s="21">
        <f>IF(BK538&lt;&gt;"",IFERROR(INDEX(LMH_STEP,MATCH(BK538,LMH_KEY,0)),0),CM538)</f>
        <v>0</v>
      </c>
      <c r="CU538" s="21">
        <f>IF(BL538&lt;&gt;"",IFERROR(INDEX(LMH_STEP,MATCH(BL538,LMH_KEY,0)),0),CN538)</f>
        <v>-1</v>
      </c>
      <c r="CV538" s="21">
        <f>IF(BM538&lt;&gt;"",IFERROR(INDEX(LMH_STEP,MATCH(BM538,LMH_KEY,0)),0),CO538)</f>
        <v>0</v>
      </c>
      <c r="CW538" s="21">
        <f>IF(BN538&lt;&gt;"",IFERROR(INDEX(LMH_STEP,MATCH(BN538,LMH_KEY,0)),0),CP538)</f>
        <v>1</v>
      </c>
      <c r="CX538" s="21">
        <f>IF(BO538&lt;&gt;"",IFERROR(INDEX(LMH_STEP,MATCH(BO538,LMH_KEY,0)),0),CQ538)</f>
        <v>1</v>
      </c>
      <c r="CY538" s="21">
        <f>COUNTA(BI538:BO538)+IF(BP538&lt;&gt;"",1,0)+IFERROR(INDEX(RM_LCNT,MATCH($U538,RM_KEY,0)),0)</f>
        <v>0</v>
      </c>
      <c r="CZ538" s="21">
        <f>IF((BW538+BX538+BY538+BZ538+CA538+CB538+CC538)=0,0,(BW538*CK538+BX538*CL538+BY538*CM538+BZ538*CN538+CA538*CO538+CB538*CP538+CC538*CQ538)/(BW538+BX538+BY538+BZ538+CA538+CB538+CC538))</f>
        <v>0.0588235294117647</v>
      </c>
      <c r="DA538" s="21">
        <f>IF((CD538+CE538+CF538+CG538+CH538+CI538+CJ538)=0,0,(CD538*CR538+CE538*CS538+CF538*CT538+CG538*CU538+CH538*CV538+CI538*CW538+CJ538*CX538)/(CD538+CE538+CF538+CG538+CH538+CI538+CJ538))</f>
        <v>0.0588235294117647</v>
      </c>
    </row>
    <row r="539" ht="70" customHeight="1">
      <c r="A539" s="59" t="inlineStr">
        <is>
          <t>iFile</t>
        </is>
      </c>
      <c r="B539" s="17" t="inlineStr">
        <is>
          <t>Technology</t>
        </is>
      </c>
      <c r="C539" s="17" t="n">
        <v>4</v>
      </c>
      <c r="D539" s="17" t="inlineStr">
        <is>
          <t>IRIS2378</t>
        </is>
      </c>
      <c r="E539" s="17" t="inlineStr">
        <is>
          <t>Darshit Vora</t>
        </is>
      </c>
      <c r="F539" s="17" t="inlineStr">
        <is>
          <t>Business Analyst</t>
        </is>
      </c>
      <c r="G539" s="17" t="inlineStr">
        <is>
          <t>Saurabh Kadam</t>
        </is>
      </c>
      <c r="H539" s="17" t="inlineStr">
        <is>
          <t>IRIS2406</t>
        </is>
      </c>
      <c r="I539" s="17" t="n">
        <v>9.199999999999999</v>
      </c>
      <c r="J539" s="17" t="inlineStr">
        <is>
          <t>Post Graduate Program in Management</t>
        </is>
      </c>
      <c r="K539" s="17" t="inlineStr">
        <is>
          <t>L3 – Professional / Associate</t>
        </is>
      </c>
      <c r="L539" s="82" t="inlineStr">
        <is>
          <t>20 of 20</t>
        </is>
      </c>
      <c r="M539" s="83" t="n"/>
      <c r="N539" s="83" t="inlineStr">
        <is>
          <t>Annual · set by manager: 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t>
        </is>
      </c>
      <c r="O539" s="83" t="inlineStr">
        <is>
          <t>Latest rating: 4 · Potential: High · 9-box: High Impact / Growth Talent</t>
        </is>
      </c>
      <c r="P539" s="83" t="inlineStr">
        <is>
          <t>Complexity &amp; Expertise: A3: Requirement elicitation, process definitions, user stories, acceptance criteria, wireframing, prototyping, proposing solutions → matches the start
Autonomy &amp; Decision: A3: Independently decides process definitions, user stories and acceptance criteria → matches the start
Accountability &amp; Impact: A2: Business requirements, process definitions, user stories; error means documentation rework and re-discussion → moved down 0.5
Leadership &amp; Strategy: A2: Runs feature walkthroughs; mentoring of juniors appears only in manager note → matches the start</t>
        </is>
      </c>
      <c r="Q539" s="84" t="inlineStr">
        <is>
          <t>Open ▸</t>
        </is>
      </c>
      <c r="R539" s="84" t="inlineStr">
        <is>
          <t>Card ▸</t>
        </is>
      </c>
      <c r="S539" s="85" t="inlineStr">
        <is>
          <t>Business Analysis</t>
        </is>
      </c>
      <c r="T539" s="86" t="inlineStr">
        <is>
          <t>Business Analysis</t>
        </is>
      </c>
      <c r="U539" s="86" t="inlineStr">
        <is>
          <t>R005</t>
        </is>
      </c>
      <c r="V539" s="86" t="inlineStr">
        <is>
          <t>Business Analysis · IC</t>
        </is>
      </c>
      <c r="W539" s="101" t="inlineStr">
        <is>
          <t>A3</t>
        </is>
      </c>
      <c r="X539" s="86" t="inlineStr">
        <is>
          <t>Band A · Practitioner</t>
        </is>
      </c>
      <c r="Y539" s="86" t="inlineStr">
        <is>
          <t>Senior Business Analyst</t>
        </is>
      </c>
      <c r="Z539" s="86" t="n"/>
      <c r="AA539" s="86" t="inlineStr">
        <is>
          <t>Placed at A3 by the evidence: six ratings × market-derived weights and rules R1–R13 · no move needed for the reporting line</t>
        </is>
      </c>
      <c r="AB539" s="86" t="n"/>
      <c r="AC539" s="88" t="inlineStr">
        <is>
          <t>A3</t>
        </is>
      </c>
      <c r="AD539" s="21" t="inlineStr">
        <is>
          <t>High · 9.2 yrs vs market 2–5 yrs for A3</t>
        </is>
      </c>
      <c r="AE539" s="21" t="n"/>
      <c r="AF539" s="21" t="inlineStr">
        <is>
          <t>P2 · SFIA 3 Apply</t>
        </is>
      </c>
      <c r="AG539" s="89" t="str">
        <f>IFERROR(IF(INDEX(RM_I_C,MATCH($U539,RM_KEY,0))="","",INDEX(RM_I_C,MATCH($U539,RM_KEY,0))),"")</f>
        <v>H</v>
      </c>
      <c r="AH539" s="90" t="str">
        <f>IFERROR(IF(INDEX(RM_I_Au,MATCH($U539,RM_KEY,0))="","",INDEX(RM_I_Au,MATCH($U539,RM_KEY,0))),"")</f>
        <v>M</v>
      </c>
      <c r="AI539" s="90" t="str">
        <f>IFERROR(IF(INDEX(RM_I_Ac,MATCH($U539,RM_KEY,0))="","",INDEX(RM_I_Ac,MATCH($U539,RM_KEY,0))),"")</f>
        <v>L</v>
      </c>
      <c r="AJ539" s="90" t="str">
        <f>IFERROR(IF(INDEX(RM_I_L,MATCH($U539,RM_KEY,0))="","",INDEX(RM_I_L,MATCH($U539,RM_KEY,0))),"")</f>
        <v>L</v>
      </c>
      <c r="AK539" s="90" t="str">
        <f>IFERROR(IF(INDEX(RM_I_BI,MATCH($U539,RM_KEY,0))="","",INDEX(RM_I_BI,MATCH($U539,RM_KEY,0))),"")</f>
        <v>L</v>
      </c>
      <c r="AL539" s="90" t="str">
        <f>IFERROR(IF(INDEX(RM_I_Exp,MATCH($U539,RM_KEY,0))="","",INDEX(RM_I_Exp,MATCH($U539,RM_KEY,0))),"")</f>
        <v>L</v>
      </c>
      <c r="AM539" s="90" t="str">
        <f>IFERROR(IF(INDEX(RM_I_Edu,MATCH($U539,RM_KEY,0))="","",INDEX(RM_I_Edu,MATCH($U539,RM_KEY,0))),"")</f>
        <v>L</v>
      </c>
      <c r="AN539" s="91" t="str">
        <f>IFERROR(IF(INDEX(RM_M_C,MATCH($U539,RM_KEY,0))="","",INDEX(RM_M_C,MATCH($U539,RM_KEY,0))),"")</f>
        <v>H</v>
      </c>
      <c r="AO539" s="92" t="str">
        <f>IFERROR(IF(INDEX(RM_M_Au,MATCH($U539,RM_KEY,0))="","",INDEX(RM_M_Au,MATCH($U539,RM_KEY,0))),"")</f>
        <v>M</v>
      </c>
      <c r="AP539" s="92" t="str">
        <f>IFERROR(IF(INDEX(RM_M_Ac,MATCH($U539,RM_KEY,0))="","",INDEX(RM_M_Ac,MATCH($U539,RM_KEY,0))),"")</f>
        <v>M</v>
      </c>
      <c r="AQ539" s="92" t="str">
        <f>IFERROR(IF(INDEX(RM_M_L,MATCH($U539,RM_KEY,0))="","",INDEX(RM_M_L,MATCH($U539,RM_KEY,0))),"")</f>
        <v>L</v>
      </c>
      <c r="AR539" s="92" t="str">
        <f>IFERROR(IF(INDEX(RM_M_BI,MATCH($U539,RM_KEY,0))="","",INDEX(RM_M_BI,MATCH($U539,RM_KEY,0))),"")</f>
        <v>L</v>
      </c>
      <c r="AS539" s="92" t="str">
        <f>IFERROR(IF(INDEX(RM_M_Exp,MATCH($U539,RM_KEY,0))="","",INDEX(RM_M_Exp,MATCH($U539,RM_KEY,0))),"")</f>
        <v>L</v>
      </c>
      <c r="AT539" s="92" t="str">
        <f>IFERROR(IF(INDEX(RM_M_Edu,MATCH($U539,RM_KEY,0))="","",INDEX(RM_M_Edu,MATCH($U539,RM_KEY,0))),"")</f>
        <v>L</v>
      </c>
      <c r="AU539" s="93" t="str">
        <f>IFERROR(IF(INDEX(RM_L_C,MATCH($U539,RM_KEY,0))="","",INDEX(RM_L_C,MATCH($U539,RM_KEY,0))),"")</f>
        <v/>
      </c>
      <c r="AV539" s="94" t="str">
        <f>IFERROR(IF(INDEX(RM_L_Au,MATCH($U539,RM_KEY,0))="","",INDEX(RM_L_Au,MATCH($U539,RM_KEY,0))),"")</f>
        <v/>
      </c>
      <c r="AW539" s="94" t="str">
        <f>IFERROR(IF(INDEX(RM_L_Ac,MATCH($U539,RM_KEY,0))="","",INDEX(RM_L_Ac,MATCH($U539,RM_KEY,0))),"")</f>
        <v/>
      </c>
      <c r="AX539" s="94" t="str">
        <f>IFERROR(IF(INDEX(RM_L_L,MATCH($U539,RM_KEY,0))="","",INDEX(RM_L_L,MATCH($U539,RM_KEY,0))),"")</f>
        <v/>
      </c>
      <c r="AY539" s="94" t="str">
        <f>IFERROR(IF(INDEX(RM_L_BI,MATCH($U539,RM_KEY,0))="","",INDEX(RM_L_BI,MATCH($U539,RM_KEY,0))),"")</f>
        <v/>
      </c>
      <c r="AZ539" s="94" t="str">
        <f>IFERROR(IF(INDEX(RM_L_Exp,MATCH($U539,RM_KEY,0))="","",INDEX(RM_L_Exp,MATCH($U539,RM_KEY,0))),"")</f>
        <v/>
      </c>
      <c r="BA539" s="94" t="str">
        <f>IFERROR(IF(INDEX(RM_L_Edu,MATCH($U539,RM_KEY,0))="","",INDEX(RM_L_Edu,MATCH($U539,RM_KEY,0))),"")</f>
        <v/>
      </c>
      <c r="BB539" s="89" t="inlineStr">
        <is>
          <t>M</t>
        </is>
      </c>
      <c r="BC539" s="90" t="inlineStr">
        <is>
          <t>M</t>
        </is>
      </c>
      <c r="BD539" s="90" t="inlineStr">
        <is>
          <t>M</t>
        </is>
      </c>
      <c r="BE539" s="90" t="inlineStr">
        <is>
          <t>L</t>
        </is>
      </c>
      <c r="BF539" s="90" t="n"/>
      <c r="BG539" s="90" t="inlineStr">
        <is>
          <t>H</t>
        </is>
      </c>
      <c r="BH539" s="90" t="inlineStr">
        <is>
          <t>H</t>
        </is>
      </c>
      <c r="BI539" s="93" t="n"/>
      <c r="BJ539" s="94" t="n"/>
      <c r="BK539" s="94" t="n"/>
      <c r="BL539" s="94" t="n"/>
      <c r="BM539" s="94" t="n"/>
      <c r="BN539" s="94" t="n"/>
      <c r="BO539" s="94" t="n"/>
      <c r="BP539" s="63" t="n"/>
      <c r="BQ539" s="95" t="str">
        <f>IF(CY539=0,"",IF(BP539&lt;&gt;"",BP539,IF(LEFT(W539,1)="X",W539,IF(OR(W539="B+",W539="C+"),INDEX(LAD_PC,MAX(1,MIN(14,MATCH(W539,LAD_PC,0)+IF((DA539-CZ539)&gt;=0.5,1,IF((DA539-CZ539)&lt;=-0.5,-1,0))))),INDEX(LAD_STD,MAX(1,MIN(12,MATCH(W539,LAD_STD,0)+IF((DA539-CZ539)&gt;=0.5,1,IF((DA539-CZ539)&lt;=-0.5,-1,0)))))))))</f>
        <v/>
      </c>
      <c r="BR539" s="86" t="str">
        <f>IF(BQ539="","",IFERROR(CHOOSE(INDEX(B_RANK,MATCH(BQ539,B_LVL,0)),"Band A · Practitioner","Band B · Specialist / Manager","B+ · Player-Coach","Band C · Principal / Head","C+ · Player-Coach","Band D · Business leadership","Band E · Enterprise leadership"),"Band X · Consultant"))</f>
        <v/>
      </c>
      <c r="BS539" s="86" t="str">
        <f>IF(BQ539="","",IF(BQ539=W539,"• Same",IF(INDEX(B_VAL,MATCH(BQ539,B_LVL,0))&gt;INDEX(B_VAL,MATCH(W539,B_LVL,0)),"▲ Up","▼ Down")))</f>
        <v/>
      </c>
      <c r="BT539" s="95" t="str">
        <f>IF(BQ539&lt;&gt;"",BQ539,W539)</f>
        <v>A3</v>
      </c>
      <c r="BU539" s="86" t="str">
        <f>IFERROR(IF($H539="","—",IF(OR(LEFT(BT539,1)="X",LEFT(INDEX($BT$7:$BT$592,MATCH($H539,$D$7:$D$592,0)),1)="X"),"—",IF(AND(LEFT(BT539,1)="E",LEFT(INDEX($BT$7:$BT$592,MATCH($H539,$D$7:$D$592,0)),1)="E"),"Exception · Band E",IF(INDEX(B_VAL,MATCH(BT539,B_LVL,0))&gt;=INDEX(B_VAL,MATCH(INDEX($BT$7:$BT$592,MATCH($H539,$D$7:$D$592,0)),B_LVL,0)),"⚠ At or above the manager",IF(INDEX(B_RANK,MATCH(BT539,B_LVL,0))=INDEX(B_RANK,MATCH(INDEX($BT$7:$BT$592,MATCH($H539,$D$7:$D$592,0)),B_LVL,0)),"⚠ Same band as the manager","OK"))))),"—")</f>
        <v>OK</v>
      </c>
      <c r="BV539" s="64" t="n"/>
      <c r="BW539" s="20">
        <f>IFERROR(INDEX(LMH_PTS,MATCH(AG539,LMH_KEY,0)),0)</f>
        <v>9</v>
      </c>
      <c r="BX539" s="21">
        <f>IFERROR(INDEX(LMH_PTS,MATCH(AH539,LMH_KEY,0)),0)</f>
        <v>3</v>
      </c>
      <c r="BY539" s="21">
        <f>IFERROR(INDEX(LMH_PTS,MATCH(AI539,LMH_KEY,0)),0)</f>
        <v>1</v>
      </c>
      <c r="BZ539" s="21">
        <f>IFERROR(INDEX(LMH_PTS,MATCH(AJ539,LMH_KEY,0)),0)</f>
        <v>1</v>
      </c>
      <c r="CA539" s="21">
        <f>IFERROR(INDEX(LMH_PTS,MATCH(AK539,LMH_KEY,0)),0)</f>
        <v>1</v>
      </c>
      <c r="CB539" s="21">
        <f>IFERROR(INDEX(LMH_PTS,MATCH(AL539,LMH_KEY,0)),0)</f>
        <v>1</v>
      </c>
      <c r="CC539" s="21">
        <f>IFERROR(INDEX(LMH_PTS,MATCH(AM539,LMH_KEY,0)),0)</f>
        <v>1</v>
      </c>
      <c r="CD539" s="21">
        <f>IFERROR(INDEX(LMH_PTS,MATCH(IF(AU539&lt;&gt;"",AU539,AG539),LMH_KEY,0)),0)</f>
        <v>9</v>
      </c>
      <c r="CE539" s="21">
        <f>IFERROR(INDEX(LMH_PTS,MATCH(IF(AV539&lt;&gt;"",AV539,AH539),LMH_KEY,0)),0)</f>
        <v>3</v>
      </c>
      <c r="CF539" s="21">
        <f>IFERROR(INDEX(LMH_PTS,MATCH(IF(AW539&lt;&gt;"",AW539,AI539),LMH_KEY,0)),0)</f>
        <v>1</v>
      </c>
      <c r="CG539" s="21">
        <f>IFERROR(INDEX(LMH_PTS,MATCH(IF(AX539&lt;&gt;"",AX539,AJ539),LMH_KEY,0)),0)</f>
        <v>1</v>
      </c>
      <c r="CH539" s="21">
        <f>IFERROR(INDEX(LMH_PTS,MATCH(IF(AY539&lt;&gt;"",AY539,AK539),LMH_KEY,0)),0)</f>
        <v>1</v>
      </c>
      <c r="CI539" s="21">
        <f>IFERROR(INDEX(LMH_PTS,MATCH(IF(AZ539&lt;&gt;"",AZ539,AL539),LMH_KEY,0)),0)</f>
        <v>1</v>
      </c>
      <c r="CJ539" s="21">
        <f>IFERROR(INDEX(LMH_PTS,MATCH(IF(BA539&lt;&gt;"",BA539,AM539),LMH_KEY,0)),0)</f>
        <v>1</v>
      </c>
      <c r="CK539" s="21">
        <f>IF(BB539="",0,IFERROR(INDEX(LMH_STEP,MATCH(BB539,LMH_KEY,0)),0))</f>
        <v>0</v>
      </c>
      <c r="CL539" s="21">
        <f>IF(BC539="",0,IFERROR(INDEX(LMH_STEP,MATCH(BC539,LMH_KEY,0)),0))</f>
        <v>0</v>
      </c>
      <c r="CM539" s="21">
        <f>IF(BD539="",0,IFERROR(INDEX(LMH_STEP,MATCH(BD539,LMH_KEY,0)),0))</f>
        <v>0</v>
      </c>
      <c r="CN539" s="21">
        <f>IF(BE539="",0,IFERROR(INDEX(LMH_STEP,MATCH(BE539,LMH_KEY,0)),0))</f>
        <v>-1</v>
      </c>
      <c r="CO539" s="21">
        <f>IF(BF539="",0,IFERROR(INDEX(LMH_STEP,MATCH(BF539,LMH_KEY,0)),0))</f>
        <v>0</v>
      </c>
      <c r="CP539" s="21">
        <f>IF(BG539="",0,IFERROR(INDEX(LMH_STEP,MATCH(BG539,LMH_KEY,0)),0))</f>
        <v>1</v>
      </c>
      <c r="CQ539" s="21">
        <f>IF(BH539="",0,IFERROR(INDEX(LMH_STEP,MATCH(BH539,LMH_KEY,0)),0))</f>
        <v>1</v>
      </c>
      <c r="CR539" s="21">
        <f>IF(BI539&lt;&gt;"",IFERROR(INDEX(LMH_STEP,MATCH(BI539,LMH_KEY,0)),0),CK539)</f>
        <v>0</v>
      </c>
      <c r="CS539" s="21">
        <f>IF(BJ539&lt;&gt;"",IFERROR(INDEX(LMH_STEP,MATCH(BJ539,LMH_KEY,0)),0),CL539)</f>
        <v>0</v>
      </c>
      <c r="CT539" s="21">
        <f>IF(BK539&lt;&gt;"",IFERROR(INDEX(LMH_STEP,MATCH(BK539,LMH_KEY,0)),0),CM539)</f>
        <v>0</v>
      </c>
      <c r="CU539" s="21">
        <f>IF(BL539&lt;&gt;"",IFERROR(INDEX(LMH_STEP,MATCH(BL539,LMH_KEY,0)),0),CN539)</f>
        <v>-1</v>
      </c>
      <c r="CV539" s="21">
        <f>IF(BM539&lt;&gt;"",IFERROR(INDEX(LMH_STEP,MATCH(BM539,LMH_KEY,0)),0),CO539)</f>
        <v>0</v>
      </c>
      <c r="CW539" s="21">
        <f>IF(BN539&lt;&gt;"",IFERROR(INDEX(LMH_STEP,MATCH(BN539,LMH_KEY,0)),0),CP539)</f>
        <v>1</v>
      </c>
      <c r="CX539" s="21">
        <f>IF(BO539&lt;&gt;"",IFERROR(INDEX(LMH_STEP,MATCH(BO539,LMH_KEY,0)),0),CQ539)</f>
        <v>1</v>
      </c>
      <c r="CY539" s="21">
        <f>COUNTA(BI539:BO539)+IF(BP539&lt;&gt;"",1,0)+IFERROR(INDEX(RM_LCNT,MATCH($U539,RM_KEY,0)),0)</f>
        <v>0</v>
      </c>
      <c r="CZ539" s="21">
        <f>IF((BW539+BX539+BY539+BZ539+CA539+CB539+CC539)=0,0,(BW539*CK539+BX539*CL539+BY539*CM539+BZ539*CN539+CA539*CO539+CB539*CP539+CC539*CQ539)/(BW539+BX539+BY539+BZ539+CA539+CB539+CC539))</f>
        <v>0.0588235294117647</v>
      </c>
      <c r="DA539" s="21">
        <f>IF((CD539+CE539+CF539+CG539+CH539+CI539+CJ539)=0,0,(CD539*CR539+CE539*CS539+CF539*CT539+CG539*CU539+CH539*CV539+CI539*CW539+CJ539*CX539)/(CD539+CE539+CF539+CG539+CH539+CI539+CJ539))</f>
        <v>0.0588235294117647</v>
      </c>
    </row>
    <row r="540" ht="70" customHeight="1">
      <c r="A540" s="59" t="inlineStr">
        <is>
          <t>iFile</t>
        </is>
      </c>
      <c r="B540" s="17" t="inlineStr">
        <is>
          <t>Technology</t>
        </is>
      </c>
      <c r="C540" s="17" t="n">
        <v>4</v>
      </c>
      <c r="D540" s="17" t="inlineStr">
        <is>
          <t>IRIS2251</t>
        </is>
      </c>
      <c r="E540" s="17" t="inlineStr">
        <is>
          <t>Saurabh Dutta</t>
        </is>
      </c>
      <c r="F540" s="17" t="inlineStr">
        <is>
          <t>Business Analyst</t>
        </is>
      </c>
      <c r="G540" s="17" t="inlineStr">
        <is>
          <t>Saurabh Kadam</t>
        </is>
      </c>
      <c r="H540" s="17" t="inlineStr">
        <is>
          <t>IRIS2406</t>
        </is>
      </c>
      <c r="I540" s="17" t="n">
        <v>5.4</v>
      </c>
      <c r="J540" s="17" t="inlineStr">
        <is>
          <t>MBA</t>
        </is>
      </c>
      <c r="K540" s="17" t="inlineStr">
        <is>
          <t>L3 – Professional / Associate</t>
        </is>
      </c>
      <c r="L540" s="82" t="inlineStr">
        <is>
          <t>20 of 20</t>
        </is>
      </c>
      <c r="M540" s="83" t="n"/>
      <c r="N540" s="83" t="inlineStr">
        <is>
          <t>Annual · set by manager: 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t>
        </is>
      </c>
      <c r="O540" s="83" t="inlineStr">
        <is>
          <t>Latest rating: 4 · Potential: High · 9-box: Core Contributor</t>
        </is>
      </c>
      <c r="P540" s="83" t="inlineStr">
        <is>
          <t>Complexity &amp; Expertise: A3: Manages requirements workstream for clients: impact analysis, documentation, UAT management → matches the start
Autonomy &amp; Decision: A2: Decides only impact analysis; fixes or backlogs issues by bandwidth → moved down 0.5
Accountability &amp; Impact: A3: Sprint requirement deliverables through UAT to on-time client delivery for the project workstream → matches the start
Leadership &amp; Strategy: A1: No guidance of others described → moved down 0.5</t>
        </is>
      </c>
      <c r="Q540" s="84" t="inlineStr">
        <is>
          <t>Open ▸</t>
        </is>
      </c>
      <c r="R540" s="84" t="inlineStr">
        <is>
          <t>Card ▸</t>
        </is>
      </c>
      <c r="S540" s="85" t="inlineStr">
        <is>
          <t>Business Analysis</t>
        </is>
      </c>
      <c r="T540" s="86" t="inlineStr">
        <is>
          <t>Business Analysis</t>
        </is>
      </c>
      <c r="U540" s="86" t="inlineStr">
        <is>
          <t>R005</t>
        </is>
      </c>
      <c r="V540" s="86" t="inlineStr">
        <is>
          <t>Business Analysis · IC</t>
        </is>
      </c>
      <c r="W540" s="101" t="inlineStr">
        <is>
          <t>A3</t>
        </is>
      </c>
      <c r="X540" s="86" t="inlineStr">
        <is>
          <t>Band A · Practitioner</t>
        </is>
      </c>
      <c r="Y540" s="86" t="inlineStr">
        <is>
          <t>Senior Business Analyst</t>
        </is>
      </c>
      <c r="Z540" s="86" t="n"/>
      <c r="AA540" s="86" t="inlineStr">
        <is>
          <t>Placed at A3 by the evidence: six ratings × market-derived weights and rules R1–R13 · no move needed for the reporting line</t>
        </is>
      </c>
      <c r="AB540" s="86" t="n"/>
      <c r="AC540" s="88" t="inlineStr">
        <is>
          <t>A3</t>
        </is>
      </c>
      <c r="AD540" s="21" t="inlineStr">
        <is>
          <t>High · 5.4 yrs vs market 2–5 yrs for A3</t>
        </is>
      </c>
      <c r="AE540" s="21" t="n"/>
      <c r="AF540" s="21" t="inlineStr">
        <is>
          <t>P2 · SFIA 3 Apply</t>
        </is>
      </c>
      <c r="AG540" s="89" t="str">
        <f>IFERROR(IF(INDEX(RM_I_C,MATCH($U540,RM_KEY,0))="","",INDEX(RM_I_C,MATCH($U540,RM_KEY,0))),"")</f>
        <v>H</v>
      </c>
      <c r="AH540" s="90" t="str">
        <f>IFERROR(IF(INDEX(RM_I_Au,MATCH($U540,RM_KEY,0))="","",INDEX(RM_I_Au,MATCH($U540,RM_KEY,0))),"")</f>
        <v>M</v>
      </c>
      <c r="AI540" s="90" t="str">
        <f>IFERROR(IF(INDEX(RM_I_Ac,MATCH($U540,RM_KEY,0))="","",INDEX(RM_I_Ac,MATCH($U540,RM_KEY,0))),"")</f>
        <v>L</v>
      </c>
      <c r="AJ540" s="90" t="str">
        <f>IFERROR(IF(INDEX(RM_I_L,MATCH($U540,RM_KEY,0))="","",INDEX(RM_I_L,MATCH($U540,RM_KEY,0))),"")</f>
        <v>L</v>
      </c>
      <c r="AK540" s="90" t="str">
        <f>IFERROR(IF(INDEX(RM_I_BI,MATCH($U540,RM_KEY,0))="","",INDEX(RM_I_BI,MATCH($U540,RM_KEY,0))),"")</f>
        <v>L</v>
      </c>
      <c r="AL540" s="90" t="str">
        <f>IFERROR(IF(INDEX(RM_I_Exp,MATCH($U540,RM_KEY,0))="","",INDEX(RM_I_Exp,MATCH($U540,RM_KEY,0))),"")</f>
        <v>L</v>
      </c>
      <c r="AM540" s="90" t="str">
        <f>IFERROR(IF(INDEX(RM_I_Edu,MATCH($U540,RM_KEY,0))="","",INDEX(RM_I_Edu,MATCH($U540,RM_KEY,0))),"")</f>
        <v>L</v>
      </c>
      <c r="AN540" s="91" t="str">
        <f>IFERROR(IF(INDEX(RM_M_C,MATCH($U540,RM_KEY,0))="","",INDEX(RM_M_C,MATCH($U540,RM_KEY,0))),"")</f>
        <v>H</v>
      </c>
      <c r="AO540" s="92" t="str">
        <f>IFERROR(IF(INDEX(RM_M_Au,MATCH($U540,RM_KEY,0))="","",INDEX(RM_M_Au,MATCH($U540,RM_KEY,0))),"")</f>
        <v>M</v>
      </c>
      <c r="AP540" s="92" t="str">
        <f>IFERROR(IF(INDEX(RM_M_Ac,MATCH($U540,RM_KEY,0))="","",INDEX(RM_M_Ac,MATCH($U540,RM_KEY,0))),"")</f>
        <v>M</v>
      </c>
      <c r="AQ540" s="92" t="str">
        <f>IFERROR(IF(INDEX(RM_M_L,MATCH($U540,RM_KEY,0))="","",INDEX(RM_M_L,MATCH($U540,RM_KEY,0))),"")</f>
        <v>L</v>
      </c>
      <c r="AR540" s="92" t="str">
        <f>IFERROR(IF(INDEX(RM_M_BI,MATCH($U540,RM_KEY,0))="","",INDEX(RM_M_BI,MATCH($U540,RM_KEY,0))),"")</f>
        <v>L</v>
      </c>
      <c r="AS540" s="92" t="str">
        <f>IFERROR(IF(INDEX(RM_M_Exp,MATCH($U540,RM_KEY,0))="","",INDEX(RM_M_Exp,MATCH($U540,RM_KEY,0))),"")</f>
        <v>L</v>
      </c>
      <c r="AT540" s="92" t="str">
        <f>IFERROR(IF(INDEX(RM_M_Edu,MATCH($U540,RM_KEY,0))="","",INDEX(RM_M_Edu,MATCH($U540,RM_KEY,0))),"")</f>
        <v>L</v>
      </c>
      <c r="AU540" s="93" t="str">
        <f>IFERROR(IF(INDEX(RM_L_C,MATCH($U540,RM_KEY,0))="","",INDEX(RM_L_C,MATCH($U540,RM_KEY,0))),"")</f>
        <v/>
      </c>
      <c r="AV540" s="94" t="str">
        <f>IFERROR(IF(INDEX(RM_L_Au,MATCH($U540,RM_KEY,0))="","",INDEX(RM_L_Au,MATCH($U540,RM_KEY,0))),"")</f>
        <v/>
      </c>
      <c r="AW540" s="94" t="str">
        <f>IFERROR(IF(INDEX(RM_L_Ac,MATCH($U540,RM_KEY,0))="","",INDEX(RM_L_Ac,MATCH($U540,RM_KEY,0))),"")</f>
        <v/>
      </c>
      <c r="AX540" s="94" t="str">
        <f>IFERROR(IF(INDEX(RM_L_L,MATCH($U540,RM_KEY,0))="","",INDEX(RM_L_L,MATCH($U540,RM_KEY,0))),"")</f>
        <v/>
      </c>
      <c r="AY540" s="94" t="str">
        <f>IFERROR(IF(INDEX(RM_L_BI,MATCH($U540,RM_KEY,0))="","",INDEX(RM_L_BI,MATCH($U540,RM_KEY,0))),"")</f>
        <v/>
      </c>
      <c r="AZ540" s="94" t="str">
        <f>IFERROR(IF(INDEX(RM_L_Exp,MATCH($U540,RM_KEY,0))="","",INDEX(RM_L_Exp,MATCH($U540,RM_KEY,0))),"")</f>
        <v/>
      </c>
      <c r="BA540" s="94" t="str">
        <f>IFERROR(IF(INDEX(RM_L_Edu,MATCH($U540,RM_KEY,0))="","",INDEX(RM_L_Edu,MATCH($U540,RM_KEY,0))),"")</f>
        <v/>
      </c>
      <c r="BB540" s="89" t="inlineStr">
        <is>
          <t>M</t>
        </is>
      </c>
      <c r="BC540" s="90" t="inlineStr">
        <is>
          <t>M</t>
        </is>
      </c>
      <c r="BD540" s="90" t="inlineStr">
        <is>
          <t>M</t>
        </is>
      </c>
      <c r="BE540" s="90" t="inlineStr">
        <is>
          <t>L</t>
        </is>
      </c>
      <c r="BF540" s="90" t="n"/>
      <c r="BG540" s="90" t="inlineStr">
        <is>
          <t>H</t>
        </is>
      </c>
      <c r="BH540" s="90" t="inlineStr">
        <is>
          <t>H</t>
        </is>
      </c>
      <c r="BI540" s="93" t="n"/>
      <c r="BJ540" s="94" t="n"/>
      <c r="BK540" s="94" t="n"/>
      <c r="BL540" s="94" t="n"/>
      <c r="BM540" s="94" t="n"/>
      <c r="BN540" s="94" t="n"/>
      <c r="BO540" s="94" t="n"/>
      <c r="BP540" s="63" t="n"/>
      <c r="BQ540" s="95" t="str">
        <f>IF(CY540=0,"",IF(BP540&lt;&gt;"",BP540,IF(LEFT(W540,1)="X",W540,IF(OR(W540="B+",W540="C+"),INDEX(LAD_PC,MAX(1,MIN(14,MATCH(W540,LAD_PC,0)+IF((DA540-CZ540)&gt;=0.5,1,IF((DA540-CZ540)&lt;=-0.5,-1,0))))),INDEX(LAD_STD,MAX(1,MIN(12,MATCH(W540,LAD_STD,0)+IF((DA540-CZ540)&gt;=0.5,1,IF((DA540-CZ540)&lt;=-0.5,-1,0)))))))))</f>
        <v/>
      </c>
      <c r="BR540" s="86" t="str">
        <f>IF(BQ540="","",IFERROR(CHOOSE(INDEX(B_RANK,MATCH(BQ540,B_LVL,0)),"Band A · Practitioner","Band B · Specialist / Manager","B+ · Player-Coach","Band C · Principal / Head","C+ · Player-Coach","Band D · Business leadership","Band E · Enterprise leadership"),"Band X · Consultant"))</f>
        <v/>
      </c>
      <c r="BS540" s="86" t="str">
        <f>IF(BQ540="","",IF(BQ540=W540,"• Same",IF(INDEX(B_VAL,MATCH(BQ540,B_LVL,0))&gt;INDEX(B_VAL,MATCH(W540,B_LVL,0)),"▲ Up","▼ Down")))</f>
        <v/>
      </c>
      <c r="BT540" s="95" t="str">
        <f>IF(BQ540&lt;&gt;"",BQ540,W540)</f>
        <v>A3</v>
      </c>
      <c r="BU540" s="86" t="str">
        <f>IFERROR(IF($H540="","—",IF(OR(LEFT(BT540,1)="X",LEFT(INDEX($BT$7:$BT$592,MATCH($H540,$D$7:$D$592,0)),1)="X"),"—",IF(AND(LEFT(BT540,1)="E",LEFT(INDEX($BT$7:$BT$592,MATCH($H540,$D$7:$D$592,0)),1)="E"),"Exception · Band E",IF(INDEX(B_VAL,MATCH(BT540,B_LVL,0))&gt;=INDEX(B_VAL,MATCH(INDEX($BT$7:$BT$592,MATCH($H540,$D$7:$D$592,0)),B_LVL,0)),"⚠ At or above the manager",IF(INDEX(B_RANK,MATCH(BT540,B_LVL,0))=INDEX(B_RANK,MATCH(INDEX($BT$7:$BT$592,MATCH($H540,$D$7:$D$592,0)),B_LVL,0)),"⚠ Same band as the manager","OK"))))),"—")</f>
        <v>OK</v>
      </c>
      <c r="BV540" s="64" t="n"/>
      <c r="BW540" s="20">
        <f>IFERROR(INDEX(LMH_PTS,MATCH(AG540,LMH_KEY,0)),0)</f>
        <v>9</v>
      </c>
      <c r="BX540" s="21">
        <f>IFERROR(INDEX(LMH_PTS,MATCH(AH540,LMH_KEY,0)),0)</f>
        <v>3</v>
      </c>
      <c r="BY540" s="21">
        <f>IFERROR(INDEX(LMH_PTS,MATCH(AI540,LMH_KEY,0)),0)</f>
        <v>1</v>
      </c>
      <c r="BZ540" s="21">
        <f>IFERROR(INDEX(LMH_PTS,MATCH(AJ540,LMH_KEY,0)),0)</f>
        <v>1</v>
      </c>
      <c r="CA540" s="21">
        <f>IFERROR(INDEX(LMH_PTS,MATCH(AK540,LMH_KEY,0)),0)</f>
        <v>1</v>
      </c>
      <c r="CB540" s="21">
        <f>IFERROR(INDEX(LMH_PTS,MATCH(AL540,LMH_KEY,0)),0)</f>
        <v>1</v>
      </c>
      <c r="CC540" s="21">
        <f>IFERROR(INDEX(LMH_PTS,MATCH(AM540,LMH_KEY,0)),0)</f>
        <v>1</v>
      </c>
      <c r="CD540" s="21">
        <f>IFERROR(INDEX(LMH_PTS,MATCH(IF(AU540&lt;&gt;"",AU540,AG540),LMH_KEY,0)),0)</f>
        <v>9</v>
      </c>
      <c r="CE540" s="21">
        <f>IFERROR(INDEX(LMH_PTS,MATCH(IF(AV540&lt;&gt;"",AV540,AH540),LMH_KEY,0)),0)</f>
        <v>3</v>
      </c>
      <c r="CF540" s="21">
        <f>IFERROR(INDEX(LMH_PTS,MATCH(IF(AW540&lt;&gt;"",AW540,AI540),LMH_KEY,0)),0)</f>
        <v>1</v>
      </c>
      <c r="CG540" s="21">
        <f>IFERROR(INDEX(LMH_PTS,MATCH(IF(AX540&lt;&gt;"",AX540,AJ540),LMH_KEY,0)),0)</f>
        <v>1</v>
      </c>
      <c r="CH540" s="21">
        <f>IFERROR(INDEX(LMH_PTS,MATCH(IF(AY540&lt;&gt;"",AY540,AK540),LMH_KEY,0)),0)</f>
        <v>1</v>
      </c>
      <c r="CI540" s="21">
        <f>IFERROR(INDEX(LMH_PTS,MATCH(IF(AZ540&lt;&gt;"",AZ540,AL540),LMH_KEY,0)),0)</f>
        <v>1</v>
      </c>
      <c r="CJ540" s="21">
        <f>IFERROR(INDEX(LMH_PTS,MATCH(IF(BA540&lt;&gt;"",BA540,AM540),LMH_KEY,0)),0)</f>
        <v>1</v>
      </c>
      <c r="CK540" s="21">
        <f>IF(BB540="",0,IFERROR(INDEX(LMH_STEP,MATCH(BB540,LMH_KEY,0)),0))</f>
        <v>0</v>
      </c>
      <c r="CL540" s="21">
        <f>IF(BC540="",0,IFERROR(INDEX(LMH_STEP,MATCH(BC540,LMH_KEY,0)),0))</f>
        <v>0</v>
      </c>
      <c r="CM540" s="21">
        <f>IF(BD540="",0,IFERROR(INDEX(LMH_STEP,MATCH(BD540,LMH_KEY,0)),0))</f>
        <v>0</v>
      </c>
      <c r="CN540" s="21">
        <f>IF(BE540="",0,IFERROR(INDEX(LMH_STEP,MATCH(BE540,LMH_KEY,0)),0))</f>
        <v>-1</v>
      </c>
      <c r="CO540" s="21">
        <f>IF(BF540="",0,IFERROR(INDEX(LMH_STEP,MATCH(BF540,LMH_KEY,0)),0))</f>
        <v>0</v>
      </c>
      <c r="CP540" s="21">
        <f>IF(BG540="",0,IFERROR(INDEX(LMH_STEP,MATCH(BG540,LMH_KEY,0)),0))</f>
        <v>1</v>
      </c>
      <c r="CQ540" s="21">
        <f>IF(BH540="",0,IFERROR(INDEX(LMH_STEP,MATCH(BH540,LMH_KEY,0)),0))</f>
        <v>1</v>
      </c>
      <c r="CR540" s="21">
        <f>IF(BI540&lt;&gt;"",IFERROR(INDEX(LMH_STEP,MATCH(BI540,LMH_KEY,0)),0),CK540)</f>
        <v>0</v>
      </c>
      <c r="CS540" s="21">
        <f>IF(BJ540&lt;&gt;"",IFERROR(INDEX(LMH_STEP,MATCH(BJ540,LMH_KEY,0)),0),CL540)</f>
        <v>0</v>
      </c>
      <c r="CT540" s="21">
        <f>IF(BK540&lt;&gt;"",IFERROR(INDEX(LMH_STEP,MATCH(BK540,LMH_KEY,0)),0),CM540)</f>
        <v>0</v>
      </c>
      <c r="CU540" s="21">
        <f>IF(BL540&lt;&gt;"",IFERROR(INDEX(LMH_STEP,MATCH(BL540,LMH_KEY,0)),0),CN540)</f>
        <v>-1</v>
      </c>
      <c r="CV540" s="21">
        <f>IF(BM540&lt;&gt;"",IFERROR(INDEX(LMH_STEP,MATCH(BM540,LMH_KEY,0)),0),CO540)</f>
        <v>0</v>
      </c>
      <c r="CW540" s="21">
        <f>IF(BN540&lt;&gt;"",IFERROR(INDEX(LMH_STEP,MATCH(BN540,LMH_KEY,0)),0),CP540)</f>
        <v>1</v>
      </c>
      <c r="CX540" s="21">
        <f>IF(BO540&lt;&gt;"",IFERROR(INDEX(LMH_STEP,MATCH(BO540,LMH_KEY,0)),0),CQ540)</f>
        <v>1</v>
      </c>
      <c r="CY540" s="21">
        <f>COUNTA(BI540:BO540)+IF(BP540&lt;&gt;"",1,0)+IFERROR(INDEX(RM_LCNT,MATCH($U540,RM_KEY,0)),0)</f>
        <v>0</v>
      </c>
      <c r="CZ540" s="21">
        <f>IF((BW540+BX540+BY540+BZ540+CA540+CB540+CC540)=0,0,(BW540*CK540+BX540*CL540+BY540*CM540+BZ540*CN540+CA540*CO540+CB540*CP540+CC540*CQ540)/(BW540+BX540+BY540+BZ540+CA540+CB540+CC540))</f>
        <v>0.0588235294117647</v>
      </c>
      <c r="DA540" s="21">
        <f>IF((CD540+CE540+CF540+CG540+CH540+CI540+CJ540)=0,0,(CD540*CR540+CE540*CS540+CF540*CT540+CG540*CU540+CH540*CV540+CI540*CW540+CJ540*CX540)/(CD540+CE540+CF540+CG540+CH540+CI540+CJ540))</f>
        <v>0.0588235294117647</v>
      </c>
    </row>
    <row r="541" ht="70" customHeight="1">
      <c r="A541" s="59" t="inlineStr">
        <is>
          <t>iFile</t>
        </is>
      </c>
      <c r="B541" s="17" t="inlineStr">
        <is>
          <t>Technology</t>
        </is>
      </c>
      <c r="C541" s="17" t="n">
        <v>4</v>
      </c>
      <c r="D541" s="17" t="inlineStr">
        <is>
          <t>IRIS2542</t>
        </is>
      </c>
      <c r="E541" s="17" t="inlineStr">
        <is>
          <t>Parmesh Vala</t>
        </is>
      </c>
      <c r="F541" s="17" t="inlineStr">
        <is>
          <t>Trainee Business Analyst</t>
        </is>
      </c>
      <c r="G541" s="17" t="inlineStr">
        <is>
          <t>Saurabh Kadam</t>
        </is>
      </c>
      <c r="H541" s="17" t="inlineStr">
        <is>
          <t>IRIS2406</t>
        </is>
      </c>
      <c r="I541" s="17" t="n">
        <v>0.2</v>
      </c>
      <c r="J541" s="17" t="inlineStr">
        <is>
          <t>B.Tech</t>
        </is>
      </c>
      <c r="K541" s="17" t="inlineStr">
        <is>
          <t>L1 – Intern</t>
        </is>
      </c>
      <c r="L541" s="82" t="inlineStr">
        <is>
          <t>20 of 20</t>
        </is>
      </c>
      <c r="M541" s="83" t="n"/>
      <c r="N541" s="83" t="inlineStr">
        <is>
          <t>Annual · set by manager: 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t>
        </is>
      </c>
      <c r="O541" s="83" t="inlineStr">
        <is>
          <t>Latest rating: 4 · Potential: High · 9-box: Emerging Talent</t>
        </is>
      </c>
      <c r="P541" s="83" t="n"/>
      <c r="Q541" s="84" t="inlineStr">
        <is>
          <t>Open ▸</t>
        </is>
      </c>
      <c r="R541" s="84" t="inlineStr">
        <is>
          <t>Card ▸</t>
        </is>
      </c>
      <c r="S541" s="85" t="inlineStr">
        <is>
          <t>Business Analysis</t>
        </is>
      </c>
      <c r="T541" s="86" t="inlineStr">
        <is>
          <t>Business Analysis</t>
        </is>
      </c>
      <c r="U541" s="86" t="inlineStr">
        <is>
          <t>R005</t>
        </is>
      </c>
      <c r="V541" s="86" t="inlineStr">
        <is>
          <t>Business Analysis · IC</t>
        </is>
      </c>
      <c r="W541" s="101" t="inlineStr">
        <is>
          <t>A1</t>
        </is>
      </c>
      <c r="X541" s="86" t="inlineStr">
        <is>
          <t>Band A · Practitioner</t>
        </is>
      </c>
      <c r="Y541" s="86" t="inlineStr">
        <is>
          <t>Trainee Business Analyst</t>
        </is>
      </c>
      <c r="Z541" s="86" t="n"/>
      <c r="AA541" s="86" t="inlineStr">
        <is>
          <t>Placed at A1 by the evidence: six ratings × market-derived weights and rules R1–R13 · no move needed for the reporting line</t>
        </is>
      </c>
      <c r="AB541" s="86" t="n"/>
      <c r="AC541" s="88" t="n"/>
      <c r="AD541" s="21" t="n"/>
      <c r="AE541" s="21" t="n"/>
      <c r="AF541" s="21" t="inlineStr">
        <is>
          <t>Entry / P1 · intern · SFIA 1 Follow</t>
        </is>
      </c>
      <c r="AG541" s="89" t="str">
        <f>IFERROR(IF(INDEX(RM_I_C,MATCH($U541,RM_KEY,0))="","",INDEX(RM_I_C,MATCH($U541,RM_KEY,0))),"")</f>
        <v>H</v>
      </c>
      <c r="AH541" s="90" t="str">
        <f>IFERROR(IF(INDEX(RM_I_Au,MATCH($U541,RM_KEY,0))="","",INDEX(RM_I_Au,MATCH($U541,RM_KEY,0))),"")</f>
        <v>M</v>
      </c>
      <c r="AI541" s="90" t="str">
        <f>IFERROR(IF(INDEX(RM_I_Ac,MATCH($U541,RM_KEY,0))="","",INDEX(RM_I_Ac,MATCH($U541,RM_KEY,0))),"")</f>
        <v>L</v>
      </c>
      <c r="AJ541" s="90" t="str">
        <f>IFERROR(IF(INDEX(RM_I_L,MATCH($U541,RM_KEY,0))="","",INDEX(RM_I_L,MATCH($U541,RM_KEY,0))),"")</f>
        <v>L</v>
      </c>
      <c r="AK541" s="90" t="str">
        <f>IFERROR(IF(INDEX(RM_I_BI,MATCH($U541,RM_KEY,0))="","",INDEX(RM_I_BI,MATCH($U541,RM_KEY,0))),"")</f>
        <v>L</v>
      </c>
      <c r="AL541" s="90" t="str">
        <f>IFERROR(IF(INDEX(RM_I_Exp,MATCH($U541,RM_KEY,0))="","",INDEX(RM_I_Exp,MATCH($U541,RM_KEY,0))),"")</f>
        <v>L</v>
      </c>
      <c r="AM541" s="90" t="str">
        <f>IFERROR(IF(INDEX(RM_I_Edu,MATCH($U541,RM_KEY,0))="","",INDEX(RM_I_Edu,MATCH($U541,RM_KEY,0))),"")</f>
        <v>L</v>
      </c>
      <c r="AN541" s="91" t="str">
        <f>IFERROR(IF(INDEX(RM_M_C,MATCH($U541,RM_KEY,0))="","",INDEX(RM_M_C,MATCH($U541,RM_KEY,0))),"")</f>
        <v>H</v>
      </c>
      <c r="AO541" s="92" t="str">
        <f>IFERROR(IF(INDEX(RM_M_Au,MATCH($U541,RM_KEY,0))="","",INDEX(RM_M_Au,MATCH($U541,RM_KEY,0))),"")</f>
        <v>M</v>
      </c>
      <c r="AP541" s="92" t="str">
        <f>IFERROR(IF(INDEX(RM_M_Ac,MATCH($U541,RM_KEY,0))="","",INDEX(RM_M_Ac,MATCH($U541,RM_KEY,0))),"")</f>
        <v>M</v>
      </c>
      <c r="AQ541" s="92" t="str">
        <f>IFERROR(IF(INDEX(RM_M_L,MATCH($U541,RM_KEY,0))="","",INDEX(RM_M_L,MATCH($U541,RM_KEY,0))),"")</f>
        <v>L</v>
      </c>
      <c r="AR541" s="92" t="str">
        <f>IFERROR(IF(INDEX(RM_M_BI,MATCH($U541,RM_KEY,0))="","",INDEX(RM_M_BI,MATCH($U541,RM_KEY,0))),"")</f>
        <v>L</v>
      </c>
      <c r="AS541" s="92" t="str">
        <f>IFERROR(IF(INDEX(RM_M_Exp,MATCH($U541,RM_KEY,0))="","",INDEX(RM_M_Exp,MATCH($U541,RM_KEY,0))),"")</f>
        <v>L</v>
      </c>
      <c r="AT541" s="92" t="str">
        <f>IFERROR(IF(INDEX(RM_M_Edu,MATCH($U541,RM_KEY,0))="","",INDEX(RM_M_Edu,MATCH($U541,RM_KEY,0))),"")</f>
        <v>L</v>
      </c>
      <c r="AU541" s="93" t="str">
        <f>IFERROR(IF(INDEX(RM_L_C,MATCH($U541,RM_KEY,0))="","",INDEX(RM_L_C,MATCH($U541,RM_KEY,0))),"")</f>
        <v/>
      </c>
      <c r="AV541" s="94" t="str">
        <f>IFERROR(IF(INDEX(RM_L_Au,MATCH($U541,RM_KEY,0))="","",INDEX(RM_L_Au,MATCH($U541,RM_KEY,0))),"")</f>
        <v/>
      </c>
      <c r="AW541" s="94" t="str">
        <f>IFERROR(IF(INDEX(RM_L_Ac,MATCH($U541,RM_KEY,0))="","",INDEX(RM_L_Ac,MATCH($U541,RM_KEY,0))),"")</f>
        <v/>
      </c>
      <c r="AX541" s="94" t="str">
        <f>IFERROR(IF(INDEX(RM_L_L,MATCH($U541,RM_KEY,0))="","",INDEX(RM_L_L,MATCH($U541,RM_KEY,0))),"")</f>
        <v/>
      </c>
      <c r="AY541" s="94" t="str">
        <f>IFERROR(IF(INDEX(RM_L_BI,MATCH($U541,RM_KEY,0))="","",INDEX(RM_L_BI,MATCH($U541,RM_KEY,0))),"")</f>
        <v/>
      </c>
      <c r="AZ541" s="94" t="str">
        <f>IFERROR(IF(INDEX(RM_L_Exp,MATCH($U541,RM_KEY,0))="","",INDEX(RM_L_Exp,MATCH($U541,RM_KEY,0))),"")</f>
        <v/>
      </c>
      <c r="BA541" s="94" t="str">
        <f>IFERROR(IF(INDEX(RM_L_Edu,MATCH($U541,RM_KEY,0))="","",INDEX(RM_L_Edu,MATCH($U541,RM_KEY,0))),"")</f>
        <v/>
      </c>
      <c r="BB541" s="89" t="n"/>
      <c r="BC541" s="90" t="n"/>
      <c r="BD541" s="90" t="n"/>
      <c r="BE541" s="90" t="n"/>
      <c r="BF541" s="90" t="n"/>
      <c r="BG541" s="90" t="inlineStr">
        <is>
          <t>M</t>
        </is>
      </c>
      <c r="BH541" s="90" t="inlineStr">
        <is>
          <t>M</t>
        </is>
      </c>
      <c r="BI541" s="93" t="n"/>
      <c r="BJ541" s="94" t="n"/>
      <c r="BK541" s="94" t="n"/>
      <c r="BL541" s="94" t="n"/>
      <c r="BM541" s="94" t="n"/>
      <c r="BN541" s="94" t="n"/>
      <c r="BO541" s="94" t="n"/>
      <c r="BP541" s="63" t="n"/>
      <c r="BQ541" s="95" t="str">
        <f>IF(CY541=0,"",IF(BP541&lt;&gt;"",BP541,IF(LEFT(W541,1)="X",W541,IF(OR(W541="B+",W541="C+"),INDEX(LAD_PC,MAX(1,MIN(14,MATCH(W541,LAD_PC,0)+IF((DA541-CZ541)&gt;=0.5,1,IF((DA541-CZ541)&lt;=-0.5,-1,0))))),INDEX(LAD_STD,MAX(1,MIN(12,MATCH(W541,LAD_STD,0)+IF((DA541-CZ541)&gt;=0.5,1,IF((DA541-CZ541)&lt;=-0.5,-1,0)))))))))</f>
        <v/>
      </c>
      <c r="BR541" s="86" t="str">
        <f>IF(BQ541="","",IFERROR(CHOOSE(INDEX(B_RANK,MATCH(BQ541,B_LVL,0)),"Band A · Practitioner","Band B · Specialist / Manager","B+ · Player-Coach","Band C · Principal / Head","C+ · Player-Coach","Band D · Business leadership","Band E · Enterprise leadership"),"Band X · Consultant"))</f>
        <v/>
      </c>
      <c r="BS541" s="86" t="str">
        <f>IF(BQ541="","",IF(BQ541=W541,"• Same",IF(INDEX(B_VAL,MATCH(BQ541,B_LVL,0))&gt;INDEX(B_VAL,MATCH(W541,B_LVL,0)),"▲ Up","▼ Down")))</f>
        <v/>
      </c>
      <c r="BT541" s="95" t="str">
        <f>IF(BQ541&lt;&gt;"",BQ541,W541)</f>
        <v>A1</v>
      </c>
      <c r="BU541" s="86" t="str">
        <f>IFERROR(IF($H541="","—",IF(OR(LEFT(BT541,1)="X",LEFT(INDEX($BT$7:$BT$592,MATCH($H541,$D$7:$D$592,0)),1)="X"),"—",IF(AND(LEFT(BT541,1)="E",LEFT(INDEX($BT$7:$BT$592,MATCH($H541,$D$7:$D$592,0)),1)="E"),"Exception · Band E",IF(INDEX(B_VAL,MATCH(BT541,B_LVL,0))&gt;=INDEX(B_VAL,MATCH(INDEX($BT$7:$BT$592,MATCH($H541,$D$7:$D$592,0)),B_LVL,0)),"⚠ At or above the manager",IF(INDEX(B_RANK,MATCH(BT541,B_LVL,0))=INDEX(B_RANK,MATCH(INDEX($BT$7:$BT$592,MATCH($H541,$D$7:$D$592,0)),B_LVL,0)),"⚠ Same band as the manager","OK"))))),"—")</f>
        <v>OK</v>
      </c>
      <c r="BV541" s="64" t="n"/>
      <c r="BW541" s="20">
        <f>IFERROR(INDEX(LMH_PTS,MATCH(AG541,LMH_KEY,0)),0)</f>
        <v>9</v>
      </c>
      <c r="BX541" s="21">
        <f>IFERROR(INDEX(LMH_PTS,MATCH(AH541,LMH_KEY,0)),0)</f>
        <v>3</v>
      </c>
      <c r="BY541" s="21">
        <f>IFERROR(INDEX(LMH_PTS,MATCH(AI541,LMH_KEY,0)),0)</f>
        <v>1</v>
      </c>
      <c r="BZ541" s="21">
        <f>IFERROR(INDEX(LMH_PTS,MATCH(AJ541,LMH_KEY,0)),0)</f>
        <v>1</v>
      </c>
      <c r="CA541" s="21">
        <f>IFERROR(INDEX(LMH_PTS,MATCH(AK541,LMH_KEY,0)),0)</f>
        <v>1</v>
      </c>
      <c r="CB541" s="21">
        <f>IFERROR(INDEX(LMH_PTS,MATCH(AL541,LMH_KEY,0)),0)</f>
        <v>1</v>
      </c>
      <c r="CC541" s="21">
        <f>IFERROR(INDEX(LMH_PTS,MATCH(AM541,LMH_KEY,0)),0)</f>
        <v>1</v>
      </c>
      <c r="CD541" s="21">
        <f>IFERROR(INDEX(LMH_PTS,MATCH(IF(AU541&lt;&gt;"",AU541,AG541),LMH_KEY,0)),0)</f>
        <v>9</v>
      </c>
      <c r="CE541" s="21">
        <f>IFERROR(INDEX(LMH_PTS,MATCH(IF(AV541&lt;&gt;"",AV541,AH541),LMH_KEY,0)),0)</f>
        <v>3</v>
      </c>
      <c r="CF541" s="21">
        <f>IFERROR(INDEX(LMH_PTS,MATCH(IF(AW541&lt;&gt;"",AW541,AI541),LMH_KEY,0)),0)</f>
        <v>1</v>
      </c>
      <c r="CG541" s="21">
        <f>IFERROR(INDEX(LMH_PTS,MATCH(IF(AX541&lt;&gt;"",AX541,AJ541),LMH_KEY,0)),0)</f>
        <v>1</v>
      </c>
      <c r="CH541" s="21">
        <f>IFERROR(INDEX(LMH_PTS,MATCH(IF(AY541&lt;&gt;"",AY541,AK541),LMH_KEY,0)),0)</f>
        <v>1</v>
      </c>
      <c r="CI541" s="21">
        <f>IFERROR(INDEX(LMH_PTS,MATCH(IF(AZ541&lt;&gt;"",AZ541,AL541),LMH_KEY,0)),0)</f>
        <v>1</v>
      </c>
      <c r="CJ541" s="21">
        <f>IFERROR(INDEX(LMH_PTS,MATCH(IF(BA541&lt;&gt;"",BA541,AM541),LMH_KEY,0)),0)</f>
        <v>1</v>
      </c>
      <c r="CK541" s="21">
        <f>IF(BB541="",0,IFERROR(INDEX(LMH_STEP,MATCH(BB541,LMH_KEY,0)),0))</f>
        <v>0</v>
      </c>
      <c r="CL541" s="21">
        <f>IF(BC541="",0,IFERROR(INDEX(LMH_STEP,MATCH(BC541,LMH_KEY,0)),0))</f>
        <v>0</v>
      </c>
      <c r="CM541" s="21">
        <f>IF(BD541="",0,IFERROR(INDEX(LMH_STEP,MATCH(BD541,LMH_KEY,0)),0))</f>
        <v>0</v>
      </c>
      <c r="CN541" s="21">
        <f>IF(BE541="",0,IFERROR(INDEX(LMH_STEP,MATCH(BE541,LMH_KEY,0)),0))</f>
        <v>0</v>
      </c>
      <c r="CO541" s="21">
        <f>IF(BF541="",0,IFERROR(INDEX(LMH_STEP,MATCH(BF541,LMH_KEY,0)),0))</f>
        <v>0</v>
      </c>
      <c r="CP541" s="21">
        <f>IF(BG541="",0,IFERROR(INDEX(LMH_STEP,MATCH(BG541,LMH_KEY,0)),0))</f>
        <v>0</v>
      </c>
      <c r="CQ541" s="21">
        <f>IF(BH541="",0,IFERROR(INDEX(LMH_STEP,MATCH(BH541,LMH_KEY,0)),0))</f>
        <v>0</v>
      </c>
      <c r="CR541" s="21">
        <f>IF(BI541&lt;&gt;"",IFERROR(INDEX(LMH_STEP,MATCH(BI541,LMH_KEY,0)),0),CK541)</f>
        <v>0</v>
      </c>
      <c r="CS541" s="21">
        <f>IF(BJ541&lt;&gt;"",IFERROR(INDEX(LMH_STEP,MATCH(BJ541,LMH_KEY,0)),0),CL541)</f>
        <v>0</v>
      </c>
      <c r="CT541" s="21">
        <f>IF(BK541&lt;&gt;"",IFERROR(INDEX(LMH_STEP,MATCH(BK541,LMH_KEY,0)),0),CM541)</f>
        <v>0</v>
      </c>
      <c r="CU541" s="21">
        <f>IF(BL541&lt;&gt;"",IFERROR(INDEX(LMH_STEP,MATCH(BL541,LMH_KEY,0)),0),CN541)</f>
        <v>0</v>
      </c>
      <c r="CV541" s="21">
        <f>IF(BM541&lt;&gt;"",IFERROR(INDEX(LMH_STEP,MATCH(BM541,LMH_KEY,0)),0),CO541)</f>
        <v>0</v>
      </c>
      <c r="CW541" s="21">
        <f>IF(BN541&lt;&gt;"",IFERROR(INDEX(LMH_STEP,MATCH(BN541,LMH_KEY,0)),0),CP541)</f>
        <v>0</v>
      </c>
      <c r="CX541" s="21">
        <f>IF(BO541&lt;&gt;"",IFERROR(INDEX(LMH_STEP,MATCH(BO541,LMH_KEY,0)),0),CQ541)</f>
        <v>0</v>
      </c>
      <c r="CY541" s="21">
        <f>COUNTA(BI541:BO541)+IF(BP541&lt;&gt;"",1,0)+IFERROR(INDEX(RM_LCNT,MATCH($U541,RM_KEY,0)),0)</f>
        <v>0</v>
      </c>
      <c r="CZ541" s="21">
        <f>IF((BW541+BX541+BY541+BZ541+CA541+CB541+CC541)=0,0,(BW541*CK541+BX541*CL541+BY541*CM541+BZ541*CN541+CA541*CO541+CB541*CP541+CC541*CQ541)/(BW541+BX541+BY541+BZ541+CA541+CB541+CC541))</f>
        <v>0</v>
      </c>
      <c r="DA541" s="21">
        <f>IF((CD541+CE541+CF541+CG541+CH541+CI541+CJ541)=0,0,(CD541*CR541+CE541*CS541+CF541*CT541+CG541*CU541+CH541*CV541+CI541*CW541+CJ541*CX541)/(CD541+CE541+CF541+CG541+CH541+CI541+CJ541))</f>
        <v>0</v>
      </c>
    </row>
    <row r="542" ht="70" customHeight="1">
      <c r="A542" s="59" t="inlineStr">
        <is>
          <t>CARBON</t>
        </is>
      </c>
      <c r="B542" s="17" t="inlineStr">
        <is>
          <t>Technology</t>
        </is>
      </c>
      <c r="C542" s="17" t="n">
        <v>2</v>
      </c>
      <c r="D542" s="17" t="inlineStr">
        <is>
          <t>IRIS2445</t>
        </is>
      </c>
      <c r="E542" s="17" t="inlineStr">
        <is>
          <t>Mohammad Irfan</t>
        </is>
      </c>
      <c r="F542" s="17" t="inlineStr">
        <is>
          <t>Senior Software Engineer - AI/ML</t>
        </is>
      </c>
      <c r="G542" s="17" t="inlineStr">
        <is>
          <t>Ashish Singhvi</t>
        </is>
      </c>
      <c r="H542" s="17" t="inlineStr">
        <is>
          <t>IRIS0249</t>
        </is>
      </c>
      <c r="I542" s="17" t="n">
        <v>4.5</v>
      </c>
      <c r="J542" s="17" t="inlineStr">
        <is>
          <t>M.Sc</t>
        </is>
      </c>
      <c r="K542" s="17" t="inlineStr">
        <is>
          <t>L4 – Senior</t>
        </is>
      </c>
      <c r="L542" s="82" t="inlineStr">
        <is>
          <t>20 of 20</t>
        </is>
      </c>
      <c r="M542" s="83"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t>
        </is>
      </c>
      <c r="N542" s="83" t="inlineStr">
        <is>
          <t>Annual · set by manager: 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t>
        </is>
      </c>
      <c r="O542" s="83" t="inlineStr">
        <is>
          <t>Latest rating: Not rated · manager · 9-box: Future Leader</t>
        </is>
      </c>
      <c r="P542" s="83" t="inlineStr">
        <is>
          <t>Complexity &amp; Expertise: B1: Designs and builds a multi-agent financial assistant combining agentic AI, RAG and document intelligence → moved up 0.5
Autonomy &amp; Decision: A3: Decides research and experiments alone; sole owner of the assistant's design → matches the start
Accountability &amp; Impact: A3: Accuracy and reliability of the multi-agent assistant's responses; does RCA on tester-reported faults → matches the start
Leadership &amp; Strategy: A1: No guiding or reviewing of others described → moved down 0.5</t>
        </is>
      </c>
      <c r="Q542" s="84" t="inlineStr">
        <is>
          <t>Open ▸</t>
        </is>
      </c>
      <c r="R542" s="84" t="inlineStr">
        <is>
          <t>Card ▸</t>
        </is>
      </c>
      <c r="S542" s="85" t="inlineStr">
        <is>
          <t>Engineering &amp; Development</t>
        </is>
      </c>
      <c r="T542" s="86" t="inlineStr">
        <is>
          <t>AI / ML &amp; GenAI Engineering</t>
        </is>
      </c>
      <c r="U542" s="86" t="inlineStr">
        <is>
          <t>R029</t>
        </is>
      </c>
      <c r="V542" s="86" t="inlineStr">
        <is>
          <t>AI / ML &amp; GenAI Engineering · IC</t>
        </is>
      </c>
      <c r="W542" s="101" t="inlineStr">
        <is>
          <t>A3</t>
        </is>
      </c>
      <c r="X542" s="86" t="inlineStr">
        <is>
          <t>Band A · Practitioner</t>
        </is>
      </c>
      <c r="Y542" s="86" t="inlineStr">
        <is>
          <t>Senior AI/ML Engineer</t>
        </is>
      </c>
      <c r="Z542" s="86" t="n"/>
      <c r="AA542" s="86" t="inlineStr">
        <is>
          <t>Placed at A3 by the evidence: six ratings × market-derived weights and rules R1–R13 · no move needed for the reporting line</t>
        </is>
      </c>
      <c r="AB542" s="86" t="n"/>
      <c r="AC542" s="88" t="inlineStr">
        <is>
          <t>A3</t>
        </is>
      </c>
      <c r="AD542" s="21" t="inlineStr">
        <is>
          <t>Medium · 4.5 yrs vs market 2–5 yrs for A3</t>
        </is>
      </c>
      <c r="AE542" s="21" t="n"/>
      <c r="AF542" s="21" t="inlineStr">
        <is>
          <t>P2 · SFIA 3 Apply</t>
        </is>
      </c>
      <c r="AG542" s="89" t="str">
        <f>IFERROR(IF(INDEX(RM_I_C,MATCH($U542,RM_KEY,0))="","",INDEX(RM_I_C,MATCH($U542,RM_KEY,0))),"")</f>
        <v>H</v>
      </c>
      <c r="AH542" s="90" t="str">
        <f>IFERROR(IF(INDEX(RM_I_Au,MATCH($U542,RM_KEY,0))="","",INDEX(RM_I_Au,MATCH($U542,RM_KEY,0))),"")</f>
        <v>M</v>
      </c>
      <c r="AI542" s="90" t="str">
        <f>IFERROR(IF(INDEX(RM_I_Ac,MATCH($U542,RM_KEY,0))="","",INDEX(RM_I_Ac,MATCH($U542,RM_KEY,0))),"")</f>
        <v>L</v>
      </c>
      <c r="AJ542" s="90" t="str">
        <f>IFERROR(IF(INDEX(RM_I_L,MATCH($U542,RM_KEY,0))="","",INDEX(RM_I_L,MATCH($U542,RM_KEY,0))),"")</f>
        <v>L</v>
      </c>
      <c r="AK542" s="90" t="str">
        <f>IFERROR(IF(INDEX(RM_I_BI,MATCH($U542,RM_KEY,0))="","",INDEX(RM_I_BI,MATCH($U542,RM_KEY,0))),"")</f>
        <v>L</v>
      </c>
      <c r="AL542" s="90" t="str">
        <f>IFERROR(IF(INDEX(RM_I_Exp,MATCH($U542,RM_KEY,0))="","",INDEX(RM_I_Exp,MATCH($U542,RM_KEY,0))),"")</f>
        <v>L</v>
      </c>
      <c r="AM542" s="90" t="str">
        <f>IFERROR(IF(INDEX(RM_I_Edu,MATCH($U542,RM_KEY,0))="","",INDEX(RM_I_Edu,MATCH($U542,RM_KEY,0))),"")</f>
        <v>L</v>
      </c>
      <c r="AN542" s="91" t="str">
        <f>IFERROR(IF(INDEX(RM_M_C,MATCH($U542,RM_KEY,0))="","",INDEX(RM_M_C,MATCH($U542,RM_KEY,0))),"")</f>
        <v>H</v>
      </c>
      <c r="AO542" s="92" t="str">
        <f>IFERROR(IF(INDEX(RM_M_Au,MATCH($U542,RM_KEY,0))="","",INDEX(RM_M_Au,MATCH($U542,RM_KEY,0))),"")</f>
        <v>M</v>
      </c>
      <c r="AP542" s="92" t="str">
        <f>IFERROR(IF(INDEX(RM_M_Ac,MATCH($U542,RM_KEY,0))="","",INDEX(RM_M_Ac,MATCH($U542,RM_KEY,0))),"")</f>
        <v>M</v>
      </c>
      <c r="AQ542" s="92" t="str">
        <f>IFERROR(IF(INDEX(RM_M_L,MATCH($U542,RM_KEY,0))="","",INDEX(RM_M_L,MATCH($U542,RM_KEY,0))),"")</f>
        <v>L</v>
      </c>
      <c r="AR542" s="92" t="str">
        <f>IFERROR(IF(INDEX(RM_M_BI,MATCH($U542,RM_KEY,0))="","",INDEX(RM_M_BI,MATCH($U542,RM_KEY,0))),"")</f>
        <v>L</v>
      </c>
      <c r="AS542" s="92" t="str">
        <f>IFERROR(IF(INDEX(RM_M_Exp,MATCH($U542,RM_KEY,0))="","",INDEX(RM_M_Exp,MATCH($U542,RM_KEY,0))),"")</f>
        <v>L</v>
      </c>
      <c r="AT542" s="92" t="str">
        <f>IFERROR(IF(INDEX(RM_M_Edu,MATCH($U542,RM_KEY,0))="","",INDEX(RM_M_Edu,MATCH($U542,RM_KEY,0))),"")</f>
        <v>L</v>
      </c>
      <c r="AU542" s="93" t="str">
        <f>IFERROR(IF(INDEX(RM_L_C,MATCH($U542,RM_KEY,0))="","",INDEX(RM_L_C,MATCH($U542,RM_KEY,0))),"")</f>
        <v/>
      </c>
      <c r="AV542" s="94" t="str">
        <f>IFERROR(IF(INDEX(RM_L_Au,MATCH($U542,RM_KEY,0))="","",INDEX(RM_L_Au,MATCH($U542,RM_KEY,0))),"")</f>
        <v/>
      </c>
      <c r="AW542" s="94" t="str">
        <f>IFERROR(IF(INDEX(RM_L_Ac,MATCH($U542,RM_KEY,0))="","",INDEX(RM_L_Ac,MATCH($U542,RM_KEY,0))),"")</f>
        <v/>
      </c>
      <c r="AX542" s="94" t="str">
        <f>IFERROR(IF(INDEX(RM_L_L,MATCH($U542,RM_KEY,0))="","",INDEX(RM_L_L,MATCH($U542,RM_KEY,0))),"")</f>
        <v/>
      </c>
      <c r="AY542" s="94" t="str">
        <f>IFERROR(IF(INDEX(RM_L_BI,MATCH($U542,RM_KEY,0))="","",INDEX(RM_L_BI,MATCH($U542,RM_KEY,0))),"")</f>
        <v/>
      </c>
      <c r="AZ542" s="94" t="str">
        <f>IFERROR(IF(INDEX(RM_L_Exp,MATCH($U542,RM_KEY,0))="","",INDEX(RM_L_Exp,MATCH($U542,RM_KEY,0))),"")</f>
        <v/>
      </c>
      <c r="BA542" s="94" t="str">
        <f>IFERROR(IF(INDEX(RM_L_Edu,MATCH($U542,RM_KEY,0))="","",INDEX(RM_L_Edu,MATCH($U542,RM_KEY,0))),"")</f>
        <v/>
      </c>
      <c r="BB542" s="89" t="inlineStr">
        <is>
          <t>M</t>
        </is>
      </c>
      <c r="BC542" s="90" t="inlineStr">
        <is>
          <t>M</t>
        </is>
      </c>
      <c r="BD542" s="90" t="inlineStr">
        <is>
          <t>M</t>
        </is>
      </c>
      <c r="BE542" s="90" t="inlineStr">
        <is>
          <t>L</t>
        </is>
      </c>
      <c r="BF542" s="90" t="n"/>
      <c r="BG542" s="90" t="inlineStr">
        <is>
          <t>H</t>
        </is>
      </c>
      <c r="BH542" s="90" t="inlineStr">
        <is>
          <t>H</t>
        </is>
      </c>
      <c r="BI542" s="93" t="n"/>
      <c r="BJ542" s="94" t="n"/>
      <c r="BK542" s="94" t="n"/>
      <c r="BL542" s="94" t="n"/>
      <c r="BM542" s="94" t="n"/>
      <c r="BN542" s="94" t="n"/>
      <c r="BO542" s="94" t="n"/>
      <c r="BP542" s="63" t="n"/>
      <c r="BQ542" s="95" t="str">
        <f>IF(CY542=0,"",IF(BP542&lt;&gt;"",BP542,IF(LEFT(W542,1)="X",W542,IF(OR(W542="B+",W542="C+"),INDEX(LAD_PC,MAX(1,MIN(14,MATCH(W542,LAD_PC,0)+IF((DA542-CZ542)&gt;=0.5,1,IF((DA542-CZ542)&lt;=-0.5,-1,0))))),INDEX(LAD_STD,MAX(1,MIN(12,MATCH(W542,LAD_STD,0)+IF((DA542-CZ542)&gt;=0.5,1,IF((DA542-CZ542)&lt;=-0.5,-1,0)))))))))</f>
        <v/>
      </c>
      <c r="BR542" s="86" t="str">
        <f>IF(BQ542="","",IFERROR(CHOOSE(INDEX(B_RANK,MATCH(BQ542,B_LVL,0)),"Band A · Practitioner","Band B · Specialist / Manager","B+ · Player-Coach","Band C · Principal / Head","C+ · Player-Coach","Band D · Business leadership","Band E · Enterprise leadership"),"Band X · Consultant"))</f>
        <v/>
      </c>
      <c r="BS542" s="86" t="str">
        <f>IF(BQ542="","",IF(BQ542=W542,"• Same",IF(INDEX(B_VAL,MATCH(BQ542,B_LVL,0))&gt;INDEX(B_VAL,MATCH(W542,B_LVL,0)),"▲ Up","▼ Down")))</f>
        <v/>
      </c>
      <c r="BT542" s="95" t="str">
        <f>IF(BQ542&lt;&gt;"",BQ542,W542)</f>
        <v>A3</v>
      </c>
      <c r="BU542" s="86" t="str">
        <f>IFERROR(IF($H542="","—",IF(OR(LEFT(BT542,1)="X",LEFT(INDEX($BT$7:$BT$592,MATCH($H542,$D$7:$D$592,0)),1)="X"),"—",IF(AND(LEFT(BT542,1)="E",LEFT(INDEX($BT$7:$BT$592,MATCH($H542,$D$7:$D$592,0)),1)="E"),"Exception · Band E",IF(INDEX(B_VAL,MATCH(BT542,B_LVL,0))&gt;=INDEX(B_VAL,MATCH(INDEX($BT$7:$BT$592,MATCH($H542,$D$7:$D$592,0)),B_LVL,0)),"⚠ At or above the manager",IF(INDEX(B_RANK,MATCH(BT542,B_LVL,0))=INDEX(B_RANK,MATCH(INDEX($BT$7:$BT$592,MATCH($H542,$D$7:$D$592,0)),B_LVL,0)),"⚠ Same band as the manager","OK"))))),"—")</f>
        <v>OK</v>
      </c>
      <c r="BV542" s="64" t="n"/>
      <c r="BW542" s="20">
        <f>IFERROR(INDEX(LMH_PTS,MATCH(AG542,LMH_KEY,0)),0)</f>
        <v>9</v>
      </c>
      <c r="BX542" s="21">
        <f>IFERROR(INDEX(LMH_PTS,MATCH(AH542,LMH_KEY,0)),0)</f>
        <v>3</v>
      </c>
      <c r="BY542" s="21">
        <f>IFERROR(INDEX(LMH_PTS,MATCH(AI542,LMH_KEY,0)),0)</f>
        <v>1</v>
      </c>
      <c r="BZ542" s="21">
        <f>IFERROR(INDEX(LMH_PTS,MATCH(AJ542,LMH_KEY,0)),0)</f>
        <v>1</v>
      </c>
      <c r="CA542" s="21">
        <f>IFERROR(INDEX(LMH_PTS,MATCH(AK542,LMH_KEY,0)),0)</f>
        <v>1</v>
      </c>
      <c r="CB542" s="21">
        <f>IFERROR(INDEX(LMH_PTS,MATCH(AL542,LMH_KEY,0)),0)</f>
        <v>1</v>
      </c>
      <c r="CC542" s="21">
        <f>IFERROR(INDEX(LMH_PTS,MATCH(AM542,LMH_KEY,0)),0)</f>
        <v>1</v>
      </c>
      <c r="CD542" s="21">
        <f>IFERROR(INDEX(LMH_PTS,MATCH(IF(AU542&lt;&gt;"",AU542,AG542),LMH_KEY,0)),0)</f>
        <v>9</v>
      </c>
      <c r="CE542" s="21">
        <f>IFERROR(INDEX(LMH_PTS,MATCH(IF(AV542&lt;&gt;"",AV542,AH542),LMH_KEY,0)),0)</f>
        <v>3</v>
      </c>
      <c r="CF542" s="21">
        <f>IFERROR(INDEX(LMH_PTS,MATCH(IF(AW542&lt;&gt;"",AW542,AI542),LMH_KEY,0)),0)</f>
        <v>1</v>
      </c>
      <c r="CG542" s="21">
        <f>IFERROR(INDEX(LMH_PTS,MATCH(IF(AX542&lt;&gt;"",AX542,AJ542),LMH_KEY,0)),0)</f>
        <v>1</v>
      </c>
      <c r="CH542" s="21">
        <f>IFERROR(INDEX(LMH_PTS,MATCH(IF(AY542&lt;&gt;"",AY542,AK542),LMH_KEY,0)),0)</f>
        <v>1</v>
      </c>
      <c r="CI542" s="21">
        <f>IFERROR(INDEX(LMH_PTS,MATCH(IF(AZ542&lt;&gt;"",AZ542,AL542),LMH_KEY,0)),0)</f>
        <v>1</v>
      </c>
      <c r="CJ542" s="21">
        <f>IFERROR(INDEX(LMH_PTS,MATCH(IF(BA542&lt;&gt;"",BA542,AM542),LMH_KEY,0)),0)</f>
        <v>1</v>
      </c>
      <c r="CK542" s="21">
        <f>IF(BB542="",0,IFERROR(INDEX(LMH_STEP,MATCH(BB542,LMH_KEY,0)),0))</f>
        <v>0</v>
      </c>
      <c r="CL542" s="21">
        <f>IF(BC542="",0,IFERROR(INDEX(LMH_STEP,MATCH(BC542,LMH_KEY,0)),0))</f>
        <v>0</v>
      </c>
      <c r="CM542" s="21">
        <f>IF(BD542="",0,IFERROR(INDEX(LMH_STEP,MATCH(BD542,LMH_KEY,0)),0))</f>
        <v>0</v>
      </c>
      <c r="CN542" s="21">
        <f>IF(BE542="",0,IFERROR(INDEX(LMH_STEP,MATCH(BE542,LMH_KEY,0)),0))</f>
        <v>-1</v>
      </c>
      <c r="CO542" s="21">
        <f>IF(BF542="",0,IFERROR(INDEX(LMH_STEP,MATCH(BF542,LMH_KEY,0)),0))</f>
        <v>0</v>
      </c>
      <c r="CP542" s="21">
        <f>IF(BG542="",0,IFERROR(INDEX(LMH_STEP,MATCH(BG542,LMH_KEY,0)),0))</f>
        <v>1</v>
      </c>
      <c r="CQ542" s="21">
        <f>IF(BH542="",0,IFERROR(INDEX(LMH_STEP,MATCH(BH542,LMH_KEY,0)),0))</f>
        <v>1</v>
      </c>
      <c r="CR542" s="21">
        <f>IF(BI542&lt;&gt;"",IFERROR(INDEX(LMH_STEP,MATCH(BI542,LMH_KEY,0)),0),CK542)</f>
        <v>0</v>
      </c>
      <c r="CS542" s="21">
        <f>IF(BJ542&lt;&gt;"",IFERROR(INDEX(LMH_STEP,MATCH(BJ542,LMH_KEY,0)),0),CL542)</f>
        <v>0</v>
      </c>
      <c r="CT542" s="21">
        <f>IF(BK542&lt;&gt;"",IFERROR(INDEX(LMH_STEP,MATCH(BK542,LMH_KEY,0)),0),CM542)</f>
        <v>0</v>
      </c>
      <c r="CU542" s="21">
        <f>IF(BL542&lt;&gt;"",IFERROR(INDEX(LMH_STEP,MATCH(BL542,LMH_KEY,0)),0),CN542)</f>
        <v>-1</v>
      </c>
      <c r="CV542" s="21">
        <f>IF(BM542&lt;&gt;"",IFERROR(INDEX(LMH_STEP,MATCH(BM542,LMH_KEY,0)),0),CO542)</f>
        <v>0</v>
      </c>
      <c r="CW542" s="21">
        <f>IF(BN542&lt;&gt;"",IFERROR(INDEX(LMH_STEP,MATCH(BN542,LMH_KEY,0)),0),CP542)</f>
        <v>1</v>
      </c>
      <c r="CX542" s="21">
        <f>IF(BO542&lt;&gt;"",IFERROR(INDEX(LMH_STEP,MATCH(BO542,LMH_KEY,0)),0),CQ542)</f>
        <v>1</v>
      </c>
      <c r="CY542" s="21">
        <f>COUNTA(BI542:BO542)+IF(BP542&lt;&gt;"",1,0)+IFERROR(INDEX(RM_LCNT,MATCH($U542,RM_KEY,0)),0)</f>
        <v>0</v>
      </c>
      <c r="CZ542" s="21">
        <f>IF((BW542+BX542+BY542+BZ542+CA542+CB542+CC542)=0,0,(BW542*CK542+BX542*CL542+BY542*CM542+BZ542*CN542+CA542*CO542+CB542*CP542+CC542*CQ542)/(BW542+BX542+BY542+BZ542+CA542+CB542+CC542))</f>
        <v>0.0588235294117647</v>
      </c>
      <c r="DA542" s="21">
        <f>IF((CD542+CE542+CF542+CG542+CH542+CI542+CJ542)=0,0,(CD542*CR542+CE542*CS542+CF542*CT542+CG542*CU542+CH542*CV542+CI542*CW542+CJ542*CX542)/(CD542+CE542+CF542+CG542+CH542+CI542+CJ542))</f>
        <v>0.0588235294117647</v>
      </c>
    </row>
    <row r="543" ht="70" customHeight="1">
      <c r="A543" s="59" t="inlineStr">
        <is>
          <t>CARBON</t>
        </is>
      </c>
      <c r="B543" s="17" t="inlineStr">
        <is>
          <t>Technology</t>
        </is>
      </c>
      <c r="C543" s="17" t="n">
        <v>2</v>
      </c>
      <c r="D543" s="17" t="inlineStr">
        <is>
          <t>IRIS2500</t>
        </is>
      </c>
      <c r="E543" s="17" t="inlineStr">
        <is>
          <t>Vishal Nanaware</t>
        </is>
      </c>
      <c r="F543" s="17" t="inlineStr">
        <is>
          <t>Senior Software Engineer - AI/ML</t>
        </is>
      </c>
      <c r="G543" s="17" t="inlineStr">
        <is>
          <t>Ashish Singhvi</t>
        </is>
      </c>
      <c r="H543" s="17" t="inlineStr">
        <is>
          <t>IRIS0249</t>
        </is>
      </c>
      <c r="I543" s="17" t="n">
        <v>4.5</v>
      </c>
      <c r="J543" s="17" t="inlineStr">
        <is>
          <t>M.Tech</t>
        </is>
      </c>
      <c r="K543" s="17" t="inlineStr">
        <is>
          <t>L4 – Senior</t>
        </is>
      </c>
      <c r="L543" s="82" t="inlineStr">
        <is>
          <t>20 of 20</t>
        </is>
      </c>
      <c r="M543" s="83"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t>
        </is>
      </c>
      <c r="N543" s="83" t="inlineStr">
        <is>
          <t>Annual · set by manager: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t>
        </is>
      </c>
      <c r="O543" s="83" t="inlineStr">
        <is>
          <t>Latest rating: Not rated · manager · 9-box: Future Leader</t>
        </is>
      </c>
      <c r="P543" s="83" t="inlineStr">
        <is>
          <t>Complexity &amp; Expertise: A3: Enhances and adds AI features, evaluates LLMs, works to replace commercial LLMs with trained open models → matches the start
Autonomy &amp; Decision: A2: Decides own approach and tests own development → moved down 0.5
Accountability &amp; Impact: A2: Own AI feature enhancements and new use cases → moved down 0.5
Leadership &amp; Strategy: A1: 'Technical leadership' listed with no team, object or example → moved down 0.5</t>
        </is>
      </c>
      <c r="Q543" s="84" t="inlineStr">
        <is>
          <t>Open ▸</t>
        </is>
      </c>
      <c r="R543" s="84" t="inlineStr">
        <is>
          <t>Card ▸</t>
        </is>
      </c>
      <c r="S543" s="85" t="inlineStr">
        <is>
          <t>Engineering &amp; Development</t>
        </is>
      </c>
      <c r="T543" s="86" t="inlineStr">
        <is>
          <t>AI / ML &amp; GenAI Engineering</t>
        </is>
      </c>
      <c r="U543" s="86" t="inlineStr">
        <is>
          <t>R029</t>
        </is>
      </c>
      <c r="V543" s="86" t="inlineStr">
        <is>
          <t>AI / ML &amp; GenAI Engineering · IC</t>
        </is>
      </c>
      <c r="W543" s="101" t="inlineStr">
        <is>
          <t>A3</t>
        </is>
      </c>
      <c r="X543" s="86" t="inlineStr">
        <is>
          <t>Band A · Practitioner</t>
        </is>
      </c>
      <c r="Y543" s="86" t="inlineStr">
        <is>
          <t>Senior AI/ML Engineer</t>
        </is>
      </c>
      <c r="Z543" s="86" t="n"/>
      <c r="AA543" s="86" t="inlineStr">
        <is>
          <t>Placed at A3 by the evidence: six ratings × market-derived weights and rules R1–R13 · no move needed for the reporting line</t>
        </is>
      </c>
      <c r="AB543" s="86" t="n"/>
      <c r="AC543" s="88" t="inlineStr">
        <is>
          <t>A3</t>
        </is>
      </c>
      <c r="AD543" s="21" t="inlineStr">
        <is>
          <t>Medium · 4.5 yrs vs market 2–5 yrs for A3</t>
        </is>
      </c>
      <c r="AE543" s="21" t="n"/>
      <c r="AF543" s="21" t="inlineStr">
        <is>
          <t>P2 · SFIA 3 Apply</t>
        </is>
      </c>
      <c r="AG543" s="89" t="str">
        <f>IFERROR(IF(INDEX(RM_I_C,MATCH($U543,RM_KEY,0))="","",INDEX(RM_I_C,MATCH($U543,RM_KEY,0))),"")</f>
        <v>H</v>
      </c>
      <c r="AH543" s="90" t="str">
        <f>IFERROR(IF(INDEX(RM_I_Au,MATCH($U543,RM_KEY,0))="","",INDEX(RM_I_Au,MATCH($U543,RM_KEY,0))),"")</f>
        <v>M</v>
      </c>
      <c r="AI543" s="90" t="str">
        <f>IFERROR(IF(INDEX(RM_I_Ac,MATCH($U543,RM_KEY,0))="","",INDEX(RM_I_Ac,MATCH($U543,RM_KEY,0))),"")</f>
        <v>L</v>
      </c>
      <c r="AJ543" s="90" t="str">
        <f>IFERROR(IF(INDEX(RM_I_L,MATCH($U543,RM_KEY,0))="","",INDEX(RM_I_L,MATCH($U543,RM_KEY,0))),"")</f>
        <v>L</v>
      </c>
      <c r="AK543" s="90" t="str">
        <f>IFERROR(IF(INDEX(RM_I_BI,MATCH($U543,RM_KEY,0))="","",INDEX(RM_I_BI,MATCH($U543,RM_KEY,0))),"")</f>
        <v>L</v>
      </c>
      <c r="AL543" s="90" t="str">
        <f>IFERROR(IF(INDEX(RM_I_Exp,MATCH($U543,RM_KEY,0))="","",INDEX(RM_I_Exp,MATCH($U543,RM_KEY,0))),"")</f>
        <v>L</v>
      </c>
      <c r="AM543" s="90" t="str">
        <f>IFERROR(IF(INDEX(RM_I_Edu,MATCH($U543,RM_KEY,0))="","",INDEX(RM_I_Edu,MATCH($U543,RM_KEY,0))),"")</f>
        <v>L</v>
      </c>
      <c r="AN543" s="91" t="str">
        <f>IFERROR(IF(INDEX(RM_M_C,MATCH($U543,RM_KEY,0))="","",INDEX(RM_M_C,MATCH($U543,RM_KEY,0))),"")</f>
        <v>H</v>
      </c>
      <c r="AO543" s="92" t="str">
        <f>IFERROR(IF(INDEX(RM_M_Au,MATCH($U543,RM_KEY,0))="","",INDEX(RM_M_Au,MATCH($U543,RM_KEY,0))),"")</f>
        <v>M</v>
      </c>
      <c r="AP543" s="92" t="str">
        <f>IFERROR(IF(INDEX(RM_M_Ac,MATCH($U543,RM_KEY,0))="","",INDEX(RM_M_Ac,MATCH($U543,RM_KEY,0))),"")</f>
        <v>M</v>
      </c>
      <c r="AQ543" s="92" t="str">
        <f>IFERROR(IF(INDEX(RM_M_L,MATCH($U543,RM_KEY,0))="","",INDEX(RM_M_L,MATCH($U543,RM_KEY,0))),"")</f>
        <v>L</v>
      </c>
      <c r="AR543" s="92" t="str">
        <f>IFERROR(IF(INDEX(RM_M_BI,MATCH($U543,RM_KEY,0))="","",INDEX(RM_M_BI,MATCH($U543,RM_KEY,0))),"")</f>
        <v>L</v>
      </c>
      <c r="AS543" s="92" t="str">
        <f>IFERROR(IF(INDEX(RM_M_Exp,MATCH($U543,RM_KEY,0))="","",INDEX(RM_M_Exp,MATCH($U543,RM_KEY,0))),"")</f>
        <v>L</v>
      </c>
      <c r="AT543" s="92" t="str">
        <f>IFERROR(IF(INDEX(RM_M_Edu,MATCH($U543,RM_KEY,0))="","",INDEX(RM_M_Edu,MATCH($U543,RM_KEY,0))),"")</f>
        <v>L</v>
      </c>
      <c r="AU543" s="93" t="str">
        <f>IFERROR(IF(INDEX(RM_L_C,MATCH($U543,RM_KEY,0))="","",INDEX(RM_L_C,MATCH($U543,RM_KEY,0))),"")</f>
        <v/>
      </c>
      <c r="AV543" s="94" t="str">
        <f>IFERROR(IF(INDEX(RM_L_Au,MATCH($U543,RM_KEY,0))="","",INDEX(RM_L_Au,MATCH($U543,RM_KEY,0))),"")</f>
        <v/>
      </c>
      <c r="AW543" s="94" t="str">
        <f>IFERROR(IF(INDEX(RM_L_Ac,MATCH($U543,RM_KEY,0))="","",INDEX(RM_L_Ac,MATCH($U543,RM_KEY,0))),"")</f>
        <v/>
      </c>
      <c r="AX543" s="94" t="str">
        <f>IFERROR(IF(INDEX(RM_L_L,MATCH($U543,RM_KEY,0))="","",INDEX(RM_L_L,MATCH($U543,RM_KEY,0))),"")</f>
        <v/>
      </c>
      <c r="AY543" s="94" t="str">
        <f>IFERROR(IF(INDEX(RM_L_BI,MATCH($U543,RM_KEY,0))="","",INDEX(RM_L_BI,MATCH($U543,RM_KEY,0))),"")</f>
        <v/>
      </c>
      <c r="AZ543" s="94" t="str">
        <f>IFERROR(IF(INDEX(RM_L_Exp,MATCH($U543,RM_KEY,0))="","",INDEX(RM_L_Exp,MATCH($U543,RM_KEY,0))),"")</f>
        <v/>
      </c>
      <c r="BA543" s="94" t="str">
        <f>IFERROR(IF(INDEX(RM_L_Edu,MATCH($U543,RM_KEY,0))="","",INDEX(RM_L_Edu,MATCH($U543,RM_KEY,0))),"")</f>
        <v/>
      </c>
      <c r="BB543" s="89" t="inlineStr">
        <is>
          <t>M</t>
        </is>
      </c>
      <c r="BC543" s="90" t="inlineStr">
        <is>
          <t>M</t>
        </is>
      </c>
      <c r="BD543" s="90" t="inlineStr">
        <is>
          <t>M</t>
        </is>
      </c>
      <c r="BE543" s="90" t="inlineStr">
        <is>
          <t>L</t>
        </is>
      </c>
      <c r="BF543" s="90" t="n"/>
      <c r="BG543" s="90" t="inlineStr">
        <is>
          <t>H</t>
        </is>
      </c>
      <c r="BH543" s="90" t="inlineStr">
        <is>
          <t>H</t>
        </is>
      </c>
      <c r="BI543" s="93" t="n"/>
      <c r="BJ543" s="94" t="n"/>
      <c r="BK543" s="94" t="n"/>
      <c r="BL543" s="94" t="n"/>
      <c r="BM543" s="94" t="n"/>
      <c r="BN543" s="94" t="n"/>
      <c r="BO543" s="94" t="n"/>
      <c r="BP543" s="63" t="n"/>
      <c r="BQ543" s="95" t="str">
        <f>IF(CY543=0,"",IF(BP543&lt;&gt;"",BP543,IF(LEFT(W543,1)="X",W543,IF(OR(W543="B+",W543="C+"),INDEX(LAD_PC,MAX(1,MIN(14,MATCH(W543,LAD_PC,0)+IF((DA543-CZ543)&gt;=0.5,1,IF((DA543-CZ543)&lt;=-0.5,-1,0))))),INDEX(LAD_STD,MAX(1,MIN(12,MATCH(W543,LAD_STD,0)+IF((DA543-CZ543)&gt;=0.5,1,IF((DA543-CZ543)&lt;=-0.5,-1,0)))))))))</f>
        <v/>
      </c>
      <c r="BR543" s="86" t="str">
        <f>IF(BQ543="","",IFERROR(CHOOSE(INDEX(B_RANK,MATCH(BQ543,B_LVL,0)),"Band A · Practitioner","Band B · Specialist / Manager","B+ · Player-Coach","Band C · Principal / Head","C+ · Player-Coach","Band D · Business leadership","Band E · Enterprise leadership"),"Band X · Consultant"))</f>
        <v/>
      </c>
      <c r="BS543" s="86" t="str">
        <f>IF(BQ543="","",IF(BQ543=W543,"• Same",IF(INDEX(B_VAL,MATCH(BQ543,B_LVL,0))&gt;INDEX(B_VAL,MATCH(W543,B_LVL,0)),"▲ Up","▼ Down")))</f>
        <v/>
      </c>
      <c r="BT543" s="95" t="str">
        <f>IF(BQ543&lt;&gt;"",BQ543,W543)</f>
        <v>A3</v>
      </c>
      <c r="BU543" s="86" t="str">
        <f>IFERROR(IF($H543="","—",IF(OR(LEFT(BT543,1)="X",LEFT(INDEX($BT$7:$BT$592,MATCH($H543,$D$7:$D$592,0)),1)="X"),"—",IF(AND(LEFT(BT543,1)="E",LEFT(INDEX($BT$7:$BT$592,MATCH($H543,$D$7:$D$592,0)),1)="E"),"Exception · Band E",IF(INDEX(B_VAL,MATCH(BT543,B_LVL,0))&gt;=INDEX(B_VAL,MATCH(INDEX($BT$7:$BT$592,MATCH($H543,$D$7:$D$592,0)),B_LVL,0)),"⚠ At or above the manager",IF(INDEX(B_RANK,MATCH(BT543,B_LVL,0))=INDEX(B_RANK,MATCH(INDEX($BT$7:$BT$592,MATCH($H543,$D$7:$D$592,0)),B_LVL,0)),"⚠ Same band as the manager","OK"))))),"—")</f>
        <v>OK</v>
      </c>
      <c r="BV543" s="64" t="n"/>
      <c r="BW543" s="20">
        <f>IFERROR(INDEX(LMH_PTS,MATCH(AG543,LMH_KEY,0)),0)</f>
        <v>9</v>
      </c>
      <c r="BX543" s="21">
        <f>IFERROR(INDEX(LMH_PTS,MATCH(AH543,LMH_KEY,0)),0)</f>
        <v>3</v>
      </c>
      <c r="BY543" s="21">
        <f>IFERROR(INDEX(LMH_PTS,MATCH(AI543,LMH_KEY,0)),0)</f>
        <v>1</v>
      </c>
      <c r="BZ543" s="21">
        <f>IFERROR(INDEX(LMH_PTS,MATCH(AJ543,LMH_KEY,0)),0)</f>
        <v>1</v>
      </c>
      <c r="CA543" s="21">
        <f>IFERROR(INDEX(LMH_PTS,MATCH(AK543,LMH_KEY,0)),0)</f>
        <v>1</v>
      </c>
      <c r="CB543" s="21">
        <f>IFERROR(INDEX(LMH_PTS,MATCH(AL543,LMH_KEY,0)),0)</f>
        <v>1</v>
      </c>
      <c r="CC543" s="21">
        <f>IFERROR(INDEX(LMH_PTS,MATCH(AM543,LMH_KEY,0)),0)</f>
        <v>1</v>
      </c>
      <c r="CD543" s="21">
        <f>IFERROR(INDEX(LMH_PTS,MATCH(IF(AU543&lt;&gt;"",AU543,AG543),LMH_KEY,0)),0)</f>
        <v>9</v>
      </c>
      <c r="CE543" s="21">
        <f>IFERROR(INDEX(LMH_PTS,MATCH(IF(AV543&lt;&gt;"",AV543,AH543),LMH_KEY,0)),0)</f>
        <v>3</v>
      </c>
      <c r="CF543" s="21">
        <f>IFERROR(INDEX(LMH_PTS,MATCH(IF(AW543&lt;&gt;"",AW543,AI543),LMH_KEY,0)),0)</f>
        <v>1</v>
      </c>
      <c r="CG543" s="21">
        <f>IFERROR(INDEX(LMH_PTS,MATCH(IF(AX543&lt;&gt;"",AX543,AJ543),LMH_KEY,0)),0)</f>
        <v>1</v>
      </c>
      <c r="CH543" s="21">
        <f>IFERROR(INDEX(LMH_PTS,MATCH(IF(AY543&lt;&gt;"",AY543,AK543),LMH_KEY,0)),0)</f>
        <v>1</v>
      </c>
      <c r="CI543" s="21">
        <f>IFERROR(INDEX(LMH_PTS,MATCH(IF(AZ543&lt;&gt;"",AZ543,AL543),LMH_KEY,0)),0)</f>
        <v>1</v>
      </c>
      <c r="CJ543" s="21">
        <f>IFERROR(INDEX(LMH_PTS,MATCH(IF(BA543&lt;&gt;"",BA543,AM543),LMH_KEY,0)),0)</f>
        <v>1</v>
      </c>
      <c r="CK543" s="21">
        <f>IF(BB543="",0,IFERROR(INDEX(LMH_STEP,MATCH(BB543,LMH_KEY,0)),0))</f>
        <v>0</v>
      </c>
      <c r="CL543" s="21">
        <f>IF(BC543="",0,IFERROR(INDEX(LMH_STEP,MATCH(BC543,LMH_KEY,0)),0))</f>
        <v>0</v>
      </c>
      <c r="CM543" s="21">
        <f>IF(BD543="",0,IFERROR(INDEX(LMH_STEP,MATCH(BD543,LMH_KEY,0)),0))</f>
        <v>0</v>
      </c>
      <c r="CN543" s="21">
        <f>IF(BE543="",0,IFERROR(INDEX(LMH_STEP,MATCH(BE543,LMH_KEY,0)),0))</f>
        <v>-1</v>
      </c>
      <c r="CO543" s="21">
        <f>IF(BF543="",0,IFERROR(INDEX(LMH_STEP,MATCH(BF543,LMH_KEY,0)),0))</f>
        <v>0</v>
      </c>
      <c r="CP543" s="21">
        <f>IF(BG543="",0,IFERROR(INDEX(LMH_STEP,MATCH(BG543,LMH_KEY,0)),0))</f>
        <v>1</v>
      </c>
      <c r="CQ543" s="21">
        <f>IF(BH543="",0,IFERROR(INDEX(LMH_STEP,MATCH(BH543,LMH_KEY,0)),0))</f>
        <v>1</v>
      </c>
      <c r="CR543" s="21">
        <f>IF(BI543&lt;&gt;"",IFERROR(INDEX(LMH_STEP,MATCH(BI543,LMH_KEY,0)),0),CK543)</f>
        <v>0</v>
      </c>
      <c r="CS543" s="21">
        <f>IF(BJ543&lt;&gt;"",IFERROR(INDEX(LMH_STEP,MATCH(BJ543,LMH_KEY,0)),0),CL543)</f>
        <v>0</v>
      </c>
      <c r="CT543" s="21">
        <f>IF(BK543&lt;&gt;"",IFERROR(INDEX(LMH_STEP,MATCH(BK543,LMH_KEY,0)),0),CM543)</f>
        <v>0</v>
      </c>
      <c r="CU543" s="21">
        <f>IF(BL543&lt;&gt;"",IFERROR(INDEX(LMH_STEP,MATCH(BL543,LMH_KEY,0)),0),CN543)</f>
        <v>-1</v>
      </c>
      <c r="CV543" s="21">
        <f>IF(BM543&lt;&gt;"",IFERROR(INDEX(LMH_STEP,MATCH(BM543,LMH_KEY,0)),0),CO543)</f>
        <v>0</v>
      </c>
      <c r="CW543" s="21">
        <f>IF(BN543&lt;&gt;"",IFERROR(INDEX(LMH_STEP,MATCH(BN543,LMH_KEY,0)),0),CP543)</f>
        <v>1</v>
      </c>
      <c r="CX543" s="21">
        <f>IF(BO543&lt;&gt;"",IFERROR(INDEX(LMH_STEP,MATCH(BO543,LMH_KEY,0)),0),CQ543)</f>
        <v>1</v>
      </c>
      <c r="CY543" s="21">
        <f>COUNTA(BI543:BO543)+IF(BP543&lt;&gt;"",1,0)+IFERROR(INDEX(RM_LCNT,MATCH($U543,RM_KEY,0)),0)</f>
        <v>0</v>
      </c>
      <c r="CZ543" s="21">
        <f>IF((BW543+BX543+BY543+BZ543+CA543+CB543+CC543)=0,0,(BW543*CK543+BX543*CL543+BY543*CM543+BZ543*CN543+CA543*CO543+CB543*CP543+CC543*CQ543)/(BW543+BX543+BY543+BZ543+CA543+CB543+CC543))</f>
        <v>0.0588235294117647</v>
      </c>
      <c r="DA543" s="21">
        <f>IF((CD543+CE543+CF543+CG543+CH543+CI543+CJ543)=0,0,(CD543*CR543+CE543*CS543+CF543*CT543+CG543*CU543+CH543*CV543+CI543*CW543+CJ543*CX543)/(CD543+CE543+CF543+CG543+CH543+CI543+CJ543))</f>
        <v>0.0588235294117647</v>
      </c>
    </row>
    <row r="544" ht="70" customHeight="1">
      <c r="A544" s="59" t="inlineStr">
        <is>
          <t>iFile</t>
        </is>
      </c>
      <c r="B544" s="17" t="inlineStr">
        <is>
          <t>Technology</t>
        </is>
      </c>
      <c r="C544" s="17" t="n">
        <v>1</v>
      </c>
      <c r="D544" s="17" t="inlineStr">
        <is>
          <t>IRIS1689</t>
        </is>
      </c>
      <c r="E544" s="17" t="inlineStr">
        <is>
          <t>Suman Kumar</t>
        </is>
      </c>
      <c r="F544" s="17" t="inlineStr">
        <is>
          <t>Technical Architect</t>
        </is>
      </c>
      <c r="G544" s="17" t="inlineStr">
        <is>
          <t>P K X Thomas</t>
        </is>
      </c>
      <c r="H544" s="17" t="inlineStr">
        <is>
          <t>IRIS2060</t>
        </is>
      </c>
      <c r="I544" s="17" t="n">
        <v>17.2</v>
      </c>
      <c r="J544" s="17" t="inlineStr">
        <is>
          <t>B.E</t>
        </is>
      </c>
      <c r="K544" s="17" t="inlineStr">
        <is>
          <t>L3 – Professional / Associate</t>
        </is>
      </c>
      <c r="L544" s="82" t="inlineStr">
        <is>
          <t>20 of 20</t>
        </is>
      </c>
      <c r="M544" s="83" t="n"/>
      <c r="N544" s="83" t="inlineStr">
        <is>
          <t>Annual · set by manager: 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t>
        </is>
      </c>
      <c r="O544" s="83" t="inlineStr">
        <is>
          <t>Latest rating: 5 · Potential: High · 9-box: Future Leader</t>
        </is>
      </c>
      <c r="P544" s="83" t="inlineStr">
        <is>
          <t>Complexity &amp; Expertise: B3: Architects complex client solutions with datasets up to 30GB; KRA spans several regulator programmes → moved down 0.5
Autonomy &amp; Decision: B1: Decides the solution approach that technical and functional teams then implement → moved down 1
Accountability &amp; Impact: B2: Accountable for solution architecture meeting complex requirements; KRA adds delivery governance of SARB programme → moved down 0.5
Leadership &amp; Strategy: B2: Guides the technical and the functional team; 6 direct reports → moved down 0.5</t>
        </is>
      </c>
      <c r="Q544" s="84" t="inlineStr">
        <is>
          <t>Open ▸</t>
        </is>
      </c>
      <c r="R544" s="84" t="inlineStr">
        <is>
          <t>Card ▸</t>
        </is>
      </c>
      <c r="S544" s="85" t="inlineStr">
        <is>
          <t>Engineering &amp; Architecture</t>
        </is>
      </c>
      <c r="T544" s="86" t="inlineStr">
        <is>
          <t>Solution &amp; Technical Architecture</t>
        </is>
      </c>
      <c r="U544" s="86" t="inlineStr">
        <is>
          <t>R028</t>
        </is>
      </c>
      <c r="V544" s="86" t="inlineStr">
        <is>
          <t>Solution &amp; Technical Architecture · Manager</t>
        </is>
      </c>
      <c r="W544" s="103" t="inlineStr">
        <is>
          <t>B+</t>
        </is>
      </c>
      <c r="X544" s="86" t="inlineStr">
        <is>
          <t>B+ · Player-Coach</t>
        </is>
      </c>
      <c r="Y544" s="86" t="inlineStr">
        <is>
          <t>Practice Lead – Solution &amp; Technical Architecture · Player-Coach</t>
        </is>
      </c>
      <c r="Z544" s="86" t="n"/>
      <c r="AA544" s="86" t="inlineStr">
        <is>
          <t>Placed at B+ by the evidence: six ratings × market-derived weights and rules R1–R13 · no move needed for the reporting line</t>
        </is>
      </c>
      <c r="AB544" s="86" t="n"/>
      <c r="AC544" s="88" t="inlineStr">
        <is>
          <t>C1</t>
        </is>
      </c>
      <c r="AD544" s="21" t="inlineStr">
        <is>
          <t>High · 17.2 yrs vs market 9–14 yrs for B+</t>
        </is>
      </c>
      <c r="AE544" s="21" t="inlineStr">
        <is>
          <t>6 direct reports · norm 3–6 direct reports with ≥ 40% of time on own delivery · McKinsey player/coach 3–5; Google Tech Lead Manager</t>
        </is>
      </c>
      <c r="AF544" s="21" t="inlineStr">
        <is>
          <t>P5–P6 / M4–M5 · SFIA 5 Ensure, advise</t>
        </is>
      </c>
      <c r="AG544" s="89" t="str">
        <f>IFERROR(IF(INDEX(RM_I_C,MATCH($U544,RM_KEY,0))="","",INDEX(RM_I_C,MATCH($U544,RM_KEY,0))),"")</f>
        <v>H</v>
      </c>
      <c r="AH544" s="90" t="str">
        <f>IFERROR(IF(INDEX(RM_I_Au,MATCH($U544,RM_KEY,0))="","",INDEX(RM_I_Au,MATCH($U544,RM_KEY,0))),"")</f>
        <v>M</v>
      </c>
      <c r="AI544" s="90" t="str">
        <f>IFERROR(IF(INDEX(RM_I_Ac,MATCH($U544,RM_KEY,0))="","",INDEX(RM_I_Ac,MATCH($U544,RM_KEY,0))),"")</f>
        <v>L</v>
      </c>
      <c r="AJ544" s="90" t="str">
        <f>IFERROR(IF(INDEX(RM_I_L,MATCH($U544,RM_KEY,0))="","",INDEX(RM_I_L,MATCH($U544,RM_KEY,0))),"")</f>
        <v>M</v>
      </c>
      <c r="AK544" s="90" t="str">
        <f>IFERROR(IF(INDEX(RM_I_BI,MATCH($U544,RM_KEY,0))="","",INDEX(RM_I_BI,MATCH($U544,RM_KEY,0))),"")</f>
        <v>L</v>
      </c>
      <c r="AL544" s="90" t="str">
        <f>IFERROR(IF(INDEX(RM_I_Exp,MATCH($U544,RM_KEY,0))="","",INDEX(RM_I_Exp,MATCH($U544,RM_KEY,0))),"")</f>
        <v>L</v>
      </c>
      <c r="AM544" s="90" t="str">
        <f>IFERROR(IF(INDEX(RM_I_Edu,MATCH($U544,RM_KEY,0))="","",INDEX(RM_I_Edu,MATCH($U544,RM_KEY,0))),"")</f>
        <v>L</v>
      </c>
      <c r="AN544" s="91" t="str">
        <f>IFERROR(IF(INDEX(RM_M_C,MATCH($U544,RM_KEY,0))="","",INDEX(RM_M_C,MATCH($U544,RM_KEY,0))),"")</f>
        <v>H</v>
      </c>
      <c r="AO544" s="92" t="str">
        <f>IFERROR(IF(INDEX(RM_M_Au,MATCH($U544,RM_KEY,0))="","",INDEX(RM_M_Au,MATCH($U544,RM_KEY,0))),"")</f>
        <v>M</v>
      </c>
      <c r="AP544" s="92" t="str">
        <f>IFERROR(IF(INDEX(RM_M_Ac,MATCH($U544,RM_KEY,0))="","",INDEX(RM_M_Ac,MATCH($U544,RM_KEY,0))),"")</f>
        <v>M</v>
      </c>
      <c r="AQ544" s="92" t="str">
        <f>IFERROR(IF(INDEX(RM_M_L,MATCH($U544,RM_KEY,0))="","",INDEX(RM_M_L,MATCH($U544,RM_KEY,0))),"")</f>
        <v>M</v>
      </c>
      <c r="AR544" s="92" t="str">
        <f>IFERROR(IF(INDEX(RM_M_BI,MATCH($U544,RM_KEY,0))="","",INDEX(RM_M_BI,MATCH($U544,RM_KEY,0))),"")</f>
        <v>L</v>
      </c>
      <c r="AS544" s="92" t="str">
        <f>IFERROR(IF(INDEX(RM_M_Exp,MATCH($U544,RM_KEY,0))="","",INDEX(RM_M_Exp,MATCH($U544,RM_KEY,0))),"")</f>
        <v>L</v>
      </c>
      <c r="AT544" s="92" t="str">
        <f>IFERROR(IF(INDEX(RM_M_Edu,MATCH($U544,RM_KEY,0))="","",INDEX(RM_M_Edu,MATCH($U544,RM_KEY,0))),"")</f>
        <v>L</v>
      </c>
      <c r="AU544" s="93" t="str">
        <f>IFERROR(IF(INDEX(RM_L_C,MATCH($U544,RM_KEY,0))="","",INDEX(RM_L_C,MATCH($U544,RM_KEY,0))),"")</f>
        <v/>
      </c>
      <c r="AV544" s="94" t="str">
        <f>IFERROR(IF(INDEX(RM_L_Au,MATCH($U544,RM_KEY,0))="","",INDEX(RM_L_Au,MATCH($U544,RM_KEY,0))),"")</f>
        <v/>
      </c>
      <c r="AW544" s="94" t="str">
        <f>IFERROR(IF(INDEX(RM_L_Ac,MATCH($U544,RM_KEY,0))="","",INDEX(RM_L_Ac,MATCH($U544,RM_KEY,0))),"")</f>
        <v/>
      </c>
      <c r="AX544" s="94" t="str">
        <f>IFERROR(IF(INDEX(RM_L_L,MATCH($U544,RM_KEY,0))="","",INDEX(RM_L_L,MATCH($U544,RM_KEY,0))),"")</f>
        <v/>
      </c>
      <c r="AY544" s="94" t="str">
        <f>IFERROR(IF(INDEX(RM_L_BI,MATCH($U544,RM_KEY,0))="","",INDEX(RM_L_BI,MATCH($U544,RM_KEY,0))),"")</f>
        <v/>
      </c>
      <c r="AZ544" s="94" t="str">
        <f>IFERROR(IF(INDEX(RM_L_Exp,MATCH($U544,RM_KEY,0))="","",INDEX(RM_L_Exp,MATCH($U544,RM_KEY,0))),"")</f>
        <v/>
      </c>
      <c r="BA544" s="94" t="str">
        <f>IFERROR(IF(INDEX(RM_L_Edu,MATCH($U544,RM_KEY,0))="","",INDEX(RM_L_Edu,MATCH($U544,RM_KEY,0))),"")</f>
        <v/>
      </c>
      <c r="BB544" s="89" t="inlineStr">
        <is>
          <t>M</t>
        </is>
      </c>
      <c r="BC544" s="90" t="inlineStr">
        <is>
          <t>M</t>
        </is>
      </c>
      <c r="BD544" s="90" t="inlineStr">
        <is>
          <t>M</t>
        </is>
      </c>
      <c r="BE544" s="90" t="inlineStr">
        <is>
          <t>L</t>
        </is>
      </c>
      <c r="BF544" s="90" t="inlineStr">
        <is>
          <t>M</t>
        </is>
      </c>
      <c r="BG544" s="90" t="inlineStr">
        <is>
          <t>H</t>
        </is>
      </c>
      <c r="BH544" s="90" t="inlineStr">
        <is>
          <t>L</t>
        </is>
      </c>
      <c r="BI544" s="93" t="n"/>
      <c r="BJ544" s="94" t="n"/>
      <c r="BK544" s="94" t="n"/>
      <c r="BL544" s="94" t="n"/>
      <c r="BM544" s="94" t="n"/>
      <c r="BN544" s="94" t="n"/>
      <c r="BO544" s="94" t="n"/>
      <c r="BP544" s="63" t="n"/>
      <c r="BQ544" s="95" t="str">
        <f>IF(CY544=0,"",IF(BP544&lt;&gt;"",BP544,IF(LEFT(W544,1)="X",W544,IF(OR(W544="B+",W544="C+"),INDEX(LAD_PC,MAX(1,MIN(14,MATCH(W544,LAD_PC,0)+IF((DA544-CZ544)&gt;=0.5,1,IF((DA544-CZ544)&lt;=-0.5,-1,0))))),INDEX(LAD_STD,MAX(1,MIN(12,MATCH(W544,LAD_STD,0)+IF((DA544-CZ544)&gt;=0.5,1,IF((DA544-CZ544)&lt;=-0.5,-1,0)))))))))</f>
        <v/>
      </c>
      <c r="BR544" s="86" t="str">
        <f>IF(BQ544="","",IFERROR(CHOOSE(INDEX(B_RANK,MATCH(BQ544,B_LVL,0)),"Band A · Practitioner","Band B · Specialist / Manager","B+ · Player-Coach","Band C · Principal / Head","C+ · Player-Coach","Band D · Business leadership","Band E · Enterprise leadership"),"Band X · Consultant"))</f>
        <v/>
      </c>
      <c r="BS544" s="86" t="str">
        <f>IF(BQ544="","",IF(BQ544=W544,"• Same",IF(INDEX(B_VAL,MATCH(BQ544,B_LVL,0))&gt;INDEX(B_VAL,MATCH(W544,B_LVL,0)),"▲ Up","▼ Down")))</f>
        <v/>
      </c>
      <c r="BT544" s="95" t="str">
        <f>IF(BQ544&lt;&gt;"",BQ544,W544)</f>
        <v>B+</v>
      </c>
      <c r="BU544" s="86" t="str">
        <f>IFERROR(IF($H544="","—",IF(OR(LEFT(BT544,1)="X",LEFT(INDEX($BT$7:$BT$592,MATCH($H544,$D$7:$D$592,0)),1)="X"),"—",IF(AND(LEFT(BT544,1)="E",LEFT(INDEX($BT$7:$BT$592,MATCH($H544,$D$7:$D$592,0)),1)="E"),"Exception · Band E",IF(INDEX(B_VAL,MATCH(BT544,B_LVL,0))&gt;=INDEX(B_VAL,MATCH(INDEX($BT$7:$BT$592,MATCH($H544,$D$7:$D$592,0)),B_LVL,0)),"⚠ At or above the manager",IF(INDEX(B_RANK,MATCH(BT544,B_LVL,0))=INDEX(B_RANK,MATCH(INDEX($BT$7:$BT$592,MATCH($H544,$D$7:$D$592,0)),B_LVL,0)),"⚠ Same band as the manager","OK"))))),"—")</f>
        <v>OK</v>
      </c>
      <c r="BV544" s="64" t="n"/>
      <c r="BW544" s="20">
        <f>IFERROR(INDEX(LMH_PTS,MATCH(AG544,LMH_KEY,0)),0)</f>
        <v>9</v>
      </c>
      <c r="BX544" s="21">
        <f>IFERROR(INDEX(LMH_PTS,MATCH(AH544,LMH_KEY,0)),0)</f>
        <v>3</v>
      </c>
      <c r="BY544" s="21">
        <f>IFERROR(INDEX(LMH_PTS,MATCH(AI544,LMH_KEY,0)),0)</f>
        <v>1</v>
      </c>
      <c r="BZ544" s="21">
        <f>IFERROR(INDEX(LMH_PTS,MATCH(AJ544,LMH_KEY,0)),0)</f>
        <v>3</v>
      </c>
      <c r="CA544" s="21">
        <f>IFERROR(INDEX(LMH_PTS,MATCH(AK544,LMH_KEY,0)),0)</f>
        <v>1</v>
      </c>
      <c r="CB544" s="21">
        <f>IFERROR(INDEX(LMH_PTS,MATCH(AL544,LMH_KEY,0)),0)</f>
        <v>1</v>
      </c>
      <c r="CC544" s="21">
        <f>IFERROR(INDEX(LMH_PTS,MATCH(AM544,LMH_KEY,0)),0)</f>
        <v>1</v>
      </c>
      <c r="CD544" s="21">
        <f>IFERROR(INDEX(LMH_PTS,MATCH(IF(AU544&lt;&gt;"",AU544,AG544),LMH_KEY,0)),0)</f>
        <v>9</v>
      </c>
      <c r="CE544" s="21">
        <f>IFERROR(INDEX(LMH_PTS,MATCH(IF(AV544&lt;&gt;"",AV544,AH544),LMH_KEY,0)),0)</f>
        <v>3</v>
      </c>
      <c r="CF544" s="21">
        <f>IFERROR(INDEX(LMH_PTS,MATCH(IF(AW544&lt;&gt;"",AW544,AI544),LMH_KEY,0)),0)</f>
        <v>1</v>
      </c>
      <c r="CG544" s="21">
        <f>IFERROR(INDEX(LMH_PTS,MATCH(IF(AX544&lt;&gt;"",AX544,AJ544),LMH_KEY,0)),0)</f>
        <v>3</v>
      </c>
      <c r="CH544" s="21">
        <f>IFERROR(INDEX(LMH_PTS,MATCH(IF(AY544&lt;&gt;"",AY544,AK544),LMH_KEY,0)),0)</f>
        <v>1</v>
      </c>
      <c r="CI544" s="21">
        <f>IFERROR(INDEX(LMH_PTS,MATCH(IF(AZ544&lt;&gt;"",AZ544,AL544),LMH_KEY,0)),0)</f>
        <v>1</v>
      </c>
      <c r="CJ544" s="21">
        <f>IFERROR(INDEX(LMH_PTS,MATCH(IF(BA544&lt;&gt;"",BA544,AM544),LMH_KEY,0)),0)</f>
        <v>1</v>
      </c>
      <c r="CK544" s="21">
        <f>IF(BB544="",0,IFERROR(INDEX(LMH_STEP,MATCH(BB544,LMH_KEY,0)),0))</f>
        <v>0</v>
      </c>
      <c r="CL544" s="21">
        <f>IF(BC544="",0,IFERROR(INDEX(LMH_STEP,MATCH(BC544,LMH_KEY,0)),0))</f>
        <v>0</v>
      </c>
      <c r="CM544" s="21">
        <f>IF(BD544="",0,IFERROR(INDEX(LMH_STEP,MATCH(BD544,LMH_KEY,0)),0))</f>
        <v>0</v>
      </c>
      <c r="CN544" s="21">
        <f>IF(BE544="",0,IFERROR(INDEX(LMH_STEP,MATCH(BE544,LMH_KEY,0)),0))</f>
        <v>-1</v>
      </c>
      <c r="CO544" s="21">
        <f>IF(BF544="",0,IFERROR(INDEX(LMH_STEP,MATCH(BF544,LMH_KEY,0)),0))</f>
        <v>0</v>
      </c>
      <c r="CP544" s="21">
        <f>IF(BG544="",0,IFERROR(INDEX(LMH_STEP,MATCH(BG544,LMH_KEY,0)),0))</f>
        <v>1</v>
      </c>
      <c r="CQ544" s="21">
        <f>IF(BH544="",0,IFERROR(INDEX(LMH_STEP,MATCH(BH544,LMH_KEY,0)),0))</f>
        <v>-1</v>
      </c>
      <c r="CR544" s="21">
        <f>IF(BI544&lt;&gt;"",IFERROR(INDEX(LMH_STEP,MATCH(BI544,LMH_KEY,0)),0),CK544)</f>
        <v>0</v>
      </c>
      <c r="CS544" s="21">
        <f>IF(BJ544&lt;&gt;"",IFERROR(INDEX(LMH_STEP,MATCH(BJ544,LMH_KEY,0)),0),CL544)</f>
        <v>0</v>
      </c>
      <c r="CT544" s="21">
        <f>IF(BK544&lt;&gt;"",IFERROR(INDEX(LMH_STEP,MATCH(BK544,LMH_KEY,0)),0),CM544)</f>
        <v>0</v>
      </c>
      <c r="CU544" s="21">
        <f>IF(BL544&lt;&gt;"",IFERROR(INDEX(LMH_STEP,MATCH(BL544,LMH_KEY,0)),0),CN544)</f>
        <v>-1</v>
      </c>
      <c r="CV544" s="21">
        <f>IF(BM544&lt;&gt;"",IFERROR(INDEX(LMH_STEP,MATCH(BM544,LMH_KEY,0)),0),CO544)</f>
        <v>0</v>
      </c>
      <c r="CW544" s="21">
        <f>IF(BN544&lt;&gt;"",IFERROR(INDEX(LMH_STEP,MATCH(BN544,LMH_KEY,0)),0),CP544)</f>
        <v>1</v>
      </c>
      <c r="CX544" s="21">
        <f>IF(BO544&lt;&gt;"",IFERROR(INDEX(LMH_STEP,MATCH(BO544,LMH_KEY,0)),0),CQ544)</f>
        <v>-1</v>
      </c>
      <c r="CY544" s="21">
        <f>COUNTA(BI544:BO544)+IF(BP544&lt;&gt;"",1,0)+IFERROR(INDEX(RM_LCNT,MATCH($U544,RM_KEY,0)),0)</f>
        <v>0</v>
      </c>
      <c r="CZ544" s="21">
        <f>IF((BW544+BX544+BY544+BZ544+CA544+CB544+CC544)=0,0,(BW544*CK544+BX544*CL544+BY544*CM544+BZ544*CN544+CA544*CO544+CB544*CP544+CC544*CQ544)/(BW544+BX544+BY544+BZ544+CA544+CB544+CC544))</f>
        <v>-0.157894736842105</v>
      </c>
      <c r="DA544" s="21">
        <f>IF((CD544+CE544+CF544+CG544+CH544+CI544+CJ544)=0,0,(CD544*CR544+CE544*CS544+CF544*CT544+CG544*CU544+CH544*CV544+CI544*CW544+CJ544*CX544)/(CD544+CE544+CF544+CG544+CH544+CI544+CJ544))</f>
        <v>-0.157894736842105</v>
      </c>
    </row>
    <row r="545" ht="70" customHeight="1">
      <c r="A545" s="59" t="inlineStr">
        <is>
          <t>iFile</t>
        </is>
      </c>
      <c r="B545" s="17" t="inlineStr">
        <is>
          <t>Technology</t>
        </is>
      </c>
      <c r="C545" s="17" t="n">
        <v>2</v>
      </c>
      <c r="D545" s="17" t="inlineStr">
        <is>
          <t>IRIS2082</t>
        </is>
      </c>
      <c r="E545" s="17" t="inlineStr">
        <is>
          <t>Giridhar Singh</t>
        </is>
      </c>
      <c r="F545" s="17" t="inlineStr">
        <is>
          <t>Technical Architect</t>
        </is>
      </c>
      <c r="G545" s="17" t="inlineStr">
        <is>
          <t>Suman Kumar</t>
        </is>
      </c>
      <c r="H545" s="17" t="inlineStr">
        <is>
          <t>IRIS1689</t>
        </is>
      </c>
      <c r="I545" s="17" t="n">
        <v>17.9</v>
      </c>
      <c r="J545" s="17" t="inlineStr">
        <is>
          <t>B.SC</t>
        </is>
      </c>
      <c r="K545" s="17" t="inlineStr">
        <is>
          <t>L3 – Professional / Associate</t>
        </is>
      </c>
      <c r="L545" s="82" t="inlineStr">
        <is>
          <t>20 of 20</t>
        </is>
      </c>
      <c r="M545" s="83" t="n"/>
      <c r="N54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45" s="83" t="inlineStr">
        <is>
          <t>Latest rating: 2 · Potential: Low · 9-box: Performance Risk</t>
        </is>
      </c>
      <c r="P545" s="83" t="inlineStr">
        <is>
          <t>Complexity &amp; Expertise: B3: Architecture for Mini iFile: HLD, LLD, database design for all modules, Tadawul and WebForm integrations → moved down 0.5
Autonomy &amp; Decision: B1: Decides technical design, implementation approach and code standards for the platform → moved down 1
Accountability &amp; Impact: B1: Accountable for technical architecture, solution design and technical decisions of the Mini iFile platform → moved down 1
Leadership &amp; Strategy: B1: Provides technical leadership to the build team; leads design and implementation; no direct reports → moved down 1</t>
        </is>
      </c>
      <c r="Q545" s="84" t="inlineStr">
        <is>
          <t>Open ▸</t>
        </is>
      </c>
      <c r="R545" s="84" t="inlineStr">
        <is>
          <t>Card ▸</t>
        </is>
      </c>
      <c r="S545" s="85" t="inlineStr">
        <is>
          <t>Engineering &amp; Architecture</t>
        </is>
      </c>
      <c r="T545" s="86" t="inlineStr">
        <is>
          <t>Solution &amp; Technical Architecture</t>
        </is>
      </c>
      <c r="U545" s="86" t="inlineStr">
        <is>
          <t>R027</t>
        </is>
      </c>
      <c r="V545" s="86" t="inlineStr">
        <is>
          <t>Solution &amp; Technical Architecture · IC</t>
        </is>
      </c>
      <c r="W545" s="99" t="inlineStr">
        <is>
          <t>B3</t>
        </is>
      </c>
      <c r="X545" s="86" t="inlineStr">
        <is>
          <t>Band B · Specialist / Manager</t>
        </is>
      </c>
      <c r="Y545" s="86" t="inlineStr">
        <is>
          <t>Associate Technical Architect</t>
        </is>
      </c>
      <c r="Z545" s="100" t="inlineStr">
        <is>
          <t>Technical Architect → Associate Technical Architect</t>
        </is>
      </c>
      <c r="AA545" s="86" t="inlineStr">
        <is>
          <t>Placed at B3 by the evidence: six ratings × market-derived weights and rules R1–R13 · no move needed for the reporting line</t>
        </is>
      </c>
      <c r="AB545" s="86" t="n"/>
      <c r="AC545" s="88" t="inlineStr">
        <is>
          <t>C1</t>
        </is>
      </c>
      <c r="AD545" s="21" t="inlineStr">
        <is>
          <t>High · 17.9 yrs vs market 8–13 yrs for B3</t>
        </is>
      </c>
      <c r="AE545" s="21" t="n"/>
      <c r="AF545" s="21" t="inlineStr">
        <is>
          <t>P5 / M4 · SFIA 5 Ensure, advise</t>
        </is>
      </c>
      <c r="AG545" s="89" t="str">
        <f>IFERROR(IF(INDEX(RM_I_C,MATCH($U545,RM_KEY,0))="","",INDEX(RM_I_C,MATCH($U545,RM_KEY,0))),"")</f>
        <v>H</v>
      </c>
      <c r="AH545" s="90" t="str">
        <f>IFERROR(IF(INDEX(RM_I_Au,MATCH($U545,RM_KEY,0))="","",INDEX(RM_I_Au,MATCH($U545,RM_KEY,0))),"")</f>
        <v>M</v>
      </c>
      <c r="AI545" s="90" t="str">
        <f>IFERROR(IF(INDEX(RM_I_Ac,MATCH($U545,RM_KEY,0))="","",INDEX(RM_I_Ac,MATCH($U545,RM_KEY,0))),"")</f>
        <v>L</v>
      </c>
      <c r="AJ545" s="90" t="str">
        <f>IFERROR(IF(INDEX(RM_I_L,MATCH($U545,RM_KEY,0))="","",INDEX(RM_I_L,MATCH($U545,RM_KEY,0))),"")</f>
        <v>L</v>
      </c>
      <c r="AK545" s="90" t="str">
        <f>IFERROR(IF(INDEX(RM_I_BI,MATCH($U545,RM_KEY,0))="","",INDEX(RM_I_BI,MATCH($U545,RM_KEY,0))),"")</f>
        <v>L</v>
      </c>
      <c r="AL545" s="90" t="str">
        <f>IFERROR(IF(INDEX(RM_I_Exp,MATCH($U545,RM_KEY,0))="","",INDEX(RM_I_Exp,MATCH($U545,RM_KEY,0))),"")</f>
        <v>L</v>
      </c>
      <c r="AM545" s="90" t="str">
        <f>IFERROR(IF(INDEX(RM_I_Edu,MATCH($U545,RM_KEY,0))="","",INDEX(RM_I_Edu,MATCH($U545,RM_KEY,0))),"")</f>
        <v>L</v>
      </c>
      <c r="AN545" s="91" t="str">
        <f>IFERROR(IF(INDEX(RM_M_C,MATCH($U545,RM_KEY,0))="","",INDEX(RM_M_C,MATCH($U545,RM_KEY,0))),"")</f>
        <v>H</v>
      </c>
      <c r="AO545" s="92" t="str">
        <f>IFERROR(IF(INDEX(RM_M_Au,MATCH($U545,RM_KEY,0))="","",INDEX(RM_M_Au,MATCH($U545,RM_KEY,0))),"")</f>
        <v>M</v>
      </c>
      <c r="AP545" s="92" t="str">
        <f>IFERROR(IF(INDEX(RM_M_Ac,MATCH($U545,RM_KEY,0))="","",INDEX(RM_M_Ac,MATCH($U545,RM_KEY,0))),"")</f>
        <v>M</v>
      </c>
      <c r="AQ545" s="92" t="str">
        <f>IFERROR(IF(INDEX(RM_M_L,MATCH($U545,RM_KEY,0))="","",INDEX(RM_M_L,MATCH($U545,RM_KEY,0))),"")</f>
        <v>L</v>
      </c>
      <c r="AR545" s="92" t="str">
        <f>IFERROR(IF(INDEX(RM_M_BI,MATCH($U545,RM_KEY,0))="","",INDEX(RM_M_BI,MATCH($U545,RM_KEY,0))),"")</f>
        <v>L</v>
      </c>
      <c r="AS545" s="92" t="str">
        <f>IFERROR(IF(INDEX(RM_M_Exp,MATCH($U545,RM_KEY,0))="","",INDEX(RM_M_Exp,MATCH($U545,RM_KEY,0))),"")</f>
        <v>L</v>
      </c>
      <c r="AT545" s="92" t="str">
        <f>IFERROR(IF(INDEX(RM_M_Edu,MATCH($U545,RM_KEY,0))="","",INDEX(RM_M_Edu,MATCH($U545,RM_KEY,0))),"")</f>
        <v>L</v>
      </c>
      <c r="AU545" s="93" t="str">
        <f>IFERROR(IF(INDEX(RM_L_C,MATCH($U545,RM_KEY,0))="","",INDEX(RM_L_C,MATCH($U545,RM_KEY,0))),"")</f>
        <v/>
      </c>
      <c r="AV545" s="94" t="str">
        <f>IFERROR(IF(INDEX(RM_L_Au,MATCH($U545,RM_KEY,0))="","",INDEX(RM_L_Au,MATCH($U545,RM_KEY,0))),"")</f>
        <v/>
      </c>
      <c r="AW545" s="94" t="str">
        <f>IFERROR(IF(INDEX(RM_L_Ac,MATCH($U545,RM_KEY,0))="","",INDEX(RM_L_Ac,MATCH($U545,RM_KEY,0))),"")</f>
        <v/>
      </c>
      <c r="AX545" s="94" t="str">
        <f>IFERROR(IF(INDEX(RM_L_L,MATCH($U545,RM_KEY,0))="","",INDEX(RM_L_L,MATCH($U545,RM_KEY,0))),"")</f>
        <v/>
      </c>
      <c r="AY545" s="94" t="str">
        <f>IFERROR(IF(INDEX(RM_L_BI,MATCH($U545,RM_KEY,0))="","",INDEX(RM_L_BI,MATCH($U545,RM_KEY,0))),"")</f>
        <v/>
      </c>
      <c r="AZ545" s="94" t="str">
        <f>IFERROR(IF(INDEX(RM_L_Exp,MATCH($U545,RM_KEY,0))="","",INDEX(RM_L_Exp,MATCH($U545,RM_KEY,0))),"")</f>
        <v/>
      </c>
      <c r="BA545" s="94" t="str">
        <f>IFERROR(IF(INDEX(RM_L_Edu,MATCH($U545,RM_KEY,0))="","",INDEX(RM_L_Edu,MATCH($U545,RM_KEY,0))),"")</f>
        <v/>
      </c>
      <c r="BB545" s="89" t="inlineStr">
        <is>
          <t>M</t>
        </is>
      </c>
      <c r="BC545" s="90" t="inlineStr">
        <is>
          <t>M</t>
        </is>
      </c>
      <c r="BD545" s="90" t="inlineStr">
        <is>
          <t>M</t>
        </is>
      </c>
      <c r="BE545" s="90" t="inlineStr">
        <is>
          <t>L</t>
        </is>
      </c>
      <c r="BF545" s="90" t="inlineStr">
        <is>
          <t>M</t>
        </is>
      </c>
      <c r="BG545" s="90" t="inlineStr">
        <is>
          <t>H</t>
        </is>
      </c>
      <c r="BH545" s="90" t="inlineStr">
        <is>
          <t>L</t>
        </is>
      </c>
      <c r="BI545" s="93" t="n"/>
      <c r="BJ545" s="94" t="n"/>
      <c r="BK545" s="94" t="n"/>
      <c r="BL545" s="94" t="n"/>
      <c r="BM545" s="94" t="n"/>
      <c r="BN545" s="94" t="n"/>
      <c r="BO545" s="94" t="n"/>
      <c r="BP545" s="63" t="n"/>
      <c r="BQ545" s="95" t="str">
        <f>IF(CY545=0,"",IF(BP545&lt;&gt;"",BP545,IF(LEFT(W545,1)="X",W545,IF(OR(W545="B+",W545="C+"),INDEX(LAD_PC,MAX(1,MIN(14,MATCH(W545,LAD_PC,0)+IF((DA545-CZ545)&gt;=0.5,1,IF((DA545-CZ545)&lt;=-0.5,-1,0))))),INDEX(LAD_STD,MAX(1,MIN(12,MATCH(W545,LAD_STD,0)+IF((DA545-CZ545)&gt;=0.5,1,IF((DA545-CZ545)&lt;=-0.5,-1,0)))))))))</f>
        <v/>
      </c>
      <c r="BR545" s="86" t="str">
        <f>IF(BQ545="","",IFERROR(CHOOSE(INDEX(B_RANK,MATCH(BQ545,B_LVL,0)),"Band A · Practitioner","Band B · Specialist / Manager","B+ · Player-Coach","Band C · Principal / Head","C+ · Player-Coach","Band D · Business leadership","Band E · Enterprise leadership"),"Band X · Consultant"))</f>
        <v/>
      </c>
      <c r="BS545" s="86" t="str">
        <f>IF(BQ545="","",IF(BQ545=W545,"• Same",IF(INDEX(B_VAL,MATCH(BQ545,B_LVL,0))&gt;INDEX(B_VAL,MATCH(W545,B_LVL,0)),"▲ Up","▼ Down")))</f>
        <v/>
      </c>
      <c r="BT545" s="95" t="str">
        <f>IF(BQ545&lt;&gt;"",BQ545,W545)</f>
        <v>B3</v>
      </c>
      <c r="BU545" s="86" t="str">
        <f>IFERROR(IF($H545="","—",IF(OR(LEFT(BT545,1)="X",LEFT(INDEX($BT$7:$BT$592,MATCH($H545,$D$7:$D$592,0)),1)="X"),"—",IF(AND(LEFT(BT545,1)="E",LEFT(INDEX($BT$7:$BT$592,MATCH($H545,$D$7:$D$592,0)),1)="E"),"Exception · Band E",IF(INDEX(B_VAL,MATCH(BT545,B_LVL,0))&gt;=INDEX(B_VAL,MATCH(INDEX($BT$7:$BT$592,MATCH($H545,$D$7:$D$592,0)),B_LVL,0)),"⚠ At or above the manager",IF(INDEX(B_RANK,MATCH(BT545,B_LVL,0))=INDEX(B_RANK,MATCH(INDEX($BT$7:$BT$592,MATCH($H545,$D$7:$D$592,0)),B_LVL,0)),"⚠ Same band as the manager","OK"))))),"—")</f>
        <v>OK</v>
      </c>
      <c r="BV545" s="64" t="n"/>
      <c r="BW545" s="20">
        <f>IFERROR(INDEX(LMH_PTS,MATCH(AG545,LMH_KEY,0)),0)</f>
        <v>9</v>
      </c>
      <c r="BX545" s="21">
        <f>IFERROR(INDEX(LMH_PTS,MATCH(AH545,LMH_KEY,0)),0)</f>
        <v>3</v>
      </c>
      <c r="BY545" s="21">
        <f>IFERROR(INDEX(LMH_PTS,MATCH(AI545,LMH_KEY,0)),0)</f>
        <v>1</v>
      </c>
      <c r="BZ545" s="21">
        <f>IFERROR(INDEX(LMH_PTS,MATCH(AJ545,LMH_KEY,0)),0)</f>
        <v>1</v>
      </c>
      <c r="CA545" s="21">
        <f>IFERROR(INDEX(LMH_PTS,MATCH(AK545,LMH_KEY,0)),0)</f>
        <v>1</v>
      </c>
      <c r="CB545" s="21">
        <f>IFERROR(INDEX(LMH_PTS,MATCH(AL545,LMH_KEY,0)),0)</f>
        <v>1</v>
      </c>
      <c r="CC545" s="21">
        <f>IFERROR(INDEX(LMH_PTS,MATCH(AM545,LMH_KEY,0)),0)</f>
        <v>1</v>
      </c>
      <c r="CD545" s="21">
        <f>IFERROR(INDEX(LMH_PTS,MATCH(IF(AU545&lt;&gt;"",AU545,AG545),LMH_KEY,0)),0)</f>
        <v>9</v>
      </c>
      <c r="CE545" s="21">
        <f>IFERROR(INDEX(LMH_PTS,MATCH(IF(AV545&lt;&gt;"",AV545,AH545),LMH_KEY,0)),0)</f>
        <v>3</v>
      </c>
      <c r="CF545" s="21">
        <f>IFERROR(INDEX(LMH_PTS,MATCH(IF(AW545&lt;&gt;"",AW545,AI545),LMH_KEY,0)),0)</f>
        <v>1</v>
      </c>
      <c r="CG545" s="21">
        <f>IFERROR(INDEX(LMH_PTS,MATCH(IF(AX545&lt;&gt;"",AX545,AJ545),LMH_KEY,0)),0)</f>
        <v>1</v>
      </c>
      <c r="CH545" s="21">
        <f>IFERROR(INDEX(LMH_PTS,MATCH(IF(AY545&lt;&gt;"",AY545,AK545),LMH_KEY,0)),0)</f>
        <v>1</v>
      </c>
      <c r="CI545" s="21">
        <f>IFERROR(INDEX(LMH_PTS,MATCH(IF(AZ545&lt;&gt;"",AZ545,AL545),LMH_KEY,0)),0)</f>
        <v>1</v>
      </c>
      <c r="CJ545" s="21">
        <f>IFERROR(INDEX(LMH_PTS,MATCH(IF(BA545&lt;&gt;"",BA545,AM545),LMH_KEY,0)),0)</f>
        <v>1</v>
      </c>
      <c r="CK545" s="21">
        <f>IF(BB545="",0,IFERROR(INDEX(LMH_STEP,MATCH(BB545,LMH_KEY,0)),0))</f>
        <v>0</v>
      </c>
      <c r="CL545" s="21">
        <f>IF(BC545="",0,IFERROR(INDEX(LMH_STEP,MATCH(BC545,LMH_KEY,0)),0))</f>
        <v>0</v>
      </c>
      <c r="CM545" s="21">
        <f>IF(BD545="",0,IFERROR(INDEX(LMH_STEP,MATCH(BD545,LMH_KEY,0)),0))</f>
        <v>0</v>
      </c>
      <c r="CN545" s="21">
        <f>IF(BE545="",0,IFERROR(INDEX(LMH_STEP,MATCH(BE545,LMH_KEY,0)),0))</f>
        <v>-1</v>
      </c>
      <c r="CO545" s="21">
        <f>IF(BF545="",0,IFERROR(INDEX(LMH_STEP,MATCH(BF545,LMH_KEY,0)),0))</f>
        <v>0</v>
      </c>
      <c r="CP545" s="21">
        <f>IF(BG545="",0,IFERROR(INDEX(LMH_STEP,MATCH(BG545,LMH_KEY,0)),0))</f>
        <v>1</v>
      </c>
      <c r="CQ545" s="21">
        <f>IF(BH545="",0,IFERROR(INDEX(LMH_STEP,MATCH(BH545,LMH_KEY,0)),0))</f>
        <v>-1</v>
      </c>
      <c r="CR545" s="21">
        <f>IF(BI545&lt;&gt;"",IFERROR(INDEX(LMH_STEP,MATCH(BI545,LMH_KEY,0)),0),CK545)</f>
        <v>0</v>
      </c>
      <c r="CS545" s="21">
        <f>IF(BJ545&lt;&gt;"",IFERROR(INDEX(LMH_STEP,MATCH(BJ545,LMH_KEY,0)),0),CL545)</f>
        <v>0</v>
      </c>
      <c r="CT545" s="21">
        <f>IF(BK545&lt;&gt;"",IFERROR(INDEX(LMH_STEP,MATCH(BK545,LMH_KEY,0)),0),CM545)</f>
        <v>0</v>
      </c>
      <c r="CU545" s="21">
        <f>IF(BL545&lt;&gt;"",IFERROR(INDEX(LMH_STEP,MATCH(BL545,LMH_KEY,0)),0),CN545)</f>
        <v>-1</v>
      </c>
      <c r="CV545" s="21">
        <f>IF(BM545&lt;&gt;"",IFERROR(INDEX(LMH_STEP,MATCH(BM545,LMH_KEY,0)),0),CO545)</f>
        <v>0</v>
      </c>
      <c r="CW545" s="21">
        <f>IF(BN545&lt;&gt;"",IFERROR(INDEX(LMH_STEP,MATCH(BN545,LMH_KEY,0)),0),CP545)</f>
        <v>1</v>
      </c>
      <c r="CX545" s="21">
        <f>IF(BO545&lt;&gt;"",IFERROR(INDEX(LMH_STEP,MATCH(BO545,LMH_KEY,0)),0),CQ545)</f>
        <v>-1</v>
      </c>
      <c r="CY545" s="21">
        <f>COUNTA(BI545:BO545)+IF(BP545&lt;&gt;"",1,0)+IFERROR(INDEX(RM_LCNT,MATCH($U545,RM_KEY,0)),0)</f>
        <v>0</v>
      </c>
      <c r="CZ545" s="21">
        <f>IF((BW545+BX545+BY545+BZ545+CA545+CB545+CC545)=0,0,(BW545*CK545+BX545*CL545+BY545*CM545+BZ545*CN545+CA545*CO545+CB545*CP545+CC545*CQ545)/(BW545+BX545+BY545+BZ545+CA545+CB545+CC545))</f>
        <v>-0.0588235294117647</v>
      </c>
      <c r="DA545" s="21">
        <f>IF((CD545+CE545+CF545+CG545+CH545+CI545+CJ545)=0,0,(CD545*CR545+CE545*CS545+CF545*CT545+CG545*CU545+CH545*CV545+CI545*CW545+CJ545*CX545)/(CD545+CE545+CF545+CG545+CH545+CI545+CJ545))</f>
        <v>-0.0588235294117647</v>
      </c>
    </row>
    <row r="546" ht="70" customHeight="1">
      <c r="A546" s="59" t="inlineStr">
        <is>
          <t>iFile</t>
        </is>
      </c>
      <c r="B546" s="17" t="inlineStr">
        <is>
          <t>Technology</t>
        </is>
      </c>
      <c r="C546" s="17" t="n">
        <v>2</v>
      </c>
      <c r="D546" s="17" t="inlineStr">
        <is>
          <t>IRIS2465</t>
        </is>
      </c>
      <c r="E546" s="17" t="inlineStr">
        <is>
          <t>Monisha Ubriani</t>
        </is>
      </c>
      <c r="F546" s="17" t="inlineStr">
        <is>
          <t>Lead Software Engineer</t>
        </is>
      </c>
      <c r="G546" s="17" t="inlineStr">
        <is>
          <t>Suman Kumar</t>
        </is>
      </c>
      <c r="H546" s="17" t="inlineStr">
        <is>
          <t>IRIS1689</t>
        </is>
      </c>
      <c r="I546" s="17" t="n">
        <v>11.7</v>
      </c>
      <c r="J546" s="17" t="inlineStr">
        <is>
          <t>B.E</t>
        </is>
      </c>
      <c r="K546" s="17" t="inlineStr">
        <is>
          <t>L5 – Lead · IC</t>
        </is>
      </c>
      <c r="L546" s="82" t="inlineStr">
        <is>
          <t>20 of 20</t>
        </is>
      </c>
      <c r="M546" s="83" t="n"/>
      <c r="N546"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546" s="83" t="inlineStr">
        <is>
          <t>Latest rating: 4 · Potential: High · 9-box: High Impact / Growth Talent</t>
        </is>
      </c>
      <c r="P546" s="83" t="inlineStr">
        <is>
          <t>Complexity &amp; Expertise: B1: Requirement analysis, process and solution design, test cases, code reviews, reusable AI skills → moved down 1
Autonomy &amp; Decision: B1: Gives developers day-to-day direction; decides test coverage, defect priority, team's AI tooling use → moved down 1
Accountability &amp; Impact: B1: Owns features end to end: requirement accuracy, design handed to developers, client commitments → moved down 1
Leadership &amp; Strategy: A3: Reviews code and builds; introduces AI-assisted working methods to the team → moved down 1</t>
        </is>
      </c>
      <c r="Q546" s="84" t="inlineStr">
        <is>
          <t>Open ▸</t>
        </is>
      </c>
      <c r="R546" s="84" t="inlineStr">
        <is>
          <t>Card ▸</t>
        </is>
      </c>
      <c r="S546" s="85" t="inlineStr">
        <is>
          <t>Engineering &amp; Development</t>
        </is>
      </c>
      <c r="T546" s="86" t="inlineStr">
        <is>
          <t>Backend Development</t>
        </is>
      </c>
      <c r="U546" s="86" t="inlineStr">
        <is>
          <t>R032</t>
        </is>
      </c>
      <c r="V546" s="86" t="inlineStr">
        <is>
          <t>Backend Development · IC</t>
        </is>
      </c>
      <c r="W546" s="99" t="inlineStr">
        <is>
          <t>B2</t>
        </is>
      </c>
      <c r="X546" s="86" t="inlineStr">
        <is>
          <t>Band B · Specialist / Manager</t>
        </is>
      </c>
      <c r="Y546" s="86" t="inlineStr">
        <is>
          <t>Senior Technical Specialist</t>
        </is>
      </c>
      <c r="Z546" s="86" t="n"/>
      <c r="AA546" s="86" t="inlineStr">
        <is>
          <t>Placed at B2 by the evidence: six ratings × market-derived weights and rules R1–R13 · no move needed for the reporting line</t>
        </is>
      </c>
      <c r="AB546" s="86" t="n"/>
      <c r="AC546" s="88" t="inlineStr">
        <is>
          <t>B2</t>
        </is>
      </c>
      <c r="AD546" s="21" t="inlineStr">
        <is>
          <t>High · 11.7 yrs vs market 6–10 yrs for B2</t>
        </is>
      </c>
      <c r="AE546" s="21" t="n"/>
      <c r="AF546" s="21" t="inlineStr">
        <is>
          <t>P4 / M3 · SFIA 4–5</t>
        </is>
      </c>
      <c r="AG546" s="89" t="str">
        <f>IFERROR(IF(INDEX(RM_I_C,MATCH($U546,RM_KEY,0))="","",INDEX(RM_I_C,MATCH($U546,RM_KEY,0))),"")</f>
        <v>H</v>
      </c>
      <c r="AH546" s="90" t="str">
        <f>IFERROR(IF(INDEX(RM_I_Au,MATCH($U546,RM_KEY,0))="","",INDEX(RM_I_Au,MATCH($U546,RM_KEY,0))),"")</f>
        <v>M</v>
      </c>
      <c r="AI546" s="90" t="str">
        <f>IFERROR(IF(INDEX(RM_I_Ac,MATCH($U546,RM_KEY,0))="","",INDEX(RM_I_Ac,MATCH($U546,RM_KEY,0))),"")</f>
        <v>L</v>
      </c>
      <c r="AJ546" s="90" t="str">
        <f>IFERROR(IF(INDEX(RM_I_L,MATCH($U546,RM_KEY,0))="","",INDEX(RM_I_L,MATCH($U546,RM_KEY,0))),"")</f>
        <v>L</v>
      </c>
      <c r="AK546" s="90" t="str">
        <f>IFERROR(IF(INDEX(RM_I_BI,MATCH($U546,RM_KEY,0))="","",INDEX(RM_I_BI,MATCH($U546,RM_KEY,0))),"")</f>
        <v>L</v>
      </c>
      <c r="AL546" s="90" t="str">
        <f>IFERROR(IF(INDEX(RM_I_Exp,MATCH($U546,RM_KEY,0))="","",INDEX(RM_I_Exp,MATCH($U546,RM_KEY,0))),"")</f>
        <v>L</v>
      </c>
      <c r="AM546" s="90" t="str">
        <f>IFERROR(IF(INDEX(RM_I_Edu,MATCH($U546,RM_KEY,0))="","",INDEX(RM_I_Edu,MATCH($U546,RM_KEY,0))),"")</f>
        <v>L</v>
      </c>
      <c r="AN546" s="91" t="str">
        <f>IFERROR(IF(INDEX(RM_M_C,MATCH($U546,RM_KEY,0))="","",INDEX(RM_M_C,MATCH($U546,RM_KEY,0))),"")</f>
        <v>H</v>
      </c>
      <c r="AO546" s="92" t="str">
        <f>IFERROR(IF(INDEX(RM_M_Au,MATCH($U546,RM_KEY,0))="","",INDEX(RM_M_Au,MATCH($U546,RM_KEY,0))),"")</f>
        <v>M</v>
      </c>
      <c r="AP546" s="92" t="str">
        <f>IFERROR(IF(INDEX(RM_M_Ac,MATCH($U546,RM_KEY,0))="","",INDEX(RM_M_Ac,MATCH($U546,RM_KEY,0))),"")</f>
        <v>M</v>
      </c>
      <c r="AQ546" s="92" t="str">
        <f>IFERROR(IF(INDEX(RM_M_L,MATCH($U546,RM_KEY,0))="","",INDEX(RM_M_L,MATCH($U546,RM_KEY,0))),"")</f>
        <v>L</v>
      </c>
      <c r="AR546" s="92" t="str">
        <f>IFERROR(IF(INDEX(RM_M_BI,MATCH($U546,RM_KEY,0))="","",INDEX(RM_M_BI,MATCH($U546,RM_KEY,0))),"")</f>
        <v>L</v>
      </c>
      <c r="AS546" s="92" t="str">
        <f>IFERROR(IF(INDEX(RM_M_Exp,MATCH($U546,RM_KEY,0))="","",INDEX(RM_M_Exp,MATCH($U546,RM_KEY,0))),"")</f>
        <v>L</v>
      </c>
      <c r="AT546" s="92" t="str">
        <f>IFERROR(IF(INDEX(RM_M_Edu,MATCH($U546,RM_KEY,0))="","",INDEX(RM_M_Edu,MATCH($U546,RM_KEY,0))),"")</f>
        <v>L</v>
      </c>
      <c r="AU546" s="93" t="str">
        <f>IFERROR(IF(INDEX(RM_L_C,MATCH($U546,RM_KEY,0))="","",INDEX(RM_L_C,MATCH($U546,RM_KEY,0))),"")</f>
        <v/>
      </c>
      <c r="AV546" s="94" t="str">
        <f>IFERROR(IF(INDEX(RM_L_Au,MATCH($U546,RM_KEY,0))="","",INDEX(RM_L_Au,MATCH($U546,RM_KEY,0))),"")</f>
        <v/>
      </c>
      <c r="AW546" s="94" t="str">
        <f>IFERROR(IF(INDEX(RM_L_Ac,MATCH($U546,RM_KEY,0))="","",INDEX(RM_L_Ac,MATCH($U546,RM_KEY,0))),"")</f>
        <v/>
      </c>
      <c r="AX546" s="94" t="str">
        <f>IFERROR(IF(INDEX(RM_L_L,MATCH($U546,RM_KEY,0))="","",INDEX(RM_L_L,MATCH($U546,RM_KEY,0))),"")</f>
        <v/>
      </c>
      <c r="AY546" s="94" t="str">
        <f>IFERROR(IF(INDEX(RM_L_BI,MATCH($U546,RM_KEY,0))="","",INDEX(RM_L_BI,MATCH($U546,RM_KEY,0))),"")</f>
        <v/>
      </c>
      <c r="AZ546" s="94" t="str">
        <f>IFERROR(IF(INDEX(RM_L_Exp,MATCH($U546,RM_KEY,0))="","",INDEX(RM_L_Exp,MATCH($U546,RM_KEY,0))),"")</f>
        <v/>
      </c>
      <c r="BA546" s="94" t="str">
        <f>IFERROR(IF(INDEX(RM_L_Edu,MATCH($U546,RM_KEY,0))="","",INDEX(RM_L_Edu,MATCH($U546,RM_KEY,0))),"")</f>
        <v/>
      </c>
      <c r="BB546" s="89" t="inlineStr">
        <is>
          <t>M</t>
        </is>
      </c>
      <c r="BC546" s="90" t="inlineStr">
        <is>
          <t>M</t>
        </is>
      </c>
      <c r="BD546" s="90" t="inlineStr">
        <is>
          <t>M</t>
        </is>
      </c>
      <c r="BE546" s="90" t="inlineStr">
        <is>
          <t>L</t>
        </is>
      </c>
      <c r="BF546" s="90" t="inlineStr">
        <is>
          <t>M</t>
        </is>
      </c>
      <c r="BG546" s="90" t="inlineStr">
        <is>
          <t>H</t>
        </is>
      </c>
      <c r="BH546" s="90" t="inlineStr">
        <is>
          <t>M</t>
        </is>
      </c>
      <c r="BI546" s="93" t="n"/>
      <c r="BJ546" s="94" t="n"/>
      <c r="BK546" s="94" t="n"/>
      <c r="BL546" s="94" t="n"/>
      <c r="BM546" s="94" t="n"/>
      <c r="BN546" s="94" t="n"/>
      <c r="BO546" s="94" t="n"/>
      <c r="BP546" s="63" t="n"/>
      <c r="BQ546" s="95" t="str">
        <f>IF(CY546=0,"",IF(BP546&lt;&gt;"",BP546,IF(LEFT(W546,1)="X",W546,IF(OR(W546="B+",W546="C+"),INDEX(LAD_PC,MAX(1,MIN(14,MATCH(W546,LAD_PC,0)+IF((DA546-CZ546)&gt;=0.5,1,IF((DA546-CZ546)&lt;=-0.5,-1,0))))),INDEX(LAD_STD,MAX(1,MIN(12,MATCH(W546,LAD_STD,0)+IF((DA546-CZ546)&gt;=0.5,1,IF((DA546-CZ546)&lt;=-0.5,-1,0)))))))))</f>
        <v/>
      </c>
      <c r="BR546" s="86" t="str">
        <f>IF(BQ546="","",IFERROR(CHOOSE(INDEX(B_RANK,MATCH(BQ546,B_LVL,0)),"Band A · Practitioner","Band B · Specialist / Manager","B+ · Player-Coach","Band C · Principal / Head","C+ · Player-Coach","Band D · Business leadership","Band E · Enterprise leadership"),"Band X · Consultant"))</f>
        <v/>
      </c>
      <c r="BS546" s="86" t="str">
        <f>IF(BQ546="","",IF(BQ546=W546,"• Same",IF(INDEX(B_VAL,MATCH(BQ546,B_LVL,0))&gt;INDEX(B_VAL,MATCH(W546,B_LVL,0)),"▲ Up","▼ Down")))</f>
        <v/>
      </c>
      <c r="BT546" s="95" t="str">
        <f>IF(BQ546&lt;&gt;"",BQ546,W546)</f>
        <v>B2</v>
      </c>
      <c r="BU546" s="86" t="str">
        <f>IFERROR(IF($H546="","—",IF(OR(LEFT(BT546,1)="X",LEFT(INDEX($BT$7:$BT$592,MATCH($H546,$D$7:$D$592,0)),1)="X"),"—",IF(AND(LEFT(BT546,1)="E",LEFT(INDEX($BT$7:$BT$592,MATCH($H546,$D$7:$D$592,0)),1)="E"),"Exception · Band E",IF(INDEX(B_VAL,MATCH(BT546,B_LVL,0))&gt;=INDEX(B_VAL,MATCH(INDEX($BT$7:$BT$592,MATCH($H546,$D$7:$D$592,0)),B_LVL,0)),"⚠ At or above the manager",IF(INDEX(B_RANK,MATCH(BT546,B_LVL,0))=INDEX(B_RANK,MATCH(INDEX($BT$7:$BT$592,MATCH($H546,$D$7:$D$592,0)),B_LVL,0)),"⚠ Same band as the manager","OK"))))),"—")</f>
        <v>OK</v>
      </c>
      <c r="BV546" s="64" t="n"/>
      <c r="BW546" s="20">
        <f>IFERROR(INDEX(LMH_PTS,MATCH(AG546,LMH_KEY,0)),0)</f>
        <v>9</v>
      </c>
      <c r="BX546" s="21">
        <f>IFERROR(INDEX(LMH_PTS,MATCH(AH546,LMH_KEY,0)),0)</f>
        <v>3</v>
      </c>
      <c r="BY546" s="21">
        <f>IFERROR(INDEX(LMH_PTS,MATCH(AI546,LMH_KEY,0)),0)</f>
        <v>1</v>
      </c>
      <c r="BZ546" s="21">
        <f>IFERROR(INDEX(LMH_PTS,MATCH(AJ546,LMH_KEY,0)),0)</f>
        <v>1</v>
      </c>
      <c r="CA546" s="21">
        <f>IFERROR(INDEX(LMH_PTS,MATCH(AK546,LMH_KEY,0)),0)</f>
        <v>1</v>
      </c>
      <c r="CB546" s="21">
        <f>IFERROR(INDEX(LMH_PTS,MATCH(AL546,LMH_KEY,0)),0)</f>
        <v>1</v>
      </c>
      <c r="CC546" s="21">
        <f>IFERROR(INDEX(LMH_PTS,MATCH(AM546,LMH_KEY,0)),0)</f>
        <v>1</v>
      </c>
      <c r="CD546" s="21">
        <f>IFERROR(INDEX(LMH_PTS,MATCH(IF(AU546&lt;&gt;"",AU546,AG546),LMH_KEY,0)),0)</f>
        <v>9</v>
      </c>
      <c r="CE546" s="21">
        <f>IFERROR(INDEX(LMH_PTS,MATCH(IF(AV546&lt;&gt;"",AV546,AH546),LMH_KEY,0)),0)</f>
        <v>3</v>
      </c>
      <c r="CF546" s="21">
        <f>IFERROR(INDEX(LMH_PTS,MATCH(IF(AW546&lt;&gt;"",AW546,AI546),LMH_KEY,0)),0)</f>
        <v>1</v>
      </c>
      <c r="CG546" s="21">
        <f>IFERROR(INDEX(LMH_PTS,MATCH(IF(AX546&lt;&gt;"",AX546,AJ546),LMH_KEY,0)),0)</f>
        <v>1</v>
      </c>
      <c r="CH546" s="21">
        <f>IFERROR(INDEX(LMH_PTS,MATCH(IF(AY546&lt;&gt;"",AY546,AK546),LMH_KEY,0)),0)</f>
        <v>1</v>
      </c>
      <c r="CI546" s="21">
        <f>IFERROR(INDEX(LMH_PTS,MATCH(IF(AZ546&lt;&gt;"",AZ546,AL546),LMH_KEY,0)),0)</f>
        <v>1</v>
      </c>
      <c r="CJ546" s="21">
        <f>IFERROR(INDEX(LMH_PTS,MATCH(IF(BA546&lt;&gt;"",BA546,AM546),LMH_KEY,0)),0)</f>
        <v>1</v>
      </c>
      <c r="CK546" s="21">
        <f>IF(BB546="",0,IFERROR(INDEX(LMH_STEP,MATCH(BB546,LMH_KEY,0)),0))</f>
        <v>0</v>
      </c>
      <c r="CL546" s="21">
        <f>IF(BC546="",0,IFERROR(INDEX(LMH_STEP,MATCH(BC546,LMH_KEY,0)),0))</f>
        <v>0</v>
      </c>
      <c r="CM546" s="21">
        <f>IF(BD546="",0,IFERROR(INDEX(LMH_STEP,MATCH(BD546,LMH_KEY,0)),0))</f>
        <v>0</v>
      </c>
      <c r="CN546" s="21">
        <f>IF(BE546="",0,IFERROR(INDEX(LMH_STEP,MATCH(BE546,LMH_KEY,0)),0))</f>
        <v>-1</v>
      </c>
      <c r="CO546" s="21">
        <f>IF(BF546="",0,IFERROR(INDEX(LMH_STEP,MATCH(BF546,LMH_KEY,0)),0))</f>
        <v>0</v>
      </c>
      <c r="CP546" s="21">
        <f>IF(BG546="",0,IFERROR(INDEX(LMH_STEP,MATCH(BG546,LMH_KEY,0)),0))</f>
        <v>1</v>
      </c>
      <c r="CQ546" s="21">
        <f>IF(BH546="",0,IFERROR(INDEX(LMH_STEP,MATCH(BH546,LMH_KEY,0)),0))</f>
        <v>0</v>
      </c>
      <c r="CR546" s="21">
        <f>IF(BI546&lt;&gt;"",IFERROR(INDEX(LMH_STEP,MATCH(BI546,LMH_KEY,0)),0),CK546)</f>
        <v>0</v>
      </c>
      <c r="CS546" s="21">
        <f>IF(BJ546&lt;&gt;"",IFERROR(INDEX(LMH_STEP,MATCH(BJ546,LMH_KEY,0)),0),CL546)</f>
        <v>0</v>
      </c>
      <c r="CT546" s="21">
        <f>IF(BK546&lt;&gt;"",IFERROR(INDEX(LMH_STEP,MATCH(BK546,LMH_KEY,0)),0),CM546)</f>
        <v>0</v>
      </c>
      <c r="CU546" s="21">
        <f>IF(BL546&lt;&gt;"",IFERROR(INDEX(LMH_STEP,MATCH(BL546,LMH_KEY,0)),0),CN546)</f>
        <v>-1</v>
      </c>
      <c r="CV546" s="21">
        <f>IF(BM546&lt;&gt;"",IFERROR(INDEX(LMH_STEP,MATCH(BM546,LMH_KEY,0)),0),CO546)</f>
        <v>0</v>
      </c>
      <c r="CW546" s="21">
        <f>IF(BN546&lt;&gt;"",IFERROR(INDEX(LMH_STEP,MATCH(BN546,LMH_KEY,0)),0),CP546)</f>
        <v>1</v>
      </c>
      <c r="CX546" s="21">
        <f>IF(BO546&lt;&gt;"",IFERROR(INDEX(LMH_STEP,MATCH(BO546,LMH_KEY,0)),0),CQ546)</f>
        <v>0</v>
      </c>
      <c r="CY546" s="21">
        <f>COUNTA(BI546:BO546)+IF(BP546&lt;&gt;"",1,0)+IFERROR(INDEX(RM_LCNT,MATCH($U546,RM_KEY,0)),0)</f>
        <v>0</v>
      </c>
      <c r="CZ546" s="21">
        <f>IF((BW546+BX546+BY546+BZ546+CA546+CB546+CC546)=0,0,(BW546*CK546+BX546*CL546+BY546*CM546+BZ546*CN546+CA546*CO546+CB546*CP546+CC546*CQ546)/(BW546+BX546+BY546+BZ546+CA546+CB546+CC546))</f>
        <v>0</v>
      </c>
      <c r="DA546" s="21">
        <f>IF((CD546+CE546+CF546+CG546+CH546+CI546+CJ546)=0,0,(CD546*CR546+CE546*CS546+CF546*CT546+CG546*CU546+CH546*CV546+CI546*CW546+CJ546*CX546)/(CD546+CE546+CF546+CG546+CH546+CI546+CJ546))</f>
        <v>0</v>
      </c>
    </row>
    <row r="547" ht="70" customHeight="1">
      <c r="A547" s="59" t="inlineStr">
        <is>
          <t>iFile</t>
        </is>
      </c>
      <c r="B547" s="17" t="inlineStr">
        <is>
          <t>Technology</t>
        </is>
      </c>
      <c r="C547" s="17" t="n">
        <v>2</v>
      </c>
      <c r="D547" s="17" t="inlineStr">
        <is>
          <t>IRIS1804</t>
        </is>
      </c>
      <c r="E547" s="17" t="inlineStr">
        <is>
          <t>Sagar Jadhav</t>
        </is>
      </c>
      <c r="F547" s="17" t="inlineStr">
        <is>
          <t>Lead Software Engineer</t>
        </is>
      </c>
      <c r="G547" s="17" t="inlineStr">
        <is>
          <t>Suman Kumar</t>
        </is>
      </c>
      <c r="H547" s="17" t="inlineStr">
        <is>
          <t>IRIS1689</t>
        </is>
      </c>
      <c r="I547" s="17" t="n">
        <v>13.1</v>
      </c>
      <c r="J547" s="17" t="inlineStr">
        <is>
          <t>B.E</t>
        </is>
      </c>
      <c r="K547" s="17" t="inlineStr">
        <is>
          <t>L5 – Lead · IC</t>
        </is>
      </c>
      <c r="L547" s="82" t="inlineStr">
        <is>
          <t>20 of 20</t>
        </is>
      </c>
      <c r="M547" s="83" t="n"/>
      <c r="N547"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547" s="83" t="inlineStr">
        <is>
          <t>Latest rating: 4 · Potential: High · 9-box: High Impact / Growth Talent</t>
        </is>
      </c>
      <c r="P547" s="83" t="n"/>
      <c r="Q547" s="84" t="inlineStr">
        <is>
          <t>Open ▸</t>
        </is>
      </c>
      <c r="R547" s="84" t="inlineStr">
        <is>
          <t>Card ▸</t>
        </is>
      </c>
      <c r="S547" s="85" t="inlineStr">
        <is>
          <t>Engineering &amp; Development</t>
        </is>
      </c>
      <c r="T547" s="86" t="inlineStr">
        <is>
          <t>Full-Stack Development</t>
        </is>
      </c>
      <c r="U547" s="86" t="inlineStr">
        <is>
          <t>R038</t>
        </is>
      </c>
      <c r="V547" s="86" t="inlineStr">
        <is>
          <t>Full-Stack Development · Manager</t>
        </is>
      </c>
      <c r="W547" s="99" t="inlineStr">
        <is>
          <t>B2</t>
        </is>
      </c>
      <c r="X547" s="86" t="inlineStr">
        <is>
          <t>Band B · Specialist / Manager</t>
        </is>
      </c>
      <c r="Y547" s="86" t="inlineStr">
        <is>
          <t>Engineering Manager</t>
        </is>
      </c>
      <c r="Z547" s="86" t="n"/>
      <c r="AA547" s="86" t="inlineStr">
        <is>
          <t>Placed at B2 by the evidence: six ratings × market-derived weights and rules R1–R13 · no move needed for the reporting line</t>
        </is>
      </c>
      <c r="AB547" s="86" t="n"/>
      <c r="AC547" s="88" t="inlineStr">
        <is>
          <t>B2</t>
        </is>
      </c>
      <c r="AD547" s="21" t="inlineStr">
        <is>
          <t>High · 13.1 yrs vs market 6–10 yrs for B2</t>
        </is>
      </c>
      <c r="AE547" s="21" t="inlineStr">
        <is>
          <t>5 direct reports · norm IC: none · People: 6–8 knowledge work, 8–12 standardised delivery</t>
        </is>
      </c>
      <c r="AF547" s="21" t="inlineStr">
        <is>
          <t>P4 / M3 · SFIA 4–5</t>
        </is>
      </c>
      <c r="AG547" s="89" t="str">
        <f>IFERROR(IF(INDEX(RM_I_C,MATCH($U547,RM_KEY,0))="","",INDEX(RM_I_C,MATCH($U547,RM_KEY,0))),"")</f>
        <v>H</v>
      </c>
      <c r="AH547" s="90" t="str">
        <f>IFERROR(IF(INDEX(RM_I_Au,MATCH($U547,RM_KEY,0))="","",INDEX(RM_I_Au,MATCH($U547,RM_KEY,0))),"")</f>
        <v>M</v>
      </c>
      <c r="AI547" s="90" t="str">
        <f>IFERROR(IF(INDEX(RM_I_Ac,MATCH($U547,RM_KEY,0))="","",INDEX(RM_I_Ac,MATCH($U547,RM_KEY,0))),"")</f>
        <v>L</v>
      </c>
      <c r="AJ547" s="90" t="str">
        <f>IFERROR(IF(INDEX(RM_I_L,MATCH($U547,RM_KEY,0))="","",INDEX(RM_I_L,MATCH($U547,RM_KEY,0))),"")</f>
        <v>M</v>
      </c>
      <c r="AK547" s="90" t="str">
        <f>IFERROR(IF(INDEX(RM_I_BI,MATCH($U547,RM_KEY,0))="","",INDEX(RM_I_BI,MATCH($U547,RM_KEY,0))),"")</f>
        <v>L</v>
      </c>
      <c r="AL547" s="90" t="str">
        <f>IFERROR(IF(INDEX(RM_I_Exp,MATCH($U547,RM_KEY,0))="","",INDEX(RM_I_Exp,MATCH($U547,RM_KEY,0))),"")</f>
        <v>L</v>
      </c>
      <c r="AM547" s="90" t="str">
        <f>IFERROR(IF(INDEX(RM_I_Edu,MATCH($U547,RM_KEY,0))="","",INDEX(RM_I_Edu,MATCH($U547,RM_KEY,0))),"")</f>
        <v>L</v>
      </c>
      <c r="AN547" s="91" t="str">
        <f>IFERROR(IF(INDEX(RM_M_C,MATCH($U547,RM_KEY,0))="","",INDEX(RM_M_C,MATCH($U547,RM_KEY,0))),"")</f>
        <v>H</v>
      </c>
      <c r="AO547" s="92" t="str">
        <f>IFERROR(IF(INDEX(RM_M_Au,MATCH($U547,RM_KEY,0))="","",INDEX(RM_M_Au,MATCH($U547,RM_KEY,0))),"")</f>
        <v>M</v>
      </c>
      <c r="AP547" s="92" t="str">
        <f>IFERROR(IF(INDEX(RM_M_Ac,MATCH($U547,RM_KEY,0))="","",INDEX(RM_M_Ac,MATCH($U547,RM_KEY,0))),"")</f>
        <v>M</v>
      </c>
      <c r="AQ547" s="92" t="str">
        <f>IFERROR(IF(INDEX(RM_M_L,MATCH($U547,RM_KEY,0))="","",INDEX(RM_M_L,MATCH($U547,RM_KEY,0))),"")</f>
        <v>M</v>
      </c>
      <c r="AR547" s="92" t="str">
        <f>IFERROR(IF(INDEX(RM_M_BI,MATCH($U547,RM_KEY,0))="","",INDEX(RM_M_BI,MATCH($U547,RM_KEY,0))),"")</f>
        <v>L</v>
      </c>
      <c r="AS547" s="92" t="str">
        <f>IFERROR(IF(INDEX(RM_M_Exp,MATCH($U547,RM_KEY,0))="","",INDEX(RM_M_Exp,MATCH($U547,RM_KEY,0))),"")</f>
        <v>L</v>
      </c>
      <c r="AT547" s="92" t="str">
        <f>IFERROR(IF(INDEX(RM_M_Edu,MATCH($U547,RM_KEY,0))="","",INDEX(RM_M_Edu,MATCH($U547,RM_KEY,0))),"")</f>
        <v>L</v>
      </c>
      <c r="AU547" s="93" t="str">
        <f>IFERROR(IF(INDEX(RM_L_C,MATCH($U547,RM_KEY,0))="","",INDEX(RM_L_C,MATCH($U547,RM_KEY,0))),"")</f>
        <v/>
      </c>
      <c r="AV547" s="94" t="str">
        <f>IFERROR(IF(INDEX(RM_L_Au,MATCH($U547,RM_KEY,0))="","",INDEX(RM_L_Au,MATCH($U547,RM_KEY,0))),"")</f>
        <v/>
      </c>
      <c r="AW547" s="94" t="str">
        <f>IFERROR(IF(INDEX(RM_L_Ac,MATCH($U547,RM_KEY,0))="","",INDEX(RM_L_Ac,MATCH($U547,RM_KEY,0))),"")</f>
        <v/>
      </c>
      <c r="AX547" s="94" t="str">
        <f>IFERROR(IF(INDEX(RM_L_L,MATCH($U547,RM_KEY,0))="","",INDEX(RM_L_L,MATCH($U547,RM_KEY,0))),"")</f>
        <v/>
      </c>
      <c r="AY547" s="94" t="str">
        <f>IFERROR(IF(INDEX(RM_L_BI,MATCH($U547,RM_KEY,0))="","",INDEX(RM_L_BI,MATCH($U547,RM_KEY,0))),"")</f>
        <v/>
      </c>
      <c r="AZ547" s="94" t="str">
        <f>IFERROR(IF(INDEX(RM_L_Exp,MATCH($U547,RM_KEY,0))="","",INDEX(RM_L_Exp,MATCH($U547,RM_KEY,0))),"")</f>
        <v/>
      </c>
      <c r="BA547" s="94" t="str">
        <f>IFERROR(IF(INDEX(RM_L_Edu,MATCH($U547,RM_KEY,0))="","",INDEX(RM_L_Edu,MATCH($U547,RM_KEY,0))),"")</f>
        <v/>
      </c>
      <c r="BB547" s="89" t="n"/>
      <c r="BC547" s="90" t="n"/>
      <c r="BD547" s="90" t="n"/>
      <c r="BE547" s="90" t="n"/>
      <c r="BF547" s="90" t="inlineStr">
        <is>
          <t>M</t>
        </is>
      </c>
      <c r="BG547" s="90" t="inlineStr">
        <is>
          <t>H</t>
        </is>
      </c>
      <c r="BH547" s="90" t="inlineStr">
        <is>
          <t>M</t>
        </is>
      </c>
      <c r="BI547" s="93" t="n"/>
      <c r="BJ547" s="94" t="n"/>
      <c r="BK547" s="94" t="n"/>
      <c r="BL547" s="94" t="n"/>
      <c r="BM547" s="94" t="n"/>
      <c r="BN547" s="94" t="n"/>
      <c r="BO547" s="94" t="n"/>
      <c r="BP547" s="63" t="n"/>
      <c r="BQ547" s="95" t="str">
        <f>IF(CY547=0,"",IF(BP547&lt;&gt;"",BP547,IF(LEFT(W547,1)="X",W547,IF(OR(W547="B+",W547="C+"),INDEX(LAD_PC,MAX(1,MIN(14,MATCH(W547,LAD_PC,0)+IF((DA547-CZ547)&gt;=0.5,1,IF((DA547-CZ547)&lt;=-0.5,-1,0))))),INDEX(LAD_STD,MAX(1,MIN(12,MATCH(W547,LAD_STD,0)+IF((DA547-CZ547)&gt;=0.5,1,IF((DA547-CZ547)&lt;=-0.5,-1,0)))))))))</f>
        <v/>
      </c>
      <c r="BR547" s="86" t="str">
        <f>IF(BQ547="","",IFERROR(CHOOSE(INDEX(B_RANK,MATCH(BQ547,B_LVL,0)),"Band A · Practitioner","Band B · Specialist / Manager","B+ · Player-Coach","Band C · Principal / Head","C+ · Player-Coach","Band D · Business leadership","Band E · Enterprise leadership"),"Band X · Consultant"))</f>
        <v/>
      </c>
      <c r="BS547" s="86" t="str">
        <f>IF(BQ547="","",IF(BQ547=W547,"• Same",IF(INDEX(B_VAL,MATCH(BQ547,B_LVL,0))&gt;INDEX(B_VAL,MATCH(W547,B_LVL,0)),"▲ Up","▼ Down")))</f>
        <v/>
      </c>
      <c r="BT547" s="95" t="str">
        <f>IF(BQ547&lt;&gt;"",BQ547,W547)</f>
        <v>B2</v>
      </c>
      <c r="BU547" s="86" t="str">
        <f>IFERROR(IF($H547="","—",IF(OR(LEFT(BT547,1)="X",LEFT(INDEX($BT$7:$BT$592,MATCH($H547,$D$7:$D$592,0)),1)="X"),"—",IF(AND(LEFT(BT547,1)="E",LEFT(INDEX($BT$7:$BT$592,MATCH($H547,$D$7:$D$592,0)),1)="E"),"Exception · Band E",IF(INDEX(B_VAL,MATCH(BT547,B_LVL,0))&gt;=INDEX(B_VAL,MATCH(INDEX($BT$7:$BT$592,MATCH($H547,$D$7:$D$592,0)),B_LVL,0)),"⚠ At or above the manager",IF(INDEX(B_RANK,MATCH(BT547,B_LVL,0))=INDEX(B_RANK,MATCH(INDEX($BT$7:$BT$592,MATCH($H547,$D$7:$D$592,0)),B_LVL,0)),"⚠ Same band as the manager","OK"))))),"—")</f>
        <v>OK</v>
      </c>
      <c r="BV547" s="64" t="n"/>
      <c r="BW547" s="20">
        <f>IFERROR(INDEX(LMH_PTS,MATCH(AG547,LMH_KEY,0)),0)</f>
        <v>9</v>
      </c>
      <c r="BX547" s="21">
        <f>IFERROR(INDEX(LMH_PTS,MATCH(AH547,LMH_KEY,0)),0)</f>
        <v>3</v>
      </c>
      <c r="BY547" s="21">
        <f>IFERROR(INDEX(LMH_PTS,MATCH(AI547,LMH_KEY,0)),0)</f>
        <v>1</v>
      </c>
      <c r="BZ547" s="21">
        <f>IFERROR(INDEX(LMH_PTS,MATCH(AJ547,LMH_KEY,0)),0)</f>
        <v>3</v>
      </c>
      <c r="CA547" s="21">
        <f>IFERROR(INDEX(LMH_PTS,MATCH(AK547,LMH_KEY,0)),0)</f>
        <v>1</v>
      </c>
      <c r="CB547" s="21">
        <f>IFERROR(INDEX(LMH_PTS,MATCH(AL547,LMH_KEY,0)),0)</f>
        <v>1</v>
      </c>
      <c r="CC547" s="21">
        <f>IFERROR(INDEX(LMH_PTS,MATCH(AM547,LMH_KEY,0)),0)</f>
        <v>1</v>
      </c>
      <c r="CD547" s="21">
        <f>IFERROR(INDEX(LMH_PTS,MATCH(IF(AU547&lt;&gt;"",AU547,AG547),LMH_KEY,0)),0)</f>
        <v>9</v>
      </c>
      <c r="CE547" s="21">
        <f>IFERROR(INDEX(LMH_PTS,MATCH(IF(AV547&lt;&gt;"",AV547,AH547),LMH_KEY,0)),0)</f>
        <v>3</v>
      </c>
      <c r="CF547" s="21">
        <f>IFERROR(INDEX(LMH_PTS,MATCH(IF(AW547&lt;&gt;"",AW547,AI547),LMH_KEY,0)),0)</f>
        <v>1</v>
      </c>
      <c r="CG547" s="21">
        <f>IFERROR(INDEX(LMH_PTS,MATCH(IF(AX547&lt;&gt;"",AX547,AJ547),LMH_KEY,0)),0)</f>
        <v>3</v>
      </c>
      <c r="CH547" s="21">
        <f>IFERROR(INDEX(LMH_PTS,MATCH(IF(AY547&lt;&gt;"",AY547,AK547),LMH_KEY,0)),0)</f>
        <v>1</v>
      </c>
      <c r="CI547" s="21">
        <f>IFERROR(INDEX(LMH_PTS,MATCH(IF(AZ547&lt;&gt;"",AZ547,AL547),LMH_KEY,0)),0)</f>
        <v>1</v>
      </c>
      <c r="CJ547" s="21">
        <f>IFERROR(INDEX(LMH_PTS,MATCH(IF(BA547&lt;&gt;"",BA547,AM547),LMH_KEY,0)),0)</f>
        <v>1</v>
      </c>
      <c r="CK547" s="21">
        <f>IF(BB547="",0,IFERROR(INDEX(LMH_STEP,MATCH(BB547,LMH_KEY,0)),0))</f>
        <v>0</v>
      </c>
      <c r="CL547" s="21">
        <f>IF(BC547="",0,IFERROR(INDEX(LMH_STEP,MATCH(BC547,LMH_KEY,0)),0))</f>
        <v>0</v>
      </c>
      <c r="CM547" s="21">
        <f>IF(BD547="",0,IFERROR(INDEX(LMH_STEP,MATCH(BD547,LMH_KEY,0)),0))</f>
        <v>0</v>
      </c>
      <c r="CN547" s="21">
        <f>IF(BE547="",0,IFERROR(INDEX(LMH_STEP,MATCH(BE547,LMH_KEY,0)),0))</f>
        <v>0</v>
      </c>
      <c r="CO547" s="21">
        <f>IF(BF547="",0,IFERROR(INDEX(LMH_STEP,MATCH(BF547,LMH_KEY,0)),0))</f>
        <v>0</v>
      </c>
      <c r="CP547" s="21">
        <f>IF(BG547="",0,IFERROR(INDEX(LMH_STEP,MATCH(BG547,LMH_KEY,0)),0))</f>
        <v>1</v>
      </c>
      <c r="CQ547" s="21">
        <f>IF(BH547="",0,IFERROR(INDEX(LMH_STEP,MATCH(BH547,LMH_KEY,0)),0))</f>
        <v>0</v>
      </c>
      <c r="CR547" s="21">
        <f>IF(BI547&lt;&gt;"",IFERROR(INDEX(LMH_STEP,MATCH(BI547,LMH_KEY,0)),0),CK547)</f>
        <v>0</v>
      </c>
      <c r="CS547" s="21">
        <f>IF(BJ547&lt;&gt;"",IFERROR(INDEX(LMH_STEP,MATCH(BJ547,LMH_KEY,0)),0),CL547)</f>
        <v>0</v>
      </c>
      <c r="CT547" s="21">
        <f>IF(BK547&lt;&gt;"",IFERROR(INDEX(LMH_STEP,MATCH(BK547,LMH_KEY,0)),0),CM547)</f>
        <v>0</v>
      </c>
      <c r="CU547" s="21">
        <f>IF(BL547&lt;&gt;"",IFERROR(INDEX(LMH_STEP,MATCH(BL547,LMH_KEY,0)),0),CN547)</f>
        <v>0</v>
      </c>
      <c r="CV547" s="21">
        <f>IF(BM547&lt;&gt;"",IFERROR(INDEX(LMH_STEP,MATCH(BM547,LMH_KEY,0)),0),CO547)</f>
        <v>0</v>
      </c>
      <c r="CW547" s="21">
        <f>IF(BN547&lt;&gt;"",IFERROR(INDEX(LMH_STEP,MATCH(BN547,LMH_KEY,0)),0),CP547)</f>
        <v>1</v>
      </c>
      <c r="CX547" s="21">
        <f>IF(BO547&lt;&gt;"",IFERROR(INDEX(LMH_STEP,MATCH(BO547,LMH_KEY,0)),0),CQ547)</f>
        <v>0</v>
      </c>
      <c r="CY547" s="21">
        <f>COUNTA(BI547:BO547)+IF(BP547&lt;&gt;"",1,0)+IFERROR(INDEX(RM_LCNT,MATCH($U547,RM_KEY,0)),0)</f>
        <v>0</v>
      </c>
      <c r="CZ547" s="21">
        <f>IF((BW547+BX547+BY547+BZ547+CA547+CB547+CC547)=0,0,(BW547*CK547+BX547*CL547+BY547*CM547+BZ547*CN547+CA547*CO547+CB547*CP547+CC547*CQ547)/(BW547+BX547+BY547+BZ547+CA547+CB547+CC547))</f>
        <v>0.0526315789473684</v>
      </c>
      <c r="DA547" s="21">
        <f>IF((CD547+CE547+CF547+CG547+CH547+CI547+CJ547)=0,0,(CD547*CR547+CE547*CS547+CF547*CT547+CG547*CU547+CH547*CV547+CI547*CW547+CJ547*CX547)/(CD547+CE547+CF547+CG547+CH547+CI547+CJ547))</f>
        <v>0.0526315789473684</v>
      </c>
    </row>
    <row r="548" ht="70" customHeight="1">
      <c r="A548" s="59" t="inlineStr">
        <is>
          <t>iFile</t>
        </is>
      </c>
      <c r="B548" s="17" t="inlineStr">
        <is>
          <t>Technology</t>
        </is>
      </c>
      <c r="C548" s="17" t="n">
        <v>3</v>
      </c>
      <c r="D548" s="17" t="inlineStr">
        <is>
          <t>IRIS2293</t>
        </is>
      </c>
      <c r="E548" s="17" t="inlineStr">
        <is>
          <t>Chetan Yerpude</t>
        </is>
      </c>
      <c r="F548" s="17" t="inlineStr">
        <is>
          <t>Software Engineer</t>
        </is>
      </c>
      <c r="G548" s="17" t="inlineStr">
        <is>
          <t>Sagar Jadhav</t>
        </is>
      </c>
      <c r="H548" s="17" t="inlineStr">
        <is>
          <t>IRIS1804</t>
        </is>
      </c>
      <c r="I548" s="17" t="n">
        <v>6.2</v>
      </c>
      <c r="J548" s="17" t="inlineStr">
        <is>
          <t>B.Tech + PG diploma in Advance Computing · CDAC</t>
        </is>
      </c>
      <c r="K548" s="17" t="inlineStr">
        <is>
          <t>L3 – Professional / Associate</t>
        </is>
      </c>
      <c r="L548" s="82" t="inlineStr">
        <is>
          <t>20 of 20</t>
        </is>
      </c>
      <c r="M548" s="83" t="n"/>
      <c r="N548"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48" s="83" t="inlineStr">
        <is>
          <t>Latest rating: 3 · Potential: Medium · 9-box: Core Contributor</t>
        </is>
      </c>
      <c r="P548" s="83" t="n"/>
      <c r="Q548" s="84" t="inlineStr">
        <is>
          <t>Open ▸</t>
        </is>
      </c>
      <c r="R548" s="84" t="inlineStr">
        <is>
          <t>Card ▸</t>
        </is>
      </c>
      <c r="S548" s="85" t="inlineStr">
        <is>
          <t>Engineering &amp; Development</t>
        </is>
      </c>
      <c r="T548" s="86" t="inlineStr">
        <is>
          <t>Backend Development</t>
        </is>
      </c>
      <c r="U548" s="86" t="inlineStr">
        <is>
          <t>R032</t>
        </is>
      </c>
      <c r="V548" s="86" t="inlineStr">
        <is>
          <t>Backend Development · IC</t>
        </is>
      </c>
      <c r="W548" s="101" t="inlineStr">
        <is>
          <t>A3</t>
        </is>
      </c>
      <c r="X548" s="86" t="inlineStr">
        <is>
          <t>Band A · Practitioner</t>
        </is>
      </c>
      <c r="Y548" s="86" t="inlineStr">
        <is>
          <t>Senior Software Engineer</t>
        </is>
      </c>
      <c r="Z548" s="86" t="n"/>
      <c r="AA548" s="86" t="inlineStr">
        <is>
          <t>Placed at A3 by the evidence: six ratings × market-derived weights and rules R1–R13 · no move needed for the reporting line</t>
        </is>
      </c>
      <c r="AB548" s="86" t="n"/>
      <c r="AC548" s="88" t="inlineStr">
        <is>
          <t>A3</t>
        </is>
      </c>
      <c r="AD548" s="21" t="inlineStr">
        <is>
          <t>High · 6.2 yrs vs market 2–5 yrs for A3</t>
        </is>
      </c>
      <c r="AE548" s="21" t="n"/>
      <c r="AF548" s="21" t="inlineStr">
        <is>
          <t>P2 · SFIA 3 Apply</t>
        </is>
      </c>
      <c r="AG548" s="89" t="str">
        <f>IFERROR(IF(INDEX(RM_I_C,MATCH($U548,RM_KEY,0))="","",INDEX(RM_I_C,MATCH($U548,RM_KEY,0))),"")</f>
        <v>H</v>
      </c>
      <c r="AH548" s="90" t="str">
        <f>IFERROR(IF(INDEX(RM_I_Au,MATCH($U548,RM_KEY,0))="","",INDEX(RM_I_Au,MATCH($U548,RM_KEY,0))),"")</f>
        <v>M</v>
      </c>
      <c r="AI548" s="90" t="str">
        <f>IFERROR(IF(INDEX(RM_I_Ac,MATCH($U548,RM_KEY,0))="","",INDEX(RM_I_Ac,MATCH($U548,RM_KEY,0))),"")</f>
        <v>L</v>
      </c>
      <c r="AJ548" s="90" t="str">
        <f>IFERROR(IF(INDEX(RM_I_L,MATCH($U548,RM_KEY,0))="","",INDEX(RM_I_L,MATCH($U548,RM_KEY,0))),"")</f>
        <v>L</v>
      </c>
      <c r="AK548" s="90" t="str">
        <f>IFERROR(IF(INDEX(RM_I_BI,MATCH($U548,RM_KEY,0))="","",INDEX(RM_I_BI,MATCH($U548,RM_KEY,0))),"")</f>
        <v>L</v>
      </c>
      <c r="AL548" s="90" t="str">
        <f>IFERROR(IF(INDEX(RM_I_Exp,MATCH($U548,RM_KEY,0))="","",INDEX(RM_I_Exp,MATCH($U548,RM_KEY,0))),"")</f>
        <v>L</v>
      </c>
      <c r="AM548" s="90" t="str">
        <f>IFERROR(IF(INDEX(RM_I_Edu,MATCH($U548,RM_KEY,0))="","",INDEX(RM_I_Edu,MATCH($U548,RM_KEY,0))),"")</f>
        <v>L</v>
      </c>
      <c r="AN548" s="91" t="str">
        <f>IFERROR(IF(INDEX(RM_M_C,MATCH($U548,RM_KEY,0))="","",INDEX(RM_M_C,MATCH($U548,RM_KEY,0))),"")</f>
        <v>H</v>
      </c>
      <c r="AO548" s="92" t="str">
        <f>IFERROR(IF(INDEX(RM_M_Au,MATCH($U548,RM_KEY,0))="","",INDEX(RM_M_Au,MATCH($U548,RM_KEY,0))),"")</f>
        <v>M</v>
      </c>
      <c r="AP548" s="92" t="str">
        <f>IFERROR(IF(INDEX(RM_M_Ac,MATCH($U548,RM_KEY,0))="","",INDEX(RM_M_Ac,MATCH($U548,RM_KEY,0))),"")</f>
        <v>M</v>
      </c>
      <c r="AQ548" s="92" t="str">
        <f>IFERROR(IF(INDEX(RM_M_L,MATCH($U548,RM_KEY,0))="","",INDEX(RM_M_L,MATCH($U548,RM_KEY,0))),"")</f>
        <v>L</v>
      </c>
      <c r="AR548" s="92" t="str">
        <f>IFERROR(IF(INDEX(RM_M_BI,MATCH($U548,RM_KEY,0))="","",INDEX(RM_M_BI,MATCH($U548,RM_KEY,0))),"")</f>
        <v>L</v>
      </c>
      <c r="AS548" s="92" t="str">
        <f>IFERROR(IF(INDEX(RM_M_Exp,MATCH($U548,RM_KEY,0))="","",INDEX(RM_M_Exp,MATCH($U548,RM_KEY,0))),"")</f>
        <v>L</v>
      </c>
      <c r="AT548" s="92" t="str">
        <f>IFERROR(IF(INDEX(RM_M_Edu,MATCH($U548,RM_KEY,0))="","",INDEX(RM_M_Edu,MATCH($U548,RM_KEY,0))),"")</f>
        <v>L</v>
      </c>
      <c r="AU548" s="93" t="str">
        <f>IFERROR(IF(INDEX(RM_L_C,MATCH($U548,RM_KEY,0))="","",INDEX(RM_L_C,MATCH($U548,RM_KEY,0))),"")</f>
        <v/>
      </c>
      <c r="AV548" s="94" t="str">
        <f>IFERROR(IF(INDEX(RM_L_Au,MATCH($U548,RM_KEY,0))="","",INDEX(RM_L_Au,MATCH($U548,RM_KEY,0))),"")</f>
        <v/>
      </c>
      <c r="AW548" s="94" t="str">
        <f>IFERROR(IF(INDEX(RM_L_Ac,MATCH($U548,RM_KEY,0))="","",INDEX(RM_L_Ac,MATCH($U548,RM_KEY,0))),"")</f>
        <v/>
      </c>
      <c r="AX548" s="94" t="str">
        <f>IFERROR(IF(INDEX(RM_L_L,MATCH($U548,RM_KEY,0))="","",INDEX(RM_L_L,MATCH($U548,RM_KEY,0))),"")</f>
        <v/>
      </c>
      <c r="AY548" s="94" t="str">
        <f>IFERROR(IF(INDEX(RM_L_BI,MATCH($U548,RM_KEY,0))="","",INDEX(RM_L_BI,MATCH($U548,RM_KEY,0))),"")</f>
        <v/>
      </c>
      <c r="AZ548" s="94" t="str">
        <f>IFERROR(IF(INDEX(RM_L_Exp,MATCH($U548,RM_KEY,0))="","",INDEX(RM_L_Exp,MATCH($U548,RM_KEY,0))),"")</f>
        <v/>
      </c>
      <c r="BA548" s="94" t="str">
        <f>IFERROR(IF(INDEX(RM_L_Edu,MATCH($U548,RM_KEY,0))="","",INDEX(RM_L_Edu,MATCH($U548,RM_KEY,0))),"")</f>
        <v/>
      </c>
      <c r="BB548" s="89" t="n"/>
      <c r="BC548" s="90" t="n"/>
      <c r="BD548" s="90" t="n"/>
      <c r="BE548" s="90" t="n"/>
      <c r="BF548" s="90" t="inlineStr">
        <is>
          <t>M</t>
        </is>
      </c>
      <c r="BG548" s="90" t="inlineStr">
        <is>
          <t>H</t>
        </is>
      </c>
      <c r="BH548" s="90" t="inlineStr">
        <is>
          <t>H</t>
        </is>
      </c>
      <c r="BI548" s="93" t="n"/>
      <c r="BJ548" s="94" t="n"/>
      <c r="BK548" s="94" t="n"/>
      <c r="BL548" s="94" t="n"/>
      <c r="BM548" s="94" t="n"/>
      <c r="BN548" s="94" t="n"/>
      <c r="BO548" s="94" t="n"/>
      <c r="BP548" s="63" t="n"/>
      <c r="BQ548" s="95" t="str">
        <f>IF(CY548=0,"",IF(BP548&lt;&gt;"",BP548,IF(LEFT(W548,1)="X",W548,IF(OR(W548="B+",W548="C+"),INDEX(LAD_PC,MAX(1,MIN(14,MATCH(W548,LAD_PC,0)+IF((DA548-CZ548)&gt;=0.5,1,IF((DA548-CZ548)&lt;=-0.5,-1,0))))),INDEX(LAD_STD,MAX(1,MIN(12,MATCH(W548,LAD_STD,0)+IF((DA548-CZ548)&gt;=0.5,1,IF((DA548-CZ548)&lt;=-0.5,-1,0)))))))))</f>
        <v/>
      </c>
      <c r="BR548" s="86" t="str">
        <f>IF(BQ548="","",IFERROR(CHOOSE(INDEX(B_RANK,MATCH(BQ548,B_LVL,0)),"Band A · Practitioner","Band B · Specialist / Manager","B+ · Player-Coach","Band C · Principal / Head","C+ · Player-Coach","Band D · Business leadership","Band E · Enterprise leadership"),"Band X · Consultant"))</f>
        <v/>
      </c>
      <c r="BS548" s="86" t="str">
        <f>IF(BQ548="","",IF(BQ548=W548,"• Same",IF(INDEX(B_VAL,MATCH(BQ548,B_LVL,0))&gt;INDEX(B_VAL,MATCH(W548,B_LVL,0)),"▲ Up","▼ Down")))</f>
        <v/>
      </c>
      <c r="BT548" s="95" t="str">
        <f>IF(BQ548&lt;&gt;"",BQ548,W548)</f>
        <v>A3</v>
      </c>
      <c r="BU548" s="86" t="str">
        <f>IFERROR(IF($H548="","—",IF(OR(LEFT(BT548,1)="X",LEFT(INDEX($BT$7:$BT$592,MATCH($H548,$D$7:$D$592,0)),1)="X"),"—",IF(AND(LEFT(BT548,1)="E",LEFT(INDEX($BT$7:$BT$592,MATCH($H548,$D$7:$D$592,0)),1)="E"),"Exception · Band E",IF(INDEX(B_VAL,MATCH(BT548,B_LVL,0))&gt;=INDEX(B_VAL,MATCH(INDEX($BT$7:$BT$592,MATCH($H548,$D$7:$D$592,0)),B_LVL,0)),"⚠ At or above the manager",IF(INDEX(B_RANK,MATCH(BT548,B_LVL,0))=INDEX(B_RANK,MATCH(INDEX($BT$7:$BT$592,MATCH($H548,$D$7:$D$592,0)),B_LVL,0)),"⚠ Same band as the manager","OK"))))),"—")</f>
        <v>OK</v>
      </c>
      <c r="BV548" s="64" t="n"/>
      <c r="BW548" s="20">
        <f>IFERROR(INDEX(LMH_PTS,MATCH(AG548,LMH_KEY,0)),0)</f>
        <v>9</v>
      </c>
      <c r="BX548" s="21">
        <f>IFERROR(INDEX(LMH_PTS,MATCH(AH548,LMH_KEY,0)),0)</f>
        <v>3</v>
      </c>
      <c r="BY548" s="21">
        <f>IFERROR(INDEX(LMH_PTS,MATCH(AI548,LMH_KEY,0)),0)</f>
        <v>1</v>
      </c>
      <c r="BZ548" s="21">
        <f>IFERROR(INDEX(LMH_PTS,MATCH(AJ548,LMH_KEY,0)),0)</f>
        <v>1</v>
      </c>
      <c r="CA548" s="21">
        <f>IFERROR(INDEX(LMH_PTS,MATCH(AK548,LMH_KEY,0)),0)</f>
        <v>1</v>
      </c>
      <c r="CB548" s="21">
        <f>IFERROR(INDEX(LMH_PTS,MATCH(AL548,LMH_KEY,0)),0)</f>
        <v>1</v>
      </c>
      <c r="CC548" s="21">
        <f>IFERROR(INDEX(LMH_PTS,MATCH(AM548,LMH_KEY,0)),0)</f>
        <v>1</v>
      </c>
      <c r="CD548" s="21">
        <f>IFERROR(INDEX(LMH_PTS,MATCH(IF(AU548&lt;&gt;"",AU548,AG548),LMH_KEY,0)),0)</f>
        <v>9</v>
      </c>
      <c r="CE548" s="21">
        <f>IFERROR(INDEX(LMH_PTS,MATCH(IF(AV548&lt;&gt;"",AV548,AH548),LMH_KEY,0)),0)</f>
        <v>3</v>
      </c>
      <c r="CF548" s="21">
        <f>IFERROR(INDEX(LMH_PTS,MATCH(IF(AW548&lt;&gt;"",AW548,AI548),LMH_KEY,0)),0)</f>
        <v>1</v>
      </c>
      <c r="CG548" s="21">
        <f>IFERROR(INDEX(LMH_PTS,MATCH(IF(AX548&lt;&gt;"",AX548,AJ548),LMH_KEY,0)),0)</f>
        <v>1</v>
      </c>
      <c r="CH548" s="21">
        <f>IFERROR(INDEX(LMH_PTS,MATCH(IF(AY548&lt;&gt;"",AY548,AK548),LMH_KEY,0)),0)</f>
        <v>1</v>
      </c>
      <c r="CI548" s="21">
        <f>IFERROR(INDEX(LMH_PTS,MATCH(IF(AZ548&lt;&gt;"",AZ548,AL548),LMH_KEY,0)),0)</f>
        <v>1</v>
      </c>
      <c r="CJ548" s="21">
        <f>IFERROR(INDEX(LMH_PTS,MATCH(IF(BA548&lt;&gt;"",BA548,AM548),LMH_KEY,0)),0)</f>
        <v>1</v>
      </c>
      <c r="CK548" s="21">
        <f>IF(BB548="",0,IFERROR(INDEX(LMH_STEP,MATCH(BB548,LMH_KEY,0)),0))</f>
        <v>0</v>
      </c>
      <c r="CL548" s="21">
        <f>IF(BC548="",0,IFERROR(INDEX(LMH_STEP,MATCH(BC548,LMH_KEY,0)),0))</f>
        <v>0</v>
      </c>
      <c r="CM548" s="21">
        <f>IF(BD548="",0,IFERROR(INDEX(LMH_STEP,MATCH(BD548,LMH_KEY,0)),0))</f>
        <v>0</v>
      </c>
      <c r="CN548" s="21">
        <f>IF(BE548="",0,IFERROR(INDEX(LMH_STEP,MATCH(BE548,LMH_KEY,0)),0))</f>
        <v>0</v>
      </c>
      <c r="CO548" s="21">
        <f>IF(BF548="",0,IFERROR(INDEX(LMH_STEP,MATCH(BF548,LMH_KEY,0)),0))</f>
        <v>0</v>
      </c>
      <c r="CP548" s="21">
        <f>IF(BG548="",0,IFERROR(INDEX(LMH_STEP,MATCH(BG548,LMH_KEY,0)),0))</f>
        <v>1</v>
      </c>
      <c r="CQ548" s="21">
        <f>IF(BH548="",0,IFERROR(INDEX(LMH_STEP,MATCH(BH548,LMH_KEY,0)),0))</f>
        <v>1</v>
      </c>
      <c r="CR548" s="21">
        <f>IF(BI548&lt;&gt;"",IFERROR(INDEX(LMH_STEP,MATCH(BI548,LMH_KEY,0)),0),CK548)</f>
        <v>0</v>
      </c>
      <c r="CS548" s="21">
        <f>IF(BJ548&lt;&gt;"",IFERROR(INDEX(LMH_STEP,MATCH(BJ548,LMH_KEY,0)),0),CL548)</f>
        <v>0</v>
      </c>
      <c r="CT548" s="21">
        <f>IF(BK548&lt;&gt;"",IFERROR(INDEX(LMH_STEP,MATCH(BK548,LMH_KEY,0)),0),CM548)</f>
        <v>0</v>
      </c>
      <c r="CU548" s="21">
        <f>IF(BL548&lt;&gt;"",IFERROR(INDEX(LMH_STEP,MATCH(BL548,LMH_KEY,0)),0),CN548)</f>
        <v>0</v>
      </c>
      <c r="CV548" s="21">
        <f>IF(BM548&lt;&gt;"",IFERROR(INDEX(LMH_STEP,MATCH(BM548,LMH_KEY,0)),0),CO548)</f>
        <v>0</v>
      </c>
      <c r="CW548" s="21">
        <f>IF(BN548&lt;&gt;"",IFERROR(INDEX(LMH_STEP,MATCH(BN548,LMH_KEY,0)),0),CP548)</f>
        <v>1</v>
      </c>
      <c r="CX548" s="21">
        <f>IF(BO548&lt;&gt;"",IFERROR(INDEX(LMH_STEP,MATCH(BO548,LMH_KEY,0)),0),CQ548)</f>
        <v>1</v>
      </c>
      <c r="CY548" s="21">
        <f>COUNTA(BI548:BO548)+IF(BP548&lt;&gt;"",1,0)+IFERROR(INDEX(RM_LCNT,MATCH($U548,RM_KEY,0)),0)</f>
        <v>0</v>
      </c>
      <c r="CZ548" s="21">
        <f>IF((BW548+BX548+BY548+BZ548+CA548+CB548+CC548)=0,0,(BW548*CK548+BX548*CL548+BY548*CM548+BZ548*CN548+CA548*CO548+CB548*CP548+CC548*CQ548)/(BW548+BX548+BY548+BZ548+CA548+CB548+CC548))</f>
        <v>0.117647058823529</v>
      </c>
      <c r="DA548" s="21">
        <f>IF((CD548+CE548+CF548+CG548+CH548+CI548+CJ548)=0,0,(CD548*CR548+CE548*CS548+CF548*CT548+CG548*CU548+CH548*CV548+CI548*CW548+CJ548*CX548)/(CD548+CE548+CF548+CG548+CH548+CI548+CJ548))</f>
        <v>0.117647058823529</v>
      </c>
    </row>
    <row r="549" ht="70" customHeight="1">
      <c r="A549" s="59" t="inlineStr">
        <is>
          <t>iFile</t>
        </is>
      </c>
      <c r="B549" s="17" t="inlineStr">
        <is>
          <t>Technology</t>
        </is>
      </c>
      <c r="C549" s="17" t="n">
        <v>3</v>
      </c>
      <c r="D549" s="17" t="inlineStr">
        <is>
          <t>IRIS2221</t>
        </is>
      </c>
      <c r="E549" s="17" t="inlineStr">
        <is>
          <t>Rajshree Bhosale</t>
        </is>
      </c>
      <c r="F549" s="17" t="inlineStr">
        <is>
          <t>Software Engineer</t>
        </is>
      </c>
      <c r="G549" s="17" t="inlineStr">
        <is>
          <t>Sagar Jadhav</t>
        </is>
      </c>
      <c r="H549" s="17" t="inlineStr">
        <is>
          <t>IRIS1804</t>
        </is>
      </c>
      <c r="I549" s="17" t="n">
        <v>6.2</v>
      </c>
      <c r="J549" s="17" t="inlineStr">
        <is>
          <t>MCA</t>
        </is>
      </c>
      <c r="K549" s="17" t="inlineStr">
        <is>
          <t>L3 – Professional / Associate</t>
        </is>
      </c>
      <c r="L549" s="82" t="inlineStr">
        <is>
          <t>20 of 20</t>
        </is>
      </c>
      <c r="M549" s="83" t="n"/>
      <c r="N549"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549" s="83" t="inlineStr">
        <is>
          <t>Latest rating: 4 · Potential: High · 9-box: High Impact / Growth Talent</t>
        </is>
      </c>
      <c r="P549" s="83" t="inlineStr">
        <is>
          <t>Complexity &amp; Expertise: A3: Decides project structure, builds UI and API integration; KRA: Angular 16-to-21 migration and lint/Sonar setup → moved up 0.5
Autonomy &amp; Decision: A3: Decides code and project structure and how to fix issues → moved up 0.5
Accountability &amp; Impact: A3: KRA: owns Payment Management module front end through QA, UAT and production → moved up 0.5
Leadership &amp; Strategy: A1: No guiding or leading described → matches the start</t>
        </is>
      </c>
      <c r="Q549" s="84" t="inlineStr">
        <is>
          <t>Open ▸</t>
        </is>
      </c>
      <c r="R549" s="84" t="inlineStr">
        <is>
          <t>Card ▸</t>
        </is>
      </c>
      <c r="S549" s="85" t="inlineStr">
        <is>
          <t>Engineering &amp; Development</t>
        </is>
      </c>
      <c r="T549" s="86" t="inlineStr">
        <is>
          <t>Front-End / UI Development</t>
        </is>
      </c>
      <c r="U549" s="86" t="inlineStr">
        <is>
          <t>R036</t>
        </is>
      </c>
      <c r="V549" s="86" t="inlineStr">
        <is>
          <t>Front-End / UI Development · IC</t>
        </is>
      </c>
      <c r="W549" s="101" t="inlineStr">
        <is>
          <t>A3</t>
        </is>
      </c>
      <c r="X549" s="86" t="inlineStr">
        <is>
          <t>Band A · Practitioner</t>
        </is>
      </c>
      <c r="Y549" s="86" t="inlineStr">
        <is>
          <t>Senior UI Developer</t>
        </is>
      </c>
      <c r="Z549" s="86" t="n"/>
      <c r="AA549" s="86" t="inlineStr">
        <is>
          <t>Placed at A3 by the evidence: six ratings × market-derived weights and rules R1–R13 · no move needed for the reporting line</t>
        </is>
      </c>
      <c r="AB549" s="86" t="n"/>
      <c r="AC549" s="88" t="inlineStr">
        <is>
          <t>A3</t>
        </is>
      </c>
      <c r="AD549" s="21" t="inlineStr">
        <is>
          <t>High · 6.2 yrs vs market 2–5 yrs for A3</t>
        </is>
      </c>
      <c r="AE549" s="21" t="n"/>
      <c r="AF549" s="21" t="inlineStr">
        <is>
          <t>P2 · SFIA 3 Apply</t>
        </is>
      </c>
      <c r="AG549" s="89" t="str">
        <f>IFERROR(IF(INDEX(RM_I_C,MATCH($U549,RM_KEY,0))="","",INDEX(RM_I_C,MATCH($U549,RM_KEY,0))),"")</f>
        <v>H</v>
      </c>
      <c r="AH549" s="90" t="str">
        <f>IFERROR(IF(INDEX(RM_I_Au,MATCH($U549,RM_KEY,0))="","",INDEX(RM_I_Au,MATCH($U549,RM_KEY,0))),"")</f>
        <v>M</v>
      </c>
      <c r="AI549" s="90" t="str">
        <f>IFERROR(IF(INDEX(RM_I_Ac,MATCH($U549,RM_KEY,0))="","",INDEX(RM_I_Ac,MATCH($U549,RM_KEY,0))),"")</f>
        <v>L</v>
      </c>
      <c r="AJ549" s="90" t="str">
        <f>IFERROR(IF(INDEX(RM_I_L,MATCH($U549,RM_KEY,0))="","",INDEX(RM_I_L,MATCH($U549,RM_KEY,0))),"")</f>
        <v>L</v>
      </c>
      <c r="AK549" s="90" t="str">
        <f>IFERROR(IF(INDEX(RM_I_BI,MATCH($U549,RM_KEY,0))="","",INDEX(RM_I_BI,MATCH($U549,RM_KEY,0))),"")</f>
        <v>L</v>
      </c>
      <c r="AL549" s="90" t="str">
        <f>IFERROR(IF(INDEX(RM_I_Exp,MATCH($U549,RM_KEY,0))="","",INDEX(RM_I_Exp,MATCH($U549,RM_KEY,0))),"")</f>
        <v>L</v>
      </c>
      <c r="AM549" s="90" t="str">
        <f>IFERROR(IF(INDEX(RM_I_Edu,MATCH($U549,RM_KEY,0))="","",INDEX(RM_I_Edu,MATCH($U549,RM_KEY,0))),"")</f>
        <v>L</v>
      </c>
      <c r="AN549" s="91" t="str">
        <f>IFERROR(IF(INDEX(RM_M_C,MATCH($U549,RM_KEY,0))="","",INDEX(RM_M_C,MATCH($U549,RM_KEY,0))),"")</f>
        <v>H</v>
      </c>
      <c r="AO549" s="92" t="str">
        <f>IFERROR(IF(INDEX(RM_M_Au,MATCH($U549,RM_KEY,0))="","",INDEX(RM_M_Au,MATCH($U549,RM_KEY,0))),"")</f>
        <v>M</v>
      </c>
      <c r="AP549" s="92" t="str">
        <f>IFERROR(IF(INDEX(RM_M_Ac,MATCH($U549,RM_KEY,0))="","",INDEX(RM_M_Ac,MATCH($U549,RM_KEY,0))),"")</f>
        <v>M</v>
      </c>
      <c r="AQ549" s="92" t="str">
        <f>IFERROR(IF(INDEX(RM_M_L,MATCH($U549,RM_KEY,0))="","",INDEX(RM_M_L,MATCH($U549,RM_KEY,0))),"")</f>
        <v>L</v>
      </c>
      <c r="AR549" s="92" t="str">
        <f>IFERROR(IF(INDEX(RM_M_BI,MATCH($U549,RM_KEY,0))="","",INDEX(RM_M_BI,MATCH($U549,RM_KEY,0))),"")</f>
        <v>L</v>
      </c>
      <c r="AS549" s="92" t="str">
        <f>IFERROR(IF(INDEX(RM_M_Exp,MATCH($U549,RM_KEY,0))="","",INDEX(RM_M_Exp,MATCH($U549,RM_KEY,0))),"")</f>
        <v>L</v>
      </c>
      <c r="AT549" s="92" t="str">
        <f>IFERROR(IF(INDEX(RM_M_Edu,MATCH($U549,RM_KEY,0))="","",INDEX(RM_M_Edu,MATCH($U549,RM_KEY,0))),"")</f>
        <v>L</v>
      </c>
      <c r="AU549" s="93" t="str">
        <f>IFERROR(IF(INDEX(RM_L_C,MATCH($U549,RM_KEY,0))="","",INDEX(RM_L_C,MATCH($U549,RM_KEY,0))),"")</f>
        <v/>
      </c>
      <c r="AV549" s="94" t="str">
        <f>IFERROR(IF(INDEX(RM_L_Au,MATCH($U549,RM_KEY,0))="","",INDEX(RM_L_Au,MATCH($U549,RM_KEY,0))),"")</f>
        <v/>
      </c>
      <c r="AW549" s="94" t="str">
        <f>IFERROR(IF(INDEX(RM_L_Ac,MATCH($U549,RM_KEY,0))="","",INDEX(RM_L_Ac,MATCH($U549,RM_KEY,0))),"")</f>
        <v/>
      </c>
      <c r="AX549" s="94" t="str">
        <f>IFERROR(IF(INDEX(RM_L_L,MATCH($U549,RM_KEY,0))="","",INDEX(RM_L_L,MATCH($U549,RM_KEY,0))),"")</f>
        <v/>
      </c>
      <c r="AY549" s="94" t="str">
        <f>IFERROR(IF(INDEX(RM_L_BI,MATCH($U549,RM_KEY,0))="","",INDEX(RM_L_BI,MATCH($U549,RM_KEY,0))),"")</f>
        <v/>
      </c>
      <c r="AZ549" s="94" t="str">
        <f>IFERROR(IF(INDEX(RM_L_Exp,MATCH($U549,RM_KEY,0))="","",INDEX(RM_L_Exp,MATCH($U549,RM_KEY,0))),"")</f>
        <v/>
      </c>
      <c r="BA549" s="94" t="str">
        <f>IFERROR(IF(INDEX(RM_L_Edu,MATCH($U549,RM_KEY,0))="","",INDEX(RM_L_Edu,MATCH($U549,RM_KEY,0))),"")</f>
        <v/>
      </c>
      <c r="BB549" s="89" t="inlineStr">
        <is>
          <t>M</t>
        </is>
      </c>
      <c r="BC549" s="90" t="inlineStr">
        <is>
          <t>M</t>
        </is>
      </c>
      <c r="BD549" s="90" t="inlineStr">
        <is>
          <t>M</t>
        </is>
      </c>
      <c r="BE549" s="90" t="inlineStr">
        <is>
          <t>L</t>
        </is>
      </c>
      <c r="BF549" s="90" t="inlineStr">
        <is>
          <t>M</t>
        </is>
      </c>
      <c r="BG549" s="90" t="inlineStr">
        <is>
          <t>H</t>
        </is>
      </c>
      <c r="BH549" s="90" t="inlineStr">
        <is>
          <t>H</t>
        </is>
      </c>
      <c r="BI549" s="93" t="n"/>
      <c r="BJ549" s="94" t="n"/>
      <c r="BK549" s="94" t="n"/>
      <c r="BL549" s="94" t="n"/>
      <c r="BM549" s="94" t="n"/>
      <c r="BN549" s="94" t="n"/>
      <c r="BO549" s="94" t="n"/>
      <c r="BP549" s="63" t="n"/>
      <c r="BQ549" s="95" t="str">
        <f>IF(CY549=0,"",IF(BP549&lt;&gt;"",BP549,IF(LEFT(W549,1)="X",W549,IF(OR(W549="B+",W549="C+"),INDEX(LAD_PC,MAX(1,MIN(14,MATCH(W549,LAD_PC,0)+IF((DA549-CZ549)&gt;=0.5,1,IF((DA549-CZ549)&lt;=-0.5,-1,0))))),INDEX(LAD_STD,MAX(1,MIN(12,MATCH(W549,LAD_STD,0)+IF((DA549-CZ549)&gt;=0.5,1,IF((DA549-CZ549)&lt;=-0.5,-1,0)))))))))</f>
        <v/>
      </c>
      <c r="BR549" s="86" t="str">
        <f>IF(BQ549="","",IFERROR(CHOOSE(INDEX(B_RANK,MATCH(BQ549,B_LVL,0)),"Band A · Practitioner","Band B · Specialist / Manager","B+ · Player-Coach","Band C · Principal / Head","C+ · Player-Coach","Band D · Business leadership","Band E · Enterprise leadership"),"Band X · Consultant"))</f>
        <v/>
      </c>
      <c r="BS549" s="86" t="str">
        <f>IF(BQ549="","",IF(BQ549=W549,"• Same",IF(INDEX(B_VAL,MATCH(BQ549,B_LVL,0))&gt;INDEX(B_VAL,MATCH(W549,B_LVL,0)),"▲ Up","▼ Down")))</f>
        <v/>
      </c>
      <c r="BT549" s="95" t="str">
        <f>IF(BQ549&lt;&gt;"",BQ549,W549)</f>
        <v>A3</v>
      </c>
      <c r="BU549" s="86" t="str">
        <f>IFERROR(IF($H549="","—",IF(OR(LEFT(BT549,1)="X",LEFT(INDEX($BT$7:$BT$592,MATCH($H549,$D$7:$D$592,0)),1)="X"),"—",IF(AND(LEFT(BT549,1)="E",LEFT(INDEX($BT$7:$BT$592,MATCH($H549,$D$7:$D$592,0)),1)="E"),"Exception · Band E",IF(INDEX(B_VAL,MATCH(BT549,B_LVL,0))&gt;=INDEX(B_VAL,MATCH(INDEX($BT$7:$BT$592,MATCH($H549,$D$7:$D$592,0)),B_LVL,0)),"⚠ At or above the manager",IF(INDEX(B_RANK,MATCH(BT549,B_LVL,0))=INDEX(B_RANK,MATCH(INDEX($BT$7:$BT$592,MATCH($H549,$D$7:$D$592,0)),B_LVL,0)),"⚠ Same band as the manager","OK"))))),"—")</f>
        <v>OK</v>
      </c>
      <c r="BV549" s="64" t="n"/>
      <c r="BW549" s="20">
        <f>IFERROR(INDEX(LMH_PTS,MATCH(AG549,LMH_KEY,0)),0)</f>
        <v>9</v>
      </c>
      <c r="BX549" s="21">
        <f>IFERROR(INDEX(LMH_PTS,MATCH(AH549,LMH_KEY,0)),0)</f>
        <v>3</v>
      </c>
      <c r="BY549" s="21">
        <f>IFERROR(INDEX(LMH_PTS,MATCH(AI549,LMH_KEY,0)),0)</f>
        <v>1</v>
      </c>
      <c r="BZ549" s="21">
        <f>IFERROR(INDEX(LMH_PTS,MATCH(AJ549,LMH_KEY,0)),0)</f>
        <v>1</v>
      </c>
      <c r="CA549" s="21">
        <f>IFERROR(INDEX(LMH_PTS,MATCH(AK549,LMH_KEY,0)),0)</f>
        <v>1</v>
      </c>
      <c r="CB549" s="21">
        <f>IFERROR(INDEX(LMH_PTS,MATCH(AL549,LMH_KEY,0)),0)</f>
        <v>1</v>
      </c>
      <c r="CC549" s="21">
        <f>IFERROR(INDEX(LMH_PTS,MATCH(AM549,LMH_KEY,0)),0)</f>
        <v>1</v>
      </c>
      <c r="CD549" s="21">
        <f>IFERROR(INDEX(LMH_PTS,MATCH(IF(AU549&lt;&gt;"",AU549,AG549),LMH_KEY,0)),0)</f>
        <v>9</v>
      </c>
      <c r="CE549" s="21">
        <f>IFERROR(INDEX(LMH_PTS,MATCH(IF(AV549&lt;&gt;"",AV549,AH549),LMH_KEY,0)),0)</f>
        <v>3</v>
      </c>
      <c r="CF549" s="21">
        <f>IFERROR(INDEX(LMH_PTS,MATCH(IF(AW549&lt;&gt;"",AW549,AI549),LMH_KEY,0)),0)</f>
        <v>1</v>
      </c>
      <c r="CG549" s="21">
        <f>IFERROR(INDEX(LMH_PTS,MATCH(IF(AX549&lt;&gt;"",AX549,AJ549),LMH_KEY,0)),0)</f>
        <v>1</v>
      </c>
      <c r="CH549" s="21">
        <f>IFERROR(INDEX(LMH_PTS,MATCH(IF(AY549&lt;&gt;"",AY549,AK549),LMH_KEY,0)),0)</f>
        <v>1</v>
      </c>
      <c r="CI549" s="21">
        <f>IFERROR(INDEX(LMH_PTS,MATCH(IF(AZ549&lt;&gt;"",AZ549,AL549),LMH_KEY,0)),0)</f>
        <v>1</v>
      </c>
      <c r="CJ549" s="21">
        <f>IFERROR(INDEX(LMH_PTS,MATCH(IF(BA549&lt;&gt;"",BA549,AM549),LMH_KEY,0)),0)</f>
        <v>1</v>
      </c>
      <c r="CK549" s="21">
        <f>IF(BB549="",0,IFERROR(INDEX(LMH_STEP,MATCH(BB549,LMH_KEY,0)),0))</f>
        <v>0</v>
      </c>
      <c r="CL549" s="21">
        <f>IF(BC549="",0,IFERROR(INDEX(LMH_STEP,MATCH(BC549,LMH_KEY,0)),0))</f>
        <v>0</v>
      </c>
      <c r="CM549" s="21">
        <f>IF(BD549="",0,IFERROR(INDEX(LMH_STEP,MATCH(BD549,LMH_KEY,0)),0))</f>
        <v>0</v>
      </c>
      <c r="CN549" s="21">
        <f>IF(BE549="",0,IFERROR(INDEX(LMH_STEP,MATCH(BE549,LMH_KEY,0)),0))</f>
        <v>-1</v>
      </c>
      <c r="CO549" s="21">
        <f>IF(BF549="",0,IFERROR(INDEX(LMH_STEP,MATCH(BF549,LMH_KEY,0)),0))</f>
        <v>0</v>
      </c>
      <c r="CP549" s="21">
        <f>IF(BG549="",0,IFERROR(INDEX(LMH_STEP,MATCH(BG549,LMH_KEY,0)),0))</f>
        <v>1</v>
      </c>
      <c r="CQ549" s="21">
        <f>IF(BH549="",0,IFERROR(INDEX(LMH_STEP,MATCH(BH549,LMH_KEY,0)),0))</f>
        <v>1</v>
      </c>
      <c r="CR549" s="21">
        <f>IF(BI549&lt;&gt;"",IFERROR(INDEX(LMH_STEP,MATCH(BI549,LMH_KEY,0)),0),CK549)</f>
        <v>0</v>
      </c>
      <c r="CS549" s="21">
        <f>IF(BJ549&lt;&gt;"",IFERROR(INDEX(LMH_STEP,MATCH(BJ549,LMH_KEY,0)),0),CL549)</f>
        <v>0</v>
      </c>
      <c r="CT549" s="21">
        <f>IF(BK549&lt;&gt;"",IFERROR(INDEX(LMH_STEP,MATCH(BK549,LMH_KEY,0)),0),CM549)</f>
        <v>0</v>
      </c>
      <c r="CU549" s="21">
        <f>IF(BL549&lt;&gt;"",IFERROR(INDEX(LMH_STEP,MATCH(BL549,LMH_KEY,0)),0),CN549)</f>
        <v>-1</v>
      </c>
      <c r="CV549" s="21">
        <f>IF(BM549&lt;&gt;"",IFERROR(INDEX(LMH_STEP,MATCH(BM549,LMH_KEY,0)),0),CO549)</f>
        <v>0</v>
      </c>
      <c r="CW549" s="21">
        <f>IF(BN549&lt;&gt;"",IFERROR(INDEX(LMH_STEP,MATCH(BN549,LMH_KEY,0)),0),CP549)</f>
        <v>1</v>
      </c>
      <c r="CX549" s="21">
        <f>IF(BO549&lt;&gt;"",IFERROR(INDEX(LMH_STEP,MATCH(BO549,LMH_KEY,0)),0),CQ549)</f>
        <v>1</v>
      </c>
      <c r="CY549" s="21">
        <f>COUNTA(BI549:BO549)+IF(BP549&lt;&gt;"",1,0)+IFERROR(INDEX(RM_LCNT,MATCH($U549,RM_KEY,0)),0)</f>
        <v>0</v>
      </c>
      <c r="CZ549" s="21">
        <f>IF((BW549+BX549+BY549+BZ549+CA549+CB549+CC549)=0,0,(BW549*CK549+BX549*CL549+BY549*CM549+BZ549*CN549+CA549*CO549+CB549*CP549+CC549*CQ549)/(BW549+BX549+BY549+BZ549+CA549+CB549+CC549))</f>
        <v>0.0588235294117647</v>
      </c>
      <c r="DA549" s="21">
        <f>IF((CD549+CE549+CF549+CG549+CH549+CI549+CJ549)=0,0,(CD549*CR549+CE549*CS549+CF549*CT549+CG549*CU549+CH549*CV549+CI549*CW549+CJ549*CX549)/(CD549+CE549+CF549+CG549+CH549+CI549+CJ549))</f>
        <v>0.0588235294117647</v>
      </c>
    </row>
    <row r="550" ht="70" customHeight="1">
      <c r="A550" s="59" t="inlineStr">
        <is>
          <t>iFile</t>
        </is>
      </c>
      <c r="B550" s="17" t="inlineStr">
        <is>
          <t>Technology</t>
        </is>
      </c>
      <c r="C550" s="17" t="n">
        <v>3</v>
      </c>
      <c r="D550" s="17" t="inlineStr">
        <is>
          <t>IRIS2321</t>
        </is>
      </c>
      <c r="E550" s="17" t="inlineStr">
        <is>
          <t>Chandani Gusain</t>
        </is>
      </c>
      <c r="F550" s="17" t="inlineStr">
        <is>
          <t>Software Engineer</t>
        </is>
      </c>
      <c r="G550" s="17" t="inlineStr">
        <is>
          <t>Sagar Jadhav</t>
        </is>
      </c>
      <c r="H550" s="17" t="inlineStr">
        <is>
          <t>IRIS1804</t>
        </is>
      </c>
      <c r="I550" s="17" t="n">
        <v>1.9</v>
      </c>
      <c r="J550" s="17" t="inlineStr">
        <is>
          <t>B.SC</t>
        </is>
      </c>
      <c r="K550" s="17" t="inlineStr">
        <is>
          <t>L3 – Professional / Associate</t>
        </is>
      </c>
      <c r="L550" s="82" t="inlineStr">
        <is>
          <t>20 of 20</t>
        </is>
      </c>
      <c r="M550" s="83" t="n"/>
      <c r="N550"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550" s="83" t="inlineStr">
        <is>
          <t>Latest rating: 3 · Potential: High · 9-box: Trusted Professional</t>
        </is>
      </c>
      <c r="P550" s="83" t="inlineStr">
        <is>
          <t>Complexity &amp; Expertise: A2: Angular web modules, API integration, testing and debugging; KRA lists delivered modules → matches the start
Autonomy &amp; Decision: A2: Decides to optimise and refactor own code → matches the start
Accountability &amp; Impact: A2: Own UI features from requirement understanding to delivery → matches the start
Leadership &amp; Strategy: A1: No guidance of others described → matches the start</t>
        </is>
      </c>
      <c r="Q550" s="84" t="inlineStr">
        <is>
          <t>Open ▸</t>
        </is>
      </c>
      <c r="R550" s="84" t="inlineStr">
        <is>
          <t>Card ▸</t>
        </is>
      </c>
      <c r="S550" s="85" t="inlineStr">
        <is>
          <t>Engineering &amp; Development</t>
        </is>
      </c>
      <c r="T550" s="86" t="inlineStr">
        <is>
          <t>Front-End / UI Development</t>
        </is>
      </c>
      <c r="U550" s="86" t="inlineStr">
        <is>
          <t>R036</t>
        </is>
      </c>
      <c r="V550" s="86" t="inlineStr">
        <is>
          <t>Front-End / UI Development · IC</t>
        </is>
      </c>
      <c r="W550" s="101" t="inlineStr">
        <is>
          <t>A2</t>
        </is>
      </c>
      <c r="X550" s="86" t="inlineStr">
        <is>
          <t>Band A · Practitioner</t>
        </is>
      </c>
      <c r="Y550" s="86" t="inlineStr">
        <is>
          <t>UI Developer</t>
        </is>
      </c>
      <c r="Z550" s="86" t="n"/>
      <c r="AA550" s="86" t="inlineStr">
        <is>
          <t>Placed at A2 by the evidence: six ratings × market-derived weights and rules R1–R13 · no move needed for the reporting line</t>
        </is>
      </c>
      <c r="AB550" s="86" t="n"/>
      <c r="AC550" s="88" t="inlineStr">
        <is>
          <t>A2</t>
        </is>
      </c>
      <c r="AD550" s="21" t="inlineStr">
        <is>
          <t>Medium · 1.9 yrs vs market 0–3 yrs for A2</t>
        </is>
      </c>
      <c r="AE550" s="21" t="n"/>
      <c r="AF550" s="21" t="inlineStr">
        <is>
          <t>P1–P2 · SFIA 2 Assist</t>
        </is>
      </c>
      <c r="AG550" s="89" t="str">
        <f>IFERROR(IF(INDEX(RM_I_C,MATCH($U550,RM_KEY,0))="","",INDEX(RM_I_C,MATCH($U550,RM_KEY,0))),"")</f>
        <v>H</v>
      </c>
      <c r="AH550" s="90" t="str">
        <f>IFERROR(IF(INDEX(RM_I_Au,MATCH($U550,RM_KEY,0))="","",INDEX(RM_I_Au,MATCH($U550,RM_KEY,0))),"")</f>
        <v>M</v>
      </c>
      <c r="AI550" s="90" t="str">
        <f>IFERROR(IF(INDEX(RM_I_Ac,MATCH($U550,RM_KEY,0))="","",INDEX(RM_I_Ac,MATCH($U550,RM_KEY,0))),"")</f>
        <v>L</v>
      </c>
      <c r="AJ550" s="90" t="str">
        <f>IFERROR(IF(INDEX(RM_I_L,MATCH($U550,RM_KEY,0))="","",INDEX(RM_I_L,MATCH($U550,RM_KEY,0))),"")</f>
        <v>L</v>
      </c>
      <c r="AK550" s="90" t="str">
        <f>IFERROR(IF(INDEX(RM_I_BI,MATCH($U550,RM_KEY,0))="","",INDEX(RM_I_BI,MATCH($U550,RM_KEY,0))),"")</f>
        <v>L</v>
      </c>
      <c r="AL550" s="90" t="str">
        <f>IFERROR(IF(INDEX(RM_I_Exp,MATCH($U550,RM_KEY,0))="","",INDEX(RM_I_Exp,MATCH($U550,RM_KEY,0))),"")</f>
        <v>L</v>
      </c>
      <c r="AM550" s="90" t="str">
        <f>IFERROR(IF(INDEX(RM_I_Edu,MATCH($U550,RM_KEY,0))="","",INDEX(RM_I_Edu,MATCH($U550,RM_KEY,0))),"")</f>
        <v>L</v>
      </c>
      <c r="AN550" s="91" t="str">
        <f>IFERROR(IF(INDEX(RM_M_C,MATCH($U550,RM_KEY,0))="","",INDEX(RM_M_C,MATCH($U550,RM_KEY,0))),"")</f>
        <v>H</v>
      </c>
      <c r="AO550" s="92" t="str">
        <f>IFERROR(IF(INDEX(RM_M_Au,MATCH($U550,RM_KEY,0))="","",INDEX(RM_M_Au,MATCH($U550,RM_KEY,0))),"")</f>
        <v>M</v>
      </c>
      <c r="AP550" s="92" t="str">
        <f>IFERROR(IF(INDEX(RM_M_Ac,MATCH($U550,RM_KEY,0))="","",INDEX(RM_M_Ac,MATCH($U550,RM_KEY,0))),"")</f>
        <v>M</v>
      </c>
      <c r="AQ550" s="92" t="str">
        <f>IFERROR(IF(INDEX(RM_M_L,MATCH($U550,RM_KEY,0))="","",INDEX(RM_M_L,MATCH($U550,RM_KEY,0))),"")</f>
        <v>L</v>
      </c>
      <c r="AR550" s="92" t="str">
        <f>IFERROR(IF(INDEX(RM_M_BI,MATCH($U550,RM_KEY,0))="","",INDEX(RM_M_BI,MATCH($U550,RM_KEY,0))),"")</f>
        <v>L</v>
      </c>
      <c r="AS550" s="92" t="str">
        <f>IFERROR(IF(INDEX(RM_M_Exp,MATCH($U550,RM_KEY,0))="","",INDEX(RM_M_Exp,MATCH($U550,RM_KEY,0))),"")</f>
        <v>L</v>
      </c>
      <c r="AT550" s="92" t="str">
        <f>IFERROR(IF(INDEX(RM_M_Edu,MATCH($U550,RM_KEY,0))="","",INDEX(RM_M_Edu,MATCH($U550,RM_KEY,0))),"")</f>
        <v>L</v>
      </c>
      <c r="AU550" s="93" t="str">
        <f>IFERROR(IF(INDEX(RM_L_C,MATCH($U550,RM_KEY,0))="","",INDEX(RM_L_C,MATCH($U550,RM_KEY,0))),"")</f>
        <v/>
      </c>
      <c r="AV550" s="94" t="str">
        <f>IFERROR(IF(INDEX(RM_L_Au,MATCH($U550,RM_KEY,0))="","",INDEX(RM_L_Au,MATCH($U550,RM_KEY,0))),"")</f>
        <v/>
      </c>
      <c r="AW550" s="94" t="str">
        <f>IFERROR(IF(INDEX(RM_L_Ac,MATCH($U550,RM_KEY,0))="","",INDEX(RM_L_Ac,MATCH($U550,RM_KEY,0))),"")</f>
        <v/>
      </c>
      <c r="AX550" s="94" t="str">
        <f>IFERROR(IF(INDEX(RM_L_L,MATCH($U550,RM_KEY,0))="","",INDEX(RM_L_L,MATCH($U550,RM_KEY,0))),"")</f>
        <v/>
      </c>
      <c r="AY550" s="94" t="str">
        <f>IFERROR(IF(INDEX(RM_L_BI,MATCH($U550,RM_KEY,0))="","",INDEX(RM_L_BI,MATCH($U550,RM_KEY,0))),"")</f>
        <v/>
      </c>
      <c r="AZ550" s="94" t="str">
        <f>IFERROR(IF(INDEX(RM_L_Exp,MATCH($U550,RM_KEY,0))="","",INDEX(RM_L_Exp,MATCH($U550,RM_KEY,0))),"")</f>
        <v/>
      </c>
      <c r="BA550" s="94" t="str">
        <f>IFERROR(IF(INDEX(RM_L_Edu,MATCH($U550,RM_KEY,0))="","",INDEX(RM_L_Edu,MATCH($U550,RM_KEY,0))),"")</f>
        <v/>
      </c>
      <c r="BB550" s="89" t="inlineStr">
        <is>
          <t>M</t>
        </is>
      </c>
      <c r="BC550" s="90" t="inlineStr">
        <is>
          <t>M</t>
        </is>
      </c>
      <c r="BD550" s="90" t="inlineStr">
        <is>
          <t>M</t>
        </is>
      </c>
      <c r="BE550" s="90" t="inlineStr">
        <is>
          <t>L</t>
        </is>
      </c>
      <c r="BF550" s="90" t="inlineStr">
        <is>
          <t>M</t>
        </is>
      </c>
      <c r="BG550" s="90" t="inlineStr">
        <is>
          <t>M</t>
        </is>
      </c>
      <c r="BH550" s="90" t="inlineStr">
        <is>
          <t>M</t>
        </is>
      </c>
      <c r="BI550" s="93" t="n"/>
      <c r="BJ550" s="94" t="n"/>
      <c r="BK550" s="94" t="n"/>
      <c r="BL550" s="94" t="n"/>
      <c r="BM550" s="94" t="n"/>
      <c r="BN550" s="94" t="n"/>
      <c r="BO550" s="94" t="n"/>
      <c r="BP550" s="63" t="n"/>
      <c r="BQ550" s="95" t="str">
        <f>IF(CY550=0,"",IF(BP550&lt;&gt;"",BP550,IF(LEFT(W550,1)="X",W550,IF(OR(W550="B+",W550="C+"),INDEX(LAD_PC,MAX(1,MIN(14,MATCH(W550,LAD_PC,0)+IF((DA550-CZ550)&gt;=0.5,1,IF((DA550-CZ550)&lt;=-0.5,-1,0))))),INDEX(LAD_STD,MAX(1,MIN(12,MATCH(W550,LAD_STD,0)+IF((DA550-CZ550)&gt;=0.5,1,IF((DA550-CZ550)&lt;=-0.5,-1,0)))))))))</f>
        <v/>
      </c>
      <c r="BR550" s="86" t="str">
        <f>IF(BQ550="","",IFERROR(CHOOSE(INDEX(B_RANK,MATCH(BQ550,B_LVL,0)),"Band A · Practitioner","Band B · Specialist / Manager","B+ · Player-Coach","Band C · Principal / Head","C+ · Player-Coach","Band D · Business leadership","Band E · Enterprise leadership"),"Band X · Consultant"))</f>
        <v/>
      </c>
      <c r="BS550" s="86" t="str">
        <f>IF(BQ550="","",IF(BQ550=W550,"• Same",IF(INDEX(B_VAL,MATCH(BQ550,B_LVL,0))&gt;INDEX(B_VAL,MATCH(W550,B_LVL,0)),"▲ Up","▼ Down")))</f>
        <v/>
      </c>
      <c r="BT550" s="95" t="str">
        <f>IF(BQ550&lt;&gt;"",BQ550,W550)</f>
        <v>A2</v>
      </c>
      <c r="BU550" s="86" t="str">
        <f>IFERROR(IF($H550="","—",IF(OR(LEFT(BT550,1)="X",LEFT(INDEX($BT$7:$BT$592,MATCH($H550,$D$7:$D$592,0)),1)="X"),"—",IF(AND(LEFT(BT550,1)="E",LEFT(INDEX($BT$7:$BT$592,MATCH($H550,$D$7:$D$592,0)),1)="E"),"Exception · Band E",IF(INDEX(B_VAL,MATCH(BT550,B_LVL,0))&gt;=INDEX(B_VAL,MATCH(INDEX($BT$7:$BT$592,MATCH($H550,$D$7:$D$592,0)),B_LVL,0)),"⚠ At or above the manager",IF(INDEX(B_RANK,MATCH(BT550,B_LVL,0))=INDEX(B_RANK,MATCH(INDEX($BT$7:$BT$592,MATCH($H550,$D$7:$D$592,0)),B_LVL,0)),"⚠ Same band as the manager","OK"))))),"—")</f>
        <v>OK</v>
      </c>
      <c r="BV550" s="64" t="n"/>
      <c r="BW550" s="20">
        <f>IFERROR(INDEX(LMH_PTS,MATCH(AG550,LMH_KEY,0)),0)</f>
        <v>9</v>
      </c>
      <c r="BX550" s="21">
        <f>IFERROR(INDEX(LMH_PTS,MATCH(AH550,LMH_KEY,0)),0)</f>
        <v>3</v>
      </c>
      <c r="BY550" s="21">
        <f>IFERROR(INDEX(LMH_PTS,MATCH(AI550,LMH_KEY,0)),0)</f>
        <v>1</v>
      </c>
      <c r="BZ550" s="21">
        <f>IFERROR(INDEX(LMH_PTS,MATCH(AJ550,LMH_KEY,0)),0)</f>
        <v>1</v>
      </c>
      <c r="CA550" s="21">
        <f>IFERROR(INDEX(LMH_PTS,MATCH(AK550,LMH_KEY,0)),0)</f>
        <v>1</v>
      </c>
      <c r="CB550" s="21">
        <f>IFERROR(INDEX(LMH_PTS,MATCH(AL550,LMH_KEY,0)),0)</f>
        <v>1</v>
      </c>
      <c r="CC550" s="21">
        <f>IFERROR(INDEX(LMH_PTS,MATCH(AM550,LMH_KEY,0)),0)</f>
        <v>1</v>
      </c>
      <c r="CD550" s="21">
        <f>IFERROR(INDEX(LMH_PTS,MATCH(IF(AU550&lt;&gt;"",AU550,AG550),LMH_KEY,0)),0)</f>
        <v>9</v>
      </c>
      <c r="CE550" s="21">
        <f>IFERROR(INDEX(LMH_PTS,MATCH(IF(AV550&lt;&gt;"",AV550,AH550),LMH_KEY,0)),0)</f>
        <v>3</v>
      </c>
      <c r="CF550" s="21">
        <f>IFERROR(INDEX(LMH_PTS,MATCH(IF(AW550&lt;&gt;"",AW550,AI550),LMH_KEY,0)),0)</f>
        <v>1</v>
      </c>
      <c r="CG550" s="21">
        <f>IFERROR(INDEX(LMH_PTS,MATCH(IF(AX550&lt;&gt;"",AX550,AJ550),LMH_KEY,0)),0)</f>
        <v>1</v>
      </c>
      <c r="CH550" s="21">
        <f>IFERROR(INDEX(LMH_PTS,MATCH(IF(AY550&lt;&gt;"",AY550,AK550),LMH_KEY,0)),0)</f>
        <v>1</v>
      </c>
      <c r="CI550" s="21">
        <f>IFERROR(INDEX(LMH_PTS,MATCH(IF(AZ550&lt;&gt;"",AZ550,AL550),LMH_KEY,0)),0)</f>
        <v>1</v>
      </c>
      <c r="CJ550" s="21">
        <f>IFERROR(INDEX(LMH_PTS,MATCH(IF(BA550&lt;&gt;"",BA550,AM550),LMH_KEY,0)),0)</f>
        <v>1</v>
      </c>
      <c r="CK550" s="21">
        <f>IF(BB550="",0,IFERROR(INDEX(LMH_STEP,MATCH(BB550,LMH_KEY,0)),0))</f>
        <v>0</v>
      </c>
      <c r="CL550" s="21">
        <f>IF(BC550="",0,IFERROR(INDEX(LMH_STEP,MATCH(BC550,LMH_KEY,0)),0))</f>
        <v>0</v>
      </c>
      <c r="CM550" s="21">
        <f>IF(BD550="",0,IFERROR(INDEX(LMH_STEP,MATCH(BD550,LMH_KEY,0)),0))</f>
        <v>0</v>
      </c>
      <c r="CN550" s="21">
        <f>IF(BE550="",0,IFERROR(INDEX(LMH_STEP,MATCH(BE550,LMH_KEY,0)),0))</f>
        <v>-1</v>
      </c>
      <c r="CO550" s="21">
        <f>IF(BF550="",0,IFERROR(INDEX(LMH_STEP,MATCH(BF550,LMH_KEY,0)),0))</f>
        <v>0</v>
      </c>
      <c r="CP550" s="21">
        <f>IF(BG550="",0,IFERROR(INDEX(LMH_STEP,MATCH(BG550,LMH_KEY,0)),0))</f>
        <v>0</v>
      </c>
      <c r="CQ550" s="21">
        <f>IF(BH550="",0,IFERROR(INDEX(LMH_STEP,MATCH(BH550,LMH_KEY,0)),0))</f>
        <v>0</v>
      </c>
      <c r="CR550" s="21">
        <f>IF(BI550&lt;&gt;"",IFERROR(INDEX(LMH_STEP,MATCH(BI550,LMH_KEY,0)),0),CK550)</f>
        <v>0</v>
      </c>
      <c r="CS550" s="21">
        <f>IF(BJ550&lt;&gt;"",IFERROR(INDEX(LMH_STEP,MATCH(BJ550,LMH_KEY,0)),0),CL550)</f>
        <v>0</v>
      </c>
      <c r="CT550" s="21">
        <f>IF(BK550&lt;&gt;"",IFERROR(INDEX(LMH_STEP,MATCH(BK550,LMH_KEY,0)),0),CM550)</f>
        <v>0</v>
      </c>
      <c r="CU550" s="21">
        <f>IF(BL550&lt;&gt;"",IFERROR(INDEX(LMH_STEP,MATCH(BL550,LMH_KEY,0)),0),CN550)</f>
        <v>-1</v>
      </c>
      <c r="CV550" s="21">
        <f>IF(BM550&lt;&gt;"",IFERROR(INDEX(LMH_STEP,MATCH(BM550,LMH_KEY,0)),0),CO550)</f>
        <v>0</v>
      </c>
      <c r="CW550" s="21">
        <f>IF(BN550&lt;&gt;"",IFERROR(INDEX(LMH_STEP,MATCH(BN550,LMH_KEY,0)),0),CP550)</f>
        <v>0</v>
      </c>
      <c r="CX550" s="21">
        <f>IF(BO550&lt;&gt;"",IFERROR(INDEX(LMH_STEP,MATCH(BO550,LMH_KEY,0)),0),CQ550)</f>
        <v>0</v>
      </c>
      <c r="CY550" s="21">
        <f>COUNTA(BI550:BO550)+IF(BP550&lt;&gt;"",1,0)+IFERROR(INDEX(RM_LCNT,MATCH($U550,RM_KEY,0)),0)</f>
        <v>0</v>
      </c>
      <c r="CZ550" s="21">
        <f>IF((BW550+BX550+BY550+BZ550+CA550+CB550+CC550)=0,0,(BW550*CK550+BX550*CL550+BY550*CM550+BZ550*CN550+CA550*CO550+CB550*CP550+CC550*CQ550)/(BW550+BX550+BY550+BZ550+CA550+CB550+CC550))</f>
        <v>-0.0588235294117647</v>
      </c>
      <c r="DA550" s="21">
        <f>IF((CD550+CE550+CF550+CG550+CH550+CI550+CJ550)=0,0,(CD550*CR550+CE550*CS550+CF550*CT550+CG550*CU550+CH550*CV550+CI550*CW550+CJ550*CX550)/(CD550+CE550+CF550+CG550+CH550+CI550+CJ550))</f>
        <v>-0.0588235294117647</v>
      </c>
    </row>
    <row r="551" ht="70" customHeight="1">
      <c r="A551" s="59" t="inlineStr">
        <is>
          <t>iFile</t>
        </is>
      </c>
      <c r="B551" s="17" t="inlineStr">
        <is>
          <t>Technology</t>
        </is>
      </c>
      <c r="C551" s="17" t="n">
        <v>3</v>
      </c>
      <c r="D551" s="17" t="inlineStr">
        <is>
          <t>IRIS2320</t>
        </is>
      </c>
      <c r="E551" s="17" t="inlineStr">
        <is>
          <t>Faisal Pathan</t>
        </is>
      </c>
      <c r="F551" s="17" t="inlineStr">
        <is>
          <t>Software Engineer</t>
        </is>
      </c>
      <c r="G551" s="17" t="inlineStr">
        <is>
          <t>Sagar Jadhav</t>
        </is>
      </c>
      <c r="H551" s="17" t="inlineStr">
        <is>
          <t>IRIS1804</t>
        </is>
      </c>
      <c r="I551" s="17" t="n">
        <v>1.9</v>
      </c>
      <c r="J551" s="17" t="inlineStr">
        <is>
          <t>B.SC</t>
        </is>
      </c>
      <c r="K551" s="17" t="inlineStr">
        <is>
          <t>L3 – Professional / Associate</t>
        </is>
      </c>
      <c r="L551" s="82" t="inlineStr">
        <is>
          <t>20 of 20</t>
        </is>
      </c>
      <c r="M551" s="83" t="n"/>
      <c r="N551"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551" s="83" t="inlineStr">
        <is>
          <t>Latest rating: 4 · Potential: High · 9-box: High Impact / Growth Talent</t>
        </is>
      </c>
      <c r="P551" s="83" t="n"/>
      <c r="Q551" s="84" t="inlineStr">
        <is>
          <t>Open ▸</t>
        </is>
      </c>
      <c r="R551" s="84" t="inlineStr">
        <is>
          <t>Card ▸</t>
        </is>
      </c>
      <c r="S551" s="85" t="inlineStr">
        <is>
          <t>Engineering &amp; Development</t>
        </is>
      </c>
      <c r="T551" s="86" t="inlineStr">
        <is>
          <t>Front-End / UI Development</t>
        </is>
      </c>
      <c r="U551" s="86" t="inlineStr">
        <is>
          <t>R036</t>
        </is>
      </c>
      <c r="V551" s="86" t="inlineStr">
        <is>
          <t>Front-End / UI Development · IC</t>
        </is>
      </c>
      <c r="W551" s="101" t="inlineStr">
        <is>
          <t>A2</t>
        </is>
      </c>
      <c r="X551" s="86" t="inlineStr">
        <is>
          <t>Band A · Practitioner</t>
        </is>
      </c>
      <c r="Y551" s="86" t="inlineStr">
        <is>
          <t>UI Developer</t>
        </is>
      </c>
      <c r="Z551" s="86" t="n"/>
      <c r="AA551" s="86" t="inlineStr">
        <is>
          <t>Placed at A2 by the evidence: six ratings × market-derived weights and rules R1–R13 · no move needed for the reporting line</t>
        </is>
      </c>
      <c r="AB551" s="86" t="n"/>
      <c r="AC551" s="88" t="inlineStr">
        <is>
          <t>A2</t>
        </is>
      </c>
      <c r="AD551" s="21" t="inlineStr">
        <is>
          <t>Medium · 1.9 yrs vs market 0–3 yrs for A2</t>
        </is>
      </c>
      <c r="AE551" s="21" t="n"/>
      <c r="AF551" s="21" t="inlineStr">
        <is>
          <t>P1–P2 · SFIA 2 Assist</t>
        </is>
      </c>
      <c r="AG551" s="89" t="str">
        <f>IFERROR(IF(INDEX(RM_I_C,MATCH($U551,RM_KEY,0))="","",INDEX(RM_I_C,MATCH($U551,RM_KEY,0))),"")</f>
        <v>H</v>
      </c>
      <c r="AH551" s="90" t="str">
        <f>IFERROR(IF(INDEX(RM_I_Au,MATCH($U551,RM_KEY,0))="","",INDEX(RM_I_Au,MATCH($U551,RM_KEY,0))),"")</f>
        <v>M</v>
      </c>
      <c r="AI551" s="90" t="str">
        <f>IFERROR(IF(INDEX(RM_I_Ac,MATCH($U551,RM_KEY,0))="","",INDEX(RM_I_Ac,MATCH($U551,RM_KEY,0))),"")</f>
        <v>L</v>
      </c>
      <c r="AJ551" s="90" t="str">
        <f>IFERROR(IF(INDEX(RM_I_L,MATCH($U551,RM_KEY,0))="","",INDEX(RM_I_L,MATCH($U551,RM_KEY,0))),"")</f>
        <v>L</v>
      </c>
      <c r="AK551" s="90" t="str">
        <f>IFERROR(IF(INDEX(RM_I_BI,MATCH($U551,RM_KEY,0))="","",INDEX(RM_I_BI,MATCH($U551,RM_KEY,0))),"")</f>
        <v>L</v>
      </c>
      <c r="AL551" s="90" t="str">
        <f>IFERROR(IF(INDEX(RM_I_Exp,MATCH($U551,RM_KEY,0))="","",INDEX(RM_I_Exp,MATCH($U551,RM_KEY,0))),"")</f>
        <v>L</v>
      </c>
      <c r="AM551" s="90" t="str">
        <f>IFERROR(IF(INDEX(RM_I_Edu,MATCH($U551,RM_KEY,0))="","",INDEX(RM_I_Edu,MATCH($U551,RM_KEY,0))),"")</f>
        <v>L</v>
      </c>
      <c r="AN551" s="91" t="str">
        <f>IFERROR(IF(INDEX(RM_M_C,MATCH($U551,RM_KEY,0))="","",INDEX(RM_M_C,MATCH($U551,RM_KEY,0))),"")</f>
        <v>H</v>
      </c>
      <c r="AO551" s="92" t="str">
        <f>IFERROR(IF(INDEX(RM_M_Au,MATCH($U551,RM_KEY,0))="","",INDEX(RM_M_Au,MATCH($U551,RM_KEY,0))),"")</f>
        <v>M</v>
      </c>
      <c r="AP551" s="92" t="str">
        <f>IFERROR(IF(INDEX(RM_M_Ac,MATCH($U551,RM_KEY,0))="","",INDEX(RM_M_Ac,MATCH($U551,RM_KEY,0))),"")</f>
        <v>M</v>
      </c>
      <c r="AQ551" s="92" t="str">
        <f>IFERROR(IF(INDEX(RM_M_L,MATCH($U551,RM_KEY,0))="","",INDEX(RM_M_L,MATCH($U551,RM_KEY,0))),"")</f>
        <v>L</v>
      </c>
      <c r="AR551" s="92" t="str">
        <f>IFERROR(IF(INDEX(RM_M_BI,MATCH($U551,RM_KEY,0))="","",INDEX(RM_M_BI,MATCH($U551,RM_KEY,0))),"")</f>
        <v>L</v>
      </c>
      <c r="AS551" s="92" t="str">
        <f>IFERROR(IF(INDEX(RM_M_Exp,MATCH($U551,RM_KEY,0))="","",INDEX(RM_M_Exp,MATCH($U551,RM_KEY,0))),"")</f>
        <v>L</v>
      </c>
      <c r="AT551" s="92" t="str">
        <f>IFERROR(IF(INDEX(RM_M_Edu,MATCH($U551,RM_KEY,0))="","",INDEX(RM_M_Edu,MATCH($U551,RM_KEY,0))),"")</f>
        <v>L</v>
      </c>
      <c r="AU551" s="93" t="str">
        <f>IFERROR(IF(INDEX(RM_L_C,MATCH($U551,RM_KEY,0))="","",INDEX(RM_L_C,MATCH($U551,RM_KEY,0))),"")</f>
        <v/>
      </c>
      <c r="AV551" s="94" t="str">
        <f>IFERROR(IF(INDEX(RM_L_Au,MATCH($U551,RM_KEY,0))="","",INDEX(RM_L_Au,MATCH($U551,RM_KEY,0))),"")</f>
        <v/>
      </c>
      <c r="AW551" s="94" t="str">
        <f>IFERROR(IF(INDEX(RM_L_Ac,MATCH($U551,RM_KEY,0))="","",INDEX(RM_L_Ac,MATCH($U551,RM_KEY,0))),"")</f>
        <v/>
      </c>
      <c r="AX551" s="94" t="str">
        <f>IFERROR(IF(INDEX(RM_L_L,MATCH($U551,RM_KEY,0))="","",INDEX(RM_L_L,MATCH($U551,RM_KEY,0))),"")</f>
        <v/>
      </c>
      <c r="AY551" s="94" t="str">
        <f>IFERROR(IF(INDEX(RM_L_BI,MATCH($U551,RM_KEY,0))="","",INDEX(RM_L_BI,MATCH($U551,RM_KEY,0))),"")</f>
        <v/>
      </c>
      <c r="AZ551" s="94" t="str">
        <f>IFERROR(IF(INDEX(RM_L_Exp,MATCH($U551,RM_KEY,0))="","",INDEX(RM_L_Exp,MATCH($U551,RM_KEY,0))),"")</f>
        <v/>
      </c>
      <c r="BA551" s="94" t="str">
        <f>IFERROR(IF(INDEX(RM_L_Edu,MATCH($U551,RM_KEY,0))="","",INDEX(RM_L_Edu,MATCH($U551,RM_KEY,0))),"")</f>
        <v/>
      </c>
      <c r="BB551" s="89" t="n"/>
      <c r="BC551" s="90" t="n"/>
      <c r="BD551" s="90" t="n"/>
      <c r="BE551" s="90" t="n"/>
      <c r="BF551" s="90" t="inlineStr">
        <is>
          <t>H</t>
        </is>
      </c>
      <c r="BG551" s="90" t="inlineStr">
        <is>
          <t>M</t>
        </is>
      </c>
      <c r="BH551" s="90" t="inlineStr">
        <is>
          <t>M</t>
        </is>
      </c>
      <c r="BI551" s="93" t="n"/>
      <c r="BJ551" s="94" t="n"/>
      <c r="BK551" s="94" t="n"/>
      <c r="BL551" s="94" t="n"/>
      <c r="BM551" s="94" t="n"/>
      <c r="BN551" s="94" t="n"/>
      <c r="BO551" s="94" t="n"/>
      <c r="BP551" s="63" t="n"/>
      <c r="BQ551" s="95" t="str">
        <f>IF(CY551=0,"",IF(BP551&lt;&gt;"",BP551,IF(LEFT(W551,1)="X",W551,IF(OR(W551="B+",W551="C+"),INDEX(LAD_PC,MAX(1,MIN(14,MATCH(W551,LAD_PC,0)+IF((DA551-CZ551)&gt;=0.5,1,IF((DA551-CZ551)&lt;=-0.5,-1,0))))),INDEX(LAD_STD,MAX(1,MIN(12,MATCH(W551,LAD_STD,0)+IF((DA551-CZ551)&gt;=0.5,1,IF((DA551-CZ551)&lt;=-0.5,-1,0)))))))))</f>
        <v/>
      </c>
      <c r="BR551" s="86" t="str">
        <f>IF(BQ551="","",IFERROR(CHOOSE(INDEX(B_RANK,MATCH(BQ551,B_LVL,0)),"Band A · Practitioner","Band B · Specialist / Manager","B+ · Player-Coach","Band C · Principal / Head","C+ · Player-Coach","Band D · Business leadership","Band E · Enterprise leadership"),"Band X · Consultant"))</f>
        <v/>
      </c>
      <c r="BS551" s="86" t="str">
        <f>IF(BQ551="","",IF(BQ551=W551,"• Same",IF(INDEX(B_VAL,MATCH(BQ551,B_LVL,0))&gt;INDEX(B_VAL,MATCH(W551,B_LVL,0)),"▲ Up","▼ Down")))</f>
        <v/>
      </c>
      <c r="BT551" s="95" t="str">
        <f>IF(BQ551&lt;&gt;"",BQ551,W551)</f>
        <v>A2</v>
      </c>
      <c r="BU551" s="86" t="str">
        <f>IFERROR(IF($H551="","—",IF(OR(LEFT(BT551,1)="X",LEFT(INDEX($BT$7:$BT$592,MATCH($H551,$D$7:$D$592,0)),1)="X"),"—",IF(AND(LEFT(BT551,1)="E",LEFT(INDEX($BT$7:$BT$592,MATCH($H551,$D$7:$D$592,0)),1)="E"),"Exception · Band E",IF(INDEX(B_VAL,MATCH(BT551,B_LVL,0))&gt;=INDEX(B_VAL,MATCH(INDEX($BT$7:$BT$592,MATCH($H551,$D$7:$D$592,0)),B_LVL,0)),"⚠ At or above the manager",IF(INDEX(B_RANK,MATCH(BT551,B_LVL,0))=INDEX(B_RANK,MATCH(INDEX($BT$7:$BT$592,MATCH($H551,$D$7:$D$592,0)),B_LVL,0)),"⚠ Same band as the manager","OK"))))),"—")</f>
        <v>OK</v>
      </c>
      <c r="BV551" s="64" t="n"/>
      <c r="BW551" s="20">
        <f>IFERROR(INDEX(LMH_PTS,MATCH(AG551,LMH_KEY,0)),0)</f>
        <v>9</v>
      </c>
      <c r="BX551" s="21">
        <f>IFERROR(INDEX(LMH_PTS,MATCH(AH551,LMH_KEY,0)),0)</f>
        <v>3</v>
      </c>
      <c r="BY551" s="21">
        <f>IFERROR(INDEX(LMH_PTS,MATCH(AI551,LMH_KEY,0)),0)</f>
        <v>1</v>
      </c>
      <c r="BZ551" s="21">
        <f>IFERROR(INDEX(LMH_PTS,MATCH(AJ551,LMH_KEY,0)),0)</f>
        <v>1</v>
      </c>
      <c r="CA551" s="21">
        <f>IFERROR(INDEX(LMH_PTS,MATCH(AK551,LMH_KEY,0)),0)</f>
        <v>1</v>
      </c>
      <c r="CB551" s="21">
        <f>IFERROR(INDEX(LMH_PTS,MATCH(AL551,LMH_KEY,0)),0)</f>
        <v>1</v>
      </c>
      <c r="CC551" s="21">
        <f>IFERROR(INDEX(LMH_PTS,MATCH(AM551,LMH_KEY,0)),0)</f>
        <v>1</v>
      </c>
      <c r="CD551" s="21">
        <f>IFERROR(INDEX(LMH_PTS,MATCH(IF(AU551&lt;&gt;"",AU551,AG551),LMH_KEY,0)),0)</f>
        <v>9</v>
      </c>
      <c r="CE551" s="21">
        <f>IFERROR(INDEX(LMH_PTS,MATCH(IF(AV551&lt;&gt;"",AV551,AH551),LMH_KEY,0)),0)</f>
        <v>3</v>
      </c>
      <c r="CF551" s="21">
        <f>IFERROR(INDEX(LMH_PTS,MATCH(IF(AW551&lt;&gt;"",AW551,AI551),LMH_KEY,0)),0)</f>
        <v>1</v>
      </c>
      <c r="CG551" s="21">
        <f>IFERROR(INDEX(LMH_PTS,MATCH(IF(AX551&lt;&gt;"",AX551,AJ551),LMH_KEY,0)),0)</f>
        <v>1</v>
      </c>
      <c r="CH551" s="21">
        <f>IFERROR(INDEX(LMH_PTS,MATCH(IF(AY551&lt;&gt;"",AY551,AK551),LMH_KEY,0)),0)</f>
        <v>1</v>
      </c>
      <c r="CI551" s="21">
        <f>IFERROR(INDEX(LMH_PTS,MATCH(IF(AZ551&lt;&gt;"",AZ551,AL551),LMH_KEY,0)),0)</f>
        <v>1</v>
      </c>
      <c r="CJ551" s="21">
        <f>IFERROR(INDEX(LMH_PTS,MATCH(IF(BA551&lt;&gt;"",BA551,AM551),LMH_KEY,0)),0)</f>
        <v>1</v>
      </c>
      <c r="CK551" s="21">
        <f>IF(BB551="",0,IFERROR(INDEX(LMH_STEP,MATCH(BB551,LMH_KEY,0)),0))</f>
        <v>0</v>
      </c>
      <c r="CL551" s="21">
        <f>IF(BC551="",0,IFERROR(INDEX(LMH_STEP,MATCH(BC551,LMH_KEY,0)),0))</f>
        <v>0</v>
      </c>
      <c r="CM551" s="21">
        <f>IF(BD551="",0,IFERROR(INDEX(LMH_STEP,MATCH(BD551,LMH_KEY,0)),0))</f>
        <v>0</v>
      </c>
      <c r="CN551" s="21">
        <f>IF(BE551="",0,IFERROR(INDEX(LMH_STEP,MATCH(BE551,LMH_KEY,0)),0))</f>
        <v>0</v>
      </c>
      <c r="CO551" s="21">
        <f>IF(BF551="",0,IFERROR(INDEX(LMH_STEP,MATCH(BF551,LMH_KEY,0)),0))</f>
        <v>1</v>
      </c>
      <c r="CP551" s="21">
        <f>IF(BG551="",0,IFERROR(INDEX(LMH_STEP,MATCH(BG551,LMH_KEY,0)),0))</f>
        <v>0</v>
      </c>
      <c r="CQ551" s="21">
        <f>IF(BH551="",0,IFERROR(INDEX(LMH_STEP,MATCH(BH551,LMH_KEY,0)),0))</f>
        <v>0</v>
      </c>
      <c r="CR551" s="21">
        <f>IF(BI551&lt;&gt;"",IFERROR(INDEX(LMH_STEP,MATCH(BI551,LMH_KEY,0)),0),CK551)</f>
        <v>0</v>
      </c>
      <c r="CS551" s="21">
        <f>IF(BJ551&lt;&gt;"",IFERROR(INDEX(LMH_STEP,MATCH(BJ551,LMH_KEY,0)),0),CL551)</f>
        <v>0</v>
      </c>
      <c r="CT551" s="21">
        <f>IF(BK551&lt;&gt;"",IFERROR(INDEX(LMH_STEP,MATCH(BK551,LMH_KEY,0)),0),CM551)</f>
        <v>0</v>
      </c>
      <c r="CU551" s="21">
        <f>IF(BL551&lt;&gt;"",IFERROR(INDEX(LMH_STEP,MATCH(BL551,LMH_KEY,0)),0),CN551)</f>
        <v>0</v>
      </c>
      <c r="CV551" s="21">
        <f>IF(BM551&lt;&gt;"",IFERROR(INDEX(LMH_STEP,MATCH(BM551,LMH_KEY,0)),0),CO551)</f>
        <v>1</v>
      </c>
      <c r="CW551" s="21">
        <f>IF(BN551&lt;&gt;"",IFERROR(INDEX(LMH_STEP,MATCH(BN551,LMH_KEY,0)),0),CP551)</f>
        <v>0</v>
      </c>
      <c r="CX551" s="21">
        <f>IF(BO551&lt;&gt;"",IFERROR(INDEX(LMH_STEP,MATCH(BO551,LMH_KEY,0)),0),CQ551)</f>
        <v>0</v>
      </c>
      <c r="CY551" s="21">
        <f>COUNTA(BI551:BO551)+IF(BP551&lt;&gt;"",1,0)+IFERROR(INDEX(RM_LCNT,MATCH($U551,RM_KEY,0)),0)</f>
        <v>0</v>
      </c>
      <c r="CZ551" s="21">
        <f>IF((BW551+BX551+BY551+BZ551+CA551+CB551+CC551)=0,0,(BW551*CK551+BX551*CL551+BY551*CM551+BZ551*CN551+CA551*CO551+CB551*CP551+CC551*CQ551)/(BW551+BX551+BY551+BZ551+CA551+CB551+CC551))</f>
        <v>0.0588235294117647</v>
      </c>
      <c r="DA551" s="21">
        <f>IF((CD551+CE551+CF551+CG551+CH551+CI551+CJ551)=0,0,(CD551*CR551+CE551*CS551+CF551*CT551+CG551*CU551+CH551*CV551+CI551*CW551+CJ551*CX551)/(CD551+CE551+CF551+CG551+CH551+CI551+CJ551))</f>
        <v>0.0588235294117647</v>
      </c>
    </row>
    <row r="552" ht="70" customHeight="1">
      <c r="A552" s="59" t="inlineStr">
        <is>
          <t>iFile</t>
        </is>
      </c>
      <c r="B552" s="17" t="inlineStr">
        <is>
          <t>Technology</t>
        </is>
      </c>
      <c r="C552" s="17" t="n">
        <v>3</v>
      </c>
      <c r="D552" s="17" t="inlineStr">
        <is>
          <t>IRIS2322</t>
        </is>
      </c>
      <c r="E552" s="17" t="inlineStr">
        <is>
          <t>Lalita Dixit</t>
        </is>
      </c>
      <c r="F552" s="17" t="inlineStr">
        <is>
          <t>Software Engineer</t>
        </is>
      </c>
      <c r="G552" s="17" t="inlineStr">
        <is>
          <t>Sagar Jadhav</t>
        </is>
      </c>
      <c r="H552" s="17" t="inlineStr">
        <is>
          <t>IRIS1804</t>
        </is>
      </c>
      <c r="I552" s="17" t="n">
        <v>1.9</v>
      </c>
      <c r="J552" s="17" t="inlineStr">
        <is>
          <t>B.SC</t>
        </is>
      </c>
      <c r="K552" s="17" t="inlineStr">
        <is>
          <t>L3 – Professional / Associate</t>
        </is>
      </c>
      <c r="L552" s="82" t="inlineStr">
        <is>
          <t>20 of 20</t>
        </is>
      </c>
      <c r="M552" s="83" t="n"/>
      <c r="N552"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552" s="83" t="inlineStr">
        <is>
          <t>Latest rating: 3 · Potential: Medium · 9-box: Reliable Specialist</t>
        </is>
      </c>
      <c r="P552" s="83" t="n"/>
      <c r="Q552" s="84" t="inlineStr">
        <is>
          <t>Open ▸</t>
        </is>
      </c>
      <c r="R552" s="84" t="inlineStr">
        <is>
          <t>Card ▸</t>
        </is>
      </c>
      <c r="S552" s="85" t="inlineStr">
        <is>
          <t>Engineering &amp; Development</t>
        </is>
      </c>
      <c r="T552" s="86" t="inlineStr">
        <is>
          <t>Front-End / UI Development</t>
        </is>
      </c>
      <c r="U552" s="86" t="inlineStr">
        <is>
          <t>R036</t>
        </is>
      </c>
      <c r="V552" s="86" t="inlineStr">
        <is>
          <t>Front-End / UI Development · IC</t>
        </is>
      </c>
      <c r="W552" s="101" t="inlineStr">
        <is>
          <t>A2</t>
        </is>
      </c>
      <c r="X552" s="86" t="inlineStr">
        <is>
          <t>Band A · Practitioner</t>
        </is>
      </c>
      <c r="Y552" s="86" t="inlineStr">
        <is>
          <t>UI Developer</t>
        </is>
      </c>
      <c r="Z552" s="86" t="n"/>
      <c r="AA552" s="86" t="inlineStr">
        <is>
          <t>Placed at A2 by the evidence: six ratings × market-derived weights and rules R1–R13 · no move needed for the reporting line</t>
        </is>
      </c>
      <c r="AB552" s="86" t="n"/>
      <c r="AC552" s="88" t="inlineStr">
        <is>
          <t>A2</t>
        </is>
      </c>
      <c r="AD552" s="21" t="inlineStr">
        <is>
          <t>Medium · 1.9 yrs vs market 0–3 yrs for A2</t>
        </is>
      </c>
      <c r="AE552" s="21" t="n"/>
      <c r="AF552" s="21" t="inlineStr">
        <is>
          <t>P1–P2 · SFIA 2 Assist</t>
        </is>
      </c>
      <c r="AG552" s="89" t="str">
        <f>IFERROR(IF(INDEX(RM_I_C,MATCH($U552,RM_KEY,0))="","",INDEX(RM_I_C,MATCH($U552,RM_KEY,0))),"")</f>
        <v>H</v>
      </c>
      <c r="AH552" s="90" t="str">
        <f>IFERROR(IF(INDEX(RM_I_Au,MATCH($U552,RM_KEY,0))="","",INDEX(RM_I_Au,MATCH($U552,RM_KEY,0))),"")</f>
        <v>M</v>
      </c>
      <c r="AI552" s="90" t="str">
        <f>IFERROR(IF(INDEX(RM_I_Ac,MATCH($U552,RM_KEY,0))="","",INDEX(RM_I_Ac,MATCH($U552,RM_KEY,0))),"")</f>
        <v>L</v>
      </c>
      <c r="AJ552" s="90" t="str">
        <f>IFERROR(IF(INDEX(RM_I_L,MATCH($U552,RM_KEY,0))="","",INDEX(RM_I_L,MATCH($U552,RM_KEY,0))),"")</f>
        <v>L</v>
      </c>
      <c r="AK552" s="90" t="str">
        <f>IFERROR(IF(INDEX(RM_I_BI,MATCH($U552,RM_KEY,0))="","",INDEX(RM_I_BI,MATCH($U552,RM_KEY,0))),"")</f>
        <v>L</v>
      </c>
      <c r="AL552" s="90" t="str">
        <f>IFERROR(IF(INDEX(RM_I_Exp,MATCH($U552,RM_KEY,0))="","",INDEX(RM_I_Exp,MATCH($U552,RM_KEY,0))),"")</f>
        <v>L</v>
      </c>
      <c r="AM552" s="90" t="str">
        <f>IFERROR(IF(INDEX(RM_I_Edu,MATCH($U552,RM_KEY,0))="","",INDEX(RM_I_Edu,MATCH($U552,RM_KEY,0))),"")</f>
        <v>L</v>
      </c>
      <c r="AN552" s="91" t="str">
        <f>IFERROR(IF(INDEX(RM_M_C,MATCH($U552,RM_KEY,0))="","",INDEX(RM_M_C,MATCH($U552,RM_KEY,0))),"")</f>
        <v>H</v>
      </c>
      <c r="AO552" s="92" t="str">
        <f>IFERROR(IF(INDEX(RM_M_Au,MATCH($U552,RM_KEY,0))="","",INDEX(RM_M_Au,MATCH($U552,RM_KEY,0))),"")</f>
        <v>M</v>
      </c>
      <c r="AP552" s="92" t="str">
        <f>IFERROR(IF(INDEX(RM_M_Ac,MATCH($U552,RM_KEY,0))="","",INDEX(RM_M_Ac,MATCH($U552,RM_KEY,0))),"")</f>
        <v>M</v>
      </c>
      <c r="AQ552" s="92" t="str">
        <f>IFERROR(IF(INDEX(RM_M_L,MATCH($U552,RM_KEY,0))="","",INDEX(RM_M_L,MATCH($U552,RM_KEY,0))),"")</f>
        <v>L</v>
      </c>
      <c r="AR552" s="92" t="str">
        <f>IFERROR(IF(INDEX(RM_M_BI,MATCH($U552,RM_KEY,0))="","",INDEX(RM_M_BI,MATCH($U552,RM_KEY,0))),"")</f>
        <v>L</v>
      </c>
      <c r="AS552" s="92" t="str">
        <f>IFERROR(IF(INDEX(RM_M_Exp,MATCH($U552,RM_KEY,0))="","",INDEX(RM_M_Exp,MATCH($U552,RM_KEY,0))),"")</f>
        <v>L</v>
      </c>
      <c r="AT552" s="92" t="str">
        <f>IFERROR(IF(INDEX(RM_M_Edu,MATCH($U552,RM_KEY,0))="","",INDEX(RM_M_Edu,MATCH($U552,RM_KEY,0))),"")</f>
        <v>L</v>
      </c>
      <c r="AU552" s="93" t="str">
        <f>IFERROR(IF(INDEX(RM_L_C,MATCH($U552,RM_KEY,0))="","",INDEX(RM_L_C,MATCH($U552,RM_KEY,0))),"")</f>
        <v/>
      </c>
      <c r="AV552" s="94" t="str">
        <f>IFERROR(IF(INDEX(RM_L_Au,MATCH($U552,RM_KEY,0))="","",INDEX(RM_L_Au,MATCH($U552,RM_KEY,0))),"")</f>
        <v/>
      </c>
      <c r="AW552" s="94" t="str">
        <f>IFERROR(IF(INDEX(RM_L_Ac,MATCH($U552,RM_KEY,0))="","",INDEX(RM_L_Ac,MATCH($U552,RM_KEY,0))),"")</f>
        <v/>
      </c>
      <c r="AX552" s="94" t="str">
        <f>IFERROR(IF(INDEX(RM_L_L,MATCH($U552,RM_KEY,0))="","",INDEX(RM_L_L,MATCH($U552,RM_KEY,0))),"")</f>
        <v/>
      </c>
      <c r="AY552" s="94" t="str">
        <f>IFERROR(IF(INDEX(RM_L_BI,MATCH($U552,RM_KEY,0))="","",INDEX(RM_L_BI,MATCH($U552,RM_KEY,0))),"")</f>
        <v/>
      </c>
      <c r="AZ552" s="94" t="str">
        <f>IFERROR(IF(INDEX(RM_L_Exp,MATCH($U552,RM_KEY,0))="","",INDEX(RM_L_Exp,MATCH($U552,RM_KEY,0))),"")</f>
        <v/>
      </c>
      <c r="BA552" s="94" t="str">
        <f>IFERROR(IF(INDEX(RM_L_Edu,MATCH($U552,RM_KEY,0))="","",INDEX(RM_L_Edu,MATCH($U552,RM_KEY,0))),"")</f>
        <v/>
      </c>
      <c r="BB552" s="89" t="n"/>
      <c r="BC552" s="90" t="n"/>
      <c r="BD552" s="90" t="n"/>
      <c r="BE552" s="90" t="n"/>
      <c r="BF552" s="90" t="inlineStr">
        <is>
          <t>H</t>
        </is>
      </c>
      <c r="BG552" s="90" t="inlineStr">
        <is>
          <t>M</t>
        </is>
      </c>
      <c r="BH552" s="90" t="inlineStr">
        <is>
          <t>M</t>
        </is>
      </c>
      <c r="BI552" s="93" t="n"/>
      <c r="BJ552" s="94" t="n"/>
      <c r="BK552" s="94" t="n"/>
      <c r="BL552" s="94" t="n"/>
      <c r="BM552" s="94" t="n"/>
      <c r="BN552" s="94" t="n"/>
      <c r="BO552" s="94" t="n"/>
      <c r="BP552" s="63" t="n"/>
      <c r="BQ552" s="95" t="str">
        <f>IF(CY552=0,"",IF(BP552&lt;&gt;"",BP552,IF(LEFT(W552,1)="X",W552,IF(OR(W552="B+",W552="C+"),INDEX(LAD_PC,MAX(1,MIN(14,MATCH(W552,LAD_PC,0)+IF((DA552-CZ552)&gt;=0.5,1,IF((DA552-CZ552)&lt;=-0.5,-1,0))))),INDEX(LAD_STD,MAX(1,MIN(12,MATCH(W552,LAD_STD,0)+IF((DA552-CZ552)&gt;=0.5,1,IF((DA552-CZ552)&lt;=-0.5,-1,0)))))))))</f>
        <v/>
      </c>
      <c r="BR552" s="86" t="str">
        <f>IF(BQ552="","",IFERROR(CHOOSE(INDEX(B_RANK,MATCH(BQ552,B_LVL,0)),"Band A · Practitioner","Band B · Specialist / Manager","B+ · Player-Coach","Band C · Principal / Head","C+ · Player-Coach","Band D · Business leadership","Band E · Enterprise leadership"),"Band X · Consultant"))</f>
        <v/>
      </c>
      <c r="BS552" s="86" t="str">
        <f>IF(BQ552="","",IF(BQ552=W552,"• Same",IF(INDEX(B_VAL,MATCH(BQ552,B_LVL,0))&gt;INDEX(B_VAL,MATCH(W552,B_LVL,0)),"▲ Up","▼ Down")))</f>
        <v/>
      </c>
      <c r="BT552" s="95" t="str">
        <f>IF(BQ552&lt;&gt;"",BQ552,W552)</f>
        <v>A2</v>
      </c>
      <c r="BU552" s="86" t="str">
        <f>IFERROR(IF($H552="","—",IF(OR(LEFT(BT552,1)="X",LEFT(INDEX($BT$7:$BT$592,MATCH($H552,$D$7:$D$592,0)),1)="X"),"—",IF(AND(LEFT(BT552,1)="E",LEFT(INDEX($BT$7:$BT$592,MATCH($H552,$D$7:$D$592,0)),1)="E"),"Exception · Band E",IF(INDEX(B_VAL,MATCH(BT552,B_LVL,0))&gt;=INDEX(B_VAL,MATCH(INDEX($BT$7:$BT$592,MATCH($H552,$D$7:$D$592,0)),B_LVL,0)),"⚠ At or above the manager",IF(INDEX(B_RANK,MATCH(BT552,B_LVL,0))=INDEX(B_RANK,MATCH(INDEX($BT$7:$BT$592,MATCH($H552,$D$7:$D$592,0)),B_LVL,0)),"⚠ Same band as the manager","OK"))))),"—")</f>
        <v>OK</v>
      </c>
      <c r="BV552" s="64" t="n"/>
      <c r="BW552" s="20">
        <f>IFERROR(INDEX(LMH_PTS,MATCH(AG552,LMH_KEY,0)),0)</f>
        <v>9</v>
      </c>
      <c r="BX552" s="21">
        <f>IFERROR(INDEX(LMH_PTS,MATCH(AH552,LMH_KEY,0)),0)</f>
        <v>3</v>
      </c>
      <c r="BY552" s="21">
        <f>IFERROR(INDEX(LMH_PTS,MATCH(AI552,LMH_KEY,0)),0)</f>
        <v>1</v>
      </c>
      <c r="BZ552" s="21">
        <f>IFERROR(INDEX(LMH_PTS,MATCH(AJ552,LMH_KEY,0)),0)</f>
        <v>1</v>
      </c>
      <c r="CA552" s="21">
        <f>IFERROR(INDEX(LMH_PTS,MATCH(AK552,LMH_KEY,0)),0)</f>
        <v>1</v>
      </c>
      <c r="CB552" s="21">
        <f>IFERROR(INDEX(LMH_PTS,MATCH(AL552,LMH_KEY,0)),0)</f>
        <v>1</v>
      </c>
      <c r="CC552" s="21">
        <f>IFERROR(INDEX(LMH_PTS,MATCH(AM552,LMH_KEY,0)),0)</f>
        <v>1</v>
      </c>
      <c r="CD552" s="21">
        <f>IFERROR(INDEX(LMH_PTS,MATCH(IF(AU552&lt;&gt;"",AU552,AG552),LMH_KEY,0)),0)</f>
        <v>9</v>
      </c>
      <c r="CE552" s="21">
        <f>IFERROR(INDEX(LMH_PTS,MATCH(IF(AV552&lt;&gt;"",AV552,AH552),LMH_KEY,0)),0)</f>
        <v>3</v>
      </c>
      <c r="CF552" s="21">
        <f>IFERROR(INDEX(LMH_PTS,MATCH(IF(AW552&lt;&gt;"",AW552,AI552),LMH_KEY,0)),0)</f>
        <v>1</v>
      </c>
      <c r="CG552" s="21">
        <f>IFERROR(INDEX(LMH_PTS,MATCH(IF(AX552&lt;&gt;"",AX552,AJ552),LMH_KEY,0)),0)</f>
        <v>1</v>
      </c>
      <c r="CH552" s="21">
        <f>IFERROR(INDEX(LMH_PTS,MATCH(IF(AY552&lt;&gt;"",AY552,AK552),LMH_KEY,0)),0)</f>
        <v>1</v>
      </c>
      <c r="CI552" s="21">
        <f>IFERROR(INDEX(LMH_PTS,MATCH(IF(AZ552&lt;&gt;"",AZ552,AL552),LMH_KEY,0)),0)</f>
        <v>1</v>
      </c>
      <c r="CJ552" s="21">
        <f>IFERROR(INDEX(LMH_PTS,MATCH(IF(BA552&lt;&gt;"",BA552,AM552),LMH_KEY,0)),0)</f>
        <v>1</v>
      </c>
      <c r="CK552" s="21">
        <f>IF(BB552="",0,IFERROR(INDEX(LMH_STEP,MATCH(BB552,LMH_KEY,0)),0))</f>
        <v>0</v>
      </c>
      <c r="CL552" s="21">
        <f>IF(BC552="",0,IFERROR(INDEX(LMH_STEP,MATCH(BC552,LMH_KEY,0)),0))</f>
        <v>0</v>
      </c>
      <c r="CM552" s="21">
        <f>IF(BD552="",0,IFERROR(INDEX(LMH_STEP,MATCH(BD552,LMH_KEY,0)),0))</f>
        <v>0</v>
      </c>
      <c r="CN552" s="21">
        <f>IF(BE552="",0,IFERROR(INDEX(LMH_STEP,MATCH(BE552,LMH_KEY,0)),0))</f>
        <v>0</v>
      </c>
      <c r="CO552" s="21">
        <f>IF(BF552="",0,IFERROR(INDEX(LMH_STEP,MATCH(BF552,LMH_KEY,0)),0))</f>
        <v>1</v>
      </c>
      <c r="CP552" s="21">
        <f>IF(BG552="",0,IFERROR(INDEX(LMH_STEP,MATCH(BG552,LMH_KEY,0)),0))</f>
        <v>0</v>
      </c>
      <c r="CQ552" s="21">
        <f>IF(BH552="",0,IFERROR(INDEX(LMH_STEP,MATCH(BH552,LMH_KEY,0)),0))</f>
        <v>0</v>
      </c>
      <c r="CR552" s="21">
        <f>IF(BI552&lt;&gt;"",IFERROR(INDEX(LMH_STEP,MATCH(BI552,LMH_KEY,0)),0),CK552)</f>
        <v>0</v>
      </c>
      <c r="CS552" s="21">
        <f>IF(BJ552&lt;&gt;"",IFERROR(INDEX(LMH_STEP,MATCH(BJ552,LMH_KEY,0)),0),CL552)</f>
        <v>0</v>
      </c>
      <c r="CT552" s="21">
        <f>IF(BK552&lt;&gt;"",IFERROR(INDEX(LMH_STEP,MATCH(BK552,LMH_KEY,0)),0),CM552)</f>
        <v>0</v>
      </c>
      <c r="CU552" s="21">
        <f>IF(BL552&lt;&gt;"",IFERROR(INDEX(LMH_STEP,MATCH(BL552,LMH_KEY,0)),0),CN552)</f>
        <v>0</v>
      </c>
      <c r="CV552" s="21">
        <f>IF(BM552&lt;&gt;"",IFERROR(INDEX(LMH_STEP,MATCH(BM552,LMH_KEY,0)),0),CO552)</f>
        <v>1</v>
      </c>
      <c r="CW552" s="21">
        <f>IF(BN552&lt;&gt;"",IFERROR(INDEX(LMH_STEP,MATCH(BN552,LMH_KEY,0)),0),CP552)</f>
        <v>0</v>
      </c>
      <c r="CX552" s="21">
        <f>IF(BO552&lt;&gt;"",IFERROR(INDEX(LMH_STEP,MATCH(BO552,LMH_KEY,0)),0),CQ552)</f>
        <v>0</v>
      </c>
      <c r="CY552" s="21">
        <f>COUNTA(BI552:BO552)+IF(BP552&lt;&gt;"",1,0)+IFERROR(INDEX(RM_LCNT,MATCH($U552,RM_KEY,0)),0)</f>
        <v>0</v>
      </c>
      <c r="CZ552" s="21">
        <f>IF((BW552+BX552+BY552+BZ552+CA552+CB552+CC552)=0,0,(BW552*CK552+BX552*CL552+BY552*CM552+BZ552*CN552+CA552*CO552+CB552*CP552+CC552*CQ552)/(BW552+BX552+BY552+BZ552+CA552+CB552+CC552))</f>
        <v>0.0588235294117647</v>
      </c>
      <c r="DA552" s="21">
        <f>IF((CD552+CE552+CF552+CG552+CH552+CI552+CJ552)=0,0,(CD552*CR552+CE552*CS552+CF552*CT552+CG552*CU552+CH552*CV552+CI552*CW552+CJ552*CX552)/(CD552+CE552+CF552+CG552+CH552+CI552+CJ552))</f>
        <v>0.0588235294117647</v>
      </c>
    </row>
    <row r="553" ht="70" customHeight="1">
      <c r="A553" s="59" t="inlineStr">
        <is>
          <t>iFile</t>
        </is>
      </c>
      <c r="B553" s="17" t="inlineStr">
        <is>
          <t>Technology</t>
        </is>
      </c>
      <c r="C553" s="17" t="n">
        <v>2</v>
      </c>
      <c r="D553" s="17" t="inlineStr">
        <is>
          <t>IRIS1640</t>
        </is>
      </c>
      <c r="E553" s="17" t="inlineStr">
        <is>
          <t>Vivek Shinde</t>
        </is>
      </c>
      <c r="F553" s="17" t="inlineStr">
        <is>
          <t>Senior Software Engineer</t>
        </is>
      </c>
      <c r="G553" s="17" t="inlineStr">
        <is>
          <t>Suman Kumar</t>
        </is>
      </c>
      <c r="H553" s="17" t="inlineStr">
        <is>
          <t>IRIS1689</t>
        </is>
      </c>
      <c r="I553" s="17" t="n">
        <v>9.4</v>
      </c>
      <c r="J553" s="17" t="inlineStr">
        <is>
          <t>MMS</t>
        </is>
      </c>
      <c r="K553" s="17" t="inlineStr">
        <is>
          <t>L4 – Senior</t>
        </is>
      </c>
      <c r="L553" s="82" t="inlineStr">
        <is>
          <t>20 of 20</t>
        </is>
      </c>
      <c r="M553" s="83" t="n"/>
      <c r="N553" s="83" t="inlineStr">
        <is>
          <t>Annual · set by manager: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
        </is>
      </c>
      <c r="O553" s="83" t="inlineStr">
        <is>
          <t>Latest rating: 3 · Potential: Low · 9-box: Reliable Specialist</t>
        </is>
      </c>
      <c r="P553" s="83" t="inlineStr">
        <is>
          <t>Complexity &amp; Expertise: B1: Backend development plus effort estimation, sprint planning and managing the full release lifecycle → moved up 0.5
Autonomy &amp; Decision: B1: Plans sprints and the release for the team; cites technical analysis as own decision → moved up 0.5
Accountability &amp; Impact: B1: Feature delivery in planned sprints and release to production; has 3 reports → matches the start
Leadership &amp; Strategy: B1: Describes 'development and leading' with code reviews; KRA includes assigning tasks; 3 reports → matches the start</t>
        </is>
      </c>
      <c r="Q553" s="84" t="inlineStr">
        <is>
          <t>Open ▸</t>
        </is>
      </c>
      <c r="R553" s="84" t="inlineStr">
        <is>
          <t>Card ▸</t>
        </is>
      </c>
      <c r="S553" s="85" t="inlineStr">
        <is>
          <t>Engineering &amp; Development</t>
        </is>
      </c>
      <c r="T553" s="86" t="inlineStr">
        <is>
          <t>Backend Development</t>
        </is>
      </c>
      <c r="U553" s="86" t="inlineStr">
        <is>
          <t>R032</t>
        </is>
      </c>
      <c r="V553" s="86" t="inlineStr">
        <is>
          <t>Backend Development · IC</t>
        </is>
      </c>
      <c r="W553" s="99" t="inlineStr">
        <is>
          <t>B1</t>
        </is>
      </c>
      <c r="X553" s="86" t="inlineStr">
        <is>
          <t>Band B · Specialist / Manager</t>
        </is>
      </c>
      <c r="Y553" s="86" t="inlineStr">
        <is>
          <t>Technical Specialist – POD Lead</t>
        </is>
      </c>
      <c r="Z553" s="86" t="n"/>
      <c r="AA553" s="86" t="inlineStr">
        <is>
          <t>Placed at B1 by the evidence: six ratings × market-derived weights and rules R1–R13 · no move needed for the reporting line</t>
        </is>
      </c>
      <c r="AB553" s="86" t="n"/>
      <c r="AC553" s="88" t="inlineStr">
        <is>
          <t>B1</t>
        </is>
      </c>
      <c r="AD553" s="21" t="inlineStr">
        <is>
          <t>High · 9.4 yrs vs market 4–8 yrs for B1</t>
        </is>
      </c>
      <c r="AE553" s="21" t="inlineStr">
        <is>
          <t>3 direct reports · norm IC: none · Team Lead: 3–5</t>
        </is>
      </c>
      <c r="AF553" s="21" t="inlineStr">
        <is>
          <t>P3 / M2 · SFIA 4 Enable</t>
        </is>
      </c>
      <c r="AG553" s="89" t="str">
        <f>IFERROR(IF(INDEX(RM_I_C,MATCH($U553,RM_KEY,0))="","",INDEX(RM_I_C,MATCH($U553,RM_KEY,0))),"")</f>
        <v>H</v>
      </c>
      <c r="AH553" s="90" t="str">
        <f>IFERROR(IF(INDEX(RM_I_Au,MATCH($U553,RM_KEY,0))="","",INDEX(RM_I_Au,MATCH($U553,RM_KEY,0))),"")</f>
        <v>M</v>
      </c>
      <c r="AI553" s="90" t="str">
        <f>IFERROR(IF(INDEX(RM_I_Ac,MATCH($U553,RM_KEY,0))="","",INDEX(RM_I_Ac,MATCH($U553,RM_KEY,0))),"")</f>
        <v>L</v>
      </c>
      <c r="AJ553" s="90" t="str">
        <f>IFERROR(IF(INDEX(RM_I_L,MATCH($U553,RM_KEY,0))="","",INDEX(RM_I_L,MATCH($U553,RM_KEY,0))),"")</f>
        <v>L</v>
      </c>
      <c r="AK553" s="90" t="str">
        <f>IFERROR(IF(INDEX(RM_I_BI,MATCH($U553,RM_KEY,0))="","",INDEX(RM_I_BI,MATCH($U553,RM_KEY,0))),"")</f>
        <v>L</v>
      </c>
      <c r="AL553" s="90" t="str">
        <f>IFERROR(IF(INDEX(RM_I_Exp,MATCH($U553,RM_KEY,0))="","",INDEX(RM_I_Exp,MATCH($U553,RM_KEY,0))),"")</f>
        <v>L</v>
      </c>
      <c r="AM553" s="90" t="str">
        <f>IFERROR(IF(INDEX(RM_I_Edu,MATCH($U553,RM_KEY,0))="","",INDEX(RM_I_Edu,MATCH($U553,RM_KEY,0))),"")</f>
        <v>L</v>
      </c>
      <c r="AN553" s="91" t="str">
        <f>IFERROR(IF(INDEX(RM_M_C,MATCH($U553,RM_KEY,0))="","",INDEX(RM_M_C,MATCH($U553,RM_KEY,0))),"")</f>
        <v>H</v>
      </c>
      <c r="AO553" s="92" t="str">
        <f>IFERROR(IF(INDEX(RM_M_Au,MATCH($U553,RM_KEY,0))="","",INDEX(RM_M_Au,MATCH($U553,RM_KEY,0))),"")</f>
        <v>M</v>
      </c>
      <c r="AP553" s="92" t="str">
        <f>IFERROR(IF(INDEX(RM_M_Ac,MATCH($U553,RM_KEY,0))="","",INDEX(RM_M_Ac,MATCH($U553,RM_KEY,0))),"")</f>
        <v>M</v>
      </c>
      <c r="AQ553" s="92" t="str">
        <f>IFERROR(IF(INDEX(RM_M_L,MATCH($U553,RM_KEY,0))="","",INDEX(RM_M_L,MATCH($U553,RM_KEY,0))),"")</f>
        <v>L</v>
      </c>
      <c r="AR553" s="92" t="str">
        <f>IFERROR(IF(INDEX(RM_M_BI,MATCH($U553,RM_KEY,0))="","",INDEX(RM_M_BI,MATCH($U553,RM_KEY,0))),"")</f>
        <v>L</v>
      </c>
      <c r="AS553" s="92" t="str">
        <f>IFERROR(IF(INDEX(RM_M_Exp,MATCH($U553,RM_KEY,0))="","",INDEX(RM_M_Exp,MATCH($U553,RM_KEY,0))),"")</f>
        <v>L</v>
      </c>
      <c r="AT553" s="92" t="str">
        <f>IFERROR(IF(INDEX(RM_M_Edu,MATCH($U553,RM_KEY,0))="","",INDEX(RM_M_Edu,MATCH($U553,RM_KEY,0))),"")</f>
        <v>L</v>
      </c>
      <c r="AU553" s="93" t="str">
        <f>IFERROR(IF(INDEX(RM_L_C,MATCH($U553,RM_KEY,0))="","",INDEX(RM_L_C,MATCH($U553,RM_KEY,0))),"")</f>
        <v/>
      </c>
      <c r="AV553" s="94" t="str">
        <f>IFERROR(IF(INDEX(RM_L_Au,MATCH($U553,RM_KEY,0))="","",INDEX(RM_L_Au,MATCH($U553,RM_KEY,0))),"")</f>
        <v/>
      </c>
      <c r="AW553" s="94" t="str">
        <f>IFERROR(IF(INDEX(RM_L_Ac,MATCH($U553,RM_KEY,0))="","",INDEX(RM_L_Ac,MATCH($U553,RM_KEY,0))),"")</f>
        <v/>
      </c>
      <c r="AX553" s="94" t="str">
        <f>IFERROR(IF(INDEX(RM_L_L,MATCH($U553,RM_KEY,0))="","",INDEX(RM_L_L,MATCH($U553,RM_KEY,0))),"")</f>
        <v/>
      </c>
      <c r="AY553" s="94" t="str">
        <f>IFERROR(IF(INDEX(RM_L_BI,MATCH($U553,RM_KEY,0))="","",INDEX(RM_L_BI,MATCH($U553,RM_KEY,0))),"")</f>
        <v/>
      </c>
      <c r="AZ553" s="94" t="str">
        <f>IFERROR(IF(INDEX(RM_L_Exp,MATCH($U553,RM_KEY,0))="","",INDEX(RM_L_Exp,MATCH($U553,RM_KEY,0))),"")</f>
        <v/>
      </c>
      <c r="BA553" s="94" t="str">
        <f>IFERROR(IF(INDEX(RM_L_Edu,MATCH($U553,RM_KEY,0))="","",INDEX(RM_L_Edu,MATCH($U553,RM_KEY,0))),"")</f>
        <v/>
      </c>
      <c r="BB553" s="89" t="inlineStr">
        <is>
          <t>M</t>
        </is>
      </c>
      <c r="BC553" s="90" t="inlineStr">
        <is>
          <t>M</t>
        </is>
      </c>
      <c r="BD553" s="90" t="inlineStr">
        <is>
          <t>M</t>
        </is>
      </c>
      <c r="BE553" s="90" t="inlineStr">
        <is>
          <t>M</t>
        </is>
      </c>
      <c r="BF553" s="90" t="inlineStr">
        <is>
          <t>M</t>
        </is>
      </c>
      <c r="BG553" s="90" t="inlineStr">
        <is>
          <t>H</t>
        </is>
      </c>
      <c r="BH553" s="90" t="inlineStr">
        <is>
          <t>H</t>
        </is>
      </c>
      <c r="BI553" s="93" t="n"/>
      <c r="BJ553" s="94" t="n"/>
      <c r="BK553" s="94" t="n"/>
      <c r="BL553" s="94" t="n"/>
      <c r="BM553" s="94" t="n"/>
      <c r="BN553" s="94" t="n"/>
      <c r="BO553" s="94" t="n"/>
      <c r="BP553" s="63" t="n"/>
      <c r="BQ553" s="95" t="str">
        <f>IF(CY553=0,"",IF(BP553&lt;&gt;"",BP553,IF(LEFT(W553,1)="X",W553,IF(OR(W553="B+",W553="C+"),INDEX(LAD_PC,MAX(1,MIN(14,MATCH(W553,LAD_PC,0)+IF((DA553-CZ553)&gt;=0.5,1,IF((DA553-CZ553)&lt;=-0.5,-1,0))))),INDEX(LAD_STD,MAX(1,MIN(12,MATCH(W553,LAD_STD,0)+IF((DA553-CZ553)&gt;=0.5,1,IF((DA553-CZ553)&lt;=-0.5,-1,0)))))))))</f>
        <v/>
      </c>
      <c r="BR553" s="86" t="str">
        <f>IF(BQ553="","",IFERROR(CHOOSE(INDEX(B_RANK,MATCH(BQ553,B_LVL,0)),"Band A · Practitioner","Band B · Specialist / Manager","B+ · Player-Coach","Band C · Principal / Head","C+ · Player-Coach","Band D · Business leadership","Band E · Enterprise leadership"),"Band X · Consultant"))</f>
        <v/>
      </c>
      <c r="BS553" s="86" t="str">
        <f>IF(BQ553="","",IF(BQ553=W553,"• Same",IF(INDEX(B_VAL,MATCH(BQ553,B_LVL,0))&gt;INDEX(B_VAL,MATCH(W553,B_LVL,0)),"▲ Up","▼ Down")))</f>
        <v/>
      </c>
      <c r="BT553" s="95" t="str">
        <f>IF(BQ553&lt;&gt;"",BQ553,W553)</f>
        <v>B1</v>
      </c>
      <c r="BU553" s="86" t="str">
        <f>IFERROR(IF($H553="","—",IF(OR(LEFT(BT553,1)="X",LEFT(INDEX($BT$7:$BT$592,MATCH($H553,$D$7:$D$592,0)),1)="X"),"—",IF(AND(LEFT(BT553,1)="E",LEFT(INDEX($BT$7:$BT$592,MATCH($H553,$D$7:$D$592,0)),1)="E"),"Exception · Band E",IF(INDEX(B_VAL,MATCH(BT553,B_LVL,0))&gt;=INDEX(B_VAL,MATCH(INDEX($BT$7:$BT$592,MATCH($H553,$D$7:$D$592,0)),B_LVL,0)),"⚠ At or above the manager",IF(INDEX(B_RANK,MATCH(BT553,B_LVL,0))=INDEX(B_RANK,MATCH(INDEX($BT$7:$BT$592,MATCH($H553,$D$7:$D$592,0)),B_LVL,0)),"⚠ Same band as the manager","OK"))))),"—")</f>
        <v>OK</v>
      </c>
      <c r="BV553" s="64" t="n"/>
      <c r="BW553" s="20">
        <f>IFERROR(INDEX(LMH_PTS,MATCH(AG553,LMH_KEY,0)),0)</f>
        <v>9</v>
      </c>
      <c r="BX553" s="21">
        <f>IFERROR(INDEX(LMH_PTS,MATCH(AH553,LMH_KEY,0)),0)</f>
        <v>3</v>
      </c>
      <c r="BY553" s="21">
        <f>IFERROR(INDEX(LMH_PTS,MATCH(AI553,LMH_KEY,0)),0)</f>
        <v>1</v>
      </c>
      <c r="BZ553" s="21">
        <f>IFERROR(INDEX(LMH_PTS,MATCH(AJ553,LMH_KEY,0)),0)</f>
        <v>1</v>
      </c>
      <c r="CA553" s="21">
        <f>IFERROR(INDEX(LMH_PTS,MATCH(AK553,LMH_KEY,0)),0)</f>
        <v>1</v>
      </c>
      <c r="CB553" s="21">
        <f>IFERROR(INDEX(LMH_PTS,MATCH(AL553,LMH_KEY,0)),0)</f>
        <v>1</v>
      </c>
      <c r="CC553" s="21">
        <f>IFERROR(INDEX(LMH_PTS,MATCH(AM553,LMH_KEY,0)),0)</f>
        <v>1</v>
      </c>
      <c r="CD553" s="21">
        <f>IFERROR(INDEX(LMH_PTS,MATCH(IF(AU553&lt;&gt;"",AU553,AG553),LMH_KEY,0)),0)</f>
        <v>9</v>
      </c>
      <c r="CE553" s="21">
        <f>IFERROR(INDEX(LMH_PTS,MATCH(IF(AV553&lt;&gt;"",AV553,AH553),LMH_KEY,0)),0)</f>
        <v>3</v>
      </c>
      <c r="CF553" s="21">
        <f>IFERROR(INDEX(LMH_PTS,MATCH(IF(AW553&lt;&gt;"",AW553,AI553),LMH_KEY,0)),0)</f>
        <v>1</v>
      </c>
      <c r="CG553" s="21">
        <f>IFERROR(INDEX(LMH_PTS,MATCH(IF(AX553&lt;&gt;"",AX553,AJ553),LMH_KEY,0)),0)</f>
        <v>1</v>
      </c>
      <c r="CH553" s="21">
        <f>IFERROR(INDEX(LMH_PTS,MATCH(IF(AY553&lt;&gt;"",AY553,AK553),LMH_KEY,0)),0)</f>
        <v>1</v>
      </c>
      <c r="CI553" s="21">
        <f>IFERROR(INDEX(LMH_PTS,MATCH(IF(AZ553&lt;&gt;"",AZ553,AL553),LMH_KEY,0)),0)</f>
        <v>1</v>
      </c>
      <c r="CJ553" s="21">
        <f>IFERROR(INDEX(LMH_PTS,MATCH(IF(BA553&lt;&gt;"",BA553,AM553),LMH_KEY,0)),0)</f>
        <v>1</v>
      </c>
      <c r="CK553" s="21">
        <f>IF(BB553="",0,IFERROR(INDEX(LMH_STEP,MATCH(BB553,LMH_KEY,0)),0))</f>
        <v>0</v>
      </c>
      <c r="CL553" s="21">
        <f>IF(BC553="",0,IFERROR(INDEX(LMH_STEP,MATCH(BC553,LMH_KEY,0)),0))</f>
        <v>0</v>
      </c>
      <c r="CM553" s="21">
        <f>IF(BD553="",0,IFERROR(INDEX(LMH_STEP,MATCH(BD553,LMH_KEY,0)),0))</f>
        <v>0</v>
      </c>
      <c r="CN553" s="21">
        <f>IF(BE553="",0,IFERROR(INDEX(LMH_STEP,MATCH(BE553,LMH_KEY,0)),0))</f>
        <v>0</v>
      </c>
      <c r="CO553" s="21">
        <f>IF(BF553="",0,IFERROR(INDEX(LMH_STEP,MATCH(BF553,LMH_KEY,0)),0))</f>
        <v>0</v>
      </c>
      <c r="CP553" s="21">
        <f>IF(BG553="",0,IFERROR(INDEX(LMH_STEP,MATCH(BG553,LMH_KEY,0)),0))</f>
        <v>1</v>
      </c>
      <c r="CQ553" s="21">
        <f>IF(BH553="",0,IFERROR(INDEX(LMH_STEP,MATCH(BH553,LMH_KEY,0)),0))</f>
        <v>1</v>
      </c>
      <c r="CR553" s="21">
        <f>IF(BI553&lt;&gt;"",IFERROR(INDEX(LMH_STEP,MATCH(BI553,LMH_KEY,0)),0),CK553)</f>
        <v>0</v>
      </c>
      <c r="CS553" s="21">
        <f>IF(BJ553&lt;&gt;"",IFERROR(INDEX(LMH_STEP,MATCH(BJ553,LMH_KEY,0)),0),CL553)</f>
        <v>0</v>
      </c>
      <c r="CT553" s="21">
        <f>IF(BK553&lt;&gt;"",IFERROR(INDEX(LMH_STEP,MATCH(BK553,LMH_KEY,0)),0),CM553)</f>
        <v>0</v>
      </c>
      <c r="CU553" s="21">
        <f>IF(BL553&lt;&gt;"",IFERROR(INDEX(LMH_STEP,MATCH(BL553,LMH_KEY,0)),0),CN553)</f>
        <v>0</v>
      </c>
      <c r="CV553" s="21">
        <f>IF(BM553&lt;&gt;"",IFERROR(INDEX(LMH_STEP,MATCH(BM553,LMH_KEY,0)),0),CO553)</f>
        <v>0</v>
      </c>
      <c r="CW553" s="21">
        <f>IF(BN553&lt;&gt;"",IFERROR(INDEX(LMH_STEP,MATCH(BN553,LMH_KEY,0)),0),CP553)</f>
        <v>1</v>
      </c>
      <c r="CX553" s="21">
        <f>IF(BO553&lt;&gt;"",IFERROR(INDEX(LMH_STEP,MATCH(BO553,LMH_KEY,0)),0),CQ553)</f>
        <v>1</v>
      </c>
      <c r="CY553" s="21">
        <f>COUNTA(BI553:BO553)+IF(BP553&lt;&gt;"",1,0)+IFERROR(INDEX(RM_LCNT,MATCH($U553,RM_KEY,0)),0)</f>
        <v>0</v>
      </c>
      <c r="CZ553" s="21">
        <f>IF((BW553+BX553+BY553+BZ553+CA553+CB553+CC553)=0,0,(BW553*CK553+BX553*CL553+BY553*CM553+BZ553*CN553+CA553*CO553+CB553*CP553+CC553*CQ553)/(BW553+BX553+BY553+BZ553+CA553+CB553+CC553))</f>
        <v>0.117647058823529</v>
      </c>
      <c r="DA553" s="21">
        <f>IF((CD553+CE553+CF553+CG553+CH553+CI553+CJ553)=0,0,(CD553*CR553+CE553*CS553+CF553*CT553+CG553*CU553+CH553*CV553+CI553*CW553+CJ553*CX553)/(CD553+CE553+CF553+CG553+CH553+CI553+CJ553))</f>
        <v>0.117647058823529</v>
      </c>
    </row>
    <row r="554" ht="70" customHeight="1">
      <c r="A554" s="59" t="inlineStr">
        <is>
          <t>iFile</t>
        </is>
      </c>
      <c r="B554" s="17" t="inlineStr">
        <is>
          <t>Technology</t>
        </is>
      </c>
      <c r="C554" s="17" t="n">
        <v>3</v>
      </c>
      <c r="D554" s="17" t="inlineStr">
        <is>
          <t>IRIS2194</t>
        </is>
      </c>
      <c r="E554" s="17" t="inlineStr">
        <is>
          <t>Sahil Chavan</t>
        </is>
      </c>
      <c r="F554" s="17" t="inlineStr">
        <is>
          <t>Software Engineer</t>
        </is>
      </c>
      <c r="G554" s="17" t="inlineStr">
        <is>
          <t>Vivek Shinde</t>
        </is>
      </c>
      <c r="H554" s="17" t="inlineStr">
        <is>
          <t>IRIS1640</t>
        </is>
      </c>
      <c r="I554" s="17" t="n">
        <v>5.2</v>
      </c>
      <c r="J554" s="17" t="inlineStr">
        <is>
          <t>B.E</t>
        </is>
      </c>
      <c r="K554" s="17" t="inlineStr">
        <is>
          <t>L3 – Professional / Associate</t>
        </is>
      </c>
      <c r="L554" s="82" t="inlineStr">
        <is>
          <t>19 of 20</t>
        </is>
      </c>
      <c r="M554" s="83" t="n"/>
      <c r="N554"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54" s="83" t="inlineStr">
        <is>
          <t>Latest rating: 3 · Potential: Medium · 9-box: Core Contributor</t>
        </is>
      </c>
      <c r="P554" s="83" t="inlineStr">
        <is>
          <t>Complexity &amp; Expertise: A3: KRA: built and deployed reminder, external-user email and late-approval modules; researched restart-free properties refresh → moved up 0.5
Autonomy &amp; Decision: A2: Decides the code approach → matches the start
Accountability &amp; Impact: A3: KRA: features deployed to production for the client; accountable for understanding client requirements → moved up 0.5
Leadership &amp; Strategy: A1: No guiding or leading described → matches the start</t>
        </is>
      </c>
      <c r="Q554" s="84" t="inlineStr">
        <is>
          <t>Open ▸</t>
        </is>
      </c>
      <c r="R554" s="84" t="inlineStr">
        <is>
          <t>Card ▸</t>
        </is>
      </c>
      <c r="S554" s="85" t="inlineStr">
        <is>
          <t>Engineering &amp; Development</t>
        </is>
      </c>
      <c r="T554" s="86" t="inlineStr">
        <is>
          <t>Backend Development</t>
        </is>
      </c>
      <c r="U554" s="86" t="inlineStr">
        <is>
          <t>R032</t>
        </is>
      </c>
      <c r="V554" s="86" t="inlineStr">
        <is>
          <t>Backend Development · IC</t>
        </is>
      </c>
      <c r="W554" s="101" t="inlineStr">
        <is>
          <t>A3</t>
        </is>
      </c>
      <c r="X554" s="86" t="inlineStr">
        <is>
          <t>Band A · Practitioner</t>
        </is>
      </c>
      <c r="Y554" s="86" t="inlineStr">
        <is>
          <t>Senior Software Engineer</t>
        </is>
      </c>
      <c r="Z554" s="86" t="n"/>
      <c r="AA554" s="86" t="inlineStr">
        <is>
          <t>Placed at A3 by the evidence: six ratings × market-derived weights and rules R1–R13 · no move needed for the reporting line</t>
        </is>
      </c>
      <c r="AB554" s="86" t="n"/>
      <c r="AC554" s="88" t="inlineStr">
        <is>
          <t>A3</t>
        </is>
      </c>
      <c r="AD554" s="21" t="inlineStr">
        <is>
          <t>High · 5.2 yrs vs market 2–5 yrs for A3</t>
        </is>
      </c>
      <c r="AE554" s="21" t="n"/>
      <c r="AF554" s="21" t="inlineStr">
        <is>
          <t>P2 · SFIA 3 Apply</t>
        </is>
      </c>
      <c r="AG554" s="89" t="str">
        <f>IFERROR(IF(INDEX(RM_I_C,MATCH($U554,RM_KEY,0))="","",INDEX(RM_I_C,MATCH($U554,RM_KEY,0))),"")</f>
        <v>H</v>
      </c>
      <c r="AH554" s="90" t="str">
        <f>IFERROR(IF(INDEX(RM_I_Au,MATCH($U554,RM_KEY,0))="","",INDEX(RM_I_Au,MATCH($U554,RM_KEY,0))),"")</f>
        <v>M</v>
      </c>
      <c r="AI554" s="90" t="str">
        <f>IFERROR(IF(INDEX(RM_I_Ac,MATCH($U554,RM_KEY,0))="","",INDEX(RM_I_Ac,MATCH($U554,RM_KEY,0))),"")</f>
        <v>L</v>
      </c>
      <c r="AJ554" s="90" t="str">
        <f>IFERROR(IF(INDEX(RM_I_L,MATCH($U554,RM_KEY,0))="","",INDEX(RM_I_L,MATCH($U554,RM_KEY,0))),"")</f>
        <v>L</v>
      </c>
      <c r="AK554" s="90" t="str">
        <f>IFERROR(IF(INDEX(RM_I_BI,MATCH($U554,RM_KEY,0))="","",INDEX(RM_I_BI,MATCH($U554,RM_KEY,0))),"")</f>
        <v>L</v>
      </c>
      <c r="AL554" s="90" t="str">
        <f>IFERROR(IF(INDEX(RM_I_Exp,MATCH($U554,RM_KEY,0))="","",INDEX(RM_I_Exp,MATCH($U554,RM_KEY,0))),"")</f>
        <v>L</v>
      </c>
      <c r="AM554" s="90" t="str">
        <f>IFERROR(IF(INDEX(RM_I_Edu,MATCH($U554,RM_KEY,0))="","",INDEX(RM_I_Edu,MATCH($U554,RM_KEY,0))),"")</f>
        <v>L</v>
      </c>
      <c r="AN554" s="91" t="str">
        <f>IFERROR(IF(INDEX(RM_M_C,MATCH($U554,RM_KEY,0))="","",INDEX(RM_M_C,MATCH($U554,RM_KEY,0))),"")</f>
        <v>H</v>
      </c>
      <c r="AO554" s="92" t="str">
        <f>IFERROR(IF(INDEX(RM_M_Au,MATCH($U554,RM_KEY,0))="","",INDEX(RM_M_Au,MATCH($U554,RM_KEY,0))),"")</f>
        <v>M</v>
      </c>
      <c r="AP554" s="92" t="str">
        <f>IFERROR(IF(INDEX(RM_M_Ac,MATCH($U554,RM_KEY,0))="","",INDEX(RM_M_Ac,MATCH($U554,RM_KEY,0))),"")</f>
        <v>M</v>
      </c>
      <c r="AQ554" s="92" t="str">
        <f>IFERROR(IF(INDEX(RM_M_L,MATCH($U554,RM_KEY,0))="","",INDEX(RM_M_L,MATCH($U554,RM_KEY,0))),"")</f>
        <v>L</v>
      </c>
      <c r="AR554" s="92" t="str">
        <f>IFERROR(IF(INDEX(RM_M_BI,MATCH($U554,RM_KEY,0))="","",INDEX(RM_M_BI,MATCH($U554,RM_KEY,0))),"")</f>
        <v>L</v>
      </c>
      <c r="AS554" s="92" t="str">
        <f>IFERROR(IF(INDEX(RM_M_Exp,MATCH($U554,RM_KEY,0))="","",INDEX(RM_M_Exp,MATCH($U554,RM_KEY,0))),"")</f>
        <v>L</v>
      </c>
      <c r="AT554" s="92" t="str">
        <f>IFERROR(IF(INDEX(RM_M_Edu,MATCH($U554,RM_KEY,0))="","",INDEX(RM_M_Edu,MATCH($U554,RM_KEY,0))),"")</f>
        <v>L</v>
      </c>
      <c r="AU554" s="93" t="str">
        <f>IFERROR(IF(INDEX(RM_L_C,MATCH($U554,RM_KEY,0))="","",INDEX(RM_L_C,MATCH($U554,RM_KEY,0))),"")</f>
        <v/>
      </c>
      <c r="AV554" s="94" t="str">
        <f>IFERROR(IF(INDEX(RM_L_Au,MATCH($U554,RM_KEY,0))="","",INDEX(RM_L_Au,MATCH($U554,RM_KEY,0))),"")</f>
        <v/>
      </c>
      <c r="AW554" s="94" t="str">
        <f>IFERROR(IF(INDEX(RM_L_Ac,MATCH($U554,RM_KEY,0))="","",INDEX(RM_L_Ac,MATCH($U554,RM_KEY,0))),"")</f>
        <v/>
      </c>
      <c r="AX554" s="94" t="str">
        <f>IFERROR(IF(INDEX(RM_L_L,MATCH($U554,RM_KEY,0))="","",INDEX(RM_L_L,MATCH($U554,RM_KEY,0))),"")</f>
        <v/>
      </c>
      <c r="AY554" s="94" t="str">
        <f>IFERROR(IF(INDEX(RM_L_BI,MATCH($U554,RM_KEY,0))="","",INDEX(RM_L_BI,MATCH($U554,RM_KEY,0))),"")</f>
        <v/>
      </c>
      <c r="AZ554" s="94" t="str">
        <f>IFERROR(IF(INDEX(RM_L_Exp,MATCH($U554,RM_KEY,0))="","",INDEX(RM_L_Exp,MATCH($U554,RM_KEY,0))),"")</f>
        <v/>
      </c>
      <c r="BA554" s="94" t="str">
        <f>IFERROR(IF(INDEX(RM_L_Edu,MATCH($U554,RM_KEY,0))="","",INDEX(RM_L_Edu,MATCH($U554,RM_KEY,0))),"")</f>
        <v/>
      </c>
      <c r="BB554" s="89" t="inlineStr">
        <is>
          <t>M</t>
        </is>
      </c>
      <c r="BC554" s="90" t="inlineStr">
        <is>
          <t>L</t>
        </is>
      </c>
      <c r="BD554" s="90" t="inlineStr">
        <is>
          <t>M</t>
        </is>
      </c>
      <c r="BE554" s="90" t="inlineStr">
        <is>
          <t>L</t>
        </is>
      </c>
      <c r="BF554" s="90" t="inlineStr">
        <is>
          <t>M</t>
        </is>
      </c>
      <c r="BG554" s="90" t="inlineStr">
        <is>
          <t>H</t>
        </is>
      </c>
      <c r="BH554" s="90" t="inlineStr">
        <is>
          <t>M</t>
        </is>
      </c>
      <c r="BI554" s="93" t="n"/>
      <c r="BJ554" s="94" t="n"/>
      <c r="BK554" s="94" t="n"/>
      <c r="BL554" s="94" t="n"/>
      <c r="BM554" s="94" t="n"/>
      <c r="BN554" s="94" t="n"/>
      <c r="BO554" s="94" t="n"/>
      <c r="BP554" s="63" t="n"/>
      <c r="BQ554" s="95" t="str">
        <f>IF(CY554=0,"",IF(BP554&lt;&gt;"",BP554,IF(LEFT(W554,1)="X",W554,IF(OR(W554="B+",W554="C+"),INDEX(LAD_PC,MAX(1,MIN(14,MATCH(W554,LAD_PC,0)+IF((DA554-CZ554)&gt;=0.5,1,IF((DA554-CZ554)&lt;=-0.5,-1,0))))),INDEX(LAD_STD,MAX(1,MIN(12,MATCH(W554,LAD_STD,0)+IF((DA554-CZ554)&gt;=0.5,1,IF((DA554-CZ554)&lt;=-0.5,-1,0)))))))))</f>
        <v/>
      </c>
      <c r="BR554" s="86" t="str">
        <f>IF(BQ554="","",IFERROR(CHOOSE(INDEX(B_RANK,MATCH(BQ554,B_LVL,0)),"Band A · Practitioner","Band B · Specialist / Manager","B+ · Player-Coach","Band C · Principal / Head","C+ · Player-Coach","Band D · Business leadership","Band E · Enterprise leadership"),"Band X · Consultant"))</f>
        <v/>
      </c>
      <c r="BS554" s="86" t="str">
        <f>IF(BQ554="","",IF(BQ554=W554,"• Same",IF(INDEX(B_VAL,MATCH(BQ554,B_LVL,0))&gt;INDEX(B_VAL,MATCH(W554,B_LVL,0)),"▲ Up","▼ Down")))</f>
        <v/>
      </c>
      <c r="BT554" s="95" t="str">
        <f>IF(BQ554&lt;&gt;"",BQ554,W554)</f>
        <v>A3</v>
      </c>
      <c r="BU554" s="86" t="str">
        <f>IFERROR(IF($H554="","—",IF(OR(LEFT(BT554,1)="X",LEFT(INDEX($BT$7:$BT$592,MATCH($H554,$D$7:$D$592,0)),1)="X"),"—",IF(AND(LEFT(BT554,1)="E",LEFT(INDEX($BT$7:$BT$592,MATCH($H554,$D$7:$D$592,0)),1)="E"),"Exception · Band E",IF(INDEX(B_VAL,MATCH(BT554,B_LVL,0))&gt;=INDEX(B_VAL,MATCH(INDEX($BT$7:$BT$592,MATCH($H554,$D$7:$D$592,0)),B_LVL,0)),"⚠ At or above the manager",IF(INDEX(B_RANK,MATCH(BT554,B_LVL,0))=INDEX(B_RANK,MATCH(INDEX($BT$7:$BT$592,MATCH($H554,$D$7:$D$592,0)),B_LVL,0)),"⚠ Same band as the manager","OK"))))),"—")</f>
        <v>OK</v>
      </c>
      <c r="BV554" s="64" t="n"/>
      <c r="BW554" s="20">
        <f>IFERROR(INDEX(LMH_PTS,MATCH(AG554,LMH_KEY,0)),0)</f>
        <v>9</v>
      </c>
      <c r="BX554" s="21">
        <f>IFERROR(INDEX(LMH_PTS,MATCH(AH554,LMH_KEY,0)),0)</f>
        <v>3</v>
      </c>
      <c r="BY554" s="21">
        <f>IFERROR(INDEX(LMH_PTS,MATCH(AI554,LMH_KEY,0)),0)</f>
        <v>1</v>
      </c>
      <c r="BZ554" s="21">
        <f>IFERROR(INDEX(LMH_PTS,MATCH(AJ554,LMH_KEY,0)),0)</f>
        <v>1</v>
      </c>
      <c r="CA554" s="21">
        <f>IFERROR(INDEX(LMH_PTS,MATCH(AK554,LMH_KEY,0)),0)</f>
        <v>1</v>
      </c>
      <c r="CB554" s="21">
        <f>IFERROR(INDEX(LMH_PTS,MATCH(AL554,LMH_KEY,0)),0)</f>
        <v>1</v>
      </c>
      <c r="CC554" s="21">
        <f>IFERROR(INDEX(LMH_PTS,MATCH(AM554,LMH_KEY,0)),0)</f>
        <v>1</v>
      </c>
      <c r="CD554" s="21">
        <f>IFERROR(INDEX(LMH_PTS,MATCH(IF(AU554&lt;&gt;"",AU554,AG554),LMH_KEY,0)),0)</f>
        <v>9</v>
      </c>
      <c r="CE554" s="21">
        <f>IFERROR(INDEX(LMH_PTS,MATCH(IF(AV554&lt;&gt;"",AV554,AH554),LMH_KEY,0)),0)</f>
        <v>3</v>
      </c>
      <c r="CF554" s="21">
        <f>IFERROR(INDEX(LMH_PTS,MATCH(IF(AW554&lt;&gt;"",AW554,AI554),LMH_KEY,0)),0)</f>
        <v>1</v>
      </c>
      <c r="CG554" s="21">
        <f>IFERROR(INDEX(LMH_PTS,MATCH(IF(AX554&lt;&gt;"",AX554,AJ554),LMH_KEY,0)),0)</f>
        <v>1</v>
      </c>
      <c r="CH554" s="21">
        <f>IFERROR(INDEX(LMH_PTS,MATCH(IF(AY554&lt;&gt;"",AY554,AK554),LMH_KEY,0)),0)</f>
        <v>1</v>
      </c>
      <c r="CI554" s="21">
        <f>IFERROR(INDEX(LMH_PTS,MATCH(IF(AZ554&lt;&gt;"",AZ554,AL554),LMH_KEY,0)),0)</f>
        <v>1</v>
      </c>
      <c r="CJ554" s="21">
        <f>IFERROR(INDEX(LMH_PTS,MATCH(IF(BA554&lt;&gt;"",BA554,AM554),LMH_KEY,0)),0)</f>
        <v>1</v>
      </c>
      <c r="CK554" s="21">
        <f>IF(BB554="",0,IFERROR(INDEX(LMH_STEP,MATCH(BB554,LMH_KEY,0)),0))</f>
        <v>0</v>
      </c>
      <c r="CL554" s="21">
        <f>IF(BC554="",0,IFERROR(INDEX(LMH_STEP,MATCH(BC554,LMH_KEY,0)),0))</f>
        <v>-1</v>
      </c>
      <c r="CM554" s="21">
        <f>IF(BD554="",0,IFERROR(INDEX(LMH_STEP,MATCH(BD554,LMH_KEY,0)),0))</f>
        <v>0</v>
      </c>
      <c r="CN554" s="21">
        <f>IF(BE554="",0,IFERROR(INDEX(LMH_STEP,MATCH(BE554,LMH_KEY,0)),0))</f>
        <v>-1</v>
      </c>
      <c r="CO554" s="21">
        <f>IF(BF554="",0,IFERROR(INDEX(LMH_STEP,MATCH(BF554,LMH_KEY,0)),0))</f>
        <v>0</v>
      </c>
      <c r="CP554" s="21">
        <f>IF(BG554="",0,IFERROR(INDEX(LMH_STEP,MATCH(BG554,LMH_KEY,0)),0))</f>
        <v>1</v>
      </c>
      <c r="CQ554" s="21">
        <f>IF(BH554="",0,IFERROR(INDEX(LMH_STEP,MATCH(BH554,LMH_KEY,0)),0))</f>
        <v>0</v>
      </c>
      <c r="CR554" s="21">
        <f>IF(BI554&lt;&gt;"",IFERROR(INDEX(LMH_STEP,MATCH(BI554,LMH_KEY,0)),0),CK554)</f>
        <v>0</v>
      </c>
      <c r="CS554" s="21">
        <f>IF(BJ554&lt;&gt;"",IFERROR(INDEX(LMH_STEP,MATCH(BJ554,LMH_KEY,0)),0),CL554)</f>
        <v>-1</v>
      </c>
      <c r="CT554" s="21">
        <f>IF(BK554&lt;&gt;"",IFERROR(INDEX(LMH_STEP,MATCH(BK554,LMH_KEY,0)),0),CM554)</f>
        <v>0</v>
      </c>
      <c r="CU554" s="21">
        <f>IF(BL554&lt;&gt;"",IFERROR(INDEX(LMH_STEP,MATCH(BL554,LMH_KEY,0)),0),CN554)</f>
        <v>-1</v>
      </c>
      <c r="CV554" s="21">
        <f>IF(BM554&lt;&gt;"",IFERROR(INDEX(LMH_STEP,MATCH(BM554,LMH_KEY,0)),0),CO554)</f>
        <v>0</v>
      </c>
      <c r="CW554" s="21">
        <f>IF(BN554&lt;&gt;"",IFERROR(INDEX(LMH_STEP,MATCH(BN554,LMH_KEY,0)),0),CP554)</f>
        <v>1</v>
      </c>
      <c r="CX554" s="21">
        <f>IF(BO554&lt;&gt;"",IFERROR(INDEX(LMH_STEP,MATCH(BO554,LMH_KEY,0)),0),CQ554)</f>
        <v>0</v>
      </c>
      <c r="CY554" s="21">
        <f>COUNTA(BI554:BO554)+IF(BP554&lt;&gt;"",1,0)+IFERROR(INDEX(RM_LCNT,MATCH($U554,RM_KEY,0)),0)</f>
        <v>0</v>
      </c>
      <c r="CZ554" s="21">
        <f>IF((BW554+BX554+BY554+BZ554+CA554+CB554+CC554)=0,0,(BW554*CK554+BX554*CL554+BY554*CM554+BZ554*CN554+CA554*CO554+CB554*CP554+CC554*CQ554)/(BW554+BX554+BY554+BZ554+CA554+CB554+CC554))</f>
        <v>-0.176470588235294</v>
      </c>
      <c r="DA554" s="21">
        <f>IF((CD554+CE554+CF554+CG554+CH554+CI554+CJ554)=0,0,(CD554*CR554+CE554*CS554+CF554*CT554+CG554*CU554+CH554*CV554+CI554*CW554+CJ554*CX554)/(CD554+CE554+CF554+CG554+CH554+CI554+CJ554))</f>
        <v>-0.176470588235294</v>
      </c>
    </row>
    <row r="555" ht="70" customHeight="1">
      <c r="A555" s="59" t="inlineStr">
        <is>
          <t>iFile</t>
        </is>
      </c>
      <c r="B555" s="17" t="inlineStr">
        <is>
          <t>Technology</t>
        </is>
      </c>
      <c r="C555" s="17" t="n">
        <v>3</v>
      </c>
      <c r="D555" s="17" t="inlineStr">
        <is>
          <t>IRIS2396</t>
        </is>
      </c>
      <c r="E555" s="17" t="inlineStr">
        <is>
          <t>Chirag Suryawanshi</t>
        </is>
      </c>
      <c r="F555" s="17" t="inlineStr">
        <is>
          <t>Trainee Software Engineer</t>
        </is>
      </c>
      <c r="G555" s="17" t="inlineStr">
        <is>
          <t>Vivek Shinde</t>
        </is>
      </c>
      <c r="H555" s="17" t="inlineStr">
        <is>
          <t>IRIS1640</t>
        </is>
      </c>
      <c r="I555" s="17" t="n">
        <v>1.2</v>
      </c>
      <c r="J555" s="17" t="inlineStr">
        <is>
          <t>B.Tech</t>
        </is>
      </c>
      <c r="K555" s="17" t="inlineStr">
        <is>
          <t>L2 – Trainee</t>
        </is>
      </c>
      <c r="L555" s="82" t="inlineStr">
        <is>
          <t>18 of 20</t>
        </is>
      </c>
      <c r="M555" s="83" t="n"/>
      <c r="N555"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55" s="83" t="inlineStr">
        <is>
          <t>Latest rating: 4 · Potential: High · 9-box: High Impact / Growth Talent</t>
        </is>
      </c>
      <c r="P555" s="83" t="n"/>
      <c r="Q555" s="84" t="inlineStr">
        <is>
          <t>Open ▸</t>
        </is>
      </c>
      <c r="R555" s="84" t="inlineStr">
        <is>
          <t>Card ▸</t>
        </is>
      </c>
      <c r="S555" s="85" t="inlineStr">
        <is>
          <t>Engineering &amp; Development</t>
        </is>
      </c>
      <c r="T555" s="86" t="inlineStr">
        <is>
          <t>Backend Development</t>
        </is>
      </c>
      <c r="U555" s="86" t="inlineStr">
        <is>
          <t>R032</t>
        </is>
      </c>
      <c r="V555" s="86" t="inlineStr">
        <is>
          <t>Backend Development · IC</t>
        </is>
      </c>
      <c r="W555" s="101" t="inlineStr">
        <is>
          <t>A2</t>
        </is>
      </c>
      <c r="X555" s="86" t="inlineStr">
        <is>
          <t>Band A · Practitioner</t>
        </is>
      </c>
      <c r="Y555" s="86" t="inlineStr">
        <is>
          <t>Software Engineer</t>
        </is>
      </c>
      <c r="Z555" s="86" t="n"/>
      <c r="AA555" s="86" t="inlineStr">
        <is>
          <t>Placed at A2 by the evidence: six ratings × market-derived weights and rules R1–R13 · no move needed for the reporting line</t>
        </is>
      </c>
      <c r="AB555" s="86" t="n"/>
      <c r="AC555" s="88" t="inlineStr">
        <is>
          <t>A2</t>
        </is>
      </c>
      <c r="AD555" s="21" t="inlineStr">
        <is>
          <t>Medium · 1.2 yrs vs market 0–3 yrs for A2</t>
        </is>
      </c>
      <c r="AE555" s="21" t="n"/>
      <c r="AF555" s="21" t="inlineStr">
        <is>
          <t>P1–P2 · SFIA 2 Assist</t>
        </is>
      </c>
      <c r="AG555" s="89" t="str">
        <f>IFERROR(IF(INDEX(RM_I_C,MATCH($U555,RM_KEY,0))="","",INDEX(RM_I_C,MATCH($U555,RM_KEY,0))),"")</f>
        <v>H</v>
      </c>
      <c r="AH555" s="90" t="str">
        <f>IFERROR(IF(INDEX(RM_I_Au,MATCH($U555,RM_KEY,0))="","",INDEX(RM_I_Au,MATCH($U555,RM_KEY,0))),"")</f>
        <v>M</v>
      </c>
      <c r="AI555" s="90" t="str">
        <f>IFERROR(IF(INDEX(RM_I_Ac,MATCH($U555,RM_KEY,0))="","",INDEX(RM_I_Ac,MATCH($U555,RM_KEY,0))),"")</f>
        <v>L</v>
      </c>
      <c r="AJ555" s="90" t="str">
        <f>IFERROR(IF(INDEX(RM_I_L,MATCH($U555,RM_KEY,0))="","",INDEX(RM_I_L,MATCH($U555,RM_KEY,0))),"")</f>
        <v>L</v>
      </c>
      <c r="AK555" s="90" t="str">
        <f>IFERROR(IF(INDEX(RM_I_BI,MATCH($U555,RM_KEY,0))="","",INDEX(RM_I_BI,MATCH($U555,RM_KEY,0))),"")</f>
        <v>L</v>
      </c>
      <c r="AL555" s="90" t="str">
        <f>IFERROR(IF(INDEX(RM_I_Exp,MATCH($U555,RM_KEY,0))="","",INDEX(RM_I_Exp,MATCH($U555,RM_KEY,0))),"")</f>
        <v>L</v>
      </c>
      <c r="AM555" s="90" t="str">
        <f>IFERROR(IF(INDEX(RM_I_Edu,MATCH($U555,RM_KEY,0))="","",INDEX(RM_I_Edu,MATCH($U555,RM_KEY,0))),"")</f>
        <v>L</v>
      </c>
      <c r="AN555" s="91" t="str">
        <f>IFERROR(IF(INDEX(RM_M_C,MATCH($U555,RM_KEY,0))="","",INDEX(RM_M_C,MATCH($U555,RM_KEY,0))),"")</f>
        <v>H</v>
      </c>
      <c r="AO555" s="92" t="str">
        <f>IFERROR(IF(INDEX(RM_M_Au,MATCH($U555,RM_KEY,0))="","",INDEX(RM_M_Au,MATCH($U555,RM_KEY,0))),"")</f>
        <v>M</v>
      </c>
      <c r="AP555" s="92" t="str">
        <f>IFERROR(IF(INDEX(RM_M_Ac,MATCH($U555,RM_KEY,0))="","",INDEX(RM_M_Ac,MATCH($U555,RM_KEY,0))),"")</f>
        <v>M</v>
      </c>
      <c r="AQ555" s="92" t="str">
        <f>IFERROR(IF(INDEX(RM_M_L,MATCH($U555,RM_KEY,0))="","",INDEX(RM_M_L,MATCH($U555,RM_KEY,0))),"")</f>
        <v>L</v>
      </c>
      <c r="AR555" s="92" t="str">
        <f>IFERROR(IF(INDEX(RM_M_BI,MATCH($U555,RM_KEY,0))="","",INDEX(RM_M_BI,MATCH($U555,RM_KEY,0))),"")</f>
        <v>L</v>
      </c>
      <c r="AS555" s="92" t="str">
        <f>IFERROR(IF(INDEX(RM_M_Exp,MATCH($U555,RM_KEY,0))="","",INDEX(RM_M_Exp,MATCH($U555,RM_KEY,0))),"")</f>
        <v>L</v>
      </c>
      <c r="AT555" s="92" t="str">
        <f>IFERROR(IF(INDEX(RM_M_Edu,MATCH($U555,RM_KEY,0))="","",INDEX(RM_M_Edu,MATCH($U555,RM_KEY,0))),"")</f>
        <v>L</v>
      </c>
      <c r="AU555" s="93" t="str">
        <f>IFERROR(IF(INDEX(RM_L_C,MATCH($U555,RM_KEY,0))="","",INDEX(RM_L_C,MATCH($U555,RM_KEY,0))),"")</f>
        <v/>
      </c>
      <c r="AV555" s="94" t="str">
        <f>IFERROR(IF(INDEX(RM_L_Au,MATCH($U555,RM_KEY,0))="","",INDEX(RM_L_Au,MATCH($U555,RM_KEY,0))),"")</f>
        <v/>
      </c>
      <c r="AW555" s="94" t="str">
        <f>IFERROR(IF(INDEX(RM_L_Ac,MATCH($U555,RM_KEY,0))="","",INDEX(RM_L_Ac,MATCH($U555,RM_KEY,0))),"")</f>
        <v/>
      </c>
      <c r="AX555" s="94" t="str">
        <f>IFERROR(IF(INDEX(RM_L_L,MATCH($U555,RM_KEY,0))="","",INDEX(RM_L_L,MATCH($U555,RM_KEY,0))),"")</f>
        <v/>
      </c>
      <c r="AY555" s="94" t="str">
        <f>IFERROR(IF(INDEX(RM_L_BI,MATCH($U555,RM_KEY,0))="","",INDEX(RM_L_BI,MATCH($U555,RM_KEY,0))),"")</f>
        <v/>
      </c>
      <c r="AZ555" s="94" t="str">
        <f>IFERROR(IF(INDEX(RM_L_Exp,MATCH($U555,RM_KEY,0))="","",INDEX(RM_L_Exp,MATCH($U555,RM_KEY,0))),"")</f>
        <v/>
      </c>
      <c r="BA555" s="94" t="str">
        <f>IFERROR(IF(INDEX(RM_L_Edu,MATCH($U555,RM_KEY,0))="","",INDEX(RM_L_Edu,MATCH($U555,RM_KEY,0))),"")</f>
        <v/>
      </c>
      <c r="BB555" s="89" t="n"/>
      <c r="BC555" s="90" t="n"/>
      <c r="BD555" s="90" t="n"/>
      <c r="BE555" s="90" t="n"/>
      <c r="BF555" s="90" t="inlineStr">
        <is>
          <t>M</t>
        </is>
      </c>
      <c r="BG555" s="90" t="inlineStr">
        <is>
          <t>M</t>
        </is>
      </c>
      <c r="BH555" s="90" t="inlineStr">
        <is>
          <t>M</t>
        </is>
      </c>
      <c r="BI555" s="93" t="n"/>
      <c r="BJ555" s="94" t="n"/>
      <c r="BK555" s="94" t="n"/>
      <c r="BL555" s="94" t="n"/>
      <c r="BM555" s="94" t="n"/>
      <c r="BN555" s="94" t="n"/>
      <c r="BO555" s="94" t="n"/>
      <c r="BP555" s="63" t="n"/>
      <c r="BQ555" s="95" t="str">
        <f>IF(CY555=0,"",IF(BP555&lt;&gt;"",BP555,IF(LEFT(W555,1)="X",W555,IF(OR(W555="B+",W555="C+"),INDEX(LAD_PC,MAX(1,MIN(14,MATCH(W555,LAD_PC,0)+IF((DA555-CZ555)&gt;=0.5,1,IF((DA555-CZ555)&lt;=-0.5,-1,0))))),INDEX(LAD_STD,MAX(1,MIN(12,MATCH(W555,LAD_STD,0)+IF((DA555-CZ555)&gt;=0.5,1,IF((DA555-CZ555)&lt;=-0.5,-1,0)))))))))</f>
        <v/>
      </c>
      <c r="BR555" s="86" t="str">
        <f>IF(BQ555="","",IFERROR(CHOOSE(INDEX(B_RANK,MATCH(BQ555,B_LVL,0)),"Band A · Practitioner","Band B · Specialist / Manager","B+ · Player-Coach","Band C · Principal / Head","C+ · Player-Coach","Band D · Business leadership","Band E · Enterprise leadership"),"Band X · Consultant"))</f>
        <v/>
      </c>
      <c r="BS555" s="86" t="str">
        <f>IF(BQ555="","",IF(BQ555=W555,"• Same",IF(INDEX(B_VAL,MATCH(BQ555,B_LVL,0))&gt;INDEX(B_VAL,MATCH(W555,B_LVL,0)),"▲ Up","▼ Down")))</f>
        <v/>
      </c>
      <c r="BT555" s="95" t="str">
        <f>IF(BQ555&lt;&gt;"",BQ555,W555)</f>
        <v>A2</v>
      </c>
      <c r="BU555" s="86" t="str">
        <f>IFERROR(IF($H555="","—",IF(OR(LEFT(BT555,1)="X",LEFT(INDEX($BT$7:$BT$592,MATCH($H555,$D$7:$D$592,0)),1)="X"),"—",IF(AND(LEFT(BT555,1)="E",LEFT(INDEX($BT$7:$BT$592,MATCH($H555,$D$7:$D$592,0)),1)="E"),"Exception · Band E",IF(INDEX(B_VAL,MATCH(BT555,B_LVL,0))&gt;=INDEX(B_VAL,MATCH(INDEX($BT$7:$BT$592,MATCH($H555,$D$7:$D$592,0)),B_LVL,0)),"⚠ At or above the manager",IF(INDEX(B_RANK,MATCH(BT555,B_LVL,0))=INDEX(B_RANK,MATCH(INDEX($BT$7:$BT$592,MATCH($H555,$D$7:$D$592,0)),B_LVL,0)),"⚠ Same band as the manager","OK"))))),"—")</f>
        <v>OK</v>
      </c>
      <c r="BV555" s="64" t="n"/>
      <c r="BW555" s="20">
        <f>IFERROR(INDEX(LMH_PTS,MATCH(AG555,LMH_KEY,0)),0)</f>
        <v>9</v>
      </c>
      <c r="BX555" s="21">
        <f>IFERROR(INDEX(LMH_PTS,MATCH(AH555,LMH_KEY,0)),0)</f>
        <v>3</v>
      </c>
      <c r="BY555" s="21">
        <f>IFERROR(INDEX(LMH_PTS,MATCH(AI555,LMH_KEY,0)),0)</f>
        <v>1</v>
      </c>
      <c r="BZ555" s="21">
        <f>IFERROR(INDEX(LMH_PTS,MATCH(AJ555,LMH_KEY,0)),0)</f>
        <v>1</v>
      </c>
      <c r="CA555" s="21">
        <f>IFERROR(INDEX(LMH_PTS,MATCH(AK555,LMH_KEY,0)),0)</f>
        <v>1</v>
      </c>
      <c r="CB555" s="21">
        <f>IFERROR(INDEX(LMH_PTS,MATCH(AL555,LMH_KEY,0)),0)</f>
        <v>1</v>
      </c>
      <c r="CC555" s="21">
        <f>IFERROR(INDEX(LMH_PTS,MATCH(AM555,LMH_KEY,0)),0)</f>
        <v>1</v>
      </c>
      <c r="CD555" s="21">
        <f>IFERROR(INDEX(LMH_PTS,MATCH(IF(AU555&lt;&gt;"",AU555,AG555),LMH_KEY,0)),0)</f>
        <v>9</v>
      </c>
      <c r="CE555" s="21">
        <f>IFERROR(INDEX(LMH_PTS,MATCH(IF(AV555&lt;&gt;"",AV555,AH555),LMH_KEY,0)),0)</f>
        <v>3</v>
      </c>
      <c r="CF555" s="21">
        <f>IFERROR(INDEX(LMH_PTS,MATCH(IF(AW555&lt;&gt;"",AW555,AI555),LMH_KEY,0)),0)</f>
        <v>1</v>
      </c>
      <c r="CG555" s="21">
        <f>IFERROR(INDEX(LMH_PTS,MATCH(IF(AX555&lt;&gt;"",AX555,AJ555),LMH_KEY,0)),0)</f>
        <v>1</v>
      </c>
      <c r="CH555" s="21">
        <f>IFERROR(INDEX(LMH_PTS,MATCH(IF(AY555&lt;&gt;"",AY555,AK555),LMH_KEY,0)),0)</f>
        <v>1</v>
      </c>
      <c r="CI555" s="21">
        <f>IFERROR(INDEX(LMH_PTS,MATCH(IF(AZ555&lt;&gt;"",AZ555,AL555),LMH_KEY,0)),0)</f>
        <v>1</v>
      </c>
      <c r="CJ555" s="21">
        <f>IFERROR(INDEX(LMH_PTS,MATCH(IF(BA555&lt;&gt;"",BA555,AM555),LMH_KEY,0)),0)</f>
        <v>1</v>
      </c>
      <c r="CK555" s="21">
        <f>IF(BB555="",0,IFERROR(INDEX(LMH_STEP,MATCH(BB555,LMH_KEY,0)),0))</f>
        <v>0</v>
      </c>
      <c r="CL555" s="21">
        <f>IF(BC555="",0,IFERROR(INDEX(LMH_STEP,MATCH(BC555,LMH_KEY,0)),0))</f>
        <v>0</v>
      </c>
      <c r="CM555" s="21">
        <f>IF(BD555="",0,IFERROR(INDEX(LMH_STEP,MATCH(BD555,LMH_KEY,0)),0))</f>
        <v>0</v>
      </c>
      <c r="CN555" s="21">
        <f>IF(BE555="",0,IFERROR(INDEX(LMH_STEP,MATCH(BE555,LMH_KEY,0)),0))</f>
        <v>0</v>
      </c>
      <c r="CO555" s="21">
        <f>IF(BF555="",0,IFERROR(INDEX(LMH_STEP,MATCH(BF555,LMH_KEY,0)),0))</f>
        <v>0</v>
      </c>
      <c r="CP555" s="21">
        <f>IF(BG555="",0,IFERROR(INDEX(LMH_STEP,MATCH(BG555,LMH_KEY,0)),0))</f>
        <v>0</v>
      </c>
      <c r="CQ555" s="21">
        <f>IF(BH555="",0,IFERROR(INDEX(LMH_STEP,MATCH(BH555,LMH_KEY,0)),0))</f>
        <v>0</v>
      </c>
      <c r="CR555" s="21">
        <f>IF(BI555&lt;&gt;"",IFERROR(INDEX(LMH_STEP,MATCH(BI555,LMH_KEY,0)),0),CK555)</f>
        <v>0</v>
      </c>
      <c r="CS555" s="21">
        <f>IF(BJ555&lt;&gt;"",IFERROR(INDEX(LMH_STEP,MATCH(BJ555,LMH_KEY,0)),0),CL555)</f>
        <v>0</v>
      </c>
      <c r="CT555" s="21">
        <f>IF(BK555&lt;&gt;"",IFERROR(INDEX(LMH_STEP,MATCH(BK555,LMH_KEY,0)),0),CM555)</f>
        <v>0</v>
      </c>
      <c r="CU555" s="21">
        <f>IF(BL555&lt;&gt;"",IFERROR(INDEX(LMH_STEP,MATCH(BL555,LMH_KEY,0)),0),CN555)</f>
        <v>0</v>
      </c>
      <c r="CV555" s="21">
        <f>IF(BM555&lt;&gt;"",IFERROR(INDEX(LMH_STEP,MATCH(BM555,LMH_KEY,0)),0),CO555)</f>
        <v>0</v>
      </c>
      <c r="CW555" s="21">
        <f>IF(BN555&lt;&gt;"",IFERROR(INDEX(LMH_STEP,MATCH(BN555,LMH_KEY,0)),0),CP555)</f>
        <v>0</v>
      </c>
      <c r="CX555" s="21">
        <f>IF(BO555&lt;&gt;"",IFERROR(INDEX(LMH_STEP,MATCH(BO555,LMH_KEY,0)),0),CQ555)</f>
        <v>0</v>
      </c>
      <c r="CY555" s="21">
        <f>COUNTA(BI555:BO555)+IF(BP555&lt;&gt;"",1,0)+IFERROR(INDEX(RM_LCNT,MATCH($U555,RM_KEY,0)),0)</f>
        <v>0</v>
      </c>
      <c r="CZ555" s="21">
        <f>IF((BW555+BX555+BY555+BZ555+CA555+CB555+CC555)=0,0,(BW555*CK555+BX555*CL555+BY555*CM555+BZ555*CN555+CA555*CO555+CB555*CP555+CC555*CQ555)/(BW555+BX555+BY555+BZ555+CA555+CB555+CC555))</f>
        <v>0</v>
      </c>
      <c r="DA555" s="21">
        <f>IF((CD555+CE555+CF555+CG555+CH555+CI555+CJ555)=0,0,(CD555*CR555+CE555*CS555+CF555*CT555+CG555*CU555+CH555*CV555+CI555*CW555+CJ555*CX555)/(CD555+CE555+CF555+CG555+CH555+CI555+CJ555))</f>
        <v>0</v>
      </c>
    </row>
    <row r="556" ht="70" customHeight="1">
      <c r="A556" s="59" t="inlineStr">
        <is>
          <t>iFile</t>
        </is>
      </c>
      <c r="B556" s="17" t="inlineStr">
        <is>
          <t>Technology</t>
        </is>
      </c>
      <c r="C556" s="17" t="n">
        <v>3</v>
      </c>
      <c r="D556" s="17" t="inlineStr">
        <is>
          <t>IRIS2255</t>
        </is>
      </c>
      <c r="E556" s="17" t="inlineStr">
        <is>
          <t>Tanay Hisariya</t>
        </is>
      </c>
      <c r="F556" s="17" t="inlineStr">
        <is>
          <t>Trainee Software Engineer</t>
        </is>
      </c>
      <c r="G556" s="17" t="inlineStr">
        <is>
          <t>Vivek Shinde</t>
        </is>
      </c>
      <c r="H556" s="17" t="inlineStr">
        <is>
          <t>IRIS1640</t>
        </is>
      </c>
      <c r="I556" s="17" t="n">
        <v>2.3</v>
      </c>
      <c r="J556" s="17" t="inlineStr">
        <is>
          <t>B.E</t>
        </is>
      </c>
      <c r="K556" s="17" t="inlineStr">
        <is>
          <t>L2 – Trainee</t>
        </is>
      </c>
      <c r="L556" s="82" t="inlineStr">
        <is>
          <t>20 of 20</t>
        </is>
      </c>
      <c r="M556" s="83" t="n"/>
      <c r="N556"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56" s="83" t="inlineStr">
        <is>
          <t>Latest rating: 4 · Potential: High · 9-box: High Impact / Growth Talent</t>
        </is>
      </c>
      <c r="P556" s="83" t="inlineStr">
        <is>
          <t>Complexity &amp; Expertise: A2: Creates backend APIs/services in Java Spring Boot; coding, unit testing, deployment → moved up 0.5
Autonomy &amp; Decision: A2: Decides basic code architecture only → moved up 0.5
Accountability &amp; Impact: A2: Development, unit testing and proper working of own functionality → moved up 0.5
Leadership &amp; Strategy: A1: None described → matches the start</t>
        </is>
      </c>
      <c r="Q556" s="84" t="inlineStr">
        <is>
          <t>Open ▸</t>
        </is>
      </c>
      <c r="R556" s="84" t="inlineStr">
        <is>
          <t>Card ▸</t>
        </is>
      </c>
      <c r="S556" s="85" t="inlineStr">
        <is>
          <t>Engineering &amp; Development</t>
        </is>
      </c>
      <c r="T556" s="86" t="inlineStr">
        <is>
          <t>Full-Stack Development</t>
        </is>
      </c>
      <c r="U556" s="86" t="inlineStr">
        <is>
          <t>R037</t>
        </is>
      </c>
      <c r="V556" s="86" t="inlineStr">
        <is>
          <t>Full-Stack Development · IC</t>
        </is>
      </c>
      <c r="W556" s="101" t="inlineStr">
        <is>
          <t>A2</t>
        </is>
      </c>
      <c r="X556" s="86" t="inlineStr">
        <is>
          <t>Band A · Practitioner</t>
        </is>
      </c>
      <c r="Y556" s="86" t="inlineStr">
        <is>
          <t>Software Engineer</t>
        </is>
      </c>
      <c r="Z556" s="86" t="n"/>
      <c r="AA556" s="86" t="inlineStr">
        <is>
          <t>Placed at A2 by the evidence: six ratings × market-derived weights and rules R1–R13 · no move needed for the reporting line</t>
        </is>
      </c>
      <c r="AB556" s="86" t="n"/>
      <c r="AC556" s="88" t="inlineStr">
        <is>
          <t>A2</t>
        </is>
      </c>
      <c r="AD556" s="21" t="inlineStr">
        <is>
          <t>Medium · 2.3 yrs vs market 0–3 yrs for A2</t>
        </is>
      </c>
      <c r="AE556" s="21" t="n"/>
      <c r="AF556" s="21" t="inlineStr">
        <is>
          <t>P1–P2 · SFIA 2 Assist</t>
        </is>
      </c>
      <c r="AG556" s="89" t="str">
        <f>IFERROR(IF(INDEX(RM_I_C,MATCH($U556,RM_KEY,0))="","",INDEX(RM_I_C,MATCH($U556,RM_KEY,0))),"")</f>
        <v>H</v>
      </c>
      <c r="AH556" s="90" t="str">
        <f>IFERROR(IF(INDEX(RM_I_Au,MATCH($U556,RM_KEY,0))="","",INDEX(RM_I_Au,MATCH($U556,RM_KEY,0))),"")</f>
        <v>M</v>
      </c>
      <c r="AI556" s="90" t="str">
        <f>IFERROR(IF(INDEX(RM_I_Ac,MATCH($U556,RM_KEY,0))="","",INDEX(RM_I_Ac,MATCH($U556,RM_KEY,0))),"")</f>
        <v>L</v>
      </c>
      <c r="AJ556" s="90" t="str">
        <f>IFERROR(IF(INDEX(RM_I_L,MATCH($U556,RM_KEY,0))="","",INDEX(RM_I_L,MATCH($U556,RM_KEY,0))),"")</f>
        <v>L</v>
      </c>
      <c r="AK556" s="90" t="str">
        <f>IFERROR(IF(INDEX(RM_I_BI,MATCH($U556,RM_KEY,0))="","",INDEX(RM_I_BI,MATCH($U556,RM_KEY,0))),"")</f>
        <v>L</v>
      </c>
      <c r="AL556" s="90" t="str">
        <f>IFERROR(IF(INDEX(RM_I_Exp,MATCH($U556,RM_KEY,0))="","",INDEX(RM_I_Exp,MATCH($U556,RM_KEY,0))),"")</f>
        <v>L</v>
      </c>
      <c r="AM556" s="90" t="str">
        <f>IFERROR(IF(INDEX(RM_I_Edu,MATCH($U556,RM_KEY,0))="","",INDEX(RM_I_Edu,MATCH($U556,RM_KEY,0))),"")</f>
        <v>L</v>
      </c>
      <c r="AN556" s="91" t="str">
        <f>IFERROR(IF(INDEX(RM_M_C,MATCH($U556,RM_KEY,0))="","",INDEX(RM_M_C,MATCH($U556,RM_KEY,0))),"")</f>
        <v>H</v>
      </c>
      <c r="AO556" s="92" t="str">
        <f>IFERROR(IF(INDEX(RM_M_Au,MATCH($U556,RM_KEY,0))="","",INDEX(RM_M_Au,MATCH($U556,RM_KEY,0))),"")</f>
        <v>M</v>
      </c>
      <c r="AP556" s="92" t="str">
        <f>IFERROR(IF(INDEX(RM_M_Ac,MATCH($U556,RM_KEY,0))="","",INDEX(RM_M_Ac,MATCH($U556,RM_KEY,0))),"")</f>
        <v>M</v>
      </c>
      <c r="AQ556" s="92" t="str">
        <f>IFERROR(IF(INDEX(RM_M_L,MATCH($U556,RM_KEY,0))="","",INDEX(RM_M_L,MATCH($U556,RM_KEY,0))),"")</f>
        <v>L</v>
      </c>
      <c r="AR556" s="92" t="str">
        <f>IFERROR(IF(INDEX(RM_M_BI,MATCH($U556,RM_KEY,0))="","",INDEX(RM_M_BI,MATCH($U556,RM_KEY,0))),"")</f>
        <v>L</v>
      </c>
      <c r="AS556" s="92" t="str">
        <f>IFERROR(IF(INDEX(RM_M_Exp,MATCH($U556,RM_KEY,0))="","",INDEX(RM_M_Exp,MATCH($U556,RM_KEY,0))),"")</f>
        <v>L</v>
      </c>
      <c r="AT556" s="92" t="str">
        <f>IFERROR(IF(INDEX(RM_M_Edu,MATCH($U556,RM_KEY,0))="","",INDEX(RM_M_Edu,MATCH($U556,RM_KEY,0))),"")</f>
        <v>L</v>
      </c>
      <c r="AU556" s="93" t="str">
        <f>IFERROR(IF(INDEX(RM_L_C,MATCH($U556,RM_KEY,0))="","",INDEX(RM_L_C,MATCH($U556,RM_KEY,0))),"")</f>
        <v/>
      </c>
      <c r="AV556" s="94" t="str">
        <f>IFERROR(IF(INDEX(RM_L_Au,MATCH($U556,RM_KEY,0))="","",INDEX(RM_L_Au,MATCH($U556,RM_KEY,0))),"")</f>
        <v/>
      </c>
      <c r="AW556" s="94" t="str">
        <f>IFERROR(IF(INDEX(RM_L_Ac,MATCH($U556,RM_KEY,0))="","",INDEX(RM_L_Ac,MATCH($U556,RM_KEY,0))),"")</f>
        <v/>
      </c>
      <c r="AX556" s="94" t="str">
        <f>IFERROR(IF(INDEX(RM_L_L,MATCH($U556,RM_KEY,0))="","",INDEX(RM_L_L,MATCH($U556,RM_KEY,0))),"")</f>
        <v/>
      </c>
      <c r="AY556" s="94" t="str">
        <f>IFERROR(IF(INDEX(RM_L_BI,MATCH($U556,RM_KEY,0))="","",INDEX(RM_L_BI,MATCH($U556,RM_KEY,0))),"")</f>
        <v/>
      </c>
      <c r="AZ556" s="94" t="str">
        <f>IFERROR(IF(INDEX(RM_L_Exp,MATCH($U556,RM_KEY,0))="","",INDEX(RM_L_Exp,MATCH($U556,RM_KEY,0))),"")</f>
        <v/>
      </c>
      <c r="BA556" s="94" t="str">
        <f>IFERROR(IF(INDEX(RM_L_Edu,MATCH($U556,RM_KEY,0))="","",INDEX(RM_L_Edu,MATCH($U556,RM_KEY,0))),"")</f>
        <v/>
      </c>
      <c r="BB556" s="89" t="inlineStr">
        <is>
          <t>M</t>
        </is>
      </c>
      <c r="BC556" s="90" t="inlineStr">
        <is>
          <t>M</t>
        </is>
      </c>
      <c r="BD556" s="90" t="inlineStr">
        <is>
          <t>M</t>
        </is>
      </c>
      <c r="BE556" s="90" t="inlineStr">
        <is>
          <t>L</t>
        </is>
      </c>
      <c r="BF556" s="90" t="inlineStr">
        <is>
          <t>M</t>
        </is>
      </c>
      <c r="BG556" s="90" t="inlineStr">
        <is>
          <t>H</t>
        </is>
      </c>
      <c r="BH556" s="90" t="inlineStr">
        <is>
          <t>M</t>
        </is>
      </c>
      <c r="BI556" s="93" t="n"/>
      <c r="BJ556" s="94" t="n"/>
      <c r="BK556" s="94" t="n"/>
      <c r="BL556" s="94" t="n"/>
      <c r="BM556" s="94" t="n"/>
      <c r="BN556" s="94" t="n"/>
      <c r="BO556" s="94" t="n"/>
      <c r="BP556" s="63" t="n"/>
      <c r="BQ556" s="95" t="str">
        <f>IF(CY556=0,"",IF(BP556&lt;&gt;"",BP556,IF(LEFT(W556,1)="X",W556,IF(OR(W556="B+",W556="C+"),INDEX(LAD_PC,MAX(1,MIN(14,MATCH(W556,LAD_PC,0)+IF((DA556-CZ556)&gt;=0.5,1,IF((DA556-CZ556)&lt;=-0.5,-1,0))))),INDEX(LAD_STD,MAX(1,MIN(12,MATCH(W556,LAD_STD,0)+IF((DA556-CZ556)&gt;=0.5,1,IF((DA556-CZ556)&lt;=-0.5,-1,0)))))))))</f>
        <v/>
      </c>
      <c r="BR556" s="86" t="str">
        <f>IF(BQ556="","",IFERROR(CHOOSE(INDEX(B_RANK,MATCH(BQ556,B_LVL,0)),"Band A · Practitioner","Band B · Specialist / Manager","B+ · Player-Coach","Band C · Principal / Head","C+ · Player-Coach","Band D · Business leadership","Band E · Enterprise leadership"),"Band X · Consultant"))</f>
        <v/>
      </c>
      <c r="BS556" s="86" t="str">
        <f>IF(BQ556="","",IF(BQ556=W556,"• Same",IF(INDEX(B_VAL,MATCH(BQ556,B_LVL,0))&gt;INDEX(B_VAL,MATCH(W556,B_LVL,0)),"▲ Up","▼ Down")))</f>
        <v/>
      </c>
      <c r="BT556" s="95" t="str">
        <f>IF(BQ556&lt;&gt;"",BQ556,W556)</f>
        <v>A2</v>
      </c>
      <c r="BU556" s="86" t="str">
        <f>IFERROR(IF($H556="","—",IF(OR(LEFT(BT556,1)="X",LEFT(INDEX($BT$7:$BT$592,MATCH($H556,$D$7:$D$592,0)),1)="X"),"—",IF(AND(LEFT(BT556,1)="E",LEFT(INDEX($BT$7:$BT$592,MATCH($H556,$D$7:$D$592,0)),1)="E"),"Exception · Band E",IF(INDEX(B_VAL,MATCH(BT556,B_LVL,0))&gt;=INDEX(B_VAL,MATCH(INDEX($BT$7:$BT$592,MATCH($H556,$D$7:$D$592,0)),B_LVL,0)),"⚠ At or above the manager",IF(INDEX(B_RANK,MATCH(BT556,B_LVL,0))=INDEX(B_RANK,MATCH(INDEX($BT$7:$BT$592,MATCH($H556,$D$7:$D$592,0)),B_LVL,0)),"⚠ Same band as the manager","OK"))))),"—")</f>
        <v>OK</v>
      </c>
      <c r="BV556" s="64" t="n"/>
      <c r="BW556" s="20">
        <f>IFERROR(INDEX(LMH_PTS,MATCH(AG556,LMH_KEY,0)),0)</f>
        <v>9</v>
      </c>
      <c r="BX556" s="21">
        <f>IFERROR(INDEX(LMH_PTS,MATCH(AH556,LMH_KEY,0)),0)</f>
        <v>3</v>
      </c>
      <c r="BY556" s="21">
        <f>IFERROR(INDEX(LMH_PTS,MATCH(AI556,LMH_KEY,0)),0)</f>
        <v>1</v>
      </c>
      <c r="BZ556" s="21">
        <f>IFERROR(INDEX(LMH_PTS,MATCH(AJ556,LMH_KEY,0)),0)</f>
        <v>1</v>
      </c>
      <c r="CA556" s="21">
        <f>IFERROR(INDEX(LMH_PTS,MATCH(AK556,LMH_KEY,0)),0)</f>
        <v>1</v>
      </c>
      <c r="CB556" s="21">
        <f>IFERROR(INDEX(LMH_PTS,MATCH(AL556,LMH_KEY,0)),0)</f>
        <v>1</v>
      </c>
      <c r="CC556" s="21">
        <f>IFERROR(INDEX(LMH_PTS,MATCH(AM556,LMH_KEY,0)),0)</f>
        <v>1</v>
      </c>
      <c r="CD556" s="21">
        <f>IFERROR(INDEX(LMH_PTS,MATCH(IF(AU556&lt;&gt;"",AU556,AG556),LMH_KEY,0)),0)</f>
        <v>9</v>
      </c>
      <c r="CE556" s="21">
        <f>IFERROR(INDEX(LMH_PTS,MATCH(IF(AV556&lt;&gt;"",AV556,AH556),LMH_KEY,0)),0)</f>
        <v>3</v>
      </c>
      <c r="CF556" s="21">
        <f>IFERROR(INDEX(LMH_PTS,MATCH(IF(AW556&lt;&gt;"",AW556,AI556),LMH_KEY,0)),0)</f>
        <v>1</v>
      </c>
      <c r="CG556" s="21">
        <f>IFERROR(INDEX(LMH_PTS,MATCH(IF(AX556&lt;&gt;"",AX556,AJ556),LMH_KEY,0)),0)</f>
        <v>1</v>
      </c>
      <c r="CH556" s="21">
        <f>IFERROR(INDEX(LMH_PTS,MATCH(IF(AY556&lt;&gt;"",AY556,AK556),LMH_KEY,0)),0)</f>
        <v>1</v>
      </c>
      <c r="CI556" s="21">
        <f>IFERROR(INDEX(LMH_PTS,MATCH(IF(AZ556&lt;&gt;"",AZ556,AL556),LMH_KEY,0)),0)</f>
        <v>1</v>
      </c>
      <c r="CJ556" s="21">
        <f>IFERROR(INDEX(LMH_PTS,MATCH(IF(BA556&lt;&gt;"",BA556,AM556),LMH_KEY,0)),0)</f>
        <v>1</v>
      </c>
      <c r="CK556" s="21">
        <f>IF(BB556="",0,IFERROR(INDEX(LMH_STEP,MATCH(BB556,LMH_KEY,0)),0))</f>
        <v>0</v>
      </c>
      <c r="CL556" s="21">
        <f>IF(BC556="",0,IFERROR(INDEX(LMH_STEP,MATCH(BC556,LMH_KEY,0)),0))</f>
        <v>0</v>
      </c>
      <c r="CM556" s="21">
        <f>IF(BD556="",0,IFERROR(INDEX(LMH_STEP,MATCH(BD556,LMH_KEY,0)),0))</f>
        <v>0</v>
      </c>
      <c r="CN556" s="21">
        <f>IF(BE556="",0,IFERROR(INDEX(LMH_STEP,MATCH(BE556,LMH_KEY,0)),0))</f>
        <v>-1</v>
      </c>
      <c r="CO556" s="21">
        <f>IF(BF556="",0,IFERROR(INDEX(LMH_STEP,MATCH(BF556,LMH_KEY,0)),0))</f>
        <v>0</v>
      </c>
      <c r="CP556" s="21">
        <f>IF(BG556="",0,IFERROR(INDEX(LMH_STEP,MATCH(BG556,LMH_KEY,0)),0))</f>
        <v>1</v>
      </c>
      <c r="CQ556" s="21">
        <f>IF(BH556="",0,IFERROR(INDEX(LMH_STEP,MATCH(BH556,LMH_KEY,0)),0))</f>
        <v>0</v>
      </c>
      <c r="CR556" s="21">
        <f>IF(BI556&lt;&gt;"",IFERROR(INDEX(LMH_STEP,MATCH(BI556,LMH_KEY,0)),0),CK556)</f>
        <v>0</v>
      </c>
      <c r="CS556" s="21">
        <f>IF(BJ556&lt;&gt;"",IFERROR(INDEX(LMH_STEP,MATCH(BJ556,LMH_KEY,0)),0),CL556)</f>
        <v>0</v>
      </c>
      <c r="CT556" s="21">
        <f>IF(BK556&lt;&gt;"",IFERROR(INDEX(LMH_STEP,MATCH(BK556,LMH_KEY,0)),0),CM556)</f>
        <v>0</v>
      </c>
      <c r="CU556" s="21">
        <f>IF(BL556&lt;&gt;"",IFERROR(INDEX(LMH_STEP,MATCH(BL556,LMH_KEY,0)),0),CN556)</f>
        <v>-1</v>
      </c>
      <c r="CV556" s="21">
        <f>IF(BM556&lt;&gt;"",IFERROR(INDEX(LMH_STEP,MATCH(BM556,LMH_KEY,0)),0),CO556)</f>
        <v>0</v>
      </c>
      <c r="CW556" s="21">
        <f>IF(BN556&lt;&gt;"",IFERROR(INDEX(LMH_STEP,MATCH(BN556,LMH_KEY,0)),0),CP556)</f>
        <v>1</v>
      </c>
      <c r="CX556" s="21">
        <f>IF(BO556&lt;&gt;"",IFERROR(INDEX(LMH_STEP,MATCH(BO556,LMH_KEY,0)),0),CQ556)</f>
        <v>0</v>
      </c>
      <c r="CY556" s="21">
        <f>COUNTA(BI556:BO556)+IF(BP556&lt;&gt;"",1,0)+IFERROR(INDEX(RM_LCNT,MATCH($U556,RM_KEY,0)),0)</f>
        <v>0</v>
      </c>
      <c r="CZ556" s="21">
        <f>IF((BW556+BX556+BY556+BZ556+CA556+CB556+CC556)=0,0,(BW556*CK556+BX556*CL556+BY556*CM556+BZ556*CN556+CA556*CO556+CB556*CP556+CC556*CQ556)/(BW556+BX556+BY556+BZ556+CA556+CB556+CC556))</f>
        <v>0</v>
      </c>
      <c r="DA556" s="21">
        <f>IF((CD556+CE556+CF556+CG556+CH556+CI556+CJ556)=0,0,(CD556*CR556+CE556*CS556+CF556*CT556+CG556*CU556+CH556*CV556+CI556*CW556+CJ556*CX556)/(CD556+CE556+CF556+CG556+CH556+CI556+CJ556))</f>
        <v>0</v>
      </c>
    </row>
    <row r="557" ht="70" customHeight="1">
      <c r="A557" s="59" t="inlineStr">
        <is>
          <t>iFile</t>
        </is>
      </c>
      <c r="B557" s="17" t="inlineStr">
        <is>
          <t>Technology</t>
        </is>
      </c>
      <c r="C557" s="17" t="n">
        <v>2</v>
      </c>
      <c r="D557" s="17" t="inlineStr">
        <is>
          <t>IRIS2132</t>
        </is>
      </c>
      <c r="E557" s="17" t="inlineStr">
        <is>
          <t>Shubham Mhadgut</t>
        </is>
      </c>
      <c r="F557" s="17" t="inlineStr">
        <is>
          <t>Software Engineer</t>
        </is>
      </c>
      <c r="G557" s="17" t="inlineStr">
        <is>
          <t>Suman Kumar</t>
        </is>
      </c>
      <c r="H557" s="17" t="inlineStr">
        <is>
          <t>IRIS1689</t>
        </is>
      </c>
      <c r="I557" s="17" t="n">
        <v>6.3</v>
      </c>
      <c r="J557" s="17" t="inlineStr">
        <is>
          <t>B.Tech</t>
        </is>
      </c>
      <c r="K557" s="17" t="inlineStr">
        <is>
          <t>L3 – Professional / Associate</t>
        </is>
      </c>
      <c r="L557" s="82" t="inlineStr">
        <is>
          <t>20 of 20</t>
        </is>
      </c>
      <c r="M557" s="83" t="n"/>
      <c r="N55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t>
        </is>
      </c>
      <c r="O557" s="83" t="inlineStr">
        <is>
          <t>Latest rating: 4 · Potential: High · 9-box: Emerging Talent</t>
        </is>
      </c>
      <c r="P557" s="83" t="inlineStr">
        <is>
          <t>Complexity &amp; Expertise: A3: Owns Java backend components for bespoke SARB app; KRA: sets code standards and reviews all modules → moved up 0.5
Autonomy &amp; Decision: A3: Makes implementation and component-structure decisions in own areas; aligns on architecture and scope → moved up 0.5
Accountability &amp; Impact: A3: Owns backend features end to end; KRA: CSV validation module production support → moved up 0.5
Leadership &amp; Strategy: A3: Supports colleagues on backend and UI; KRA: knowledge transfer and reviewing modules against standards → moved up 1</t>
        </is>
      </c>
      <c r="Q557" s="84" t="inlineStr">
        <is>
          <t>Open ▸</t>
        </is>
      </c>
      <c r="R557" s="84" t="inlineStr">
        <is>
          <t>Card ▸</t>
        </is>
      </c>
      <c r="S557" s="85" t="inlineStr">
        <is>
          <t>Engineering &amp; Development</t>
        </is>
      </c>
      <c r="T557" s="86" t="inlineStr">
        <is>
          <t>Backend Development</t>
        </is>
      </c>
      <c r="U557" s="86" t="inlineStr">
        <is>
          <t>R032</t>
        </is>
      </c>
      <c r="V557" s="86" t="inlineStr">
        <is>
          <t>Backend Development · IC</t>
        </is>
      </c>
      <c r="W557" s="101" t="inlineStr">
        <is>
          <t>A3</t>
        </is>
      </c>
      <c r="X557" s="86" t="inlineStr">
        <is>
          <t>Band A · Practitioner</t>
        </is>
      </c>
      <c r="Y557" s="86" t="inlineStr">
        <is>
          <t>Senior Software Engineer</t>
        </is>
      </c>
      <c r="Z557" s="86" t="n"/>
      <c r="AA557" s="86" t="inlineStr">
        <is>
          <t>Placed at A3 by the evidence: six ratings × market-derived weights and rules R1–R13 · no move needed for the reporting line</t>
        </is>
      </c>
      <c r="AB557" s="86" t="n"/>
      <c r="AC557" s="88" t="inlineStr">
        <is>
          <t>A3</t>
        </is>
      </c>
      <c r="AD557" s="21" t="inlineStr">
        <is>
          <t>High · 6.3 yrs vs market 2–5 yrs for A3</t>
        </is>
      </c>
      <c r="AE557" s="21" t="n"/>
      <c r="AF557" s="21" t="inlineStr">
        <is>
          <t>P2 · SFIA 3 Apply</t>
        </is>
      </c>
      <c r="AG557" s="89" t="str">
        <f>IFERROR(IF(INDEX(RM_I_C,MATCH($U557,RM_KEY,0))="","",INDEX(RM_I_C,MATCH($U557,RM_KEY,0))),"")</f>
        <v>H</v>
      </c>
      <c r="AH557" s="90" t="str">
        <f>IFERROR(IF(INDEX(RM_I_Au,MATCH($U557,RM_KEY,0))="","",INDEX(RM_I_Au,MATCH($U557,RM_KEY,0))),"")</f>
        <v>M</v>
      </c>
      <c r="AI557" s="90" t="str">
        <f>IFERROR(IF(INDEX(RM_I_Ac,MATCH($U557,RM_KEY,0))="","",INDEX(RM_I_Ac,MATCH($U557,RM_KEY,0))),"")</f>
        <v>L</v>
      </c>
      <c r="AJ557" s="90" t="str">
        <f>IFERROR(IF(INDEX(RM_I_L,MATCH($U557,RM_KEY,0))="","",INDEX(RM_I_L,MATCH($U557,RM_KEY,0))),"")</f>
        <v>L</v>
      </c>
      <c r="AK557" s="90" t="str">
        <f>IFERROR(IF(INDEX(RM_I_BI,MATCH($U557,RM_KEY,0))="","",INDEX(RM_I_BI,MATCH($U557,RM_KEY,0))),"")</f>
        <v>L</v>
      </c>
      <c r="AL557" s="90" t="str">
        <f>IFERROR(IF(INDEX(RM_I_Exp,MATCH($U557,RM_KEY,0))="","",INDEX(RM_I_Exp,MATCH($U557,RM_KEY,0))),"")</f>
        <v>L</v>
      </c>
      <c r="AM557" s="90" t="str">
        <f>IFERROR(IF(INDEX(RM_I_Edu,MATCH($U557,RM_KEY,0))="","",INDEX(RM_I_Edu,MATCH($U557,RM_KEY,0))),"")</f>
        <v>L</v>
      </c>
      <c r="AN557" s="91" t="str">
        <f>IFERROR(IF(INDEX(RM_M_C,MATCH($U557,RM_KEY,0))="","",INDEX(RM_M_C,MATCH($U557,RM_KEY,0))),"")</f>
        <v>H</v>
      </c>
      <c r="AO557" s="92" t="str">
        <f>IFERROR(IF(INDEX(RM_M_Au,MATCH($U557,RM_KEY,0))="","",INDEX(RM_M_Au,MATCH($U557,RM_KEY,0))),"")</f>
        <v>M</v>
      </c>
      <c r="AP557" s="92" t="str">
        <f>IFERROR(IF(INDEX(RM_M_Ac,MATCH($U557,RM_KEY,0))="","",INDEX(RM_M_Ac,MATCH($U557,RM_KEY,0))),"")</f>
        <v>M</v>
      </c>
      <c r="AQ557" s="92" t="str">
        <f>IFERROR(IF(INDEX(RM_M_L,MATCH($U557,RM_KEY,0))="","",INDEX(RM_M_L,MATCH($U557,RM_KEY,0))),"")</f>
        <v>L</v>
      </c>
      <c r="AR557" s="92" t="str">
        <f>IFERROR(IF(INDEX(RM_M_BI,MATCH($U557,RM_KEY,0))="","",INDEX(RM_M_BI,MATCH($U557,RM_KEY,0))),"")</f>
        <v>L</v>
      </c>
      <c r="AS557" s="92" t="str">
        <f>IFERROR(IF(INDEX(RM_M_Exp,MATCH($U557,RM_KEY,0))="","",INDEX(RM_M_Exp,MATCH($U557,RM_KEY,0))),"")</f>
        <v>L</v>
      </c>
      <c r="AT557" s="92" t="str">
        <f>IFERROR(IF(INDEX(RM_M_Edu,MATCH($U557,RM_KEY,0))="","",INDEX(RM_M_Edu,MATCH($U557,RM_KEY,0))),"")</f>
        <v>L</v>
      </c>
      <c r="AU557" s="93" t="str">
        <f>IFERROR(IF(INDEX(RM_L_C,MATCH($U557,RM_KEY,0))="","",INDEX(RM_L_C,MATCH($U557,RM_KEY,0))),"")</f>
        <v/>
      </c>
      <c r="AV557" s="94" t="str">
        <f>IFERROR(IF(INDEX(RM_L_Au,MATCH($U557,RM_KEY,0))="","",INDEX(RM_L_Au,MATCH($U557,RM_KEY,0))),"")</f>
        <v/>
      </c>
      <c r="AW557" s="94" t="str">
        <f>IFERROR(IF(INDEX(RM_L_Ac,MATCH($U557,RM_KEY,0))="","",INDEX(RM_L_Ac,MATCH($U557,RM_KEY,0))),"")</f>
        <v/>
      </c>
      <c r="AX557" s="94" t="str">
        <f>IFERROR(IF(INDEX(RM_L_L,MATCH($U557,RM_KEY,0))="","",INDEX(RM_L_L,MATCH($U557,RM_KEY,0))),"")</f>
        <v/>
      </c>
      <c r="AY557" s="94" t="str">
        <f>IFERROR(IF(INDEX(RM_L_BI,MATCH($U557,RM_KEY,0))="","",INDEX(RM_L_BI,MATCH($U557,RM_KEY,0))),"")</f>
        <v/>
      </c>
      <c r="AZ557" s="94" t="str">
        <f>IFERROR(IF(INDEX(RM_L_Exp,MATCH($U557,RM_KEY,0))="","",INDEX(RM_L_Exp,MATCH($U557,RM_KEY,0))),"")</f>
        <v/>
      </c>
      <c r="BA557" s="94" t="str">
        <f>IFERROR(IF(INDEX(RM_L_Edu,MATCH($U557,RM_KEY,0))="","",INDEX(RM_L_Edu,MATCH($U557,RM_KEY,0))),"")</f>
        <v/>
      </c>
      <c r="BB557" s="89" t="inlineStr">
        <is>
          <t>M</t>
        </is>
      </c>
      <c r="BC557" s="90" t="inlineStr">
        <is>
          <t>M</t>
        </is>
      </c>
      <c r="BD557" s="90" t="inlineStr">
        <is>
          <t>M</t>
        </is>
      </c>
      <c r="BE557" s="90" t="inlineStr">
        <is>
          <t>L</t>
        </is>
      </c>
      <c r="BF557" s="90" t="inlineStr">
        <is>
          <t>M</t>
        </is>
      </c>
      <c r="BG557" s="90" t="inlineStr">
        <is>
          <t>H</t>
        </is>
      </c>
      <c r="BH557" s="90" t="inlineStr">
        <is>
          <t>M</t>
        </is>
      </c>
      <c r="BI557" s="93" t="n"/>
      <c r="BJ557" s="94" t="n"/>
      <c r="BK557" s="94" t="n"/>
      <c r="BL557" s="94" t="n"/>
      <c r="BM557" s="94" t="n"/>
      <c r="BN557" s="94" t="n"/>
      <c r="BO557" s="94" t="n"/>
      <c r="BP557" s="63" t="n"/>
      <c r="BQ557" s="95" t="str">
        <f>IF(CY557=0,"",IF(BP557&lt;&gt;"",BP557,IF(LEFT(W557,1)="X",W557,IF(OR(W557="B+",W557="C+"),INDEX(LAD_PC,MAX(1,MIN(14,MATCH(W557,LAD_PC,0)+IF((DA557-CZ557)&gt;=0.5,1,IF((DA557-CZ557)&lt;=-0.5,-1,0))))),INDEX(LAD_STD,MAX(1,MIN(12,MATCH(W557,LAD_STD,0)+IF((DA557-CZ557)&gt;=0.5,1,IF((DA557-CZ557)&lt;=-0.5,-1,0)))))))))</f>
        <v/>
      </c>
      <c r="BR557" s="86" t="str">
        <f>IF(BQ557="","",IFERROR(CHOOSE(INDEX(B_RANK,MATCH(BQ557,B_LVL,0)),"Band A · Practitioner","Band B · Specialist / Manager","B+ · Player-Coach","Band C · Principal / Head","C+ · Player-Coach","Band D · Business leadership","Band E · Enterprise leadership"),"Band X · Consultant"))</f>
        <v/>
      </c>
      <c r="BS557" s="86" t="str">
        <f>IF(BQ557="","",IF(BQ557=W557,"• Same",IF(INDEX(B_VAL,MATCH(BQ557,B_LVL,0))&gt;INDEX(B_VAL,MATCH(W557,B_LVL,0)),"▲ Up","▼ Down")))</f>
        <v/>
      </c>
      <c r="BT557" s="95" t="str">
        <f>IF(BQ557&lt;&gt;"",BQ557,W557)</f>
        <v>A3</v>
      </c>
      <c r="BU557" s="86" t="str">
        <f>IFERROR(IF($H557="","—",IF(OR(LEFT(BT557,1)="X",LEFT(INDEX($BT$7:$BT$592,MATCH($H557,$D$7:$D$592,0)),1)="X"),"—",IF(AND(LEFT(BT557,1)="E",LEFT(INDEX($BT$7:$BT$592,MATCH($H557,$D$7:$D$592,0)),1)="E"),"Exception · Band E",IF(INDEX(B_VAL,MATCH(BT557,B_LVL,0))&gt;=INDEX(B_VAL,MATCH(INDEX($BT$7:$BT$592,MATCH($H557,$D$7:$D$592,0)),B_LVL,0)),"⚠ At or above the manager",IF(INDEX(B_RANK,MATCH(BT557,B_LVL,0))=INDEX(B_RANK,MATCH(INDEX($BT$7:$BT$592,MATCH($H557,$D$7:$D$592,0)),B_LVL,0)),"⚠ Same band as the manager","OK"))))),"—")</f>
        <v>OK</v>
      </c>
      <c r="BV557" s="64" t="n"/>
      <c r="BW557" s="20">
        <f>IFERROR(INDEX(LMH_PTS,MATCH(AG557,LMH_KEY,0)),0)</f>
        <v>9</v>
      </c>
      <c r="BX557" s="21">
        <f>IFERROR(INDEX(LMH_PTS,MATCH(AH557,LMH_KEY,0)),0)</f>
        <v>3</v>
      </c>
      <c r="BY557" s="21">
        <f>IFERROR(INDEX(LMH_PTS,MATCH(AI557,LMH_KEY,0)),0)</f>
        <v>1</v>
      </c>
      <c r="BZ557" s="21">
        <f>IFERROR(INDEX(LMH_PTS,MATCH(AJ557,LMH_KEY,0)),0)</f>
        <v>1</v>
      </c>
      <c r="CA557" s="21">
        <f>IFERROR(INDEX(LMH_PTS,MATCH(AK557,LMH_KEY,0)),0)</f>
        <v>1</v>
      </c>
      <c r="CB557" s="21">
        <f>IFERROR(INDEX(LMH_PTS,MATCH(AL557,LMH_KEY,0)),0)</f>
        <v>1</v>
      </c>
      <c r="CC557" s="21">
        <f>IFERROR(INDEX(LMH_PTS,MATCH(AM557,LMH_KEY,0)),0)</f>
        <v>1</v>
      </c>
      <c r="CD557" s="21">
        <f>IFERROR(INDEX(LMH_PTS,MATCH(IF(AU557&lt;&gt;"",AU557,AG557),LMH_KEY,0)),0)</f>
        <v>9</v>
      </c>
      <c r="CE557" s="21">
        <f>IFERROR(INDEX(LMH_PTS,MATCH(IF(AV557&lt;&gt;"",AV557,AH557),LMH_KEY,0)),0)</f>
        <v>3</v>
      </c>
      <c r="CF557" s="21">
        <f>IFERROR(INDEX(LMH_PTS,MATCH(IF(AW557&lt;&gt;"",AW557,AI557),LMH_KEY,0)),0)</f>
        <v>1</v>
      </c>
      <c r="CG557" s="21">
        <f>IFERROR(INDEX(LMH_PTS,MATCH(IF(AX557&lt;&gt;"",AX557,AJ557),LMH_KEY,0)),0)</f>
        <v>1</v>
      </c>
      <c r="CH557" s="21">
        <f>IFERROR(INDEX(LMH_PTS,MATCH(IF(AY557&lt;&gt;"",AY557,AK557),LMH_KEY,0)),0)</f>
        <v>1</v>
      </c>
      <c r="CI557" s="21">
        <f>IFERROR(INDEX(LMH_PTS,MATCH(IF(AZ557&lt;&gt;"",AZ557,AL557),LMH_KEY,0)),0)</f>
        <v>1</v>
      </c>
      <c r="CJ557" s="21">
        <f>IFERROR(INDEX(LMH_PTS,MATCH(IF(BA557&lt;&gt;"",BA557,AM557),LMH_KEY,0)),0)</f>
        <v>1</v>
      </c>
      <c r="CK557" s="21">
        <f>IF(BB557="",0,IFERROR(INDEX(LMH_STEP,MATCH(BB557,LMH_KEY,0)),0))</f>
        <v>0</v>
      </c>
      <c r="CL557" s="21">
        <f>IF(BC557="",0,IFERROR(INDEX(LMH_STEP,MATCH(BC557,LMH_KEY,0)),0))</f>
        <v>0</v>
      </c>
      <c r="CM557" s="21">
        <f>IF(BD557="",0,IFERROR(INDEX(LMH_STEP,MATCH(BD557,LMH_KEY,0)),0))</f>
        <v>0</v>
      </c>
      <c r="CN557" s="21">
        <f>IF(BE557="",0,IFERROR(INDEX(LMH_STEP,MATCH(BE557,LMH_KEY,0)),0))</f>
        <v>-1</v>
      </c>
      <c r="CO557" s="21">
        <f>IF(BF557="",0,IFERROR(INDEX(LMH_STEP,MATCH(BF557,LMH_KEY,0)),0))</f>
        <v>0</v>
      </c>
      <c r="CP557" s="21">
        <f>IF(BG557="",0,IFERROR(INDEX(LMH_STEP,MATCH(BG557,LMH_KEY,0)),0))</f>
        <v>1</v>
      </c>
      <c r="CQ557" s="21">
        <f>IF(BH557="",0,IFERROR(INDEX(LMH_STEP,MATCH(BH557,LMH_KEY,0)),0))</f>
        <v>0</v>
      </c>
      <c r="CR557" s="21">
        <f>IF(BI557&lt;&gt;"",IFERROR(INDEX(LMH_STEP,MATCH(BI557,LMH_KEY,0)),0),CK557)</f>
        <v>0</v>
      </c>
      <c r="CS557" s="21">
        <f>IF(BJ557&lt;&gt;"",IFERROR(INDEX(LMH_STEP,MATCH(BJ557,LMH_KEY,0)),0),CL557)</f>
        <v>0</v>
      </c>
      <c r="CT557" s="21">
        <f>IF(BK557&lt;&gt;"",IFERROR(INDEX(LMH_STEP,MATCH(BK557,LMH_KEY,0)),0),CM557)</f>
        <v>0</v>
      </c>
      <c r="CU557" s="21">
        <f>IF(BL557&lt;&gt;"",IFERROR(INDEX(LMH_STEP,MATCH(BL557,LMH_KEY,0)),0),CN557)</f>
        <v>-1</v>
      </c>
      <c r="CV557" s="21">
        <f>IF(BM557&lt;&gt;"",IFERROR(INDEX(LMH_STEP,MATCH(BM557,LMH_KEY,0)),0),CO557)</f>
        <v>0</v>
      </c>
      <c r="CW557" s="21">
        <f>IF(BN557&lt;&gt;"",IFERROR(INDEX(LMH_STEP,MATCH(BN557,LMH_KEY,0)),0),CP557)</f>
        <v>1</v>
      </c>
      <c r="CX557" s="21">
        <f>IF(BO557&lt;&gt;"",IFERROR(INDEX(LMH_STEP,MATCH(BO557,LMH_KEY,0)),0),CQ557)</f>
        <v>0</v>
      </c>
      <c r="CY557" s="21">
        <f>COUNTA(BI557:BO557)+IF(BP557&lt;&gt;"",1,0)+IFERROR(INDEX(RM_LCNT,MATCH($U557,RM_KEY,0)),0)</f>
        <v>0</v>
      </c>
      <c r="CZ557" s="21">
        <f>IF((BW557+BX557+BY557+BZ557+CA557+CB557+CC557)=0,0,(BW557*CK557+BX557*CL557+BY557*CM557+BZ557*CN557+CA557*CO557+CB557*CP557+CC557*CQ557)/(BW557+BX557+BY557+BZ557+CA557+CB557+CC557))</f>
        <v>0</v>
      </c>
      <c r="DA557" s="21">
        <f>IF((CD557+CE557+CF557+CG557+CH557+CI557+CJ557)=0,0,(CD557*CR557+CE557*CS557+CF557*CT557+CG557*CU557+CH557*CV557+CI557*CW557+CJ557*CX557)/(CD557+CE557+CF557+CG557+CH557+CI557+CJ557))</f>
        <v>0</v>
      </c>
    </row>
    <row r="558" ht="70" customHeight="1">
      <c r="A558" s="59" t="inlineStr">
        <is>
          <t>iFile</t>
        </is>
      </c>
      <c r="B558" s="17" t="inlineStr">
        <is>
          <t>Technology</t>
        </is>
      </c>
      <c r="C558" s="17" t="n">
        <v>2</v>
      </c>
      <c r="D558" s="17" t="inlineStr">
        <is>
          <t>IRIS2295</t>
        </is>
      </c>
      <c r="E558" s="17" t="inlineStr">
        <is>
          <t>Sourav Moharana</t>
        </is>
      </c>
      <c r="F558" s="17" t="inlineStr">
        <is>
          <t>Software Engineer</t>
        </is>
      </c>
      <c r="G558" s="17" t="inlineStr">
        <is>
          <t>Suman Kumar</t>
        </is>
      </c>
      <c r="H558" s="17" t="inlineStr">
        <is>
          <t>IRIS1689</t>
        </is>
      </c>
      <c r="I558" s="17" t="n">
        <v>5.2</v>
      </c>
      <c r="J558" s="17" t="inlineStr">
        <is>
          <t>B.Tech</t>
        </is>
      </c>
      <c r="K558" s="17" t="inlineStr">
        <is>
          <t>L3 – Professional / Associate</t>
        </is>
      </c>
      <c r="L558" s="82" t="inlineStr">
        <is>
          <t>20 of 20</t>
        </is>
      </c>
      <c r="M558" s="83" t="n"/>
      <c r="N558"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58" s="83" t="inlineStr">
        <is>
          <t>Latest rating: 4 · Potential: High · 9-box: Trusted Professional</t>
        </is>
      </c>
      <c r="P558" s="83" t="n"/>
      <c r="Q558" s="84" t="inlineStr">
        <is>
          <t>Open ▸</t>
        </is>
      </c>
      <c r="R558" s="84" t="inlineStr">
        <is>
          <t>Card ▸</t>
        </is>
      </c>
      <c r="S558" s="85" t="inlineStr">
        <is>
          <t>Engineering &amp; Development</t>
        </is>
      </c>
      <c r="T558" s="86" t="inlineStr">
        <is>
          <t>Backend Development</t>
        </is>
      </c>
      <c r="U558" s="86" t="inlineStr">
        <is>
          <t>R032</t>
        </is>
      </c>
      <c r="V558" s="86" t="inlineStr">
        <is>
          <t>Backend Development · IC</t>
        </is>
      </c>
      <c r="W558" s="101" t="inlineStr">
        <is>
          <t>A3</t>
        </is>
      </c>
      <c r="X558" s="86" t="inlineStr">
        <is>
          <t>Band A · Practitioner</t>
        </is>
      </c>
      <c r="Y558" s="86" t="inlineStr">
        <is>
          <t>Senior Software Engineer</t>
        </is>
      </c>
      <c r="Z558" s="86" t="n"/>
      <c r="AA558" s="86" t="inlineStr">
        <is>
          <t>Placed at A3 by the evidence: six ratings × market-derived weights and rules R1–R13 · no move needed for the reporting line</t>
        </is>
      </c>
      <c r="AB558" s="86" t="n"/>
      <c r="AC558" s="88" t="inlineStr">
        <is>
          <t>A3</t>
        </is>
      </c>
      <c r="AD558" s="21" t="inlineStr">
        <is>
          <t>High · 5.2 yrs vs market 2–5 yrs for A3</t>
        </is>
      </c>
      <c r="AE558" s="21" t="n"/>
      <c r="AF558" s="21" t="inlineStr">
        <is>
          <t>P2 · SFIA 3 Apply</t>
        </is>
      </c>
      <c r="AG558" s="89" t="str">
        <f>IFERROR(IF(INDEX(RM_I_C,MATCH($U558,RM_KEY,0))="","",INDEX(RM_I_C,MATCH($U558,RM_KEY,0))),"")</f>
        <v>H</v>
      </c>
      <c r="AH558" s="90" t="str">
        <f>IFERROR(IF(INDEX(RM_I_Au,MATCH($U558,RM_KEY,0))="","",INDEX(RM_I_Au,MATCH($U558,RM_KEY,0))),"")</f>
        <v>M</v>
      </c>
      <c r="AI558" s="90" t="str">
        <f>IFERROR(IF(INDEX(RM_I_Ac,MATCH($U558,RM_KEY,0))="","",INDEX(RM_I_Ac,MATCH($U558,RM_KEY,0))),"")</f>
        <v>L</v>
      </c>
      <c r="AJ558" s="90" t="str">
        <f>IFERROR(IF(INDEX(RM_I_L,MATCH($U558,RM_KEY,0))="","",INDEX(RM_I_L,MATCH($U558,RM_KEY,0))),"")</f>
        <v>L</v>
      </c>
      <c r="AK558" s="90" t="str">
        <f>IFERROR(IF(INDEX(RM_I_BI,MATCH($U558,RM_KEY,0))="","",INDEX(RM_I_BI,MATCH($U558,RM_KEY,0))),"")</f>
        <v>L</v>
      </c>
      <c r="AL558" s="90" t="str">
        <f>IFERROR(IF(INDEX(RM_I_Exp,MATCH($U558,RM_KEY,0))="","",INDEX(RM_I_Exp,MATCH($U558,RM_KEY,0))),"")</f>
        <v>L</v>
      </c>
      <c r="AM558" s="90" t="str">
        <f>IFERROR(IF(INDEX(RM_I_Edu,MATCH($U558,RM_KEY,0))="","",INDEX(RM_I_Edu,MATCH($U558,RM_KEY,0))),"")</f>
        <v>L</v>
      </c>
      <c r="AN558" s="91" t="str">
        <f>IFERROR(IF(INDEX(RM_M_C,MATCH($U558,RM_KEY,0))="","",INDEX(RM_M_C,MATCH($U558,RM_KEY,0))),"")</f>
        <v>H</v>
      </c>
      <c r="AO558" s="92" t="str">
        <f>IFERROR(IF(INDEX(RM_M_Au,MATCH($U558,RM_KEY,0))="","",INDEX(RM_M_Au,MATCH($U558,RM_KEY,0))),"")</f>
        <v>M</v>
      </c>
      <c r="AP558" s="92" t="str">
        <f>IFERROR(IF(INDEX(RM_M_Ac,MATCH($U558,RM_KEY,0))="","",INDEX(RM_M_Ac,MATCH($U558,RM_KEY,0))),"")</f>
        <v>M</v>
      </c>
      <c r="AQ558" s="92" t="str">
        <f>IFERROR(IF(INDEX(RM_M_L,MATCH($U558,RM_KEY,0))="","",INDEX(RM_M_L,MATCH($U558,RM_KEY,0))),"")</f>
        <v>L</v>
      </c>
      <c r="AR558" s="92" t="str">
        <f>IFERROR(IF(INDEX(RM_M_BI,MATCH($U558,RM_KEY,0))="","",INDEX(RM_M_BI,MATCH($U558,RM_KEY,0))),"")</f>
        <v>L</v>
      </c>
      <c r="AS558" s="92" t="str">
        <f>IFERROR(IF(INDEX(RM_M_Exp,MATCH($U558,RM_KEY,0))="","",INDEX(RM_M_Exp,MATCH($U558,RM_KEY,0))),"")</f>
        <v>L</v>
      </c>
      <c r="AT558" s="92" t="str">
        <f>IFERROR(IF(INDEX(RM_M_Edu,MATCH($U558,RM_KEY,0))="","",INDEX(RM_M_Edu,MATCH($U558,RM_KEY,0))),"")</f>
        <v>L</v>
      </c>
      <c r="AU558" s="93" t="str">
        <f>IFERROR(IF(INDEX(RM_L_C,MATCH($U558,RM_KEY,0))="","",INDEX(RM_L_C,MATCH($U558,RM_KEY,0))),"")</f>
        <v/>
      </c>
      <c r="AV558" s="94" t="str">
        <f>IFERROR(IF(INDEX(RM_L_Au,MATCH($U558,RM_KEY,0))="","",INDEX(RM_L_Au,MATCH($U558,RM_KEY,0))),"")</f>
        <v/>
      </c>
      <c r="AW558" s="94" t="str">
        <f>IFERROR(IF(INDEX(RM_L_Ac,MATCH($U558,RM_KEY,0))="","",INDEX(RM_L_Ac,MATCH($U558,RM_KEY,0))),"")</f>
        <v/>
      </c>
      <c r="AX558" s="94" t="str">
        <f>IFERROR(IF(INDEX(RM_L_L,MATCH($U558,RM_KEY,0))="","",INDEX(RM_L_L,MATCH($U558,RM_KEY,0))),"")</f>
        <v/>
      </c>
      <c r="AY558" s="94" t="str">
        <f>IFERROR(IF(INDEX(RM_L_BI,MATCH($U558,RM_KEY,0))="","",INDEX(RM_L_BI,MATCH($U558,RM_KEY,0))),"")</f>
        <v/>
      </c>
      <c r="AZ558" s="94" t="str">
        <f>IFERROR(IF(INDEX(RM_L_Exp,MATCH($U558,RM_KEY,0))="","",INDEX(RM_L_Exp,MATCH($U558,RM_KEY,0))),"")</f>
        <v/>
      </c>
      <c r="BA558" s="94" t="str">
        <f>IFERROR(IF(INDEX(RM_L_Edu,MATCH($U558,RM_KEY,0))="","",INDEX(RM_L_Edu,MATCH($U558,RM_KEY,0))),"")</f>
        <v/>
      </c>
      <c r="BB558" s="89" t="n"/>
      <c r="BC558" s="90" t="n"/>
      <c r="BD558" s="90" t="n"/>
      <c r="BE558" s="90" t="n"/>
      <c r="BF558" s="90" t="inlineStr">
        <is>
          <t>M</t>
        </is>
      </c>
      <c r="BG558" s="90" t="inlineStr">
        <is>
          <t>H</t>
        </is>
      </c>
      <c r="BH558" s="90" t="inlineStr">
        <is>
          <t>M</t>
        </is>
      </c>
      <c r="BI558" s="93" t="n"/>
      <c r="BJ558" s="94" t="n"/>
      <c r="BK558" s="94" t="n"/>
      <c r="BL558" s="94" t="n"/>
      <c r="BM558" s="94" t="n"/>
      <c r="BN558" s="94" t="n"/>
      <c r="BO558" s="94" t="n"/>
      <c r="BP558" s="63" t="n"/>
      <c r="BQ558" s="95" t="str">
        <f>IF(CY558=0,"",IF(BP558&lt;&gt;"",BP558,IF(LEFT(W558,1)="X",W558,IF(OR(W558="B+",W558="C+"),INDEX(LAD_PC,MAX(1,MIN(14,MATCH(W558,LAD_PC,0)+IF((DA558-CZ558)&gt;=0.5,1,IF((DA558-CZ558)&lt;=-0.5,-1,0))))),INDEX(LAD_STD,MAX(1,MIN(12,MATCH(W558,LAD_STD,0)+IF((DA558-CZ558)&gt;=0.5,1,IF((DA558-CZ558)&lt;=-0.5,-1,0)))))))))</f>
        <v/>
      </c>
      <c r="BR558" s="86" t="str">
        <f>IF(BQ558="","",IFERROR(CHOOSE(INDEX(B_RANK,MATCH(BQ558,B_LVL,0)),"Band A · Practitioner","Band B · Specialist / Manager","B+ · Player-Coach","Band C · Principal / Head","C+ · Player-Coach","Band D · Business leadership","Band E · Enterprise leadership"),"Band X · Consultant"))</f>
        <v/>
      </c>
      <c r="BS558" s="86" t="str">
        <f>IF(BQ558="","",IF(BQ558=W558,"• Same",IF(INDEX(B_VAL,MATCH(BQ558,B_LVL,0))&gt;INDEX(B_VAL,MATCH(W558,B_LVL,0)),"▲ Up","▼ Down")))</f>
        <v/>
      </c>
      <c r="BT558" s="95" t="str">
        <f>IF(BQ558&lt;&gt;"",BQ558,W558)</f>
        <v>A3</v>
      </c>
      <c r="BU558" s="86" t="str">
        <f>IFERROR(IF($H558="","—",IF(OR(LEFT(BT558,1)="X",LEFT(INDEX($BT$7:$BT$592,MATCH($H558,$D$7:$D$592,0)),1)="X"),"—",IF(AND(LEFT(BT558,1)="E",LEFT(INDEX($BT$7:$BT$592,MATCH($H558,$D$7:$D$592,0)),1)="E"),"Exception · Band E",IF(INDEX(B_VAL,MATCH(BT558,B_LVL,0))&gt;=INDEX(B_VAL,MATCH(INDEX($BT$7:$BT$592,MATCH($H558,$D$7:$D$592,0)),B_LVL,0)),"⚠ At or above the manager",IF(INDEX(B_RANK,MATCH(BT558,B_LVL,0))=INDEX(B_RANK,MATCH(INDEX($BT$7:$BT$592,MATCH($H558,$D$7:$D$592,0)),B_LVL,0)),"⚠ Same band as the manager","OK"))))),"—")</f>
        <v>OK</v>
      </c>
      <c r="BV558" s="64" t="n"/>
      <c r="BW558" s="20">
        <f>IFERROR(INDEX(LMH_PTS,MATCH(AG558,LMH_KEY,0)),0)</f>
        <v>9</v>
      </c>
      <c r="BX558" s="21">
        <f>IFERROR(INDEX(LMH_PTS,MATCH(AH558,LMH_KEY,0)),0)</f>
        <v>3</v>
      </c>
      <c r="BY558" s="21">
        <f>IFERROR(INDEX(LMH_PTS,MATCH(AI558,LMH_KEY,0)),0)</f>
        <v>1</v>
      </c>
      <c r="BZ558" s="21">
        <f>IFERROR(INDEX(LMH_PTS,MATCH(AJ558,LMH_KEY,0)),0)</f>
        <v>1</v>
      </c>
      <c r="CA558" s="21">
        <f>IFERROR(INDEX(LMH_PTS,MATCH(AK558,LMH_KEY,0)),0)</f>
        <v>1</v>
      </c>
      <c r="CB558" s="21">
        <f>IFERROR(INDEX(LMH_PTS,MATCH(AL558,LMH_KEY,0)),0)</f>
        <v>1</v>
      </c>
      <c r="CC558" s="21">
        <f>IFERROR(INDEX(LMH_PTS,MATCH(AM558,LMH_KEY,0)),0)</f>
        <v>1</v>
      </c>
      <c r="CD558" s="21">
        <f>IFERROR(INDEX(LMH_PTS,MATCH(IF(AU558&lt;&gt;"",AU558,AG558),LMH_KEY,0)),0)</f>
        <v>9</v>
      </c>
      <c r="CE558" s="21">
        <f>IFERROR(INDEX(LMH_PTS,MATCH(IF(AV558&lt;&gt;"",AV558,AH558),LMH_KEY,0)),0)</f>
        <v>3</v>
      </c>
      <c r="CF558" s="21">
        <f>IFERROR(INDEX(LMH_PTS,MATCH(IF(AW558&lt;&gt;"",AW558,AI558),LMH_KEY,0)),0)</f>
        <v>1</v>
      </c>
      <c r="CG558" s="21">
        <f>IFERROR(INDEX(LMH_PTS,MATCH(IF(AX558&lt;&gt;"",AX558,AJ558),LMH_KEY,0)),0)</f>
        <v>1</v>
      </c>
      <c r="CH558" s="21">
        <f>IFERROR(INDEX(LMH_PTS,MATCH(IF(AY558&lt;&gt;"",AY558,AK558),LMH_KEY,0)),0)</f>
        <v>1</v>
      </c>
      <c r="CI558" s="21">
        <f>IFERROR(INDEX(LMH_PTS,MATCH(IF(AZ558&lt;&gt;"",AZ558,AL558),LMH_KEY,0)),0)</f>
        <v>1</v>
      </c>
      <c r="CJ558" s="21">
        <f>IFERROR(INDEX(LMH_PTS,MATCH(IF(BA558&lt;&gt;"",BA558,AM558),LMH_KEY,0)),0)</f>
        <v>1</v>
      </c>
      <c r="CK558" s="21">
        <f>IF(BB558="",0,IFERROR(INDEX(LMH_STEP,MATCH(BB558,LMH_KEY,0)),0))</f>
        <v>0</v>
      </c>
      <c r="CL558" s="21">
        <f>IF(BC558="",0,IFERROR(INDEX(LMH_STEP,MATCH(BC558,LMH_KEY,0)),0))</f>
        <v>0</v>
      </c>
      <c r="CM558" s="21">
        <f>IF(BD558="",0,IFERROR(INDEX(LMH_STEP,MATCH(BD558,LMH_KEY,0)),0))</f>
        <v>0</v>
      </c>
      <c r="CN558" s="21">
        <f>IF(BE558="",0,IFERROR(INDEX(LMH_STEP,MATCH(BE558,LMH_KEY,0)),0))</f>
        <v>0</v>
      </c>
      <c r="CO558" s="21">
        <f>IF(BF558="",0,IFERROR(INDEX(LMH_STEP,MATCH(BF558,LMH_KEY,0)),0))</f>
        <v>0</v>
      </c>
      <c r="CP558" s="21">
        <f>IF(BG558="",0,IFERROR(INDEX(LMH_STEP,MATCH(BG558,LMH_KEY,0)),0))</f>
        <v>1</v>
      </c>
      <c r="CQ558" s="21">
        <f>IF(BH558="",0,IFERROR(INDEX(LMH_STEP,MATCH(BH558,LMH_KEY,0)),0))</f>
        <v>0</v>
      </c>
      <c r="CR558" s="21">
        <f>IF(BI558&lt;&gt;"",IFERROR(INDEX(LMH_STEP,MATCH(BI558,LMH_KEY,0)),0),CK558)</f>
        <v>0</v>
      </c>
      <c r="CS558" s="21">
        <f>IF(BJ558&lt;&gt;"",IFERROR(INDEX(LMH_STEP,MATCH(BJ558,LMH_KEY,0)),0),CL558)</f>
        <v>0</v>
      </c>
      <c r="CT558" s="21">
        <f>IF(BK558&lt;&gt;"",IFERROR(INDEX(LMH_STEP,MATCH(BK558,LMH_KEY,0)),0),CM558)</f>
        <v>0</v>
      </c>
      <c r="CU558" s="21">
        <f>IF(BL558&lt;&gt;"",IFERROR(INDEX(LMH_STEP,MATCH(BL558,LMH_KEY,0)),0),CN558)</f>
        <v>0</v>
      </c>
      <c r="CV558" s="21">
        <f>IF(BM558&lt;&gt;"",IFERROR(INDEX(LMH_STEP,MATCH(BM558,LMH_KEY,0)),0),CO558)</f>
        <v>0</v>
      </c>
      <c r="CW558" s="21">
        <f>IF(BN558&lt;&gt;"",IFERROR(INDEX(LMH_STEP,MATCH(BN558,LMH_KEY,0)),0),CP558)</f>
        <v>1</v>
      </c>
      <c r="CX558" s="21">
        <f>IF(BO558&lt;&gt;"",IFERROR(INDEX(LMH_STEP,MATCH(BO558,LMH_KEY,0)),0),CQ558)</f>
        <v>0</v>
      </c>
      <c r="CY558" s="21">
        <f>COUNTA(BI558:BO558)+IF(BP558&lt;&gt;"",1,0)+IFERROR(INDEX(RM_LCNT,MATCH($U558,RM_KEY,0)),0)</f>
        <v>0</v>
      </c>
      <c r="CZ558" s="21">
        <f>IF((BW558+BX558+BY558+BZ558+CA558+CB558+CC558)=0,0,(BW558*CK558+BX558*CL558+BY558*CM558+BZ558*CN558+CA558*CO558+CB558*CP558+CC558*CQ558)/(BW558+BX558+BY558+BZ558+CA558+CB558+CC558))</f>
        <v>0.0588235294117647</v>
      </c>
      <c r="DA558" s="21">
        <f>IF((CD558+CE558+CF558+CG558+CH558+CI558+CJ558)=0,0,(CD558*CR558+CE558*CS558+CF558*CT558+CG558*CU558+CH558*CV558+CI558*CW558+CJ558*CX558)/(CD558+CE558+CF558+CG558+CH558+CI558+CJ558))</f>
        <v>0.0588235294117647</v>
      </c>
    </row>
    <row r="559" ht="70" customHeight="1">
      <c r="A559" s="59" t="inlineStr">
        <is>
          <t>Corporate</t>
        </is>
      </c>
      <c r="B559" s="17" t="inlineStr">
        <is>
          <t>IT &amp; Infrastructure</t>
        </is>
      </c>
      <c r="C559" s="17" t="n">
        <v>1</v>
      </c>
      <c r="D559" s="17" t="inlineStr">
        <is>
          <t>IRIS2103</t>
        </is>
      </c>
      <c r="E559" s="17" t="inlineStr">
        <is>
          <t>Mahesh Tilave</t>
        </is>
      </c>
      <c r="F559" s="17" t="inlineStr">
        <is>
          <t>Team Lead – IT Infrastructure</t>
        </is>
      </c>
      <c r="G559" s="17" t="inlineStr">
        <is>
          <t>P K X Thomas</t>
        </is>
      </c>
      <c r="H559" s="17" t="inlineStr">
        <is>
          <t>IRIS2060</t>
        </is>
      </c>
      <c r="I559" s="17" t="n">
        <v>20.6</v>
      </c>
      <c r="J559" s="17" t="inlineStr">
        <is>
          <t>BA</t>
        </is>
      </c>
      <c r="K559" s="17" t="n"/>
      <c r="L559" s="82" t="inlineStr">
        <is>
          <t>20 of 20</t>
        </is>
      </c>
      <c r="M559" s="83" t="n"/>
      <c r="N559" s="83" t="n"/>
      <c r="O559" s="83" t="inlineStr">
        <is>
          <t>Latest rating: Not rated · manager · 9-box: Not placed · manager</t>
        </is>
      </c>
      <c r="P559" s="83" t="inlineStr">
        <is>
          <t>Complexity &amp; Expertise: B1: Covers infrastructure, network, security, cloud, Exchange, ISO audits, vendors and project implementation; little detail → matches the start
Autonomy &amp; Decision: B1: Says decides independently only 'sometimes'; handles escalations, vendors and projects for the team → moved down 0.5
Accountability &amp; Impact: B2: Infra uptime target of 99.99%, compliance and ISO audits, projects; team of seven → moved down 0.5
Leadership &amp; Strategy: B2: Team management and training listed; 7 direct reports → moved down 0.5</t>
        </is>
      </c>
      <c r="Q559" s="84" t="inlineStr">
        <is>
          <t>Open ▸</t>
        </is>
      </c>
      <c r="R559" s="84" t="inlineStr">
        <is>
          <t>Card ▸</t>
        </is>
      </c>
      <c r="S559" s="85" t="inlineStr">
        <is>
          <t>IT &amp; Infrastructure</t>
        </is>
      </c>
      <c r="T559" s="86" t="inlineStr">
        <is>
          <t>IT Infrastructure Leadership</t>
        </is>
      </c>
      <c r="U559" s="86" t="inlineStr">
        <is>
          <t>R051</t>
        </is>
      </c>
      <c r="V559" s="86" t="inlineStr">
        <is>
          <t>IT Infrastructure Leadership · Manager</t>
        </is>
      </c>
      <c r="W559" s="98" t="inlineStr">
        <is>
          <t>C1</t>
        </is>
      </c>
      <c r="X559" s="86" t="inlineStr">
        <is>
          <t>Band C · Principal / Head</t>
        </is>
      </c>
      <c r="Y559" s="86" t="inlineStr">
        <is>
          <t>Associate Head – IT Infrastructure Leadership</t>
        </is>
      </c>
      <c r="Z559" s="100" t="inlineStr">
        <is>
          <t>Senior IT Manager → Associate Head – IT Infrastructure Leadership</t>
        </is>
      </c>
      <c r="AA559" s="86" t="inlineStr">
        <is>
          <t>Evidence level B2 · moved up to C1 so that no reportee shares a band with their manager, with the fewest moves across IRIS</t>
        </is>
      </c>
      <c r="AB559" s="86" t="n"/>
      <c r="AC559" s="88" t="inlineStr">
        <is>
          <t>B2</t>
        </is>
      </c>
      <c r="AD559" s="21" t="inlineStr">
        <is>
          <t>High · 20.6 yrs vs market 12–17 yrs for C1</t>
        </is>
      </c>
      <c r="AE559" s="21" t="inlineStr">
        <is>
          <t>7 direct reports · norm 5–8, mostly managers</t>
        </is>
      </c>
      <c r="AF559" s="21" t="inlineStr">
        <is>
          <t>P6 / M5 · SFIA 5–6</t>
        </is>
      </c>
      <c r="AG559" s="89" t="str">
        <f>IFERROR(IF(INDEX(RM_I_C,MATCH($U559,RM_KEY,0))="","",INDEX(RM_I_C,MATCH($U559,RM_KEY,0))),"")</f>
        <v>H</v>
      </c>
      <c r="AH559" s="90" t="str">
        <f>IFERROR(IF(INDEX(RM_I_Au,MATCH($U559,RM_KEY,0))="","",INDEX(RM_I_Au,MATCH($U559,RM_KEY,0))),"")</f>
        <v>M</v>
      </c>
      <c r="AI559" s="90" t="str">
        <f>IFERROR(IF(INDEX(RM_I_Ac,MATCH($U559,RM_KEY,0))="","",INDEX(RM_I_Ac,MATCH($U559,RM_KEY,0))),"")</f>
        <v>L</v>
      </c>
      <c r="AJ559" s="90" t="str">
        <f>IFERROR(IF(INDEX(RM_I_L,MATCH($U559,RM_KEY,0))="","",INDEX(RM_I_L,MATCH($U559,RM_KEY,0))),"")</f>
        <v>M</v>
      </c>
      <c r="AK559" s="90" t="str">
        <f>IFERROR(IF(INDEX(RM_I_BI,MATCH($U559,RM_KEY,0))="","",INDEX(RM_I_BI,MATCH($U559,RM_KEY,0))),"")</f>
        <v>L</v>
      </c>
      <c r="AL559" s="90" t="str">
        <f>IFERROR(IF(INDEX(RM_I_Exp,MATCH($U559,RM_KEY,0))="","",INDEX(RM_I_Exp,MATCH($U559,RM_KEY,0))),"")</f>
        <v>L</v>
      </c>
      <c r="AM559" s="90" t="str">
        <f>IFERROR(IF(INDEX(RM_I_Edu,MATCH($U559,RM_KEY,0))="","",INDEX(RM_I_Edu,MATCH($U559,RM_KEY,0))),"")</f>
        <v>L</v>
      </c>
      <c r="AN559" s="91" t="str">
        <f>IFERROR(IF(INDEX(RM_M_C,MATCH($U559,RM_KEY,0))="","",INDEX(RM_M_C,MATCH($U559,RM_KEY,0))),"")</f>
        <v>H</v>
      </c>
      <c r="AO559" s="92" t="str">
        <f>IFERROR(IF(INDEX(RM_M_Au,MATCH($U559,RM_KEY,0))="","",INDEX(RM_M_Au,MATCH($U559,RM_KEY,0))),"")</f>
        <v>M</v>
      </c>
      <c r="AP559" s="92" t="str">
        <f>IFERROR(IF(INDEX(RM_M_Ac,MATCH($U559,RM_KEY,0))="","",INDEX(RM_M_Ac,MATCH($U559,RM_KEY,0))),"")</f>
        <v>M</v>
      </c>
      <c r="AQ559" s="92" t="str">
        <f>IFERROR(IF(INDEX(RM_M_L,MATCH($U559,RM_KEY,0))="","",INDEX(RM_M_L,MATCH($U559,RM_KEY,0))),"")</f>
        <v>M</v>
      </c>
      <c r="AR559" s="92" t="str">
        <f>IFERROR(IF(INDEX(RM_M_BI,MATCH($U559,RM_KEY,0))="","",INDEX(RM_M_BI,MATCH($U559,RM_KEY,0))),"")</f>
        <v>L</v>
      </c>
      <c r="AS559" s="92" t="str">
        <f>IFERROR(IF(INDEX(RM_M_Exp,MATCH($U559,RM_KEY,0))="","",INDEX(RM_M_Exp,MATCH($U559,RM_KEY,0))),"")</f>
        <v>L</v>
      </c>
      <c r="AT559" s="92" t="str">
        <f>IFERROR(IF(INDEX(RM_M_Edu,MATCH($U559,RM_KEY,0))="","",INDEX(RM_M_Edu,MATCH($U559,RM_KEY,0))),"")</f>
        <v>L</v>
      </c>
      <c r="AU559" s="93" t="str">
        <f>IFERROR(IF(INDEX(RM_L_C,MATCH($U559,RM_KEY,0))="","",INDEX(RM_L_C,MATCH($U559,RM_KEY,0))),"")</f>
        <v/>
      </c>
      <c r="AV559" s="94" t="str">
        <f>IFERROR(IF(INDEX(RM_L_Au,MATCH($U559,RM_KEY,0))="","",INDEX(RM_L_Au,MATCH($U559,RM_KEY,0))),"")</f>
        <v/>
      </c>
      <c r="AW559" s="94" t="str">
        <f>IFERROR(IF(INDEX(RM_L_Ac,MATCH($U559,RM_KEY,0))="","",INDEX(RM_L_Ac,MATCH($U559,RM_KEY,0))),"")</f>
        <v/>
      </c>
      <c r="AX559" s="94" t="str">
        <f>IFERROR(IF(INDEX(RM_L_L,MATCH($U559,RM_KEY,0))="","",INDEX(RM_L_L,MATCH($U559,RM_KEY,0))),"")</f>
        <v/>
      </c>
      <c r="AY559" s="94" t="str">
        <f>IFERROR(IF(INDEX(RM_L_BI,MATCH($U559,RM_KEY,0))="","",INDEX(RM_L_BI,MATCH($U559,RM_KEY,0))),"")</f>
        <v/>
      </c>
      <c r="AZ559" s="94" t="str">
        <f>IFERROR(IF(INDEX(RM_L_Exp,MATCH($U559,RM_KEY,0))="","",INDEX(RM_L_Exp,MATCH($U559,RM_KEY,0))),"")</f>
        <v/>
      </c>
      <c r="BA559" s="94" t="str">
        <f>IFERROR(IF(INDEX(RM_L_Edu,MATCH($U559,RM_KEY,0))="","",INDEX(RM_L_Edu,MATCH($U559,RM_KEY,0))),"")</f>
        <v/>
      </c>
      <c r="BB559" s="89" t="inlineStr">
        <is>
          <t>L</t>
        </is>
      </c>
      <c r="BC559" s="90" t="inlineStr">
        <is>
          <t>L</t>
        </is>
      </c>
      <c r="BD559" s="90" t="inlineStr">
        <is>
          <t>L</t>
        </is>
      </c>
      <c r="BE559" s="90" t="inlineStr">
        <is>
          <t>L</t>
        </is>
      </c>
      <c r="BF559" s="90" t="n"/>
      <c r="BG559" s="90" t="inlineStr">
        <is>
          <t>H</t>
        </is>
      </c>
      <c r="BH559" s="90" t="inlineStr">
        <is>
          <t>L</t>
        </is>
      </c>
      <c r="BI559" s="93" t="n"/>
      <c r="BJ559" s="94" t="n"/>
      <c r="BK559" s="94" t="n"/>
      <c r="BL559" s="94" t="n"/>
      <c r="BM559" s="94" t="n"/>
      <c r="BN559" s="94" t="n"/>
      <c r="BO559" s="94" t="n"/>
      <c r="BP559" s="63" t="n"/>
      <c r="BQ559" s="95" t="str">
        <f>IF(CY559=0,"",IF(BP559&lt;&gt;"",BP559,IF(LEFT(W559,1)="X",W559,IF(OR(W559="B+",W559="C+"),INDEX(LAD_PC,MAX(1,MIN(14,MATCH(W559,LAD_PC,0)+IF((DA559-CZ559)&gt;=0.5,1,IF((DA559-CZ559)&lt;=-0.5,-1,0))))),INDEX(LAD_STD,MAX(1,MIN(12,MATCH(W559,LAD_STD,0)+IF((DA559-CZ559)&gt;=0.5,1,IF((DA559-CZ559)&lt;=-0.5,-1,0)))))))))</f>
        <v/>
      </c>
      <c r="BR559" s="86" t="str">
        <f>IF(BQ559="","",IFERROR(CHOOSE(INDEX(B_RANK,MATCH(BQ559,B_LVL,0)),"Band A · Practitioner","Band B · Specialist / Manager","B+ · Player-Coach","Band C · Principal / Head","C+ · Player-Coach","Band D · Business leadership","Band E · Enterprise leadership"),"Band X · Consultant"))</f>
        <v/>
      </c>
      <c r="BS559" s="86" t="str">
        <f>IF(BQ559="","",IF(BQ559=W559,"• Same",IF(INDEX(B_VAL,MATCH(BQ559,B_LVL,0))&gt;INDEX(B_VAL,MATCH(W559,B_LVL,0)),"▲ Up","▼ Down")))</f>
        <v/>
      </c>
      <c r="BT559" s="95" t="str">
        <f>IF(BQ559&lt;&gt;"",BQ559,W559)</f>
        <v>C1</v>
      </c>
      <c r="BU559" s="86" t="str">
        <f>IFERROR(IF($H559="","—",IF(OR(LEFT(BT559,1)="X",LEFT(INDEX($BT$7:$BT$592,MATCH($H559,$D$7:$D$592,0)),1)="X"),"—",IF(AND(LEFT(BT559,1)="E",LEFT(INDEX($BT$7:$BT$592,MATCH($H559,$D$7:$D$592,0)),1)="E"),"Exception · Band E",IF(INDEX(B_VAL,MATCH(BT559,B_LVL,0))&gt;=INDEX(B_VAL,MATCH(INDEX($BT$7:$BT$592,MATCH($H559,$D$7:$D$592,0)),B_LVL,0)),"⚠ At or above the manager",IF(INDEX(B_RANK,MATCH(BT559,B_LVL,0))=INDEX(B_RANK,MATCH(INDEX($BT$7:$BT$592,MATCH($H559,$D$7:$D$592,0)),B_LVL,0)),"⚠ Same band as the manager","OK"))))),"—")</f>
        <v>OK</v>
      </c>
      <c r="BV559" s="64" t="n"/>
      <c r="BW559" s="20">
        <f>IFERROR(INDEX(LMH_PTS,MATCH(AG559,LMH_KEY,0)),0)</f>
        <v>9</v>
      </c>
      <c r="BX559" s="21">
        <f>IFERROR(INDEX(LMH_PTS,MATCH(AH559,LMH_KEY,0)),0)</f>
        <v>3</v>
      </c>
      <c r="BY559" s="21">
        <f>IFERROR(INDEX(LMH_PTS,MATCH(AI559,LMH_KEY,0)),0)</f>
        <v>1</v>
      </c>
      <c r="BZ559" s="21">
        <f>IFERROR(INDEX(LMH_PTS,MATCH(AJ559,LMH_KEY,0)),0)</f>
        <v>3</v>
      </c>
      <c r="CA559" s="21">
        <f>IFERROR(INDEX(LMH_PTS,MATCH(AK559,LMH_KEY,0)),0)</f>
        <v>1</v>
      </c>
      <c r="CB559" s="21">
        <f>IFERROR(INDEX(LMH_PTS,MATCH(AL559,LMH_KEY,0)),0)</f>
        <v>1</v>
      </c>
      <c r="CC559" s="21">
        <f>IFERROR(INDEX(LMH_PTS,MATCH(AM559,LMH_KEY,0)),0)</f>
        <v>1</v>
      </c>
      <c r="CD559" s="21">
        <f>IFERROR(INDEX(LMH_PTS,MATCH(IF(AU559&lt;&gt;"",AU559,AG559),LMH_KEY,0)),0)</f>
        <v>9</v>
      </c>
      <c r="CE559" s="21">
        <f>IFERROR(INDEX(LMH_PTS,MATCH(IF(AV559&lt;&gt;"",AV559,AH559),LMH_KEY,0)),0)</f>
        <v>3</v>
      </c>
      <c r="CF559" s="21">
        <f>IFERROR(INDEX(LMH_PTS,MATCH(IF(AW559&lt;&gt;"",AW559,AI559),LMH_KEY,0)),0)</f>
        <v>1</v>
      </c>
      <c r="CG559" s="21">
        <f>IFERROR(INDEX(LMH_PTS,MATCH(IF(AX559&lt;&gt;"",AX559,AJ559),LMH_KEY,0)),0)</f>
        <v>3</v>
      </c>
      <c r="CH559" s="21">
        <f>IFERROR(INDEX(LMH_PTS,MATCH(IF(AY559&lt;&gt;"",AY559,AK559),LMH_KEY,0)),0)</f>
        <v>1</v>
      </c>
      <c r="CI559" s="21">
        <f>IFERROR(INDEX(LMH_PTS,MATCH(IF(AZ559&lt;&gt;"",AZ559,AL559),LMH_KEY,0)),0)</f>
        <v>1</v>
      </c>
      <c r="CJ559" s="21">
        <f>IFERROR(INDEX(LMH_PTS,MATCH(IF(BA559&lt;&gt;"",BA559,AM559),LMH_KEY,0)),0)</f>
        <v>1</v>
      </c>
      <c r="CK559" s="21">
        <f>IF(BB559="",0,IFERROR(INDEX(LMH_STEP,MATCH(BB559,LMH_KEY,0)),0))</f>
        <v>-1</v>
      </c>
      <c r="CL559" s="21">
        <f>IF(BC559="",0,IFERROR(INDEX(LMH_STEP,MATCH(BC559,LMH_KEY,0)),0))</f>
        <v>-1</v>
      </c>
      <c r="CM559" s="21">
        <f>IF(BD559="",0,IFERROR(INDEX(LMH_STEP,MATCH(BD559,LMH_KEY,0)),0))</f>
        <v>-1</v>
      </c>
      <c r="CN559" s="21">
        <f>IF(BE559="",0,IFERROR(INDEX(LMH_STEP,MATCH(BE559,LMH_KEY,0)),0))</f>
        <v>-1</v>
      </c>
      <c r="CO559" s="21">
        <f>IF(BF559="",0,IFERROR(INDEX(LMH_STEP,MATCH(BF559,LMH_KEY,0)),0))</f>
        <v>0</v>
      </c>
      <c r="CP559" s="21">
        <f>IF(BG559="",0,IFERROR(INDEX(LMH_STEP,MATCH(BG559,LMH_KEY,0)),0))</f>
        <v>1</v>
      </c>
      <c r="CQ559" s="21">
        <f>IF(BH559="",0,IFERROR(INDEX(LMH_STEP,MATCH(BH559,LMH_KEY,0)),0))</f>
        <v>-1</v>
      </c>
      <c r="CR559" s="21">
        <f>IF(BI559&lt;&gt;"",IFERROR(INDEX(LMH_STEP,MATCH(BI559,LMH_KEY,0)),0),CK559)</f>
        <v>-1</v>
      </c>
      <c r="CS559" s="21">
        <f>IF(BJ559&lt;&gt;"",IFERROR(INDEX(LMH_STEP,MATCH(BJ559,LMH_KEY,0)),0),CL559)</f>
        <v>-1</v>
      </c>
      <c r="CT559" s="21">
        <f>IF(BK559&lt;&gt;"",IFERROR(INDEX(LMH_STEP,MATCH(BK559,LMH_KEY,0)),0),CM559)</f>
        <v>-1</v>
      </c>
      <c r="CU559" s="21">
        <f>IF(BL559&lt;&gt;"",IFERROR(INDEX(LMH_STEP,MATCH(BL559,LMH_KEY,0)),0),CN559)</f>
        <v>-1</v>
      </c>
      <c r="CV559" s="21">
        <f>IF(BM559&lt;&gt;"",IFERROR(INDEX(LMH_STEP,MATCH(BM559,LMH_KEY,0)),0),CO559)</f>
        <v>0</v>
      </c>
      <c r="CW559" s="21">
        <f>IF(BN559&lt;&gt;"",IFERROR(INDEX(LMH_STEP,MATCH(BN559,LMH_KEY,0)),0),CP559)</f>
        <v>1</v>
      </c>
      <c r="CX559" s="21">
        <f>IF(BO559&lt;&gt;"",IFERROR(INDEX(LMH_STEP,MATCH(BO559,LMH_KEY,0)),0),CQ559)</f>
        <v>-1</v>
      </c>
      <c r="CY559" s="21">
        <f>COUNTA(BI559:BO559)+IF(BP559&lt;&gt;"",1,0)+IFERROR(INDEX(RM_LCNT,MATCH($U559,RM_KEY,0)),0)</f>
        <v>0</v>
      </c>
      <c r="CZ559" s="21">
        <f>IF((BW559+BX559+BY559+BZ559+CA559+CB559+CC559)=0,0,(BW559*CK559+BX559*CL559+BY559*CM559+BZ559*CN559+CA559*CO559+CB559*CP559+CC559*CQ559)/(BW559+BX559+BY559+BZ559+CA559+CB559+CC559))</f>
        <v>-0.842105263157895</v>
      </c>
      <c r="DA559" s="21">
        <f>IF((CD559+CE559+CF559+CG559+CH559+CI559+CJ559)=0,0,(CD559*CR559+CE559*CS559+CF559*CT559+CG559*CU559+CH559*CV559+CI559*CW559+CJ559*CX559)/(CD559+CE559+CF559+CG559+CH559+CI559+CJ559))</f>
        <v>-0.842105263157895</v>
      </c>
    </row>
    <row r="560" ht="70" customHeight="1">
      <c r="A560" s="59" t="inlineStr">
        <is>
          <t>Corporate</t>
        </is>
      </c>
      <c r="B560" s="17" t="inlineStr">
        <is>
          <t>IT &amp; Infrastructure</t>
        </is>
      </c>
      <c r="C560" s="17" t="n">
        <v>2</v>
      </c>
      <c r="D560" s="17" t="inlineStr">
        <is>
          <t>IRIS0265</t>
        </is>
      </c>
      <c r="E560" s="17" t="inlineStr">
        <is>
          <t>Rajit Kumar Sahu</t>
        </is>
      </c>
      <c r="F560" s="17" t="inlineStr">
        <is>
          <t>System Administrator</t>
        </is>
      </c>
      <c r="G560" s="17" t="inlineStr">
        <is>
          <t>Mahesh Tilave</t>
        </is>
      </c>
      <c r="H560" s="17" t="inlineStr">
        <is>
          <t>IRIS2103</t>
        </is>
      </c>
      <c r="I560" s="17" t="n">
        <v>19</v>
      </c>
      <c r="J560" s="17" t="inlineStr">
        <is>
          <t>BA</t>
        </is>
      </c>
      <c r="K560" s="17" t="n"/>
      <c r="L560" s="82" t="inlineStr">
        <is>
          <t>20 of 20</t>
        </is>
      </c>
      <c r="M560" s="83" t="n"/>
      <c r="N560" s="83" t="n"/>
      <c r="O560" s="83" t="inlineStr">
        <is>
          <t>Latest rating: Not rated · manager · 9-box: Not placed · manager</t>
        </is>
      </c>
      <c r="P560" s="83" t="inlineStr">
        <is>
          <t>Complexity &amp; Expertise: A3: Administers Linux servers, PostgreSQL and Oracle databases and AWS, including backup, tuning, security → matches the start
Autonomy &amp; Decision: A3: Independently handles routine changes, incident resolution, performance tuning, backup recovery and security remediation → matches the start
Accountability &amp; Impact: A3: Availability, backup, disaster recovery and security of Linux, database and AWS systems → matches the start
Leadership &amp; Strategy: A1: No guiding or leading of others described → moved down 0.5</t>
        </is>
      </c>
      <c r="Q560" s="84" t="inlineStr">
        <is>
          <t>Open ▸</t>
        </is>
      </c>
      <c r="R560" s="84" t="inlineStr">
        <is>
          <t>Card ▸</t>
        </is>
      </c>
      <c r="S560" s="85" t="inlineStr">
        <is>
          <t>IT &amp; Infrastructure</t>
        </is>
      </c>
      <c r="T560" s="86" t="inlineStr">
        <is>
          <t>Infrastructure &amp; Cloud Operations</t>
        </is>
      </c>
      <c r="U560" s="86" t="inlineStr">
        <is>
          <t>R052</t>
        </is>
      </c>
      <c r="V560" s="86" t="inlineStr">
        <is>
          <t>Infrastructure &amp; Cloud Operations · IC</t>
        </is>
      </c>
      <c r="W560" s="99" t="inlineStr">
        <is>
          <t>B1</t>
        </is>
      </c>
      <c r="X560" s="86" t="inlineStr">
        <is>
          <t>Band B · Specialist / Manager</t>
        </is>
      </c>
      <c r="Y560" s="86" t="inlineStr">
        <is>
          <t>Infrastructure Specialist</t>
        </is>
      </c>
      <c r="Z560" s="86" t="n"/>
      <c r="AA560" s="86" t="inlineStr">
        <is>
          <t>Placed at B1 by the evidence: six ratings × market-derived weights and rules R1–R13 · no move needed for the reporting line</t>
        </is>
      </c>
      <c r="AB560" s="86" t="n"/>
      <c r="AC560" s="88" t="inlineStr">
        <is>
          <t>B1</t>
        </is>
      </c>
      <c r="AD560" s="21" t="inlineStr">
        <is>
          <t>High · 19 yrs vs market 4–8 yrs for B1</t>
        </is>
      </c>
      <c r="AE560" s="21" t="n"/>
      <c r="AF560" s="21" t="inlineStr">
        <is>
          <t>P3 / M2 · SFIA 4 Enable</t>
        </is>
      </c>
      <c r="AG560" s="89" t="str">
        <f>IFERROR(IF(INDEX(RM_I_C,MATCH($U560,RM_KEY,0))="","",INDEX(RM_I_C,MATCH($U560,RM_KEY,0))),"")</f>
        <v>H</v>
      </c>
      <c r="AH560" s="90" t="str">
        <f>IFERROR(IF(INDEX(RM_I_Au,MATCH($U560,RM_KEY,0))="","",INDEX(RM_I_Au,MATCH($U560,RM_KEY,0))),"")</f>
        <v>M</v>
      </c>
      <c r="AI560" s="90" t="str">
        <f>IFERROR(IF(INDEX(RM_I_Ac,MATCH($U560,RM_KEY,0))="","",INDEX(RM_I_Ac,MATCH($U560,RM_KEY,0))),"")</f>
        <v>L</v>
      </c>
      <c r="AJ560" s="90" t="str">
        <f>IFERROR(IF(INDEX(RM_I_L,MATCH($U560,RM_KEY,0))="","",INDEX(RM_I_L,MATCH($U560,RM_KEY,0))),"")</f>
        <v>L</v>
      </c>
      <c r="AK560" s="90" t="str">
        <f>IFERROR(IF(INDEX(RM_I_BI,MATCH($U560,RM_KEY,0))="","",INDEX(RM_I_BI,MATCH($U560,RM_KEY,0))),"")</f>
        <v>L</v>
      </c>
      <c r="AL560" s="90" t="str">
        <f>IFERROR(IF(INDEX(RM_I_Exp,MATCH($U560,RM_KEY,0))="","",INDEX(RM_I_Exp,MATCH($U560,RM_KEY,0))),"")</f>
        <v>L</v>
      </c>
      <c r="AM560" s="90" t="str">
        <f>IFERROR(IF(INDEX(RM_I_Edu,MATCH($U560,RM_KEY,0))="","",INDEX(RM_I_Edu,MATCH($U560,RM_KEY,0))),"")</f>
        <v>L</v>
      </c>
      <c r="AN560" s="91" t="str">
        <f>IFERROR(IF(INDEX(RM_M_C,MATCH($U560,RM_KEY,0))="","",INDEX(RM_M_C,MATCH($U560,RM_KEY,0))),"")</f>
        <v>H</v>
      </c>
      <c r="AO560" s="92" t="str">
        <f>IFERROR(IF(INDEX(RM_M_Au,MATCH($U560,RM_KEY,0))="","",INDEX(RM_M_Au,MATCH($U560,RM_KEY,0))),"")</f>
        <v>M</v>
      </c>
      <c r="AP560" s="92" t="str">
        <f>IFERROR(IF(INDEX(RM_M_Ac,MATCH($U560,RM_KEY,0))="","",INDEX(RM_M_Ac,MATCH($U560,RM_KEY,0))),"")</f>
        <v>M</v>
      </c>
      <c r="AQ560" s="92" t="str">
        <f>IFERROR(IF(INDEX(RM_M_L,MATCH($U560,RM_KEY,0))="","",INDEX(RM_M_L,MATCH($U560,RM_KEY,0))),"")</f>
        <v>L</v>
      </c>
      <c r="AR560" s="92" t="str">
        <f>IFERROR(IF(INDEX(RM_M_BI,MATCH($U560,RM_KEY,0))="","",INDEX(RM_M_BI,MATCH($U560,RM_KEY,0))),"")</f>
        <v>L</v>
      </c>
      <c r="AS560" s="92" t="str">
        <f>IFERROR(IF(INDEX(RM_M_Exp,MATCH($U560,RM_KEY,0))="","",INDEX(RM_M_Exp,MATCH($U560,RM_KEY,0))),"")</f>
        <v>L</v>
      </c>
      <c r="AT560" s="92" t="str">
        <f>IFERROR(IF(INDEX(RM_M_Edu,MATCH($U560,RM_KEY,0))="","",INDEX(RM_M_Edu,MATCH($U560,RM_KEY,0))),"")</f>
        <v>L</v>
      </c>
      <c r="AU560" s="93" t="str">
        <f>IFERROR(IF(INDEX(RM_L_C,MATCH($U560,RM_KEY,0))="","",INDEX(RM_L_C,MATCH($U560,RM_KEY,0))),"")</f>
        <v/>
      </c>
      <c r="AV560" s="94" t="str">
        <f>IFERROR(IF(INDEX(RM_L_Au,MATCH($U560,RM_KEY,0))="","",INDEX(RM_L_Au,MATCH($U560,RM_KEY,0))),"")</f>
        <v/>
      </c>
      <c r="AW560" s="94" t="str">
        <f>IFERROR(IF(INDEX(RM_L_Ac,MATCH($U560,RM_KEY,0))="","",INDEX(RM_L_Ac,MATCH($U560,RM_KEY,0))),"")</f>
        <v/>
      </c>
      <c r="AX560" s="94" t="str">
        <f>IFERROR(IF(INDEX(RM_L_L,MATCH($U560,RM_KEY,0))="","",INDEX(RM_L_L,MATCH($U560,RM_KEY,0))),"")</f>
        <v/>
      </c>
      <c r="AY560" s="94" t="str">
        <f>IFERROR(IF(INDEX(RM_L_BI,MATCH($U560,RM_KEY,0))="","",INDEX(RM_L_BI,MATCH($U560,RM_KEY,0))),"")</f>
        <v/>
      </c>
      <c r="AZ560" s="94" t="str">
        <f>IFERROR(IF(INDEX(RM_L_Exp,MATCH($U560,RM_KEY,0))="","",INDEX(RM_L_Exp,MATCH($U560,RM_KEY,0))),"")</f>
        <v/>
      </c>
      <c r="BA560" s="94" t="str">
        <f>IFERROR(IF(INDEX(RM_L_Edu,MATCH($U560,RM_KEY,0))="","",INDEX(RM_L_Edu,MATCH($U560,RM_KEY,0))),"")</f>
        <v/>
      </c>
      <c r="BB560" s="89" t="inlineStr">
        <is>
          <t>L</t>
        </is>
      </c>
      <c r="BC560" s="90" t="inlineStr">
        <is>
          <t>L</t>
        </is>
      </c>
      <c r="BD560" s="90" t="inlineStr">
        <is>
          <t>L</t>
        </is>
      </c>
      <c r="BE560" s="90" t="inlineStr">
        <is>
          <t>L</t>
        </is>
      </c>
      <c r="BF560" s="90" t="n"/>
      <c r="BG560" s="90" t="inlineStr">
        <is>
          <t>H</t>
        </is>
      </c>
      <c r="BH560" s="90" t="inlineStr">
        <is>
          <t>M</t>
        </is>
      </c>
      <c r="BI560" s="93" t="n"/>
      <c r="BJ560" s="94" t="n"/>
      <c r="BK560" s="94" t="n"/>
      <c r="BL560" s="94" t="n"/>
      <c r="BM560" s="94" t="n"/>
      <c r="BN560" s="94" t="n"/>
      <c r="BO560" s="94" t="n"/>
      <c r="BP560" s="63" t="n"/>
      <c r="BQ560" s="95" t="str">
        <f>IF(CY560=0,"",IF(BP560&lt;&gt;"",BP560,IF(LEFT(W560,1)="X",W560,IF(OR(W560="B+",W560="C+"),INDEX(LAD_PC,MAX(1,MIN(14,MATCH(W560,LAD_PC,0)+IF((DA560-CZ560)&gt;=0.5,1,IF((DA560-CZ560)&lt;=-0.5,-1,0))))),INDEX(LAD_STD,MAX(1,MIN(12,MATCH(W560,LAD_STD,0)+IF((DA560-CZ560)&gt;=0.5,1,IF((DA560-CZ560)&lt;=-0.5,-1,0)))))))))</f>
        <v/>
      </c>
      <c r="BR560" s="86" t="str">
        <f>IF(BQ560="","",IFERROR(CHOOSE(INDEX(B_RANK,MATCH(BQ560,B_LVL,0)),"Band A · Practitioner","Band B · Specialist / Manager","B+ · Player-Coach","Band C · Principal / Head","C+ · Player-Coach","Band D · Business leadership","Band E · Enterprise leadership"),"Band X · Consultant"))</f>
        <v/>
      </c>
      <c r="BS560" s="86" t="str">
        <f>IF(BQ560="","",IF(BQ560=W560,"• Same",IF(INDEX(B_VAL,MATCH(BQ560,B_LVL,0))&gt;INDEX(B_VAL,MATCH(W560,B_LVL,0)),"▲ Up","▼ Down")))</f>
        <v/>
      </c>
      <c r="BT560" s="95" t="str">
        <f>IF(BQ560&lt;&gt;"",BQ560,W560)</f>
        <v>B1</v>
      </c>
      <c r="BU560" s="86" t="str">
        <f>IFERROR(IF($H560="","—",IF(OR(LEFT(BT560,1)="X",LEFT(INDEX($BT$7:$BT$592,MATCH($H560,$D$7:$D$592,0)),1)="X"),"—",IF(AND(LEFT(BT560,1)="E",LEFT(INDEX($BT$7:$BT$592,MATCH($H560,$D$7:$D$592,0)),1)="E"),"Exception · Band E",IF(INDEX(B_VAL,MATCH(BT560,B_LVL,0))&gt;=INDEX(B_VAL,MATCH(INDEX($BT$7:$BT$592,MATCH($H560,$D$7:$D$592,0)),B_LVL,0)),"⚠ At or above the manager",IF(INDEX(B_RANK,MATCH(BT560,B_LVL,0))=INDEX(B_RANK,MATCH(INDEX($BT$7:$BT$592,MATCH($H560,$D$7:$D$592,0)),B_LVL,0)),"⚠ Same band as the manager","OK"))))),"—")</f>
        <v>OK</v>
      </c>
      <c r="BV560" s="64" t="n"/>
      <c r="BW560" s="20">
        <f>IFERROR(INDEX(LMH_PTS,MATCH(AG560,LMH_KEY,0)),0)</f>
        <v>9</v>
      </c>
      <c r="BX560" s="21">
        <f>IFERROR(INDEX(LMH_PTS,MATCH(AH560,LMH_KEY,0)),0)</f>
        <v>3</v>
      </c>
      <c r="BY560" s="21">
        <f>IFERROR(INDEX(LMH_PTS,MATCH(AI560,LMH_KEY,0)),0)</f>
        <v>1</v>
      </c>
      <c r="BZ560" s="21">
        <f>IFERROR(INDEX(LMH_PTS,MATCH(AJ560,LMH_KEY,0)),0)</f>
        <v>1</v>
      </c>
      <c r="CA560" s="21">
        <f>IFERROR(INDEX(LMH_PTS,MATCH(AK560,LMH_KEY,0)),0)</f>
        <v>1</v>
      </c>
      <c r="CB560" s="21">
        <f>IFERROR(INDEX(LMH_PTS,MATCH(AL560,LMH_KEY,0)),0)</f>
        <v>1</v>
      </c>
      <c r="CC560" s="21">
        <f>IFERROR(INDEX(LMH_PTS,MATCH(AM560,LMH_KEY,0)),0)</f>
        <v>1</v>
      </c>
      <c r="CD560" s="21">
        <f>IFERROR(INDEX(LMH_PTS,MATCH(IF(AU560&lt;&gt;"",AU560,AG560),LMH_KEY,0)),0)</f>
        <v>9</v>
      </c>
      <c r="CE560" s="21">
        <f>IFERROR(INDEX(LMH_PTS,MATCH(IF(AV560&lt;&gt;"",AV560,AH560),LMH_KEY,0)),0)</f>
        <v>3</v>
      </c>
      <c r="CF560" s="21">
        <f>IFERROR(INDEX(LMH_PTS,MATCH(IF(AW560&lt;&gt;"",AW560,AI560),LMH_KEY,0)),0)</f>
        <v>1</v>
      </c>
      <c r="CG560" s="21">
        <f>IFERROR(INDEX(LMH_PTS,MATCH(IF(AX560&lt;&gt;"",AX560,AJ560),LMH_KEY,0)),0)</f>
        <v>1</v>
      </c>
      <c r="CH560" s="21">
        <f>IFERROR(INDEX(LMH_PTS,MATCH(IF(AY560&lt;&gt;"",AY560,AK560),LMH_KEY,0)),0)</f>
        <v>1</v>
      </c>
      <c r="CI560" s="21">
        <f>IFERROR(INDEX(LMH_PTS,MATCH(IF(AZ560&lt;&gt;"",AZ560,AL560),LMH_KEY,0)),0)</f>
        <v>1</v>
      </c>
      <c r="CJ560" s="21">
        <f>IFERROR(INDEX(LMH_PTS,MATCH(IF(BA560&lt;&gt;"",BA560,AM560),LMH_KEY,0)),0)</f>
        <v>1</v>
      </c>
      <c r="CK560" s="21">
        <f>IF(BB560="",0,IFERROR(INDEX(LMH_STEP,MATCH(BB560,LMH_KEY,0)),0))</f>
        <v>-1</v>
      </c>
      <c r="CL560" s="21">
        <f>IF(BC560="",0,IFERROR(INDEX(LMH_STEP,MATCH(BC560,LMH_KEY,0)),0))</f>
        <v>-1</v>
      </c>
      <c r="CM560" s="21">
        <f>IF(BD560="",0,IFERROR(INDEX(LMH_STEP,MATCH(BD560,LMH_KEY,0)),0))</f>
        <v>-1</v>
      </c>
      <c r="CN560" s="21">
        <f>IF(BE560="",0,IFERROR(INDEX(LMH_STEP,MATCH(BE560,LMH_KEY,0)),0))</f>
        <v>-1</v>
      </c>
      <c r="CO560" s="21">
        <f>IF(BF560="",0,IFERROR(INDEX(LMH_STEP,MATCH(BF560,LMH_KEY,0)),0))</f>
        <v>0</v>
      </c>
      <c r="CP560" s="21">
        <f>IF(BG560="",0,IFERROR(INDEX(LMH_STEP,MATCH(BG560,LMH_KEY,0)),0))</f>
        <v>1</v>
      </c>
      <c r="CQ560" s="21">
        <f>IF(BH560="",0,IFERROR(INDEX(LMH_STEP,MATCH(BH560,LMH_KEY,0)),0))</f>
        <v>0</v>
      </c>
      <c r="CR560" s="21">
        <f>IF(BI560&lt;&gt;"",IFERROR(INDEX(LMH_STEP,MATCH(BI560,LMH_KEY,0)),0),CK560)</f>
        <v>-1</v>
      </c>
      <c r="CS560" s="21">
        <f>IF(BJ560&lt;&gt;"",IFERROR(INDEX(LMH_STEP,MATCH(BJ560,LMH_KEY,0)),0),CL560)</f>
        <v>-1</v>
      </c>
      <c r="CT560" s="21">
        <f>IF(BK560&lt;&gt;"",IFERROR(INDEX(LMH_STEP,MATCH(BK560,LMH_KEY,0)),0),CM560)</f>
        <v>-1</v>
      </c>
      <c r="CU560" s="21">
        <f>IF(BL560&lt;&gt;"",IFERROR(INDEX(LMH_STEP,MATCH(BL560,LMH_KEY,0)),0),CN560)</f>
        <v>-1</v>
      </c>
      <c r="CV560" s="21">
        <f>IF(BM560&lt;&gt;"",IFERROR(INDEX(LMH_STEP,MATCH(BM560,LMH_KEY,0)),0),CO560)</f>
        <v>0</v>
      </c>
      <c r="CW560" s="21">
        <f>IF(BN560&lt;&gt;"",IFERROR(INDEX(LMH_STEP,MATCH(BN560,LMH_KEY,0)),0),CP560)</f>
        <v>1</v>
      </c>
      <c r="CX560" s="21">
        <f>IF(BO560&lt;&gt;"",IFERROR(INDEX(LMH_STEP,MATCH(BO560,LMH_KEY,0)),0),CQ560)</f>
        <v>0</v>
      </c>
      <c r="CY560" s="21">
        <f>COUNTA(BI560:BO560)+IF(BP560&lt;&gt;"",1,0)+IFERROR(INDEX(RM_LCNT,MATCH($U560,RM_KEY,0)),0)</f>
        <v>0</v>
      </c>
      <c r="CZ560" s="21">
        <f>IF((BW560+BX560+BY560+BZ560+CA560+CB560+CC560)=0,0,(BW560*CK560+BX560*CL560+BY560*CM560+BZ560*CN560+CA560*CO560+CB560*CP560+CC560*CQ560)/(BW560+BX560+BY560+BZ560+CA560+CB560+CC560))</f>
        <v>-0.764705882352941</v>
      </c>
      <c r="DA560" s="21">
        <f>IF((CD560+CE560+CF560+CG560+CH560+CI560+CJ560)=0,0,(CD560*CR560+CE560*CS560+CF560*CT560+CG560*CU560+CH560*CV560+CI560*CW560+CJ560*CX560)/(CD560+CE560+CF560+CG560+CH560+CI560+CJ560))</f>
        <v>-0.764705882352941</v>
      </c>
    </row>
    <row r="561" ht="70" customHeight="1">
      <c r="A561" s="59" t="inlineStr">
        <is>
          <t>Corporate</t>
        </is>
      </c>
      <c r="B561" s="17" t="inlineStr">
        <is>
          <t>IT &amp; Infrastructure</t>
        </is>
      </c>
      <c r="C561" s="17" t="n">
        <v>2</v>
      </c>
      <c r="D561" s="17" t="inlineStr">
        <is>
          <t>IRIS0909</t>
        </is>
      </c>
      <c r="E561" s="17" t="inlineStr">
        <is>
          <t>Ramesh Kone</t>
        </is>
      </c>
      <c r="F561" s="17" t="inlineStr">
        <is>
          <t>System Administrator</t>
        </is>
      </c>
      <c r="G561" s="17" t="inlineStr">
        <is>
          <t>Mahesh Tilave</t>
        </is>
      </c>
      <c r="H561" s="17" t="inlineStr">
        <is>
          <t>IRIS2103</t>
        </is>
      </c>
      <c r="I561" s="17" t="n">
        <v>19.1</v>
      </c>
      <c r="J561" s="17" t="inlineStr">
        <is>
          <t>B.Com</t>
        </is>
      </c>
      <c r="K561" s="17" t="n"/>
      <c r="L561" s="82" t="inlineStr">
        <is>
          <t>20 of 20</t>
        </is>
      </c>
      <c r="M561" s="83" t="n"/>
      <c r="N561" s="83" t="n"/>
      <c r="O561" s="83" t="inlineStr">
        <is>
          <t>Latest rating: Not rated · manager · 9-box: Not placed · manager</t>
        </is>
      </c>
      <c r="P561" s="83" t="inlineStr">
        <is>
          <t>Complexity &amp; Expertise: A3: Runs Sophos console, Windows patching, Exchange licences, asset inventory, procurement, vendor reports, IT budgeting → matches the start
Autonomy &amp; Decision: A3: Quarantines detections, tunes exclusions, reassigns licences, sets report format and timing within policy → matches the start
Accountability &amp; Impact: A3: Sophos alert handling, exit ID deactivation, licence renewals and asset register accuracy; audited → moved down 0.5
Leadership &amp; Strategy: A2: One direct report in HR data; no guiding or leading described → moved down 0.5</t>
        </is>
      </c>
      <c r="Q561" s="84" t="inlineStr">
        <is>
          <t>Open ▸</t>
        </is>
      </c>
      <c r="R561" s="84" t="inlineStr">
        <is>
          <t>Card ▸</t>
        </is>
      </c>
      <c r="S561" s="85" t="inlineStr">
        <is>
          <t>IT &amp; Infrastructure</t>
        </is>
      </c>
      <c r="T561" s="86" t="inlineStr">
        <is>
          <t>Infrastructure &amp; Cloud Operations</t>
        </is>
      </c>
      <c r="U561" s="86" t="inlineStr">
        <is>
          <t>R052</t>
        </is>
      </c>
      <c r="V561" s="86" t="inlineStr">
        <is>
          <t>Infrastructure &amp; Cloud Operations · IC</t>
        </is>
      </c>
      <c r="W561" s="99" t="inlineStr">
        <is>
          <t>B1</t>
        </is>
      </c>
      <c r="X561" s="86" t="inlineStr">
        <is>
          <t>Band B · Specialist / Manager</t>
        </is>
      </c>
      <c r="Y561" s="86" t="inlineStr">
        <is>
          <t>Infrastructure Specialist – POD Lead</t>
        </is>
      </c>
      <c r="Z561" s="86" t="n"/>
      <c r="AA561" s="86" t="inlineStr">
        <is>
          <t>Placed at B1 by the evidence: six ratings × market-derived weights and rules R1–R13 · no move needed for the reporting line</t>
        </is>
      </c>
      <c r="AB561" s="86" t="n"/>
      <c r="AC561" s="88" t="inlineStr">
        <is>
          <t>B1</t>
        </is>
      </c>
      <c r="AD561" s="21" t="inlineStr">
        <is>
          <t>High · 19.1 yrs vs market 4–8 yrs for B1</t>
        </is>
      </c>
      <c r="AE561" s="21" t="inlineStr">
        <is>
          <t>1 direct reports · norm IC: none · Team Lead: 3–5</t>
        </is>
      </c>
      <c r="AF561" s="21" t="inlineStr">
        <is>
          <t>P3 / M2 · SFIA 4 Enable</t>
        </is>
      </c>
      <c r="AG561" s="89" t="str">
        <f>IFERROR(IF(INDEX(RM_I_C,MATCH($U561,RM_KEY,0))="","",INDEX(RM_I_C,MATCH($U561,RM_KEY,0))),"")</f>
        <v>H</v>
      </c>
      <c r="AH561" s="90" t="str">
        <f>IFERROR(IF(INDEX(RM_I_Au,MATCH($U561,RM_KEY,0))="","",INDEX(RM_I_Au,MATCH($U561,RM_KEY,0))),"")</f>
        <v>M</v>
      </c>
      <c r="AI561" s="90" t="str">
        <f>IFERROR(IF(INDEX(RM_I_Ac,MATCH($U561,RM_KEY,0))="","",INDEX(RM_I_Ac,MATCH($U561,RM_KEY,0))),"")</f>
        <v>L</v>
      </c>
      <c r="AJ561" s="90" t="str">
        <f>IFERROR(IF(INDEX(RM_I_L,MATCH($U561,RM_KEY,0))="","",INDEX(RM_I_L,MATCH($U561,RM_KEY,0))),"")</f>
        <v>L</v>
      </c>
      <c r="AK561" s="90" t="str">
        <f>IFERROR(IF(INDEX(RM_I_BI,MATCH($U561,RM_KEY,0))="","",INDEX(RM_I_BI,MATCH($U561,RM_KEY,0))),"")</f>
        <v>L</v>
      </c>
      <c r="AL561" s="90" t="str">
        <f>IFERROR(IF(INDEX(RM_I_Exp,MATCH($U561,RM_KEY,0))="","",INDEX(RM_I_Exp,MATCH($U561,RM_KEY,0))),"")</f>
        <v>L</v>
      </c>
      <c r="AM561" s="90" t="str">
        <f>IFERROR(IF(INDEX(RM_I_Edu,MATCH($U561,RM_KEY,0))="","",INDEX(RM_I_Edu,MATCH($U561,RM_KEY,0))),"")</f>
        <v>L</v>
      </c>
      <c r="AN561" s="91" t="str">
        <f>IFERROR(IF(INDEX(RM_M_C,MATCH($U561,RM_KEY,0))="","",INDEX(RM_M_C,MATCH($U561,RM_KEY,0))),"")</f>
        <v>H</v>
      </c>
      <c r="AO561" s="92" t="str">
        <f>IFERROR(IF(INDEX(RM_M_Au,MATCH($U561,RM_KEY,0))="","",INDEX(RM_M_Au,MATCH($U561,RM_KEY,0))),"")</f>
        <v>M</v>
      </c>
      <c r="AP561" s="92" t="str">
        <f>IFERROR(IF(INDEX(RM_M_Ac,MATCH($U561,RM_KEY,0))="","",INDEX(RM_M_Ac,MATCH($U561,RM_KEY,0))),"")</f>
        <v>M</v>
      </c>
      <c r="AQ561" s="92" t="str">
        <f>IFERROR(IF(INDEX(RM_M_L,MATCH($U561,RM_KEY,0))="","",INDEX(RM_M_L,MATCH($U561,RM_KEY,0))),"")</f>
        <v>L</v>
      </c>
      <c r="AR561" s="92" t="str">
        <f>IFERROR(IF(INDEX(RM_M_BI,MATCH($U561,RM_KEY,0))="","",INDEX(RM_M_BI,MATCH($U561,RM_KEY,0))),"")</f>
        <v>L</v>
      </c>
      <c r="AS561" s="92" t="str">
        <f>IFERROR(IF(INDEX(RM_M_Exp,MATCH($U561,RM_KEY,0))="","",INDEX(RM_M_Exp,MATCH($U561,RM_KEY,0))),"")</f>
        <v>L</v>
      </c>
      <c r="AT561" s="92" t="str">
        <f>IFERROR(IF(INDEX(RM_M_Edu,MATCH($U561,RM_KEY,0))="","",INDEX(RM_M_Edu,MATCH($U561,RM_KEY,0))),"")</f>
        <v>L</v>
      </c>
      <c r="AU561" s="93" t="str">
        <f>IFERROR(IF(INDEX(RM_L_C,MATCH($U561,RM_KEY,0))="","",INDEX(RM_L_C,MATCH($U561,RM_KEY,0))),"")</f>
        <v/>
      </c>
      <c r="AV561" s="94" t="str">
        <f>IFERROR(IF(INDEX(RM_L_Au,MATCH($U561,RM_KEY,0))="","",INDEX(RM_L_Au,MATCH($U561,RM_KEY,0))),"")</f>
        <v/>
      </c>
      <c r="AW561" s="94" t="str">
        <f>IFERROR(IF(INDEX(RM_L_Ac,MATCH($U561,RM_KEY,0))="","",INDEX(RM_L_Ac,MATCH($U561,RM_KEY,0))),"")</f>
        <v/>
      </c>
      <c r="AX561" s="94" t="str">
        <f>IFERROR(IF(INDEX(RM_L_L,MATCH($U561,RM_KEY,0))="","",INDEX(RM_L_L,MATCH($U561,RM_KEY,0))),"")</f>
        <v/>
      </c>
      <c r="AY561" s="94" t="str">
        <f>IFERROR(IF(INDEX(RM_L_BI,MATCH($U561,RM_KEY,0))="","",INDEX(RM_L_BI,MATCH($U561,RM_KEY,0))),"")</f>
        <v/>
      </c>
      <c r="AZ561" s="94" t="str">
        <f>IFERROR(IF(INDEX(RM_L_Exp,MATCH($U561,RM_KEY,0))="","",INDEX(RM_L_Exp,MATCH($U561,RM_KEY,0))),"")</f>
        <v/>
      </c>
      <c r="BA561" s="94" t="str">
        <f>IFERROR(IF(INDEX(RM_L_Edu,MATCH($U561,RM_KEY,0))="","",INDEX(RM_L_Edu,MATCH($U561,RM_KEY,0))),"")</f>
        <v/>
      </c>
      <c r="BB561" s="89" t="inlineStr">
        <is>
          <t>L</t>
        </is>
      </c>
      <c r="BC561" s="90" t="inlineStr">
        <is>
          <t>L</t>
        </is>
      </c>
      <c r="BD561" s="90" t="inlineStr">
        <is>
          <t>L</t>
        </is>
      </c>
      <c r="BE561" s="90" t="inlineStr">
        <is>
          <t>L</t>
        </is>
      </c>
      <c r="BF561" s="90" t="n"/>
      <c r="BG561" s="90" t="inlineStr">
        <is>
          <t>H</t>
        </is>
      </c>
      <c r="BH561" s="90" t="inlineStr">
        <is>
          <t>M</t>
        </is>
      </c>
      <c r="BI561" s="93" t="n"/>
      <c r="BJ561" s="94" t="n"/>
      <c r="BK561" s="94" t="n"/>
      <c r="BL561" s="94" t="n"/>
      <c r="BM561" s="94" t="n"/>
      <c r="BN561" s="94" t="n"/>
      <c r="BO561" s="94" t="n"/>
      <c r="BP561" s="63" t="n"/>
      <c r="BQ561" s="95" t="str">
        <f>IF(CY561=0,"",IF(BP561&lt;&gt;"",BP561,IF(LEFT(W561,1)="X",W561,IF(OR(W561="B+",W561="C+"),INDEX(LAD_PC,MAX(1,MIN(14,MATCH(W561,LAD_PC,0)+IF((DA561-CZ561)&gt;=0.5,1,IF((DA561-CZ561)&lt;=-0.5,-1,0))))),INDEX(LAD_STD,MAX(1,MIN(12,MATCH(W561,LAD_STD,0)+IF((DA561-CZ561)&gt;=0.5,1,IF((DA561-CZ561)&lt;=-0.5,-1,0)))))))))</f>
        <v/>
      </c>
      <c r="BR561" s="86" t="str">
        <f>IF(BQ561="","",IFERROR(CHOOSE(INDEX(B_RANK,MATCH(BQ561,B_LVL,0)),"Band A · Practitioner","Band B · Specialist / Manager","B+ · Player-Coach","Band C · Principal / Head","C+ · Player-Coach","Band D · Business leadership","Band E · Enterprise leadership"),"Band X · Consultant"))</f>
        <v/>
      </c>
      <c r="BS561" s="86" t="str">
        <f>IF(BQ561="","",IF(BQ561=W561,"• Same",IF(INDEX(B_VAL,MATCH(BQ561,B_LVL,0))&gt;INDEX(B_VAL,MATCH(W561,B_LVL,0)),"▲ Up","▼ Down")))</f>
        <v/>
      </c>
      <c r="BT561" s="95" t="str">
        <f>IF(BQ561&lt;&gt;"",BQ561,W561)</f>
        <v>B1</v>
      </c>
      <c r="BU561" s="86" t="str">
        <f>IFERROR(IF($H561="","—",IF(OR(LEFT(BT561,1)="X",LEFT(INDEX($BT$7:$BT$592,MATCH($H561,$D$7:$D$592,0)),1)="X"),"—",IF(AND(LEFT(BT561,1)="E",LEFT(INDEX($BT$7:$BT$592,MATCH($H561,$D$7:$D$592,0)),1)="E"),"Exception · Band E",IF(INDEX(B_VAL,MATCH(BT561,B_LVL,0))&gt;=INDEX(B_VAL,MATCH(INDEX($BT$7:$BT$592,MATCH($H561,$D$7:$D$592,0)),B_LVL,0)),"⚠ At or above the manager",IF(INDEX(B_RANK,MATCH(BT561,B_LVL,0))=INDEX(B_RANK,MATCH(INDEX($BT$7:$BT$592,MATCH($H561,$D$7:$D$592,0)),B_LVL,0)),"⚠ Same band as the manager","OK"))))),"—")</f>
        <v>OK</v>
      </c>
      <c r="BV561" s="64" t="n"/>
      <c r="BW561" s="20">
        <f>IFERROR(INDEX(LMH_PTS,MATCH(AG561,LMH_KEY,0)),0)</f>
        <v>9</v>
      </c>
      <c r="BX561" s="21">
        <f>IFERROR(INDEX(LMH_PTS,MATCH(AH561,LMH_KEY,0)),0)</f>
        <v>3</v>
      </c>
      <c r="BY561" s="21">
        <f>IFERROR(INDEX(LMH_PTS,MATCH(AI561,LMH_KEY,0)),0)</f>
        <v>1</v>
      </c>
      <c r="BZ561" s="21">
        <f>IFERROR(INDEX(LMH_PTS,MATCH(AJ561,LMH_KEY,0)),0)</f>
        <v>1</v>
      </c>
      <c r="CA561" s="21">
        <f>IFERROR(INDEX(LMH_PTS,MATCH(AK561,LMH_KEY,0)),0)</f>
        <v>1</v>
      </c>
      <c r="CB561" s="21">
        <f>IFERROR(INDEX(LMH_PTS,MATCH(AL561,LMH_KEY,0)),0)</f>
        <v>1</v>
      </c>
      <c r="CC561" s="21">
        <f>IFERROR(INDEX(LMH_PTS,MATCH(AM561,LMH_KEY,0)),0)</f>
        <v>1</v>
      </c>
      <c r="CD561" s="21">
        <f>IFERROR(INDEX(LMH_PTS,MATCH(IF(AU561&lt;&gt;"",AU561,AG561),LMH_KEY,0)),0)</f>
        <v>9</v>
      </c>
      <c r="CE561" s="21">
        <f>IFERROR(INDEX(LMH_PTS,MATCH(IF(AV561&lt;&gt;"",AV561,AH561),LMH_KEY,0)),0)</f>
        <v>3</v>
      </c>
      <c r="CF561" s="21">
        <f>IFERROR(INDEX(LMH_PTS,MATCH(IF(AW561&lt;&gt;"",AW561,AI561),LMH_KEY,0)),0)</f>
        <v>1</v>
      </c>
      <c r="CG561" s="21">
        <f>IFERROR(INDEX(LMH_PTS,MATCH(IF(AX561&lt;&gt;"",AX561,AJ561),LMH_KEY,0)),0)</f>
        <v>1</v>
      </c>
      <c r="CH561" s="21">
        <f>IFERROR(INDEX(LMH_PTS,MATCH(IF(AY561&lt;&gt;"",AY561,AK561),LMH_KEY,0)),0)</f>
        <v>1</v>
      </c>
      <c r="CI561" s="21">
        <f>IFERROR(INDEX(LMH_PTS,MATCH(IF(AZ561&lt;&gt;"",AZ561,AL561),LMH_KEY,0)),0)</f>
        <v>1</v>
      </c>
      <c r="CJ561" s="21">
        <f>IFERROR(INDEX(LMH_PTS,MATCH(IF(BA561&lt;&gt;"",BA561,AM561),LMH_KEY,0)),0)</f>
        <v>1</v>
      </c>
      <c r="CK561" s="21">
        <f>IF(BB561="",0,IFERROR(INDEX(LMH_STEP,MATCH(BB561,LMH_KEY,0)),0))</f>
        <v>-1</v>
      </c>
      <c r="CL561" s="21">
        <f>IF(BC561="",0,IFERROR(INDEX(LMH_STEP,MATCH(BC561,LMH_KEY,0)),0))</f>
        <v>-1</v>
      </c>
      <c r="CM561" s="21">
        <f>IF(BD561="",0,IFERROR(INDEX(LMH_STEP,MATCH(BD561,LMH_KEY,0)),0))</f>
        <v>-1</v>
      </c>
      <c r="CN561" s="21">
        <f>IF(BE561="",0,IFERROR(INDEX(LMH_STEP,MATCH(BE561,LMH_KEY,0)),0))</f>
        <v>-1</v>
      </c>
      <c r="CO561" s="21">
        <f>IF(BF561="",0,IFERROR(INDEX(LMH_STEP,MATCH(BF561,LMH_KEY,0)),0))</f>
        <v>0</v>
      </c>
      <c r="CP561" s="21">
        <f>IF(BG561="",0,IFERROR(INDEX(LMH_STEP,MATCH(BG561,LMH_KEY,0)),0))</f>
        <v>1</v>
      </c>
      <c r="CQ561" s="21">
        <f>IF(BH561="",0,IFERROR(INDEX(LMH_STEP,MATCH(BH561,LMH_KEY,0)),0))</f>
        <v>0</v>
      </c>
      <c r="CR561" s="21">
        <f>IF(BI561&lt;&gt;"",IFERROR(INDEX(LMH_STEP,MATCH(BI561,LMH_KEY,0)),0),CK561)</f>
        <v>-1</v>
      </c>
      <c r="CS561" s="21">
        <f>IF(BJ561&lt;&gt;"",IFERROR(INDEX(LMH_STEP,MATCH(BJ561,LMH_KEY,0)),0),CL561)</f>
        <v>-1</v>
      </c>
      <c r="CT561" s="21">
        <f>IF(BK561&lt;&gt;"",IFERROR(INDEX(LMH_STEP,MATCH(BK561,LMH_KEY,0)),0),CM561)</f>
        <v>-1</v>
      </c>
      <c r="CU561" s="21">
        <f>IF(BL561&lt;&gt;"",IFERROR(INDEX(LMH_STEP,MATCH(BL561,LMH_KEY,0)),0),CN561)</f>
        <v>-1</v>
      </c>
      <c r="CV561" s="21">
        <f>IF(BM561&lt;&gt;"",IFERROR(INDEX(LMH_STEP,MATCH(BM561,LMH_KEY,0)),0),CO561)</f>
        <v>0</v>
      </c>
      <c r="CW561" s="21">
        <f>IF(BN561&lt;&gt;"",IFERROR(INDEX(LMH_STEP,MATCH(BN561,LMH_KEY,0)),0),CP561)</f>
        <v>1</v>
      </c>
      <c r="CX561" s="21">
        <f>IF(BO561&lt;&gt;"",IFERROR(INDEX(LMH_STEP,MATCH(BO561,LMH_KEY,0)),0),CQ561)</f>
        <v>0</v>
      </c>
      <c r="CY561" s="21">
        <f>COUNTA(BI561:BO561)+IF(BP561&lt;&gt;"",1,0)+IFERROR(INDEX(RM_LCNT,MATCH($U561,RM_KEY,0)),0)</f>
        <v>0</v>
      </c>
      <c r="CZ561" s="21">
        <f>IF((BW561+BX561+BY561+BZ561+CA561+CB561+CC561)=0,0,(BW561*CK561+BX561*CL561+BY561*CM561+BZ561*CN561+CA561*CO561+CB561*CP561+CC561*CQ561)/(BW561+BX561+BY561+BZ561+CA561+CB561+CC561))</f>
        <v>-0.764705882352941</v>
      </c>
      <c r="DA561" s="21">
        <f>IF((CD561+CE561+CF561+CG561+CH561+CI561+CJ561)=0,0,(CD561*CR561+CE561*CS561+CF561*CT561+CG561*CU561+CH561*CV561+CI561*CW561+CJ561*CX561)/(CD561+CE561+CF561+CG561+CH561+CI561+CJ561))</f>
        <v>-0.764705882352941</v>
      </c>
    </row>
    <row r="562" ht="70" customHeight="1">
      <c r="A562" s="59" t="inlineStr">
        <is>
          <t>Corporate</t>
        </is>
      </c>
      <c r="B562" s="17" t="inlineStr">
        <is>
          <t>IT &amp; Infrastructure</t>
        </is>
      </c>
      <c r="C562" s="17" t="n">
        <v>3</v>
      </c>
      <c r="D562" s="17" t="inlineStr">
        <is>
          <t>IRIS2098</t>
        </is>
      </c>
      <c r="E562" s="17" t="inlineStr">
        <is>
          <t>Sagar Jamadar</t>
        </is>
      </c>
      <c r="F562" s="17" t="inlineStr">
        <is>
          <t>Desktop Support Engineer</t>
        </is>
      </c>
      <c r="G562" s="17" t="inlineStr">
        <is>
          <t>Ramesh Kone</t>
        </is>
      </c>
      <c r="H562" s="17" t="inlineStr">
        <is>
          <t>IRIS0909</t>
        </is>
      </c>
      <c r="I562" s="17" t="n">
        <v>8.6</v>
      </c>
      <c r="J562" s="17" t="inlineStr">
        <is>
          <t>Undergraduate</t>
        </is>
      </c>
      <c r="K562" s="17" t="n"/>
      <c r="L562" s="82" t="inlineStr">
        <is>
          <t>20 of 20</t>
        </is>
      </c>
      <c r="M562" s="83" t="n"/>
      <c r="N562" s="83" t="n"/>
      <c r="O562" s="83" t="inlineStr">
        <is>
          <t>Latest rating: Not rated · manager · 9-box: Not placed · manager</t>
        </is>
      </c>
      <c r="P562" s="83" t="inlineStr">
        <is>
          <t>Complexity &amp; Expertise: A2: Troubleshoots routine Windows, Outlook, network and hardware issues; resolves user tickets; manages user accounts → matches the start
Autonomy &amp; Decision: A2: Independently resolves routine IT issues; follows defined processes and escalates the rest → matches the start
Accountability &amp; Impact: A2: Own tickets: resolution within SLA, accurate ticket documentation, timely escalation → matches the start
Leadership &amp; Strategy: A1: No guiding or leading of others described → matches the start</t>
        </is>
      </c>
      <c r="Q562" s="84" t="inlineStr">
        <is>
          <t>Open ▸</t>
        </is>
      </c>
      <c r="R562" s="84" t="inlineStr">
        <is>
          <t>Card ▸</t>
        </is>
      </c>
      <c r="S562" s="85" t="inlineStr">
        <is>
          <t>IT &amp; Infrastructure</t>
        </is>
      </c>
      <c r="T562" s="86" t="inlineStr">
        <is>
          <t>End-User Support</t>
        </is>
      </c>
      <c r="U562" s="86" t="inlineStr">
        <is>
          <t>R050</t>
        </is>
      </c>
      <c r="V562" s="86" t="inlineStr">
        <is>
          <t>End-User Support · IC</t>
        </is>
      </c>
      <c r="W562" s="101" t="inlineStr">
        <is>
          <t>A3</t>
        </is>
      </c>
      <c r="X562" s="86" t="inlineStr">
        <is>
          <t>Band A · Practitioner</t>
        </is>
      </c>
      <c r="Y562" s="86" t="inlineStr">
        <is>
          <t>Senior Desktop Support Engineer</t>
        </is>
      </c>
      <c r="Z562" s="86" t="n"/>
      <c r="AA562" s="86" t="inlineStr">
        <is>
          <t>Placed at A3 by the evidence: six ratings × market-derived weights and rules R1–R13 · no move needed for the reporting line</t>
        </is>
      </c>
      <c r="AB562" s="86" t="n"/>
      <c r="AC562" s="88" t="inlineStr">
        <is>
          <t>A2</t>
        </is>
      </c>
      <c r="AD562" s="21" t="inlineStr">
        <is>
          <t>High · 8.6 yrs vs market 2–5 yrs for A3</t>
        </is>
      </c>
      <c r="AE562" s="21" t="n"/>
      <c r="AF562" s="21" t="inlineStr">
        <is>
          <t>P2 · SFIA 3 Apply</t>
        </is>
      </c>
      <c r="AG562" s="89" t="str">
        <f>IFERROR(IF(INDEX(RM_I_C,MATCH($U562,RM_KEY,0))="","",INDEX(RM_I_C,MATCH($U562,RM_KEY,0))),"")</f>
        <v>H</v>
      </c>
      <c r="AH562" s="90" t="str">
        <f>IFERROR(IF(INDEX(RM_I_Au,MATCH($U562,RM_KEY,0))="","",INDEX(RM_I_Au,MATCH($U562,RM_KEY,0))),"")</f>
        <v>M</v>
      </c>
      <c r="AI562" s="90" t="str">
        <f>IFERROR(IF(INDEX(RM_I_Ac,MATCH($U562,RM_KEY,0))="","",INDEX(RM_I_Ac,MATCH($U562,RM_KEY,0))),"")</f>
        <v>L</v>
      </c>
      <c r="AJ562" s="90" t="str">
        <f>IFERROR(IF(INDEX(RM_I_L,MATCH($U562,RM_KEY,0))="","",INDEX(RM_I_L,MATCH($U562,RM_KEY,0))),"")</f>
        <v>L</v>
      </c>
      <c r="AK562" s="90" t="str">
        <f>IFERROR(IF(INDEX(RM_I_BI,MATCH($U562,RM_KEY,0))="","",INDEX(RM_I_BI,MATCH($U562,RM_KEY,0))),"")</f>
        <v>L</v>
      </c>
      <c r="AL562" s="90" t="str">
        <f>IFERROR(IF(INDEX(RM_I_Exp,MATCH($U562,RM_KEY,0))="","",INDEX(RM_I_Exp,MATCH($U562,RM_KEY,0))),"")</f>
        <v>L</v>
      </c>
      <c r="AM562" s="90" t="str">
        <f>IFERROR(IF(INDEX(RM_I_Edu,MATCH($U562,RM_KEY,0))="","",INDEX(RM_I_Edu,MATCH($U562,RM_KEY,0))),"")</f>
        <v>L</v>
      </c>
      <c r="AN562" s="91" t="str">
        <f>IFERROR(IF(INDEX(RM_M_C,MATCH($U562,RM_KEY,0))="","",INDEX(RM_M_C,MATCH($U562,RM_KEY,0))),"")</f>
        <v>H</v>
      </c>
      <c r="AO562" s="92" t="str">
        <f>IFERROR(IF(INDEX(RM_M_Au,MATCH($U562,RM_KEY,0))="","",INDEX(RM_M_Au,MATCH($U562,RM_KEY,0))),"")</f>
        <v>M</v>
      </c>
      <c r="AP562" s="92" t="str">
        <f>IFERROR(IF(INDEX(RM_M_Ac,MATCH($U562,RM_KEY,0))="","",INDEX(RM_M_Ac,MATCH($U562,RM_KEY,0))),"")</f>
        <v>M</v>
      </c>
      <c r="AQ562" s="92" t="str">
        <f>IFERROR(IF(INDEX(RM_M_L,MATCH($U562,RM_KEY,0))="","",INDEX(RM_M_L,MATCH($U562,RM_KEY,0))),"")</f>
        <v>L</v>
      </c>
      <c r="AR562" s="92" t="str">
        <f>IFERROR(IF(INDEX(RM_M_BI,MATCH($U562,RM_KEY,0))="","",INDEX(RM_M_BI,MATCH($U562,RM_KEY,0))),"")</f>
        <v>L</v>
      </c>
      <c r="AS562" s="92" t="str">
        <f>IFERROR(IF(INDEX(RM_M_Exp,MATCH($U562,RM_KEY,0))="","",INDEX(RM_M_Exp,MATCH($U562,RM_KEY,0))),"")</f>
        <v>L</v>
      </c>
      <c r="AT562" s="92" t="str">
        <f>IFERROR(IF(INDEX(RM_M_Edu,MATCH($U562,RM_KEY,0))="","",INDEX(RM_M_Edu,MATCH($U562,RM_KEY,0))),"")</f>
        <v>L</v>
      </c>
      <c r="AU562" s="93" t="str">
        <f>IFERROR(IF(INDEX(RM_L_C,MATCH($U562,RM_KEY,0))="","",INDEX(RM_L_C,MATCH($U562,RM_KEY,0))),"")</f>
        <v/>
      </c>
      <c r="AV562" s="94" t="str">
        <f>IFERROR(IF(INDEX(RM_L_Au,MATCH($U562,RM_KEY,0))="","",INDEX(RM_L_Au,MATCH($U562,RM_KEY,0))),"")</f>
        <v/>
      </c>
      <c r="AW562" s="94" t="str">
        <f>IFERROR(IF(INDEX(RM_L_Ac,MATCH($U562,RM_KEY,0))="","",INDEX(RM_L_Ac,MATCH($U562,RM_KEY,0))),"")</f>
        <v/>
      </c>
      <c r="AX562" s="94" t="str">
        <f>IFERROR(IF(INDEX(RM_L_L,MATCH($U562,RM_KEY,0))="","",INDEX(RM_L_L,MATCH($U562,RM_KEY,0))),"")</f>
        <v/>
      </c>
      <c r="AY562" s="94" t="str">
        <f>IFERROR(IF(INDEX(RM_L_BI,MATCH($U562,RM_KEY,0))="","",INDEX(RM_L_BI,MATCH($U562,RM_KEY,0))),"")</f>
        <v/>
      </c>
      <c r="AZ562" s="94" t="str">
        <f>IFERROR(IF(INDEX(RM_L_Exp,MATCH($U562,RM_KEY,0))="","",INDEX(RM_L_Exp,MATCH($U562,RM_KEY,0))),"")</f>
        <v/>
      </c>
      <c r="BA562" s="94" t="str">
        <f>IFERROR(IF(INDEX(RM_L_Edu,MATCH($U562,RM_KEY,0))="","",INDEX(RM_L_Edu,MATCH($U562,RM_KEY,0))),"")</f>
        <v/>
      </c>
      <c r="BB562" s="89" t="inlineStr">
        <is>
          <t>L</t>
        </is>
      </c>
      <c r="BC562" s="90" t="inlineStr">
        <is>
          <t>L</t>
        </is>
      </c>
      <c r="BD562" s="90" t="inlineStr">
        <is>
          <t>L</t>
        </is>
      </c>
      <c r="BE562" s="90" t="inlineStr">
        <is>
          <t>L</t>
        </is>
      </c>
      <c r="BF562" s="90" t="n"/>
      <c r="BG562" s="90" t="inlineStr">
        <is>
          <t>H</t>
        </is>
      </c>
      <c r="BH562" s="90" t="inlineStr">
        <is>
          <t>L</t>
        </is>
      </c>
      <c r="BI562" s="93" t="n"/>
      <c r="BJ562" s="94" t="n"/>
      <c r="BK562" s="94" t="n"/>
      <c r="BL562" s="94" t="n"/>
      <c r="BM562" s="94" t="n"/>
      <c r="BN562" s="94" t="n"/>
      <c r="BO562" s="94" t="n"/>
      <c r="BP562" s="63" t="n"/>
      <c r="BQ562" s="95" t="str">
        <f>IF(CY562=0,"",IF(BP562&lt;&gt;"",BP562,IF(LEFT(W562,1)="X",W562,IF(OR(W562="B+",W562="C+"),INDEX(LAD_PC,MAX(1,MIN(14,MATCH(W562,LAD_PC,0)+IF((DA562-CZ562)&gt;=0.5,1,IF((DA562-CZ562)&lt;=-0.5,-1,0))))),INDEX(LAD_STD,MAX(1,MIN(12,MATCH(W562,LAD_STD,0)+IF((DA562-CZ562)&gt;=0.5,1,IF((DA562-CZ562)&lt;=-0.5,-1,0)))))))))</f>
        <v/>
      </c>
      <c r="BR562" s="86" t="str">
        <f>IF(BQ562="","",IFERROR(CHOOSE(INDEX(B_RANK,MATCH(BQ562,B_LVL,0)),"Band A · Practitioner","Band B · Specialist / Manager","B+ · Player-Coach","Band C · Principal / Head","C+ · Player-Coach","Band D · Business leadership","Band E · Enterprise leadership"),"Band X · Consultant"))</f>
        <v/>
      </c>
      <c r="BS562" s="86" t="str">
        <f>IF(BQ562="","",IF(BQ562=W562,"• Same",IF(INDEX(B_VAL,MATCH(BQ562,B_LVL,0))&gt;INDEX(B_VAL,MATCH(W562,B_LVL,0)),"▲ Up","▼ Down")))</f>
        <v/>
      </c>
      <c r="BT562" s="95" t="str">
        <f>IF(BQ562&lt;&gt;"",BQ562,W562)</f>
        <v>A3</v>
      </c>
      <c r="BU562" s="86" t="str">
        <f>IFERROR(IF($H562="","—",IF(OR(LEFT(BT562,1)="X",LEFT(INDEX($BT$7:$BT$592,MATCH($H562,$D$7:$D$592,0)),1)="X"),"—",IF(AND(LEFT(BT562,1)="E",LEFT(INDEX($BT$7:$BT$592,MATCH($H562,$D$7:$D$592,0)),1)="E"),"Exception · Band E",IF(INDEX(B_VAL,MATCH(BT562,B_LVL,0))&gt;=INDEX(B_VAL,MATCH(INDEX($BT$7:$BT$592,MATCH($H562,$D$7:$D$592,0)),B_LVL,0)),"⚠ At or above the manager",IF(INDEX(B_RANK,MATCH(BT562,B_LVL,0))=INDEX(B_RANK,MATCH(INDEX($BT$7:$BT$592,MATCH($H562,$D$7:$D$592,0)),B_LVL,0)),"⚠ Same band as the manager","OK"))))),"—")</f>
        <v>OK</v>
      </c>
      <c r="BV562" s="64" t="n"/>
      <c r="BW562" s="20">
        <f>IFERROR(INDEX(LMH_PTS,MATCH(AG562,LMH_KEY,0)),0)</f>
        <v>9</v>
      </c>
      <c r="BX562" s="21">
        <f>IFERROR(INDEX(LMH_PTS,MATCH(AH562,LMH_KEY,0)),0)</f>
        <v>3</v>
      </c>
      <c r="BY562" s="21">
        <f>IFERROR(INDEX(LMH_PTS,MATCH(AI562,LMH_KEY,0)),0)</f>
        <v>1</v>
      </c>
      <c r="BZ562" s="21">
        <f>IFERROR(INDEX(LMH_PTS,MATCH(AJ562,LMH_KEY,0)),0)</f>
        <v>1</v>
      </c>
      <c r="CA562" s="21">
        <f>IFERROR(INDEX(LMH_PTS,MATCH(AK562,LMH_KEY,0)),0)</f>
        <v>1</v>
      </c>
      <c r="CB562" s="21">
        <f>IFERROR(INDEX(LMH_PTS,MATCH(AL562,LMH_KEY,0)),0)</f>
        <v>1</v>
      </c>
      <c r="CC562" s="21">
        <f>IFERROR(INDEX(LMH_PTS,MATCH(AM562,LMH_KEY,0)),0)</f>
        <v>1</v>
      </c>
      <c r="CD562" s="21">
        <f>IFERROR(INDEX(LMH_PTS,MATCH(IF(AU562&lt;&gt;"",AU562,AG562),LMH_KEY,0)),0)</f>
        <v>9</v>
      </c>
      <c r="CE562" s="21">
        <f>IFERROR(INDEX(LMH_PTS,MATCH(IF(AV562&lt;&gt;"",AV562,AH562),LMH_KEY,0)),0)</f>
        <v>3</v>
      </c>
      <c r="CF562" s="21">
        <f>IFERROR(INDEX(LMH_PTS,MATCH(IF(AW562&lt;&gt;"",AW562,AI562),LMH_KEY,0)),0)</f>
        <v>1</v>
      </c>
      <c r="CG562" s="21">
        <f>IFERROR(INDEX(LMH_PTS,MATCH(IF(AX562&lt;&gt;"",AX562,AJ562),LMH_KEY,0)),0)</f>
        <v>1</v>
      </c>
      <c r="CH562" s="21">
        <f>IFERROR(INDEX(LMH_PTS,MATCH(IF(AY562&lt;&gt;"",AY562,AK562),LMH_KEY,0)),0)</f>
        <v>1</v>
      </c>
      <c r="CI562" s="21">
        <f>IFERROR(INDEX(LMH_PTS,MATCH(IF(AZ562&lt;&gt;"",AZ562,AL562),LMH_KEY,0)),0)</f>
        <v>1</v>
      </c>
      <c r="CJ562" s="21">
        <f>IFERROR(INDEX(LMH_PTS,MATCH(IF(BA562&lt;&gt;"",BA562,AM562),LMH_KEY,0)),0)</f>
        <v>1</v>
      </c>
      <c r="CK562" s="21">
        <f>IF(BB562="",0,IFERROR(INDEX(LMH_STEP,MATCH(BB562,LMH_KEY,0)),0))</f>
        <v>-1</v>
      </c>
      <c r="CL562" s="21">
        <f>IF(BC562="",0,IFERROR(INDEX(LMH_STEP,MATCH(BC562,LMH_KEY,0)),0))</f>
        <v>-1</v>
      </c>
      <c r="CM562" s="21">
        <f>IF(BD562="",0,IFERROR(INDEX(LMH_STEP,MATCH(BD562,LMH_KEY,0)),0))</f>
        <v>-1</v>
      </c>
      <c r="CN562" s="21">
        <f>IF(BE562="",0,IFERROR(INDEX(LMH_STEP,MATCH(BE562,LMH_KEY,0)),0))</f>
        <v>-1</v>
      </c>
      <c r="CO562" s="21">
        <f>IF(BF562="",0,IFERROR(INDEX(LMH_STEP,MATCH(BF562,LMH_KEY,0)),0))</f>
        <v>0</v>
      </c>
      <c r="CP562" s="21">
        <f>IF(BG562="",0,IFERROR(INDEX(LMH_STEP,MATCH(BG562,LMH_KEY,0)),0))</f>
        <v>1</v>
      </c>
      <c r="CQ562" s="21">
        <f>IF(BH562="",0,IFERROR(INDEX(LMH_STEP,MATCH(BH562,LMH_KEY,0)),0))</f>
        <v>-1</v>
      </c>
      <c r="CR562" s="21">
        <f>IF(BI562&lt;&gt;"",IFERROR(INDEX(LMH_STEP,MATCH(BI562,LMH_KEY,0)),0),CK562)</f>
        <v>-1</v>
      </c>
      <c r="CS562" s="21">
        <f>IF(BJ562&lt;&gt;"",IFERROR(INDEX(LMH_STEP,MATCH(BJ562,LMH_KEY,0)),0),CL562)</f>
        <v>-1</v>
      </c>
      <c r="CT562" s="21">
        <f>IF(BK562&lt;&gt;"",IFERROR(INDEX(LMH_STEP,MATCH(BK562,LMH_KEY,0)),0),CM562)</f>
        <v>-1</v>
      </c>
      <c r="CU562" s="21">
        <f>IF(BL562&lt;&gt;"",IFERROR(INDEX(LMH_STEP,MATCH(BL562,LMH_KEY,0)),0),CN562)</f>
        <v>-1</v>
      </c>
      <c r="CV562" s="21">
        <f>IF(BM562&lt;&gt;"",IFERROR(INDEX(LMH_STEP,MATCH(BM562,LMH_KEY,0)),0),CO562)</f>
        <v>0</v>
      </c>
      <c r="CW562" s="21">
        <f>IF(BN562&lt;&gt;"",IFERROR(INDEX(LMH_STEP,MATCH(BN562,LMH_KEY,0)),0),CP562)</f>
        <v>1</v>
      </c>
      <c r="CX562" s="21">
        <f>IF(BO562&lt;&gt;"",IFERROR(INDEX(LMH_STEP,MATCH(BO562,LMH_KEY,0)),0),CQ562)</f>
        <v>-1</v>
      </c>
      <c r="CY562" s="21">
        <f>COUNTA(BI562:BO562)+IF(BP562&lt;&gt;"",1,0)+IFERROR(INDEX(RM_LCNT,MATCH($U562,RM_KEY,0)),0)</f>
        <v>0</v>
      </c>
      <c r="CZ562" s="21">
        <f>IF((BW562+BX562+BY562+BZ562+CA562+CB562+CC562)=0,0,(BW562*CK562+BX562*CL562+BY562*CM562+BZ562*CN562+CA562*CO562+CB562*CP562+CC562*CQ562)/(BW562+BX562+BY562+BZ562+CA562+CB562+CC562))</f>
        <v>-0.823529411764706</v>
      </c>
      <c r="DA562" s="21">
        <f>IF((CD562+CE562+CF562+CG562+CH562+CI562+CJ562)=0,0,(CD562*CR562+CE562*CS562+CF562*CT562+CG562*CU562+CH562*CV562+CI562*CW562+CJ562*CX562)/(CD562+CE562+CF562+CG562+CH562+CI562+CJ562))</f>
        <v>-0.823529411764706</v>
      </c>
    </row>
    <row r="563" ht="70" customHeight="1">
      <c r="A563" s="59" t="inlineStr">
        <is>
          <t>Corporate</t>
        </is>
      </c>
      <c r="B563" s="17" t="inlineStr">
        <is>
          <t>IT &amp; Infrastructure</t>
        </is>
      </c>
      <c r="C563" s="17" t="n">
        <v>2</v>
      </c>
      <c r="D563" s="17" t="inlineStr">
        <is>
          <t>IRIS0038</t>
        </is>
      </c>
      <c r="E563" s="17" t="inlineStr">
        <is>
          <t>Vikas Mithbawkar</t>
        </is>
      </c>
      <c r="F563" s="17" t="inlineStr">
        <is>
          <t>Senior System Administrator</t>
        </is>
      </c>
      <c r="G563" s="17" t="inlineStr">
        <is>
          <t>Mahesh Tilave</t>
        </is>
      </c>
      <c r="H563" s="17" t="inlineStr">
        <is>
          <t>IRIS2103</t>
        </is>
      </c>
      <c r="I563" s="17" t="n">
        <v>22.3</v>
      </c>
      <c r="J563" s="17" t="inlineStr">
        <is>
          <t>B.SC</t>
        </is>
      </c>
      <c r="K563" s="17" t="n"/>
      <c r="L563" s="82" t="inlineStr">
        <is>
          <t>20 of 20</t>
        </is>
      </c>
      <c r="M563" s="83" t="n"/>
      <c r="N563" s="83" t="n"/>
      <c r="O563" s="83" t="inlineStr">
        <is>
          <t>Latest rating: Not rated · manager · 9-box: Not placed · manager</t>
        </is>
      </c>
      <c r="P563" s="83" t="inlineStr">
        <is>
          <t>Complexity &amp; Expertise: B1: Runs RBI client-site website infrastructure: 24x7 support, incident resolution, SLA compliance → moved up 0.5
Autonomy &amp; Decision: B1: Decides team incident management for the 24x7 support team → moved up 0.5
Accountability &amp; Impact: B1: RBI website availability, SLA delivery and performance of a five-person team → matches the start
Leadership &amp; Strategy: B1: Leads the client-side website infrastructure team; 5 direct reports → matches the start</t>
        </is>
      </c>
      <c r="Q563" s="84" t="inlineStr">
        <is>
          <t>Open ▸</t>
        </is>
      </c>
      <c r="R563" s="84" t="inlineStr">
        <is>
          <t>Card ▸</t>
        </is>
      </c>
      <c r="S563" s="85" t="inlineStr">
        <is>
          <t>IT &amp; Infrastructure</t>
        </is>
      </c>
      <c r="T563" s="86" t="inlineStr">
        <is>
          <t>Infrastructure &amp; Cloud Operations</t>
        </is>
      </c>
      <c r="U563" s="86" t="inlineStr">
        <is>
          <t>R053</t>
        </is>
      </c>
      <c r="V563" s="86" t="inlineStr">
        <is>
          <t>Infrastructure &amp; Cloud Operations · Manager</t>
        </is>
      </c>
      <c r="W563" s="99" t="inlineStr">
        <is>
          <t>B1</t>
        </is>
      </c>
      <c r="X563" s="86" t="inlineStr">
        <is>
          <t>Band B · Specialist / Manager</t>
        </is>
      </c>
      <c r="Y563" s="86" t="inlineStr">
        <is>
          <t>IT Infrastructure Manager</t>
        </is>
      </c>
      <c r="Z563" s="86" t="n"/>
      <c r="AA563" s="86" t="inlineStr">
        <is>
          <t>Placed at B1 by the evidence: six ratings × market-derived weights and rules R1–R13 · no move needed for the reporting line</t>
        </is>
      </c>
      <c r="AB563" s="86" t="n"/>
      <c r="AC563" s="88" t="inlineStr">
        <is>
          <t>B1</t>
        </is>
      </c>
      <c r="AD563" s="21" t="inlineStr">
        <is>
          <t>High · 22.3 yrs vs market 4–8 yrs for B1</t>
        </is>
      </c>
      <c r="AE563" s="21" t="inlineStr">
        <is>
          <t>5 direct reports · norm IC: none · Team Lead: 3–5</t>
        </is>
      </c>
      <c r="AF563" s="21" t="inlineStr">
        <is>
          <t>P3 / M2 · SFIA 4 Enable</t>
        </is>
      </c>
      <c r="AG563" s="89" t="str">
        <f>IFERROR(IF(INDEX(RM_I_C,MATCH($U563,RM_KEY,0))="","",INDEX(RM_I_C,MATCH($U563,RM_KEY,0))),"")</f>
        <v>H</v>
      </c>
      <c r="AH563" s="90" t="str">
        <f>IFERROR(IF(INDEX(RM_I_Au,MATCH($U563,RM_KEY,0))="","",INDEX(RM_I_Au,MATCH($U563,RM_KEY,0))),"")</f>
        <v>M</v>
      </c>
      <c r="AI563" s="90" t="str">
        <f>IFERROR(IF(INDEX(RM_I_Ac,MATCH($U563,RM_KEY,0))="","",INDEX(RM_I_Ac,MATCH($U563,RM_KEY,0))),"")</f>
        <v>L</v>
      </c>
      <c r="AJ563" s="90" t="str">
        <f>IFERROR(IF(INDEX(RM_I_L,MATCH($U563,RM_KEY,0))="","",INDEX(RM_I_L,MATCH($U563,RM_KEY,0))),"")</f>
        <v>M</v>
      </c>
      <c r="AK563" s="90" t="str">
        <f>IFERROR(IF(INDEX(RM_I_BI,MATCH($U563,RM_KEY,0))="","",INDEX(RM_I_BI,MATCH($U563,RM_KEY,0))),"")</f>
        <v>L</v>
      </c>
      <c r="AL563" s="90" t="str">
        <f>IFERROR(IF(INDEX(RM_I_Exp,MATCH($U563,RM_KEY,0))="","",INDEX(RM_I_Exp,MATCH($U563,RM_KEY,0))),"")</f>
        <v>L</v>
      </c>
      <c r="AM563" s="90" t="str">
        <f>IFERROR(IF(INDEX(RM_I_Edu,MATCH($U563,RM_KEY,0))="","",INDEX(RM_I_Edu,MATCH($U563,RM_KEY,0))),"")</f>
        <v>L</v>
      </c>
      <c r="AN563" s="91" t="str">
        <f>IFERROR(IF(INDEX(RM_M_C,MATCH($U563,RM_KEY,0))="","",INDEX(RM_M_C,MATCH($U563,RM_KEY,0))),"")</f>
        <v>H</v>
      </c>
      <c r="AO563" s="92" t="str">
        <f>IFERROR(IF(INDEX(RM_M_Au,MATCH($U563,RM_KEY,0))="","",INDEX(RM_M_Au,MATCH($U563,RM_KEY,0))),"")</f>
        <v>M</v>
      </c>
      <c r="AP563" s="92" t="str">
        <f>IFERROR(IF(INDEX(RM_M_Ac,MATCH($U563,RM_KEY,0))="","",INDEX(RM_M_Ac,MATCH($U563,RM_KEY,0))),"")</f>
        <v>M</v>
      </c>
      <c r="AQ563" s="92" t="str">
        <f>IFERROR(IF(INDEX(RM_M_L,MATCH($U563,RM_KEY,0))="","",INDEX(RM_M_L,MATCH($U563,RM_KEY,0))),"")</f>
        <v>M</v>
      </c>
      <c r="AR563" s="92" t="str">
        <f>IFERROR(IF(INDEX(RM_M_BI,MATCH($U563,RM_KEY,0))="","",INDEX(RM_M_BI,MATCH($U563,RM_KEY,0))),"")</f>
        <v>L</v>
      </c>
      <c r="AS563" s="92" t="str">
        <f>IFERROR(IF(INDEX(RM_M_Exp,MATCH($U563,RM_KEY,0))="","",INDEX(RM_M_Exp,MATCH($U563,RM_KEY,0))),"")</f>
        <v>L</v>
      </c>
      <c r="AT563" s="92" t="str">
        <f>IFERROR(IF(INDEX(RM_M_Edu,MATCH($U563,RM_KEY,0))="","",INDEX(RM_M_Edu,MATCH($U563,RM_KEY,0))),"")</f>
        <v>L</v>
      </c>
      <c r="AU563" s="93" t="str">
        <f>IFERROR(IF(INDEX(RM_L_C,MATCH($U563,RM_KEY,0))="","",INDEX(RM_L_C,MATCH($U563,RM_KEY,0))),"")</f>
        <v/>
      </c>
      <c r="AV563" s="94" t="str">
        <f>IFERROR(IF(INDEX(RM_L_Au,MATCH($U563,RM_KEY,0))="","",INDEX(RM_L_Au,MATCH($U563,RM_KEY,0))),"")</f>
        <v/>
      </c>
      <c r="AW563" s="94" t="str">
        <f>IFERROR(IF(INDEX(RM_L_Ac,MATCH($U563,RM_KEY,0))="","",INDEX(RM_L_Ac,MATCH($U563,RM_KEY,0))),"")</f>
        <v/>
      </c>
      <c r="AX563" s="94" t="str">
        <f>IFERROR(IF(INDEX(RM_L_L,MATCH($U563,RM_KEY,0))="","",INDEX(RM_L_L,MATCH($U563,RM_KEY,0))),"")</f>
        <v/>
      </c>
      <c r="AY563" s="94" t="str">
        <f>IFERROR(IF(INDEX(RM_L_BI,MATCH($U563,RM_KEY,0))="","",INDEX(RM_L_BI,MATCH($U563,RM_KEY,0))),"")</f>
        <v/>
      </c>
      <c r="AZ563" s="94" t="str">
        <f>IFERROR(IF(INDEX(RM_L_Exp,MATCH($U563,RM_KEY,0))="","",INDEX(RM_L_Exp,MATCH($U563,RM_KEY,0))),"")</f>
        <v/>
      </c>
      <c r="BA563" s="94" t="str">
        <f>IFERROR(IF(INDEX(RM_L_Edu,MATCH($U563,RM_KEY,0))="","",INDEX(RM_L_Edu,MATCH($U563,RM_KEY,0))),"")</f>
        <v/>
      </c>
      <c r="BB563" s="89" t="inlineStr">
        <is>
          <t>M</t>
        </is>
      </c>
      <c r="BC563" s="90" t="inlineStr">
        <is>
          <t>M</t>
        </is>
      </c>
      <c r="BD563" s="90" t="inlineStr">
        <is>
          <t>M</t>
        </is>
      </c>
      <c r="BE563" s="90" t="inlineStr">
        <is>
          <t>M</t>
        </is>
      </c>
      <c r="BF563" s="90" t="n"/>
      <c r="BG563" s="90" t="inlineStr">
        <is>
          <t>H</t>
        </is>
      </c>
      <c r="BH563" s="90" t="inlineStr">
        <is>
          <t>M</t>
        </is>
      </c>
      <c r="BI563" s="93" t="n"/>
      <c r="BJ563" s="94" t="n"/>
      <c r="BK563" s="94" t="n"/>
      <c r="BL563" s="94" t="n"/>
      <c r="BM563" s="94" t="n"/>
      <c r="BN563" s="94" t="n"/>
      <c r="BO563" s="94" t="n"/>
      <c r="BP563" s="63" t="n"/>
      <c r="BQ563" s="95" t="str">
        <f>IF(CY563=0,"",IF(BP563&lt;&gt;"",BP563,IF(LEFT(W563,1)="X",W563,IF(OR(W563="B+",W563="C+"),INDEX(LAD_PC,MAX(1,MIN(14,MATCH(W563,LAD_PC,0)+IF((DA563-CZ563)&gt;=0.5,1,IF((DA563-CZ563)&lt;=-0.5,-1,0))))),INDEX(LAD_STD,MAX(1,MIN(12,MATCH(W563,LAD_STD,0)+IF((DA563-CZ563)&gt;=0.5,1,IF((DA563-CZ563)&lt;=-0.5,-1,0)))))))))</f>
        <v/>
      </c>
      <c r="BR563" s="86" t="str">
        <f>IF(BQ563="","",IFERROR(CHOOSE(INDEX(B_RANK,MATCH(BQ563,B_LVL,0)),"Band A · Practitioner","Band B · Specialist / Manager","B+ · Player-Coach","Band C · Principal / Head","C+ · Player-Coach","Band D · Business leadership","Band E · Enterprise leadership"),"Band X · Consultant"))</f>
        <v/>
      </c>
      <c r="BS563" s="86" t="str">
        <f>IF(BQ563="","",IF(BQ563=W563,"• Same",IF(INDEX(B_VAL,MATCH(BQ563,B_LVL,0))&gt;INDEX(B_VAL,MATCH(W563,B_LVL,0)),"▲ Up","▼ Down")))</f>
        <v/>
      </c>
      <c r="BT563" s="95" t="str">
        <f>IF(BQ563&lt;&gt;"",BQ563,W563)</f>
        <v>B1</v>
      </c>
      <c r="BU563" s="86" t="str">
        <f>IFERROR(IF($H563="","—",IF(OR(LEFT(BT563,1)="X",LEFT(INDEX($BT$7:$BT$592,MATCH($H563,$D$7:$D$592,0)),1)="X"),"—",IF(AND(LEFT(BT563,1)="E",LEFT(INDEX($BT$7:$BT$592,MATCH($H563,$D$7:$D$592,0)),1)="E"),"Exception · Band E",IF(INDEX(B_VAL,MATCH(BT563,B_LVL,0))&gt;=INDEX(B_VAL,MATCH(INDEX($BT$7:$BT$592,MATCH($H563,$D$7:$D$592,0)),B_LVL,0)),"⚠ At or above the manager",IF(INDEX(B_RANK,MATCH(BT563,B_LVL,0))=INDEX(B_RANK,MATCH(INDEX($BT$7:$BT$592,MATCH($H563,$D$7:$D$592,0)),B_LVL,0)),"⚠ Same band as the manager","OK"))))),"—")</f>
        <v>OK</v>
      </c>
      <c r="BV563" s="64" t="n"/>
      <c r="BW563" s="20">
        <f>IFERROR(INDEX(LMH_PTS,MATCH(AG563,LMH_KEY,0)),0)</f>
        <v>9</v>
      </c>
      <c r="BX563" s="21">
        <f>IFERROR(INDEX(LMH_PTS,MATCH(AH563,LMH_KEY,0)),0)</f>
        <v>3</v>
      </c>
      <c r="BY563" s="21">
        <f>IFERROR(INDEX(LMH_PTS,MATCH(AI563,LMH_KEY,0)),0)</f>
        <v>1</v>
      </c>
      <c r="BZ563" s="21">
        <f>IFERROR(INDEX(LMH_PTS,MATCH(AJ563,LMH_KEY,0)),0)</f>
        <v>3</v>
      </c>
      <c r="CA563" s="21">
        <f>IFERROR(INDEX(LMH_PTS,MATCH(AK563,LMH_KEY,0)),0)</f>
        <v>1</v>
      </c>
      <c r="CB563" s="21">
        <f>IFERROR(INDEX(LMH_PTS,MATCH(AL563,LMH_KEY,0)),0)</f>
        <v>1</v>
      </c>
      <c r="CC563" s="21">
        <f>IFERROR(INDEX(LMH_PTS,MATCH(AM563,LMH_KEY,0)),0)</f>
        <v>1</v>
      </c>
      <c r="CD563" s="21">
        <f>IFERROR(INDEX(LMH_PTS,MATCH(IF(AU563&lt;&gt;"",AU563,AG563),LMH_KEY,0)),0)</f>
        <v>9</v>
      </c>
      <c r="CE563" s="21">
        <f>IFERROR(INDEX(LMH_PTS,MATCH(IF(AV563&lt;&gt;"",AV563,AH563),LMH_KEY,0)),0)</f>
        <v>3</v>
      </c>
      <c r="CF563" s="21">
        <f>IFERROR(INDEX(LMH_PTS,MATCH(IF(AW563&lt;&gt;"",AW563,AI563),LMH_KEY,0)),0)</f>
        <v>1</v>
      </c>
      <c r="CG563" s="21">
        <f>IFERROR(INDEX(LMH_PTS,MATCH(IF(AX563&lt;&gt;"",AX563,AJ563),LMH_KEY,0)),0)</f>
        <v>3</v>
      </c>
      <c r="CH563" s="21">
        <f>IFERROR(INDEX(LMH_PTS,MATCH(IF(AY563&lt;&gt;"",AY563,AK563),LMH_KEY,0)),0)</f>
        <v>1</v>
      </c>
      <c r="CI563" s="21">
        <f>IFERROR(INDEX(LMH_PTS,MATCH(IF(AZ563&lt;&gt;"",AZ563,AL563),LMH_KEY,0)),0)</f>
        <v>1</v>
      </c>
      <c r="CJ563" s="21">
        <f>IFERROR(INDEX(LMH_PTS,MATCH(IF(BA563&lt;&gt;"",BA563,AM563),LMH_KEY,0)),0)</f>
        <v>1</v>
      </c>
      <c r="CK563" s="21">
        <f>IF(BB563="",0,IFERROR(INDEX(LMH_STEP,MATCH(BB563,LMH_KEY,0)),0))</f>
        <v>0</v>
      </c>
      <c r="CL563" s="21">
        <f>IF(BC563="",0,IFERROR(INDEX(LMH_STEP,MATCH(BC563,LMH_KEY,0)),0))</f>
        <v>0</v>
      </c>
      <c r="CM563" s="21">
        <f>IF(BD563="",0,IFERROR(INDEX(LMH_STEP,MATCH(BD563,LMH_KEY,0)),0))</f>
        <v>0</v>
      </c>
      <c r="CN563" s="21">
        <f>IF(BE563="",0,IFERROR(INDEX(LMH_STEP,MATCH(BE563,LMH_KEY,0)),0))</f>
        <v>0</v>
      </c>
      <c r="CO563" s="21">
        <f>IF(BF563="",0,IFERROR(INDEX(LMH_STEP,MATCH(BF563,LMH_KEY,0)),0))</f>
        <v>0</v>
      </c>
      <c r="CP563" s="21">
        <f>IF(BG563="",0,IFERROR(INDEX(LMH_STEP,MATCH(BG563,LMH_KEY,0)),0))</f>
        <v>1</v>
      </c>
      <c r="CQ563" s="21">
        <f>IF(BH563="",0,IFERROR(INDEX(LMH_STEP,MATCH(BH563,LMH_KEY,0)),0))</f>
        <v>0</v>
      </c>
      <c r="CR563" s="21">
        <f>IF(BI563&lt;&gt;"",IFERROR(INDEX(LMH_STEP,MATCH(BI563,LMH_KEY,0)),0),CK563)</f>
        <v>0</v>
      </c>
      <c r="CS563" s="21">
        <f>IF(BJ563&lt;&gt;"",IFERROR(INDEX(LMH_STEP,MATCH(BJ563,LMH_KEY,0)),0),CL563)</f>
        <v>0</v>
      </c>
      <c r="CT563" s="21">
        <f>IF(BK563&lt;&gt;"",IFERROR(INDEX(LMH_STEP,MATCH(BK563,LMH_KEY,0)),0),CM563)</f>
        <v>0</v>
      </c>
      <c r="CU563" s="21">
        <f>IF(BL563&lt;&gt;"",IFERROR(INDEX(LMH_STEP,MATCH(BL563,LMH_KEY,0)),0),CN563)</f>
        <v>0</v>
      </c>
      <c r="CV563" s="21">
        <f>IF(BM563&lt;&gt;"",IFERROR(INDEX(LMH_STEP,MATCH(BM563,LMH_KEY,0)),0),CO563)</f>
        <v>0</v>
      </c>
      <c r="CW563" s="21">
        <f>IF(BN563&lt;&gt;"",IFERROR(INDEX(LMH_STEP,MATCH(BN563,LMH_KEY,0)),0),CP563)</f>
        <v>1</v>
      </c>
      <c r="CX563" s="21">
        <f>IF(BO563&lt;&gt;"",IFERROR(INDEX(LMH_STEP,MATCH(BO563,LMH_KEY,0)),0),CQ563)</f>
        <v>0</v>
      </c>
      <c r="CY563" s="21">
        <f>COUNTA(BI563:BO563)+IF(BP563&lt;&gt;"",1,0)+IFERROR(INDEX(RM_LCNT,MATCH($U563,RM_KEY,0)),0)</f>
        <v>0</v>
      </c>
      <c r="CZ563" s="21">
        <f>IF((BW563+BX563+BY563+BZ563+CA563+CB563+CC563)=0,0,(BW563*CK563+BX563*CL563+BY563*CM563+BZ563*CN563+CA563*CO563+CB563*CP563+CC563*CQ563)/(BW563+BX563+BY563+BZ563+CA563+CB563+CC563))</f>
        <v>0.0526315789473684</v>
      </c>
      <c r="DA563" s="21">
        <f>IF((CD563+CE563+CF563+CG563+CH563+CI563+CJ563)=0,0,(CD563*CR563+CE563*CS563+CF563*CT563+CG563*CU563+CH563*CV563+CI563*CW563+CJ563*CX563)/(CD563+CE563+CF563+CG563+CH563+CI563+CJ563))</f>
        <v>0.0526315789473684</v>
      </c>
    </row>
    <row r="564" ht="70" customHeight="1">
      <c r="A564" s="59" t="inlineStr">
        <is>
          <t>Corporate</t>
        </is>
      </c>
      <c r="B564" s="17" t="inlineStr">
        <is>
          <t>IT &amp; Infrastructure</t>
        </is>
      </c>
      <c r="C564" s="17" t="n">
        <v>3</v>
      </c>
      <c r="D564" s="17" t="inlineStr">
        <is>
          <t>IRIS2468</t>
        </is>
      </c>
      <c r="E564" s="17" t="inlineStr">
        <is>
          <t>Amit Gangaram Kamble</t>
        </is>
      </c>
      <c r="F564" s="17" t="inlineStr">
        <is>
          <t>Windows Server Administrator L1</t>
        </is>
      </c>
      <c r="G564" s="17" t="inlineStr">
        <is>
          <t>Vikas Mithbawkar</t>
        </is>
      </c>
      <c r="H564" s="17" t="inlineStr">
        <is>
          <t>IRIS0038</t>
        </is>
      </c>
      <c r="I564" s="17" t="n">
        <v>3.6</v>
      </c>
      <c r="J564" s="17" t="inlineStr">
        <is>
          <t>B.Sc</t>
        </is>
      </c>
      <c r="K564" s="17" t="n"/>
      <c r="L564" s="82" t="n"/>
      <c r="M564" s="83" t="n"/>
      <c r="N564" s="83" t="n"/>
      <c r="O564" s="83" t="inlineStr">
        <is>
          <t>Latest rating: Not rated · manager · 9-box: Not placed · manager</t>
        </is>
      </c>
      <c r="P564" s="83" t="n"/>
      <c r="Q564" s="84" t="inlineStr">
        <is>
          <t>Open ▸</t>
        </is>
      </c>
      <c r="R564" s="84" t="inlineStr">
        <is>
          <t>Card ▸</t>
        </is>
      </c>
      <c r="S564" s="85" t="inlineStr">
        <is>
          <t>IT &amp; Infrastructure</t>
        </is>
      </c>
      <c r="T564" s="86" t="inlineStr">
        <is>
          <t>Infrastructure &amp; Cloud Operations</t>
        </is>
      </c>
      <c r="U564" s="86" t="inlineStr">
        <is>
          <t>R052</t>
        </is>
      </c>
      <c r="V564" s="86" t="inlineStr">
        <is>
          <t>Infrastructure &amp; Cloud Operations · IC</t>
        </is>
      </c>
      <c r="W564" s="101" t="inlineStr">
        <is>
          <t>A3</t>
        </is>
      </c>
      <c r="X564" s="86" t="inlineStr">
        <is>
          <t>Band A · Practitioner</t>
        </is>
      </c>
      <c r="Y564" s="86" t="inlineStr">
        <is>
          <t>Senior System Administrator</t>
        </is>
      </c>
      <c r="Z564" s="86" t="n"/>
      <c r="AA564" s="86" t="inlineStr">
        <is>
          <t>Placed at A3 by the evidence: six ratings × market-derived weights and rules R1–R13 · no move needed for the reporting line</t>
        </is>
      </c>
      <c r="AB564" s="86" t="n"/>
      <c r="AC564" s="88" t="inlineStr">
        <is>
          <t>A2</t>
        </is>
      </c>
      <c r="AD564" s="21" t="inlineStr">
        <is>
          <t>Medium · 3.6 yrs vs market 2–5 yrs for A3</t>
        </is>
      </c>
      <c r="AE564" s="21" t="n"/>
      <c r="AF564" s="21" t="inlineStr">
        <is>
          <t>P2 · SFIA 3 Apply</t>
        </is>
      </c>
      <c r="AG564" s="89" t="str">
        <f>IFERROR(IF(INDEX(RM_I_C,MATCH($U564,RM_KEY,0))="","",INDEX(RM_I_C,MATCH($U564,RM_KEY,0))),"")</f>
        <v>H</v>
      </c>
      <c r="AH564" s="90" t="str">
        <f>IFERROR(IF(INDEX(RM_I_Au,MATCH($U564,RM_KEY,0))="","",INDEX(RM_I_Au,MATCH($U564,RM_KEY,0))),"")</f>
        <v>M</v>
      </c>
      <c r="AI564" s="90" t="str">
        <f>IFERROR(IF(INDEX(RM_I_Ac,MATCH($U564,RM_KEY,0))="","",INDEX(RM_I_Ac,MATCH($U564,RM_KEY,0))),"")</f>
        <v>L</v>
      </c>
      <c r="AJ564" s="90" t="str">
        <f>IFERROR(IF(INDEX(RM_I_L,MATCH($U564,RM_KEY,0))="","",INDEX(RM_I_L,MATCH($U564,RM_KEY,0))),"")</f>
        <v>L</v>
      </c>
      <c r="AK564" s="90" t="str">
        <f>IFERROR(IF(INDEX(RM_I_BI,MATCH($U564,RM_KEY,0))="","",INDEX(RM_I_BI,MATCH($U564,RM_KEY,0))),"")</f>
        <v>L</v>
      </c>
      <c r="AL564" s="90" t="str">
        <f>IFERROR(IF(INDEX(RM_I_Exp,MATCH($U564,RM_KEY,0))="","",INDEX(RM_I_Exp,MATCH($U564,RM_KEY,0))),"")</f>
        <v>L</v>
      </c>
      <c r="AM564" s="90" t="str">
        <f>IFERROR(IF(INDEX(RM_I_Edu,MATCH($U564,RM_KEY,0))="","",INDEX(RM_I_Edu,MATCH($U564,RM_KEY,0))),"")</f>
        <v>L</v>
      </c>
      <c r="AN564" s="91" t="str">
        <f>IFERROR(IF(INDEX(RM_M_C,MATCH($U564,RM_KEY,0))="","",INDEX(RM_M_C,MATCH($U564,RM_KEY,0))),"")</f>
        <v>H</v>
      </c>
      <c r="AO564" s="92" t="str">
        <f>IFERROR(IF(INDEX(RM_M_Au,MATCH($U564,RM_KEY,0))="","",INDEX(RM_M_Au,MATCH($U564,RM_KEY,0))),"")</f>
        <v>M</v>
      </c>
      <c r="AP564" s="92" t="str">
        <f>IFERROR(IF(INDEX(RM_M_Ac,MATCH($U564,RM_KEY,0))="","",INDEX(RM_M_Ac,MATCH($U564,RM_KEY,0))),"")</f>
        <v>M</v>
      </c>
      <c r="AQ564" s="92" t="str">
        <f>IFERROR(IF(INDEX(RM_M_L,MATCH($U564,RM_KEY,0))="","",INDEX(RM_M_L,MATCH($U564,RM_KEY,0))),"")</f>
        <v>L</v>
      </c>
      <c r="AR564" s="92" t="str">
        <f>IFERROR(IF(INDEX(RM_M_BI,MATCH($U564,RM_KEY,0))="","",INDEX(RM_M_BI,MATCH($U564,RM_KEY,0))),"")</f>
        <v>L</v>
      </c>
      <c r="AS564" s="92" t="str">
        <f>IFERROR(IF(INDEX(RM_M_Exp,MATCH($U564,RM_KEY,0))="","",INDEX(RM_M_Exp,MATCH($U564,RM_KEY,0))),"")</f>
        <v>L</v>
      </c>
      <c r="AT564" s="92" t="str">
        <f>IFERROR(IF(INDEX(RM_M_Edu,MATCH($U564,RM_KEY,0))="","",INDEX(RM_M_Edu,MATCH($U564,RM_KEY,0))),"")</f>
        <v>L</v>
      </c>
      <c r="AU564" s="93" t="str">
        <f>IFERROR(IF(INDEX(RM_L_C,MATCH($U564,RM_KEY,0))="","",INDEX(RM_L_C,MATCH($U564,RM_KEY,0))),"")</f>
        <v/>
      </c>
      <c r="AV564" s="94" t="str">
        <f>IFERROR(IF(INDEX(RM_L_Au,MATCH($U564,RM_KEY,0))="","",INDEX(RM_L_Au,MATCH($U564,RM_KEY,0))),"")</f>
        <v/>
      </c>
      <c r="AW564" s="94" t="str">
        <f>IFERROR(IF(INDEX(RM_L_Ac,MATCH($U564,RM_KEY,0))="","",INDEX(RM_L_Ac,MATCH($U564,RM_KEY,0))),"")</f>
        <v/>
      </c>
      <c r="AX564" s="94" t="str">
        <f>IFERROR(IF(INDEX(RM_L_L,MATCH($U564,RM_KEY,0))="","",INDEX(RM_L_L,MATCH($U564,RM_KEY,0))),"")</f>
        <v/>
      </c>
      <c r="AY564" s="94" t="str">
        <f>IFERROR(IF(INDEX(RM_L_BI,MATCH($U564,RM_KEY,0))="","",INDEX(RM_L_BI,MATCH($U564,RM_KEY,0))),"")</f>
        <v/>
      </c>
      <c r="AZ564" s="94" t="str">
        <f>IFERROR(IF(INDEX(RM_L_Exp,MATCH($U564,RM_KEY,0))="","",INDEX(RM_L_Exp,MATCH($U564,RM_KEY,0))),"")</f>
        <v/>
      </c>
      <c r="BA564" s="94" t="str">
        <f>IFERROR(IF(INDEX(RM_L_Edu,MATCH($U564,RM_KEY,0))="","",INDEX(RM_L_Edu,MATCH($U564,RM_KEY,0))),"")</f>
        <v/>
      </c>
      <c r="BB564" s="89" t="n"/>
      <c r="BC564" s="90" t="n"/>
      <c r="BD564" s="90" t="n"/>
      <c r="BE564" s="90" t="n"/>
      <c r="BF564" s="90" t="n"/>
      <c r="BG564" s="90" t="inlineStr">
        <is>
          <t>M</t>
        </is>
      </c>
      <c r="BH564" s="90" t="inlineStr">
        <is>
          <t>M</t>
        </is>
      </c>
      <c r="BI564" s="93" t="n"/>
      <c r="BJ564" s="94" t="n"/>
      <c r="BK564" s="94" t="n"/>
      <c r="BL564" s="94" t="n"/>
      <c r="BM564" s="94" t="n"/>
      <c r="BN564" s="94" t="n"/>
      <c r="BO564" s="94" t="n"/>
      <c r="BP564" s="63" t="n"/>
      <c r="BQ564" s="95" t="str">
        <f>IF(CY564=0,"",IF(BP564&lt;&gt;"",BP564,IF(LEFT(W564,1)="X",W564,IF(OR(W564="B+",W564="C+"),INDEX(LAD_PC,MAX(1,MIN(14,MATCH(W564,LAD_PC,0)+IF((DA564-CZ564)&gt;=0.5,1,IF((DA564-CZ564)&lt;=-0.5,-1,0))))),INDEX(LAD_STD,MAX(1,MIN(12,MATCH(W564,LAD_STD,0)+IF((DA564-CZ564)&gt;=0.5,1,IF((DA564-CZ564)&lt;=-0.5,-1,0)))))))))</f>
        <v/>
      </c>
      <c r="BR564" s="86" t="str">
        <f>IF(BQ564="","",IFERROR(CHOOSE(INDEX(B_RANK,MATCH(BQ564,B_LVL,0)),"Band A · Practitioner","Band B · Specialist / Manager","B+ · Player-Coach","Band C · Principal / Head","C+ · Player-Coach","Band D · Business leadership","Band E · Enterprise leadership"),"Band X · Consultant"))</f>
        <v/>
      </c>
      <c r="BS564" s="86" t="str">
        <f>IF(BQ564="","",IF(BQ564=W564,"• Same",IF(INDEX(B_VAL,MATCH(BQ564,B_LVL,0))&gt;INDEX(B_VAL,MATCH(W564,B_LVL,0)),"▲ Up","▼ Down")))</f>
        <v/>
      </c>
      <c r="BT564" s="95" t="str">
        <f>IF(BQ564&lt;&gt;"",BQ564,W564)</f>
        <v>A3</v>
      </c>
      <c r="BU564" s="86" t="str">
        <f>IFERROR(IF($H564="","—",IF(OR(LEFT(BT564,1)="X",LEFT(INDEX($BT$7:$BT$592,MATCH($H564,$D$7:$D$592,0)),1)="X"),"—",IF(AND(LEFT(BT564,1)="E",LEFT(INDEX($BT$7:$BT$592,MATCH($H564,$D$7:$D$592,0)),1)="E"),"Exception · Band E",IF(INDEX(B_VAL,MATCH(BT564,B_LVL,0))&gt;=INDEX(B_VAL,MATCH(INDEX($BT$7:$BT$592,MATCH($H564,$D$7:$D$592,0)),B_LVL,0)),"⚠ At or above the manager",IF(INDEX(B_RANK,MATCH(BT564,B_LVL,0))=INDEX(B_RANK,MATCH(INDEX($BT$7:$BT$592,MATCH($H564,$D$7:$D$592,0)),B_LVL,0)),"⚠ Same band as the manager","OK"))))),"—")</f>
        <v>OK</v>
      </c>
      <c r="BV564" s="64" t="n"/>
      <c r="BW564" s="20">
        <f>IFERROR(INDEX(LMH_PTS,MATCH(AG564,LMH_KEY,0)),0)</f>
        <v>9</v>
      </c>
      <c r="BX564" s="21">
        <f>IFERROR(INDEX(LMH_PTS,MATCH(AH564,LMH_KEY,0)),0)</f>
        <v>3</v>
      </c>
      <c r="BY564" s="21">
        <f>IFERROR(INDEX(LMH_PTS,MATCH(AI564,LMH_KEY,0)),0)</f>
        <v>1</v>
      </c>
      <c r="BZ564" s="21">
        <f>IFERROR(INDEX(LMH_PTS,MATCH(AJ564,LMH_KEY,0)),0)</f>
        <v>1</v>
      </c>
      <c r="CA564" s="21">
        <f>IFERROR(INDEX(LMH_PTS,MATCH(AK564,LMH_KEY,0)),0)</f>
        <v>1</v>
      </c>
      <c r="CB564" s="21">
        <f>IFERROR(INDEX(LMH_PTS,MATCH(AL564,LMH_KEY,0)),0)</f>
        <v>1</v>
      </c>
      <c r="CC564" s="21">
        <f>IFERROR(INDEX(LMH_PTS,MATCH(AM564,LMH_KEY,0)),0)</f>
        <v>1</v>
      </c>
      <c r="CD564" s="21">
        <f>IFERROR(INDEX(LMH_PTS,MATCH(IF(AU564&lt;&gt;"",AU564,AG564),LMH_KEY,0)),0)</f>
        <v>9</v>
      </c>
      <c r="CE564" s="21">
        <f>IFERROR(INDEX(LMH_PTS,MATCH(IF(AV564&lt;&gt;"",AV564,AH564),LMH_KEY,0)),0)</f>
        <v>3</v>
      </c>
      <c r="CF564" s="21">
        <f>IFERROR(INDEX(LMH_PTS,MATCH(IF(AW564&lt;&gt;"",AW564,AI564),LMH_KEY,0)),0)</f>
        <v>1</v>
      </c>
      <c r="CG564" s="21">
        <f>IFERROR(INDEX(LMH_PTS,MATCH(IF(AX564&lt;&gt;"",AX564,AJ564),LMH_KEY,0)),0)</f>
        <v>1</v>
      </c>
      <c r="CH564" s="21">
        <f>IFERROR(INDEX(LMH_PTS,MATCH(IF(AY564&lt;&gt;"",AY564,AK564),LMH_KEY,0)),0)</f>
        <v>1</v>
      </c>
      <c r="CI564" s="21">
        <f>IFERROR(INDEX(LMH_PTS,MATCH(IF(AZ564&lt;&gt;"",AZ564,AL564),LMH_KEY,0)),0)</f>
        <v>1</v>
      </c>
      <c r="CJ564" s="21">
        <f>IFERROR(INDEX(LMH_PTS,MATCH(IF(BA564&lt;&gt;"",BA564,AM564),LMH_KEY,0)),0)</f>
        <v>1</v>
      </c>
      <c r="CK564" s="21">
        <f>IF(BB564="",0,IFERROR(INDEX(LMH_STEP,MATCH(BB564,LMH_KEY,0)),0))</f>
        <v>0</v>
      </c>
      <c r="CL564" s="21">
        <f>IF(BC564="",0,IFERROR(INDEX(LMH_STEP,MATCH(BC564,LMH_KEY,0)),0))</f>
        <v>0</v>
      </c>
      <c r="CM564" s="21">
        <f>IF(BD564="",0,IFERROR(INDEX(LMH_STEP,MATCH(BD564,LMH_KEY,0)),0))</f>
        <v>0</v>
      </c>
      <c r="CN564" s="21">
        <f>IF(BE564="",0,IFERROR(INDEX(LMH_STEP,MATCH(BE564,LMH_KEY,0)),0))</f>
        <v>0</v>
      </c>
      <c r="CO564" s="21">
        <f>IF(BF564="",0,IFERROR(INDEX(LMH_STEP,MATCH(BF564,LMH_KEY,0)),0))</f>
        <v>0</v>
      </c>
      <c r="CP564" s="21">
        <f>IF(BG564="",0,IFERROR(INDEX(LMH_STEP,MATCH(BG564,LMH_KEY,0)),0))</f>
        <v>0</v>
      </c>
      <c r="CQ564" s="21">
        <f>IF(BH564="",0,IFERROR(INDEX(LMH_STEP,MATCH(BH564,LMH_KEY,0)),0))</f>
        <v>0</v>
      </c>
      <c r="CR564" s="21">
        <f>IF(BI564&lt;&gt;"",IFERROR(INDEX(LMH_STEP,MATCH(BI564,LMH_KEY,0)),0),CK564)</f>
        <v>0</v>
      </c>
      <c r="CS564" s="21">
        <f>IF(BJ564&lt;&gt;"",IFERROR(INDEX(LMH_STEP,MATCH(BJ564,LMH_KEY,0)),0),CL564)</f>
        <v>0</v>
      </c>
      <c r="CT564" s="21">
        <f>IF(BK564&lt;&gt;"",IFERROR(INDEX(LMH_STEP,MATCH(BK564,LMH_KEY,0)),0),CM564)</f>
        <v>0</v>
      </c>
      <c r="CU564" s="21">
        <f>IF(BL564&lt;&gt;"",IFERROR(INDEX(LMH_STEP,MATCH(BL564,LMH_KEY,0)),0),CN564)</f>
        <v>0</v>
      </c>
      <c r="CV564" s="21">
        <f>IF(BM564&lt;&gt;"",IFERROR(INDEX(LMH_STEP,MATCH(BM564,LMH_KEY,0)),0),CO564)</f>
        <v>0</v>
      </c>
      <c r="CW564" s="21">
        <f>IF(BN564&lt;&gt;"",IFERROR(INDEX(LMH_STEP,MATCH(BN564,LMH_KEY,0)),0),CP564)</f>
        <v>0</v>
      </c>
      <c r="CX564" s="21">
        <f>IF(BO564&lt;&gt;"",IFERROR(INDEX(LMH_STEP,MATCH(BO564,LMH_KEY,0)),0),CQ564)</f>
        <v>0</v>
      </c>
      <c r="CY564" s="21">
        <f>COUNTA(BI564:BO564)+IF(BP564&lt;&gt;"",1,0)+IFERROR(INDEX(RM_LCNT,MATCH($U564,RM_KEY,0)),0)</f>
        <v>0</v>
      </c>
      <c r="CZ564" s="21">
        <f>IF((BW564+BX564+BY564+BZ564+CA564+CB564+CC564)=0,0,(BW564*CK564+BX564*CL564+BY564*CM564+BZ564*CN564+CA564*CO564+CB564*CP564+CC564*CQ564)/(BW564+BX564+BY564+BZ564+CA564+CB564+CC564))</f>
        <v>0</v>
      </c>
      <c r="DA564" s="21">
        <f>IF((CD564+CE564+CF564+CG564+CH564+CI564+CJ564)=0,0,(CD564*CR564+CE564*CS564+CF564*CT564+CG564*CU564+CH564*CV564+CI564*CW564+CJ564*CX564)/(CD564+CE564+CF564+CG564+CH564+CI564+CJ564))</f>
        <v>0</v>
      </c>
    </row>
    <row r="565" ht="70" customHeight="1">
      <c r="A565" s="59" t="inlineStr">
        <is>
          <t>Corporate</t>
        </is>
      </c>
      <c r="B565" s="17" t="inlineStr">
        <is>
          <t>IT &amp; Infrastructure</t>
        </is>
      </c>
      <c r="C565" s="17" t="n">
        <v>3</v>
      </c>
      <c r="D565" s="17" t="inlineStr">
        <is>
          <t>IRIS2315</t>
        </is>
      </c>
      <c r="E565" s="17" t="inlineStr">
        <is>
          <t>Gouri Kohale</t>
        </is>
      </c>
      <c r="F565" s="17" t="inlineStr">
        <is>
          <t>System Administrator</t>
        </is>
      </c>
      <c r="G565" s="17" t="inlineStr">
        <is>
          <t>Vikas Mithbawkar</t>
        </is>
      </c>
      <c r="H565" s="17" t="inlineStr">
        <is>
          <t>IRIS0038</t>
        </is>
      </c>
      <c r="I565" s="17" t="n">
        <v>5.5</v>
      </c>
      <c r="J565" s="17" t="inlineStr">
        <is>
          <t>B.E</t>
        </is>
      </c>
      <c r="K565" s="17" t="n"/>
      <c r="L565" s="82" t="inlineStr">
        <is>
          <t>20 of 20</t>
        </is>
      </c>
      <c r="M565" s="83" t="n"/>
      <c r="N565" s="83" t="n"/>
      <c r="O565" s="83" t="inlineStr">
        <is>
          <t>Latest rating: Not rated · manager · 9-box: Not placed · manager</t>
        </is>
      </c>
      <c r="P565" s="83" t="inlineStr">
        <is>
          <t>Complexity &amp; Expertise: A2: Monitors DR site servers, checks availability, troubleshoots and resolves server incidents → moved down 0.5
Autonomy &amp; Decision: A2: Only independent item named is monitoring DR servers → moved down 0.5
Accountability &amp; Impact: A2: Own monitoring and timely resolution of DR server issues; DR readiness → moved down 0.5
Leadership &amp; Strategy: A1: No guiding or leading of others described → moved down 0.5</t>
        </is>
      </c>
      <c r="Q565" s="84" t="inlineStr">
        <is>
          <t>Open ▸</t>
        </is>
      </c>
      <c r="R565" s="84" t="inlineStr">
        <is>
          <t>Card ▸</t>
        </is>
      </c>
      <c r="S565" s="85" t="inlineStr">
        <is>
          <t>IT &amp; Infrastructure</t>
        </is>
      </c>
      <c r="T565" s="86" t="inlineStr">
        <is>
          <t>Infrastructure &amp; Cloud Operations</t>
        </is>
      </c>
      <c r="U565" s="86" t="inlineStr">
        <is>
          <t>R052</t>
        </is>
      </c>
      <c r="V565" s="86" t="inlineStr">
        <is>
          <t>Infrastructure &amp; Cloud Operations · IC</t>
        </is>
      </c>
      <c r="W565" s="101" t="inlineStr">
        <is>
          <t>A3</t>
        </is>
      </c>
      <c r="X565" s="86" t="inlineStr">
        <is>
          <t>Band A · Practitioner</t>
        </is>
      </c>
      <c r="Y565" s="86" t="inlineStr">
        <is>
          <t>Senior System Administrator</t>
        </is>
      </c>
      <c r="Z565" s="86" t="n"/>
      <c r="AA565" s="86" t="inlineStr">
        <is>
          <t>Placed at A3 by the evidence: six ratings × market-derived weights and rules R1–R13 · no move needed for the reporting line</t>
        </is>
      </c>
      <c r="AB565" s="86" t="n"/>
      <c r="AC565" s="88" t="inlineStr">
        <is>
          <t>A3</t>
        </is>
      </c>
      <c r="AD565" s="21" t="inlineStr">
        <is>
          <t>High · 5.5 yrs vs market 2–5 yrs for A3</t>
        </is>
      </c>
      <c r="AE565" s="21" t="n"/>
      <c r="AF565" s="21" t="inlineStr">
        <is>
          <t>P2 · SFIA 3 Apply</t>
        </is>
      </c>
      <c r="AG565" s="89" t="str">
        <f>IFERROR(IF(INDEX(RM_I_C,MATCH($U565,RM_KEY,0))="","",INDEX(RM_I_C,MATCH($U565,RM_KEY,0))),"")</f>
        <v>H</v>
      </c>
      <c r="AH565" s="90" t="str">
        <f>IFERROR(IF(INDEX(RM_I_Au,MATCH($U565,RM_KEY,0))="","",INDEX(RM_I_Au,MATCH($U565,RM_KEY,0))),"")</f>
        <v>M</v>
      </c>
      <c r="AI565" s="90" t="str">
        <f>IFERROR(IF(INDEX(RM_I_Ac,MATCH($U565,RM_KEY,0))="","",INDEX(RM_I_Ac,MATCH($U565,RM_KEY,0))),"")</f>
        <v>L</v>
      </c>
      <c r="AJ565" s="90" t="str">
        <f>IFERROR(IF(INDEX(RM_I_L,MATCH($U565,RM_KEY,0))="","",INDEX(RM_I_L,MATCH($U565,RM_KEY,0))),"")</f>
        <v>L</v>
      </c>
      <c r="AK565" s="90" t="str">
        <f>IFERROR(IF(INDEX(RM_I_BI,MATCH($U565,RM_KEY,0))="","",INDEX(RM_I_BI,MATCH($U565,RM_KEY,0))),"")</f>
        <v>L</v>
      </c>
      <c r="AL565" s="90" t="str">
        <f>IFERROR(IF(INDEX(RM_I_Exp,MATCH($U565,RM_KEY,0))="","",INDEX(RM_I_Exp,MATCH($U565,RM_KEY,0))),"")</f>
        <v>L</v>
      </c>
      <c r="AM565" s="90" t="str">
        <f>IFERROR(IF(INDEX(RM_I_Edu,MATCH($U565,RM_KEY,0))="","",INDEX(RM_I_Edu,MATCH($U565,RM_KEY,0))),"")</f>
        <v>L</v>
      </c>
      <c r="AN565" s="91" t="str">
        <f>IFERROR(IF(INDEX(RM_M_C,MATCH($U565,RM_KEY,0))="","",INDEX(RM_M_C,MATCH($U565,RM_KEY,0))),"")</f>
        <v>H</v>
      </c>
      <c r="AO565" s="92" t="str">
        <f>IFERROR(IF(INDEX(RM_M_Au,MATCH($U565,RM_KEY,0))="","",INDEX(RM_M_Au,MATCH($U565,RM_KEY,0))),"")</f>
        <v>M</v>
      </c>
      <c r="AP565" s="92" t="str">
        <f>IFERROR(IF(INDEX(RM_M_Ac,MATCH($U565,RM_KEY,0))="","",INDEX(RM_M_Ac,MATCH($U565,RM_KEY,0))),"")</f>
        <v>M</v>
      </c>
      <c r="AQ565" s="92" t="str">
        <f>IFERROR(IF(INDEX(RM_M_L,MATCH($U565,RM_KEY,0))="","",INDEX(RM_M_L,MATCH($U565,RM_KEY,0))),"")</f>
        <v>L</v>
      </c>
      <c r="AR565" s="92" t="str">
        <f>IFERROR(IF(INDEX(RM_M_BI,MATCH($U565,RM_KEY,0))="","",INDEX(RM_M_BI,MATCH($U565,RM_KEY,0))),"")</f>
        <v>L</v>
      </c>
      <c r="AS565" s="92" t="str">
        <f>IFERROR(IF(INDEX(RM_M_Exp,MATCH($U565,RM_KEY,0))="","",INDEX(RM_M_Exp,MATCH($U565,RM_KEY,0))),"")</f>
        <v>L</v>
      </c>
      <c r="AT565" s="92" t="str">
        <f>IFERROR(IF(INDEX(RM_M_Edu,MATCH($U565,RM_KEY,0))="","",INDEX(RM_M_Edu,MATCH($U565,RM_KEY,0))),"")</f>
        <v>L</v>
      </c>
      <c r="AU565" s="93" t="str">
        <f>IFERROR(IF(INDEX(RM_L_C,MATCH($U565,RM_KEY,0))="","",INDEX(RM_L_C,MATCH($U565,RM_KEY,0))),"")</f>
        <v/>
      </c>
      <c r="AV565" s="94" t="str">
        <f>IFERROR(IF(INDEX(RM_L_Au,MATCH($U565,RM_KEY,0))="","",INDEX(RM_L_Au,MATCH($U565,RM_KEY,0))),"")</f>
        <v/>
      </c>
      <c r="AW565" s="94" t="str">
        <f>IFERROR(IF(INDEX(RM_L_Ac,MATCH($U565,RM_KEY,0))="","",INDEX(RM_L_Ac,MATCH($U565,RM_KEY,0))),"")</f>
        <v/>
      </c>
      <c r="AX565" s="94" t="str">
        <f>IFERROR(IF(INDEX(RM_L_L,MATCH($U565,RM_KEY,0))="","",INDEX(RM_L_L,MATCH($U565,RM_KEY,0))),"")</f>
        <v/>
      </c>
      <c r="AY565" s="94" t="str">
        <f>IFERROR(IF(INDEX(RM_L_BI,MATCH($U565,RM_KEY,0))="","",INDEX(RM_L_BI,MATCH($U565,RM_KEY,0))),"")</f>
        <v/>
      </c>
      <c r="AZ565" s="94" t="str">
        <f>IFERROR(IF(INDEX(RM_L_Exp,MATCH($U565,RM_KEY,0))="","",INDEX(RM_L_Exp,MATCH($U565,RM_KEY,0))),"")</f>
        <v/>
      </c>
      <c r="BA565" s="94" t="str">
        <f>IFERROR(IF(INDEX(RM_L_Edu,MATCH($U565,RM_KEY,0))="","",INDEX(RM_L_Edu,MATCH($U565,RM_KEY,0))),"")</f>
        <v/>
      </c>
      <c r="BB565" s="89" t="inlineStr">
        <is>
          <t>M</t>
        </is>
      </c>
      <c r="BC565" s="90" t="inlineStr">
        <is>
          <t>M</t>
        </is>
      </c>
      <c r="BD565" s="90" t="inlineStr">
        <is>
          <t>M</t>
        </is>
      </c>
      <c r="BE565" s="90" t="inlineStr">
        <is>
          <t>L</t>
        </is>
      </c>
      <c r="BF565" s="90" t="n"/>
      <c r="BG565" s="90" t="inlineStr">
        <is>
          <t>H</t>
        </is>
      </c>
      <c r="BH565" s="90" t="inlineStr">
        <is>
          <t>M</t>
        </is>
      </c>
      <c r="BI565" s="93" t="n"/>
      <c r="BJ565" s="94" t="n"/>
      <c r="BK565" s="94" t="n"/>
      <c r="BL565" s="94" t="n"/>
      <c r="BM565" s="94" t="n"/>
      <c r="BN565" s="94" t="n"/>
      <c r="BO565" s="94" t="n"/>
      <c r="BP565" s="63" t="n"/>
      <c r="BQ565" s="95" t="str">
        <f>IF(CY565=0,"",IF(BP565&lt;&gt;"",BP565,IF(LEFT(W565,1)="X",W565,IF(OR(W565="B+",W565="C+"),INDEX(LAD_PC,MAX(1,MIN(14,MATCH(W565,LAD_PC,0)+IF((DA565-CZ565)&gt;=0.5,1,IF((DA565-CZ565)&lt;=-0.5,-1,0))))),INDEX(LAD_STD,MAX(1,MIN(12,MATCH(W565,LAD_STD,0)+IF((DA565-CZ565)&gt;=0.5,1,IF((DA565-CZ565)&lt;=-0.5,-1,0)))))))))</f>
        <v/>
      </c>
      <c r="BR565" s="86" t="str">
        <f>IF(BQ565="","",IFERROR(CHOOSE(INDEX(B_RANK,MATCH(BQ565,B_LVL,0)),"Band A · Practitioner","Band B · Specialist / Manager","B+ · Player-Coach","Band C · Principal / Head","C+ · Player-Coach","Band D · Business leadership","Band E · Enterprise leadership"),"Band X · Consultant"))</f>
        <v/>
      </c>
      <c r="BS565" s="86" t="str">
        <f>IF(BQ565="","",IF(BQ565=W565,"• Same",IF(INDEX(B_VAL,MATCH(BQ565,B_LVL,0))&gt;INDEX(B_VAL,MATCH(W565,B_LVL,0)),"▲ Up","▼ Down")))</f>
        <v/>
      </c>
      <c r="BT565" s="95" t="str">
        <f>IF(BQ565&lt;&gt;"",BQ565,W565)</f>
        <v>A3</v>
      </c>
      <c r="BU565" s="86" t="str">
        <f>IFERROR(IF($H565="","—",IF(OR(LEFT(BT565,1)="X",LEFT(INDEX($BT$7:$BT$592,MATCH($H565,$D$7:$D$592,0)),1)="X"),"—",IF(AND(LEFT(BT565,1)="E",LEFT(INDEX($BT$7:$BT$592,MATCH($H565,$D$7:$D$592,0)),1)="E"),"Exception · Band E",IF(INDEX(B_VAL,MATCH(BT565,B_LVL,0))&gt;=INDEX(B_VAL,MATCH(INDEX($BT$7:$BT$592,MATCH($H565,$D$7:$D$592,0)),B_LVL,0)),"⚠ At or above the manager",IF(INDEX(B_RANK,MATCH(BT565,B_LVL,0))=INDEX(B_RANK,MATCH(INDEX($BT$7:$BT$592,MATCH($H565,$D$7:$D$592,0)),B_LVL,0)),"⚠ Same band as the manager","OK"))))),"—")</f>
        <v>OK</v>
      </c>
      <c r="BV565" s="64" t="n"/>
      <c r="BW565" s="20">
        <f>IFERROR(INDEX(LMH_PTS,MATCH(AG565,LMH_KEY,0)),0)</f>
        <v>9</v>
      </c>
      <c r="BX565" s="21">
        <f>IFERROR(INDEX(LMH_PTS,MATCH(AH565,LMH_KEY,0)),0)</f>
        <v>3</v>
      </c>
      <c r="BY565" s="21">
        <f>IFERROR(INDEX(LMH_PTS,MATCH(AI565,LMH_KEY,0)),0)</f>
        <v>1</v>
      </c>
      <c r="BZ565" s="21">
        <f>IFERROR(INDEX(LMH_PTS,MATCH(AJ565,LMH_KEY,0)),0)</f>
        <v>1</v>
      </c>
      <c r="CA565" s="21">
        <f>IFERROR(INDEX(LMH_PTS,MATCH(AK565,LMH_KEY,0)),0)</f>
        <v>1</v>
      </c>
      <c r="CB565" s="21">
        <f>IFERROR(INDEX(LMH_PTS,MATCH(AL565,LMH_KEY,0)),0)</f>
        <v>1</v>
      </c>
      <c r="CC565" s="21">
        <f>IFERROR(INDEX(LMH_PTS,MATCH(AM565,LMH_KEY,0)),0)</f>
        <v>1</v>
      </c>
      <c r="CD565" s="21">
        <f>IFERROR(INDEX(LMH_PTS,MATCH(IF(AU565&lt;&gt;"",AU565,AG565),LMH_KEY,0)),0)</f>
        <v>9</v>
      </c>
      <c r="CE565" s="21">
        <f>IFERROR(INDEX(LMH_PTS,MATCH(IF(AV565&lt;&gt;"",AV565,AH565),LMH_KEY,0)),0)</f>
        <v>3</v>
      </c>
      <c r="CF565" s="21">
        <f>IFERROR(INDEX(LMH_PTS,MATCH(IF(AW565&lt;&gt;"",AW565,AI565),LMH_KEY,0)),0)</f>
        <v>1</v>
      </c>
      <c r="CG565" s="21">
        <f>IFERROR(INDEX(LMH_PTS,MATCH(IF(AX565&lt;&gt;"",AX565,AJ565),LMH_KEY,0)),0)</f>
        <v>1</v>
      </c>
      <c r="CH565" s="21">
        <f>IFERROR(INDEX(LMH_PTS,MATCH(IF(AY565&lt;&gt;"",AY565,AK565),LMH_KEY,0)),0)</f>
        <v>1</v>
      </c>
      <c r="CI565" s="21">
        <f>IFERROR(INDEX(LMH_PTS,MATCH(IF(AZ565&lt;&gt;"",AZ565,AL565),LMH_KEY,0)),0)</f>
        <v>1</v>
      </c>
      <c r="CJ565" s="21">
        <f>IFERROR(INDEX(LMH_PTS,MATCH(IF(BA565&lt;&gt;"",BA565,AM565),LMH_KEY,0)),0)</f>
        <v>1</v>
      </c>
      <c r="CK565" s="21">
        <f>IF(BB565="",0,IFERROR(INDEX(LMH_STEP,MATCH(BB565,LMH_KEY,0)),0))</f>
        <v>0</v>
      </c>
      <c r="CL565" s="21">
        <f>IF(BC565="",0,IFERROR(INDEX(LMH_STEP,MATCH(BC565,LMH_KEY,0)),0))</f>
        <v>0</v>
      </c>
      <c r="CM565" s="21">
        <f>IF(BD565="",0,IFERROR(INDEX(LMH_STEP,MATCH(BD565,LMH_KEY,0)),0))</f>
        <v>0</v>
      </c>
      <c r="CN565" s="21">
        <f>IF(BE565="",0,IFERROR(INDEX(LMH_STEP,MATCH(BE565,LMH_KEY,0)),0))</f>
        <v>-1</v>
      </c>
      <c r="CO565" s="21">
        <f>IF(BF565="",0,IFERROR(INDEX(LMH_STEP,MATCH(BF565,LMH_KEY,0)),0))</f>
        <v>0</v>
      </c>
      <c r="CP565" s="21">
        <f>IF(BG565="",0,IFERROR(INDEX(LMH_STEP,MATCH(BG565,LMH_KEY,0)),0))</f>
        <v>1</v>
      </c>
      <c r="CQ565" s="21">
        <f>IF(BH565="",0,IFERROR(INDEX(LMH_STEP,MATCH(BH565,LMH_KEY,0)),0))</f>
        <v>0</v>
      </c>
      <c r="CR565" s="21">
        <f>IF(BI565&lt;&gt;"",IFERROR(INDEX(LMH_STEP,MATCH(BI565,LMH_KEY,0)),0),CK565)</f>
        <v>0</v>
      </c>
      <c r="CS565" s="21">
        <f>IF(BJ565&lt;&gt;"",IFERROR(INDEX(LMH_STEP,MATCH(BJ565,LMH_KEY,0)),0),CL565)</f>
        <v>0</v>
      </c>
      <c r="CT565" s="21">
        <f>IF(BK565&lt;&gt;"",IFERROR(INDEX(LMH_STEP,MATCH(BK565,LMH_KEY,0)),0),CM565)</f>
        <v>0</v>
      </c>
      <c r="CU565" s="21">
        <f>IF(BL565&lt;&gt;"",IFERROR(INDEX(LMH_STEP,MATCH(BL565,LMH_KEY,0)),0),CN565)</f>
        <v>-1</v>
      </c>
      <c r="CV565" s="21">
        <f>IF(BM565&lt;&gt;"",IFERROR(INDEX(LMH_STEP,MATCH(BM565,LMH_KEY,0)),0),CO565)</f>
        <v>0</v>
      </c>
      <c r="CW565" s="21">
        <f>IF(BN565&lt;&gt;"",IFERROR(INDEX(LMH_STEP,MATCH(BN565,LMH_KEY,0)),0),CP565)</f>
        <v>1</v>
      </c>
      <c r="CX565" s="21">
        <f>IF(BO565&lt;&gt;"",IFERROR(INDEX(LMH_STEP,MATCH(BO565,LMH_KEY,0)),0),CQ565)</f>
        <v>0</v>
      </c>
      <c r="CY565" s="21">
        <f>COUNTA(BI565:BO565)+IF(BP565&lt;&gt;"",1,0)+IFERROR(INDEX(RM_LCNT,MATCH($U565,RM_KEY,0)),0)</f>
        <v>0</v>
      </c>
      <c r="CZ565" s="21">
        <f>IF((BW565+BX565+BY565+BZ565+CA565+CB565+CC565)=0,0,(BW565*CK565+BX565*CL565+BY565*CM565+BZ565*CN565+CA565*CO565+CB565*CP565+CC565*CQ565)/(BW565+BX565+BY565+BZ565+CA565+CB565+CC565))</f>
        <v>0</v>
      </c>
      <c r="DA565" s="21">
        <f>IF((CD565+CE565+CF565+CG565+CH565+CI565+CJ565)=0,0,(CD565*CR565+CE565*CS565+CF565*CT565+CG565*CU565+CH565*CV565+CI565*CW565+CJ565*CX565)/(CD565+CE565+CF565+CG565+CH565+CI565+CJ565))</f>
        <v>0</v>
      </c>
    </row>
    <row r="566" ht="70" customHeight="1">
      <c r="A566" s="59" t="inlineStr">
        <is>
          <t>Corporate</t>
        </is>
      </c>
      <c r="B566" s="17" t="inlineStr">
        <is>
          <t>IT &amp; Infrastructure</t>
        </is>
      </c>
      <c r="C566" s="17" t="n">
        <v>3</v>
      </c>
      <c r="D566" s="17" t="inlineStr">
        <is>
          <t>IRIS2206</t>
        </is>
      </c>
      <c r="E566" s="17" t="inlineStr">
        <is>
          <t>Hemant Chordekar</t>
        </is>
      </c>
      <c r="F566" s="17" t="inlineStr">
        <is>
          <t>System Administrator</t>
        </is>
      </c>
      <c r="G566" s="17" t="inlineStr">
        <is>
          <t>Vikas Mithbawkar</t>
        </is>
      </c>
      <c r="H566" s="17" t="inlineStr">
        <is>
          <t>IRIS0038</t>
        </is>
      </c>
      <c r="I566" s="17" t="n">
        <v>20.7</v>
      </c>
      <c r="J566" s="17" t="inlineStr">
        <is>
          <t>Undergraduate</t>
        </is>
      </c>
      <c r="K566" s="17" t="n"/>
      <c r="L566" s="82" t="n"/>
      <c r="M566" s="83" t="n"/>
      <c r="N566" s="83" t="n"/>
      <c r="O566" s="83" t="inlineStr">
        <is>
          <t>Latest rating: Not rated · manager · 9-box: Not placed · manager</t>
        </is>
      </c>
      <c r="P566" s="83" t="n"/>
      <c r="Q566" s="84" t="inlineStr">
        <is>
          <t>Open ▸</t>
        </is>
      </c>
      <c r="R566" s="84" t="inlineStr">
        <is>
          <t>Card ▸</t>
        </is>
      </c>
      <c r="S566" s="85" t="inlineStr">
        <is>
          <t>IT &amp; Infrastructure</t>
        </is>
      </c>
      <c r="T566" s="86" t="inlineStr">
        <is>
          <t>Infrastructure &amp; Cloud Operations</t>
        </is>
      </c>
      <c r="U566" s="86" t="inlineStr">
        <is>
          <t>R052</t>
        </is>
      </c>
      <c r="V566" s="86" t="inlineStr">
        <is>
          <t>Infrastructure &amp; Cloud Operations · IC</t>
        </is>
      </c>
      <c r="W566" s="101" t="inlineStr">
        <is>
          <t>A3</t>
        </is>
      </c>
      <c r="X566" s="86" t="inlineStr">
        <is>
          <t>Band A · Practitioner</t>
        </is>
      </c>
      <c r="Y566" s="86" t="inlineStr">
        <is>
          <t>Senior System Administrator</t>
        </is>
      </c>
      <c r="Z566" s="100" t="inlineStr">
        <is>
          <t>Infrastructure Specialist → Senior System Administrator</t>
        </is>
      </c>
      <c r="AA566" s="86" t="inlineStr">
        <is>
          <t>Placed at A3 by the evidence: six ratings × market-derived weights and rules R1–R13 · no move needed for the reporting line</t>
        </is>
      </c>
      <c r="AB566" s="86" t="n"/>
      <c r="AC566" s="88" t="inlineStr">
        <is>
          <t>B1</t>
        </is>
      </c>
      <c r="AD566" s="21" t="inlineStr">
        <is>
          <t>High · 20.7 yrs vs market 2–5 yrs for A3</t>
        </is>
      </c>
      <c r="AE566" s="21" t="n"/>
      <c r="AF566" s="21" t="inlineStr">
        <is>
          <t>P2 · SFIA 3 Apply</t>
        </is>
      </c>
      <c r="AG566" s="89" t="str">
        <f>IFERROR(IF(INDEX(RM_I_C,MATCH($U566,RM_KEY,0))="","",INDEX(RM_I_C,MATCH($U566,RM_KEY,0))),"")</f>
        <v>H</v>
      </c>
      <c r="AH566" s="90" t="str">
        <f>IFERROR(IF(INDEX(RM_I_Au,MATCH($U566,RM_KEY,0))="","",INDEX(RM_I_Au,MATCH($U566,RM_KEY,0))),"")</f>
        <v>M</v>
      </c>
      <c r="AI566" s="90" t="str">
        <f>IFERROR(IF(INDEX(RM_I_Ac,MATCH($U566,RM_KEY,0))="","",INDEX(RM_I_Ac,MATCH($U566,RM_KEY,0))),"")</f>
        <v>L</v>
      </c>
      <c r="AJ566" s="90" t="str">
        <f>IFERROR(IF(INDEX(RM_I_L,MATCH($U566,RM_KEY,0))="","",INDEX(RM_I_L,MATCH($U566,RM_KEY,0))),"")</f>
        <v>L</v>
      </c>
      <c r="AK566" s="90" t="str">
        <f>IFERROR(IF(INDEX(RM_I_BI,MATCH($U566,RM_KEY,0))="","",INDEX(RM_I_BI,MATCH($U566,RM_KEY,0))),"")</f>
        <v>L</v>
      </c>
      <c r="AL566" s="90" t="str">
        <f>IFERROR(IF(INDEX(RM_I_Exp,MATCH($U566,RM_KEY,0))="","",INDEX(RM_I_Exp,MATCH($U566,RM_KEY,0))),"")</f>
        <v>L</v>
      </c>
      <c r="AM566" s="90" t="str">
        <f>IFERROR(IF(INDEX(RM_I_Edu,MATCH($U566,RM_KEY,0))="","",INDEX(RM_I_Edu,MATCH($U566,RM_KEY,0))),"")</f>
        <v>L</v>
      </c>
      <c r="AN566" s="91" t="str">
        <f>IFERROR(IF(INDEX(RM_M_C,MATCH($U566,RM_KEY,0))="","",INDEX(RM_M_C,MATCH($U566,RM_KEY,0))),"")</f>
        <v>H</v>
      </c>
      <c r="AO566" s="92" t="str">
        <f>IFERROR(IF(INDEX(RM_M_Au,MATCH($U566,RM_KEY,0))="","",INDEX(RM_M_Au,MATCH($U566,RM_KEY,0))),"")</f>
        <v>M</v>
      </c>
      <c r="AP566" s="92" t="str">
        <f>IFERROR(IF(INDEX(RM_M_Ac,MATCH($U566,RM_KEY,0))="","",INDEX(RM_M_Ac,MATCH($U566,RM_KEY,0))),"")</f>
        <v>M</v>
      </c>
      <c r="AQ566" s="92" t="str">
        <f>IFERROR(IF(INDEX(RM_M_L,MATCH($U566,RM_KEY,0))="","",INDEX(RM_M_L,MATCH($U566,RM_KEY,0))),"")</f>
        <v>L</v>
      </c>
      <c r="AR566" s="92" t="str">
        <f>IFERROR(IF(INDEX(RM_M_BI,MATCH($U566,RM_KEY,0))="","",INDEX(RM_M_BI,MATCH($U566,RM_KEY,0))),"")</f>
        <v>L</v>
      </c>
      <c r="AS566" s="92" t="str">
        <f>IFERROR(IF(INDEX(RM_M_Exp,MATCH($U566,RM_KEY,0))="","",INDEX(RM_M_Exp,MATCH($U566,RM_KEY,0))),"")</f>
        <v>L</v>
      </c>
      <c r="AT566" s="92" t="str">
        <f>IFERROR(IF(INDEX(RM_M_Edu,MATCH($U566,RM_KEY,0))="","",INDEX(RM_M_Edu,MATCH($U566,RM_KEY,0))),"")</f>
        <v>L</v>
      </c>
      <c r="AU566" s="93" t="str">
        <f>IFERROR(IF(INDEX(RM_L_C,MATCH($U566,RM_KEY,0))="","",INDEX(RM_L_C,MATCH($U566,RM_KEY,0))),"")</f>
        <v/>
      </c>
      <c r="AV566" s="94" t="str">
        <f>IFERROR(IF(INDEX(RM_L_Au,MATCH($U566,RM_KEY,0))="","",INDEX(RM_L_Au,MATCH($U566,RM_KEY,0))),"")</f>
        <v/>
      </c>
      <c r="AW566" s="94" t="str">
        <f>IFERROR(IF(INDEX(RM_L_Ac,MATCH($U566,RM_KEY,0))="","",INDEX(RM_L_Ac,MATCH($U566,RM_KEY,0))),"")</f>
        <v/>
      </c>
      <c r="AX566" s="94" t="str">
        <f>IFERROR(IF(INDEX(RM_L_L,MATCH($U566,RM_KEY,0))="","",INDEX(RM_L_L,MATCH($U566,RM_KEY,0))),"")</f>
        <v/>
      </c>
      <c r="AY566" s="94" t="str">
        <f>IFERROR(IF(INDEX(RM_L_BI,MATCH($U566,RM_KEY,0))="","",INDEX(RM_L_BI,MATCH($U566,RM_KEY,0))),"")</f>
        <v/>
      </c>
      <c r="AZ566" s="94" t="str">
        <f>IFERROR(IF(INDEX(RM_L_Exp,MATCH($U566,RM_KEY,0))="","",INDEX(RM_L_Exp,MATCH($U566,RM_KEY,0))),"")</f>
        <v/>
      </c>
      <c r="BA566" s="94" t="str">
        <f>IFERROR(IF(INDEX(RM_L_Edu,MATCH($U566,RM_KEY,0))="","",INDEX(RM_L_Edu,MATCH($U566,RM_KEY,0))),"")</f>
        <v/>
      </c>
      <c r="BB566" s="89" t="n"/>
      <c r="BC566" s="90" t="n"/>
      <c r="BD566" s="90" t="n"/>
      <c r="BE566" s="90" t="n"/>
      <c r="BF566" s="90" t="n"/>
      <c r="BG566" s="90" t="inlineStr">
        <is>
          <t>H</t>
        </is>
      </c>
      <c r="BH566" s="90" t="inlineStr">
        <is>
          <t>L</t>
        </is>
      </c>
      <c r="BI566" s="93" t="n"/>
      <c r="BJ566" s="94" t="n"/>
      <c r="BK566" s="94" t="n"/>
      <c r="BL566" s="94" t="n"/>
      <c r="BM566" s="94" t="n"/>
      <c r="BN566" s="94" t="n"/>
      <c r="BO566" s="94" t="n"/>
      <c r="BP566" s="63" t="n"/>
      <c r="BQ566" s="95" t="str">
        <f>IF(CY566=0,"",IF(BP566&lt;&gt;"",BP566,IF(LEFT(W566,1)="X",W566,IF(OR(W566="B+",W566="C+"),INDEX(LAD_PC,MAX(1,MIN(14,MATCH(W566,LAD_PC,0)+IF((DA566-CZ566)&gt;=0.5,1,IF((DA566-CZ566)&lt;=-0.5,-1,0))))),INDEX(LAD_STD,MAX(1,MIN(12,MATCH(W566,LAD_STD,0)+IF((DA566-CZ566)&gt;=0.5,1,IF((DA566-CZ566)&lt;=-0.5,-1,0)))))))))</f>
        <v/>
      </c>
      <c r="BR566" s="86" t="str">
        <f>IF(BQ566="","",IFERROR(CHOOSE(INDEX(B_RANK,MATCH(BQ566,B_LVL,0)),"Band A · Practitioner","Band B · Specialist / Manager","B+ · Player-Coach","Band C · Principal / Head","C+ · Player-Coach","Band D · Business leadership","Band E · Enterprise leadership"),"Band X · Consultant"))</f>
        <v/>
      </c>
      <c r="BS566" s="86" t="str">
        <f>IF(BQ566="","",IF(BQ566=W566,"• Same",IF(INDEX(B_VAL,MATCH(BQ566,B_LVL,0))&gt;INDEX(B_VAL,MATCH(W566,B_LVL,0)),"▲ Up","▼ Down")))</f>
        <v/>
      </c>
      <c r="BT566" s="95" t="str">
        <f>IF(BQ566&lt;&gt;"",BQ566,W566)</f>
        <v>A3</v>
      </c>
      <c r="BU566" s="86" t="str">
        <f>IFERROR(IF($H566="","—",IF(OR(LEFT(BT566,1)="X",LEFT(INDEX($BT$7:$BT$592,MATCH($H566,$D$7:$D$592,0)),1)="X"),"—",IF(AND(LEFT(BT566,1)="E",LEFT(INDEX($BT$7:$BT$592,MATCH($H566,$D$7:$D$592,0)),1)="E"),"Exception · Band E",IF(INDEX(B_VAL,MATCH(BT566,B_LVL,0))&gt;=INDEX(B_VAL,MATCH(INDEX($BT$7:$BT$592,MATCH($H566,$D$7:$D$592,0)),B_LVL,0)),"⚠ At or above the manager",IF(INDEX(B_RANK,MATCH(BT566,B_LVL,0))=INDEX(B_RANK,MATCH(INDEX($BT$7:$BT$592,MATCH($H566,$D$7:$D$592,0)),B_LVL,0)),"⚠ Same band as the manager","OK"))))),"—")</f>
        <v>OK</v>
      </c>
      <c r="BV566" s="64" t="n"/>
      <c r="BW566" s="20">
        <f>IFERROR(INDEX(LMH_PTS,MATCH(AG566,LMH_KEY,0)),0)</f>
        <v>9</v>
      </c>
      <c r="BX566" s="21">
        <f>IFERROR(INDEX(LMH_PTS,MATCH(AH566,LMH_KEY,0)),0)</f>
        <v>3</v>
      </c>
      <c r="BY566" s="21">
        <f>IFERROR(INDEX(LMH_PTS,MATCH(AI566,LMH_KEY,0)),0)</f>
        <v>1</v>
      </c>
      <c r="BZ566" s="21">
        <f>IFERROR(INDEX(LMH_PTS,MATCH(AJ566,LMH_KEY,0)),0)</f>
        <v>1</v>
      </c>
      <c r="CA566" s="21">
        <f>IFERROR(INDEX(LMH_PTS,MATCH(AK566,LMH_KEY,0)),0)</f>
        <v>1</v>
      </c>
      <c r="CB566" s="21">
        <f>IFERROR(INDEX(LMH_PTS,MATCH(AL566,LMH_KEY,0)),0)</f>
        <v>1</v>
      </c>
      <c r="CC566" s="21">
        <f>IFERROR(INDEX(LMH_PTS,MATCH(AM566,LMH_KEY,0)),0)</f>
        <v>1</v>
      </c>
      <c r="CD566" s="21">
        <f>IFERROR(INDEX(LMH_PTS,MATCH(IF(AU566&lt;&gt;"",AU566,AG566),LMH_KEY,0)),0)</f>
        <v>9</v>
      </c>
      <c r="CE566" s="21">
        <f>IFERROR(INDEX(LMH_PTS,MATCH(IF(AV566&lt;&gt;"",AV566,AH566),LMH_KEY,0)),0)</f>
        <v>3</v>
      </c>
      <c r="CF566" s="21">
        <f>IFERROR(INDEX(LMH_PTS,MATCH(IF(AW566&lt;&gt;"",AW566,AI566),LMH_KEY,0)),0)</f>
        <v>1</v>
      </c>
      <c r="CG566" s="21">
        <f>IFERROR(INDEX(LMH_PTS,MATCH(IF(AX566&lt;&gt;"",AX566,AJ566),LMH_KEY,0)),0)</f>
        <v>1</v>
      </c>
      <c r="CH566" s="21">
        <f>IFERROR(INDEX(LMH_PTS,MATCH(IF(AY566&lt;&gt;"",AY566,AK566),LMH_KEY,0)),0)</f>
        <v>1</v>
      </c>
      <c r="CI566" s="21">
        <f>IFERROR(INDEX(LMH_PTS,MATCH(IF(AZ566&lt;&gt;"",AZ566,AL566),LMH_KEY,0)),0)</f>
        <v>1</v>
      </c>
      <c r="CJ566" s="21">
        <f>IFERROR(INDEX(LMH_PTS,MATCH(IF(BA566&lt;&gt;"",BA566,AM566),LMH_KEY,0)),0)</f>
        <v>1</v>
      </c>
      <c r="CK566" s="21">
        <f>IF(BB566="",0,IFERROR(INDEX(LMH_STEP,MATCH(BB566,LMH_KEY,0)),0))</f>
        <v>0</v>
      </c>
      <c r="CL566" s="21">
        <f>IF(BC566="",0,IFERROR(INDEX(LMH_STEP,MATCH(BC566,LMH_KEY,0)),0))</f>
        <v>0</v>
      </c>
      <c r="CM566" s="21">
        <f>IF(BD566="",0,IFERROR(INDEX(LMH_STEP,MATCH(BD566,LMH_KEY,0)),0))</f>
        <v>0</v>
      </c>
      <c r="CN566" s="21">
        <f>IF(BE566="",0,IFERROR(INDEX(LMH_STEP,MATCH(BE566,LMH_KEY,0)),0))</f>
        <v>0</v>
      </c>
      <c r="CO566" s="21">
        <f>IF(BF566="",0,IFERROR(INDEX(LMH_STEP,MATCH(BF566,LMH_KEY,0)),0))</f>
        <v>0</v>
      </c>
      <c r="CP566" s="21">
        <f>IF(BG566="",0,IFERROR(INDEX(LMH_STEP,MATCH(BG566,LMH_KEY,0)),0))</f>
        <v>1</v>
      </c>
      <c r="CQ566" s="21">
        <f>IF(BH566="",0,IFERROR(INDEX(LMH_STEP,MATCH(BH566,LMH_KEY,0)),0))</f>
        <v>-1</v>
      </c>
      <c r="CR566" s="21">
        <f>IF(BI566&lt;&gt;"",IFERROR(INDEX(LMH_STEP,MATCH(BI566,LMH_KEY,0)),0),CK566)</f>
        <v>0</v>
      </c>
      <c r="CS566" s="21">
        <f>IF(BJ566&lt;&gt;"",IFERROR(INDEX(LMH_STEP,MATCH(BJ566,LMH_KEY,0)),0),CL566)</f>
        <v>0</v>
      </c>
      <c r="CT566" s="21">
        <f>IF(BK566&lt;&gt;"",IFERROR(INDEX(LMH_STEP,MATCH(BK566,LMH_KEY,0)),0),CM566)</f>
        <v>0</v>
      </c>
      <c r="CU566" s="21">
        <f>IF(BL566&lt;&gt;"",IFERROR(INDEX(LMH_STEP,MATCH(BL566,LMH_KEY,0)),0),CN566)</f>
        <v>0</v>
      </c>
      <c r="CV566" s="21">
        <f>IF(BM566&lt;&gt;"",IFERROR(INDEX(LMH_STEP,MATCH(BM566,LMH_KEY,0)),0),CO566)</f>
        <v>0</v>
      </c>
      <c r="CW566" s="21">
        <f>IF(BN566&lt;&gt;"",IFERROR(INDEX(LMH_STEP,MATCH(BN566,LMH_KEY,0)),0),CP566)</f>
        <v>1</v>
      </c>
      <c r="CX566" s="21">
        <f>IF(BO566&lt;&gt;"",IFERROR(INDEX(LMH_STEP,MATCH(BO566,LMH_KEY,0)),0),CQ566)</f>
        <v>-1</v>
      </c>
      <c r="CY566" s="21">
        <f>COUNTA(BI566:BO566)+IF(BP566&lt;&gt;"",1,0)+IFERROR(INDEX(RM_LCNT,MATCH($U566,RM_KEY,0)),0)</f>
        <v>0</v>
      </c>
      <c r="CZ566" s="21">
        <f>IF((BW566+BX566+BY566+BZ566+CA566+CB566+CC566)=0,0,(BW566*CK566+BX566*CL566+BY566*CM566+BZ566*CN566+CA566*CO566+CB566*CP566+CC566*CQ566)/(BW566+BX566+BY566+BZ566+CA566+CB566+CC566))</f>
        <v>0</v>
      </c>
      <c r="DA566" s="21">
        <f>IF((CD566+CE566+CF566+CG566+CH566+CI566+CJ566)=0,0,(CD566*CR566+CE566*CS566+CF566*CT566+CG566*CU566+CH566*CV566+CI566*CW566+CJ566*CX566)/(CD566+CE566+CF566+CG566+CH566+CI566+CJ566))</f>
        <v>0</v>
      </c>
    </row>
    <row r="567" ht="70" customHeight="1">
      <c r="A567" s="59" t="inlineStr">
        <is>
          <t>Corporate</t>
        </is>
      </c>
      <c r="B567" s="17" t="inlineStr">
        <is>
          <t>IT &amp; Infrastructure</t>
        </is>
      </c>
      <c r="C567" s="17" t="n">
        <v>3</v>
      </c>
      <c r="D567" s="17" t="inlineStr">
        <is>
          <t>IRISC298</t>
        </is>
      </c>
      <c r="E567" s="17" t="inlineStr">
        <is>
          <t>Ketan Balbhadra Yadav</t>
        </is>
      </c>
      <c r="F567" s="17" t="inlineStr">
        <is>
          <t>Consultant</t>
        </is>
      </c>
      <c r="G567" s="17" t="inlineStr">
        <is>
          <t>Vikas Mithbawkar</t>
        </is>
      </c>
      <c r="H567" s="17" t="inlineStr">
        <is>
          <t>IRIS0038</t>
        </is>
      </c>
      <c r="I567" s="17" t="n">
        <v>3.4</v>
      </c>
      <c r="J567" s="17" t="inlineStr">
        <is>
          <t>B.SC</t>
        </is>
      </c>
      <c r="K567" s="17" t="n"/>
      <c r="L567" s="82" t="inlineStr">
        <is>
          <t>20 of 20</t>
        </is>
      </c>
      <c r="M567" s="83" t="n"/>
      <c r="N567" s="83" t="n"/>
      <c r="O567" s="83" t="inlineStr">
        <is>
          <t>Latest rating: Not rated · manager · 9-box: Not placed · manager</t>
        </is>
      </c>
      <c r="P567" s="83" t="n"/>
      <c r="Q567" s="84" t="inlineStr">
        <is>
          <t>Open ▸</t>
        </is>
      </c>
      <c r="R567" s="84" t="inlineStr">
        <is>
          <t>Card ▸</t>
        </is>
      </c>
      <c r="S567" s="85" t="inlineStr">
        <is>
          <t>IT &amp; Infrastructure</t>
        </is>
      </c>
      <c r="T567" s="86" t="inlineStr">
        <is>
          <t>Infrastructure &amp; Cloud Operations</t>
        </is>
      </c>
      <c r="U567" s="86" t="inlineStr">
        <is>
          <t>R052</t>
        </is>
      </c>
      <c r="V567" s="86" t="inlineStr">
        <is>
          <t>Infrastructure &amp; Cloud Operations · IC</t>
        </is>
      </c>
      <c r="W567" s="101" t="inlineStr">
        <is>
          <t>A3</t>
        </is>
      </c>
      <c r="X567" s="86" t="inlineStr">
        <is>
          <t>Band A · Practitioner</t>
        </is>
      </c>
      <c r="Y567" s="86" t="inlineStr">
        <is>
          <t>Senior System Administrator</t>
        </is>
      </c>
      <c r="Z567" s="86" t="n"/>
      <c r="AA567" s="86" t="inlineStr">
        <is>
          <t>Placed at A3 by the evidence: six ratings × market-derived weights and rules R1–R13 · no move needed for the reporting line</t>
        </is>
      </c>
      <c r="AB567" s="86" t="n"/>
      <c r="AC567" s="88" t="inlineStr">
        <is>
          <t>A2</t>
        </is>
      </c>
      <c r="AD567" s="21" t="inlineStr">
        <is>
          <t>Medium · 3.4 yrs vs market 2–5 yrs for A3</t>
        </is>
      </c>
      <c r="AE567" s="21" t="n"/>
      <c r="AF567" s="21" t="inlineStr">
        <is>
          <t>P2 · SFIA 3 Apply</t>
        </is>
      </c>
      <c r="AG567" s="89" t="str">
        <f>IFERROR(IF(INDEX(RM_I_C,MATCH($U567,RM_KEY,0))="","",INDEX(RM_I_C,MATCH($U567,RM_KEY,0))),"")</f>
        <v>H</v>
      </c>
      <c r="AH567" s="90" t="str">
        <f>IFERROR(IF(INDEX(RM_I_Au,MATCH($U567,RM_KEY,0))="","",INDEX(RM_I_Au,MATCH($U567,RM_KEY,0))),"")</f>
        <v>M</v>
      </c>
      <c r="AI567" s="90" t="str">
        <f>IFERROR(IF(INDEX(RM_I_Ac,MATCH($U567,RM_KEY,0))="","",INDEX(RM_I_Ac,MATCH($U567,RM_KEY,0))),"")</f>
        <v>L</v>
      </c>
      <c r="AJ567" s="90" t="str">
        <f>IFERROR(IF(INDEX(RM_I_L,MATCH($U567,RM_KEY,0))="","",INDEX(RM_I_L,MATCH($U567,RM_KEY,0))),"")</f>
        <v>L</v>
      </c>
      <c r="AK567" s="90" t="str">
        <f>IFERROR(IF(INDEX(RM_I_BI,MATCH($U567,RM_KEY,0))="","",INDEX(RM_I_BI,MATCH($U567,RM_KEY,0))),"")</f>
        <v>L</v>
      </c>
      <c r="AL567" s="90" t="str">
        <f>IFERROR(IF(INDEX(RM_I_Exp,MATCH($U567,RM_KEY,0))="","",INDEX(RM_I_Exp,MATCH($U567,RM_KEY,0))),"")</f>
        <v>L</v>
      </c>
      <c r="AM567" s="90" t="str">
        <f>IFERROR(IF(INDEX(RM_I_Edu,MATCH($U567,RM_KEY,0))="","",INDEX(RM_I_Edu,MATCH($U567,RM_KEY,0))),"")</f>
        <v>L</v>
      </c>
      <c r="AN567" s="91" t="str">
        <f>IFERROR(IF(INDEX(RM_M_C,MATCH($U567,RM_KEY,0))="","",INDEX(RM_M_C,MATCH($U567,RM_KEY,0))),"")</f>
        <v>H</v>
      </c>
      <c r="AO567" s="92" t="str">
        <f>IFERROR(IF(INDEX(RM_M_Au,MATCH($U567,RM_KEY,0))="","",INDEX(RM_M_Au,MATCH($U567,RM_KEY,0))),"")</f>
        <v>M</v>
      </c>
      <c r="AP567" s="92" t="str">
        <f>IFERROR(IF(INDEX(RM_M_Ac,MATCH($U567,RM_KEY,0))="","",INDEX(RM_M_Ac,MATCH($U567,RM_KEY,0))),"")</f>
        <v>M</v>
      </c>
      <c r="AQ567" s="92" t="str">
        <f>IFERROR(IF(INDEX(RM_M_L,MATCH($U567,RM_KEY,0))="","",INDEX(RM_M_L,MATCH($U567,RM_KEY,0))),"")</f>
        <v>L</v>
      </c>
      <c r="AR567" s="92" t="str">
        <f>IFERROR(IF(INDEX(RM_M_BI,MATCH($U567,RM_KEY,0))="","",INDEX(RM_M_BI,MATCH($U567,RM_KEY,0))),"")</f>
        <v>L</v>
      </c>
      <c r="AS567" s="92" t="str">
        <f>IFERROR(IF(INDEX(RM_M_Exp,MATCH($U567,RM_KEY,0))="","",INDEX(RM_M_Exp,MATCH($U567,RM_KEY,0))),"")</f>
        <v>L</v>
      </c>
      <c r="AT567" s="92" t="str">
        <f>IFERROR(IF(INDEX(RM_M_Edu,MATCH($U567,RM_KEY,0))="","",INDEX(RM_M_Edu,MATCH($U567,RM_KEY,0))),"")</f>
        <v>L</v>
      </c>
      <c r="AU567" s="93" t="str">
        <f>IFERROR(IF(INDEX(RM_L_C,MATCH($U567,RM_KEY,0))="","",INDEX(RM_L_C,MATCH($U567,RM_KEY,0))),"")</f>
        <v/>
      </c>
      <c r="AV567" s="94" t="str">
        <f>IFERROR(IF(INDEX(RM_L_Au,MATCH($U567,RM_KEY,0))="","",INDEX(RM_L_Au,MATCH($U567,RM_KEY,0))),"")</f>
        <v/>
      </c>
      <c r="AW567" s="94" t="str">
        <f>IFERROR(IF(INDEX(RM_L_Ac,MATCH($U567,RM_KEY,0))="","",INDEX(RM_L_Ac,MATCH($U567,RM_KEY,0))),"")</f>
        <v/>
      </c>
      <c r="AX567" s="94" t="str">
        <f>IFERROR(IF(INDEX(RM_L_L,MATCH($U567,RM_KEY,0))="","",INDEX(RM_L_L,MATCH($U567,RM_KEY,0))),"")</f>
        <v/>
      </c>
      <c r="AY567" s="94" t="str">
        <f>IFERROR(IF(INDEX(RM_L_BI,MATCH($U567,RM_KEY,0))="","",INDEX(RM_L_BI,MATCH($U567,RM_KEY,0))),"")</f>
        <v/>
      </c>
      <c r="AZ567" s="94" t="str">
        <f>IFERROR(IF(INDEX(RM_L_Exp,MATCH($U567,RM_KEY,0))="","",INDEX(RM_L_Exp,MATCH($U567,RM_KEY,0))),"")</f>
        <v/>
      </c>
      <c r="BA567" s="94" t="str">
        <f>IFERROR(IF(INDEX(RM_L_Edu,MATCH($U567,RM_KEY,0))="","",INDEX(RM_L_Edu,MATCH($U567,RM_KEY,0))),"")</f>
        <v/>
      </c>
      <c r="BB567" s="89" t="n"/>
      <c r="BC567" s="90" t="n"/>
      <c r="BD567" s="90" t="n"/>
      <c r="BE567" s="90" t="n"/>
      <c r="BF567" s="90" t="n"/>
      <c r="BG567" s="90" t="inlineStr">
        <is>
          <t>M</t>
        </is>
      </c>
      <c r="BH567" s="90" t="inlineStr">
        <is>
          <t>M</t>
        </is>
      </c>
      <c r="BI567" s="93" t="n"/>
      <c r="BJ567" s="94" t="n"/>
      <c r="BK567" s="94" t="n"/>
      <c r="BL567" s="94" t="n"/>
      <c r="BM567" s="94" t="n"/>
      <c r="BN567" s="94" t="n"/>
      <c r="BO567" s="94" t="n"/>
      <c r="BP567" s="63" t="n"/>
      <c r="BQ567" s="95" t="str">
        <f>IF(CY567=0,"",IF(BP567&lt;&gt;"",BP567,IF(LEFT(W567,1)="X",W567,IF(OR(W567="B+",W567="C+"),INDEX(LAD_PC,MAX(1,MIN(14,MATCH(W567,LAD_PC,0)+IF((DA567-CZ567)&gt;=0.5,1,IF((DA567-CZ567)&lt;=-0.5,-1,0))))),INDEX(LAD_STD,MAX(1,MIN(12,MATCH(W567,LAD_STD,0)+IF((DA567-CZ567)&gt;=0.5,1,IF((DA567-CZ567)&lt;=-0.5,-1,0)))))))))</f>
        <v/>
      </c>
      <c r="BR567" s="86" t="str">
        <f>IF(BQ567="","",IFERROR(CHOOSE(INDEX(B_RANK,MATCH(BQ567,B_LVL,0)),"Band A · Practitioner","Band B · Specialist / Manager","B+ · Player-Coach","Band C · Principal / Head","C+ · Player-Coach","Band D · Business leadership","Band E · Enterprise leadership"),"Band X · Consultant"))</f>
        <v/>
      </c>
      <c r="BS567" s="86" t="str">
        <f>IF(BQ567="","",IF(BQ567=W567,"• Same",IF(INDEX(B_VAL,MATCH(BQ567,B_LVL,0))&gt;INDEX(B_VAL,MATCH(W567,B_LVL,0)),"▲ Up","▼ Down")))</f>
        <v/>
      </c>
      <c r="BT567" s="95" t="str">
        <f>IF(BQ567&lt;&gt;"",BQ567,W567)</f>
        <v>A3</v>
      </c>
      <c r="BU567" s="86" t="str">
        <f>IFERROR(IF($H567="","—",IF(OR(LEFT(BT567,1)="X",LEFT(INDEX($BT$7:$BT$592,MATCH($H567,$D$7:$D$592,0)),1)="X"),"—",IF(AND(LEFT(BT567,1)="E",LEFT(INDEX($BT$7:$BT$592,MATCH($H567,$D$7:$D$592,0)),1)="E"),"Exception · Band E",IF(INDEX(B_VAL,MATCH(BT567,B_LVL,0))&gt;=INDEX(B_VAL,MATCH(INDEX($BT$7:$BT$592,MATCH($H567,$D$7:$D$592,0)),B_LVL,0)),"⚠ At or above the manager",IF(INDEX(B_RANK,MATCH(BT567,B_LVL,0))=INDEX(B_RANK,MATCH(INDEX($BT$7:$BT$592,MATCH($H567,$D$7:$D$592,0)),B_LVL,0)),"⚠ Same band as the manager","OK"))))),"—")</f>
        <v>OK</v>
      </c>
      <c r="BV567" s="64" t="n"/>
      <c r="BW567" s="20">
        <f>IFERROR(INDEX(LMH_PTS,MATCH(AG567,LMH_KEY,0)),0)</f>
        <v>9</v>
      </c>
      <c r="BX567" s="21">
        <f>IFERROR(INDEX(LMH_PTS,MATCH(AH567,LMH_KEY,0)),0)</f>
        <v>3</v>
      </c>
      <c r="BY567" s="21">
        <f>IFERROR(INDEX(LMH_PTS,MATCH(AI567,LMH_KEY,0)),0)</f>
        <v>1</v>
      </c>
      <c r="BZ567" s="21">
        <f>IFERROR(INDEX(LMH_PTS,MATCH(AJ567,LMH_KEY,0)),0)</f>
        <v>1</v>
      </c>
      <c r="CA567" s="21">
        <f>IFERROR(INDEX(LMH_PTS,MATCH(AK567,LMH_KEY,0)),0)</f>
        <v>1</v>
      </c>
      <c r="CB567" s="21">
        <f>IFERROR(INDEX(LMH_PTS,MATCH(AL567,LMH_KEY,0)),0)</f>
        <v>1</v>
      </c>
      <c r="CC567" s="21">
        <f>IFERROR(INDEX(LMH_PTS,MATCH(AM567,LMH_KEY,0)),0)</f>
        <v>1</v>
      </c>
      <c r="CD567" s="21">
        <f>IFERROR(INDEX(LMH_PTS,MATCH(IF(AU567&lt;&gt;"",AU567,AG567),LMH_KEY,0)),0)</f>
        <v>9</v>
      </c>
      <c r="CE567" s="21">
        <f>IFERROR(INDEX(LMH_PTS,MATCH(IF(AV567&lt;&gt;"",AV567,AH567),LMH_KEY,0)),0)</f>
        <v>3</v>
      </c>
      <c r="CF567" s="21">
        <f>IFERROR(INDEX(LMH_PTS,MATCH(IF(AW567&lt;&gt;"",AW567,AI567),LMH_KEY,0)),0)</f>
        <v>1</v>
      </c>
      <c r="CG567" s="21">
        <f>IFERROR(INDEX(LMH_PTS,MATCH(IF(AX567&lt;&gt;"",AX567,AJ567),LMH_KEY,0)),0)</f>
        <v>1</v>
      </c>
      <c r="CH567" s="21">
        <f>IFERROR(INDEX(LMH_PTS,MATCH(IF(AY567&lt;&gt;"",AY567,AK567),LMH_KEY,0)),0)</f>
        <v>1</v>
      </c>
      <c r="CI567" s="21">
        <f>IFERROR(INDEX(LMH_PTS,MATCH(IF(AZ567&lt;&gt;"",AZ567,AL567),LMH_KEY,0)),0)</f>
        <v>1</v>
      </c>
      <c r="CJ567" s="21">
        <f>IFERROR(INDEX(LMH_PTS,MATCH(IF(BA567&lt;&gt;"",BA567,AM567),LMH_KEY,0)),0)</f>
        <v>1</v>
      </c>
      <c r="CK567" s="21">
        <f>IF(BB567="",0,IFERROR(INDEX(LMH_STEP,MATCH(BB567,LMH_KEY,0)),0))</f>
        <v>0</v>
      </c>
      <c r="CL567" s="21">
        <f>IF(BC567="",0,IFERROR(INDEX(LMH_STEP,MATCH(BC567,LMH_KEY,0)),0))</f>
        <v>0</v>
      </c>
      <c r="CM567" s="21">
        <f>IF(BD567="",0,IFERROR(INDEX(LMH_STEP,MATCH(BD567,LMH_KEY,0)),0))</f>
        <v>0</v>
      </c>
      <c r="CN567" s="21">
        <f>IF(BE567="",0,IFERROR(INDEX(LMH_STEP,MATCH(BE567,LMH_KEY,0)),0))</f>
        <v>0</v>
      </c>
      <c r="CO567" s="21">
        <f>IF(BF567="",0,IFERROR(INDEX(LMH_STEP,MATCH(BF567,LMH_KEY,0)),0))</f>
        <v>0</v>
      </c>
      <c r="CP567" s="21">
        <f>IF(BG567="",0,IFERROR(INDEX(LMH_STEP,MATCH(BG567,LMH_KEY,0)),0))</f>
        <v>0</v>
      </c>
      <c r="CQ567" s="21">
        <f>IF(BH567="",0,IFERROR(INDEX(LMH_STEP,MATCH(BH567,LMH_KEY,0)),0))</f>
        <v>0</v>
      </c>
      <c r="CR567" s="21">
        <f>IF(BI567&lt;&gt;"",IFERROR(INDEX(LMH_STEP,MATCH(BI567,LMH_KEY,0)),0),CK567)</f>
        <v>0</v>
      </c>
      <c r="CS567" s="21">
        <f>IF(BJ567&lt;&gt;"",IFERROR(INDEX(LMH_STEP,MATCH(BJ567,LMH_KEY,0)),0),CL567)</f>
        <v>0</v>
      </c>
      <c r="CT567" s="21">
        <f>IF(BK567&lt;&gt;"",IFERROR(INDEX(LMH_STEP,MATCH(BK567,LMH_KEY,0)),0),CM567)</f>
        <v>0</v>
      </c>
      <c r="CU567" s="21">
        <f>IF(BL567&lt;&gt;"",IFERROR(INDEX(LMH_STEP,MATCH(BL567,LMH_KEY,0)),0),CN567)</f>
        <v>0</v>
      </c>
      <c r="CV567" s="21">
        <f>IF(BM567&lt;&gt;"",IFERROR(INDEX(LMH_STEP,MATCH(BM567,LMH_KEY,0)),0),CO567)</f>
        <v>0</v>
      </c>
      <c r="CW567" s="21">
        <f>IF(BN567&lt;&gt;"",IFERROR(INDEX(LMH_STEP,MATCH(BN567,LMH_KEY,0)),0),CP567)</f>
        <v>0</v>
      </c>
      <c r="CX567" s="21">
        <f>IF(BO567&lt;&gt;"",IFERROR(INDEX(LMH_STEP,MATCH(BO567,LMH_KEY,0)),0),CQ567)</f>
        <v>0</v>
      </c>
      <c r="CY567" s="21">
        <f>COUNTA(BI567:BO567)+IF(BP567&lt;&gt;"",1,0)+IFERROR(INDEX(RM_LCNT,MATCH($U567,RM_KEY,0)),0)</f>
        <v>0</v>
      </c>
      <c r="CZ567" s="21">
        <f>IF((BW567+BX567+BY567+BZ567+CA567+CB567+CC567)=0,0,(BW567*CK567+BX567*CL567+BY567*CM567+BZ567*CN567+CA567*CO567+CB567*CP567+CC567*CQ567)/(BW567+BX567+BY567+BZ567+CA567+CB567+CC567))</f>
        <v>0</v>
      </c>
      <c r="DA567" s="21">
        <f>IF((CD567+CE567+CF567+CG567+CH567+CI567+CJ567)=0,0,(CD567*CR567+CE567*CS567+CF567*CT567+CG567*CU567+CH567*CV567+CI567*CW567+CJ567*CX567)/(CD567+CE567+CF567+CG567+CH567+CI567+CJ567))</f>
        <v>0</v>
      </c>
    </row>
    <row r="568" ht="70" customHeight="1">
      <c r="A568" s="59" t="inlineStr">
        <is>
          <t>Corporate</t>
        </is>
      </c>
      <c r="B568" s="17" t="inlineStr">
        <is>
          <t>IT &amp; Infrastructure</t>
        </is>
      </c>
      <c r="C568" s="17" t="n">
        <v>3</v>
      </c>
      <c r="D568" s="17" t="inlineStr">
        <is>
          <t>IRIS1998</t>
        </is>
      </c>
      <c r="E568" s="17" t="inlineStr">
        <is>
          <t>Nimit Sadafal</t>
        </is>
      </c>
      <c r="F568" s="17" t="inlineStr">
        <is>
          <t>System Administrator</t>
        </is>
      </c>
      <c r="G568" s="17" t="inlineStr">
        <is>
          <t>Vikas Mithbawkar</t>
        </is>
      </c>
      <c r="H568" s="17" t="inlineStr">
        <is>
          <t>IRIS0038</t>
        </is>
      </c>
      <c r="I568" s="17" t="n">
        <v>13.6</v>
      </c>
      <c r="J568" s="17" t="inlineStr">
        <is>
          <t>B.E</t>
        </is>
      </c>
      <c r="K568" s="17" t="n"/>
      <c r="L568" s="82" t="inlineStr">
        <is>
          <t>20 of 20</t>
        </is>
      </c>
      <c r="M568" s="83" t="n"/>
      <c r="N568" s="83" t="n"/>
      <c r="O568" s="83" t="inlineStr">
        <is>
          <t>Latest rating: Not rated · manager · 9-box: Not placed · manager</t>
        </is>
      </c>
      <c r="P568" s="83" t="inlineStr">
        <is>
          <t>Complexity &amp; Expertise: A2: Maintains DNS records, raises CRFs for port/URL access and SMAX tickets, monitors server utilisation → moved down 0.5
Autonomy &amp; Decision: A2: Raises DNS change requests and tickets, answers DIT queries; changes go through CRF process → moved down 0.5
Accountability &amp; Impact: A3: RBI website accessibility issues; prepares RCA and answers the client · DIT for incidents → matches the start
Leadership &amp; Strategy: A1: No guiding or leading of others described → moved down 0.5</t>
        </is>
      </c>
      <c r="Q568" s="84" t="inlineStr">
        <is>
          <t>Open ▸</t>
        </is>
      </c>
      <c r="R568" s="84" t="inlineStr">
        <is>
          <t>Card ▸</t>
        </is>
      </c>
      <c r="S568" s="85" t="inlineStr">
        <is>
          <t>IT &amp; Infrastructure</t>
        </is>
      </c>
      <c r="T568" s="86" t="inlineStr">
        <is>
          <t>Infrastructure &amp; Cloud Operations</t>
        </is>
      </c>
      <c r="U568" s="86" t="inlineStr">
        <is>
          <t>R052</t>
        </is>
      </c>
      <c r="V568" s="86" t="inlineStr">
        <is>
          <t>Infrastructure &amp; Cloud Operations · IC</t>
        </is>
      </c>
      <c r="W568" s="101" t="inlineStr">
        <is>
          <t>A3</t>
        </is>
      </c>
      <c r="X568" s="86" t="inlineStr">
        <is>
          <t>Band A · Practitioner</t>
        </is>
      </c>
      <c r="Y568" s="86" t="inlineStr">
        <is>
          <t>Senior System Administrator</t>
        </is>
      </c>
      <c r="Z568" s="86" t="n"/>
      <c r="AA568" s="86" t="inlineStr">
        <is>
          <t>Placed at A3 by the evidence: six ratings × market-derived weights and rules R1–R13 · no move needed for the reporting line</t>
        </is>
      </c>
      <c r="AB568" s="86" t="n"/>
      <c r="AC568" s="88" t="inlineStr">
        <is>
          <t>A3</t>
        </is>
      </c>
      <c r="AD568" s="21" t="inlineStr">
        <is>
          <t>High · 13.6 yrs vs market 2–5 yrs for A3</t>
        </is>
      </c>
      <c r="AE568" s="21" t="n"/>
      <c r="AF568" s="21" t="inlineStr">
        <is>
          <t>P2 · SFIA 3 Apply</t>
        </is>
      </c>
      <c r="AG568" s="89" t="str">
        <f>IFERROR(IF(INDEX(RM_I_C,MATCH($U568,RM_KEY,0))="","",INDEX(RM_I_C,MATCH($U568,RM_KEY,0))),"")</f>
        <v>H</v>
      </c>
      <c r="AH568" s="90" t="str">
        <f>IFERROR(IF(INDEX(RM_I_Au,MATCH($U568,RM_KEY,0))="","",INDEX(RM_I_Au,MATCH($U568,RM_KEY,0))),"")</f>
        <v>M</v>
      </c>
      <c r="AI568" s="90" t="str">
        <f>IFERROR(IF(INDEX(RM_I_Ac,MATCH($U568,RM_KEY,0))="","",INDEX(RM_I_Ac,MATCH($U568,RM_KEY,0))),"")</f>
        <v>L</v>
      </c>
      <c r="AJ568" s="90" t="str">
        <f>IFERROR(IF(INDEX(RM_I_L,MATCH($U568,RM_KEY,0))="","",INDEX(RM_I_L,MATCH($U568,RM_KEY,0))),"")</f>
        <v>L</v>
      </c>
      <c r="AK568" s="90" t="str">
        <f>IFERROR(IF(INDEX(RM_I_BI,MATCH($U568,RM_KEY,0))="","",INDEX(RM_I_BI,MATCH($U568,RM_KEY,0))),"")</f>
        <v>L</v>
      </c>
      <c r="AL568" s="90" t="str">
        <f>IFERROR(IF(INDEX(RM_I_Exp,MATCH($U568,RM_KEY,0))="","",INDEX(RM_I_Exp,MATCH($U568,RM_KEY,0))),"")</f>
        <v>L</v>
      </c>
      <c r="AM568" s="90" t="str">
        <f>IFERROR(IF(INDEX(RM_I_Edu,MATCH($U568,RM_KEY,0))="","",INDEX(RM_I_Edu,MATCH($U568,RM_KEY,0))),"")</f>
        <v>L</v>
      </c>
      <c r="AN568" s="91" t="str">
        <f>IFERROR(IF(INDEX(RM_M_C,MATCH($U568,RM_KEY,0))="","",INDEX(RM_M_C,MATCH($U568,RM_KEY,0))),"")</f>
        <v>H</v>
      </c>
      <c r="AO568" s="92" t="str">
        <f>IFERROR(IF(INDEX(RM_M_Au,MATCH($U568,RM_KEY,0))="","",INDEX(RM_M_Au,MATCH($U568,RM_KEY,0))),"")</f>
        <v>M</v>
      </c>
      <c r="AP568" s="92" t="str">
        <f>IFERROR(IF(INDEX(RM_M_Ac,MATCH($U568,RM_KEY,0))="","",INDEX(RM_M_Ac,MATCH($U568,RM_KEY,0))),"")</f>
        <v>M</v>
      </c>
      <c r="AQ568" s="92" t="str">
        <f>IFERROR(IF(INDEX(RM_M_L,MATCH($U568,RM_KEY,0))="","",INDEX(RM_M_L,MATCH($U568,RM_KEY,0))),"")</f>
        <v>L</v>
      </c>
      <c r="AR568" s="92" t="str">
        <f>IFERROR(IF(INDEX(RM_M_BI,MATCH($U568,RM_KEY,0))="","",INDEX(RM_M_BI,MATCH($U568,RM_KEY,0))),"")</f>
        <v>L</v>
      </c>
      <c r="AS568" s="92" t="str">
        <f>IFERROR(IF(INDEX(RM_M_Exp,MATCH($U568,RM_KEY,0))="","",INDEX(RM_M_Exp,MATCH($U568,RM_KEY,0))),"")</f>
        <v>L</v>
      </c>
      <c r="AT568" s="92" t="str">
        <f>IFERROR(IF(INDEX(RM_M_Edu,MATCH($U568,RM_KEY,0))="","",INDEX(RM_M_Edu,MATCH($U568,RM_KEY,0))),"")</f>
        <v>L</v>
      </c>
      <c r="AU568" s="93" t="str">
        <f>IFERROR(IF(INDEX(RM_L_C,MATCH($U568,RM_KEY,0))="","",INDEX(RM_L_C,MATCH($U568,RM_KEY,0))),"")</f>
        <v/>
      </c>
      <c r="AV568" s="94" t="str">
        <f>IFERROR(IF(INDEX(RM_L_Au,MATCH($U568,RM_KEY,0))="","",INDEX(RM_L_Au,MATCH($U568,RM_KEY,0))),"")</f>
        <v/>
      </c>
      <c r="AW568" s="94" t="str">
        <f>IFERROR(IF(INDEX(RM_L_Ac,MATCH($U568,RM_KEY,0))="","",INDEX(RM_L_Ac,MATCH($U568,RM_KEY,0))),"")</f>
        <v/>
      </c>
      <c r="AX568" s="94" t="str">
        <f>IFERROR(IF(INDEX(RM_L_L,MATCH($U568,RM_KEY,0))="","",INDEX(RM_L_L,MATCH($U568,RM_KEY,0))),"")</f>
        <v/>
      </c>
      <c r="AY568" s="94" t="str">
        <f>IFERROR(IF(INDEX(RM_L_BI,MATCH($U568,RM_KEY,0))="","",INDEX(RM_L_BI,MATCH($U568,RM_KEY,0))),"")</f>
        <v/>
      </c>
      <c r="AZ568" s="94" t="str">
        <f>IFERROR(IF(INDEX(RM_L_Exp,MATCH($U568,RM_KEY,0))="","",INDEX(RM_L_Exp,MATCH($U568,RM_KEY,0))),"")</f>
        <v/>
      </c>
      <c r="BA568" s="94" t="str">
        <f>IFERROR(IF(INDEX(RM_L_Edu,MATCH($U568,RM_KEY,0))="","",INDEX(RM_L_Edu,MATCH($U568,RM_KEY,0))),"")</f>
        <v/>
      </c>
      <c r="BB568" s="89" t="inlineStr">
        <is>
          <t>M</t>
        </is>
      </c>
      <c r="BC568" s="90" t="inlineStr">
        <is>
          <t>M</t>
        </is>
      </c>
      <c r="BD568" s="90" t="inlineStr">
        <is>
          <t>M</t>
        </is>
      </c>
      <c r="BE568" s="90" t="inlineStr">
        <is>
          <t>L</t>
        </is>
      </c>
      <c r="BF568" s="90" t="n"/>
      <c r="BG568" s="90" t="inlineStr">
        <is>
          <t>H</t>
        </is>
      </c>
      <c r="BH568" s="90" t="inlineStr">
        <is>
          <t>M</t>
        </is>
      </c>
      <c r="BI568" s="93" t="n"/>
      <c r="BJ568" s="94" t="n"/>
      <c r="BK568" s="94" t="n"/>
      <c r="BL568" s="94" t="n"/>
      <c r="BM568" s="94" t="n"/>
      <c r="BN568" s="94" t="n"/>
      <c r="BO568" s="94" t="n"/>
      <c r="BP568" s="63" t="n"/>
      <c r="BQ568" s="95" t="str">
        <f>IF(CY568=0,"",IF(BP568&lt;&gt;"",BP568,IF(LEFT(W568,1)="X",W568,IF(OR(W568="B+",W568="C+"),INDEX(LAD_PC,MAX(1,MIN(14,MATCH(W568,LAD_PC,0)+IF((DA568-CZ568)&gt;=0.5,1,IF((DA568-CZ568)&lt;=-0.5,-1,0))))),INDEX(LAD_STD,MAX(1,MIN(12,MATCH(W568,LAD_STD,0)+IF((DA568-CZ568)&gt;=0.5,1,IF((DA568-CZ568)&lt;=-0.5,-1,0)))))))))</f>
        <v/>
      </c>
      <c r="BR568" s="86" t="str">
        <f>IF(BQ568="","",IFERROR(CHOOSE(INDEX(B_RANK,MATCH(BQ568,B_LVL,0)),"Band A · Practitioner","Band B · Specialist / Manager","B+ · Player-Coach","Band C · Principal / Head","C+ · Player-Coach","Band D · Business leadership","Band E · Enterprise leadership"),"Band X · Consultant"))</f>
        <v/>
      </c>
      <c r="BS568" s="86" t="str">
        <f>IF(BQ568="","",IF(BQ568=W568,"• Same",IF(INDEX(B_VAL,MATCH(BQ568,B_LVL,0))&gt;INDEX(B_VAL,MATCH(W568,B_LVL,0)),"▲ Up","▼ Down")))</f>
        <v/>
      </c>
      <c r="BT568" s="95" t="str">
        <f>IF(BQ568&lt;&gt;"",BQ568,W568)</f>
        <v>A3</v>
      </c>
      <c r="BU568" s="86" t="str">
        <f>IFERROR(IF($H568="","—",IF(OR(LEFT(BT568,1)="X",LEFT(INDEX($BT$7:$BT$592,MATCH($H568,$D$7:$D$592,0)),1)="X"),"—",IF(AND(LEFT(BT568,1)="E",LEFT(INDEX($BT$7:$BT$592,MATCH($H568,$D$7:$D$592,0)),1)="E"),"Exception · Band E",IF(INDEX(B_VAL,MATCH(BT568,B_LVL,0))&gt;=INDEX(B_VAL,MATCH(INDEX($BT$7:$BT$592,MATCH($H568,$D$7:$D$592,0)),B_LVL,0)),"⚠ At or above the manager",IF(INDEX(B_RANK,MATCH(BT568,B_LVL,0))=INDEX(B_RANK,MATCH(INDEX($BT$7:$BT$592,MATCH($H568,$D$7:$D$592,0)),B_LVL,0)),"⚠ Same band as the manager","OK"))))),"—")</f>
        <v>OK</v>
      </c>
      <c r="BV568" s="64" t="n"/>
      <c r="BW568" s="20">
        <f>IFERROR(INDEX(LMH_PTS,MATCH(AG568,LMH_KEY,0)),0)</f>
        <v>9</v>
      </c>
      <c r="BX568" s="21">
        <f>IFERROR(INDEX(LMH_PTS,MATCH(AH568,LMH_KEY,0)),0)</f>
        <v>3</v>
      </c>
      <c r="BY568" s="21">
        <f>IFERROR(INDEX(LMH_PTS,MATCH(AI568,LMH_KEY,0)),0)</f>
        <v>1</v>
      </c>
      <c r="BZ568" s="21">
        <f>IFERROR(INDEX(LMH_PTS,MATCH(AJ568,LMH_KEY,0)),0)</f>
        <v>1</v>
      </c>
      <c r="CA568" s="21">
        <f>IFERROR(INDEX(LMH_PTS,MATCH(AK568,LMH_KEY,0)),0)</f>
        <v>1</v>
      </c>
      <c r="CB568" s="21">
        <f>IFERROR(INDEX(LMH_PTS,MATCH(AL568,LMH_KEY,0)),0)</f>
        <v>1</v>
      </c>
      <c r="CC568" s="21">
        <f>IFERROR(INDEX(LMH_PTS,MATCH(AM568,LMH_KEY,0)),0)</f>
        <v>1</v>
      </c>
      <c r="CD568" s="21">
        <f>IFERROR(INDEX(LMH_PTS,MATCH(IF(AU568&lt;&gt;"",AU568,AG568),LMH_KEY,0)),0)</f>
        <v>9</v>
      </c>
      <c r="CE568" s="21">
        <f>IFERROR(INDEX(LMH_PTS,MATCH(IF(AV568&lt;&gt;"",AV568,AH568),LMH_KEY,0)),0)</f>
        <v>3</v>
      </c>
      <c r="CF568" s="21">
        <f>IFERROR(INDEX(LMH_PTS,MATCH(IF(AW568&lt;&gt;"",AW568,AI568),LMH_KEY,0)),0)</f>
        <v>1</v>
      </c>
      <c r="CG568" s="21">
        <f>IFERROR(INDEX(LMH_PTS,MATCH(IF(AX568&lt;&gt;"",AX568,AJ568),LMH_KEY,0)),0)</f>
        <v>1</v>
      </c>
      <c r="CH568" s="21">
        <f>IFERROR(INDEX(LMH_PTS,MATCH(IF(AY568&lt;&gt;"",AY568,AK568),LMH_KEY,0)),0)</f>
        <v>1</v>
      </c>
      <c r="CI568" s="21">
        <f>IFERROR(INDEX(LMH_PTS,MATCH(IF(AZ568&lt;&gt;"",AZ568,AL568),LMH_KEY,0)),0)</f>
        <v>1</v>
      </c>
      <c r="CJ568" s="21">
        <f>IFERROR(INDEX(LMH_PTS,MATCH(IF(BA568&lt;&gt;"",BA568,AM568),LMH_KEY,0)),0)</f>
        <v>1</v>
      </c>
      <c r="CK568" s="21">
        <f>IF(BB568="",0,IFERROR(INDEX(LMH_STEP,MATCH(BB568,LMH_KEY,0)),0))</f>
        <v>0</v>
      </c>
      <c r="CL568" s="21">
        <f>IF(BC568="",0,IFERROR(INDEX(LMH_STEP,MATCH(BC568,LMH_KEY,0)),0))</f>
        <v>0</v>
      </c>
      <c r="CM568" s="21">
        <f>IF(BD568="",0,IFERROR(INDEX(LMH_STEP,MATCH(BD568,LMH_KEY,0)),0))</f>
        <v>0</v>
      </c>
      <c r="CN568" s="21">
        <f>IF(BE568="",0,IFERROR(INDEX(LMH_STEP,MATCH(BE568,LMH_KEY,0)),0))</f>
        <v>-1</v>
      </c>
      <c r="CO568" s="21">
        <f>IF(BF568="",0,IFERROR(INDEX(LMH_STEP,MATCH(BF568,LMH_KEY,0)),0))</f>
        <v>0</v>
      </c>
      <c r="CP568" s="21">
        <f>IF(BG568="",0,IFERROR(INDEX(LMH_STEP,MATCH(BG568,LMH_KEY,0)),0))</f>
        <v>1</v>
      </c>
      <c r="CQ568" s="21">
        <f>IF(BH568="",0,IFERROR(INDEX(LMH_STEP,MATCH(BH568,LMH_KEY,0)),0))</f>
        <v>0</v>
      </c>
      <c r="CR568" s="21">
        <f>IF(BI568&lt;&gt;"",IFERROR(INDEX(LMH_STEP,MATCH(BI568,LMH_KEY,0)),0),CK568)</f>
        <v>0</v>
      </c>
      <c r="CS568" s="21">
        <f>IF(BJ568&lt;&gt;"",IFERROR(INDEX(LMH_STEP,MATCH(BJ568,LMH_KEY,0)),0),CL568)</f>
        <v>0</v>
      </c>
      <c r="CT568" s="21">
        <f>IF(BK568&lt;&gt;"",IFERROR(INDEX(LMH_STEP,MATCH(BK568,LMH_KEY,0)),0),CM568)</f>
        <v>0</v>
      </c>
      <c r="CU568" s="21">
        <f>IF(BL568&lt;&gt;"",IFERROR(INDEX(LMH_STEP,MATCH(BL568,LMH_KEY,0)),0),CN568)</f>
        <v>-1</v>
      </c>
      <c r="CV568" s="21">
        <f>IF(BM568&lt;&gt;"",IFERROR(INDEX(LMH_STEP,MATCH(BM568,LMH_KEY,0)),0),CO568)</f>
        <v>0</v>
      </c>
      <c r="CW568" s="21">
        <f>IF(BN568&lt;&gt;"",IFERROR(INDEX(LMH_STEP,MATCH(BN568,LMH_KEY,0)),0),CP568)</f>
        <v>1</v>
      </c>
      <c r="CX568" s="21">
        <f>IF(BO568&lt;&gt;"",IFERROR(INDEX(LMH_STEP,MATCH(BO568,LMH_KEY,0)),0),CQ568)</f>
        <v>0</v>
      </c>
      <c r="CY568" s="21">
        <f>COUNTA(BI568:BO568)+IF(BP568&lt;&gt;"",1,0)+IFERROR(INDEX(RM_LCNT,MATCH($U568,RM_KEY,0)),0)</f>
        <v>0</v>
      </c>
      <c r="CZ568" s="21">
        <f>IF((BW568+BX568+BY568+BZ568+CA568+CB568+CC568)=0,0,(BW568*CK568+BX568*CL568+BY568*CM568+BZ568*CN568+CA568*CO568+CB568*CP568+CC568*CQ568)/(BW568+BX568+BY568+BZ568+CA568+CB568+CC568))</f>
        <v>0</v>
      </c>
      <c r="DA568" s="21">
        <f>IF((CD568+CE568+CF568+CG568+CH568+CI568+CJ568)=0,0,(CD568*CR568+CE568*CS568+CF568*CT568+CG568*CU568+CH568*CV568+CI568*CW568+CJ568*CX568)/(CD568+CE568+CF568+CG568+CH568+CI568+CJ568))</f>
        <v>0</v>
      </c>
    </row>
    <row r="569" ht="70" customHeight="1">
      <c r="A569" s="59" t="inlineStr">
        <is>
          <t>Corporate</t>
        </is>
      </c>
      <c r="B569" s="17" t="inlineStr">
        <is>
          <t>IT &amp; Infrastructure</t>
        </is>
      </c>
      <c r="C569" s="17" t="n">
        <v>2</v>
      </c>
      <c r="D569" s="17" t="inlineStr">
        <is>
          <t>IRIS2099</t>
        </is>
      </c>
      <c r="E569" s="17" t="inlineStr">
        <is>
          <t>Parthiban Thangaraj</t>
        </is>
      </c>
      <c r="F569" s="17" t="inlineStr">
        <is>
          <t>Senior Software Engineer</t>
        </is>
      </c>
      <c r="G569" s="17" t="inlineStr">
        <is>
          <t>Mahesh Tilave</t>
        </is>
      </c>
      <c r="H569" s="17" t="inlineStr">
        <is>
          <t>IRIS2103</t>
        </is>
      </c>
      <c r="I569" s="17" t="n">
        <v>9.800000000000001</v>
      </c>
      <c r="J569" s="17" t="inlineStr">
        <is>
          <t>B.Tech</t>
        </is>
      </c>
      <c r="K569" s="17" t="n"/>
      <c r="L569" s="82" t="inlineStr">
        <is>
          <t>20 of 20</t>
        </is>
      </c>
      <c r="M569" s="83" t="n"/>
      <c r="N569" s="83" t="n"/>
      <c r="O569" s="83" t="inlineStr">
        <is>
          <t>Latest rating: Not rated · manager · 9-box: Not placed · manager</t>
        </is>
      </c>
      <c r="P569" s="83" t="inlineStr">
        <is>
          <t>Complexity &amp; Expertise: A2: Creates AWS resources, manages access, migrates source code to Git; DevOps support tasks → moved down 0.5
Autonomy &amp; Decision: A2: Lists AWS resources, code migration and DevOps tasks; no calls beyond own routine work → moved down 0.5
Accountability &amp; Impact: A2: Answers for AWS resource creation, access and code migration; errors block developers' access → moved down 0.5
Leadership &amp; Strategy: A1: No guiding or leading of others described → moved down 0.5</t>
        </is>
      </c>
      <c r="Q569" s="84" t="inlineStr">
        <is>
          <t>Open ▸</t>
        </is>
      </c>
      <c r="R569" s="84" t="inlineStr">
        <is>
          <t>Card ▸</t>
        </is>
      </c>
      <c r="S569" s="85" t="inlineStr">
        <is>
          <t>Engineering &amp; Development</t>
        </is>
      </c>
      <c r="T569" s="86" t="inlineStr">
        <is>
          <t>DevOps &amp; Release Engineering</t>
        </is>
      </c>
      <c r="U569" s="86" t="inlineStr">
        <is>
          <t>R035</t>
        </is>
      </c>
      <c r="V569" s="86" t="inlineStr">
        <is>
          <t>DevOps &amp; Release Engineering · IC</t>
        </is>
      </c>
      <c r="W569" s="101" t="inlineStr">
        <is>
          <t>A3</t>
        </is>
      </c>
      <c r="X569" s="86" t="inlineStr">
        <is>
          <t>Band A · Practitioner</t>
        </is>
      </c>
      <c r="Y569" s="86" t="inlineStr">
        <is>
          <t>Senior DevOps Engineer</t>
        </is>
      </c>
      <c r="Z569" s="86" t="n"/>
      <c r="AA569" s="86" t="inlineStr">
        <is>
          <t>Placed at A3 by the evidence: six ratings × market-derived weights and rules R1–R13 · no move needed for the reporting line</t>
        </is>
      </c>
      <c r="AB569" s="86" t="n"/>
      <c r="AC569" s="88" t="inlineStr">
        <is>
          <t>A3</t>
        </is>
      </c>
      <c r="AD569" s="21" t="inlineStr">
        <is>
          <t>High · 9.8 yrs vs market 2–5 yrs for A3</t>
        </is>
      </c>
      <c r="AE569" s="21" t="n"/>
      <c r="AF569" s="21" t="inlineStr">
        <is>
          <t>P2 · SFIA 3 Apply</t>
        </is>
      </c>
      <c r="AG569" s="89" t="str">
        <f>IFERROR(IF(INDEX(RM_I_C,MATCH($U569,RM_KEY,0))="","",INDEX(RM_I_C,MATCH($U569,RM_KEY,0))),"")</f>
        <v>H</v>
      </c>
      <c r="AH569" s="90" t="str">
        <f>IFERROR(IF(INDEX(RM_I_Au,MATCH($U569,RM_KEY,0))="","",INDEX(RM_I_Au,MATCH($U569,RM_KEY,0))),"")</f>
        <v>M</v>
      </c>
      <c r="AI569" s="90" t="str">
        <f>IFERROR(IF(INDEX(RM_I_Ac,MATCH($U569,RM_KEY,0))="","",INDEX(RM_I_Ac,MATCH($U569,RM_KEY,0))),"")</f>
        <v>L</v>
      </c>
      <c r="AJ569" s="90" t="str">
        <f>IFERROR(IF(INDEX(RM_I_L,MATCH($U569,RM_KEY,0))="","",INDEX(RM_I_L,MATCH($U569,RM_KEY,0))),"")</f>
        <v>L</v>
      </c>
      <c r="AK569" s="90" t="str">
        <f>IFERROR(IF(INDEX(RM_I_BI,MATCH($U569,RM_KEY,0))="","",INDEX(RM_I_BI,MATCH($U569,RM_KEY,0))),"")</f>
        <v>L</v>
      </c>
      <c r="AL569" s="90" t="str">
        <f>IFERROR(IF(INDEX(RM_I_Exp,MATCH($U569,RM_KEY,0))="","",INDEX(RM_I_Exp,MATCH($U569,RM_KEY,0))),"")</f>
        <v>L</v>
      </c>
      <c r="AM569" s="90" t="str">
        <f>IFERROR(IF(INDEX(RM_I_Edu,MATCH($U569,RM_KEY,0))="","",INDEX(RM_I_Edu,MATCH($U569,RM_KEY,0))),"")</f>
        <v>L</v>
      </c>
      <c r="AN569" s="91" t="str">
        <f>IFERROR(IF(INDEX(RM_M_C,MATCH($U569,RM_KEY,0))="","",INDEX(RM_M_C,MATCH($U569,RM_KEY,0))),"")</f>
        <v>H</v>
      </c>
      <c r="AO569" s="92" t="str">
        <f>IFERROR(IF(INDEX(RM_M_Au,MATCH($U569,RM_KEY,0))="","",INDEX(RM_M_Au,MATCH($U569,RM_KEY,0))),"")</f>
        <v>M</v>
      </c>
      <c r="AP569" s="92" t="str">
        <f>IFERROR(IF(INDEX(RM_M_Ac,MATCH($U569,RM_KEY,0))="","",INDEX(RM_M_Ac,MATCH($U569,RM_KEY,0))),"")</f>
        <v>M</v>
      </c>
      <c r="AQ569" s="92" t="str">
        <f>IFERROR(IF(INDEX(RM_M_L,MATCH($U569,RM_KEY,0))="","",INDEX(RM_M_L,MATCH($U569,RM_KEY,0))),"")</f>
        <v>L</v>
      </c>
      <c r="AR569" s="92" t="str">
        <f>IFERROR(IF(INDEX(RM_M_BI,MATCH($U569,RM_KEY,0))="","",INDEX(RM_M_BI,MATCH($U569,RM_KEY,0))),"")</f>
        <v>L</v>
      </c>
      <c r="AS569" s="92" t="str">
        <f>IFERROR(IF(INDEX(RM_M_Exp,MATCH($U569,RM_KEY,0))="","",INDEX(RM_M_Exp,MATCH($U569,RM_KEY,0))),"")</f>
        <v>L</v>
      </c>
      <c r="AT569" s="92" t="str">
        <f>IFERROR(IF(INDEX(RM_M_Edu,MATCH($U569,RM_KEY,0))="","",INDEX(RM_M_Edu,MATCH($U569,RM_KEY,0))),"")</f>
        <v>L</v>
      </c>
      <c r="AU569" s="93" t="str">
        <f>IFERROR(IF(INDEX(RM_L_C,MATCH($U569,RM_KEY,0))="","",INDEX(RM_L_C,MATCH($U569,RM_KEY,0))),"")</f>
        <v/>
      </c>
      <c r="AV569" s="94" t="str">
        <f>IFERROR(IF(INDEX(RM_L_Au,MATCH($U569,RM_KEY,0))="","",INDEX(RM_L_Au,MATCH($U569,RM_KEY,0))),"")</f>
        <v/>
      </c>
      <c r="AW569" s="94" t="str">
        <f>IFERROR(IF(INDEX(RM_L_Ac,MATCH($U569,RM_KEY,0))="","",INDEX(RM_L_Ac,MATCH($U569,RM_KEY,0))),"")</f>
        <v/>
      </c>
      <c r="AX569" s="94" t="str">
        <f>IFERROR(IF(INDEX(RM_L_L,MATCH($U569,RM_KEY,0))="","",INDEX(RM_L_L,MATCH($U569,RM_KEY,0))),"")</f>
        <v/>
      </c>
      <c r="AY569" s="94" t="str">
        <f>IFERROR(IF(INDEX(RM_L_BI,MATCH($U569,RM_KEY,0))="","",INDEX(RM_L_BI,MATCH($U569,RM_KEY,0))),"")</f>
        <v/>
      </c>
      <c r="AZ569" s="94" t="str">
        <f>IFERROR(IF(INDEX(RM_L_Exp,MATCH($U569,RM_KEY,0))="","",INDEX(RM_L_Exp,MATCH($U569,RM_KEY,0))),"")</f>
        <v/>
      </c>
      <c r="BA569" s="94" t="str">
        <f>IFERROR(IF(INDEX(RM_L_Edu,MATCH($U569,RM_KEY,0))="","",INDEX(RM_L_Edu,MATCH($U569,RM_KEY,0))),"")</f>
        <v/>
      </c>
      <c r="BB569" s="89" t="inlineStr">
        <is>
          <t>M</t>
        </is>
      </c>
      <c r="BC569" s="90" t="inlineStr">
        <is>
          <t>M</t>
        </is>
      </c>
      <c r="BD569" s="90" t="inlineStr">
        <is>
          <t>M</t>
        </is>
      </c>
      <c r="BE569" s="90" t="inlineStr">
        <is>
          <t>L</t>
        </is>
      </c>
      <c r="BF569" s="90" t="n"/>
      <c r="BG569" s="90" t="inlineStr">
        <is>
          <t>H</t>
        </is>
      </c>
      <c r="BH569" s="90" t="inlineStr">
        <is>
          <t>M</t>
        </is>
      </c>
      <c r="BI569" s="93" t="n"/>
      <c r="BJ569" s="94" t="n"/>
      <c r="BK569" s="94" t="n"/>
      <c r="BL569" s="94" t="n"/>
      <c r="BM569" s="94" t="n"/>
      <c r="BN569" s="94" t="n"/>
      <c r="BO569" s="94" t="n"/>
      <c r="BP569" s="63" t="n"/>
      <c r="BQ569" s="95" t="str">
        <f>IF(CY569=0,"",IF(BP569&lt;&gt;"",BP569,IF(LEFT(W569,1)="X",W569,IF(OR(W569="B+",W569="C+"),INDEX(LAD_PC,MAX(1,MIN(14,MATCH(W569,LAD_PC,0)+IF((DA569-CZ569)&gt;=0.5,1,IF((DA569-CZ569)&lt;=-0.5,-1,0))))),INDEX(LAD_STD,MAX(1,MIN(12,MATCH(W569,LAD_STD,0)+IF((DA569-CZ569)&gt;=0.5,1,IF((DA569-CZ569)&lt;=-0.5,-1,0)))))))))</f>
        <v/>
      </c>
      <c r="BR569" s="86" t="str">
        <f>IF(BQ569="","",IFERROR(CHOOSE(INDEX(B_RANK,MATCH(BQ569,B_LVL,0)),"Band A · Practitioner","Band B · Specialist / Manager","B+ · Player-Coach","Band C · Principal / Head","C+ · Player-Coach","Band D · Business leadership","Band E · Enterprise leadership"),"Band X · Consultant"))</f>
        <v/>
      </c>
      <c r="BS569" s="86" t="str">
        <f>IF(BQ569="","",IF(BQ569=W569,"• Same",IF(INDEX(B_VAL,MATCH(BQ569,B_LVL,0))&gt;INDEX(B_VAL,MATCH(W569,B_LVL,0)),"▲ Up","▼ Down")))</f>
        <v/>
      </c>
      <c r="BT569" s="95" t="str">
        <f>IF(BQ569&lt;&gt;"",BQ569,W569)</f>
        <v>A3</v>
      </c>
      <c r="BU569" s="86" t="str">
        <f>IFERROR(IF($H569="","—",IF(OR(LEFT(BT569,1)="X",LEFT(INDEX($BT$7:$BT$592,MATCH($H569,$D$7:$D$592,0)),1)="X"),"—",IF(AND(LEFT(BT569,1)="E",LEFT(INDEX($BT$7:$BT$592,MATCH($H569,$D$7:$D$592,0)),1)="E"),"Exception · Band E",IF(INDEX(B_VAL,MATCH(BT569,B_LVL,0))&gt;=INDEX(B_VAL,MATCH(INDEX($BT$7:$BT$592,MATCH($H569,$D$7:$D$592,0)),B_LVL,0)),"⚠ At or above the manager",IF(INDEX(B_RANK,MATCH(BT569,B_LVL,0))=INDEX(B_RANK,MATCH(INDEX($BT$7:$BT$592,MATCH($H569,$D$7:$D$592,0)),B_LVL,0)),"⚠ Same band as the manager","OK"))))),"—")</f>
        <v>OK</v>
      </c>
      <c r="BV569" s="64" t="n"/>
      <c r="BW569" s="20">
        <f>IFERROR(INDEX(LMH_PTS,MATCH(AG569,LMH_KEY,0)),0)</f>
        <v>9</v>
      </c>
      <c r="BX569" s="21">
        <f>IFERROR(INDEX(LMH_PTS,MATCH(AH569,LMH_KEY,0)),0)</f>
        <v>3</v>
      </c>
      <c r="BY569" s="21">
        <f>IFERROR(INDEX(LMH_PTS,MATCH(AI569,LMH_KEY,0)),0)</f>
        <v>1</v>
      </c>
      <c r="BZ569" s="21">
        <f>IFERROR(INDEX(LMH_PTS,MATCH(AJ569,LMH_KEY,0)),0)</f>
        <v>1</v>
      </c>
      <c r="CA569" s="21">
        <f>IFERROR(INDEX(LMH_PTS,MATCH(AK569,LMH_KEY,0)),0)</f>
        <v>1</v>
      </c>
      <c r="CB569" s="21">
        <f>IFERROR(INDEX(LMH_PTS,MATCH(AL569,LMH_KEY,0)),0)</f>
        <v>1</v>
      </c>
      <c r="CC569" s="21">
        <f>IFERROR(INDEX(LMH_PTS,MATCH(AM569,LMH_KEY,0)),0)</f>
        <v>1</v>
      </c>
      <c r="CD569" s="21">
        <f>IFERROR(INDEX(LMH_PTS,MATCH(IF(AU569&lt;&gt;"",AU569,AG569),LMH_KEY,0)),0)</f>
        <v>9</v>
      </c>
      <c r="CE569" s="21">
        <f>IFERROR(INDEX(LMH_PTS,MATCH(IF(AV569&lt;&gt;"",AV569,AH569),LMH_KEY,0)),0)</f>
        <v>3</v>
      </c>
      <c r="CF569" s="21">
        <f>IFERROR(INDEX(LMH_PTS,MATCH(IF(AW569&lt;&gt;"",AW569,AI569),LMH_KEY,0)),0)</f>
        <v>1</v>
      </c>
      <c r="CG569" s="21">
        <f>IFERROR(INDEX(LMH_PTS,MATCH(IF(AX569&lt;&gt;"",AX569,AJ569),LMH_KEY,0)),0)</f>
        <v>1</v>
      </c>
      <c r="CH569" s="21">
        <f>IFERROR(INDEX(LMH_PTS,MATCH(IF(AY569&lt;&gt;"",AY569,AK569),LMH_KEY,0)),0)</f>
        <v>1</v>
      </c>
      <c r="CI569" s="21">
        <f>IFERROR(INDEX(LMH_PTS,MATCH(IF(AZ569&lt;&gt;"",AZ569,AL569),LMH_KEY,0)),0)</f>
        <v>1</v>
      </c>
      <c r="CJ569" s="21">
        <f>IFERROR(INDEX(LMH_PTS,MATCH(IF(BA569&lt;&gt;"",BA569,AM569),LMH_KEY,0)),0)</f>
        <v>1</v>
      </c>
      <c r="CK569" s="21">
        <f>IF(BB569="",0,IFERROR(INDEX(LMH_STEP,MATCH(BB569,LMH_KEY,0)),0))</f>
        <v>0</v>
      </c>
      <c r="CL569" s="21">
        <f>IF(BC569="",0,IFERROR(INDEX(LMH_STEP,MATCH(BC569,LMH_KEY,0)),0))</f>
        <v>0</v>
      </c>
      <c r="CM569" s="21">
        <f>IF(BD569="",0,IFERROR(INDEX(LMH_STEP,MATCH(BD569,LMH_KEY,0)),0))</f>
        <v>0</v>
      </c>
      <c r="CN569" s="21">
        <f>IF(BE569="",0,IFERROR(INDEX(LMH_STEP,MATCH(BE569,LMH_KEY,0)),0))</f>
        <v>-1</v>
      </c>
      <c r="CO569" s="21">
        <f>IF(BF569="",0,IFERROR(INDEX(LMH_STEP,MATCH(BF569,LMH_KEY,0)),0))</f>
        <v>0</v>
      </c>
      <c r="CP569" s="21">
        <f>IF(BG569="",0,IFERROR(INDEX(LMH_STEP,MATCH(BG569,LMH_KEY,0)),0))</f>
        <v>1</v>
      </c>
      <c r="CQ569" s="21">
        <f>IF(BH569="",0,IFERROR(INDEX(LMH_STEP,MATCH(BH569,LMH_KEY,0)),0))</f>
        <v>0</v>
      </c>
      <c r="CR569" s="21">
        <f>IF(BI569&lt;&gt;"",IFERROR(INDEX(LMH_STEP,MATCH(BI569,LMH_KEY,0)),0),CK569)</f>
        <v>0</v>
      </c>
      <c r="CS569" s="21">
        <f>IF(BJ569&lt;&gt;"",IFERROR(INDEX(LMH_STEP,MATCH(BJ569,LMH_KEY,0)),0),CL569)</f>
        <v>0</v>
      </c>
      <c r="CT569" s="21">
        <f>IF(BK569&lt;&gt;"",IFERROR(INDEX(LMH_STEP,MATCH(BK569,LMH_KEY,0)),0),CM569)</f>
        <v>0</v>
      </c>
      <c r="CU569" s="21">
        <f>IF(BL569&lt;&gt;"",IFERROR(INDEX(LMH_STEP,MATCH(BL569,LMH_KEY,0)),0),CN569)</f>
        <v>-1</v>
      </c>
      <c r="CV569" s="21">
        <f>IF(BM569&lt;&gt;"",IFERROR(INDEX(LMH_STEP,MATCH(BM569,LMH_KEY,0)),0),CO569)</f>
        <v>0</v>
      </c>
      <c r="CW569" s="21">
        <f>IF(BN569&lt;&gt;"",IFERROR(INDEX(LMH_STEP,MATCH(BN569,LMH_KEY,0)),0),CP569)</f>
        <v>1</v>
      </c>
      <c r="CX569" s="21">
        <f>IF(BO569&lt;&gt;"",IFERROR(INDEX(LMH_STEP,MATCH(BO569,LMH_KEY,0)),0),CQ569)</f>
        <v>0</v>
      </c>
      <c r="CY569" s="21">
        <f>COUNTA(BI569:BO569)+IF(BP569&lt;&gt;"",1,0)+IFERROR(INDEX(RM_LCNT,MATCH($U569,RM_KEY,0)),0)</f>
        <v>0</v>
      </c>
      <c r="CZ569" s="21">
        <f>IF((BW569+BX569+BY569+BZ569+CA569+CB569+CC569)=0,0,(BW569*CK569+BX569*CL569+BY569*CM569+BZ569*CN569+CA569*CO569+CB569*CP569+CC569*CQ569)/(BW569+BX569+BY569+BZ569+CA569+CB569+CC569))</f>
        <v>0</v>
      </c>
      <c r="DA569" s="21">
        <f>IF((CD569+CE569+CF569+CG569+CH569+CI569+CJ569)=0,0,(CD569*CR569+CE569*CS569+CF569*CT569+CG569*CU569+CH569*CV569+CI569*CW569+CJ569*CX569)/(CD569+CE569+CF569+CG569+CH569+CI569+CJ569))</f>
        <v>0</v>
      </c>
    </row>
    <row r="570" ht="70" customHeight="1">
      <c r="A570" s="59" t="inlineStr">
        <is>
          <t>Corporate</t>
        </is>
      </c>
      <c r="B570" s="17" t="inlineStr">
        <is>
          <t>IT &amp; Infrastructure</t>
        </is>
      </c>
      <c r="C570" s="17" t="n">
        <v>2</v>
      </c>
      <c r="D570" s="17" t="inlineStr">
        <is>
          <t>IRIS2003</t>
        </is>
      </c>
      <c r="E570" s="17" t="inlineStr">
        <is>
          <t>Rajyalakshmi Koyagura</t>
        </is>
      </c>
      <c r="F570" s="17" t="inlineStr">
        <is>
          <t>System Administrator</t>
        </is>
      </c>
      <c r="G570" s="17" t="inlineStr">
        <is>
          <t>Mahesh Tilave</t>
        </is>
      </c>
      <c r="H570" s="17" t="inlineStr">
        <is>
          <t>IRIS2103</t>
        </is>
      </c>
      <c r="I570" s="17" t="n">
        <v>8</v>
      </c>
      <c r="J570" s="17" t="inlineStr">
        <is>
          <t>B.Tech</t>
        </is>
      </c>
      <c r="K570" s="17" t="n"/>
      <c r="L570" s="82" t="inlineStr">
        <is>
          <t>19 of 20</t>
        </is>
      </c>
      <c r="M570" s="83" t="n"/>
      <c r="N570" s="83" t="n"/>
      <c r="O570" s="83" t="inlineStr">
        <is>
          <t>Latest rating: Not rated · manager · 9-box: Not placed · manager</t>
        </is>
      </c>
      <c r="P570" s="83" t="inlineStr">
        <is>
          <t>Complexity &amp; Expertise: A3: Provisions and monitors AWS resources, administers Linux and Faveo, hardens OS, runs backups → matches the start
Autonomy &amp; Decision: A2: Monitors infrastructure, executes backup/restore, optimises AWS resources; routine operational calls → moved down 0.5
Accountability &amp; Impact: A3: Infrastructure availability, backup and recovery, capacity; misconfiguration affects application availability → matches the start
Leadership &amp; Strategy: A1: No guiding or leading of others described → moved down 0.5</t>
        </is>
      </c>
      <c r="Q570" s="84" t="inlineStr">
        <is>
          <t>Open ▸</t>
        </is>
      </c>
      <c r="R570" s="84" t="inlineStr">
        <is>
          <t>Card ▸</t>
        </is>
      </c>
      <c r="S570" s="85" t="inlineStr">
        <is>
          <t>IT &amp; Infrastructure</t>
        </is>
      </c>
      <c r="T570" s="86" t="inlineStr">
        <is>
          <t>Infrastructure &amp; Cloud Operations</t>
        </is>
      </c>
      <c r="U570" s="86" t="inlineStr">
        <is>
          <t>R052</t>
        </is>
      </c>
      <c r="V570" s="86" t="inlineStr">
        <is>
          <t>Infrastructure &amp; Cloud Operations · IC</t>
        </is>
      </c>
      <c r="W570" s="101" t="inlineStr">
        <is>
          <t>A3</t>
        </is>
      </c>
      <c r="X570" s="86" t="inlineStr">
        <is>
          <t>Band A · Practitioner</t>
        </is>
      </c>
      <c r="Y570" s="86" t="inlineStr">
        <is>
          <t>Senior System Administrator</t>
        </is>
      </c>
      <c r="Z570" s="86" t="n"/>
      <c r="AA570" s="86" t="inlineStr">
        <is>
          <t>Placed at A3 by the evidence: six ratings × market-derived weights and rules R1–R13 · no move needed for the reporting line</t>
        </is>
      </c>
      <c r="AB570" s="86" t="n"/>
      <c r="AC570" s="88" t="inlineStr">
        <is>
          <t>A3</t>
        </is>
      </c>
      <c r="AD570" s="21" t="inlineStr">
        <is>
          <t>High · 8 yrs vs market 2–5 yrs for A3</t>
        </is>
      </c>
      <c r="AE570" s="21" t="n"/>
      <c r="AF570" s="21" t="inlineStr">
        <is>
          <t>P2 · SFIA 3 Apply</t>
        </is>
      </c>
      <c r="AG570" s="89" t="str">
        <f>IFERROR(IF(INDEX(RM_I_C,MATCH($U570,RM_KEY,0))="","",INDEX(RM_I_C,MATCH($U570,RM_KEY,0))),"")</f>
        <v>H</v>
      </c>
      <c r="AH570" s="90" t="str">
        <f>IFERROR(IF(INDEX(RM_I_Au,MATCH($U570,RM_KEY,0))="","",INDEX(RM_I_Au,MATCH($U570,RM_KEY,0))),"")</f>
        <v>M</v>
      </c>
      <c r="AI570" s="90" t="str">
        <f>IFERROR(IF(INDEX(RM_I_Ac,MATCH($U570,RM_KEY,0))="","",INDEX(RM_I_Ac,MATCH($U570,RM_KEY,0))),"")</f>
        <v>L</v>
      </c>
      <c r="AJ570" s="90" t="str">
        <f>IFERROR(IF(INDEX(RM_I_L,MATCH($U570,RM_KEY,0))="","",INDEX(RM_I_L,MATCH($U570,RM_KEY,0))),"")</f>
        <v>L</v>
      </c>
      <c r="AK570" s="90" t="str">
        <f>IFERROR(IF(INDEX(RM_I_BI,MATCH($U570,RM_KEY,0))="","",INDEX(RM_I_BI,MATCH($U570,RM_KEY,0))),"")</f>
        <v>L</v>
      </c>
      <c r="AL570" s="90" t="str">
        <f>IFERROR(IF(INDEX(RM_I_Exp,MATCH($U570,RM_KEY,0))="","",INDEX(RM_I_Exp,MATCH($U570,RM_KEY,0))),"")</f>
        <v>L</v>
      </c>
      <c r="AM570" s="90" t="str">
        <f>IFERROR(IF(INDEX(RM_I_Edu,MATCH($U570,RM_KEY,0))="","",INDEX(RM_I_Edu,MATCH($U570,RM_KEY,0))),"")</f>
        <v>L</v>
      </c>
      <c r="AN570" s="91" t="str">
        <f>IFERROR(IF(INDEX(RM_M_C,MATCH($U570,RM_KEY,0))="","",INDEX(RM_M_C,MATCH($U570,RM_KEY,0))),"")</f>
        <v>H</v>
      </c>
      <c r="AO570" s="92" t="str">
        <f>IFERROR(IF(INDEX(RM_M_Au,MATCH($U570,RM_KEY,0))="","",INDEX(RM_M_Au,MATCH($U570,RM_KEY,0))),"")</f>
        <v>M</v>
      </c>
      <c r="AP570" s="92" t="str">
        <f>IFERROR(IF(INDEX(RM_M_Ac,MATCH($U570,RM_KEY,0))="","",INDEX(RM_M_Ac,MATCH($U570,RM_KEY,0))),"")</f>
        <v>M</v>
      </c>
      <c r="AQ570" s="92" t="str">
        <f>IFERROR(IF(INDEX(RM_M_L,MATCH($U570,RM_KEY,0))="","",INDEX(RM_M_L,MATCH($U570,RM_KEY,0))),"")</f>
        <v>L</v>
      </c>
      <c r="AR570" s="92" t="str">
        <f>IFERROR(IF(INDEX(RM_M_BI,MATCH($U570,RM_KEY,0))="","",INDEX(RM_M_BI,MATCH($U570,RM_KEY,0))),"")</f>
        <v>L</v>
      </c>
      <c r="AS570" s="92" t="str">
        <f>IFERROR(IF(INDEX(RM_M_Exp,MATCH($U570,RM_KEY,0))="","",INDEX(RM_M_Exp,MATCH($U570,RM_KEY,0))),"")</f>
        <v>L</v>
      </c>
      <c r="AT570" s="92" t="str">
        <f>IFERROR(IF(INDEX(RM_M_Edu,MATCH($U570,RM_KEY,0))="","",INDEX(RM_M_Edu,MATCH($U570,RM_KEY,0))),"")</f>
        <v>L</v>
      </c>
      <c r="AU570" s="93" t="str">
        <f>IFERROR(IF(INDEX(RM_L_C,MATCH($U570,RM_KEY,0))="","",INDEX(RM_L_C,MATCH($U570,RM_KEY,0))),"")</f>
        <v/>
      </c>
      <c r="AV570" s="94" t="str">
        <f>IFERROR(IF(INDEX(RM_L_Au,MATCH($U570,RM_KEY,0))="","",INDEX(RM_L_Au,MATCH($U570,RM_KEY,0))),"")</f>
        <v/>
      </c>
      <c r="AW570" s="94" t="str">
        <f>IFERROR(IF(INDEX(RM_L_Ac,MATCH($U570,RM_KEY,0))="","",INDEX(RM_L_Ac,MATCH($U570,RM_KEY,0))),"")</f>
        <v/>
      </c>
      <c r="AX570" s="94" t="str">
        <f>IFERROR(IF(INDEX(RM_L_L,MATCH($U570,RM_KEY,0))="","",INDEX(RM_L_L,MATCH($U570,RM_KEY,0))),"")</f>
        <v/>
      </c>
      <c r="AY570" s="94" t="str">
        <f>IFERROR(IF(INDEX(RM_L_BI,MATCH($U570,RM_KEY,0))="","",INDEX(RM_L_BI,MATCH($U570,RM_KEY,0))),"")</f>
        <v/>
      </c>
      <c r="AZ570" s="94" t="str">
        <f>IFERROR(IF(INDEX(RM_L_Exp,MATCH($U570,RM_KEY,0))="","",INDEX(RM_L_Exp,MATCH($U570,RM_KEY,0))),"")</f>
        <v/>
      </c>
      <c r="BA570" s="94" t="str">
        <f>IFERROR(IF(INDEX(RM_L_Edu,MATCH($U570,RM_KEY,0))="","",INDEX(RM_L_Edu,MATCH($U570,RM_KEY,0))),"")</f>
        <v/>
      </c>
      <c r="BB570" s="89" t="inlineStr">
        <is>
          <t>M</t>
        </is>
      </c>
      <c r="BC570" s="90" t="inlineStr">
        <is>
          <t>M</t>
        </is>
      </c>
      <c r="BD570" s="90" t="inlineStr">
        <is>
          <t>M</t>
        </is>
      </c>
      <c r="BE570" s="90" t="inlineStr">
        <is>
          <t>L</t>
        </is>
      </c>
      <c r="BF570" s="90" t="n"/>
      <c r="BG570" s="90" t="inlineStr">
        <is>
          <t>H</t>
        </is>
      </c>
      <c r="BH570" s="90" t="inlineStr">
        <is>
          <t>M</t>
        </is>
      </c>
      <c r="BI570" s="93" t="n"/>
      <c r="BJ570" s="94" t="n"/>
      <c r="BK570" s="94" t="n"/>
      <c r="BL570" s="94" t="n"/>
      <c r="BM570" s="94" t="n"/>
      <c r="BN570" s="94" t="n"/>
      <c r="BO570" s="94" t="n"/>
      <c r="BP570" s="63" t="n"/>
      <c r="BQ570" s="95" t="str">
        <f>IF(CY570=0,"",IF(BP570&lt;&gt;"",BP570,IF(LEFT(W570,1)="X",W570,IF(OR(W570="B+",W570="C+"),INDEX(LAD_PC,MAX(1,MIN(14,MATCH(W570,LAD_PC,0)+IF((DA570-CZ570)&gt;=0.5,1,IF((DA570-CZ570)&lt;=-0.5,-1,0))))),INDEX(LAD_STD,MAX(1,MIN(12,MATCH(W570,LAD_STD,0)+IF((DA570-CZ570)&gt;=0.5,1,IF((DA570-CZ570)&lt;=-0.5,-1,0)))))))))</f>
        <v/>
      </c>
      <c r="BR570" s="86" t="str">
        <f>IF(BQ570="","",IFERROR(CHOOSE(INDEX(B_RANK,MATCH(BQ570,B_LVL,0)),"Band A · Practitioner","Band B · Specialist / Manager","B+ · Player-Coach","Band C · Principal / Head","C+ · Player-Coach","Band D · Business leadership","Band E · Enterprise leadership"),"Band X · Consultant"))</f>
        <v/>
      </c>
      <c r="BS570" s="86" t="str">
        <f>IF(BQ570="","",IF(BQ570=W570,"• Same",IF(INDEX(B_VAL,MATCH(BQ570,B_LVL,0))&gt;INDEX(B_VAL,MATCH(W570,B_LVL,0)),"▲ Up","▼ Down")))</f>
        <v/>
      </c>
      <c r="BT570" s="95" t="str">
        <f>IF(BQ570&lt;&gt;"",BQ570,W570)</f>
        <v>A3</v>
      </c>
      <c r="BU570" s="86" t="str">
        <f>IFERROR(IF($H570="","—",IF(OR(LEFT(BT570,1)="X",LEFT(INDEX($BT$7:$BT$592,MATCH($H570,$D$7:$D$592,0)),1)="X"),"—",IF(AND(LEFT(BT570,1)="E",LEFT(INDEX($BT$7:$BT$592,MATCH($H570,$D$7:$D$592,0)),1)="E"),"Exception · Band E",IF(INDEX(B_VAL,MATCH(BT570,B_LVL,0))&gt;=INDEX(B_VAL,MATCH(INDEX($BT$7:$BT$592,MATCH($H570,$D$7:$D$592,0)),B_LVL,0)),"⚠ At or above the manager",IF(INDEX(B_RANK,MATCH(BT570,B_LVL,0))=INDEX(B_RANK,MATCH(INDEX($BT$7:$BT$592,MATCH($H570,$D$7:$D$592,0)),B_LVL,0)),"⚠ Same band as the manager","OK"))))),"—")</f>
        <v>OK</v>
      </c>
      <c r="BV570" s="64" t="n"/>
      <c r="BW570" s="20">
        <f>IFERROR(INDEX(LMH_PTS,MATCH(AG570,LMH_KEY,0)),0)</f>
        <v>9</v>
      </c>
      <c r="BX570" s="21">
        <f>IFERROR(INDEX(LMH_PTS,MATCH(AH570,LMH_KEY,0)),0)</f>
        <v>3</v>
      </c>
      <c r="BY570" s="21">
        <f>IFERROR(INDEX(LMH_PTS,MATCH(AI570,LMH_KEY,0)),0)</f>
        <v>1</v>
      </c>
      <c r="BZ570" s="21">
        <f>IFERROR(INDEX(LMH_PTS,MATCH(AJ570,LMH_KEY,0)),0)</f>
        <v>1</v>
      </c>
      <c r="CA570" s="21">
        <f>IFERROR(INDEX(LMH_PTS,MATCH(AK570,LMH_KEY,0)),0)</f>
        <v>1</v>
      </c>
      <c r="CB570" s="21">
        <f>IFERROR(INDEX(LMH_PTS,MATCH(AL570,LMH_KEY,0)),0)</f>
        <v>1</v>
      </c>
      <c r="CC570" s="21">
        <f>IFERROR(INDEX(LMH_PTS,MATCH(AM570,LMH_KEY,0)),0)</f>
        <v>1</v>
      </c>
      <c r="CD570" s="21">
        <f>IFERROR(INDEX(LMH_PTS,MATCH(IF(AU570&lt;&gt;"",AU570,AG570),LMH_KEY,0)),0)</f>
        <v>9</v>
      </c>
      <c r="CE570" s="21">
        <f>IFERROR(INDEX(LMH_PTS,MATCH(IF(AV570&lt;&gt;"",AV570,AH570),LMH_KEY,0)),0)</f>
        <v>3</v>
      </c>
      <c r="CF570" s="21">
        <f>IFERROR(INDEX(LMH_PTS,MATCH(IF(AW570&lt;&gt;"",AW570,AI570),LMH_KEY,0)),0)</f>
        <v>1</v>
      </c>
      <c r="CG570" s="21">
        <f>IFERROR(INDEX(LMH_PTS,MATCH(IF(AX570&lt;&gt;"",AX570,AJ570),LMH_KEY,0)),0)</f>
        <v>1</v>
      </c>
      <c r="CH570" s="21">
        <f>IFERROR(INDEX(LMH_PTS,MATCH(IF(AY570&lt;&gt;"",AY570,AK570),LMH_KEY,0)),0)</f>
        <v>1</v>
      </c>
      <c r="CI570" s="21">
        <f>IFERROR(INDEX(LMH_PTS,MATCH(IF(AZ570&lt;&gt;"",AZ570,AL570),LMH_KEY,0)),0)</f>
        <v>1</v>
      </c>
      <c r="CJ570" s="21">
        <f>IFERROR(INDEX(LMH_PTS,MATCH(IF(BA570&lt;&gt;"",BA570,AM570),LMH_KEY,0)),0)</f>
        <v>1</v>
      </c>
      <c r="CK570" s="21">
        <f>IF(BB570="",0,IFERROR(INDEX(LMH_STEP,MATCH(BB570,LMH_KEY,0)),0))</f>
        <v>0</v>
      </c>
      <c r="CL570" s="21">
        <f>IF(BC570="",0,IFERROR(INDEX(LMH_STEP,MATCH(BC570,LMH_KEY,0)),0))</f>
        <v>0</v>
      </c>
      <c r="CM570" s="21">
        <f>IF(BD570="",0,IFERROR(INDEX(LMH_STEP,MATCH(BD570,LMH_KEY,0)),0))</f>
        <v>0</v>
      </c>
      <c r="CN570" s="21">
        <f>IF(BE570="",0,IFERROR(INDEX(LMH_STEP,MATCH(BE570,LMH_KEY,0)),0))</f>
        <v>-1</v>
      </c>
      <c r="CO570" s="21">
        <f>IF(BF570="",0,IFERROR(INDEX(LMH_STEP,MATCH(BF570,LMH_KEY,0)),0))</f>
        <v>0</v>
      </c>
      <c r="CP570" s="21">
        <f>IF(BG570="",0,IFERROR(INDEX(LMH_STEP,MATCH(BG570,LMH_KEY,0)),0))</f>
        <v>1</v>
      </c>
      <c r="CQ570" s="21">
        <f>IF(BH570="",0,IFERROR(INDEX(LMH_STEP,MATCH(BH570,LMH_KEY,0)),0))</f>
        <v>0</v>
      </c>
      <c r="CR570" s="21">
        <f>IF(BI570&lt;&gt;"",IFERROR(INDEX(LMH_STEP,MATCH(BI570,LMH_KEY,0)),0),CK570)</f>
        <v>0</v>
      </c>
      <c r="CS570" s="21">
        <f>IF(BJ570&lt;&gt;"",IFERROR(INDEX(LMH_STEP,MATCH(BJ570,LMH_KEY,0)),0),CL570)</f>
        <v>0</v>
      </c>
      <c r="CT570" s="21">
        <f>IF(BK570&lt;&gt;"",IFERROR(INDEX(LMH_STEP,MATCH(BK570,LMH_KEY,0)),0),CM570)</f>
        <v>0</v>
      </c>
      <c r="CU570" s="21">
        <f>IF(BL570&lt;&gt;"",IFERROR(INDEX(LMH_STEP,MATCH(BL570,LMH_KEY,0)),0),CN570)</f>
        <v>-1</v>
      </c>
      <c r="CV570" s="21">
        <f>IF(BM570&lt;&gt;"",IFERROR(INDEX(LMH_STEP,MATCH(BM570,LMH_KEY,0)),0),CO570)</f>
        <v>0</v>
      </c>
      <c r="CW570" s="21">
        <f>IF(BN570&lt;&gt;"",IFERROR(INDEX(LMH_STEP,MATCH(BN570,LMH_KEY,0)),0),CP570)</f>
        <v>1</v>
      </c>
      <c r="CX570" s="21">
        <f>IF(BO570&lt;&gt;"",IFERROR(INDEX(LMH_STEP,MATCH(BO570,LMH_KEY,0)),0),CQ570)</f>
        <v>0</v>
      </c>
      <c r="CY570" s="21">
        <f>COUNTA(BI570:BO570)+IF(BP570&lt;&gt;"",1,0)+IFERROR(INDEX(RM_LCNT,MATCH($U570,RM_KEY,0)),0)</f>
        <v>0</v>
      </c>
      <c r="CZ570" s="21">
        <f>IF((BW570+BX570+BY570+BZ570+CA570+CB570+CC570)=0,0,(BW570*CK570+BX570*CL570+BY570*CM570+BZ570*CN570+CA570*CO570+CB570*CP570+CC570*CQ570)/(BW570+BX570+BY570+BZ570+CA570+CB570+CC570))</f>
        <v>0</v>
      </c>
      <c r="DA570" s="21">
        <f>IF((CD570+CE570+CF570+CG570+CH570+CI570+CJ570)=0,0,(CD570*CR570+CE570*CS570+CF570*CT570+CG570*CU570+CH570*CV570+CI570*CW570+CJ570*CX570)/(CD570+CE570+CF570+CG570+CH570+CI570+CJ570))</f>
        <v>0</v>
      </c>
    </row>
    <row r="571" ht="70" customHeight="1">
      <c r="A571" s="59" t="inlineStr">
        <is>
          <t>Corporate</t>
        </is>
      </c>
      <c r="B571" s="17" t="inlineStr">
        <is>
          <t>IT &amp; Infrastructure</t>
        </is>
      </c>
      <c r="C571" s="17" t="n">
        <v>2</v>
      </c>
      <c r="D571" s="17" t="inlineStr">
        <is>
          <t>IRIS1958</t>
        </is>
      </c>
      <c r="E571" s="17" t="inlineStr">
        <is>
          <t>Sandip Mane</t>
        </is>
      </c>
      <c r="F571" s="17" t="inlineStr">
        <is>
          <t>System Administrator</t>
        </is>
      </c>
      <c r="G571" s="17" t="inlineStr">
        <is>
          <t>Mahesh Tilave</t>
        </is>
      </c>
      <c r="H571" s="17" t="inlineStr">
        <is>
          <t>IRIS2103</t>
        </is>
      </c>
      <c r="I571" s="17" t="n">
        <v>10.6</v>
      </c>
      <c r="J571" s="17" t="inlineStr">
        <is>
          <t>B.SC</t>
        </is>
      </c>
      <c r="K571" s="17" t="n"/>
      <c r="L571" s="82" t="inlineStr">
        <is>
          <t>20 of 20</t>
        </is>
      </c>
      <c r="M571" s="83" t="n"/>
      <c r="N571" s="83" t="n"/>
      <c r="O571" s="83" t="inlineStr">
        <is>
          <t>Latest rating: Not rated · manager · 9-box: Not placed · manager</t>
        </is>
      </c>
      <c r="P571" s="83" t="inlineStr">
        <is>
          <t>Complexity &amp; Expertise: A3: Administers Active Directory, DNS, DHCP, GPO, TFS and Azure; patching and server security → matches the start
Autonomy &amp; Decision: A2: States only 'troubleshoot and resolve'; no wider calls described → moved down 0.5
Accountability &amp; Impact: A3: own survey / KRA answers · summarised by the rater; not quoted → matches the start
Leadership &amp; Strategy: A1: No guiding or leading of others described → moved down 0.5</t>
        </is>
      </c>
      <c r="Q571" s="84" t="inlineStr">
        <is>
          <t>Open ▸</t>
        </is>
      </c>
      <c r="R571" s="84" t="inlineStr">
        <is>
          <t>Card ▸</t>
        </is>
      </c>
      <c r="S571" s="85" t="inlineStr">
        <is>
          <t>IT &amp; Infrastructure</t>
        </is>
      </c>
      <c r="T571" s="86" t="inlineStr">
        <is>
          <t>Infrastructure &amp; Cloud Operations</t>
        </is>
      </c>
      <c r="U571" s="86" t="inlineStr">
        <is>
          <t>R052</t>
        </is>
      </c>
      <c r="V571" s="86" t="inlineStr">
        <is>
          <t>Infrastructure &amp; Cloud Operations · IC</t>
        </is>
      </c>
      <c r="W571" s="101" t="inlineStr">
        <is>
          <t>A3</t>
        </is>
      </c>
      <c r="X571" s="86" t="inlineStr">
        <is>
          <t>Band A · Practitioner</t>
        </is>
      </c>
      <c r="Y571" s="86" t="inlineStr">
        <is>
          <t>Senior System Administrator</t>
        </is>
      </c>
      <c r="Z571" s="86" t="n"/>
      <c r="AA571" s="86" t="inlineStr">
        <is>
          <t>Placed at A3 by the evidence: six ratings × market-derived weights and rules R1–R13 · no move needed for the reporting line</t>
        </is>
      </c>
      <c r="AB571" s="86" t="n"/>
      <c r="AC571" s="88" t="inlineStr">
        <is>
          <t>A3</t>
        </is>
      </c>
      <c r="AD571" s="21" t="inlineStr">
        <is>
          <t>High · 10.6 yrs vs market 2–5 yrs for A3</t>
        </is>
      </c>
      <c r="AE571" s="21" t="n"/>
      <c r="AF571" s="21" t="inlineStr">
        <is>
          <t>P2 · SFIA 3 Apply</t>
        </is>
      </c>
      <c r="AG571" s="89" t="str">
        <f>IFERROR(IF(INDEX(RM_I_C,MATCH($U571,RM_KEY,0))="","",INDEX(RM_I_C,MATCH($U571,RM_KEY,0))),"")</f>
        <v>H</v>
      </c>
      <c r="AH571" s="90" t="str">
        <f>IFERROR(IF(INDEX(RM_I_Au,MATCH($U571,RM_KEY,0))="","",INDEX(RM_I_Au,MATCH($U571,RM_KEY,0))),"")</f>
        <v>M</v>
      </c>
      <c r="AI571" s="90" t="str">
        <f>IFERROR(IF(INDEX(RM_I_Ac,MATCH($U571,RM_KEY,0))="","",INDEX(RM_I_Ac,MATCH($U571,RM_KEY,0))),"")</f>
        <v>L</v>
      </c>
      <c r="AJ571" s="90" t="str">
        <f>IFERROR(IF(INDEX(RM_I_L,MATCH($U571,RM_KEY,0))="","",INDEX(RM_I_L,MATCH($U571,RM_KEY,0))),"")</f>
        <v>L</v>
      </c>
      <c r="AK571" s="90" t="str">
        <f>IFERROR(IF(INDEX(RM_I_BI,MATCH($U571,RM_KEY,0))="","",INDEX(RM_I_BI,MATCH($U571,RM_KEY,0))),"")</f>
        <v>L</v>
      </c>
      <c r="AL571" s="90" t="str">
        <f>IFERROR(IF(INDEX(RM_I_Exp,MATCH($U571,RM_KEY,0))="","",INDEX(RM_I_Exp,MATCH($U571,RM_KEY,0))),"")</f>
        <v>L</v>
      </c>
      <c r="AM571" s="90" t="str">
        <f>IFERROR(IF(INDEX(RM_I_Edu,MATCH($U571,RM_KEY,0))="","",INDEX(RM_I_Edu,MATCH($U571,RM_KEY,0))),"")</f>
        <v>L</v>
      </c>
      <c r="AN571" s="91" t="str">
        <f>IFERROR(IF(INDEX(RM_M_C,MATCH($U571,RM_KEY,0))="","",INDEX(RM_M_C,MATCH($U571,RM_KEY,0))),"")</f>
        <v>H</v>
      </c>
      <c r="AO571" s="92" t="str">
        <f>IFERROR(IF(INDEX(RM_M_Au,MATCH($U571,RM_KEY,0))="","",INDEX(RM_M_Au,MATCH($U571,RM_KEY,0))),"")</f>
        <v>M</v>
      </c>
      <c r="AP571" s="92" t="str">
        <f>IFERROR(IF(INDEX(RM_M_Ac,MATCH($U571,RM_KEY,0))="","",INDEX(RM_M_Ac,MATCH($U571,RM_KEY,0))),"")</f>
        <v>M</v>
      </c>
      <c r="AQ571" s="92" t="str">
        <f>IFERROR(IF(INDEX(RM_M_L,MATCH($U571,RM_KEY,0))="","",INDEX(RM_M_L,MATCH($U571,RM_KEY,0))),"")</f>
        <v>L</v>
      </c>
      <c r="AR571" s="92" t="str">
        <f>IFERROR(IF(INDEX(RM_M_BI,MATCH($U571,RM_KEY,0))="","",INDEX(RM_M_BI,MATCH($U571,RM_KEY,0))),"")</f>
        <v>L</v>
      </c>
      <c r="AS571" s="92" t="str">
        <f>IFERROR(IF(INDEX(RM_M_Exp,MATCH($U571,RM_KEY,0))="","",INDEX(RM_M_Exp,MATCH($U571,RM_KEY,0))),"")</f>
        <v>L</v>
      </c>
      <c r="AT571" s="92" t="str">
        <f>IFERROR(IF(INDEX(RM_M_Edu,MATCH($U571,RM_KEY,0))="","",INDEX(RM_M_Edu,MATCH($U571,RM_KEY,0))),"")</f>
        <v>L</v>
      </c>
      <c r="AU571" s="93" t="str">
        <f>IFERROR(IF(INDEX(RM_L_C,MATCH($U571,RM_KEY,0))="","",INDEX(RM_L_C,MATCH($U571,RM_KEY,0))),"")</f>
        <v/>
      </c>
      <c r="AV571" s="94" t="str">
        <f>IFERROR(IF(INDEX(RM_L_Au,MATCH($U571,RM_KEY,0))="","",INDEX(RM_L_Au,MATCH($U571,RM_KEY,0))),"")</f>
        <v/>
      </c>
      <c r="AW571" s="94" t="str">
        <f>IFERROR(IF(INDEX(RM_L_Ac,MATCH($U571,RM_KEY,0))="","",INDEX(RM_L_Ac,MATCH($U571,RM_KEY,0))),"")</f>
        <v/>
      </c>
      <c r="AX571" s="94" t="str">
        <f>IFERROR(IF(INDEX(RM_L_L,MATCH($U571,RM_KEY,0))="","",INDEX(RM_L_L,MATCH($U571,RM_KEY,0))),"")</f>
        <v/>
      </c>
      <c r="AY571" s="94" t="str">
        <f>IFERROR(IF(INDEX(RM_L_BI,MATCH($U571,RM_KEY,0))="","",INDEX(RM_L_BI,MATCH($U571,RM_KEY,0))),"")</f>
        <v/>
      </c>
      <c r="AZ571" s="94" t="str">
        <f>IFERROR(IF(INDEX(RM_L_Exp,MATCH($U571,RM_KEY,0))="","",INDEX(RM_L_Exp,MATCH($U571,RM_KEY,0))),"")</f>
        <v/>
      </c>
      <c r="BA571" s="94" t="str">
        <f>IFERROR(IF(INDEX(RM_L_Edu,MATCH($U571,RM_KEY,0))="","",INDEX(RM_L_Edu,MATCH($U571,RM_KEY,0))),"")</f>
        <v/>
      </c>
      <c r="BB571" s="89" t="inlineStr">
        <is>
          <t>M</t>
        </is>
      </c>
      <c r="BC571" s="90" t="inlineStr">
        <is>
          <t>M</t>
        </is>
      </c>
      <c r="BD571" s="90" t="inlineStr">
        <is>
          <t>M</t>
        </is>
      </c>
      <c r="BE571" s="90" t="inlineStr">
        <is>
          <t>L</t>
        </is>
      </c>
      <c r="BF571" s="90" t="n"/>
      <c r="BG571" s="90" t="inlineStr">
        <is>
          <t>H</t>
        </is>
      </c>
      <c r="BH571" s="90" t="inlineStr">
        <is>
          <t>M</t>
        </is>
      </c>
      <c r="BI571" s="93" t="n"/>
      <c r="BJ571" s="94" t="n"/>
      <c r="BK571" s="94" t="n"/>
      <c r="BL571" s="94" t="n"/>
      <c r="BM571" s="94" t="n"/>
      <c r="BN571" s="94" t="n"/>
      <c r="BO571" s="94" t="n"/>
      <c r="BP571" s="63" t="n"/>
      <c r="BQ571" s="95" t="str">
        <f>IF(CY571=0,"",IF(BP571&lt;&gt;"",BP571,IF(LEFT(W571,1)="X",W571,IF(OR(W571="B+",W571="C+"),INDEX(LAD_PC,MAX(1,MIN(14,MATCH(W571,LAD_PC,0)+IF((DA571-CZ571)&gt;=0.5,1,IF((DA571-CZ571)&lt;=-0.5,-1,0))))),INDEX(LAD_STD,MAX(1,MIN(12,MATCH(W571,LAD_STD,0)+IF((DA571-CZ571)&gt;=0.5,1,IF((DA571-CZ571)&lt;=-0.5,-1,0)))))))))</f>
        <v/>
      </c>
      <c r="BR571" s="86" t="str">
        <f>IF(BQ571="","",IFERROR(CHOOSE(INDEX(B_RANK,MATCH(BQ571,B_LVL,0)),"Band A · Practitioner","Band B · Specialist / Manager","B+ · Player-Coach","Band C · Principal / Head","C+ · Player-Coach","Band D · Business leadership","Band E · Enterprise leadership"),"Band X · Consultant"))</f>
        <v/>
      </c>
      <c r="BS571" s="86" t="str">
        <f>IF(BQ571="","",IF(BQ571=W571,"• Same",IF(INDEX(B_VAL,MATCH(BQ571,B_LVL,0))&gt;INDEX(B_VAL,MATCH(W571,B_LVL,0)),"▲ Up","▼ Down")))</f>
        <v/>
      </c>
      <c r="BT571" s="95" t="str">
        <f>IF(BQ571&lt;&gt;"",BQ571,W571)</f>
        <v>A3</v>
      </c>
      <c r="BU571" s="86" t="str">
        <f>IFERROR(IF($H571="","—",IF(OR(LEFT(BT571,1)="X",LEFT(INDEX($BT$7:$BT$592,MATCH($H571,$D$7:$D$592,0)),1)="X"),"—",IF(AND(LEFT(BT571,1)="E",LEFT(INDEX($BT$7:$BT$592,MATCH($H571,$D$7:$D$592,0)),1)="E"),"Exception · Band E",IF(INDEX(B_VAL,MATCH(BT571,B_LVL,0))&gt;=INDEX(B_VAL,MATCH(INDEX($BT$7:$BT$592,MATCH($H571,$D$7:$D$592,0)),B_LVL,0)),"⚠ At or above the manager",IF(INDEX(B_RANK,MATCH(BT571,B_LVL,0))=INDEX(B_RANK,MATCH(INDEX($BT$7:$BT$592,MATCH($H571,$D$7:$D$592,0)),B_LVL,0)),"⚠ Same band as the manager","OK"))))),"—")</f>
        <v>OK</v>
      </c>
      <c r="BV571" s="64" t="n"/>
      <c r="BW571" s="20">
        <f>IFERROR(INDEX(LMH_PTS,MATCH(AG571,LMH_KEY,0)),0)</f>
        <v>9</v>
      </c>
      <c r="BX571" s="21">
        <f>IFERROR(INDEX(LMH_PTS,MATCH(AH571,LMH_KEY,0)),0)</f>
        <v>3</v>
      </c>
      <c r="BY571" s="21">
        <f>IFERROR(INDEX(LMH_PTS,MATCH(AI571,LMH_KEY,0)),0)</f>
        <v>1</v>
      </c>
      <c r="BZ571" s="21">
        <f>IFERROR(INDEX(LMH_PTS,MATCH(AJ571,LMH_KEY,0)),0)</f>
        <v>1</v>
      </c>
      <c r="CA571" s="21">
        <f>IFERROR(INDEX(LMH_PTS,MATCH(AK571,LMH_KEY,0)),0)</f>
        <v>1</v>
      </c>
      <c r="CB571" s="21">
        <f>IFERROR(INDEX(LMH_PTS,MATCH(AL571,LMH_KEY,0)),0)</f>
        <v>1</v>
      </c>
      <c r="CC571" s="21">
        <f>IFERROR(INDEX(LMH_PTS,MATCH(AM571,LMH_KEY,0)),0)</f>
        <v>1</v>
      </c>
      <c r="CD571" s="21">
        <f>IFERROR(INDEX(LMH_PTS,MATCH(IF(AU571&lt;&gt;"",AU571,AG571),LMH_KEY,0)),0)</f>
        <v>9</v>
      </c>
      <c r="CE571" s="21">
        <f>IFERROR(INDEX(LMH_PTS,MATCH(IF(AV571&lt;&gt;"",AV571,AH571),LMH_KEY,0)),0)</f>
        <v>3</v>
      </c>
      <c r="CF571" s="21">
        <f>IFERROR(INDEX(LMH_PTS,MATCH(IF(AW571&lt;&gt;"",AW571,AI571),LMH_KEY,0)),0)</f>
        <v>1</v>
      </c>
      <c r="CG571" s="21">
        <f>IFERROR(INDEX(LMH_PTS,MATCH(IF(AX571&lt;&gt;"",AX571,AJ571),LMH_KEY,0)),0)</f>
        <v>1</v>
      </c>
      <c r="CH571" s="21">
        <f>IFERROR(INDEX(LMH_PTS,MATCH(IF(AY571&lt;&gt;"",AY571,AK571),LMH_KEY,0)),0)</f>
        <v>1</v>
      </c>
      <c r="CI571" s="21">
        <f>IFERROR(INDEX(LMH_PTS,MATCH(IF(AZ571&lt;&gt;"",AZ571,AL571),LMH_KEY,0)),0)</f>
        <v>1</v>
      </c>
      <c r="CJ571" s="21">
        <f>IFERROR(INDEX(LMH_PTS,MATCH(IF(BA571&lt;&gt;"",BA571,AM571),LMH_KEY,0)),0)</f>
        <v>1</v>
      </c>
      <c r="CK571" s="21">
        <f>IF(BB571="",0,IFERROR(INDEX(LMH_STEP,MATCH(BB571,LMH_KEY,0)),0))</f>
        <v>0</v>
      </c>
      <c r="CL571" s="21">
        <f>IF(BC571="",0,IFERROR(INDEX(LMH_STEP,MATCH(BC571,LMH_KEY,0)),0))</f>
        <v>0</v>
      </c>
      <c r="CM571" s="21">
        <f>IF(BD571="",0,IFERROR(INDEX(LMH_STEP,MATCH(BD571,LMH_KEY,0)),0))</f>
        <v>0</v>
      </c>
      <c r="CN571" s="21">
        <f>IF(BE571="",0,IFERROR(INDEX(LMH_STEP,MATCH(BE571,LMH_KEY,0)),0))</f>
        <v>-1</v>
      </c>
      <c r="CO571" s="21">
        <f>IF(BF571="",0,IFERROR(INDEX(LMH_STEP,MATCH(BF571,LMH_KEY,0)),0))</f>
        <v>0</v>
      </c>
      <c r="CP571" s="21">
        <f>IF(BG571="",0,IFERROR(INDEX(LMH_STEP,MATCH(BG571,LMH_KEY,0)),0))</f>
        <v>1</v>
      </c>
      <c r="CQ571" s="21">
        <f>IF(BH571="",0,IFERROR(INDEX(LMH_STEP,MATCH(BH571,LMH_KEY,0)),0))</f>
        <v>0</v>
      </c>
      <c r="CR571" s="21">
        <f>IF(BI571&lt;&gt;"",IFERROR(INDEX(LMH_STEP,MATCH(BI571,LMH_KEY,0)),0),CK571)</f>
        <v>0</v>
      </c>
      <c r="CS571" s="21">
        <f>IF(BJ571&lt;&gt;"",IFERROR(INDEX(LMH_STEP,MATCH(BJ571,LMH_KEY,0)),0),CL571)</f>
        <v>0</v>
      </c>
      <c r="CT571" s="21">
        <f>IF(BK571&lt;&gt;"",IFERROR(INDEX(LMH_STEP,MATCH(BK571,LMH_KEY,0)),0),CM571)</f>
        <v>0</v>
      </c>
      <c r="CU571" s="21">
        <f>IF(BL571&lt;&gt;"",IFERROR(INDEX(LMH_STEP,MATCH(BL571,LMH_KEY,0)),0),CN571)</f>
        <v>-1</v>
      </c>
      <c r="CV571" s="21">
        <f>IF(BM571&lt;&gt;"",IFERROR(INDEX(LMH_STEP,MATCH(BM571,LMH_KEY,0)),0),CO571)</f>
        <v>0</v>
      </c>
      <c r="CW571" s="21">
        <f>IF(BN571&lt;&gt;"",IFERROR(INDEX(LMH_STEP,MATCH(BN571,LMH_KEY,0)),0),CP571)</f>
        <v>1</v>
      </c>
      <c r="CX571" s="21">
        <f>IF(BO571&lt;&gt;"",IFERROR(INDEX(LMH_STEP,MATCH(BO571,LMH_KEY,0)),0),CQ571)</f>
        <v>0</v>
      </c>
      <c r="CY571" s="21">
        <f>COUNTA(BI571:BO571)+IF(BP571&lt;&gt;"",1,0)+IFERROR(INDEX(RM_LCNT,MATCH($U571,RM_KEY,0)),0)</f>
        <v>0</v>
      </c>
      <c r="CZ571" s="21">
        <f>IF((BW571+BX571+BY571+BZ571+CA571+CB571+CC571)=0,0,(BW571*CK571+BX571*CL571+BY571*CM571+BZ571*CN571+CA571*CO571+CB571*CP571+CC571*CQ571)/(BW571+BX571+BY571+BZ571+CA571+CB571+CC571))</f>
        <v>0</v>
      </c>
      <c r="DA571" s="21">
        <f>IF((CD571+CE571+CF571+CG571+CH571+CI571+CJ571)=0,0,(CD571*CR571+CE571*CS571+CF571*CT571+CG571*CU571+CH571*CV571+CI571*CW571+CJ571*CX571)/(CD571+CE571+CF571+CG571+CH571+CI571+CJ571))</f>
        <v>0</v>
      </c>
    </row>
    <row r="572" ht="70" customHeight="1">
      <c r="A572" s="59" t="inlineStr">
        <is>
          <t>Corporate</t>
        </is>
      </c>
      <c r="B572" s="17" t="inlineStr">
        <is>
          <t>IT &amp; Infrastructure</t>
        </is>
      </c>
      <c r="C572" s="17" t="n">
        <v>2</v>
      </c>
      <c r="D572" s="17" t="inlineStr">
        <is>
          <t>IRIS1581</t>
        </is>
      </c>
      <c r="E572" s="17" t="inlineStr">
        <is>
          <t>Vishal Vare</t>
        </is>
      </c>
      <c r="F572" s="17" t="inlineStr">
        <is>
          <t>Senior System Administrator</t>
        </is>
      </c>
      <c r="G572" s="17" t="inlineStr">
        <is>
          <t>Mahesh Tilave</t>
        </is>
      </c>
      <c r="H572" s="17" t="inlineStr">
        <is>
          <t>IRIS2103</t>
        </is>
      </c>
      <c r="I572" s="17" t="n">
        <v>10.3</v>
      </c>
      <c r="J572" s="17" t="inlineStr">
        <is>
          <t>B.SC</t>
        </is>
      </c>
      <c r="K572" s="17" t="n"/>
      <c r="L572" s="82" t="inlineStr">
        <is>
          <t>20 of 20</t>
        </is>
      </c>
      <c r="M572" s="83" t="n"/>
      <c r="N572" s="83" t="n"/>
      <c r="O572" s="83" t="inlineStr">
        <is>
          <t>Latest rating: Not rated · manager · 9-box: Not placed · manager</t>
        </is>
      </c>
      <c r="P572" s="83" t="inlineStr">
        <is>
          <t>Complexity &amp; Expertise: A3: Administers AWS infrastructure, GSuite, SendGrid, Linux servers and Cloudflare DNS for the organisation → matches the start
Autonomy &amp; Decision: A2: States only 'Operations'; no specific independent decisions given → moved down 0.5
Accountability &amp; Impact: A3: own survey / KRA answers · summarised by the rater; not quoted → matches the start
Leadership &amp; Strategy: A1: No guiding or leading of others described → moved down 0.5</t>
        </is>
      </c>
      <c r="Q572" s="84" t="inlineStr">
        <is>
          <t>Open ▸</t>
        </is>
      </c>
      <c r="R572" s="84" t="inlineStr">
        <is>
          <t>Card ▸</t>
        </is>
      </c>
      <c r="S572" s="85" t="inlineStr">
        <is>
          <t>IT &amp; Infrastructure</t>
        </is>
      </c>
      <c r="T572" s="86" t="inlineStr">
        <is>
          <t>Infrastructure &amp; Cloud Operations</t>
        </is>
      </c>
      <c r="U572" s="86" t="inlineStr">
        <is>
          <t>R052</t>
        </is>
      </c>
      <c r="V572" s="86" t="inlineStr">
        <is>
          <t>Infrastructure &amp; Cloud Operations · IC</t>
        </is>
      </c>
      <c r="W572" s="101" t="inlineStr">
        <is>
          <t>A3</t>
        </is>
      </c>
      <c r="X572" s="86" t="inlineStr">
        <is>
          <t>Band A · Practitioner</t>
        </is>
      </c>
      <c r="Y572" s="86" t="inlineStr">
        <is>
          <t>Senior System Administrator</t>
        </is>
      </c>
      <c r="Z572" s="86" t="n"/>
      <c r="AA572" s="86" t="inlineStr">
        <is>
          <t>Placed at A3 by the evidence: six ratings × market-derived weights and rules R1–R13 · no move needed for the reporting line</t>
        </is>
      </c>
      <c r="AB572" s="86" t="n"/>
      <c r="AC572" s="88" t="inlineStr">
        <is>
          <t>A3</t>
        </is>
      </c>
      <c r="AD572" s="21" t="inlineStr">
        <is>
          <t>High · 10.3 yrs vs market 2–5 yrs for A3</t>
        </is>
      </c>
      <c r="AE572" s="21" t="n"/>
      <c r="AF572" s="21" t="inlineStr">
        <is>
          <t>P2 · SFIA 3 Apply</t>
        </is>
      </c>
      <c r="AG572" s="89" t="str">
        <f>IFERROR(IF(INDEX(RM_I_C,MATCH($U572,RM_KEY,0))="","",INDEX(RM_I_C,MATCH($U572,RM_KEY,0))),"")</f>
        <v>H</v>
      </c>
      <c r="AH572" s="90" t="str">
        <f>IFERROR(IF(INDEX(RM_I_Au,MATCH($U572,RM_KEY,0))="","",INDEX(RM_I_Au,MATCH($U572,RM_KEY,0))),"")</f>
        <v>M</v>
      </c>
      <c r="AI572" s="90" t="str">
        <f>IFERROR(IF(INDEX(RM_I_Ac,MATCH($U572,RM_KEY,0))="","",INDEX(RM_I_Ac,MATCH($U572,RM_KEY,0))),"")</f>
        <v>L</v>
      </c>
      <c r="AJ572" s="90" t="str">
        <f>IFERROR(IF(INDEX(RM_I_L,MATCH($U572,RM_KEY,0))="","",INDEX(RM_I_L,MATCH($U572,RM_KEY,0))),"")</f>
        <v>L</v>
      </c>
      <c r="AK572" s="90" t="str">
        <f>IFERROR(IF(INDEX(RM_I_BI,MATCH($U572,RM_KEY,0))="","",INDEX(RM_I_BI,MATCH($U572,RM_KEY,0))),"")</f>
        <v>L</v>
      </c>
      <c r="AL572" s="90" t="str">
        <f>IFERROR(IF(INDEX(RM_I_Exp,MATCH($U572,RM_KEY,0))="","",INDEX(RM_I_Exp,MATCH($U572,RM_KEY,0))),"")</f>
        <v>L</v>
      </c>
      <c r="AM572" s="90" t="str">
        <f>IFERROR(IF(INDEX(RM_I_Edu,MATCH($U572,RM_KEY,0))="","",INDEX(RM_I_Edu,MATCH($U572,RM_KEY,0))),"")</f>
        <v>L</v>
      </c>
      <c r="AN572" s="91" t="str">
        <f>IFERROR(IF(INDEX(RM_M_C,MATCH($U572,RM_KEY,0))="","",INDEX(RM_M_C,MATCH($U572,RM_KEY,0))),"")</f>
        <v>H</v>
      </c>
      <c r="AO572" s="92" t="str">
        <f>IFERROR(IF(INDEX(RM_M_Au,MATCH($U572,RM_KEY,0))="","",INDEX(RM_M_Au,MATCH($U572,RM_KEY,0))),"")</f>
        <v>M</v>
      </c>
      <c r="AP572" s="92" t="str">
        <f>IFERROR(IF(INDEX(RM_M_Ac,MATCH($U572,RM_KEY,0))="","",INDEX(RM_M_Ac,MATCH($U572,RM_KEY,0))),"")</f>
        <v>M</v>
      </c>
      <c r="AQ572" s="92" t="str">
        <f>IFERROR(IF(INDEX(RM_M_L,MATCH($U572,RM_KEY,0))="","",INDEX(RM_M_L,MATCH($U572,RM_KEY,0))),"")</f>
        <v>L</v>
      </c>
      <c r="AR572" s="92" t="str">
        <f>IFERROR(IF(INDEX(RM_M_BI,MATCH($U572,RM_KEY,0))="","",INDEX(RM_M_BI,MATCH($U572,RM_KEY,0))),"")</f>
        <v>L</v>
      </c>
      <c r="AS572" s="92" t="str">
        <f>IFERROR(IF(INDEX(RM_M_Exp,MATCH($U572,RM_KEY,0))="","",INDEX(RM_M_Exp,MATCH($U572,RM_KEY,0))),"")</f>
        <v>L</v>
      </c>
      <c r="AT572" s="92" t="str">
        <f>IFERROR(IF(INDEX(RM_M_Edu,MATCH($U572,RM_KEY,0))="","",INDEX(RM_M_Edu,MATCH($U572,RM_KEY,0))),"")</f>
        <v>L</v>
      </c>
      <c r="AU572" s="93" t="str">
        <f>IFERROR(IF(INDEX(RM_L_C,MATCH($U572,RM_KEY,0))="","",INDEX(RM_L_C,MATCH($U572,RM_KEY,0))),"")</f>
        <v/>
      </c>
      <c r="AV572" s="94" t="str">
        <f>IFERROR(IF(INDEX(RM_L_Au,MATCH($U572,RM_KEY,0))="","",INDEX(RM_L_Au,MATCH($U572,RM_KEY,0))),"")</f>
        <v/>
      </c>
      <c r="AW572" s="94" t="str">
        <f>IFERROR(IF(INDEX(RM_L_Ac,MATCH($U572,RM_KEY,0))="","",INDEX(RM_L_Ac,MATCH($U572,RM_KEY,0))),"")</f>
        <v/>
      </c>
      <c r="AX572" s="94" t="str">
        <f>IFERROR(IF(INDEX(RM_L_L,MATCH($U572,RM_KEY,0))="","",INDEX(RM_L_L,MATCH($U572,RM_KEY,0))),"")</f>
        <v/>
      </c>
      <c r="AY572" s="94" t="str">
        <f>IFERROR(IF(INDEX(RM_L_BI,MATCH($U572,RM_KEY,0))="","",INDEX(RM_L_BI,MATCH($U572,RM_KEY,0))),"")</f>
        <v/>
      </c>
      <c r="AZ572" s="94" t="str">
        <f>IFERROR(IF(INDEX(RM_L_Exp,MATCH($U572,RM_KEY,0))="","",INDEX(RM_L_Exp,MATCH($U572,RM_KEY,0))),"")</f>
        <v/>
      </c>
      <c r="BA572" s="94" t="str">
        <f>IFERROR(IF(INDEX(RM_L_Edu,MATCH($U572,RM_KEY,0))="","",INDEX(RM_L_Edu,MATCH($U572,RM_KEY,0))),"")</f>
        <v/>
      </c>
      <c r="BB572" s="89" t="inlineStr">
        <is>
          <t>M</t>
        </is>
      </c>
      <c r="BC572" s="90" t="inlineStr">
        <is>
          <t>M</t>
        </is>
      </c>
      <c r="BD572" s="90" t="inlineStr">
        <is>
          <t>M</t>
        </is>
      </c>
      <c r="BE572" s="90" t="inlineStr">
        <is>
          <t>L</t>
        </is>
      </c>
      <c r="BF572" s="90" t="n"/>
      <c r="BG572" s="90" t="inlineStr">
        <is>
          <t>H</t>
        </is>
      </c>
      <c r="BH572" s="90" t="inlineStr">
        <is>
          <t>M</t>
        </is>
      </c>
      <c r="BI572" s="93" t="n"/>
      <c r="BJ572" s="94" t="n"/>
      <c r="BK572" s="94" t="n"/>
      <c r="BL572" s="94" t="n"/>
      <c r="BM572" s="94" t="n"/>
      <c r="BN572" s="94" t="n"/>
      <c r="BO572" s="94" t="n"/>
      <c r="BP572" s="63" t="n"/>
      <c r="BQ572" s="95" t="str">
        <f>IF(CY572=0,"",IF(BP572&lt;&gt;"",BP572,IF(LEFT(W572,1)="X",W572,IF(OR(W572="B+",W572="C+"),INDEX(LAD_PC,MAX(1,MIN(14,MATCH(W572,LAD_PC,0)+IF((DA572-CZ572)&gt;=0.5,1,IF((DA572-CZ572)&lt;=-0.5,-1,0))))),INDEX(LAD_STD,MAX(1,MIN(12,MATCH(W572,LAD_STD,0)+IF((DA572-CZ572)&gt;=0.5,1,IF((DA572-CZ572)&lt;=-0.5,-1,0)))))))))</f>
        <v/>
      </c>
      <c r="BR572" s="86" t="str">
        <f>IF(BQ572="","",IFERROR(CHOOSE(INDEX(B_RANK,MATCH(BQ572,B_LVL,0)),"Band A · Practitioner","Band B · Specialist / Manager","B+ · Player-Coach","Band C · Principal / Head","C+ · Player-Coach","Band D · Business leadership","Band E · Enterprise leadership"),"Band X · Consultant"))</f>
        <v/>
      </c>
      <c r="BS572" s="86" t="str">
        <f>IF(BQ572="","",IF(BQ572=W572,"• Same",IF(INDEX(B_VAL,MATCH(BQ572,B_LVL,0))&gt;INDEX(B_VAL,MATCH(W572,B_LVL,0)),"▲ Up","▼ Down")))</f>
        <v/>
      </c>
      <c r="BT572" s="95" t="str">
        <f>IF(BQ572&lt;&gt;"",BQ572,W572)</f>
        <v>A3</v>
      </c>
      <c r="BU572" s="86" t="str">
        <f>IFERROR(IF($H572="","—",IF(OR(LEFT(BT572,1)="X",LEFT(INDEX($BT$7:$BT$592,MATCH($H572,$D$7:$D$592,0)),1)="X"),"—",IF(AND(LEFT(BT572,1)="E",LEFT(INDEX($BT$7:$BT$592,MATCH($H572,$D$7:$D$592,0)),1)="E"),"Exception · Band E",IF(INDEX(B_VAL,MATCH(BT572,B_LVL,0))&gt;=INDEX(B_VAL,MATCH(INDEX($BT$7:$BT$592,MATCH($H572,$D$7:$D$592,0)),B_LVL,0)),"⚠ At or above the manager",IF(INDEX(B_RANK,MATCH(BT572,B_LVL,0))=INDEX(B_RANK,MATCH(INDEX($BT$7:$BT$592,MATCH($H572,$D$7:$D$592,0)),B_LVL,0)),"⚠ Same band as the manager","OK"))))),"—")</f>
        <v>OK</v>
      </c>
      <c r="BV572" s="64" t="n"/>
      <c r="BW572" s="20">
        <f>IFERROR(INDEX(LMH_PTS,MATCH(AG572,LMH_KEY,0)),0)</f>
        <v>9</v>
      </c>
      <c r="BX572" s="21">
        <f>IFERROR(INDEX(LMH_PTS,MATCH(AH572,LMH_KEY,0)),0)</f>
        <v>3</v>
      </c>
      <c r="BY572" s="21">
        <f>IFERROR(INDEX(LMH_PTS,MATCH(AI572,LMH_KEY,0)),0)</f>
        <v>1</v>
      </c>
      <c r="BZ572" s="21">
        <f>IFERROR(INDEX(LMH_PTS,MATCH(AJ572,LMH_KEY,0)),0)</f>
        <v>1</v>
      </c>
      <c r="CA572" s="21">
        <f>IFERROR(INDEX(LMH_PTS,MATCH(AK572,LMH_KEY,0)),0)</f>
        <v>1</v>
      </c>
      <c r="CB572" s="21">
        <f>IFERROR(INDEX(LMH_PTS,MATCH(AL572,LMH_KEY,0)),0)</f>
        <v>1</v>
      </c>
      <c r="CC572" s="21">
        <f>IFERROR(INDEX(LMH_PTS,MATCH(AM572,LMH_KEY,0)),0)</f>
        <v>1</v>
      </c>
      <c r="CD572" s="21">
        <f>IFERROR(INDEX(LMH_PTS,MATCH(IF(AU572&lt;&gt;"",AU572,AG572),LMH_KEY,0)),0)</f>
        <v>9</v>
      </c>
      <c r="CE572" s="21">
        <f>IFERROR(INDEX(LMH_PTS,MATCH(IF(AV572&lt;&gt;"",AV572,AH572),LMH_KEY,0)),0)</f>
        <v>3</v>
      </c>
      <c r="CF572" s="21">
        <f>IFERROR(INDEX(LMH_PTS,MATCH(IF(AW572&lt;&gt;"",AW572,AI572),LMH_KEY,0)),0)</f>
        <v>1</v>
      </c>
      <c r="CG572" s="21">
        <f>IFERROR(INDEX(LMH_PTS,MATCH(IF(AX572&lt;&gt;"",AX572,AJ572),LMH_KEY,0)),0)</f>
        <v>1</v>
      </c>
      <c r="CH572" s="21">
        <f>IFERROR(INDEX(LMH_PTS,MATCH(IF(AY572&lt;&gt;"",AY572,AK572),LMH_KEY,0)),0)</f>
        <v>1</v>
      </c>
      <c r="CI572" s="21">
        <f>IFERROR(INDEX(LMH_PTS,MATCH(IF(AZ572&lt;&gt;"",AZ572,AL572),LMH_KEY,0)),0)</f>
        <v>1</v>
      </c>
      <c r="CJ572" s="21">
        <f>IFERROR(INDEX(LMH_PTS,MATCH(IF(BA572&lt;&gt;"",BA572,AM572),LMH_KEY,0)),0)</f>
        <v>1</v>
      </c>
      <c r="CK572" s="21">
        <f>IF(BB572="",0,IFERROR(INDEX(LMH_STEP,MATCH(BB572,LMH_KEY,0)),0))</f>
        <v>0</v>
      </c>
      <c r="CL572" s="21">
        <f>IF(BC572="",0,IFERROR(INDEX(LMH_STEP,MATCH(BC572,LMH_KEY,0)),0))</f>
        <v>0</v>
      </c>
      <c r="CM572" s="21">
        <f>IF(BD572="",0,IFERROR(INDEX(LMH_STEP,MATCH(BD572,LMH_KEY,0)),0))</f>
        <v>0</v>
      </c>
      <c r="CN572" s="21">
        <f>IF(BE572="",0,IFERROR(INDEX(LMH_STEP,MATCH(BE572,LMH_KEY,0)),0))</f>
        <v>-1</v>
      </c>
      <c r="CO572" s="21">
        <f>IF(BF572="",0,IFERROR(INDEX(LMH_STEP,MATCH(BF572,LMH_KEY,0)),0))</f>
        <v>0</v>
      </c>
      <c r="CP572" s="21">
        <f>IF(BG572="",0,IFERROR(INDEX(LMH_STEP,MATCH(BG572,LMH_KEY,0)),0))</f>
        <v>1</v>
      </c>
      <c r="CQ572" s="21">
        <f>IF(BH572="",0,IFERROR(INDEX(LMH_STEP,MATCH(BH572,LMH_KEY,0)),0))</f>
        <v>0</v>
      </c>
      <c r="CR572" s="21">
        <f>IF(BI572&lt;&gt;"",IFERROR(INDEX(LMH_STEP,MATCH(BI572,LMH_KEY,0)),0),CK572)</f>
        <v>0</v>
      </c>
      <c r="CS572" s="21">
        <f>IF(BJ572&lt;&gt;"",IFERROR(INDEX(LMH_STEP,MATCH(BJ572,LMH_KEY,0)),0),CL572)</f>
        <v>0</v>
      </c>
      <c r="CT572" s="21">
        <f>IF(BK572&lt;&gt;"",IFERROR(INDEX(LMH_STEP,MATCH(BK572,LMH_KEY,0)),0),CM572)</f>
        <v>0</v>
      </c>
      <c r="CU572" s="21">
        <f>IF(BL572&lt;&gt;"",IFERROR(INDEX(LMH_STEP,MATCH(BL572,LMH_KEY,0)),0),CN572)</f>
        <v>-1</v>
      </c>
      <c r="CV572" s="21">
        <f>IF(BM572&lt;&gt;"",IFERROR(INDEX(LMH_STEP,MATCH(BM572,LMH_KEY,0)),0),CO572)</f>
        <v>0</v>
      </c>
      <c r="CW572" s="21">
        <f>IF(BN572&lt;&gt;"",IFERROR(INDEX(LMH_STEP,MATCH(BN572,LMH_KEY,0)),0),CP572)</f>
        <v>1</v>
      </c>
      <c r="CX572" s="21">
        <f>IF(BO572&lt;&gt;"",IFERROR(INDEX(LMH_STEP,MATCH(BO572,LMH_KEY,0)),0),CQ572)</f>
        <v>0</v>
      </c>
      <c r="CY572" s="21">
        <f>COUNTA(BI572:BO572)+IF(BP572&lt;&gt;"",1,0)+IFERROR(INDEX(RM_LCNT,MATCH($U572,RM_KEY,0)),0)</f>
        <v>0</v>
      </c>
      <c r="CZ572" s="21">
        <f>IF((BW572+BX572+BY572+BZ572+CA572+CB572+CC572)=0,0,(BW572*CK572+BX572*CL572+BY572*CM572+BZ572*CN572+CA572*CO572+CB572*CP572+CC572*CQ572)/(BW572+BX572+BY572+BZ572+CA572+CB572+CC572))</f>
        <v>0</v>
      </c>
      <c r="DA572" s="21">
        <f>IF((CD572+CE572+CF572+CG572+CH572+CI572+CJ572)=0,0,(CD572*CR572+CE572*CS572+CF572*CT572+CG572*CU572+CH572*CV572+CI572*CW572+CJ572*CX572)/(CD572+CE572+CF572+CG572+CH572+CI572+CJ572))</f>
        <v>0</v>
      </c>
    </row>
    <row r="573" ht="70" customHeight="1">
      <c r="A573" s="59" t="inlineStr">
        <is>
          <t>iFile</t>
        </is>
      </c>
      <c r="B573" s="17" t="inlineStr">
        <is>
          <t>Technology</t>
        </is>
      </c>
      <c r="C573" s="17" t="n">
        <v>0</v>
      </c>
      <c r="D573" s="17" t="inlineStr">
        <is>
          <t>No Emp ID · in-house consultant</t>
        </is>
      </c>
      <c r="E573" s="17" t="inlineStr">
        <is>
          <t>Aloke Chatterjee</t>
        </is>
      </c>
      <c r="F573" s="17" t="inlineStr">
        <is>
          <t>Consultant</t>
        </is>
      </c>
      <c r="G573" s="17" t="inlineStr">
        <is>
          <t>Not provided · HRIS</t>
        </is>
      </c>
      <c r="H573" s="17" t="n"/>
      <c r="I573" s="17" t="n"/>
      <c r="J573" s="17" t="n"/>
      <c r="K573" s="17" t="inlineStr">
        <is>
          <t>—</t>
        </is>
      </c>
      <c r="L573" s="82" t="n"/>
      <c r="M573" s="83" t="n"/>
      <c r="N573" s="83" t="n"/>
      <c r="O573" s="83" t="inlineStr">
        <is>
          <t>Latest rating: Not rated · manager</t>
        </is>
      </c>
      <c r="P573" s="83" t="n"/>
      <c r="Q573" s="84" t="inlineStr">
        <is>
          <t>Open ▸</t>
        </is>
      </c>
      <c r="R573" s="84" t="inlineStr">
        <is>
          <t>Card ▸</t>
        </is>
      </c>
      <c r="S573" s="85" t="inlineStr">
        <is>
          <t>Engineering &amp; Development</t>
        </is>
      </c>
      <c r="T573" s="86" t="inlineStr">
        <is>
          <t>Backend Development</t>
        </is>
      </c>
      <c r="U573" s="86" t="inlineStr">
        <is>
          <t>R031</t>
        </is>
      </c>
      <c r="V573" s="86" t="inlineStr">
        <is>
          <t>Backend Development · Consultant</t>
        </is>
      </c>
      <c r="W573" s="102" t="inlineStr">
        <is>
          <t>X1</t>
        </is>
      </c>
      <c r="X573" s="86" t="inlineStr">
        <is>
          <t>Band X · Consultant</t>
        </is>
      </c>
      <c r="Y573" s="86" t="inlineStr">
        <is>
          <t>Associate Consultant – Software Development</t>
        </is>
      </c>
      <c r="Z573" s="86" t="n"/>
      <c r="AA573" s="86" t="inlineStr">
        <is>
          <t>Placed at X1 by the evidence: six ratings × market-derived weights and rules R1–R13 · no move needed for the reporting line</t>
        </is>
      </c>
      <c r="AB573" s="86" t="n"/>
      <c r="AC573" s="88" t="n"/>
      <c r="AD573" s="21" t="n"/>
      <c r="AE573" s="21" t="n"/>
      <c r="AF573" s="21" t="n"/>
      <c r="AG573" s="89" t="str">
        <f>IFERROR(IF(INDEX(RM_I_C,MATCH($U573,RM_KEY,0))="","",INDEX(RM_I_C,MATCH($U573,RM_KEY,0))),"")</f>
        <v/>
      </c>
      <c r="AH573" s="90" t="str">
        <f>IFERROR(IF(INDEX(RM_I_Au,MATCH($U573,RM_KEY,0))="","",INDEX(RM_I_Au,MATCH($U573,RM_KEY,0))),"")</f>
        <v/>
      </c>
      <c r="AI573" s="90" t="str">
        <f>IFERROR(IF(INDEX(RM_I_Ac,MATCH($U573,RM_KEY,0))="","",INDEX(RM_I_Ac,MATCH($U573,RM_KEY,0))),"")</f>
        <v/>
      </c>
      <c r="AJ573" s="90" t="str">
        <f>IFERROR(IF(INDEX(RM_I_L,MATCH($U573,RM_KEY,0))="","",INDEX(RM_I_L,MATCH($U573,RM_KEY,0))),"")</f>
        <v/>
      </c>
      <c r="AK573" s="90" t="str">
        <f>IFERROR(IF(INDEX(RM_I_BI,MATCH($U573,RM_KEY,0))="","",INDEX(RM_I_BI,MATCH($U573,RM_KEY,0))),"")</f>
        <v/>
      </c>
      <c r="AL573" s="90" t="str">
        <f>IFERROR(IF(INDEX(RM_I_Exp,MATCH($U573,RM_KEY,0))="","",INDEX(RM_I_Exp,MATCH($U573,RM_KEY,0))),"")</f>
        <v/>
      </c>
      <c r="AM573" s="90" t="str">
        <f>IFERROR(IF(INDEX(RM_I_Edu,MATCH($U573,RM_KEY,0))="","",INDEX(RM_I_Edu,MATCH($U573,RM_KEY,0))),"")</f>
        <v/>
      </c>
      <c r="AN573" s="91" t="str">
        <f>IFERROR(IF(INDEX(RM_M_C,MATCH($U573,RM_KEY,0))="","",INDEX(RM_M_C,MATCH($U573,RM_KEY,0))),"")</f>
        <v/>
      </c>
      <c r="AO573" s="92" t="str">
        <f>IFERROR(IF(INDEX(RM_M_Au,MATCH($U573,RM_KEY,0))="","",INDEX(RM_M_Au,MATCH($U573,RM_KEY,0))),"")</f>
        <v/>
      </c>
      <c r="AP573" s="92" t="str">
        <f>IFERROR(IF(INDEX(RM_M_Ac,MATCH($U573,RM_KEY,0))="","",INDEX(RM_M_Ac,MATCH($U573,RM_KEY,0))),"")</f>
        <v/>
      </c>
      <c r="AQ573" s="92" t="str">
        <f>IFERROR(IF(INDEX(RM_M_L,MATCH($U573,RM_KEY,0))="","",INDEX(RM_M_L,MATCH($U573,RM_KEY,0))),"")</f>
        <v/>
      </c>
      <c r="AR573" s="92" t="str">
        <f>IFERROR(IF(INDEX(RM_M_BI,MATCH($U573,RM_KEY,0))="","",INDEX(RM_M_BI,MATCH($U573,RM_KEY,0))),"")</f>
        <v/>
      </c>
      <c r="AS573" s="92" t="str">
        <f>IFERROR(IF(INDEX(RM_M_Exp,MATCH($U573,RM_KEY,0))="","",INDEX(RM_M_Exp,MATCH($U573,RM_KEY,0))),"")</f>
        <v/>
      </c>
      <c r="AT573" s="92" t="str">
        <f>IFERROR(IF(INDEX(RM_M_Edu,MATCH($U573,RM_KEY,0))="","",INDEX(RM_M_Edu,MATCH($U573,RM_KEY,0))),"")</f>
        <v/>
      </c>
      <c r="AU573" s="93" t="str">
        <f>IFERROR(IF(INDEX(RM_L_C,MATCH($U573,RM_KEY,0))="","",INDEX(RM_L_C,MATCH($U573,RM_KEY,0))),"")</f>
        <v/>
      </c>
      <c r="AV573" s="94" t="str">
        <f>IFERROR(IF(INDEX(RM_L_Au,MATCH($U573,RM_KEY,0))="","",INDEX(RM_L_Au,MATCH($U573,RM_KEY,0))),"")</f>
        <v/>
      </c>
      <c r="AW573" s="94" t="str">
        <f>IFERROR(IF(INDEX(RM_L_Ac,MATCH($U573,RM_KEY,0))="","",INDEX(RM_L_Ac,MATCH($U573,RM_KEY,0))),"")</f>
        <v/>
      </c>
      <c r="AX573" s="94" t="str">
        <f>IFERROR(IF(INDEX(RM_L_L,MATCH($U573,RM_KEY,0))="","",INDEX(RM_L_L,MATCH($U573,RM_KEY,0))),"")</f>
        <v/>
      </c>
      <c r="AY573" s="94" t="str">
        <f>IFERROR(IF(INDEX(RM_L_BI,MATCH($U573,RM_KEY,0))="","",INDEX(RM_L_BI,MATCH($U573,RM_KEY,0))),"")</f>
        <v/>
      </c>
      <c r="AZ573" s="94" t="str">
        <f>IFERROR(IF(INDEX(RM_L_Exp,MATCH($U573,RM_KEY,0))="","",INDEX(RM_L_Exp,MATCH($U573,RM_KEY,0))),"")</f>
        <v/>
      </c>
      <c r="BA573" s="94" t="str">
        <f>IFERROR(IF(INDEX(RM_L_Edu,MATCH($U573,RM_KEY,0))="","",INDEX(RM_L_Edu,MATCH($U573,RM_KEY,0))),"")</f>
        <v/>
      </c>
      <c r="BB573" s="89" t="n"/>
      <c r="BC573" s="90" t="n"/>
      <c r="BD573" s="90" t="n"/>
      <c r="BE573" s="90" t="n"/>
      <c r="BF573" s="90" t="n"/>
      <c r="BG573" s="90" t="n"/>
      <c r="BH573" s="90" t="n"/>
      <c r="BI573" s="93" t="n"/>
      <c r="BJ573" s="94" t="n"/>
      <c r="BK573" s="94" t="n"/>
      <c r="BL573" s="94" t="n"/>
      <c r="BM573" s="94" t="n"/>
      <c r="BN573" s="94" t="n"/>
      <c r="BO573" s="94" t="n"/>
      <c r="BP573" s="63" t="n"/>
      <c r="BQ573" s="95" t="str">
        <f>IF(CY573=0,"",IF(BP573&lt;&gt;"",BP573,IF(LEFT(W573,1)="X",W573,IF(OR(W573="B+",W573="C+"),INDEX(LAD_PC,MAX(1,MIN(14,MATCH(W573,LAD_PC,0)+IF((DA573-CZ573)&gt;=0.5,1,IF((DA573-CZ573)&lt;=-0.5,-1,0))))),INDEX(LAD_STD,MAX(1,MIN(12,MATCH(W573,LAD_STD,0)+IF((DA573-CZ573)&gt;=0.5,1,IF((DA573-CZ573)&lt;=-0.5,-1,0)))))))))</f>
        <v/>
      </c>
      <c r="BR573" s="86" t="str">
        <f>IF(BQ573="","",IFERROR(CHOOSE(INDEX(B_RANK,MATCH(BQ573,B_LVL,0)),"Band A · Practitioner","Band B · Specialist / Manager","B+ · Player-Coach","Band C · Principal / Head","C+ · Player-Coach","Band D · Business leadership","Band E · Enterprise leadership"),"Band X · Consultant"))</f>
        <v/>
      </c>
      <c r="BS573" s="86" t="str">
        <f>IF(BQ573="","",IF(BQ573=W573,"• Same",IF(INDEX(B_VAL,MATCH(BQ573,B_LVL,0))&gt;INDEX(B_VAL,MATCH(W573,B_LVL,0)),"▲ Up","▼ Down")))</f>
        <v/>
      </c>
      <c r="BT573" s="95" t="str">
        <f>IF(BQ573&lt;&gt;"",BQ573,W573)</f>
        <v>X1</v>
      </c>
      <c r="BU573" s="86" t="str">
        <f>IFERROR(IF($H573="","—",IF(OR(LEFT(BT573,1)="X",LEFT(INDEX($BT$7:$BT$592,MATCH($H573,$D$7:$D$592,0)),1)="X"),"—",IF(AND(LEFT(BT573,1)="E",LEFT(INDEX($BT$7:$BT$592,MATCH($H573,$D$7:$D$592,0)),1)="E"),"Exception · Band E",IF(INDEX(B_VAL,MATCH(BT573,B_LVL,0))&gt;=INDEX(B_VAL,MATCH(INDEX($BT$7:$BT$592,MATCH($H573,$D$7:$D$592,0)),B_LVL,0)),"⚠ At or above the manager",IF(INDEX(B_RANK,MATCH(BT573,B_LVL,0))=INDEX(B_RANK,MATCH(INDEX($BT$7:$BT$592,MATCH($H573,$D$7:$D$592,0)),B_LVL,0)),"⚠ Same band as the manager","OK"))))),"—")</f>
        <v>—</v>
      </c>
      <c r="BV573" s="64" t="n"/>
      <c r="BW573" s="20">
        <f>IFERROR(INDEX(LMH_PTS,MATCH(AG573,LMH_KEY,0)),0)</f>
        <v>0</v>
      </c>
      <c r="BX573" s="21">
        <f>IFERROR(INDEX(LMH_PTS,MATCH(AH573,LMH_KEY,0)),0)</f>
        <v>0</v>
      </c>
      <c r="BY573" s="21">
        <f>IFERROR(INDEX(LMH_PTS,MATCH(AI573,LMH_KEY,0)),0)</f>
        <v>0</v>
      </c>
      <c r="BZ573" s="21">
        <f>IFERROR(INDEX(LMH_PTS,MATCH(AJ573,LMH_KEY,0)),0)</f>
        <v>0</v>
      </c>
      <c r="CA573" s="21">
        <f>IFERROR(INDEX(LMH_PTS,MATCH(AK573,LMH_KEY,0)),0)</f>
        <v>0</v>
      </c>
      <c r="CB573" s="21">
        <f>IFERROR(INDEX(LMH_PTS,MATCH(AL573,LMH_KEY,0)),0)</f>
        <v>0</v>
      </c>
      <c r="CC573" s="21">
        <f>IFERROR(INDEX(LMH_PTS,MATCH(AM573,LMH_KEY,0)),0)</f>
        <v>0</v>
      </c>
      <c r="CD573" s="21">
        <f>IFERROR(INDEX(LMH_PTS,MATCH(IF(AU573&lt;&gt;"",AU573,AG573),LMH_KEY,0)),0)</f>
        <v>0</v>
      </c>
      <c r="CE573" s="21">
        <f>IFERROR(INDEX(LMH_PTS,MATCH(IF(AV573&lt;&gt;"",AV573,AH573),LMH_KEY,0)),0)</f>
        <v>0</v>
      </c>
      <c r="CF573" s="21">
        <f>IFERROR(INDEX(LMH_PTS,MATCH(IF(AW573&lt;&gt;"",AW573,AI573),LMH_KEY,0)),0)</f>
        <v>0</v>
      </c>
      <c r="CG573" s="21">
        <f>IFERROR(INDEX(LMH_PTS,MATCH(IF(AX573&lt;&gt;"",AX573,AJ573),LMH_KEY,0)),0)</f>
        <v>0</v>
      </c>
      <c r="CH573" s="21">
        <f>IFERROR(INDEX(LMH_PTS,MATCH(IF(AY573&lt;&gt;"",AY573,AK573),LMH_KEY,0)),0)</f>
        <v>0</v>
      </c>
      <c r="CI573" s="21">
        <f>IFERROR(INDEX(LMH_PTS,MATCH(IF(AZ573&lt;&gt;"",AZ573,AL573),LMH_KEY,0)),0)</f>
        <v>0</v>
      </c>
      <c r="CJ573" s="21">
        <f>IFERROR(INDEX(LMH_PTS,MATCH(IF(BA573&lt;&gt;"",BA573,AM573),LMH_KEY,0)),0)</f>
        <v>0</v>
      </c>
      <c r="CK573" s="21">
        <f>IF(BB573="",0,IFERROR(INDEX(LMH_STEP,MATCH(BB573,LMH_KEY,0)),0))</f>
        <v>0</v>
      </c>
      <c r="CL573" s="21">
        <f>IF(BC573="",0,IFERROR(INDEX(LMH_STEP,MATCH(BC573,LMH_KEY,0)),0))</f>
        <v>0</v>
      </c>
      <c r="CM573" s="21">
        <f>IF(BD573="",0,IFERROR(INDEX(LMH_STEP,MATCH(BD573,LMH_KEY,0)),0))</f>
        <v>0</v>
      </c>
      <c r="CN573" s="21">
        <f>IF(BE573="",0,IFERROR(INDEX(LMH_STEP,MATCH(BE573,LMH_KEY,0)),0))</f>
        <v>0</v>
      </c>
      <c r="CO573" s="21">
        <f>IF(BF573="",0,IFERROR(INDEX(LMH_STEP,MATCH(BF573,LMH_KEY,0)),0))</f>
        <v>0</v>
      </c>
      <c r="CP573" s="21">
        <f>IF(BG573="",0,IFERROR(INDEX(LMH_STEP,MATCH(BG573,LMH_KEY,0)),0))</f>
        <v>0</v>
      </c>
      <c r="CQ573" s="21">
        <f>IF(BH573="",0,IFERROR(INDEX(LMH_STEP,MATCH(BH573,LMH_KEY,0)),0))</f>
        <v>0</v>
      </c>
      <c r="CR573" s="21">
        <f>IF(BI573&lt;&gt;"",IFERROR(INDEX(LMH_STEP,MATCH(BI573,LMH_KEY,0)),0),CK573)</f>
        <v>0</v>
      </c>
      <c r="CS573" s="21">
        <f>IF(BJ573&lt;&gt;"",IFERROR(INDEX(LMH_STEP,MATCH(BJ573,LMH_KEY,0)),0),CL573)</f>
        <v>0</v>
      </c>
      <c r="CT573" s="21">
        <f>IF(BK573&lt;&gt;"",IFERROR(INDEX(LMH_STEP,MATCH(BK573,LMH_KEY,0)),0),CM573)</f>
        <v>0</v>
      </c>
      <c r="CU573" s="21">
        <f>IF(BL573&lt;&gt;"",IFERROR(INDEX(LMH_STEP,MATCH(BL573,LMH_KEY,0)),0),CN573)</f>
        <v>0</v>
      </c>
      <c r="CV573" s="21">
        <f>IF(BM573&lt;&gt;"",IFERROR(INDEX(LMH_STEP,MATCH(BM573,LMH_KEY,0)),0),CO573)</f>
        <v>0</v>
      </c>
      <c r="CW573" s="21">
        <f>IF(BN573&lt;&gt;"",IFERROR(INDEX(LMH_STEP,MATCH(BN573,LMH_KEY,0)),0),CP573)</f>
        <v>0</v>
      </c>
      <c r="CX573" s="21">
        <f>IF(BO573&lt;&gt;"",IFERROR(INDEX(LMH_STEP,MATCH(BO573,LMH_KEY,0)),0),CQ573)</f>
        <v>0</v>
      </c>
      <c r="CY573" s="21">
        <f>COUNTA(BI573:BO573)+IF(BP573&lt;&gt;"",1,0)+IFERROR(INDEX(RM_LCNT,MATCH($U573,RM_KEY,0)),0)</f>
        <v>0</v>
      </c>
      <c r="CZ573" s="21">
        <f>IF((BW573+BX573+BY573+BZ573+CA573+CB573+CC573)=0,0,(BW573*CK573+BX573*CL573+BY573*CM573+BZ573*CN573+CA573*CO573+CB573*CP573+CC573*CQ573)/(BW573+BX573+BY573+BZ573+CA573+CB573+CC573))</f>
        <v>0</v>
      </c>
      <c r="DA573" s="21">
        <f>IF((CD573+CE573+CF573+CG573+CH573+CI573+CJ573)=0,0,(CD573*CR573+CE573*CS573+CF573*CT573+CG573*CU573+CH573*CV573+CI573*CW573+CJ573*CX573)/(CD573+CE573+CF573+CG573+CH573+CI573+CJ573))</f>
        <v>0</v>
      </c>
    </row>
    <row r="574" ht="70" customHeight="1">
      <c r="A574" s="59" t="inlineStr">
        <is>
          <t>Datatech</t>
        </is>
      </c>
      <c r="B574" s="17" t="inlineStr">
        <is>
          <t>Not provided · HRIS</t>
        </is>
      </c>
      <c r="C574" s="17" t="n">
        <v>0</v>
      </c>
      <c r="D574" s="17" t="inlineStr">
        <is>
          <t>No Emp ID · external consultant</t>
        </is>
      </c>
      <c r="E574" s="17" t="inlineStr">
        <is>
          <t>Arindam Bose</t>
        </is>
      </c>
      <c r="F574" s="17" t="inlineStr">
        <is>
          <t>Consultant</t>
        </is>
      </c>
      <c r="G574" s="17" t="inlineStr">
        <is>
          <t>Not provided · HRIS</t>
        </is>
      </c>
      <c r="H574" s="17" t="n"/>
      <c r="I574" s="17" t="n"/>
      <c r="J574" s="17" t="n"/>
      <c r="K574" s="17" t="inlineStr">
        <is>
          <t>—</t>
        </is>
      </c>
      <c r="L574" s="82" t="n"/>
      <c r="M574" s="83" t="n"/>
      <c r="N574" s="83" t="n"/>
      <c r="O574" s="83" t="inlineStr">
        <is>
          <t>Latest rating: Not rated · manager</t>
        </is>
      </c>
      <c r="P574" s="83" t="n"/>
      <c r="Q574" s="84" t="inlineStr">
        <is>
          <t>Open ▸</t>
        </is>
      </c>
      <c r="R574" s="84" t="inlineStr">
        <is>
          <t>Card ▸</t>
        </is>
      </c>
      <c r="S574" s="85" t="inlineStr">
        <is>
          <t>Unassigned</t>
        </is>
      </c>
      <c r="T574" s="86" t="inlineStr">
        <is>
          <t>Role not recorded · external consultant</t>
        </is>
      </c>
      <c r="U574" s="86" t="inlineStr">
        <is>
          <t>R087</t>
        </is>
      </c>
      <c r="V574" s="86" t="inlineStr">
        <is>
          <t>Role not recorded · external consultant · Consultant</t>
        </is>
      </c>
      <c r="W574" s="102" t="inlineStr">
        <is>
          <t>X1</t>
        </is>
      </c>
      <c r="X574" s="86" t="inlineStr">
        <is>
          <t>Band X · Consultant</t>
        </is>
      </c>
      <c r="Y574" s="86" t="inlineStr">
        <is>
          <t>Associate Consultant – Software Development</t>
        </is>
      </c>
      <c r="Z574" s="86" t="n"/>
      <c r="AA574" s="86" t="inlineStr">
        <is>
          <t>Placed at X1 by the evidence: six ratings × market-derived weights and rules R1–R13 · no move needed for the reporting line</t>
        </is>
      </c>
      <c r="AB574" s="86" t="n"/>
      <c r="AC574" s="88" t="n"/>
      <c r="AD574" s="21" t="n"/>
      <c r="AE574" s="21" t="n"/>
      <c r="AF574" s="21" t="n"/>
      <c r="AG574" s="89" t="str">
        <f>IFERROR(IF(INDEX(RM_I_C,MATCH($U574,RM_KEY,0))="","",INDEX(RM_I_C,MATCH($U574,RM_KEY,0))),"")</f>
        <v/>
      </c>
      <c r="AH574" s="90" t="str">
        <f>IFERROR(IF(INDEX(RM_I_Au,MATCH($U574,RM_KEY,0))="","",INDEX(RM_I_Au,MATCH($U574,RM_KEY,0))),"")</f>
        <v/>
      </c>
      <c r="AI574" s="90" t="str">
        <f>IFERROR(IF(INDEX(RM_I_Ac,MATCH($U574,RM_KEY,0))="","",INDEX(RM_I_Ac,MATCH($U574,RM_KEY,0))),"")</f>
        <v/>
      </c>
      <c r="AJ574" s="90" t="str">
        <f>IFERROR(IF(INDEX(RM_I_L,MATCH($U574,RM_KEY,0))="","",INDEX(RM_I_L,MATCH($U574,RM_KEY,0))),"")</f>
        <v/>
      </c>
      <c r="AK574" s="90" t="str">
        <f>IFERROR(IF(INDEX(RM_I_BI,MATCH($U574,RM_KEY,0))="","",INDEX(RM_I_BI,MATCH($U574,RM_KEY,0))),"")</f>
        <v/>
      </c>
      <c r="AL574" s="90" t="str">
        <f>IFERROR(IF(INDEX(RM_I_Exp,MATCH($U574,RM_KEY,0))="","",INDEX(RM_I_Exp,MATCH($U574,RM_KEY,0))),"")</f>
        <v/>
      </c>
      <c r="AM574" s="90" t="str">
        <f>IFERROR(IF(INDEX(RM_I_Edu,MATCH($U574,RM_KEY,0))="","",INDEX(RM_I_Edu,MATCH($U574,RM_KEY,0))),"")</f>
        <v/>
      </c>
      <c r="AN574" s="91" t="str">
        <f>IFERROR(IF(INDEX(RM_M_C,MATCH($U574,RM_KEY,0))="","",INDEX(RM_M_C,MATCH($U574,RM_KEY,0))),"")</f>
        <v/>
      </c>
      <c r="AO574" s="92" t="str">
        <f>IFERROR(IF(INDEX(RM_M_Au,MATCH($U574,RM_KEY,0))="","",INDEX(RM_M_Au,MATCH($U574,RM_KEY,0))),"")</f>
        <v/>
      </c>
      <c r="AP574" s="92" t="str">
        <f>IFERROR(IF(INDEX(RM_M_Ac,MATCH($U574,RM_KEY,0))="","",INDEX(RM_M_Ac,MATCH($U574,RM_KEY,0))),"")</f>
        <v/>
      </c>
      <c r="AQ574" s="92" t="str">
        <f>IFERROR(IF(INDEX(RM_M_L,MATCH($U574,RM_KEY,0))="","",INDEX(RM_M_L,MATCH($U574,RM_KEY,0))),"")</f>
        <v/>
      </c>
      <c r="AR574" s="92" t="str">
        <f>IFERROR(IF(INDEX(RM_M_BI,MATCH($U574,RM_KEY,0))="","",INDEX(RM_M_BI,MATCH($U574,RM_KEY,0))),"")</f>
        <v/>
      </c>
      <c r="AS574" s="92" t="str">
        <f>IFERROR(IF(INDEX(RM_M_Exp,MATCH($U574,RM_KEY,0))="","",INDEX(RM_M_Exp,MATCH($U574,RM_KEY,0))),"")</f>
        <v/>
      </c>
      <c r="AT574" s="92" t="str">
        <f>IFERROR(IF(INDEX(RM_M_Edu,MATCH($U574,RM_KEY,0))="","",INDEX(RM_M_Edu,MATCH($U574,RM_KEY,0))),"")</f>
        <v/>
      </c>
      <c r="AU574" s="93" t="str">
        <f>IFERROR(IF(INDEX(RM_L_C,MATCH($U574,RM_KEY,0))="","",INDEX(RM_L_C,MATCH($U574,RM_KEY,0))),"")</f>
        <v/>
      </c>
      <c r="AV574" s="94" t="str">
        <f>IFERROR(IF(INDEX(RM_L_Au,MATCH($U574,RM_KEY,0))="","",INDEX(RM_L_Au,MATCH($U574,RM_KEY,0))),"")</f>
        <v/>
      </c>
      <c r="AW574" s="94" t="str">
        <f>IFERROR(IF(INDEX(RM_L_Ac,MATCH($U574,RM_KEY,0))="","",INDEX(RM_L_Ac,MATCH($U574,RM_KEY,0))),"")</f>
        <v/>
      </c>
      <c r="AX574" s="94" t="str">
        <f>IFERROR(IF(INDEX(RM_L_L,MATCH($U574,RM_KEY,0))="","",INDEX(RM_L_L,MATCH($U574,RM_KEY,0))),"")</f>
        <v/>
      </c>
      <c r="AY574" s="94" t="str">
        <f>IFERROR(IF(INDEX(RM_L_BI,MATCH($U574,RM_KEY,0))="","",INDEX(RM_L_BI,MATCH($U574,RM_KEY,0))),"")</f>
        <v/>
      </c>
      <c r="AZ574" s="94" t="str">
        <f>IFERROR(IF(INDEX(RM_L_Exp,MATCH($U574,RM_KEY,0))="","",INDEX(RM_L_Exp,MATCH($U574,RM_KEY,0))),"")</f>
        <v/>
      </c>
      <c r="BA574" s="94" t="str">
        <f>IFERROR(IF(INDEX(RM_L_Edu,MATCH($U574,RM_KEY,0))="","",INDEX(RM_L_Edu,MATCH($U574,RM_KEY,0))),"")</f>
        <v/>
      </c>
      <c r="BB574" s="89" t="n"/>
      <c r="BC574" s="90" t="n"/>
      <c r="BD574" s="90" t="n"/>
      <c r="BE574" s="90" t="n"/>
      <c r="BF574" s="90" t="n"/>
      <c r="BG574" s="90" t="n"/>
      <c r="BH574" s="90" t="n"/>
      <c r="BI574" s="93" t="n"/>
      <c r="BJ574" s="94" t="n"/>
      <c r="BK574" s="94" t="n"/>
      <c r="BL574" s="94" t="n"/>
      <c r="BM574" s="94" t="n"/>
      <c r="BN574" s="94" t="n"/>
      <c r="BO574" s="94" t="n"/>
      <c r="BP574" s="63" t="n"/>
      <c r="BQ574" s="95" t="str">
        <f>IF(CY574=0,"",IF(BP574&lt;&gt;"",BP574,IF(LEFT(W574,1)="X",W574,IF(OR(W574="B+",W574="C+"),INDEX(LAD_PC,MAX(1,MIN(14,MATCH(W574,LAD_PC,0)+IF((DA574-CZ574)&gt;=0.5,1,IF((DA574-CZ574)&lt;=-0.5,-1,0))))),INDEX(LAD_STD,MAX(1,MIN(12,MATCH(W574,LAD_STD,0)+IF((DA574-CZ574)&gt;=0.5,1,IF((DA574-CZ574)&lt;=-0.5,-1,0)))))))))</f>
        <v/>
      </c>
      <c r="BR574" s="86" t="str">
        <f>IF(BQ574="","",IFERROR(CHOOSE(INDEX(B_RANK,MATCH(BQ574,B_LVL,0)),"Band A · Practitioner","Band B · Specialist / Manager","B+ · Player-Coach","Band C · Principal / Head","C+ · Player-Coach","Band D · Business leadership","Band E · Enterprise leadership"),"Band X · Consultant"))</f>
        <v/>
      </c>
      <c r="BS574" s="86" t="str">
        <f>IF(BQ574="","",IF(BQ574=W574,"• Same",IF(INDEX(B_VAL,MATCH(BQ574,B_LVL,0))&gt;INDEX(B_VAL,MATCH(W574,B_LVL,0)),"▲ Up","▼ Down")))</f>
        <v/>
      </c>
      <c r="BT574" s="95" t="str">
        <f>IF(BQ574&lt;&gt;"",BQ574,W574)</f>
        <v>X1</v>
      </c>
      <c r="BU574" s="86" t="str">
        <f>IFERROR(IF($H574="","—",IF(OR(LEFT(BT574,1)="X",LEFT(INDEX($BT$7:$BT$592,MATCH($H574,$D$7:$D$592,0)),1)="X"),"—",IF(AND(LEFT(BT574,1)="E",LEFT(INDEX($BT$7:$BT$592,MATCH($H574,$D$7:$D$592,0)),1)="E"),"Exception · Band E",IF(INDEX(B_VAL,MATCH(BT574,B_LVL,0))&gt;=INDEX(B_VAL,MATCH(INDEX($BT$7:$BT$592,MATCH($H574,$D$7:$D$592,0)),B_LVL,0)),"⚠ At or above the manager",IF(INDEX(B_RANK,MATCH(BT574,B_LVL,0))=INDEX(B_RANK,MATCH(INDEX($BT$7:$BT$592,MATCH($H574,$D$7:$D$592,0)),B_LVL,0)),"⚠ Same band as the manager","OK"))))),"—")</f>
        <v>—</v>
      </c>
      <c r="BV574" s="64" t="n"/>
      <c r="BW574" s="20">
        <f>IFERROR(INDEX(LMH_PTS,MATCH(AG574,LMH_KEY,0)),0)</f>
        <v>0</v>
      </c>
      <c r="BX574" s="21">
        <f>IFERROR(INDEX(LMH_PTS,MATCH(AH574,LMH_KEY,0)),0)</f>
        <v>0</v>
      </c>
      <c r="BY574" s="21">
        <f>IFERROR(INDEX(LMH_PTS,MATCH(AI574,LMH_KEY,0)),0)</f>
        <v>0</v>
      </c>
      <c r="BZ574" s="21">
        <f>IFERROR(INDEX(LMH_PTS,MATCH(AJ574,LMH_KEY,0)),0)</f>
        <v>0</v>
      </c>
      <c r="CA574" s="21">
        <f>IFERROR(INDEX(LMH_PTS,MATCH(AK574,LMH_KEY,0)),0)</f>
        <v>0</v>
      </c>
      <c r="CB574" s="21">
        <f>IFERROR(INDEX(LMH_PTS,MATCH(AL574,LMH_KEY,0)),0)</f>
        <v>0</v>
      </c>
      <c r="CC574" s="21">
        <f>IFERROR(INDEX(LMH_PTS,MATCH(AM574,LMH_KEY,0)),0)</f>
        <v>0</v>
      </c>
      <c r="CD574" s="21">
        <f>IFERROR(INDEX(LMH_PTS,MATCH(IF(AU574&lt;&gt;"",AU574,AG574),LMH_KEY,0)),0)</f>
        <v>0</v>
      </c>
      <c r="CE574" s="21">
        <f>IFERROR(INDEX(LMH_PTS,MATCH(IF(AV574&lt;&gt;"",AV574,AH574),LMH_KEY,0)),0)</f>
        <v>0</v>
      </c>
      <c r="CF574" s="21">
        <f>IFERROR(INDEX(LMH_PTS,MATCH(IF(AW574&lt;&gt;"",AW574,AI574),LMH_KEY,0)),0)</f>
        <v>0</v>
      </c>
      <c r="CG574" s="21">
        <f>IFERROR(INDEX(LMH_PTS,MATCH(IF(AX574&lt;&gt;"",AX574,AJ574),LMH_KEY,0)),0)</f>
        <v>0</v>
      </c>
      <c r="CH574" s="21">
        <f>IFERROR(INDEX(LMH_PTS,MATCH(IF(AY574&lt;&gt;"",AY574,AK574),LMH_KEY,0)),0)</f>
        <v>0</v>
      </c>
      <c r="CI574" s="21">
        <f>IFERROR(INDEX(LMH_PTS,MATCH(IF(AZ574&lt;&gt;"",AZ574,AL574),LMH_KEY,0)),0)</f>
        <v>0</v>
      </c>
      <c r="CJ574" s="21">
        <f>IFERROR(INDEX(LMH_PTS,MATCH(IF(BA574&lt;&gt;"",BA574,AM574),LMH_KEY,0)),0)</f>
        <v>0</v>
      </c>
      <c r="CK574" s="21">
        <f>IF(BB574="",0,IFERROR(INDEX(LMH_STEP,MATCH(BB574,LMH_KEY,0)),0))</f>
        <v>0</v>
      </c>
      <c r="CL574" s="21">
        <f>IF(BC574="",0,IFERROR(INDEX(LMH_STEP,MATCH(BC574,LMH_KEY,0)),0))</f>
        <v>0</v>
      </c>
      <c r="CM574" s="21">
        <f>IF(BD574="",0,IFERROR(INDEX(LMH_STEP,MATCH(BD574,LMH_KEY,0)),0))</f>
        <v>0</v>
      </c>
      <c r="CN574" s="21">
        <f>IF(BE574="",0,IFERROR(INDEX(LMH_STEP,MATCH(BE574,LMH_KEY,0)),0))</f>
        <v>0</v>
      </c>
      <c r="CO574" s="21">
        <f>IF(BF574="",0,IFERROR(INDEX(LMH_STEP,MATCH(BF574,LMH_KEY,0)),0))</f>
        <v>0</v>
      </c>
      <c r="CP574" s="21">
        <f>IF(BG574="",0,IFERROR(INDEX(LMH_STEP,MATCH(BG574,LMH_KEY,0)),0))</f>
        <v>0</v>
      </c>
      <c r="CQ574" s="21">
        <f>IF(BH574="",0,IFERROR(INDEX(LMH_STEP,MATCH(BH574,LMH_KEY,0)),0))</f>
        <v>0</v>
      </c>
      <c r="CR574" s="21">
        <f>IF(BI574&lt;&gt;"",IFERROR(INDEX(LMH_STEP,MATCH(BI574,LMH_KEY,0)),0),CK574)</f>
        <v>0</v>
      </c>
      <c r="CS574" s="21">
        <f>IF(BJ574&lt;&gt;"",IFERROR(INDEX(LMH_STEP,MATCH(BJ574,LMH_KEY,0)),0),CL574)</f>
        <v>0</v>
      </c>
      <c r="CT574" s="21">
        <f>IF(BK574&lt;&gt;"",IFERROR(INDEX(LMH_STEP,MATCH(BK574,LMH_KEY,0)),0),CM574)</f>
        <v>0</v>
      </c>
      <c r="CU574" s="21">
        <f>IF(BL574&lt;&gt;"",IFERROR(INDEX(LMH_STEP,MATCH(BL574,LMH_KEY,0)),0),CN574)</f>
        <v>0</v>
      </c>
      <c r="CV574" s="21">
        <f>IF(BM574&lt;&gt;"",IFERROR(INDEX(LMH_STEP,MATCH(BM574,LMH_KEY,0)),0),CO574)</f>
        <v>0</v>
      </c>
      <c r="CW574" s="21">
        <f>IF(BN574&lt;&gt;"",IFERROR(INDEX(LMH_STEP,MATCH(BN574,LMH_KEY,0)),0),CP574)</f>
        <v>0</v>
      </c>
      <c r="CX574" s="21">
        <f>IF(BO574&lt;&gt;"",IFERROR(INDEX(LMH_STEP,MATCH(BO574,LMH_KEY,0)),0),CQ574)</f>
        <v>0</v>
      </c>
      <c r="CY574" s="21">
        <f>COUNTA(BI574:BO574)+IF(BP574&lt;&gt;"",1,0)+IFERROR(INDEX(RM_LCNT,MATCH($U574,RM_KEY,0)),0)</f>
        <v>0</v>
      </c>
      <c r="CZ574" s="21">
        <f>IF((BW574+BX574+BY574+BZ574+CA574+CB574+CC574)=0,0,(BW574*CK574+BX574*CL574+BY574*CM574+BZ574*CN574+CA574*CO574+CB574*CP574+CC574*CQ574)/(BW574+BX574+BY574+BZ574+CA574+CB574+CC574))</f>
        <v>0</v>
      </c>
      <c r="DA574" s="21">
        <f>IF((CD574+CE574+CF574+CG574+CH574+CI574+CJ574)=0,0,(CD574*CR574+CE574*CS574+CF574*CT574+CG574*CU574+CH574*CV574+CI574*CW574+CJ574*CX574)/(CD574+CE574+CF574+CG574+CH574+CI574+CJ574))</f>
        <v>0</v>
      </c>
    </row>
    <row r="575" ht="70" customHeight="1">
      <c r="A575" s="59" t="inlineStr">
        <is>
          <t>iFile</t>
        </is>
      </c>
      <c r="B575" s="17" t="inlineStr">
        <is>
          <t>Technology</t>
        </is>
      </c>
      <c r="C575" s="17" t="n">
        <v>0</v>
      </c>
      <c r="D575" s="17" t="inlineStr">
        <is>
          <t>No Emp ID · external consultant</t>
        </is>
      </c>
      <c r="E575" s="17" t="inlineStr">
        <is>
          <t>Bhumika Viroja</t>
        </is>
      </c>
      <c r="F575" s="17" t="inlineStr">
        <is>
          <t>Consultant</t>
        </is>
      </c>
      <c r="G575" s="17" t="inlineStr">
        <is>
          <t>Not provided · HRIS</t>
        </is>
      </c>
      <c r="H575" s="17" t="n"/>
      <c r="I575" s="17" t="n"/>
      <c r="J575" s="17" t="n"/>
      <c r="K575" s="17" t="inlineStr">
        <is>
          <t>—</t>
        </is>
      </c>
      <c r="L575" s="82" t="n"/>
      <c r="M575" s="83" t="n"/>
      <c r="N575" s="83" t="n"/>
      <c r="O575" s="83" t="inlineStr">
        <is>
          <t>Latest rating: Not rated · manager</t>
        </is>
      </c>
      <c r="P575" s="83" t="n"/>
      <c r="Q575" s="84" t="inlineStr">
        <is>
          <t>Open ▸</t>
        </is>
      </c>
      <c r="R575" s="84" t="inlineStr">
        <is>
          <t>Card ▸</t>
        </is>
      </c>
      <c r="S575" s="85" t="inlineStr">
        <is>
          <t>Engineering &amp; Development</t>
        </is>
      </c>
      <c r="T575" s="86" t="inlineStr">
        <is>
          <t>Backend Development</t>
        </is>
      </c>
      <c r="U575" s="86" t="inlineStr">
        <is>
          <t>R031</t>
        </is>
      </c>
      <c r="V575" s="86" t="inlineStr">
        <is>
          <t>Backend Development · Consultant</t>
        </is>
      </c>
      <c r="W575" s="102" t="inlineStr">
        <is>
          <t>X1</t>
        </is>
      </c>
      <c r="X575" s="86" t="inlineStr">
        <is>
          <t>Band X · Consultant</t>
        </is>
      </c>
      <c r="Y575" s="86" t="inlineStr">
        <is>
          <t>Associate Consultant – Software Development</t>
        </is>
      </c>
      <c r="Z575" s="86" t="n"/>
      <c r="AA575" s="86" t="inlineStr">
        <is>
          <t>Placed at X1 by the evidence: six ratings × market-derived weights and rules R1–R13 · no move needed for the reporting line</t>
        </is>
      </c>
      <c r="AB575" s="86" t="n"/>
      <c r="AC575" s="88" t="n"/>
      <c r="AD575" s="21" t="n"/>
      <c r="AE575" s="21" t="n"/>
      <c r="AF575" s="21" t="n"/>
      <c r="AG575" s="89" t="str">
        <f>IFERROR(IF(INDEX(RM_I_C,MATCH($U575,RM_KEY,0))="","",INDEX(RM_I_C,MATCH($U575,RM_KEY,0))),"")</f>
        <v/>
      </c>
      <c r="AH575" s="90" t="str">
        <f>IFERROR(IF(INDEX(RM_I_Au,MATCH($U575,RM_KEY,0))="","",INDEX(RM_I_Au,MATCH($U575,RM_KEY,0))),"")</f>
        <v/>
      </c>
      <c r="AI575" s="90" t="str">
        <f>IFERROR(IF(INDEX(RM_I_Ac,MATCH($U575,RM_KEY,0))="","",INDEX(RM_I_Ac,MATCH($U575,RM_KEY,0))),"")</f>
        <v/>
      </c>
      <c r="AJ575" s="90" t="str">
        <f>IFERROR(IF(INDEX(RM_I_L,MATCH($U575,RM_KEY,0))="","",INDEX(RM_I_L,MATCH($U575,RM_KEY,0))),"")</f>
        <v/>
      </c>
      <c r="AK575" s="90" t="str">
        <f>IFERROR(IF(INDEX(RM_I_BI,MATCH($U575,RM_KEY,0))="","",INDEX(RM_I_BI,MATCH($U575,RM_KEY,0))),"")</f>
        <v/>
      </c>
      <c r="AL575" s="90" t="str">
        <f>IFERROR(IF(INDEX(RM_I_Exp,MATCH($U575,RM_KEY,0))="","",INDEX(RM_I_Exp,MATCH($U575,RM_KEY,0))),"")</f>
        <v/>
      </c>
      <c r="AM575" s="90" t="str">
        <f>IFERROR(IF(INDEX(RM_I_Edu,MATCH($U575,RM_KEY,0))="","",INDEX(RM_I_Edu,MATCH($U575,RM_KEY,0))),"")</f>
        <v/>
      </c>
      <c r="AN575" s="91" t="str">
        <f>IFERROR(IF(INDEX(RM_M_C,MATCH($U575,RM_KEY,0))="","",INDEX(RM_M_C,MATCH($U575,RM_KEY,0))),"")</f>
        <v/>
      </c>
      <c r="AO575" s="92" t="str">
        <f>IFERROR(IF(INDEX(RM_M_Au,MATCH($U575,RM_KEY,0))="","",INDEX(RM_M_Au,MATCH($U575,RM_KEY,0))),"")</f>
        <v/>
      </c>
      <c r="AP575" s="92" t="str">
        <f>IFERROR(IF(INDEX(RM_M_Ac,MATCH($U575,RM_KEY,0))="","",INDEX(RM_M_Ac,MATCH($U575,RM_KEY,0))),"")</f>
        <v/>
      </c>
      <c r="AQ575" s="92" t="str">
        <f>IFERROR(IF(INDEX(RM_M_L,MATCH($U575,RM_KEY,0))="","",INDEX(RM_M_L,MATCH($U575,RM_KEY,0))),"")</f>
        <v/>
      </c>
      <c r="AR575" s="92" t="str">
        <f>IFERROR(IF(INDEX(RM_M_BI,MATCH($U575,RM_KEY,0))="","",INDEX(RM_M_BI,MATCH($U575,RM_KEY,0))),"")</f>
        <v/>
      </c>
      <c r="AS575" s="92" t="str">
        <f>IFERROR(IF(INDEX(RM_M_Exp,MATCH($U575,RM_KEY,0))="","",INDEX(RM_M_Exp,MATCH($U575,RM_KEY,0))),"")</f>
        <v/>
      </c>
      <c r="AT575" s="92" t="str">
        <f>IFERROR(IF(INDEX(RM_M_Edu,MATCH($U575,RM_KEY,0))="","",INDEX(RM_M_Edu,MATCH($U575,RM_KEY,0))),"")</f>
        <v/>
      </c>
      <c r="AU575" s="93" t="str">
        <f>IFERROR(IF(INDEX(RM_L_C,MATCH($U575,RM_KEY,0))="","",INDEX(RM_L_C,MATCH($U575,RM_KEY,0))),"")</f>
        <v/>
      </c>
      <c r="AV575" s="94" t="str">
        <f>IFERROR(IF(INDEX(RM_L_Au,MATCH($U575,RM_KEY,0))="","",INDEX(RM_L_Au,MATCH($U575,RM_KEY,0))),"")</f>
        <v/>
      </c>
      <c r="AW575" s="94" t="str">
        <f>IFERROR(IF(INDEX(RM_L_Ac,MATCH($U575,RM_KEY,0))="","",INDEX(RM_L_Ac,MATCH($U575,RM_KEY,0))),"")</f>
        <v/>
      </c>
      <c r="AX575" s="94" t="str">
        <f>IFERROR(IF(INDEX(RM_L_L,MATCH($U575,RM_KEY,0))="","",INDEX(RM_L_L,MATCH($U575,RM_KEY,0))),"")</f>
        <v/>
      </c>
      <c r="AY575" s="94" t="str">
        <f>IFERROR(IF(INDEX(RM_L_BI,MATCH($U575,RM_KEY,0))="","",INDEX(RM_L_BI,MATCH($U575,RM_KEY,0))),"")</f>
        <v/>
      </c>
      <c r="AZ575" s="94" t="str">
        <f>IFERROR(IF(INDEX(RM_L_Exp,MATCH($U575,RM_KEY,0))="","",INDEX(RM_L_Exp,MATCH($U575,RM_KEY,0))),"")</f>
        <v/>
      </c>
      <c r="BA575" s="94" t="str">
        <f>IFERROR(IF(INDEX(RM_L_Edu,MATCH($U575,RM_KEY,0))="","",INDEX(RM_L_Edu,MATCH($U575,RM_KEY,0))),"")</f>
        <v/>
      </c>
      <c r="BB575" s="89" t="n"/>
      <c r="BC575" s="90" t="n"/>
      <c r="BD575" s="90" t="n"/>
      <c r="BE575" s="90" t="n"/>
      <c r="BF575" s="90" t="n"/>
      <c r="BG575" s="90" t="n"/>
      <c r="BH575" s="90" t="n"/>
      <c r="BI575" s="93" t="n"/>
      <c r="BJ575" s="94" t="n"/>
      <c r="BK575" s="94" t="n"/>
      <c r="BL575" s="94" t="n"/>
      <c r="BM575" s="94" t="n"/>
      <c r="BN575" s="94" t="n"/>
      <c r="BO575" s="94" t="n"/>
      <c r="BP575" s="63" t="n"/>
      <c r="BQ575" s="95" t="str">
        <f>IF(CY575=0,"",IF(BP575&lt;&gt;"",BP575,IF(LEFT(W575,1)="X",W575,IF(OR(W575="B+",W575="C+"),INDEX(LAD_PC,MAX(1,MIN(14,MATCH(W575,LAD_PC,0)+IF((DA575-CZ575)&gt;=0.5,1,IF((DA575-CZ575)&lt;=-0.5,-1,0))))),INDEX(LAD_STD,MAX(1,MIN(12,MATCH(W575,LAD_STD,0)+IF((DA575-CZ575)&gt;=0.5,1,IF((DA575-CZ575)&lt;=-0.5,-1,0)))))))))</f>
        <v/>
      </c>
      <c r="BR575" s="86" t="str">
        <f>IF(BQ575="","",IFERROR(CHOOSE(INDEX(B_RANK,MATCH(BQ575,B_LVL,0)),"Band A · Practitioner","Band B · Specialist / Manager","B+ · Player-Coach","Band C · Principal / Head","C+ · Player-Coach","Band D · Business leadership","Band E · Enterprise leadership"),"Band X · Consultant"))</f>
        <v/>
      </c>
      <c r="BS575" s="86" t="str">
        <f>IF(BQ575="","",IF(BQ575=W575,"• Same",IF(INDEX(B_VAL,MATCH(BQ575,B_LVL,0))&gt;INDEX(B_VAL,MATCH(W575,B_LVL,0)),"▲ Up","▼ Down")))</f>
        <v/>
      </c>
      <c r="BT575" s="95" t="str">
        <f>IF(BQ575&lt;&gt;"",BQ575,W575)</f>
        <v>X1</v>
      </c>
      <c r="BU575" s="86" t="str">
        <f>IFERROR(IF($H575="","—",IF(OR(LEFT(BT575,1)="X",LEFT(INDEX($BT$7:$BT$592,MATCH($H575,$D$7:$D$592,0)),1)="X"),"—",IF(AND(LEFT(BT575,1)="E",LEFT(INDEX($BT$7:$BT$592,MATCH($H575,$D$7:$D$592,0)),1)="E"),"Exception · Band E",IF(INDEX(B_VAL,MATCH(BT575,B_LVL,0))&gt;=INDEX(B_VAL,MATCH(INDEX($BT$7:$BT$592,MATCH($H575,$D$7:$D$592,0)),B_LVL,0)),"⚠ At or above the manager",IF(INDEX(B_RANK,MATCH(BT575,B_LVL,0))=INDEX(B_RANK,MATCH(INDEX($BT$7:$BT$592,MATCH($H575,$D$7:$D$592,0)),B_LVL,0)),"⚠ Same band as the manager","OK"))))),"—")</f>
        <v>—</v>
      </c>
      <c r="BV575" s="64" t="n"/>
      <c r="BW575" s="20">
        <f>IFERROR(INDEX(LMH_PTS,MATCH(AG575,LMH_KEY,0)),0)</f>
        <v>0</v>
      </c>
      <c r="BX575" s="21">
        <f>IFERROR(INDEX(LMH_PTS,MATCH(AH575,LMH_KEY,0)),0)</f>
        <v>0</v>
      </c>
      <c r="BY575" s="21">
        <f>IFERROR(INDEX(LMH_PTS,MATCH(AI575,LMH_KEY,0)),0)</f>
        <v>0</v>
      </c>
      <c r="BZ575" s="21">
        <f>IFERROR(INDEX(LMH_PTS,MATCH(AJ575,LMH_KEY,0)),0)</f>
        <v>0</v>
      </c>
      <c r="CA575" s="21">
        <f>IFERROR(INDEX(LMH_PTS,MATCH(AK575,LMH_KEY,0)),0)</f>
        <v>0</v>
      </c>
      <c r="CB575" s="21">
        <f>IFERROR(INDEX(LMH_PTS,MATCH(AL575,LMH_KEY,0)),0)</f>
        <v>0</v>
      </c>
      <c r="CC575" s="21">
        <f>IFERROR(INDEX(LMH_PTS,MATCH(AM575,LMH_KEY,0)),0)</f>
        <v>0</v>
      </c>
      <c r="CD575" s="21">
        <f>IFERROR(INDEX(LMH_PTS,MATCH(IF(AU575&lt;&gt;"",AU575,AG575),LMH_KEY,0)),0)</f>
        <v>0</v>
      </c>
      <c r="CE575" s="21">
        <f>IFERROR(INDEX(LMH_PTS,MATCH(IF(AV575&lt;&gt;"",AV575,AH575),LMH_KEY,0)),0)</f>
        <v>0</v>
      </c>
      <c r="CF575" s="21">
        <f>IFERROR(INDEX(LMH_PTS,MATCH(IF(AW575&lt;&gt;"",AW575,AI575),LMH_KEY,0)),0)</f>
        <v>0</v>
      </c>
      <c r="CG575" s="21">
        <f>IFERROR(INDEX(LMH_PTS,MATCH(IF(AX575&lt;&gt;"",AX575,AJ575),LMH_KEY,0)),0)</f>
        <v>0</v>
      </c>
      <c r="CH575" s="21">
        <f>IFERROR(INDEX(LMH_PTS,MATCH(IF(AY575&lt;&gt;"",AY575,AK575),LMH_KEY,0)),0)</f>
        <v>0</v>
      </c>
      <c r="CI575" s="21">
        <f>IFERROR(INDEX(LMH_PTS,MATCH(IF(AZ575&lt;&gt;"",AZ575,AL575),LMH_KEY,0)),0)</f>
        <v>0</v>
      </c>
      <c r="CJ575" s="21">
        <f>IFERROR(INDEX(LMH_PTS,MATCH(IF(BA575&lt;&gt;"",BA575,AM575),LMH_KEY,0)),0)</f>
        <v>0</v>
      </c>
      <c r="CK575" s="21">
        <f>IF(BB575="",0,IFERROR(INDEX(LMH_STEP,MATCH(BB575,LMH_KEY,0)),0))</f>
        <v>0</v>
      </c>
      <c r="CL575" s="21">
        <f>IF(BC575="",0,IFERROR(INDEX(LMH_STEP,MATCH(BC575,LMH_KEY,0)),0))</f>
        <v>0</v>
      </c>
      <c r="CM575" s="21">
        <f>IF(BD575="",0,IFERROR(INDEX(LMH_STEP,MATCH(BD575,LMH_KEY,0)),0))</f>
        <v>0</v>
      </c>
      <c r="CN575" s="21">
        <f>IF(BE575="",0,IFERROR(INDEX(LMH_STEP,MATCH(BE575,LMH_KEY,0)),0))</f>
        <v>0</v>
      </c>
      <c r="CO575" s="21">
        <f>IF(BF575="",0,IFERROR(INDEX(LMH_STEP,MATCH(BF575,LMH_KEY,0)),0))</f>
        <v>0</v>
      </c>
      <c r="CP575" s="21">
        <f>IF(BG575="",0,IFERROR(INDEX(LMH_STEP,MATCH(BG575,LMH_KEY,0)),0))</f>
        <v>0</v>
      </c>
      <c r="CQ575" s="21">
        <f>IF(BH575="",0,IFERROR(INDEX(LMH_STEP,MATCH(BH575,LMH_KEY,0)),0))</f>
        <v>0</v>
      </c>
      <c r="CR575" s="21">
        <f>IF(BI575&lt;&gt;"",IFERROR(INDEX(LMH_STEP,MATCH(BI575,LMH_KEY,0)),0),CK575)</f>
        <v>0</v>
      </c>
      <c r="CS575" s="21">
        <f>IF(BJ575&lt;&gt;"",IFERROR(INDEX(LMH_STEP,MATCH(BJ575,LMH_KEY,0)),0),CL575)</f>
        <v>0</v>
      </c>
      <c r="CT575" s="21">
        <f>IF(BK575&lt;&gt;"",IFERROR(INDEX(LMH_STEP,MATCH(BK575,LMH_KEY,0)),0),CM575)</f>
        <v>0</v>
      </c>
      <c r="CU575" s="21">
        <f>IF(BL575&lt;&gt;"",IFERROR(INDEX(LMH_STEP,MATCH(BL575,LMH_KEY,0)),0),CN575)</f>
        <v>0</v>
      </c>
      <c r="CV575" s="21">
        <f>IF(BM575&lt;&gt;"",IFERROR(INDEX(LMH_STEP,MATCH(BM575,LMH_KEY,0)),0),CO575)</f>
        <v>0</v>
      </c>
      <c r="CW575" s="21">
        <f>IF(BN575&lt;&gt;"",IFERROR(INDEX(LMH_STEP,MATCH(BN575,LMH_KEY,0)),0),CP575)</f>
        <v>0</v>
      </c>
      <c r="CX575" s="21">
        <f>IF(BO575&lt;&gt;"",IFERROR(INDEX(LMH_STEP,MATCH(BO575,LMH_KEY,0)),0),CQ575)</f>
        <v>0</v>
      </c>
      <c r="CY575" s="21">
        <f>COUNTA(BI575:BO575)+IF(BP575&lt;&gt;"",1,0)+IFERROR(INDEX(RM_LCNT,MATCH($U575,RM_KEY,0)),0)</f>
        <v>0</v>
      </c>
      <c r="CZ575" s="21">
        <f>IF((BW575+BX575+BY575+BZ575+CA575+CB575+CC575)=0,0,(BW575*CK575+BX575*CL575+BY575*CM575+BZ575*CN575+CA575*CO575+CB575*CP575+CC575*CQ575)/(BW575+BX575+BY575+BZ575+CA575+CB575+CC575))</f>
        <v>0</v>
      </c>
      <c r="DA575" s="21">
        <f>IF((CD575+CE575+CF575+CG575+CH575+CI575+CJ575)=0,0,(CD575*CR575+CE575*CS575+CF575*CT575+CG575*CU575+CH575*CV575+CI575*CW575+CJ575*CX575)/(CD575+CE575+CF575+CG575+CH575+CI575+CJ575))</f>
        <v>0</v>
      </c>
    </row>
    <row r="576" ht="70" customHeight="1">
      <c r="A576" s="59" t="inlineStr">
        <is>
          <t>iFile</t>
        </is>
      </c>
      <c r="B576" s="17" t="inlineStr">
        <is>
          <t>Technology</t>
        </is>
      </c>
      <c r="C576" s="17" t="n">
        <v>0</v>
      </c>
      <c r="D576" s="17" t="inlineStr">
        <is>
          <t>No Emp ID · external consultant</t>
        </is>
      </c>
      <c r="E576" s="17" t="inlineStr">
        <is>
          <t>Dhruv Patel</t>
        </is>
      </c>
      <c r="F576" s="17" t="inlineStr">
        <is>
          <t>Consultant</t>
        </is>
      </c>
      <c r="G576" s="17" t="inlineStr">
        <is>
          <t>Not provided · HRIS</t>
        </is>
      </c>
      <c r="H576" s="17" t="n"/>
      <c r="I576" s="17" t="n"/>
      <c r="J576" s="17" t="n"/>
      <c r="K576" s="17" t="inlineStr">
        <is>
          <t>—</t>
        </is>
      </c>
      <c r="L576" s="82" t="n"/>
      <c r="M576" s="83" t="n"/>
      <c r="N576" s="83" t="n"/>
      <c r="O576" s="83" t="inlineStr">
        <is>
          <t>Latest rating: Not rated · manager</t>
        </is>
      </c>
      <c r="P576" s="83" t="n"/>
      <c r="Q576" s="84" t="inlineStr">
        <is>
          <t>Open ▸</t>
        </is>
      </c>
      <c r="R576" s="84" t="inlineStr">
        <is>
          <t>Card ▸</t>
        </is>
      </c>
      <c r="S576" s="85" t="inlineStr">
        <is>
          <t>Engineering &amp; Development</t>
        </is>
      </c>
      <c r="T576" s="86" t="inlineStr">
        <is>
          <t>Backend Development</t>
        </is>
      </c>
      <c r="U576" s="86" t="inlineStr">
        <is>
          <t>R031</t>
        </is>
      </c>
      <c r="V576" s="86" t="inlineStr">
        <is>
          <t>Backend Development · Consultant</t>
        </is>
      </c>
      <c r="W576" s="102" t="inlineStr">
        <is>
          <t>X1</t>
        </is>
      </c>
      <c r="X576" s="86" t="inlineStr">
        <is>
          <t>Band X · Consultant</t>
        </is>
      </c>
      <c r="Y576" s="86" t="inlineStr">
        <is>
          <t>Associate Consultant – Software Development</t>
        </is>
      </c>
      <c r="Z576" s="86" t="n"/>
      <c r="AA576" s="86" t="inlineStr">
        <is>
          <t>Placed at X1 by the evidence: six ratings × market-derived weights and rules R1–R13 · no move needed for the reporting line</t>
        </is>
      </c>
      <c r="AB576" s="86" t="n"/>
      <c r="AC576" s="88" t="n"/>
      <c r="AD576" s="21" t="n"/>
      <c r="AE576" s="21" t="n"/>
      <c r="AF576" s="21" t="n"/>
      <c r="AG576" s="89" t="str">
        <f>IFERROR(IF(INDEX(RM_I_C,MATCH($U576,RM_KEY,0))="","",INDEX(RM_I_C,MATCH($U576,RM_KEY,0))),"")</f>
        <v/>
      </c>
      <c r="AH576" s="90" t="str">
        <f>IFERROR(IF(INDEX(RM_I_Au,MATCH($U576,RM_KEY,0))="","",INDEX(RM_I_Au,MATCH($U576,RM_KEY,0))),"")</f>
        <v/>
      </c>
      <c r="AI576" s="90" t="str">
        <f>IFERROR(IF(INDEX(RM_I_Ac,MATCH($U576,RM_KEY,0))="","",INDEX(RM_I_Ac,MATCH($U576,RM_KEY,0))),"")</f>
        <v/>
      </c>
      <c r="AJ576" s="90" t="str">
        <f>IFERROR(IF(INDEX(RM_I_L,MATCH($U576,RM_KEY,0))="","",INDEX(RM_I_L,MATCH($U576,RM_KEY,0))),"")</f>
        <v/>
      </c>
      <c r="AK576" s="90" t="str">
        <f>IFERROR(IF(INDEX(RM_I_BI,MATCH($U576,RM_KEY,0))="","",INDEX(RM_I_BI,MATCH($U576,RM_KEY,0))),"")</f>
        <v/>
      </c>
      <c r="AL576" s="90" t="str">
        <f>IFERROR(IF(INDEX(RM_I_Exp,MATCH($U576,RM_KEY,0))="","",INDEX(RM_I_Exp,MATCH($U576,RM_KEY,0))),"")</f>
        <v/>
      </c>
      <c r="AM576" s="90" t="str">
        <f>IFERROR(IF(INDEX(RM_I_Edu,MATCH($U576,RM_KEY,0))="","",INDEX(RM_I_Edu,MATCH($U576,RM_KEY,0))),"")</f>
        <v/>
      </c>
      <c r="AN576" s="91" t="str">
        <f>IFERROR(IF(INDEX(RM_M_C,MATCH($U576,RM_KEY,0))="","",INDEX(RM_M_C,MATCH($U576,RM_KEY,0))),"")</f>
        <v/>
      </c>
      <c r="AO576" s="92" t="str">
        <f>IFERROR(IF(INDEX(RM_M_Au,MATCH($U576,RM_KEY,0))="","",INDEX(RM_M_Au,MATCH($U576,RM_KEY,0))),"")</f>
        <v/>
      </c>
      <c r="AP576" s="92" t="str">
        <f>IFERROR(IF(INDEX(RM_M_Ac,MATCH($U576,RM_KEY,0))="","",INDEX(RM_M_Ac,MATCH($U576,RM_KEY,0))),"")</f>
        <v/>
      </c>
      <c r="AQ576" s="92" t="str">
        <f>IFERROR(IF(INDEX(RM_M_L,MATCH($U576,RM_KEY,0))="","",INDEX(RM_M_L,MATCH($U576,RM_KEY,0))),"")</f>
        <v/>
      </c>
      <c r="AR576" s="92" t="str">
        <f>IFERROR(IF(INDEX(RM_M_BI,MATCH($U576,RM_KEY,0))="","",INDEX(RM_M_BI,MATCH($U576,RM_KEY,0))),"")</f>
        <v/>
      </c>
      <c r="AS576" s="92" t="str">
        <f>IFERROR(IF(INDEX(RM_M_Exp,MATCH($U576,RM_KEY,0))="","",INDEX(RM_M_Exp,MATCH($U576,RM_KEY,0))),"")</f>
        <v/>
      </c>
      <c r="AT576" s="92" t="str">
        <f>IFERROR(IF(INDEX(RM_M_Edu,MATCH($U576,RM_KEY,0))="","",INDEX(RM_M_Edu,MATCH($U576,RM_KEY,0))),"")</f>
        <v/>
      </c>
      <c r="AU576" s="93" t="str">
        <f>IFERROR(IF(INDEX(RM_L_C,MATCH($U576,RM_KEY,0))="","",INDEX(RM_L_C,MATCH($U576,RM_KEY,0))),"")</f>
        <v/>
      </c>
      <c r="AV576" s="94" t="str">
        <f>IFERROR(IF(INDEX(RM_L_Au,MATCH($U576,RM_KEY,0))="","",INDEX(RM_L_Au,MATCH($U576,RM_KEY,0))),"")</f>
        <v/>
      </c>
      <c r="AW576" s="94" t="str">
        <f>IFERROR(IF(INDEX(RM_L_Ac,MATCH($U576,RM_KEY,0))="","",INDEX(RM_L_Ac,MATCH($U576,RM_KEY,0))),"")</f>
        <v/>
      </c>
      <c r="AX576" s="94" t="str">
        <f>IFERROR(IF(INDEX(RM_L_L,MATCH($U576,RM_KEY,0))="","",INDEX(RM_L_L,MATCH($U576,RM_KEY,0))),"")</f>
        <v/>
      </c>
      <c r="AY576" s="94" t="str">
        <f>IFERROR(IF(INDEX(RM_L_BI,MATCH($U576,RM_KEY,0))="","",INDEX(RM_L_BI,MATCH($U576,RM_KEY,0))),"")</f>
        <v/>
      </c>
      <c r="AZ576" s="94" t="str">
        <f>IFERROR(IF(INDEX(RM_L_Exp,MATCH($U576,RM_KEY,0))="","",INDEX(RM_L_Exp,MATCH($U576,RM_KEY,0))),"")</f>
        <v/>
      </c>
      <c r="BA576" s="94" t="str">
        <f>IFERROR(IF(INDEX(RM_L_Edu,MATCH($U576,RM_KEY,0))="","",INDEX(RM_L_Edu,MATCH($U576,RM_KEY,0))),"")</f>
        <v/>
      </c>
      <c r="BB576" s="89" t="n"/>
      <c r="BC576" s="90" t="n"/>
      <c r="BD576" s="90" t="n"/>
      <c r="BE576" s="90" t="n"/>
      <c r="BF576" s="90" t="n"/>
      <c r="BG576" s="90" t="n"/>
      <c r="BH576" s="90" t="n"/>
      <c r="BI576" s="93" t="n"/>
      <c r="BJ576" s="94" t="n"/>
      <c r="BK576" s="94" t="n"/>
      <c r="BL576" s="94" t="n"/>
      <c r="BM576" s="94" t="n"/>
      <c r="BN576" s="94" t="n"/>
      <c r="BO576" s="94" t="n"/>
      <c r="BP576" s="63" t="n"/>
      <c r="BQ576" s="95" t="str">
        <f>IF(CY576=0,"",IF(BP576&lt;&gt;"",BP576,IF(LEFT(W576,1)="X",W576,IF(OR(W576="B+",W576="C+"),INDEX(LAD_PC,MAX(1,MIN(14,MATCH(W576,LAD_PC,0)+IF((DA576-CZ576)&gt;=0.5,1,IF((DA576-CZ576)&lt;=-0.5,-1,0))))),INDEX(LAD_STD,MAX(1,MIN(12,MATCH(W576,LAD_STD,0)+IF((DA576-CZ576)&gt;=0.5,1,IF((DA576-CZ576)&lt;=-0.5,-1,0)))))))))</f>
        <v/>
      </c>
      <c r="BR576" s="86" t="str">
        <f>IF(BQ576="","",IFERROR(CHOOSE(INDEX(B_RANK,MATCH(BQ576,B_LVL,0)),"Band A · Practitioner","Band B · Specialist / Manager","B+ · Player-Coach","Band C · Principal / Head","C+ · Player-Coach","Band D · Business leadership","Band E · Enterprise leadership"),"Band X · Consultant"))</f>
        <v/>
      </c>
      <c r="BS576" s="86" t="str">
        <f>IF(BQ576="","",IF(BQ576=W576,"• Same",IF(INDEX(B_VAL,MATCH(BQ576,B_LVL,0))&gt;INDEX(B_VAL,MATCH(W576,B_LVL,0)),"▲ Up","▼ Down")))</f>
        <v/>
      </c>
      <c r="BT576" s="95" t="str">
        <f>IF(BQ576&lt;&gt;"",BQ576,W576)</f>
        <v>X1</v>
      </c>
      <c r="BU576" s="86" t="str">
        <f>IFERROR(IF($H576="","—",IF(OR(LEFT(BT576,1)="X",LEFT(INDEX($BT$7:$BT$592,MATCH($H576,$D$7:$D$592,0)),1)="X"),"—",IF(AND(LEFT(BT576,1)="E",LEFT(INDEX($BT$7:$BT$592,MATCH($H576,$D$7:$D$592,0)),1)="E"),"Exception · Band E",IF(INDEX(B_VAL,MATCH(BT576,B_LVL,0))&gt;=INDEX(B_VAL,MATCH(INDEX($BT$7:$BT$592,MATCH($H576,$D$7:$D$592,0)),B_LVL,0)),"⚠ At or above the manager",IF(INDEX(B_RANK,MATCH(BT576,B_LVL,0))=INDEX(B_RANK,MATCH(INDEX($BT$7:$BT$592,MATCH($H576,$D$7:$D$592,0)),B_LVL,0)),"⚠ Same band as the manager","OK"))))),"—")</f>
        <v>—</v>
      </c>
      <c r="BV576" s="64" t="n"/>
      <c r="BW576" s="20">
        <f>IFERROR(INDEX(LMH_PTS,MATCH(AG576,LMH_KEY,0)),0)</f>
        <v>0</v>
      </c>
      <c r="BX576" s="21">
        <f>IFERROR(INDEX(LMH_PTS,MATCH(AH576,LMH_KEY,0)),0)</f>
        <v>0</v>
      </c>
      <c r="BY576" s="21">
        <f>IFERROR(INDEX(LMH_PTS,MATCH(AI576,LMH_KEY,0)),0)</f>
        <v>0</v>
      </c>
      <c r="BZ576" s="21">
        <f>IFERROR(INDEX(LMH_PTS,MATCH(AJ576,LMH_KEY,0)),0)</f>
        <v>0</v>
      </c>
      <c r="CA576" s="21">
        <f>IFERROR(INDEX(LMH_PTS,MATCH(AK576,LMH_KEY,0)),0)</f>
        <v>0</v>
      </c>
      <c r="CB576" s="21">
        <f>IFERROR(INDEX(LMH_PTS,MATCH(AL576,LMH_KEY,0)),0)</f>
        <v>0</v>
      </c>
      <c r="CC576" s="21">
        <f>IFERROR(INDEX(LMH_PTS,MATCH(AM576,LMH_KEY,0)),0)</f>
        <v>0</v>
      </c>
      <c r="CD576" s="21">
        <f>IFERROR(INDEX(LMH_PTS,MATCH(IF(AU576&lt;&gt;"",AU576,AG576),LMH_KEY,0)),0)</f>
        <v>0</v>
      </c>
      <c r="CE576" s="21">
        <f>IFERROR(INDEX(LMH_PTS,MATCH(IF(AV576&lt;&gt;"",AV576,AH576),LMH_KEY,0)),0)</f>
        <v>0</v>
      </c>
      <c r="CF576" s="21">
        <f>IFERROR(INDEX(LMH_PTS,MATCH(IF(AW576&lt;&gt;"",AW576,AI576),LMH_KEY,0)),0)</f>
        <v>0</v>
      </c>
      <c r="CG576" s="21">
        <f>IFERROR(INDEX(LMH_PTS,MATCH(IF(AX576&lt;&gt;"",AX576,AJ576),LMH_KEY,0)),0)</f>
        <v>0</v>
      </c>
      <c r="CH576" s="21">
        <f>IFERROR(INDEX(LMH_PTS,MATCH(IF(AY576&lt;&gt;"",AY576,AK576),LMH_KEY,0)),0)</f>
        <v>0</v>
      </c>
      <c r="CI576" s="21">
        <f>IFERROR(INDEX(LMH_PTS,MATCH(IF(AZ576&lt;&gt;"",AZ576,AL576),LMH_KEY,0)),0)</f>
        <v>0</v>
      </c>
      <c r="CJ576" s="21">
        <f>IFERROR(INDEX(LMH_PTS,MATCH(IF(BA576&lt;&gt;"",BA576,AM576),LMH_KEY,0)),0)</f>
        <v>0</v>
      </c>
      <c r="CK576" s="21">
        <f>IF(BB576="",0,IFERROR(INDEX(LMH_STEP,MATCH(BB576,LMH_KEY,0)),0))</f>
        <v>0</v>
      </c>
      <c r="CL576" s="21">
        <f>IF(BC576="",0,IFERROR(INDEX(LMH_STEP,MATCH(BC576,LMH_KEY,0)),0))</f>
        <v>0</v>
      </c>
      <c r="CM576" s="21">
        <f>IF(BD576="",0,IFERROR(INDEX(LMH_STEP,MATCH(BD576,LMH_KEY,0)),0))</f>
        <v>0</v>
      </c>
      <c r="CN576" s="21">
        <f>IF(BE576="",0,IFERROR(INDEX(LMH_STEP,MATCH(BE576,LMH_KEY,0)),0))</f>
        <v>0</v>
      </c>
      <c r="CO576" s="21">
        <f>IF(BF576="",0,IFERROR(INDEX(LMH_STEP,MATCH(BF576,LMH_KEY,0)),0))</f>
        <v>0</v>
      </c>
      <c r="CP576" s="21">
        <f>IF(BG576="",0,IFERROR(INDEX(LMH_STEP,MATCH(BG576,LMH_KEY,0)),0))</f>
        <v>0</v>
      </c>
      <c r="CQ576" s="21">
        <f>IF(BH576="",0,IFERROR(INDEX(LMH_STEP,MATCH(BH576,LMH_KEY,0)),0))</f>
        <v>0</v>
      </c>
      <c r="CR576" s="21">
        <f>IF(BI576&lt;&gt;"",IFERROR(INDEX(LMH_STEP,MATCH(BI576,LMH_KEY,0)),0),CK576)</f>
        <v>0</v>
      </c>
      <c r="CS576" s="21">
        <f>IF(BJ576&lt;&gt;"",IFERROR(INDEX(LMH_STEP,MATCH(BJ576,LMH_KEY,0)),0),CL576)</f>
        <v>0</v>
      </c>
      <c r="CT576" s="21">
        <f>IF(BK576&lt;&gt;"",IFERROR(INDEX(LMH_STEP,MATCH(BK576,LMH_KEY,0)),0),CM576)</f>
        <v>0</v>
      </c>
      <c r="CU576" s="21">
        <f>IF(BL576&lt;&gt;"",IFERROR(INDEX(LMH_STEP,MATCH(BL576,LMH_KEY,0)),0),CN576)</f>
        <v>0</v>
      </c>
      <c r="CV576" s="21">
        <f>IF(BM576&lt;&gt;"",IFERROR(INDEX(LMH_STEP,MATCH(BM576,LMH_KEY,0)),0),CO576)</f>
        <v>0</v>
      </c>
      <c r="CW576" s="21">
        <f>IF(BN576&lt;&gt;"",IFERROR(INDEX(LMH_STEP,MATCH(BN576,LMH_KEY,0)),0),CP576)</f>
        <v>0</v>
      </c>
      <c r="CX576" s="21">
        <f>IF(BO576&lt;&gt;"",IFERROR(INDEX(LMH_STEP,MATCH(BO576,LMH_KEY,0)),0),CQ576)</f>
        <v>0</v>
      </c>
      <c r="CY576" s="21">
        <f>COUNTA(BI576:BO576)+IF(BP576&lt;&gt;"",1,0)+IFERROR(INDEX(RM_LCNT,MATCH($U576,RM_KEY,0)),0)</f>
        <v>0</v>
      </c>
      <c r="CZ576" s="21">
        <f>IF((BW576+BX576+BY576+BZ576+CA576+CB576+CC576)=0,0,(BW576*CK576+BX576*CL576+BY576*CM576+BZ576*CN576+CA576*CO576+CB576*CP576+CC576*CQ576)/(BW576+BX576+BY576+BZ576+CA576+CB576+CC576))</f>
        <v>0</v>
      </c>
      <c r="DA576" s="21">
        <f>IF((CD576+CE576+CF576+CG576+CH576+CI576+CJ576)=0,0,(CD576*CR576+CE576*CS576+CF576*CT576+CG576*CU576+CH576*CV576+CI576*CW576+CJ576*CX576)/(CD576+CE576+CF576+CG576+CH576+CI576+CJ576))</f>
        <v>0</v>
      </c>
    </row>
    <row r="577" ht="70" customHeight="1">
      <c r="A577" s="59" t="inlineStr">
        <is>
          <t>iFile</t>
        </is>
      </c>
      <c r="B577" s="17" t="inlineStr">
        <is>
          <t>Technology</t>
        </is>
      </c>
      <c r="C577" s="17" t="n">
        <v>0</v>
      </c>
      <c r="D577" s="17" t="inlineStr">
        <is>
          <t>No Emp ID · external consultant</t>
        </is>
      </c>
      <c r="E577" s="17" t="inlineStr">
        <is>
          <t>Dinesh Choudhary</t>
        </is>
      </c>
      <c r="F577" s="17" t="inlineStr">
        <is>
          <t>Consultant</t>
        </is>
      </c>
      <c r="G577" s="17" t="inlineStr">
        <is>
          <t>Not provided · HRIS</t>
        </is>
      </c>
      <c r="H577" s="17" t="n"/>
      <c r="I577" s="17" t="n">
        <v>5.5</v>
      </c>
      <c r="J577" s="17" t="n"/>
      <c r="K577" s="17" t="inlineStr">
        <is>
          <t>L3 – Professional / Associate</t>
        </is>
      </c>
      <c r="L577" s="82" t="n"/>
      <c r="M577" s="83" t="n"/>
      <c r="N577" s="83" t="inlineStr">
        <is>
          <t>Annual · set by manager: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Quarterly: Q1: Deliver committed sprint stories …</t>
        </is>
      </c>
      <c r="O577" s="83" t="inlineStr">
        <is>
          <t>Latest rating: Not rated · manager</t>
        </is>
      </c>
      <c r="P577" s="83" t="n"/>
      <c r="Q577" s="84" t="inlineStr">
        <is>
          <t>Open ▸</t>
        </is>
      </c>
      <c r="R577" s="84" t="inlineStr">
        <is>
          <t>Card ▸</t>
        </is>
      </c>
      <c r="S577" s="85" t="inlineStr">
        <is>
          <t>Engineering &amp; Development</t>
        </is>
      </c>
      <c r="T577" s="86" t="inlineStr">
        <is>
          <t>Backend Development</t>
        </is>
      </c>
      <c r="U577" s="86" t="inlineStr">
        <is>
          <t>R031</t>
        </is>
      </c>
      <c r="V577" s="86" t="inlineStr">
        <is>
          <t>Backend Development · Consultant</t>
        </is>
      </c>
      <c r="W577" s="102" t="inlineStr">
        <is>
          <t>X1</t>
        </is>
      </c>
      <c r="X577" s="86" t="inlineStr">
        <is>
          <t>Band X · Consultant</t>
        </is>
      </c>
      <c r="Y577" s="86" t="inlineStr">
        <is>
          <t>Associate Consultant – Software Development</t>
        </is>
      </c>
      <c r="Z577" s="86" t="n"/>
      <c r="AA577" s="86" t="inlineStr">
        <is>
          <t>Placed at X1 by the evidence: six ratings × market-derived weights and rules R1–R13 · no move needed for the reporting line</t>
        </is>
      </c>
      <c r="AB577" s="86" t="n"/>
      <c r="AC577" s="88" t="n"/>
      <c r="AD577" s="21" t="n"/>
      <c r="AE577" s="21" t="n"/>
      <c r="AF577" s="21" t="n"/>
      <c r="AG577" s="89" t="str">
        <f>IFERROR(IF(INDEX(RM_I_C,MATCH($U577,RM_KEY,0))="","",INDEX(RM_I_C,MATCH($U577,RM_KEY,0))),"")</f>
        <v/>
      </c>
      <c r="AH577" s="90" t="str">
        <f>IFERROR(IF(INDEX(RM_I_Au,MATCH($U577,RM_KEY,0))="","",INDEX(RM_I_Au,MATCH($U577,RM_KEY,0))),"")</f>
        <v/>
      </c>
      <c r="AI577" s="90" t="str">
        <f>IFERROR(IF(INDEX(RM_I_Ac,MATCH($U577,RM_KEY,0))="","",INDEX(RM_I_Ac,MATCH($U577,RM_KEY,0))),"")</f>
        <v/>
      </c>
      <c r="AJ577" s="90" t="str">
        <f>IFERROR(IF(INDEX(RM_I_L,MATCH($U577,RM_KEY,0))="","",INDEX(RM_I_L,MATCH($U577,RM_KEY,0))),"")</f>
        <v/>
      </c>
      <c r="AK577" s="90" t="str">
        <f>IFERROR(IF(INDEX(RM_I_BI,MATCH($U577,RM_KEY,0))="","",INDEX(RM_I_BI,MATCH($U577,RM_KEY,0))),"")</f>
        <v/>
      </c>
      <c r="AL577" s="90" t="str">
        <f>IFERROR(IF(INDEX(RM_I_Exp,MATCH($U577,RM_KEY,0))="","",INDEX(RM_I_Exp,MATCH($U577,RM_KEY,0))),"")</f>
        <v/>
      </c>
      <c r="AM577" s="90" t="str">
        <f>IFERROR(IF(INDEX(RM_I_Edu,MATCH($U577,RM_KEY,0))="","",INDEX(RM_I_Edu,MATCH($U577,RM_KEY,0))),"")</f>
        <v/>
      </c>
      <c r="AN577" s="91" t="str">
        <f>IFERROR(IF(INDEX(RM_M_C,MATCH($U577,RM_KEY,0))="","",INDEX(RM_M_C,MATCH($U577,RM_KEY,0))),"")</f>
        <v/>
      </c>
      <c r="AO577" s="92" t="str">
        <f>IFERROR(IF(INDEX(RM_M_Au,MATCH($U577,RM_KEY,0))="","",INDEX(RM_M_Au,MATCH($U577,RM_KEY,0))),"")</f>
        <v/>
      </c>
      <c r="AP577" s="92" t="str">
        <f>IFERROR(IF(INDEX(RM_M_Ac,MATCH($U577,RM_KEY,0))="","",INDEX(RM_M_Ac,MATCH($U577,RM_KEY,0))),"")</f>
        <v/>
      </c>
      <c r="AQ577" s="92" t="str">
        <f>IFERROR(IF(INDEX(RM_M_L,MATCH($U577,RM_KEY,0))="","",INDEX(RM_M_L,MATCH($U577,RM_KEY,0))),"")</f>
        <v/>
      </c>
      <c r="AR577" s="92" t="str">
        <f>IFERROR(IF(INDEX(RM_M_BI,MATCH($U577,RM_KEY,0))="","",INDEX(RM_M_BI,MATCH($U577,RM_KEY,0))),"")</f>
        <v/>
      </c>
      <c r="AS577" s="92" t="str">
        <f>IFERROR(IF(INDEX(RM_M_Exp,MATCH($U577,RM_KEY,0))="","",INDEX(RM_M_Exp,MATCH($U577,RM_KEY,0))),"")</f>
        <v/>
      </c>
      <c r="AT577" s="92" t="str">
        <f>IFERROR(IF(INDEX(RM_M_Edu,MATCH($U577,RM_KEY,0))="","",INDEX(RM_M_Edu,MATCH($U577,RM_KEY,0))),"")</f>
        <v/>
      </c>
      <c r="AU577" s="93" t="str">
        <f>IFERROR(IF(INDEX(RM_L_C,MATCH($U577,RM_KEY,0))="","",INDEX(RM_L_C,MATCH($U577,RM_KEY,0))),"")</f>
        <v/>
      </c>
      <c r="AV577" s="94" t="str">
        <f>IFERROR(IF(INDEX(RM_L_Au,MATCH($U577,RM_KEY,0))="","",INDEX(RM_L_Au,MATCH($U577,RM_KEY,0))),"")</f>
        <v/>
      </c>
      <c r="AW577" s="94" t="str">
        <f>IFERROR(IF(INDEX(RM_L_Ac,MATCH($U577,RM_KEY,0))="","",INDEX(RM_L_Ac,MATCH($U577,RM_KEY,0))),"")</f>
        <v/>
      </c>
      <c r="AX577" s="94" t="str">
        <f>IFERROR(IF(INDEX(RM_L_L,MATCH($U577,RM_KEY,0))="","",INDEX(RM_L_L,MATCH($U577,RM_KEY,0))),"")</f>
        <v/>
      </c>
      <c r="AY577" s="94" t="str">
        <f>IFERROR(IF(INDEX(RM_L_BI,MATCH($U577,RM_KEY,0))="","",INDEX(RM_L_BI,MATCH($U577,RM_KEY,0))),"")</f>
        <v/>
      </c>
      <c r="AZ577" s="94" t="str">
        <f>IFERROR(IF(INDEX(RM_L_Exp,MATCH($U577,RM_KEY,0))="","",INDEX(RM_L_Exp,MATCH($U577,RM_KEY,0))),"")</f>
        <v/>
      </c>
      <c r="BA577" s="94" t="str">
        <f>IFERROR(IF(INDEX(RM_L_Edu,MATCH($U577,RM_KEY,0))="","",INDEX(RM_L_Edu,MATCH($U577,RM_KEY,0))),"")</f>
        <v/>
      </c>
      <c r="BB577" s="89" t="n"/>
      <c r="BC577" s="90" t="n"/>
      <c r="BD577" s="90" t="n"/>
      <c r="BE577" s="90" t="n"/>
      <c r="BF577" s="90" t="n"/>
      <c r="BG577" s="90" t="n"/>
      <c r="BH577" s="90" t="n"/>
      <c r="BI577" s="93" t="n"/>
      <c r="BJ577" s="94" t="n"/>
      <c r="BK577" s="94" t="n"/>
      <c r="BL577" s="94" t="n"/>
      <c r="BM577" s="94" t="n"/>
      <c r="BN577" s="94" t="n"/>
      <c r="BO577" s="94" t="n"/>
      <c r="BP577" s="63" t="n"/>
      <c r="BQ577" s="95" t="str">
        <f>IF(CY577=0,"",IF(BP577&lt;&gt;"",BP577,IF(LEFT(W577,1)="X",W577,IF(OR(W577="B+",W577="C+"),INDEX(LAD_PC,MAX(1,MIN(14,MATCH(W577,LAD_PC,0)+IF((DA577-CZ577)&gt;=0.5,1,IF((DA577-CZ577)&lt;=-0.5,-1,0))))),INDEX(LAD_STD,MAX(1,MIN(12,MATCH(W577,LAD_STD,0)+IF((DA577-CZ577)&gt;=0.5,1,IF((DA577-CZ577)&lt;=-0.5,-1,0)))))))))</f>
        <v/>
      </c>
      <c r="BR577" s="86" t="str">
        <f>IF(BQ577="","",IFERROR(CHOOSE(INDEX(B_RANK,MATCH(BQ577,B_LVL,0)),"Band A · Practitioner","Band B · Specialist / Manager","B+ · Player-Coach","Band C · Principal / Head","C+ · Player-Coach","Band D · Business leadership","Band E · Enterprise leadership"),"Band X · Consultant"))</f>
        <v/>
      </c>
      <c r="BS577" s="86" t="str">
        <f>IF(BQ577="","",IF(BQ577=W577,"• Same",IF(INDEX(B_VAL,MATCH(BQ577,B_LVL,0))&gt;INDEX(B_VAL,MATCH(W577,B_LVL,0)),"▲ Up","▼ Down")))</f>
        <v/>
      </c>
      <c r="BT577" s="95" t="str">
        <f>IF(BQ577&lt;&gt;"",BQ577,W577)</f>
        <v>X1</v>
      </c>
      <c r="BU577" s="86" t="str">
        <f>IFERROR(IF($H577="","—",IF(OR(LEFT(BT577,1)="X",LEFT(INDEX($BT$7:$BT$592,MATCH($H577,$D$7:$D$592,0)),1)="X"),"—",IF(AND(LEFT(BT577,1)="E",LEFT(INDEX($BT$7:$BT$592,MATCH($H577,$D$7:$D$592,0)),1)="E"),"Exception · Band E",IF(INDEX(B_VAL,MATCH(BT577,B_LVL,0))&gt;=INDEX(B_VAL,MATCH(INDEX($BT$7:$BT$592,MATCH($H577,$D$7:$D$592,0)),B_LVL,0)),"⚠ At or above the manager",IF(INDEX(B_RANK,MATCH(BT577,B_LVL,0))=INDEX(B_RANK,MATCH(INDEX($BT$7:$BT$592,MATCH($H577,$D$7:$D$592,0)),B_LVL,0)),"⚠ Same band as the manager","OK"))))),"—")</f>
        <v>—</v>
      </c>
      <c r="BV577" s="64" t="n"/>
      <c r="BW577" s="20">
        <f>IFERROR(INDEX(LMH_PTS,MATCH(AG577,LMH_KEY,0)),0)</f>
        <v>0</v>
      </c>
      <c r="BX577" s="21">
        <f>IFERROR(INDEX(LMH_PTS,MATCH(AH577,LMH_KEY,0)),0)</f>
        <v>0</v>
      </c>
      <c r="BY577" s="21">
        <f>IFERROR(INDEX(LMH_PTS,MATCH(AI577,LMH_KEY,0)),0)</f>
        <v>0</v>
      </c>
      <c r="BZ577" s="21">
        <f>IFERROR(INDEX(LMH_PTS,MATCH(AJ577,LMH_KEY,0)),0)</f>
        <v>0</v>
      </c>
      <c r="CA577" s="21">
        <f>IFERROR(INDEX(LMH_PTS,MATCH(AK577,LMH_KEY,0)),0)</f>
        <v>0</v>
      </c>
      <c r="CB577" s="21">
        <f>IFERROR(INDEX(LMH_PTS,MATCH(AL577,LMH_KEY,0)),0)</f>
        <v>0</v>
      </c>
      <c r="CC577" s="21">
        <f>IFERROR(INDEX(LMH_PTS,MATCH(AM577,LMH_KEY,0)),0)</f>
        <v>0</v>
      </c>
      <c r="CD577" s="21">
        <f>IFERROR(INDEX(LMH_PTS,MATCH(IF(AU577&lt;&gt;"",AU577,AG577),LMH_KEY,0)),0)</f>
        <v>0</v>
      </c>
      <c r="CE577" s="21">
        <f>IFERROR(INDEX(LMH_PTS,MATCH(IF(AV577&lt;&gt;"",AV577,AH577),LMH_KEY,0)),0)</f>
        <v>0</v>
      </c>
      <c r="CF577" s="21">
        <f>IFERROR(INDEX(LMH_PTS,MATCH(IF(AW577&lt;&gt;"",AW577,AI577),LMH_KEY,0)),0)</f>
        <v>0</v>
      </c>
      <c r="CG577" s="21">
        <f>IFERROR(INDEX(LMH_PTS,MATCH(IF(AX577&lt;&gt;"",AX577,AJ577),LMH_KEY,0)),0)</f>
        <v>0</v>
      </c>
      <c r="CH577" s="21">
        <f>IFERROR(INDEX(LMH_PTS,MATCH(IF(AY577&lt;&gt;"",AY577,AK577),LMH_KEY,0)),0)</f>
        <v>0</v>
      </c>
      <c r="CI577" s="21">
        <f>IFERROR(INDEX(LMH_PTS,MATCH(IF(AZ577&lt;&gt;"",AZ577,AL577),LMH_KEY,0)),0)</f>
        <v>0</v>
      </c>
      <c r="CJ577" s="21">
        <f>IFERROR(INDEX(LMH_PTS,MATCH(IF(BA577&lt;&gt;"",BA577,AM577),LMH_KEY,0)),0)</f>
        <v>0</v>
      </c>
      <c r="CK577" s="21">
        <f>IF(BB577="",0,IFERROR(INDEX(LMH_STEP,MATCH(BB577,LMH_KEY,0)),0))</f>
        <v>0</v>
      </c>
      <c r="CL577" s="21">
        <f>IF(BC577="",0,IFERROR(INDEX(LMH_STEP,MATCH(BC577,LMH_KEY,0)),0))</f>
        <v>0</v>
      </c>
      <c r="CM577" s="21">
        <f>IF(BD577="",0,IFERROR(INDEX(LMH_STEP,MATCH(BD577,LMH_KEY,0)),0))</f>
        <v>0</v>
      </c>
      <c r="CN577" s="21">
        <f>IF(BE577="",0,IFERROR(INDEX(LMH_STEP,MATCH(BE577,LMH_KEY,0)),0))</f>
        <v>0</v>
      </c>
      <c r="CO577" s="21">
        <f>IF(BF577="",0,IFERROR(INDEX(LMH_STEP,MATCH(BF577,LMH_KEY,0)),0))</f>
        <v>0</v>
      </c>
      <c r="CP577" s="21">
        <f>IF(BG577="",0,IFERROR(INDEX(LMH_STEP,MATCH(BG577,LMH_KEY,0)),0))</f>
        <v>0</v>
      </c>
      <c r="CQ577" s="21">
        <f>IF(BH577="",0,IFERROR(INDEX(LMH_STEP,MATCH(BH577,LMH_KEY,0)),0))</f>
        <v>0</v>
      </c>
      <c r="CR577" s="21">
        <f>IF(BI577&lt;&gt;"",IFERROR(INDEX(LMH_STEP,MATCH(BI577,LMH_KEY,0)),0),CK577)</f>
        <v>0</v>
      </c>
      <c r="CS577" s="21">
        <f>IF(BJ577&lt;&gt;"",IFERROR(INDEX(LMH_STEP,MATCH(BJ577,LMH_KEY,0)),0),CL577)</f>
        <v>0</v>
      </c>
      <c r="CT577" s="21">
        <f>IF(BK577&lt;&gt;"",IFERROR(INDEX(LMH_STEP,MATCH(BK577,LMH_KEY,0)),0),CM577)</f>
        <v>0</v>
      </c>
      <c r="CU577" s="21">
        <f>IF(BL577&lt;&gt;"",IFERROR(INDEX(LMH_STEP,MATCH(BL577,LMH_KEY,0)),0),CN577)</f>
        <v>0</v>
      </c>
      <c r="CV577" s="21">
        <f>IF(BM577&lt;&gt;"",IFERROR(INDEX(LMH_STEP,MATCH(BM577,LMH_KEY,0)),0),CO577)</f>
        <v>0</v>
      </c>
      <c r="CW577" s="21">
        <f>IF(BN577&lt;&gt;"",IFERROR(INDEX(LMH_STEP,MATCH(BN577,LMH_KEY,0)),0),CP577)</f>
        <v>0</v>
      </c>
      <c r="CX577" s="21">
        <f>IF(BO577&lt;&gt;"",IFERROR(INDEX(LMH_STEP,MATCH(BO577,LMH_KEY,0)),0),CQ577)</f>
        <v>0</v>
      </c>
      <c r="CY577" s="21">
        <f>COUNTA(BI577:BO577)+IF(BP577&lt;&gt;"",1,0)+IFERROR(INDEX(RM_LCNT,MATCH($U577,RM_KEY,0)),0)</f>
        <v>0</v>
      </c>
      <c r="CZ577" s="21">
        <f>IF((BW577+BX577+BY577+BZ577+CA577+CB577+CC577)=0,0,(BW577*CK577+BX577*CL577+BY577*CM577+BZ577*CN577+CA577*CO577+CB577*CP577+CC577*CQ577)/(BW577+BX577+BY577+BZ577+CA577+CB577+CC577))</f>
        <v>0</v>
      </c>
      <c r="DA577" s="21">
        <f>IF((CD577+CE577+CF577+CG577+CH577+CI577+CJ577)=0,0,(CD577*CR577+CE577*CS577+CF577*CT577+CG577*CU577+CH577*CV577+CI577*CW577+CJ577*CX577)/(CD577+CE577+CF577+CG577+CH577+CI577+CJ577))</f>
        <v>0</v>
      </c>
    </row>
    <row r="578" ht="70" customHeight="1">
      <c r="A578" s="59" t="inlineStr">
        <is>
          <t>iFile</t>
        </is>
      </c>
      <c r="B578" s="17" t="inlineStr">
        <is>
          <t>Technology</t>
        </is>
      </c>
      <c r="C578" s="17" t="n">
        <v>0</v>
      </c>
      <c r="D578" s="17" t="inlineStr">
        <is>
          <t>No Emp ID · external consultant</t>
        </is>
      </c>
      <c r="E578" s="17" t="inlineStr">
        <is>
          <t>Falguni</t>
        </is>
      </c>
      <c r="F578" s="17" t="inlineStr">
        <is>
          <t>Consultant</t>
        </is>
      </c>
      <c r="G578" s="17" t="inlineStr">
        <is>
          <t>Not provided · HRIS</t>
        </is>
      </c>
      <c r="H578" s="17" t="n"/>
      <c r="I578" s="17" t="n"/>
      <c r="J578" s="17" t="n"/>
      <c r="K578" s="17" t="inlineStr">
        <is>
          <t>—</t>
        </is>
      </c>
      <c r="L578" s="82" t="n"/>
      <c r="M578" s="83" t="n"/>
      <c r="N578" s="83" t="n"/>
      <c r="O578" s="83" t="inlineStr">
        <is>
          <t>Latest rating: Not rated · manager</t>
        </is>
      </c>
      <c r="P578" s="83" t="n"/>
      <c r="Q578" s="84" t="inlineStr">
        <is>
          <t>Open ▸</t>
        </is>
      </c>
      <c r="R578" s="84" t="inlineStr">
        <is>
          <t>Card ▸</t>
        </is>
      </c>
      <c r="S578" s="85" t="inlineStr">
        <is>
          <t>Engineering &amp; Development</t>
        </is>
      </c>
      <c r="T578" s="86" t="inlineStr">
        <is>
          <t>Backend Development</t>
        </is>
      </c>
      <c r="U578" s="86" t="inlineStr">
        <is>
          <t>R031</t>
        </is>
      </c>
      <c r="V578" s="86" t="inlineStr">
        <is>
          <t>Backend Development · Consultant</t>
        </is>
      </c>
      <c r="W578" s="102" t="inlineStr">
        <is>
          <t>X1</t>
        </is>
      </c>
      <c r="X578" s="86" t="inlineStr">
        <is>
          <t>Band X · Consultant</t>
        </is>
      </c>
      <c r="Y578" s="86" t="inlineStr">
        <is>
          <t>Associate Consultant – Software Development</t>
        </is>
      </c>
      <c r="Z578" s="86" t="n"/>
      <c r="AA578" s="86" t="inlineStr">
        <is>
          <t>Placed at X1 by the evidence: six ratings × market-derived weights and rules R1–R13 · no move needed for the reporting line</t>
        </is>
      </c>
      <c r="AB578" s="86" t="n"/>
      <c r="AC578" s="88" t="n"/>
      <c r="AD578" s="21" t="n"/>
      <c r="AE578" s="21" t="n"/>
      <c r="AF578" s="21" t="n"/>
      <c r="AG578" s="89" t="str">
        <f>IFERROR(IF(INDEX(RM_I_C,MATCH($U578,RM_KEY,0))="","",INDEX(RM_I_C,MATCH($U578,RM_KEY,0))),"")</f>
        <v/>
      </c>
      <c r="AH578" s="90" t="str">
        <f>IFERROR(IF(INDEX(RM_I_Au,MATCH($U578,RM_KEY,0))="","",INDEX(RM_I_Au,MATCH($U578,RM_KEY,0))),"")</f>
        <v/>
      </c>
      <c r="AI578" s="90" t="str">
        <f>IFERROR(IF(INDEX(RM_I_Ac,MATCH($U578,RM_KEY,0))="","",INDEX(RM_I_Ac,MATCH($U578,RM_KEY,0))),"")</f>
        <v/>
      </c>
      <c r="AJ578" s="90" t="str">
        <f>IFERROR(IF(INDEX(RM_I_L,MATCH($U578,RM_KEY,0))="","",INDEX(RM_I_L,MATCH($U578,RM_KEY,0))),"")</f>
        <v/>
      </c>
      <c r="AK578" s="90" t="str">
        <f>IFERROR(IF(INDEX(RM_I_BI,MATCH($U578,RM_KEY,0))="","",INDEX(RM_I_BI,MATCH($U578,RM_KEY,0))),"")</f>
        <v/>
      </c>
      <c r="AL578" s="90" t="str">
        <f>IFERROR(IF(INDEX(RM_I_Exp,MATCH($U578,RM_KEY,0))="","",INDEX(RM_I_Exp,MATCH($U578,RM_KEY,0))),"")</f>
        <v/>
      </c>
      <c r="AM578" s="90" t="str">
        <f>IFERROR(IF(INDEX(RM_I_Edu,MATCH($U578,RM_KEY,0))="","",INDEX(RM_I_Edu,MATCH($U578,RM_KEY,0))),"")</f>
        <v/>
      </c>
      <c r="AN578" s="91" t="str">
        <f>IFERROR(IF(INDEX(RM_M_C,MATCH($U578,RM_KEY,0))="","",INDEX(RM_M_C,MATCH($U578,RM_KEY,0))),"")</f>
        <v/>
      </c>
      <c r="AO578" s="92" t="str">
        <f>IFERROR(IF(INDEX(RM_M_Au,MATCH($U578,RM_KEY,0))="","",INDEX(RM_M_Au,MATCH($U578,RM_KEY,0))),"")</f>
        <v/>
      </c>
      <c r="AP578" s="92" t="str">
        <f>IFERROR(IF(INDEX(RM_M_Ac,MATCH($U578,RM_KEY,0))="","",INDEX(RM_M_Ac,MATCH($U578,RM_KEY,0))),"")</f>
        <v/>
      </c>
      <c r="AQ578" s="92" t="str">
        <f>IFERROR(IF(INDEX(RM_M_L,MATCH($U578,RM_KEY,0))="","",INDEX(RM_M_L,MATCH($U578,RM_KEY,0))),"")</f>
        <v/>
      </c>
      <c r="AR578" s="92" t="str">
        <f>IFERROR(IF(INDEX(RM_M_BI,MATCH($U578,RM_KEY,0))="","",INDEX(RM_M_BI,MATCH($U578,RM_KEY,0))),"")</f>
        <v/>
      </c>
      <c r="AS578" s="92" t="str">
        <f>IFERROR(IF(INDEX(RM_M_Exp,MATCH($U578,RM_KEY,0))="","",INDEX(RM_M_Exp,MATCH($U578,RM_KEY,0))),"")</f>
        <v/>
      </c>
      <c r="AT578" s="92" t="str">
        <f>IFERROR(IF(INDEX(RM_M_Edu,MATCH($U578,RM_KEY,0))="","",INDEX(RM_M_Edu,MATCH($U578,RM_KEY,0))),"")</f>
        <v/>
      </c>
      <c r="AU578" s="93" t="str">
        <f>IFERROR(IF(INDEX(RM_L_C,MATCH($U578,RM_KEY,0))="","",INDEX(RM_L_C,MATCH($U578,RM_KEY,0))),"")</f>
        <v/>
      </c>
      <c r="AV578" s="94" t="str">
        <f>IFERROR(IF(INDEX(RM_L_Au,MATCH($U578,RM_KEY,0))="","",INDEX(RM_L_Au,MATCH($U578,RM_KEY,0))),"")</f>
        <v/>
      </c>
      <c r="AW578" s="94" t="str">
        <f>IFERROR(IF(INDEX(RM_L_Ac,MATCH($U578,RM_KEY,0))="","",INDEX(RM_L_Ac,MATCH($U578,RM_KEY,0))),"")</f>
        <v/>
      </c>
      <c r="AX578" s="94" t="str">
        <f>IFERROR(IF(INDEX(RM_L_L,MATCH($U578,RM_KEY,0))="","",INDEX(RM_L_L,MATCH($U578,RM_KEY,0))),"")</f>
        <v/>
      </c>
      <c r="AY578" s="94" t="str">
        <f>IFERROR(IF(INDEX(RM_L_BI,MATCH($U578,RM_KEY,0))="","",INDEX(RM_L_BI,MATCH($U578,RM_KEY,0))),"")</f>
        <v/>
      </c>
      <c r="AZ578" s="94" t="str">
        <f>IFERROR(IF(INDEX(RM_L_Exp,MATCH($U578,RM_KEY,0))="","",INDEX(RM_L_Exp,MATCH($U578,RM_KEY,0))),"")</f>
        <v/>
      </c>
      <c r="BA578" s="94" t="str">
        <f>IFERROR(IF(INDEX(RM_L_Edu,MATCH($U578,RM_KEY,0))="","",INDEX(RM_L_Edu,MATCH($U578,RM_KEY,0))),"")</f>
        <v/>
      </c>
      <c r="BB578" s="89" t="n"/>
      <c r="BC578" s="90" t="n"/>
      <c r="BD578" s="90" t="n"/>
      <c r="BE578" s="90" t="n"/>
      <c r="BF578" s="90" t="n"/>
      <c r="BG578" s="90" t="n"/>
      <c r="BH578" s="90" t="n"/>
      <c r="BI578" s="93" t="n"/>
      <c r="BJ578" s="94" t="n"/>
      <c r="BK578" s="94" t="n"/>
      <c r="BL578" s="94" t="n"/>
      <c r="BM578" s="94" t="n"/>
      <c r="BN578" s="94" t="n"/>
      <c r="BO578" s="94" t="n"/>
      <c r="BP578" s="63" t="n"/>
      <c r="BQ578" s="95" t="str">
        <f>IF(CY578=0,"",IF(BP578&lt;&gt;"",BP578,IF(LEFT(W578,1)="X",W578,IF(OR(W578="B+",W578="C+"),INDEX(LAD_PC,MAX(1,MIN(14,MATCH(W578,LAD_PC,0)+IF((DA578-CZ578)&gt;=0.5,1,IF((DA578-CZ578)&lt;=-0.5,-1,0))))),INDEX(LAD_STD,MAX(1,MIN(12,MATCH(W578,LAD_STD,0)+IF((DA578-CZ578)&gt;=0.5,1,IF((DA578-CZ578)&lt;=-0.5,-1,0)))))))))</f>
        <v/>
      </c>
      <c r="BR578" s="86" t="str">
        <f>IF(BQ578="","",IFERROR(CHOOSE(INDEX(B_RANK,MATCH(BQ578,B_LVL,0)),"Band A · Practitioner","Band B · Specialist / Manager","B+ · Player-Coach","Band C · Principal / Head","C+ · Player-Coach","Band D · Business leadership","Band E · Enterprise leadership"),"Band X · Consultant"))</f>
        <v/>
      </c>
      <c r="BS578" s="86" t="str">
        <f>IF(BQ578="","",IF(BQ578=W578,"• Same",IF(INDEX(B_VAL,MATCH(BQ578,B_LVL,0))&gt;INDEX(B_VAL,MATCH(W578,B_LVL,0)),"▲ Up","▼ Down")))</f>
        <v/>
      </c>
      <c r="BT578" s="95" t="str">
        <f>IF(BQ578&lt;&gt;"",BQ578,W578)</f>
        <v>X1</v>
      </c>
      <c r="BU578" s="86" t="str">
        <f>IFERROR(IF($H578="","—",IF(OR(LEFT(BT578,1)="X",LEFT(INDEX($BT$7:$BT$592,MATCH($H578,$D$7:$D$592,0)),1)="X"),"—",IF(AND(LEFT(BT578,1)="E",LEFT(INDEX($BT$7:$BT$592,MATCH($H578,$D$7:$D$592,0)),1)="E"),"Exception · Band E",IF(INDEX(B_VAL,MATCH(BT578,B_LVL,0))&gt;=INDEX(B_VAL,MATCH(INDEX($BT$7:$BT$592,MATCH($H578,$D$7:$D$592,0)),B_LVL,0)),"⚠ At or above the manager",IF(INDEX(B_RANK,MATCH(BT578,B_LVL,0))=INDEX(B_RANK,MATCH(INDEX($BT$7:$BT$592,MATCH($H578,$D$7:$D$592,0)),B_LVL,0)),"⚠ Same band as the manager","OK"))))),"—")</f>
        <v>—</v>
      </c>
      <c r="BV578" s="64" t="n"/>
      <c r="BW578" s="20">
        <f>IFERROR(INDEX(LMH_PTS,MATCH(AG578,LMH_KEY,0)),0)</f>
        <v>0</v>
      </c>
      <c r="BX578" s="21">
        <f>IFERROR(INDEX(LMH_PTS,MATCH(AH578,LMH_KEY,0)),0)</f>
        <v>0</v>
      </c>
      <c r="BY578" s="21">
        <f>IFERROR(INDEX(LMH_PTS,MATCH(AI578,LMH_KEY,0)),0)</f>
        <v>0</v>
      </c>
      <c r="BZ578" s="21">
        <f>IFERROR(INDEX(LMH_PTS,MATCH(AJ578,LMH_KEY,0)),0)</f>
        <v>0</v>
      </c>
      <c r="CA578" s="21">
        <f>IFERROR(INDEX(LMH_PTS,MATCH(AK578,LMH_KEY,0)),0)</f>
        <v>0</v>
      </c>
      <c r="CB578" s="21">
        <f>IFERROR(INDEX(LMH_PTS,MATCH(AL578,LMH_KEY,0)),0)</f>
        <v>0</v>
      </c>
      <c r="CC578" s="21">
        <f>IFERROR(INDEX(LMH_PTS,MATCH(AM578,LMH_KEY,0)),0)</f>
        <v>0</v>
      </c>
      <c r="CD578" s="21">
        <f>IFERROR(INDEX(LMH_PTS,MATCH(IF(AU578&lt;&gt;"",AU578,AG578),LMH_KEY,0)),0)</f>
        <v>0</v>
      </c>
      <c r="CE578" s="21">
        <f>IFERROR(INDEX(LMH_PTS,MATCH(IF(AV578&lt;&gt;"",AV578,AH578),LMH_KEY,0)),0)</f>
        <v>0</v>
      </c>
      <c r="CF578" s="21">
        <f>IFERROR(INDEX(LMH_PTS,MATCH(IF(AW578&lt;&gt;"",AW578,AI578),LMH_KEY,0)),0)</f>
        <v>0</v>
      </c>
      <c r="CG578" s="21">
        <f>IFERROR(INDEX(LMH_PTS,MATCH(IF(AX578&lt;&gt;"",AX578,AJ578),LMH_KEY,0)),0)</f>
        <v>0</v>
      </c>
      <c r="CH578" s="21">
        <f>IFERROR(INDEX(LMH_PTS,MATCH(IF(AY578&lt;&gt;"",AY578,AK578),LMH_KEY,0)),0)</f>
        <v>0</v>
      </c>
      <c r="CI578" s="21">
        <f>IFERROR(INDEX(LMH_PTS,MATCH(IF(AZ578&lt;&gt;"",AZ578,AL578),LMH_KEY,0)),0)</f>
        <v>0</v>
      </c>
      <c r="CJ578" s="21">
        <f>IFERROR(INDEX(LMH_PTS,MATCH(IF(BA578&lt;&gt;"",BA578,AM578),LMH_KEY,0)),0)</f>
        <v>0</v>
      </c>
      <c r="CK578" s="21">
        <f>IF(BB578="",0,IFERROR(INDEX(LMH_STEP,MATCH(BB578,LMH_KEY,0)),0))</f>
        <v>0</v>
      </c>
      <c r="CL578" s="21">
        <f>IF(BC578="",0,IFERROR(INDEX(LMH_STEP,MATCH(BC578,LMH_KEY,0)),0))</f>
        <v>0</v>
      </c>
      <c r="CM578" s="21">
        <f>IF(BD578="",0,IFERROR(INDEX(LMH_STEP,MATCH(BD578,LMH_KEY,0)),0))</f>
        <v>0</v>
      </c>
      <c r="CN578" s="21">
        <f>IF(BE578="",0,IFERROR(INDEX(LMH_STEP,MATCH(BE578,LMH_KEY,0)),0))</f>
        <v>0</v>
      </c>
      <c r="CO578" s="21">
        <f>IF(BF578="",0,IFERROR(INDEX(LMH_STEP,MATCH(BF578,LMH_KEY,0)),0))</f>
        <v>0</v>
      </c>
      <c r="CP578" s="21">
        <f>IF(BG578="",0,IFERROR(INDEX(LMH_STEP,MATCH(BG578,LMH_KEY,0)),0))</f>
        <v>0</v>
      </c>
      <c r="CQ578" s="21">
        <f>IF(BH578="",0,IFERROR(INDEX(LMH_STEP,MATCH(BH578,LMH_KEY,0)),0))</f>
        <v>0</v>
      </c>
      <c r="CR578" s="21">
        <f>IF(BI578&lt;&gt;"",IFERROR(INDEX(LMH_STEP,MATCH(BI578,LMH_KEY,0)),0),CK578)</f>
        <v>0</v>
      </c>
      <c r="CS578" s="21">
        <f>IF(BJ578&lt;&gt;"",IFERROR(INDEX(LMH_STEP,MATCH(BJ578,LMH_KEY,0)),0),CL578)</f>
        <v>0</v>
      </c>
      <c r="CT578" s="21">
        <f>IF(BK578&lt;&gt;"",IFERROR(INDEX(LMH_STEP,MATCH(BK578,LMH_KEY,0)),0),CM578)</f>
        <v>0</v>
      </c>
      <c r="CU578" s="21">
        <f>IF(BL578&lt;&gt;"",IFERROR(INDEX(LMH_STEP,MATCH(BL578,LMH_KEY,0)),0),CN578)</f>
        <v>0</v>
      </c>
      <c r="CV578" s="21">
        <f>IF(BM578&lt;&gt;"",IFERROR(INDEX(LMH_STEP,MATCH(BM578,LMH_KEY,0)),0),CO578)</f>
        <v>0</v>
      </c>
      <c r="CW578" s="21">
        <f>IF(BN578&lt;&gt;"",IFERROR(INDEX(LMH_STEP,MATCH(BN578,LMH_KEY,0)),0),CP578)</f>
        <v>0</v>
      </c>
      <c r="CX578" s="21">
        <f>IF(BO578&lt;&gt;"",IFERROR(INDEX(LMH_STEP,MATCH(BO578,LMH_KEY,0)),0),CQ578)</f>
        <v>0</v>
      </c>
      <c r="CY578" s="21">
        <f>COUNTA(BI578:BO578)+IF(BP578&lt;&gt;"",1,0)+IFERROR(INDEX(RM_LCNT,MATCH($U578,RM_KEY,0)),0)</f>
        <v>0</v>
      </c>
      <c r="CZ578" s="21">
        <f>IF((BW578+BX578+BY578+BZ578+CA578+CB578+CC578)=0,0,(BW578*CK578+BX578*CL578+BY578*CM578+BZ578*CN578+CA578*CO578+CB578*CP578+CC578*CQ578)/(BW578+BX578+BY578+BZ578+CA578+CB578+CC578))</f>
        <v>0</v>
      </c>
      <c r="DA578" s="21">
        <f>IF((CD578+CE578+CF578+CG578+CH578+CI578+CJ578)=0,0,(CD578*CR578+CE578*CS578+CF578*CT578+CG578*CU578+CH578*CV578+CI578*CW578+CJ578*CX578)/(CD578+CE578+CF578+CG578+CH578+CI578+CJ578))</f>
        <v>0</v>
      </c>
    </row>
    <row r="579" ht="70" customHeight="1">
      <c r="A579" s="59" t="inlineStr">
        <is>
          <t>iFile</t>
        </is>
      </c>
      <c r="B579" s="17" t="inlineStr">
        <is>
          <t>Technology</t>
        </is>
      </c>
      <c r="C579" s="17" t="n">
        <v>0</v>
      </c>
      <c r="D579" s="17" t="inlineStr">
        <is>
          <t>No Emp ID · external consultant</t>
        </is>
      </c>
      <c r="E579" s="17" t="inlineStr">
        <is>
          <t>Hardikraja</t>
        </is>
      </c>
      <c r="F579" s="17" t="inlineStr">
        <is>
          <t>Consultant</t>
        </is>
      </c>
      <c r="G579" s="17" t="inlineStr">
        <is>
          <t>Not provided · HRIS</t>
        </is>
      </c>
      <c r="H579" s="17" t="n"/>
      <c r="I579" s="17" t="n"/>
      <c r="J579" s="17" t="n"/>
      <c r="K579" s="17" t="inlineStr">
        <is>
          <t>—</t>
        </is>
      </c>
      <c r="L579" s="82" t="n"/>
      <c r="M579" s="83" t="n"/>
      <c r="N579" s="83" t="n"/>
      <c r="O579" s="83" t="inlineStr">
        <is>
          <t>Latest rating: Not rated · manager</t>
        </is>
      </c>
      <c r="P579" s="83" t="n"/>
      <c r="Q579" s="84" t="inlineStr">
        <is>
          <t>Open ▸</t>
        </is>
      </c>
      <c r="R579" s="84" t="inlineStr">
        <is>
          <t>Card ▸</t>
        </is>
      </c>
      <c r="S579" s="85" t="inlineStr">
        <is>
          <t>Engineering &amp; Development</t>
        </is>
      </c>
      <c r="T579" s="86" t="inlineStr">
        <is>
          <t>Backend Development</t>
        </is>
      </c>
      <c r="U579" s="86" t="inlineStr">
        <is>
          <t>R031</t>
        </is>
      </c>
      <c r="V579" s="86" t="inlineStr">
        <is>
          <t>Backend Development · Consultant</t>
        </is>
      </c>
      <c r="W579" s="102" t="inlineStr">
        <is>
          <t>X1</t>
        </is>
      </c>
      <c r="X579" s="86" t="inlineStr">
        <is>
          <t>Band X · Consultant</t>
        </is>
      </c>
      <c r="Y579" s="86" t="inlineStr">
        <is>
          <t>Associate Consultant – Software Development</t>
        </is>
      </c>
      <c r="Z579" s="86" t="n"/>
      <c r="AA579" s="86" t="inlineStr">
        <is>
          <t>Placed at X1 by the evidence: six ratings × market-derived weights and rules R1–R13 · no move needed for the reporting line</t>
        </is>
      </c>
      <c r="AB579" s="86" t="n"/>
      <c r="AC579" s="88" t="n"/>
      <c r="AD579" s="21" t="n"/>
      <c r="AE579" s="21" t="n"/>
      <c r="AF579" s="21" t="n"/>
      <c r="AG579" s="89" t="str">
        <f>IFERROR(IF(INDEX(RM_I_C,MATCH($U579,RM_KEY,0))="","",INDEX(RM_I_C,MATCH($U579,RM_KEY,0))),"")</f>
        <v/>
      </c>
      <c r="AH579" s="90" t="str">
        <f>IFERROR(IF(INDEX(RM_I_Au,MATCH($U579,RM_KEY,0))="","",INDEX(RM_I_Au,MATCH($U579,RM_KEY,0))),"")</f>
        <v/>
      </c>
      <c r="AI579" s="90" t="str">
        <f>IFERROR(IF(INDEX(RM_I_Ac,MATCH($U579,RM_KEY,0))="","",INDEX(RM_I_Ac,MATCH($U579,RM_KEY,0))),"")</f>
        <v/>
      </c>
      <c r="AJ579" s="90" t="str">
        <f>IFERROR(IF(INDEX(RM_I_L,MATCH($U579,RM_KEY,0))="","",INDEX(RM_I_L,MATCH($U579,RM_KEY,0))),"")</f>
        <v/>
      </c>
      <c r="AK579" s="90" t="str">
        <f>IFERROR(IF(INDEX(RM_I_BI,MATCH($U579,RM_KEY,0))="","",INDEX(RM_I_BI,MATCH($U579,RM_KEY,0))),"")</f>
        <v/>
      </c>
      <c r="AL579" s="90" t="str">
        <f>IFERROR(IF(INDEX(RM_I_Exp,MATCH($U579,RM_KEY,0))="","",INDEX(RM_I_Exp,MATCH($U579,RM_KEY,0))),"")</f>
        <v/>
      </c>
      <c r="AM579" s="90" t="str">
        <f>IFERROR(IF(INDEX(RM_I_Edu,MATCH($U579,RM_KEY,0))="","",INDEX(RM_I_Edu,MATCH($U579,RM_KEY,0))),"")</f>
        <v/>
      </c>
      <c r="AN579" s="91" t="str">
        <f>IFERROR(IF(INDEX(RM_M_C,MATCH($U579,RM_KEY,0))="","",INDEX(RM_M_C,MATCH($U579,RM_KEY,0))),"")</f>
        <v/>
      </c>
      <c r="AO579" s="92" t="str">
        <f>IFERROR(IF(INDEX(RM_M_Au,MATCH($U579,RM_KEY,0))="","",INDEX(RM_M_Au,MATCH($U579,RM_KEY,0))),"")</f>
        <v/>
      </c>
      <c r="AP579" s="92" t="str">
        <f>IFERROR(IF(INDEX(RM_M_Ac,MATCH($U579,RM_KEY,0))="","",INDEX(RM_M_Ac,MATCH($U579,RM_KEY,0))),"")</f>
        <v/>
      </c>
      <c r="AQ579" s="92" t="str">
        <f>IFERROR(IF(INDEX(RM_M_L,MATCH($U579,RM_KEY,0))="","",INDEX(RM_M_L,MATCH($U579,RM_KEY,0))),"")</f>
        <v/>
      </c>
      <c r="AR579" s="92" t="str">
        <f>IFERROR(IF(INDEX(RM_M_BI,MATCH($U579,RM_KEY,0))="","",INDEX(RM_M_BI,MATCH($U579,RM_KEY,0))),"")</f>
        <v/>
      </c>
      <c r="AS579" s="92" t="str">
        <f>IFERROR(IF(INDEX(RM_M_Exp,MATCH($U579,RM_KEY,0))="","",INDEX(RM_M_Exp,MATCH($U579,RM_KEY,0))),"")</f>
        <v/>
      </c>
      <c r="AT579" s="92" t="str">
        <f>IFERROR(IF(INDEX(RM_M_Edu,MATCH($U579,RM_KEY,0))="","",INDEX(RM_M_Edu,MATCH($U579,RM_KEY,0))),"")</f>
        <v/>
      </c>
      <c r="AU579" s="93" t="str">
        <f>IFERROR(IF(INDEX(RM_L_C,MATCH($U579,RM_KEY,0))="","",INDEX(RM_L_C,MATCH($U579,RM_KEY,0))),"")</f>
        <v/>
      </c>
      <c r="AV579" s="94" t="str">
        <f>IFERROR(IF(INDEX(RM_L_Au,MATCH($U579,RM_KEY,0))="","",INDEX(RM_L_Au,MATCH($U579,RM_KEY,0))),"")</f>
        <v/>
      </c>
      <c r="AW579" s="94" t="str">
        <f>IFERROR(IF(INDEX(RM_L_Ac,MATCH($U579,RM_KEY,0))="","",INDEX(RM_L_Ac,MATCH($U579,RM_KEY,0))),"")</f>
        <v/>
      </c>
      <c r="AX579" s="94" t="str">
        <f>IFERROR(IF(INDEX(RM_L_L,MATCH($U579,RM_KEY,0))="","",INDEX(RM_L_L,MATCH($U579,RM_KEY,0))),"")</f>
        <v/>
      </c>
      <c r="AY579" s="94" t="str">
        <f>IFERROR(IF(INDEX(RM_L_BI,MATCH($U579,RM_KEY,0))="","",INDEX(RM_L_BI,MATCH($U579,RM_KEY,0))),"")</f>
        <v/>
      </c>
      <c r="AZ579" s="94" t="str">
        <f>IFERROR(IF(INDEX(RM_L_Exp,MATCH($U579,RM_KEY,0))="","",INDEX(RM_L_Exp,MATCH($U579,RM_KEY,0))),"")</f>
        <v/>
      </c>
      <c r="BA579" s="94" t="str">
        <f>IFERROR(IF(INDEX(RM_L_Edu,MATCH($U579,RM_KEY,0))="","",INDEX(RM_L_Edu,MATCH($U579,RM_KEY,0))),"")</f>
        <v/>
      </c>
      <c r="BB579" s="89" t="n"/>
      <c r="BC579" s="90" t="n"/>
      <c r="BD579" s="90" t="n"/>
      <c r="BE579" s="90" t="n"/>
      <c r="BF579" s="90" t="n"/>
      <c r="BG579" s="90" t="n"/>
      <c r="BH579" s="90" t="n"/>
      <c r="BI579" s="93" t="n"/>
      <c r="BJ579" s="94" t="n"/>
      <c r="BK579" s="94" t="n"/>
      <c r="BL579" s="94" t="n"/>
      <c r="BM579" s="94" t="n"/>
      <c r="BN579" s="94" t="n"/>
      <c r="BO579" s="94" t="n"/>
      <c r="BP579" s="63" t="n"/>
      <c r="BQ579" s="95" t="str">
        <f>IF(CY579=0,"",IF(BP579&lt;&gt;"",BP579,IF(LEFT(W579,1)="X",W579,IF(OR(W579="B+",W579="C+"),INDEX(LAD_PC,MAX(1,MIN(14,MATCH(W579,LAD_PC,0)+IF((DA579-CZ579)&gt;=0.5,1,IF((DA579-CZ579)&lt;=-0.5,-1,0))))),INDEX(LAD_STD,MAX(1,MIN(12,MATCH(W579,LAD_STD,0)+IF((DA579-CZ579)&gt;=0.5,1,IF((DA579-CZ579)&lt;=-0.5,-1,0)))))))))</f>
        <v/>
      </c>
      <c r="BR579" s="86" t="str">
        <f>IF(BQ579="","",IFERROR(CHOOSE(INDEX(B_RANK,MATCH(BQ579,B_LVL,0)),"Band A · Practitioner","Band B · Specialist / Manager","B+ · Player-Coach","Band C · Principal / Head","C+ · Player-Coach","Band D · Business leadership","Band E · Enterprise leadership"),"Band X · Consultant"))</f>
        <v/>
      </c>
      <c r="BS579" s="86" t="str">
        <f>IF(BQ579="","",IF(BQ579=W579,"• Same",IF(INDEX(B_VAL,MATCH(BQ579,B_LVL,0))&gt;INDEX(B_VAL,MATCH(W579,B_LVL,0)),"▲ Up","▼ Down")))</f>
        <v/>
      </c>
      <c r="BT579" s="95" t="str">
        <f>IF(BQ579&lt;&gt;"",BQ579,W579)</f>
        <v>X1</v>
      </c>
      <c r="BU579" s="86" t="str">
        <f>IFERROR(IF($H579="","—",IF(OR(LEFT(BT579,1)="X",LEFT(INDEX($BT$7:$BT$592,MATCH($H579,$D$7:$D$592,0)),1)="X"),"—",IF(AND(LEFT(BT579,1)="E",LEFT(INDEX($BT$7:$BT$592,MATCH($H579,$D$7:$D$592,0)),1)="E"),"Exception · Band E",IF(INDEX(B_VAL,MATCH(BT579,B_LVL,0))&gt;=INDEX(B_VAL,MATCH(INDEX($BT$7:$BT$592,MATCH($H579,$D$7:$D$592,0)),B_LVL,0)),"⚠ At or above the manager",IF(INDEX(B_RANK,MATCH(BT579,B_LVL,0))=INDEX(B_RANK,MATCH(INDEX($BT$7:$BT$592,MATCH($H579,$D$7:$D$592,0)),B_LVL,0)),"⚠ Same band as the manager","OK"))))),"—")</f>
        <v>—</v>
      </c>
      <c r="BV579" s="64" t="n"/>
      <c r="BW579" s="20">
        <f>IFERROR(INDEX(LMH_PTS,MATCH(AG579,LMH_KEY,0)),0)</f>
        <v>0</v>
      </c>
      <c r="BX579" s="21">
        <f>IFERROR(INDEX(LMH_PTS,MATCH(AH579,LMH_KEY,0)),0)</f>
        <v>0</v>
      </c>
      <c r="BY579" s="21">
        <f>IFERROR(INDEX(LMH_PTS,MATCH(AI579,LMH_KEY,0)),0)</f>
        <v>0</v>
      </c>
      <c r="BZ579" s="21">
        <f>IFERROR(INDEX(LMH_PTS,MATCH(AJ579,LMH_KEY,0)),0)</f>
        <v>0</v>
      </c>
      <c r="CA579" s="21">
        <f>IFERROR(INDEX(LMH_PTS,MATCH(AK579,LMH_KEY,0)),0)</f>
        <v>0</v>
      </c>
      <c r="CB579" s="21">
        <f>IFERROR(INDEX(LMH_PTS,MATCH(AL579,LMH_KEY,0)),0)</f>
        <v>0</v>
      </c>
      <c r="CC579" s="21">
        <f>IFERROR(INDEX(LMH_PTS,MATCH(AM579,LMH_KEY,0)),0)</f>
        <v>0</v>
      </c>
      <c r="CD579" s="21">
        <f>IFERROR(INDEX(LMH_PTS,MATCH(IF(AU579&lt;&gt;"",AU579,AG579),LMH_KEY,0)),0)</f>
        <v>0</v>
      </c>
      <c r="CE579" s="21">
        <f>IFERROR(INDEX(LMH_PTS,MATCH(IF(AV579&lt;&gt;"",AV579,AH579),LMH_KEY,0)),0)</f>
        <v>0</v>
      </c>
      <c r="CF579" s="21">
        <f>IFERROR(INDEX(LMH_PTS,MATCH(IF(AW579&lt;&gt;"",AW579,AI579),LMH_KEY,0)),0)</f>
        <v>0</v>
      </c>
      <c r="CG579" s="21">
        <f>IFERROR(INDEX(LMH_PTS,MATCH(IF(AX579&lt;&gt;"",AX579,AJ579),LMH_KEY,0)),0)</f>
        <v>0</v>
      </c>
      <c r="CH579" s="21">
        <f>IFERROR(INDEX(LMH_PTS,MATCH(IF(AY579&lt;&gt;"",AY579,AK579),LMH_KEY,0)),0)</f>
        <v>0</v>
      </c>
      <c r="CI579" s="21">
        <f>IFERROR(INDEX(LMH_PTS,MATCH(IF(AZ579&lt;&gt;"",AZ579,AL579),LMH_KEY,0)),0)</f>
        <v>0</v>
      </c>
      <c r="CJ579" s="21">
        <f>IFERROR(INDEX(LMH_PTS,MATCH(IF(BA579&lt;&gt;"",BA579,AM579),LMH_KEY,0)),0)</f>
        <v>0</v>
      </c>
      <c r="CK579" s="21">
        <f>IF(BB579="",0,IFERROR(INDEX(LMH_STEP,MATCH(BB579,LMH_KEY,0)),0))</f>
        <v>0</v>
      </c>
      <c r="CL579" s="21">
        <f>IF(BC579="",0,IFERROR(INDEX(LMH_STEP,MATCH(BC579,LMH_KEY,0)),0))</f>
        <v>0</v>
      </c>
      <c r="CM579" s="21">
        <f>IF(BD579="",0,IFERROR(INDEX(LMH_STEP,MATCH(BD579,LMH_KEY,0)),0))</f>
        <v>0</v>
      </c>
      <c r="CN579" s="21">
        <f>IF(BE579="",0,IFERROR(INDEX(LMH_STEP,MATCH(BE579,LMH_KEY,0)),0))</f>
        <v>0</v>
      </c>
      <c r="CO579" s="21">
        <f>IF(BF579="",0,IFERROR(INDEX(LMH_STEP,MATCH(BF579,LMH_KEY,0)),0))</f>
        <v>0</v>
      </c>
      <c r="CP579" s="21">
        <f>IF(BG579="",0,IFERROR(INDEX(LMH_STEP,MATCH(BG579,LMH_KEY,0)),0))</f>
        <v>0</v>
      </c>
      <c r="CQ579" s="21">
        <f>IF(BH579="",0,IFERROR(INDEX(LMH_STEP,MATCH(BH579,LMH_KEY,0)),0))</f>
        <v>0</v>
      </c>
      <c r="CR579" s="21">
        <f>IF(BI579&lt;&gt;"",IFERROR(INDEX(LMH_STEP,MATCH(BI579,LMH_KEY,0)),0),CK579)</f>
        <v>0</v>
      </c>
      <c r="CS579" s="21">
        <f>IF(BJ579&lt;&gt;"",IFERROR(INDEX(LMH_STEP,MATCH(BJ579,LMH_KEY,0)),0),CL579)</f>
        <v>0</v>
      </c>
      <c r="CT579" s="21">
        <f>IF(BK579&lt;&gt;"",IFERROR(INDEX(LMH_STEP,MATCH(BK579,LMH_KEY,0)),0),CM579)</f>
        <v>0</v>
      </c>
      <c r="CU579" s="21">
        <f>IF(BL579&lt;&gt;"",IFERROR(INDEX(LMH_STEP,MATCH(BL579,LMH_KEY,0)),0),CN579)</f>
        <v>0</v>
      </c>
      <c r="CV579" s="21">
        <f>IF(BM579&lt;&gt;"",IFERROR(INDEX(LMH_STEP,MATCH(BM579,LMH_KEY,0)),0),CO579)</f>
        <v>0</v>
      </c>
      <c r="CW579" s="21">
        <f>IF(BN579&lt;&gt;"",IFERROR(INDEX(LMH_STEP,MATCH(BN579,LMH_KEY,0)),0),CP579)</f>
        <v>0</v>
      </c>
      <c r="CX579" s="21">
        <f>IF(BO579&lt;&gt;"",IFERROR(INDEX(LMH_STEP,MATCH(BO579,LMH_KEY,0)),0),CQ579)</f>
        <v>0</v>
      </c>
      <c r="CY579" s="21">
        <f>COUNTA(BI579:BO579)+IF(BP579&lt;&gt;"",1,0)+IFERROR(INDEX(RM_LCNT,MATCH($U579,RM_KEY,0)),0)</f>
        <v>0</v>
      </c>
      <c r="CZ579" s="21">
        <f>IF((BW579+BX579+BY579+BZ579+CA579+CB579+CC579)=0,0,(BW579*CK579+BX579*CL579+BY579*CM579+BZ579*CN579+CA579*CO579+CB579*CP579+CC579*CQ579)/(BW579+BX579+BY579+BZ579+CA579+CB579+CC579))</f>
        <v>0</v>
      </c>
      <c r="DA579" s="21">
        <f>IF((CD579+CE579+CF579+CG579+CH579+CI579+CJ579)=0,0,(CD579*CR579+CE579*CS579+CF579*CT579+CG579*CU579+CH579*CV579+CI579*CW579+CJ579*CX579)/(CD579+CE579+CF579+CG579+CH579+CI579+CJ579))</f>
        <v>0</v>
      </c>
    </row>
    <row r="580" ht="70" customHeight="1">
      <c r="A580" s="59" t="inlineStr">
        <is>
          <t>iFile</t>
        </is>
      </c>
      <c r="B580" s="17" t="inlineStr">
        <is>
          <t>Technology</t>
        </is>
      </c>
      <c r="C580" s="17" t="n">
        <v>0</v>
      </c>
      <c r="D580" s="17" t="inlineStr">
        <is>
          <t>No Emp ID · external consultant</t>
        </is>
      </c>
      <c r="E580" s="17" t="inlineStr">
        <is>
          <t>Jay Kalariya</t>
        </is>
      </c>
      <c r="F580" s="17" t="inlineStr">
        <is>
          <t>Consultant</t>
        </is>
      </c>
      <c r="G580" s="17" t="inlineStr">
        <is>
          <t>Not provided · HRIS</t>
        </is>
      </c>
      <c r="H580" s="17" t="n"/>
      <c r="I580" s="17" t="n"/>
      <c r="J580" s="17" t="n"/>
      <c r="K580" s="17" t="inlineStr">
        <is>
          <t>—</t>
        </is>
      </c>
      <c r="L580" s="82" t="n"/>
      <c r="M580" s="83" t="n"/>
      <c r="N580" s="83" t="n"/>
      <c r="O580" s="83" t="inlineStr">
        <is>
          <t>Latest rating: Not rated · manager</t>
        </is>
      </c>
      <c r="P580" s="83" t="n"/>
      <c r="Q580" s="84" t="inlineStr">
        <is>
          <t>Open ▸</t>
        </is>
      </c>
      <c r="R580" s="84" t="inlineStr">
        <is>
          <t>Card ▸</t>
        </is>
      </c>
      <c r="S580" s="85" t="inlineStr">
        <is>
          <t>Engineering &amp; Development</t>
        </is>
      </c>
      <c r="T580" s="86" t="inlineStr">
        <is>
          <t>Backend Development</t>
        </is>
      </c>
      <c r="U580" s="86" t="inlineStr">
        <is>
          <t>R031</t>
        </is>
      </c>
      <c r="V580" s="86" t="inlineStr">
        <is>
          <t>Backend Development · Consultant</t>
        </is>
      </c>
      <c r="W580" s="102" t="inlineStr">
        <is>
          <t>X1</t>
        </is>
      </c>
      <c r="X580" s="86" t="inlineStr">
        <is>
          <t>Band X · Consultant</t>
        </is>
      </c>
      <c r="Y580" s="86" t="inlineStr">
        <is>
          <t>Associate Consultant – Software Development</t>
        </is>
      </c>
      <c r="Z580" s="86" t="n"/>
      <c r="AA580" s="86" t="inlineStr">
        <is>
          <t>Placed at X1 by the evidence: six ratings × market-derived weights and rules R1–R13 · no move needed for the reporting line</t>
        </is>
      </c>
      <c r="AB580" s="86" t="n"/>
      <c r="AC580" s="88" t="n"/>
      <c r="AD580" s="21" t="n"/>
      <c r="AE580" s="21" t="n"/>
      <c r="AF580" s="21" t="n"/>
      <c r="AG580" s="89" t="str">
        <f>IFERROR(IF(INDEX(RM_I_C,MATCH($U580,RM_KEY,0))="","",INDEX(RM_I_C,MATCH($U580,RM_KEY,0))),"")</f>
        <v/>
      </c>
      <c r="AH580" s="90" t="str">
        <f>IFERROR(IF(INDEX(RM_I_Au,MATCH($U580,RM_KEY,0))="","",INDEX(RM_I_Au,MATCH($U580,RM_KEY,0))),"")</f>
        <v/>
      </c>
      <c r="AI580" s="90" t="str">
        <f>IFERROR(IF(INDEX(RM_I_Ac,MATCH($U580,RM_KEY,0))="","",INDEX(RM_I_Ac,MATCH($U580,RM_KEY,0))),"")</f>
        <v/>
      </c>
      <c r="AJ580" s="90" t="str">
        <f>IFERROR(IF(INDEX(RM_I_L,MATCH($U580,RM_KEY,0))="","",INDEX(RM_I_L,MATCH($U580,RM_KEY,0))),"")</f>
        <v/>
      </c>
      <c r="AK580" s="90" t="str">
        <f>IFERROR(IF(INDEX(RM_I_BI,MATCH($U580,RM_KEY,0))="","",INDEX(RM_I_BI,MATCH($U580,RM_KEY,0))),"")</f>
        <v/>
      </c>
      <c r="AL580" s="90" t="str">
        <f>IFERROR(IF(INDEX(RM_I_Exp,MATCH($U580,RM_KEY,0))="","",INDEX(RM_I_Exp,MATCH($U580,RM_KEY,0))),"")</f>
        <v/>
      </c>
      <c r="AM580" s="90" t="str">
        <f>IFERROR(IF(INDEX(RM_I_Edu,MATCH($U580,RM_KEY,0))="","",INDEX(RM_I_Edu,MATCH($U580,RM_KEY,0))),"")</f>
        <v/>
      </c>
      <c r="AN580" s="91" t="str">
        <f>IFERROR(IF(INDEX(RM_M_C,MATCH($U580,RM_KEY,0))="","",INDEX(RM_M_C,MATCH($U580,RM_KEY,0))),"")</f>
        <v/>
      </c>
      <c r="AO580" s="92" t="str">
        <f>IFERROR(IF(INDEX(RM_M_Au,MATCH($U580,RM_KEY,0))="","",INDEX(RM_M_Au,MATCH($U580,RM_KEY,0))),"")</f>
        <v/>
      </c>
      <c r="AP580" s="92" t="str">
        <f>IFERROR(IF(INDEX(RM_M_Ac,MATCH($U580,RM_KEY,0))="","",INDEX(RM_M_Ac,MATCH($U580,RM_KEY,0))),"")</f>
        <v/>
      </c>
      <c r="AQ580" s="92" t="str">
        <f>IFERROR(IF(INDEX(RM_M_L,MATCH($U580,RM_KEY,0))="","",INDEX(RM_M_L,MATCH($U580,RM_KEY,0))),"")</f>
        <v/>
      </c>
      <c r="AR580" s="92" t="str">
        <f>IFERROR(IF(INDEX(RM_M_BI,MATCH($U580,RM_KEY,0))="","",INDEX(RM_M_BI,MATCH($U580,RM_KEY,0))),"")</f>
        <v/>
      </c>
      <c r="AS580" s="92" t="str">
        <f>IFERROR(IF(INDEX(RM_M_Exp,MATCH($U580,RM_KEY,0))="","",INDEX(RM_M_Exp,MATCH($U580,RM_KEY,0))),"")</f>
        <v/>
      </c>
      <c r="AT580" s="92" t="str">
        <f>IFERROR(IF(INDEX(RM_M_Edu,MATCH($U580,RM_KEY,0))="","",INDEX(RM_M_Edu,MATCH($U580,RM_KEY,0))),"")</f>
        <v/>
      </c>
      <c r="AU580" s="93" t="str">
        <f>IFERROR(IF(INDEX(RM_L_C,MATCH($U580,RM_KEY,0))="","",INDEX(RM_L_C,MATCH($U580,RM_KEY,0))),"")</f>
        <v/>
      </c>
      <c r="AV580" s="94" t="str">
        <f>IFERROR(IF(INDEX(RM_L_Au,MATCH($U580,RM_KEY,0))="","",INDEX(RM_L_Au,MATCH($U580,RM_KEY,0))),"")</f>
        <v/>
      </c>
      <c r="AW580" s="94" t="str">
        <f>IFERROR(IF(INDEX(RM_L_Ac,MATCH($U580,RM_KEY,0))="","",INDEX(RM_L_Ac,MATCH($U580,RM_KEY,0))),"")</f>
        <v/>
      </c>
      <c r="AX580" s="94" t="str">
        <f>IFERROR(IF(INDEX(RM_L_L,MATCH($U580,RM_KEY,0))="","",INDEX(RM_L_L,MATCH($U580,RM_KEY,0))),"")</f>
        <v/>
      </c>
      <c r="AY580" s="94" t="str">
        <f>IFERROR(IF(INDEX(RM_L_BI,MATCH($U580,RM_KEY,0))="","",INDEX(RM_L_BI,MATCH($U580,RM_KEY,0))),"")</f>
        <v/>
      </c>
      <c r="AZ580" s="94" t="str">
        <f>IFERROR(IF(INDEX(RM_L_Exp,MATCH($U580,RM_KEY,0))="","",INDEX(RM_L_Exp,MATCH($U580,RM_KEY,0))),"")</f>
        <v/>
      </c>
      <c r="BA580" s="94" t="str">
        <f>IFERROR(IF(INDEX(RM_L_Edu,MATCH($U580,RM_KEY,0))="","",INDEX(RM_L_Edu,MATCH($U580,RM_KEY,0))),"")</f>
        <v/>
      </c>
      <c r="BB580" s="89" t="n"/>
      <c r="BC580" s="90" t="n"/>
      <c r="BD580" s="90" t="n"/>
      <c r="BE580" s="90" t="n"/>
      <c r="BF580" s="90" t="n"/>
      <c r="BG580" s="90" t="n"/>
      <c r="BH580" s="90" t="n"/>
      <c r="BI580" s="93" t="n"/>
      <c r="BJ580" s="94" t="n"/>
      <c r="BK580" s="94" t="n"/>
      <c r="BL580" s="94" t="n"/>
      <c r="BM580" s="94" t="n"/>
      <c r="BN580" s="94" t="n"/>
      <c r="BO580" s="94" t="n"/>
      <c r="BP580" s="63" t="n"/>
      <c r="BQ580" s="95" t="str">
        <f>IF(CY580=0,"",IF(BP580&lt;&gt;"",BP580,IF(LEFT(W580,1)="X",W580,IF(OR(W580="B+",W580="C+"),INDEX(LAD_PC,MAX(1,MIN(14,MATCH(W580,LAD_PC,0)+IF((DA580-CZ580)&gt;=0.5,1,IF((DA580-CZ580)&lt;=-0.5,-1,0))))),INDEX(LAD_STD,MAX(1,MIN(12,MATCH(W580,LAD_STD,0)+IF((DA580-CZ580)&gt;=0.5,1,IF((DA580-CZ580)&lt;=-0.5,-1,0)))))))))</f>
        <v/>
      </c>
      <c r="BR580" s="86" t="str">
        <f>IF(BQ580="","",IFERROR(CHOOSE(INDEX(B_RANK,MATCH(BQ580,B_LVL,0)),"Band A · Practitioner","Band B · Specialist / Manager","B+ · Player-Coach","Band C · Principal / Head","C+ · Player-Coach","Band D · Business leadership","Band E · Enterprise leadership"),"Band X · Consultant"))</f>
        <v/>
      </c>
      <c r="BS580" s="86" t="str">
        <f>IF(BQ580="","",IF(BQ580=W580,"• Same",IF(INDEX(B_VAL,MATCH(BQ580,B_LVL,0))&gt;INDEX(B_VAL,MATCH(W580,B_LVL,0)),"▲ Up","▼ Down")))</f>
        <v/>
      </c>
      <c r="BT580" s="95" t="str">
        <f>IF(BQ580&lt;&gt;"",BQ580,W580)</f>
        <v>X1</v>
      </c>
      <c r="BU580" s="86" t="str">
        <f>IFERROR(IF($H580="","—",IF(OR(LEFT(BT580,1)="X",LEFT(INDEX($BT$7:$BT$592,MATCH($H580,$D$7:$D$592,0)),1)="X"),"—",IF(AND(LEFT(BT580,1)="E",LEFT(INDEX($BT$7:$BT$592,MATCH($H580,$D$7:$D$592,0)),1)="E"),"Exception · Band E",IF(INDEX(B_VAL,MATCH(BT580,B_LVL,0))&gt;=INDEX(B_VAL,MATCH(INDEX($BT$7:$BT$592,MATCH($H580,$D$7:$D$592,0)),B_LVL,0)),"⚠ At or above the manager",IF(INDEX(B_RANK,MATCH(BT580,B_LVL,0))=INDEX(B_RANK,MATCH(INDEX($BT$7:$BT$592,MATCH($H580,$D$7:$D$592,0)),B_LVL,0)),"⚠ Same band as the manager","OK"))))),"—")</f>
        <v>—</v>
      </c>
      <c r="BV580" s="64" t="n"/>
      <c r="BW580" s="20">
        <f>IFERROR(INDEX(LMH_PTS,MATCH(AG580,LMH_KEY,0)),0)</f>
        <v>0</v>
      </c>
      <c r="BX580" s="21">
        <f>IFERROR(INDEX(LMH_PTS,MATCH(AH580,LMH_KEY,0)),0)</f>
        <v>0</v>
      </c>
      <c r="BY580" s="21">
        <f>IFERROR(INDEX(LMH_PTS,MATCH(AI580,LMH_KEY,0)),0)</f>
        <v>0</v>
      </c>
      <c r="BZ580" s="21">
        <f>IFERROR(INDEX(LMH_PTS,MATCH(AJ580,LMH_KEY,0)),0)</f>
        <v>0</v>
      </c>
      <c r="CA580" s="21">
        <f>IFERROR(INDEX(LMH_PTS,MATCH(AK580,LMH_KEY,0)),0)</f>
        <v>0</v>
      </c>
      <c r="CB580" s="21">
        <f>IFERROR(INDEX(LMH_PTS,MATCH(AL580,LMH_KEY,0)),0)</f>
        <v>0</v>
      </c>
      <c r="CC580" s="21">
        <f>IFERROR(INDEX(LMH_PTS,MATCH(AM580,LMH_KEY,0)),0)</f>
        <v>0</v>
      </c>
      <c r="CD580" s="21">
        <f>IFERROR(INDEX(LMH_PTS,MATCH(IF(AU580&lt;&gt;"",AU580,AG580),LMH_KEY,0)),0)</f>
        <v>0</v>
      </c>
      <c r="CE580" s="21">
        <f>IFERROR(INDEX(LMH_PTS,MATCH(IF(AV580&lt;&gt;"",AV580,AH580),LMH_KEY,0)),0)</f>
        <v>0</v>
      </c>
      <c r="CF580" s="21">
        <f>IFERROR(INDEX(LMH_PTS,MATCH(IF(AW580&lt;&gt;"",AW580,AI580),LMH_KEY,0)),0)</f>
        <v>0</v>
      </c>
      <c r="CG580" s="21">
        <f>IFERROR(INDEX(LMH_PTS,MATCH(IF(AX580&lt;&gt;"",AX580,AJ580),LMH_KEY,0)),0)</f>
        <v>0</v>
      </c>
      <c r="CH580" s="21">
        <f>IFERROR(INDEX(LMH_PTS,MATCH(IF(AY580&lt;&gt;"",AY580,AK580),LMH_KEY,0)),0)</f>
        <v>0</v>
      </c>
      <c r="CI580" s="21">
        <f>IFERROR(INDEX(LMH_PTS,MATCH(IF(AZ580&lt;&gt;"",AZ580,AL580),LMH_KEY,0)),0)</f>
        <v>0</v>
      </c>
      <c r="CJ580" s="21">
        <f>IFERROR(INDEX(LMH_PTS,MATCH(IF(BA580&lt;&gt;"",BA580,AM580),LMH_KEY,0)),0)</f>
        <v>0</v>
      </c>
      <c r="CK580" s="21">
        <f>IF(BB580="",0,IFERROR(INDEX(LMH_STEP,MATCH(BB580,LMH_KEY,0)),0))</f>
        <v>0</v>
      </c>
      <c r="CL580" s="21">
        <f>IF(BC580="",0,IFERROR(INDEX(LMH_STEP,MATCH(BC580,LMH_KEY,0)),0))</f>
        <v>0</v>
      </c>
      <c r="CM580" s="21">
        <f>IF(BD580="",0,IFERROR(INDEX(LMH_STEP,MATCH(BD580,LMH_KEY,0)),0))</f>
        <v>0</v>
      </c>
      <c r="CN580" s="21">
        <f>IF(BE580="",0,IFERROR(INDEX(LMH_STEP,MATCH(BE580,LMH_KEY,0)),0))</f>
        <v>0</v>
      </c>
      <c r="CO580" s="21">
        <f>IF(BF580="",0,IFERROR(INDEX(LMH_STEP,MATCH(BF580,LMH_KEY,0)),0))</f>
        <v>0</v>
      </c>
      <c r="CP580" s="21">
        <f>IF(BG580="",0,IFERROR(INDEX(LMH_STEP,MATCH(BG580,LMH_KEY,0)),0))</f>
        <v>0</v>
      </c>
      <c r="CQ580" s="21">
        <f>IF(BH580="",0,IFERROR(INDEX(LMH_STEP,MATCH(BH580,LMH_KEY,0)),0))</f>
        <v>0</v>
      </c>
      <c r="CR580" s="21">
        <f>IF(BI580&lt;&gt;"",IFERROR(INDEX(LMH_STEP,MATCH(BI580,LMH_KEY,0)),0),CK580)</f>
        <v>0</v>
      </c>
      <c r="CS580" s="21">
        <f>IF(BJ580&lt;&gt;"",IFERROR(INDEX(LMH_STEP,MATCH(BJ580,LMH_KEY,0)),0),CL580)</f>
        <v>0</v>
      </c>
      <c r="CT580" s="21">
        <f>IF(BK580&lt;&gt;"",IFERROR(INDEX(LMH_STEP,MATCH(BK580,LMH_KEY,0)),0),CM580)</f>
        <v>0</v>
      </c>
      <c r="CU580" s="21">
        <f>IF(BL580&lt;&gt;"",IFERROR(INDEX(LMH_STEP,MATCH(BL580,LMH_KEY,0)),0),CN580)</f>
        <v>0</v>
      </c>
      <c r="CV580" s="21">
        <f>IF(BM580&lt;&gt;"",IFERROR(INDEX(LMH_STEP,MATCH(BM580,LMH_KEY,0)),0),CO580)</f>
        <v>0</v>
      </c>
      <c r="CW580" s="21">
        <f>IF(BN580&lt;&gt;"",IFERROR(INDEX(LMH_STEP,MATCH(BN580,LMH_KEY,0)),0),CP580)</f>
        <v>0</v>
      </c>
      <c r="CX580" s="21">
        <f>IF(BO580&lt;&gt;"",IFERROR(INDEX(LMH_STEP,MATCH(BO580,LMH_KEY,0)),0),CQ580)</f>
        <v>0</v>
      </c>
      <c r="CY580" s="21">
        <f>COUNTA(BI580:BO580)+IF(BP580&lt;&gt;"",1,0)+IFERROR(INDEX(RM_LCNT,MATCH($U580,RM_KEY,0)),0)</f>
        <v>0</v>
      </c>
      <c r="CZ580" s="21">
        <f>IF((BW580+BX580+BY580+BZ580+CA580+CB580+CC580)=0,0,(BW580*CK580+BX580*CL580+BY580*CM580+BZ580*CN580+CA580*CO580+CB580*CP580+CC580*CQ580)/(BW580+BX580+BY580+BZ580+CA580+CB580+CC580))</f>
        <v>0</v>
      </c>
      <c r="DA580" s="21">
        <f>IF((CD580+CE580+CF580+CG580+CH580+CI580+CJ580)=0,0,(CD580*CR580+CE580*CS580+CF580*CT580+CG580*CU580+CH580*CV580+CI580*CW580+CJ580*CX580)/(CD580+CE580+CF580+CG580+CH580+CI580+CJ580))</f>
        <v>0</v>
      </c>
    </row>
    <row r="581" ht="70" customHeight="1">
      <c r="A581" s="59" t="inlineStr">
        <is>
          <t>CARBON</t>
        </is>
      </c>
      <c r="B581" s="17" t="inlineStr">
        <is>
          <t>Support</t>
        </is>
      </c>
      <c r="C581" s="17" t="n">
        <v>0</v>
      </c>
      <c r="D581" s="17" t="inlineStr">
        <is>
          <t>No Emp ID · in-house consultant</t>
        </is>
      </c>
      <c r="E581" s="17" t="inlineStr">
        <is>
          <t>Kanika Jain</t>
        </is>
      </c>
      <c r="F581" s="17" t="inlineStr">
        <is>
          <t>Consultant</t>
        </is>
      </c>
      <c r="G581" s="17" t="inlineStr">
        <is>
          <t>Not provided · HRIS</t>
        </is>
      </c>
      <c r="H581" s="17" t="n"/>
      <c r="I581" s="17" t="n"/>
      <c r="J581" s="17" t="n"/>
      <c r="K581" s="17" t="inlineStr">
        <is>
          <t>L3 – Professional / Associate</t>
        </is>
      </c>
      <c r="L581" s="82" t="n"/>
      <c r="M581" s="83" t="n"/>
      <c r="N581" s="83" t="n"/>
      <c r="O581" s="83" t="inlineStr">
        <is>
          <t>Latest rating: Not rated · manager</t>
        </is>
      </c>
      <c r="P581" s="83" t="n"/>
      <c r="Q581" s="84" t="inlineStr">
        <is>
          <t>Open ▸</t>
        </is>
      </c>
      <c r="R581" s="84" t="inlineStr">
        <is>
          <t>Card ▸</t>
        </is>
      </c>
      <c r="S581" s="85" t="inlineStr">
        <is>
          <t>Customer Success &amp; Support</t>
        </is>
      </c>
      <c r="T581" s="86" t="inlineStr">
        <is>
          <t>Customer Success &amp; Account Management</t>
        </is>
      </c>
      <c r="U581" s="86" t="inlineStr">
        <is>
          <t>R017</t>
        </is>
      </c>
      <c r="V581" s="86" t="inlineStr">
        <is>
          <t>Customer Success &amp; Account Management · Consultant</t>
        </is>
      </c>
      <c r="W581" s="102" t="inlineStr">
        <is>
          <t>X1</t>
        </is>
      </c>
      <c r="X581" s="86" t="inlineStr">
        <is>
          <t>Band X · Consultant</t>
        </is>
      </c>
      <c r="Y581" s="86" t="inlineStr">
        <is>
          <t>Associate Consultant – Customer Success &amp; Account Management</t>
        </is>
      </c>
      <c r="Z581" s="86" t="n"/>
      <c r="AA581" s="86" t="inlineStr">
        <is>
          <t>Placed at X1 by the evidence: six ratings × market-derived weights and rules R1–R13 · no move needed for the reporting line</t>
        </is>
      </c>
      <c r="AB581" s="86" t="n"/>
      <c r="AC581" s="88" t="n"/>
      <c r="AD581" s="21" t="n"/>
      <c r="AE581" s="21" t="n"/>
      <c r="AF581" s="21" t="n"/>
      <c r="AG581" s="89" t="str">
        <f>IFERROR(IF(INDEX(RM_I_C,MATCH($U581,RM_KEY,0))="","",INDEX(RM_I_C,MATCH($U581,RM_KEY,0))),"")</f>
        <v/>
      </c>
      <c r="AH581" s="90" t="str">
        <f>IFERROR(IF(INDEX(RM_I_Au,MATCH($U581,RM_KEY,0))="","",INDEX(RM_I_Au,MATCH($U581,RM_KEY,0))),"")</f>
        <v/>
      </c>
      <c r="AI581" s="90" t="str">
        <f>IFERROR(IF(INDEX(RM_I_Ac,MATCH($U581,RM_KEY,0))="","",INDEX(RM_I_Ac,MATCH($U581,RM_KEY,0))),"")</f>
        <v/>
      </c>
      <c r="AJ581" s="90" t="str">
        <f>IFERROR(IF(INDEX(RM_I_L,MATCH($U581,RM_KEY,0))="","",INDEX(RM_I_L,MATCH($U581,RM_KEY,0))),"")</f>
        <v/>
      </c>
      <c r="AK581" s="90" t="str">
        <f>IFERROR(IF(INDEX(RM_I_BI,MATCH($U581,RM_KEY,0))="","",INDEX(RM_I_BI,MATCH($U581,RM_KEY,0))),"")</f>
        <v/>
      </c>
      <c r="AL581" s="90" t="str">
        <f>IFERROR(IF(INDEX(RM_I_Exp,MATCH($U581,RM_KEY,0))="","",INDEX(RM_I_Exp,MATCH($U581,RM_KEY,0))),"")</f>
        <v/>
      </c>
      <c r="AM581" s="90" t="str">
        <f>IFERROR(IF(INDEX(RM_I_Edu,MATCH($U581,RM_KEY,0))="","",INDEX(RM_I_Edu,MATCH($U581,RM_KEY,0))),"")</f>
        <v/>
      </c>
      <c r="AN581" s="91" t="str">
        <f>IFERROR(IF(INDEX(RM_M_C,MATCH($U581,RM_KEY,0))="","",INDEX(RM_M_C,MATCH($U581,RM_KEY,0))),"")</f>
        <v/>
      </c>
      <c r="AO581" s="92" t="str">
        <f>IFERROR(IF(INDEX(RM_M_Au,MATCH($U581,RM_KEY,0))="","",INDEX(RM_M_Au,MATCH($U581,RM_KEY,0))),"")</f>
        <v/>
      </c>
      <c r="AP581" s="92" t="str">
        <f>IFERROR(IF(INDEX(RM_M_Ac,MATCH($U581,RM_KEY,0))="","",INDEX(RM_M_Ac,MATCH($U581,RM_KEY,0))),"")</f>
        <v/>
      </c>
      <c r="AQ581" s="92" t="str">
        <f>IFERROR(IF(INDEX(RM_M_L,MATCH($U581,RM_KEY,0))="","",INDEX(RM_M_L,MATCH($U581,RM_KEY,0))),"")</f>
        <v/>
      </c>
      <c r="AR581" s="92" t="str">
        <f>IFERROR(IF(INDEX(RM_M_BI,MATCH($U581,RM_KEY,0))="","",INDEX(RM_M_BI,MATCH($U581,RM_KEY,0))),"")</f>
        <v/>
      </c>
      <c r="AS581" s="92" t="str">
        <f>IFERROR(IF(INDEX(RM_M_Exp,MATCH($U581,RM_KEY,0))="","",INDEX(RM_M_Exp,MATCH($U581,RM_KEY,0))),"")</f>
        <v/>
      </c>
      <c r="AT581" s="92" t="str">
        <f>IFERROR(IF(INDEX(RM_M_Edu,MATCH($U581,RM_KEY,0))="","",INDEX(RM_M_Edu,MATCH($U581,RM_KEY,0))),"")</f>
        <v/>
      </c>
      <c r="AU581" s="93" t="str">
        <f>IFERROR(IF(INDEX(RM_L_C,MATCH($U581,RM_KEY,0))="","",INDEX(RM_L_C,MATCH($U581,RM_KEY,0))),"")</f>
        <v/>
      </c>
      <c r="AV581" s="94" t="str">
        <f>IFERROR(IF(INDEX(RM_L_Au,MATCH($U581,RM_KEY,0))="","",INDEX(RM_L_Au,MATCH($U581,RM_KEY,0))),"")</f>
        <v/>
      </c>
      <c r="AW581" s="94" t="str">
        <f>IFERROR(IF(INDEX(RM_L_Ac,MATCH($U581,RM_KEY,0))="","",INDEX(RM_L_Ac,MATCH($U581,RM_KEY,0))),"")</f>
        <v/>
      </c>
      <c r="AX581" s="94" t="str">
        <f>IFERROR(IF(INDEX(RM_L_L,MATCH($U581,RM_KEY,0))="","",INDEX(RM_L_L,MATCH($U581,RM_KEY,0))),"")</f>
        <v/>
      </c>
      <c r="AY581" s="94" t="str">
        <f>IFERROR(IF(INDEX(RM_L_BI,MATCH($U581,RM_KEY,0))="","",INDEX(RM_L_BI,MATCH($U581,RM_KEY,0))),"")</f>
        <v/>
      </c>
      <c r="AZ581" s="94" t="str">
        <f>IFERROR(IF(INDEX(RM_L_Exp,MATCH($U581,RM_KEY,0))="","",INDEX(RM_L_Exp,MATCH($U581,RM_KEY,0))),"")</f>
        <v/>
      </c>
      <c r="BA581" s="94" t="str">
        <f>IFERROR(IF(INDEX(RM_L_Edu,MATCH($U581,RM_KEY,0))="","",INDEX(RM_L_Edu,MATCH($U581,RM_KEY,0))),"")</f>
        <v/>
      </c>
      <c r="BB581" s="89" t="n"/>
      <c r="BC581" s="90" t="n"/>
      <c r="BD581" s="90" t="n"/>
      <c r="BE581" s="90" t="n"/>
      <c r="BF581" s="90" t="n"/>
      <c r="BG581" s="90" t="n"/>
      <c r="BH581" s="90" t="n"/>
      <c r="BI581" s="93" t="n"/>
      <c r="BJ581" s="94" t="n"/>
      <c r="BK581" s="94" t="n"/>
      <c r="BL581" s="94" t="n"/>
      <c r="BM581" s="94" t="n"/>
      <c r="BN581" s="94" t="n"/>
      <c r="BO581" s="94" t="n"/>
      <c r="BP581" s="63" t="n"/>
      <c r="BQ581" s="95" t="str">
        <f>IF(CY581=0,"",IF(BP581&lt;&gt;"",BP581,IF(LEFT(W581,1)="X",W581,IF(OR(W581="B+",W581="C+"),INDEX(LAD_PC,MAX(1,MIN(14,MATCH(W581,LAD_PC,0)+IF((DA581-CZ581)&gt;=0.5,1,IF((DA581-CZ581)&lt;=-0.5,-1,0))))),INDEX(LAD_STD,MAX(1,MIN(12,MATCH(W581,LAD_STD,0)+IF((DA581-CZ581)&gt;=0.5,1,IF((DA581-CZ581)&lt;=-0.5,-1,0)))))))))</f>
        <v/>
      </c>
      <c r="BR581" s="86" t="str">
        <f>IF(BQ581="","",IFERROR(CHOOSE(INDEX(B_RANK,MATCH(BQ581,B_LVL,0)),"Band A · Practitioner","Band B · Specialist / Manager","B+ · Player-Coach","Band C · Principal / Head","C+ · Player-Coach","Band D · Business leadership","Band E · Enterprise leadership"),"Band X · Consultant"))</f>
        <v/>
      </c>
      <c r="BS581" s="86" t="str">
        <f>IF(BQ581="","",IF(BQ581=W581,"• Same",IF(INDEX(B_VAL,MATCH(BQ581,B_LVL,0))&gt;INDEX(B_VAL,MATCH(W581,B_LVL,0)),"▲ Up","▼ Down")))</f>
        <v/>
      </c>
      <c r="BT581" s="95" t="str">
        <f>IF(BQ581&lt;&gt;"",BQ581,W581)</f>
        <v>X1</v>
      </c>
      <c r="BU581" s="86" t="str">
        <f>IFERROR(IF($H581="","—",IF(OR(LEFT(BT581,1)="X",LEFT(INDEX($BT$7:$BT$592,MATCH($H581,$D$7:$D$592,0)),1)="X"),"—",IF(AND(LEFT(BT581,1)="E",LEFT(INDEX($BT$7:$BT$592,MATCH($H581,$D$7:$D$592,0)),1)="E"),"Exception · Band E",IF(INDEX(B_VAL,MATCH(BT581,B_LVL,0))&gt;=INDEX(B_VAL,MATCH(INDEX($BT$7:$BT$592,MATCH($H581,$D$7:$D$592,0)),B_LVL,0)),"⚠ At or above the manager",IF(INDEX(B_RANK,MATCH(BT581,B_LVL,0))=INDEX(B_RANK,MATCH(INDEX($BT$7:$BT$592,MATCH($H581,$D$7:$D$592,0)),B_LVL,0)),"⚠ Same band as the manager","OK"))))),"—")</f>
        <v>—</v>
      </c>
      <c r="BV581" s="64" t="n"/>
      <c r="BW581" s="20">
        <f>IFERROR(INDEX(LMH_PTS,MATCH(AG581,LMH_KEY,0)),0)</f>
        <v>0</v>
      </c>
      <c r="BX581" s="21">
        <f>IFERROR(INDEX(LMH_PTS,MATCH(AH581,LMH_KEY,0)),0)</f>
        <v>0</v>
      </c>
      <c r="BY581" s="21">
        <f>IFERROR(INDEX(LMH_PTS,MATCH(AI581,LMH_KEY,0)),0)</f>
        <v>0</v>
      </c>
      <c r="BZ581" s="21">
        <f>IFERROR(INDEX(LMH_PTS,MATCH(AJ581,LMH_KEY,0)),0)</f>
        <v>0</v>
      </c>
      <c r="CA581" s="21">
        <f>IFERROR(INDEX(LMH_PTS,MATCH(AK581,LMH_KEY,0)),0)</f>
        <v>0</v>
      </c>
      <c r="CB581" s="21">
        <f>IFERROR(INDEX(LMH_PTS,MATCH(AL581,LMH_KEY,0)),0)</f>
        <v>0</v>
      </c>
      <c r="CC581" s="21">
        <f>IFERROR(INDEX(LMH_PTS,MATCH(AM581,LMH_KEY,0)),0)</f>
        <v>0</v>
      </c>
      <c r="CD581" s="21">
        <f>IFERROR(INDEX(LMH_PTS,MATCH(IF(AU581&lt;&gt;"",AU581,AG581),LMH_KEY,0)),0)</f>
        <v>0</v>
      </c>
      <c r="CE581" s="21">
        <f>IFERROR(INDEX(LMH_PTS,MATCH(IF(AV581&lt;&gt;"",AV581,AH581),LMH_KEY,0)),0)</f>
        <v>0</v>
      </c>
      <c r="CF581" s="21">
        <f>IFERROR(INDEX(LMH_PTS,MATCH(IF(AW581&lt;&gt;"",AW581,AI581),LMH_KEY,0)),0)</f>
        <v>0</v>
      </c>
      <c r="CG581" s="21">
        <f>IFERROR(INDEX(LMH_PTS,MATCH(IF(AX581&lt;&gt;"",AX581,AJ581),LMH_KEY,0)),0)</f>
        <v>0</v>
      </c>
      <c r="CH581" s="21">
        <f>IFERROR(INDEX(LMH_PTS,MATCH(IF(AY581&lt;&gt;"",AY581,AK581),LMH_KEY,0)),0)</f>
        <v>0</v>
      </c>
      <c r="CI581" s="21">
        <f>IFERROR(INDEX(LMH_PTS,MATCH(IF(AZ581&lt;&gt;"",AZ581,AL581),LMH_KEY,0)),0)</f>
        <v>0</v>
      </c>
      <c r="CJ581" s="21">
        <f>IFERROR(INDEX(LMH_PTS,MATCH(IF(BA581&lt;&gt;"",BA581,AM581),LMH_KEY,0)),0)</f>
        <v>0</v>
      </c>
      <c r="CK581" s="21">
        <f>IF(BB581="",0,IFERROR(INDEX(LMH_STEP,MATCH(BB581,LMH_KEY,0)),0))</f>
        <v>0</v>
      </c>
      <c r="CL581" s="21">
        <f>IF(BC581="",0,IFERROR(INDEX(LMH_STEP,MATCH(BC581,LMH_KEY,0)),0))</f>
        <v>0</v>
      </c>
      <c r="CM581" s="21">
        <f>IF(BD581="",0,IFERROR(INDEX(LMH_STEP,MATCH(BD581,LMH_KEY,0)),0))</f>
        <v>0</v>
      </c>
      <c r="CN581" s="21">
        <f>IF(BE581="",0,IFERROR(INDEX(LMH_STEP,MATCH(BE581,LMH_KEY,0)),0))</f>
        <v>0</v>
      </c>
      <c r="CO581" s="21">
        <f>IF(BF581="",0,IFERROR(INDEX(LMH_STEP,MATCH(BF581,LMH_KEY,0)),0))</f>
        <v>0</v>
      </c>
      <c r="CP581" s="21">
        <f>IF(BG581="",0,IFERROR(INDEX(LMH_STEP,MATCH(BG581,LMH_KEY,0)),0))</f>
        <v>0</v>
      </c>
      <c r="CQ581" s="21">
        <f>IF(BH581="",0,IFERROR(INDEX(LMH_STEP,MATCH(BH581,LMH_KEY,0)),0))</f>
        <v>0</v>
      </c>
      <c r="CR581" s="21">
        <f>IF(BI581&lt;&gt;"",IFERROR(INDEX(LMH_STEP,MATCH(BI581,LMH_KEY,0)),0),CK581)</f>
        <v>0</v>
      </c>
      <c r="CS581" s="21">
        <f>IF(BJ581&lt;&gt;"",IFERROR(INDEX(LMH_STEP,MATCH(BJ581,LMH_KEY,0)),0),CL581)</f>
        <v>0</v>
      </c>
      <c r="CT581" s="21">
        <f>IF(BK581&lt;&gt;"",IFERROR(INDEX(LMH_STEP,MATCH(BK581,LMH_KEY,0)),0),CM581)</f>
        <v>0</v>
      </c>
      <c r="CU581" s="21">
        <f>IF(BL581&lt;&gt;"",IFERROR(INDEX(LMH_STEP,MATCH(BL581,LMH_KEY,0)),0),CN581)</f>
        <v>0</v>
      </c>
      <c r="CV581" s="21">
        <f>IF(BM581&lt;&gt;"",IFERROR(INDEX(LMH_STEP,MATCH(BM581,LMH_KEY,0)),0),CO581)</f>
        <v>0</v>
      </c>
      <c r="CW581" s="21">
        <f>IF(BN581&lt;&gt;"",IFERROR(INDEX(LMH_STEP,MATCH(BN581,LMH_KEY,0)),0),CP581)</f>
        <v>0</v>
      </c>
      <c r="CX581" s="21">
        <f>IF(BO581&lt;&gt;"",IFERROR(INDEX(LMH_STEP,MATCH(BO581,LMH_KEY,0)),0),CQ581)</f>
        <v>0</v>
      </c>
      <c r="CY581" s="21">
        <f>COUNTA(BI581:BO581)+IF(BP581&lt;&gt;"",1,0)+IFERROR(INDEX(RM_LCNT,MATCH($U581,RM_KEY,0)),0)</f>
        <v>0</v>
      </c>
      <c r="CZ581" s="21">
        <f>IF((BW581+BX581+BY581+BZ581+CA581+CB581+CC581)=0,0,(BW581*CK581+BX581*CL581+BY581*CM581+BZ581*CN581+CA581*CO581+CB581*CP581+CC581*CQ581)/(BW581+BX581+BY581+BZ581+CA581+CB581+CC581))</f>
        <v>0</v>
      </c>
      <c r="DA581" s="21">
        <f>IF((CD581+CE581+CF581+CG581+CH581+CI581+CJ581)=0,0,(CD581*CR581+CE581*CS581+CF581*CT581+CG581*CU581+CH581*CV581+CI581*CW581+CJ581*CX581)/(CD581+CE581+CF581+CG581+CH581+CI581+CJ581))</f>
        <v>0</v>
      </c>
    </row>
    <row r="582" ht="70" customHeight="1">
      <c r="A582" s="59" t="inlineStr">
        <is>
          <t>iFile</t>
        </is>
      </c>
      <c r="B582" s="17" t="inlineStr">
        <is>
          <t>Technology</t>
        </is>
      </c>
      <c r="C582" s="17" t="n">
        <v>0</v>
      </c>
      <c r="D582" s="17" t="inlineStr">
        <is>
          <t>No Emp ID · in-house consultant</t>
        </is>
      </c>
      <c r="E582" s="17" t="inlineStr">
        <is>
          <t>Nilimesh Baruah</t>
        </is>
      </c>
      <c r="F582" s="17" t="inlineStr">
        <is>
          <t>Consultant</t>
        </is>
      </c>
      <c r="G582" s="17" t="inlineStr">
        <is>
          <t>Not provided · HRIS</t>
        </is>
      </c>
      <c r="H582" s="17" t="n"/>
      <c r="I582" s="17" t="n"/>
      <c r="J582" s="17" t="n"/>
      <c r="K582" s="17" t="inlineStr">
        <is>
          <t>—</t>
        </is>
      </c>
      <c r="L582" s="82" t="n"/>
      <c r="M582" s="83" t="n"/>
      <c r="N582" s="83" t="n"/>
      <c r="O582" s="83" t="inlineStr">
        <is>
          <t>Latest rating: Not rated · manager</t>
        </is>
      </c>
      <c r="P582" s="83" t="n"/>
      <c r="Q582" s="84" t="inlineStr">
        <is>
          <t>Open ▸</t>
        </is>
      </c>
      <c r="R582" s="84" t="inlineStr">
        <is>
          <t>Card ▸</t>
        </is>
      </c>
      <c r="S582" s="85" t="inlineStr">
        <is>
          <t>Engineering &amp; Development</t>
        </is>
      </c>
      <c r="T582" s="86" t="inlineStr">
        <is>
          <t>Backend Development</t>
        </is>
      </c>
      <c r="U582" s="86" t="inlineStr">
        <is>
          <t>R031</t>
        </is>
      </c>
      <c r="V582" s="86" t="inlineStr">
        <is>
          <t>Backend Development · Consultant</t>
        </is>
      </c>
      <c r="W582" s="102" t="inlineStr">
        <is>
          <t>X1</t>
        </is>
      </c>
      <c r="X582" s="86" t="inlineStr">
        <is>
          <t>Band X · Consultant</t>
        </is>
      </c>
      <c r="Y582" s="86" t="inlineStr">
        <is>
          <t>Associate Consultant – Software Development</t>
        </is>
      </c>
      <c r="Z582" s="86" t="n"/>
      <c r="AA582" s="86" t="inlineStr">
        <is>
          <t>Placed at X1 by the evidence: six ratings × market-derived weights and rules R1–R13 · no move needed for the reporting line</t>
        </is>
      </c>
      <c r="AB582" s="86" t="n"/>
      <c r="AC582" s="88" t="n"/>
      <c r="AD582" s="21" t="n"/>
      <c r="AE582" s="21" t="n"/>
      <c r="AF582" s="21" t="n"/>
      <c r="AG582" s="89" t="str">
        <f>IFERROR(IF(INDEX(RM_I_C,MATCH($U582,RM_KEY,0))="","",INDEX(RM_I_C,MATCH($U582,RM_KEY,0))),"")</f>
        <v/>
      </c>
      <c r="AH582" s="90" t="str">
        <f>IFERROR(IF(INDEX(RM_I_Au,MATCH($U582,RM_KEY,0))="","",INDEX(RM_I_Au,MATCH($U582,RM_KEY,0))),"")</f>
        <v/>
      </c>
      <c r="AI582" s="90" t="str">
        <f>IFERROR(IF(INDEX(RM_I_Ac,MATCH($U582,RM_KEY,0))="","",INDEX(RM_I_Ac,MATCH($U582,RM_KEY,0))),"")</f>
        <v/>
      </c>
      <c r="AJ582" s="90" t="str">
        <f>IFERROR(IF(INDEX(RM_I_L,MATCH($U582,RM_KEY,0))="","",INDEX(RM_I_L,MATCH($U582,RM_KEY,0))),"")</f>
        <v/>
      </c>
      <c r="AK582" s="90" t="str">
        <f>IFERROR(IF(INDEX(RM_I_BI,MATCH($U582,RM_KEY,0))="","",INDEX(RM_I_BI,MATCH($U582,RM_KEY,0))),"")</f>
        <v/>
      </c>
      <c r="AL582" s="90" t="str">
        <f>IFERROR(IF(INDEX(RM_I_Exp,MATCH($U582,RM_KEY,0))="","",INDEX(RM_I_Exp,MATCH($U582,RM_KEY,0))),"")</f>
        <v/>
      </c>
      <c r="AM582" s="90" t="str">
        <f>IFERROR(IF(INDEX(RM_I_Edu,MATCH($U582,RM_KEY,0))="","",INDEX(RM_I_Edu,MATCH($U582,RM_KEY,0))),"")</f>
        <v/>
      </c>
      <c r="AN582" s="91" t="str">
        <f>IFERROR(IF(INDEX(RM_M_C,MATCH($U582,RM_KEY,0))="","",INDEX(RM_M_C,MATCH($U582,RM_KEY,0))),"")</f>
        <v/>
      </c>
      <c r="AO582" s="92" t="str">
        <f>IFERROR(IF(INDEX(RM_M_Au,MATCH($U582,RM_KEY,0))="","",INDEX(RM_M_Au,MATCH($U582,RM_KEY,0))),"")</f>
        <v/>
      </c>
      <c r="AP582" s="92" t="str">
        <f>IFERROR(IF(INDEX(RM_M_Ac,MATCH($U582,RM_KEY,0))="","",INDEX(RM_M_Ac,MATCH($U582,RM_KEY,0))),"")</f>
        <v/>
      </c>
      <c r="AQ582" s="92" t="str">
        <f>IFERROR(IF(INDEX(RM_M_L,MATCH($U582,RM_KEY,0))="","",INDEX(RM_M_L,MATCH($U582,RM_KEY,0))),"")</f>
        <v/>
      </c>
      <c r="AR582" s="92" t="str">
        <f>IFERROR(IF(INDEX(RM_M_BI,MATCH($U582,RM_KEY,0))="","",INDEX(RM_M_BI,MATCH($U582,RM_KEY,0))),"")</f>
        <v/>
      </c>
      <c r="AS582" s="92" t="str">
        <f>IFERROR(IF(INDEX(RM_M_Exp,MATCH($U582,RM_KEY,0))="","",INDEX(RM_M_Exp,MATCH($U582,RM_KEY,0))),"")</f>
        <v/>
      </c>
      <c r="AT582" s="92" t="str">
        <f>IFERROR(IF(INDEX(RM_M_Edu,MATCH($U582,RM_KEY,0))="","",INDEX(RM_M_Edu,MATCH($U582,RM_KEY,0))),"")</f>
        <v/>
      </c>
      <c r="AU582" s="93" t="str">
        <f>IFERROR(IF(INDEX(RM_L_C,MATCH($U582,RM_KEY,0))="","",INDEX(RM_L_C,MATCH($U582,RM_KEY,0))),"")</f>
        <v/>
      </c>
      <c r="AV582" s="94" t="str">
        <f>IFERROR(IF(INDEX(RM_L_Au,MATCH($U582,RM_KEY,0))="","",INDEX(RM_L_Au,MATCH($U582,RM_KEY,0))),"")</f>
        <v/>
      </c>
      <c r="AW582" s="94" t="str">
        <f>IFERROR(IF(INDEX(RM_L_Ac,MATCH($U582,RM_KEY,0))="","",INDEX(RM_L_Ac,MATCH($U582,RM_KEY,0))),"")</f>
        <v/>
      </c>
      <c r="AX582" s="94" t="str">
        <f>IFERROR(IF(INDEX(RM_L_L,MATCH($U582,RM_KEY,0))="","",INDEX(RM_L_L,MATCH($U582,RM_KEY,0))),"")</f>
        <v/>
      </c>
      <c r="AY582" s="94" t="str">
        <f>IFERROR(IF(INDEX(RM_L_BI,MATCH($U582,RM_KEY,0))="","",INDEX(RM_L_BI,MATCH($U582,RM_KEY,0))),"")</f>
        <v/>
      </c>
      <c r="AZ582" s="94" t="str">
        <f>IFERROR(IF(INDEX(RM_L_Exp,MATCH($U582,RM_KEY,0))="","",INDEX(RM_L_Exp,MATCH($U582,RM_KEY,0))),"")</f>
        <v/>
      </c>
      <c r="BA582" s="94" t="str">
        <f>IFERROR(IF(INDEX(RM_L_Edu,MATCH($U582,RM_KEY,0))="","",INDEX(RM_L_Edu,MATCH($U582,RM_KEY,0))),"")</f>
        <v/>
      </c>
      <c r="BB582" s="89" t="n"/>
      <c r="BC582" s="90" t="n"/>
      <c r="BD582" s="90" t="n"/>
      <c r="BE582" s="90" t="n"/>
      <c r="BF582" s="90" t="n"/>
      <c r="BG582" s="90" t="n"/>
      <c r="BH582" s="90" t="n"/>
      <c r="BI582" s="93" t="n"/>
      <c r="BJ582" s="94" t="n"/>
      <c r="BK582" s="94" t="n"/>
      <c r="BL582" s="94" t="n"/>
      <c r="BM582" s="94" t="n"/>
      <c r="BN582" s="94" t="n"/>
      <c r="BO582" s="94" t="n"/>
      <c r="BP582" s="63" t="n"/>
      <c r="BQ582" s="95" t="str">
        <f>IF(CY582=0,"",IF(BP582&lt;&gt;"",BP582,IF(LEFT(W582,1)="X",W582,IF(OR(W582="B+",W582="C+"),INDEX(LAD_PC,MAX(1,MIN(14,MATCH(W582,LAD_PC,0)+IF((DA582-CZ582)&gt;=0.5,1,IF((DA582-CZ582)&lt;=-0.5,-1,0))))),INDEX(LAD_STD,MAX(1,MIN(12,MATCH(W582,LAD_STD,0)+IF((DA582-CZ582)&gt;=0.5,1,IF((DA582-CZ582)&lt;=-0.5,-1,0)))))))))</f>
        <v/>
      </c>
      <c r="BR582" s="86" t="str">
        <f>IF(BQ582="","",IFERROR(CHOOSE(INDEX(B_RANK,MATCH(BQ582,B_LVL,0)),"Band A · Practitioner","Band B · Specialist / Manager","B+ · Player-Coach","Band C · Principal / Head","C+ · Player-Coach","Band D · Business leadership","Band E · Enterprise leadership"),"Band X · Consultant"))</f>
        <v/>
      </c>
      <c r="BS582" s="86" t="str">
        <f>IF(BQ582="","",IF(BQ582=W582,"• Same",IF(INDEX(B_VAL,MATCH(BQ582,B_LVL,0))&gt;INDEX(B_VAL,MATCH(W582,B_LVL,0)),"▲ Up","▼ Down")))</f>
        <v/>
      </c>
      <c r="BT582" s="95" t="str">
        <f>IF(BQ582&lt;&gt;"",BQ582,W582)</f>
        <v>X1</v>
      </c>
      <c r="BU582" s="86" t="str">
        <f>IFERROR(IF($H582="","—",IF(OR(LEFT(BT582,1)="X",LEFT(INDEX($BT$7:$BT$592,MATCH($H582,$D$7:$D$592,0)),1)="X"),"—",IF(AND(LEFT(BT582,1)="E",LEFT(INDEX($BT$7:$BT$592,MATCH($H582,$D$7:$D$592,0)),1)="E"),"Exception · Band E",IF(INDEX(B_VAL,MATCH(BT582,B_LVL,0))&gt;=INDEX(B_VAL,MATCH(INDEX($BT$7:$BT$592,MATCH($H582,$D$7:$D$592,0)),B_LVL,0)),"⚠ At or above the manager",IF(INDEX(B_RANK,MATCH(BT582,B_LVL,0))=INDEX(B_RANK,MATCH(INDEX($BT$7:$BT$592,MATCH($H582,$D$7:$D$592,0)),B_LVL,0)),"⚠ Same band as the manager","OK"))))),"—")</f>
        <v>—</v>
      </c>
      <c r="BV582" s="64" t="n"/>
      <c r="BW582" s="20">
        <f>IFERROR(INDEX(LMH_PTS,MATCH(AG582,LMH_KEY,0)),0)</f>
        <v>0</v>
      </c>
      <c r="BX582" s="21">
        <f>IFERROR(INDEX(LMH_PTS,MATCH(AH582,LMH_KEY,0)),0)</f>
        <v>0</v>
      </c>
      <c r="BY582" s="21">
        <f>IFERROR(INDEX(LMH_PTS,MATCH(AI582,LMH_KEY,0)),0)</f>
        <v>0</v>
      </c>
      <c r="BZ582" s="21">
        <f>IFERROR(INDEX(LMH_PTS,MATCH(AJ582,LMH_KEY,0)),0)</f>
        <v>0</v>
      </c>
      <c r="CA582" s="21">
        <f>IFERROR(INDEX(LMH_PTS,MATCH(AK582,LMH_KEY,0)),0)</f>
        <v>0</v>
      </c>
      <c r="CB582" s="21">
        <f>IFERROR(INDEX(LMH_PTS,MATCH(AL582,LMH_KEY,0)),0)</f>
        <v>0</v>
      </c>
      <c r="CC582" s="21">
        <f>IFERROR(INDEX(LMH_PTS,MATCH(AM582,LMH_KEY,0)),0)</f>
        <v>0</v>
      </c>
      <c r="CD582" s="21">
        <f>IFERROR(INDEX(LMH_PTS,MATCH(IF(AU582&lt;&gt;"",AU582,AG582),LMH_KEY,0)),0)</f>
        <v>0</v>
      </c>
      <c r="CE582" s="21">
        <f>IFERROR(INDEX(LMH_PTS,MATCH(IF(AV582&lt;&gt;"",AV582,AH582),LMH_KEY,0)),0)</f>
        <v>0</v>
      </c>
      <c r="CF582" s="21">
        <f>IFERROR(INDEX(LMH_PTS,MATCH(IF(AW582&lt;&gt;"",AW582,AI582),LMH_KEY,0)),0)</f>
        <v>0</v>
      </c>
      <c r="CG582" s="21">
        <f>IFERROR(INDEX(LMH_PTS,MATCH(IF(AX582&lt;&gt;"",AX582,AJ582),LMH_KEY,0)),0)</f>
        <v>0</v>
      </c>
      <c r="CH582" s="21">
        <f>IFERROR(INDEX(LMH_PTS,MATCH(IF(AY582&lt;&gt;"",AY582,AK582),LMH_KEY,0)),0)</f>
        <v>0</v>
      </c>
      <c r="CI582" s="21">
        <f>IFERROR(INDEX(LMH_PTS,MATCH(IF(AZ582&lt;&gt;"",AZ582,AL582),LMH_KEY,0)),0)</f>
        <v>0</v>
      </c>
      <c r="CJ582" s="21">
        <f>IFERROR(INDEX(LMH_PTS,MATCH(IF(BA582&lt;&gt;"",BA582,AM582),LMH_KEY,0)),0)</f>
        <v>0</v>
      </c>
      <c r="CK582" s="21">
        <f>IF(BB582="",0,IFERROR(INDEX(LMH_STEP,MATCH(BB582,LMH_KEY,0)),0))</f>
        <v>0</v>
      </c>
      <c r="CL582" s="21">
        <f>IF(BC582="",0,IFERROR(INDEX(LMH_STEP,MATCH(BC582,LMH_KEY,0)),0))</f>
        <v>0</v>
      </c>
      <c r="CM582" s="21">
        <f>IF(BD582="",0,IFERROR(INDEX(LMH_STEP,MATCH(BD582,LMH_KEY,0)),0))</f>
        <v>0</v>
      </c>
      <c r="CN582" s="21">
        <f>IF(BE582="",0,IFERROR(INDEX(LMH_STEP,MATCH(BE582,LMH_KEY,0)),0))</f>
        <v>0</v>
      </c>
      <c r="CO582" s="21">
        <f>IF(BF582="",0,IFERROR(INDEX(LMH_STEP,MATCH(BF582,LMH_KEY,0)),0))</f>
        <v>0</v>
      </c>
      <c r="CP582" s="21">
        <f>IF(BG582="",0,IFERROR(INDEX(LMH_STEP,MATCH(BG582,LMH_KEY,0)),0))</f>
        <v>0</v>
      </c>
      <c r="CQ582" s="21">
        <f>IF(BH582="",0,IFERROR(INDEX(LMH_STEP,MATCH(BH582,LMH_KEY,0)),0))</f>
        <v>0</v>
      </c>
      <c r="CR582" s="21">
        <f>IF(BI582&lt;&gt;"",IFERROR(INDEX(LMH_STEP,MATCH(BI582,LMH_KEY,0)),0),CK582)</f>
        <v>0</v>
      </c>
      <c r="CS582" s="21">
        <f>IF(BJ582&lt;&gt;"",IFERROR(INDEX(LMH_STEP,MATCH(BJ582,LMH_KEY,0)),0),CL582)</f>
        <v>0</v>
      </c>
      <c r="CT582" s="21">
        <f>IF(BK582&lt;&gt;"",IFERROR(INDEX(LMH_STEP,MATCH(BK582,LMH_KEY,0)),0),CM582)</f>
        <v>0</v>
      </c>
      <c r="CU582" s="21">
        <f>IF(BL582&lt;&gt;"",IFERROR(INDEX(LMH_STEP,MATCH(BL582,LMH_KEY,0)),0),CN582)</f>
        <v>0</v>
      </c>
      <c r="CV582" s="21">
        <f>IF(BM582&lt;&gt;"",IFERROR(INDEX(LMH_STEP,MATCH(BM582,LMH_KEY,0)),0),CO582)</f>
        <v>0</v>
      </c>
      <c r="CW582" s="21">
        <f>IF(BN582&lt;&gt;"",IFERROR(INDEX(LMH_STEP,MATCH(BN582,LMH_KEY,0)),0),CP582)</f>
        <v>0</v>
      </c>
      <c r="CX582" s="21">
        <f>IF(BO582&lt;&gt;"",IFERROR(INDEX(LMH_STEP,MATCH(BO582,LMH_KEY,0)),0),CQ582)</f>
        <v>0</v>
      </c>
      <c r="CY582" s="21">
        <f>COUNTA(BI582:BO582)+IF(BP582&lt;&gt;"",1,0)+IFERROR(INDEX(RM_LCNT,MATCH($U582,RM_KEY,0)),0)</f>
        <v>0</v>
      </c>
      <c r="CZ582" s="21">
        <f>IF((BW582+BX582+BY582+BZ582+CA582+CB582+CC582)=0,0,(BW582*CK582+BX582*CL582+BY582*CM582+BZ582*CN582+CA582*CO582+CB582*CP582+CC582*CQ582)/(BW582+BX582+BY582+BZ582+CA582+CB582+CC582))</f>
        <v>0</v>
      </c>
      <c r="DA582" s="21">
        <f>IF((CD582+CE582+CF582+CG582+CH582+CI582+CJ582)=0,0,(CD582*CR582+CE582*CS582+CF582*CT582+CG582*CU582+CH582*CV582+CI582*CW582+CJ582*CX582)/(CD582+CE582+CF582+CG582+CH582+CI582+CJ582))</f>
        <v>0</v>
      </c>
    </row>
    <row r="583" ht="70" customHeight="1">
      <c r="A583" s="59" t="inlineStr">
        <is>
          <t>iFile</t>
        </is>
      </c>
      <c r="B583" s="17" t="inlineStr">
        <is>
          <t>Technology</t>
        </is>
      </c>
      <c r="C583" s="17" t="n">
        <v>0</v>
      </c>
      <c r="D583" s="17" t="inlineStr">
        <is>
          <t>No Emp ID · external consultant</t>
        </is>
      </c>
      <c r="E583" s="17" t="inlineStr">
        <is>
          <t>Peshal Jha</t>
        </is>
      </c>
      <c r="F583" s="17" t="inlineStr">
        <is>
          <t>Consultant</t>
        </is>
      </c>
      <c r="G583" s="17" t="inlineStr">
        <is>
          <t>Not provided · HRIS</t>
        </is>
      </c>
      <c r="H583" s="17" t="n"/>
      <c r="I583" s="17" t="n"/>
      <c r="J583" s="17" t="n"/>
      <c r="K583" s="17" t="inlineStr">
        <is>
          <t>—</t>
        </is>
      </c>
      <c r="L583" s="82" t="n"/>
      <c r="M583" s="83" t="n"/>
      <c r="N583" s="83" t="n"/>
      <c r="O583" s="83" t="inlineStr">
        <is>
          <t>Latest rating: Not rated · manager</t>
        </is>
      </c>
      <c r="P583" s="83" t="n"/>
      <c r="Q583" s="84" t="inlineStr">
        <is>
          <t>Open ▸</t>
        </is>
      </c>
      <c r="R583" s="84" t="inlineStr">
        <is>
          <t>Card ▸</t>
        </is>
      </c>
      <c r="S583" s="85" t="inlineStr">
        <is>
          <t>Engineering &amp; Development</t>
        </is>
      </c>
      <c r="T583" s="86" t="inlineStr">
        <is>
          <t>Backend Development</t>
        </is>
      </c>
      <c r="U583" s="86" t="inlineStr">
        <is>
          <t>R031</t>
        </is>
      </c>
      <c r="V583" s="86" t="inlineStr">
        <is>
          <t>Backend Development · Consultant</t>
        </is>
      </c>
      <c r="W583" s="102" t="inlineStr">
        <is>
          <t>X1</t>
        </is>
      </c>
      <c r="X583" s="86" t="inlineStr">
        <is>
          <t>Band X · Consultant</t>
        </is>
      </c>
      <c r="Y583" s="86" t="inlineStr">
        <is>
          <t>Associate Consultant – Software Development</t>
        </is>
      </c>
      <c r="Z583" s="86" t="n"/>
      <c r="AA583" s="86" t="inlineStr">
        <is>
          <t>Placed at X1 by the evidence: six ratings × market-derived weights and rules R1–R13 · no move needed for the reporting line</t>
        </is>
      </c>
      <c r="AB583" s="86" t="n"/>
      <c r="AC583" s="88" t="n"/>
      <c r="AD583" s="21" t="n"/>
      <c r="AE583" s="21" t="n"/>
      <c r="AF583" s="21" t="n"/>
      <c r="AG583" s="89" t="str">
        <f>IFERROR(IF(INDEX(RM_I_C,MATCH($U583,RM_KEY,0))="","",INDEX(RM_I_C,MATCH($U583,RM_KEY,0))),"")</f>
        <v/>
      </c>
      <c r="AH583" s="90" t="str">
        <f>IFERROR(IF(INDEX(RM_I_Au,MATCH($U583,RM_KEY,0))="","",INDEX(RM_I_Au,MATCH($U583,RM_KEY,0))),"")</f>
        <v/>
      </c>
      <c r="AI583" s="90" t="str">
        <f>IFERROR(IF(INDEX(RM_I_Ac,MATCH($U583,RM_KEY,0))="","",INDEX(RM_I_Ac,MATCH($U583,RM_KEY,0))),"")</f>
        <v/>
      </c>
      <c r="AJ583" s="90" t="str">
        <f>IFERROR(IF(INDEX(RM_I_L,MATCH($U583,RM_KEY,0))="","",INDEX(RM_I_L,MATCH($U583,RM_KEY,0))),"")</f>
        <v/>
      </c>
      <c r="AK583" s="90" t="str">
        <f>IFERROR(IF(INDEX(RM_I_BI,MATCH($U583,RM_KEY,0))="","",INDEX(RM_I_BI,MATCH($U583,RM_KEY,0))),"")</f>
        <v/>
      </c>
      <c r="AL583" s="90" t="str">
        <f>IFERROR(IF(INDEX(RM_I_Exp,MATCH($U583,RM_KEY,0))="","",INDEX(RM_I_Exp,MATCH($U583,RM_KEY,0))),"")</f>
        <v/>
      </c>
      <c r="AM583" s="90" t="str">
        <f>IFERROR(IF(INDEX(RM_I_Edu,MATCH($U583,RM_KEY,0))="","",INDEX(RM_I_Edu,MATCH($U583,RM_KEY,0))),"")</f>
        <v/>
      </c>
      <c r="AN583" s="91" t="str">
        <f>IFERROR(IF(INDEX(RM_M_C,MATCH($U583,RM_KEY,0))="","",INDEX(RM_M_C,MATCH($U583,RM_KEY,0))),"")</f>
        <v/>
      </c>
      <c r="AO583" s="92" t="str">
        <f>IFERROR(IF(INDEX(RM_M_Au,MATCH($U583,RM_KEY,0))="","",INDEX(RM_M_Au,MATCH($U583,RM_KEY,0))),"")</f>
        <v/>
      </c>
      <c r="AP583" s="92" t="str">
        <f>IFERROR(IF(INDEX(RM_M_Ac,MATCH($U583,RM_KEY,0))="","",INDEX(RM_M_Ac,MATCH($U583,RM_KEY,0))),"")</f>
        <v/>
      </c>
      <c r="AQ583" s="92" t="str">
        <f>IFERROR(IF(INDEX(RM_M_L,MATCH($U583,RM_KEY,0))="","",INDEX(RM_M_L,MATCH($U583,RM_KEY,0))),"")</f>
        <v/>
      </c>
      <c r="AR583" s="92" t="str">
        <f>IFERROR(IF(INDEX(RM_M_BI,MATCH($U583,RM_KEY,0))="","",INDEX(RM_M_BI,MATCH($U583,RM_KEY,0))),"")</f>
        <v/>
      </c>
      <c r="AS583" s="92" t="str">
        <f>IFERROR(IF(INDEX(RM_M_Exp,MATCH($U583,RM_KEY,0))="","",INDEX(RM_M_Exp,MATCH($U583,RM_KEY,0))),"")</f>
        <v/>
      </c>
      <c r="AT583" s="92" t="str">
        <f>IFERROR(IF(INDEX(RM_M_Edu,MATCH($U583,RM_KEY,0))="","",INDEX(RM_M_Edu,MATCH($U583,RM_KEY,0))),"")</f>
        <v/>
      </c>
      <c r="AU583" s="93" t="str">
        <f>IFERROR(IF(INDEX(RM_L_C,MATCH($U583,RM_KEY,0))="","",INDEX(RM_L_C,MATCH($U583,RM_KEY,0))),"")</f>
        <v/>
      </c>
      <c r="AV583" s="94" t="str">
        <f>IFERROR(IF(INDEX(RM_L_Au,MATCH($U583,RM_KEY,0))="","",INDEX(RM_L_Au,MATCH($U583,RM_KEY,0))),"")</f>
        <v/>
      </c>
      <c r="AW583" s="94" t="str">
        <f>IFERROR(IF(INDEX(RM_L_Ac,MATCH($U583,RM_KEY,0))="","",INDEX(RM_L_Ac,MATCH($U583,RM_KEY,0))),"")</f>
        <v/>
      </c>
      <c r="AX583" s="94" t="str">
        <f>IFERROR(IF(INDEX(RM_L_L,MATCH($U583,RM_KEY,0))="","",INDEX(RM_L_L,MATCH($U583,RM_KEY,0))),"")</f>
        <v/>
      </c>
      <c r="AY583" s="94" t="str">
        <f>IFERROR(IF(INDEX(RM_L_BI,MATCH($U583,RM_KEY,0))="","",INDEX(RM_L_BI,MATCH($U583,RM_KEY,0))),"")</f>
        <v/>
      </c>
      <c r="AZ583" s="94" t="str">
        <f>IFERROR(IF(INDEX(RM_L_Exp,MATCH($U583,RM_KEY,0))="","",INDEX(RM_L_Exp,MATCH($U583,RM_KEY,0))),"")</f>
        <v/>
      </c>
      <c r="BA583" s="94" t="str">
        <f>IFERROR(IF(INDEX(RM_L_Edu,MATCH($U583,RM_KEY,0))="","",INDEX(RM_L_Edu,MATCH($U583,RM_KEY,0))),"")</f>
        <v/>
      </c>
      <c r="BB583" s="89" t="n"/>
      <c r="BC583" s="90" t="n"/>
      <c r="BD583" s="90" t="n"/>
      <c r="BE583" s="90" t="n"/>
      <c r="BF583" s="90" t="n"/>
      <c r="BG583" s="90" t="n"/>
      <c r="BH583" s="90" t="n"/>
      <c r="BI583" s="93" t="n"/>
      <c r="BJ583" s="94" t="n"/>
      <c r="BK583" s="94" t="n"/>
      <c r="BL583" s="94" t="n"/>
      <c r="BM583" s="94" t="n"/>
      <c r="BN583" s="94" t="n"/>
      <c r="BO583" s="94" t="n"/>
      <c r="BP583" s="63" t="n"/>
      <c r="BQ583" s="95" t="str">
        <f>IF(CY583=0,"",IF(BP583&lt;&gt;"",BP583,IF(LEFT(W583,1)="X",W583,IF(OR(W583="B+",W583="C+"),INDEX(LAD_PC,MAX(1,MIN(14,MATCH(W583,LAD_PC,0)+IF((DA583-CZ583)&gt;=0.5,1,IF((DA583-CZ583)&lt;=-0.5,-1,0))))),INDEX(LAD_STD,MAX(1,MIN(12,MATCH(W583,LAD_STD,0)+IF((DA583-CZ583)&gt;=0.5,1,IF((DA583-CZ583)&lt;=-0.5,-1,0)))))))))</f>
        <v/>
      </c>
      <c r="BR583" s="86" t="str">
        <f>IF(BQ583="","",IFERROR(CHOOSE(INDEX(B_RANK,MATCH(BQ583,B_LVL,0)),"Band A · Practitioner","Band B · Specialist / Manager","B+ · Player-Coach","Band C · Principal / Head","C+ · Player-Coach","Band D · Business leadership","Band E · Enterprise leadership"),"Band X · Consultant"))</f>
        <v/>
      </c>
      <c r="BS583" s="86" t="str">
        <f>IF(BQ583="","",IF(BQ583=W583,"• Same",IF(INDEX(B_VAL,MATCH(BQ583,B_LVL,0))&gt;INDEX(B_VAL,MATCH(W583,B_LVL,0)),"▲ Up","▼ Down")))</f>
        <v/>
      </c>
      <c r="BT583" s="95" t="str">
        <f>IF(BQ583&lt;&gt;"",BQ583,W583)</f>
        <v>X1</v>
      </c>
      <c r="BU583" s="86" t="str">
        <f>IFERROR(IF($H583="","—",IF(OR(LEFT(BT583,1)="X",LEFT(INDEX($BT$7:$BT$592,MATCH($H583,$D$7:$D$592,0)),1)="X"),"—",IF(AND(LEFT(BT583,1)="E",LEFT(INDEX($BT$7:$BT$592,MATCH($H583,$D$7:$D$592,0)),1)="E"),"Exception · Band E",IF(INDEX(B_VAL,MATCH(BT583,B_LVL,0))&gt;=INDEX(B_VAL,MATCH(INDEX($BT$7:$BT$592,MATCH($H583,$D$7:$D$592,0)),B_LVL,0)),"⚠ At or above the manager",IF(INDEX(B_RANK,MATCH(BT583,B_LVL,0))=INDEX(B_RANK,MATCH(INDEX($BT$7:$BT$592,MATCH($H583,$D$7:$D$592,0)),B_LVL,0)),"⚠ Same band as the manager","OK"))))),"—")</f>
        <v>—</v>
      </c>
      <c r="BV583" s="64" t="n"/>
      <c r="BW583" s="20">
        <f>IFERROR(INDEX(LMH_PTS,MATCH(AG583,LMH_KEY,0)),0)</f>
        <v>0</v>
      </c>
      <c r="BX583" s="21">
        <f>IFERROR(INDEX(LMH_PTS,MATCH(AH583,LMH_KEY,0)),0)</f>
        <v>0</v>
      </c>
      <c r="BY583" s="21">
        <f>IFERROR(INDEX(LMH_PTS,MATCH(AI583,LMH_KEY,0)),0)</f>
        <v>0</v>
      </c>
      <c r="BZ583" s="21">
        <f>IFERROR(INDEX(LMH_PTS,MATCH(AJ583,LMH_KEY,0)),0)</f>
        <v>0</v>
      </c>
      <c r="CA583" s="21">
        <f>IFERROR(INDEX(LMH_PTS,MATCH(AK583,LMH_KEY,0)),0)</f>
        <v>0</v>
      </c>
      <c r="CB583" s="21">
        <f>IFERROR(INDEX(LMH_PTS,MATCH(AL583,LMH_KEY,0)),0)</f>
        <v>0</v>
      </c>
      <c r="CC583" s="21">
        <f>IFERROR(INDEX(LMH_PTS,MATCH(AM583,LMH_KEY,0)),0)</f>
        <v>0</v>
      </c>
      <c r="CD583" s="21">
        <f>IFERROR(INDEX(LMH_PTS,MATCH(IF(AU583&lt;&gt;"",AU583,AG583),LMH_KEY,0)),0)</f>
        <v>0</v>
      </c>
      <c r="CE583" s="21">
        <f>IFERROR(INDEX(LMH_PTS,MATCH(IF(AV583&lt;&gt;"",AV583,AH583),LMH_KEY,0)),0)</f>
        <v>0</v>
      </c>
      <c r="CF583" s="21">
        <f>IFERROR(INDEX(LMH_PTS,MATCH(IF(AW583&lt;&gt;"",AW583,AI583),LMH_KEY,0)),0)</f>
        <v>0</v>
      </c>
      <c r="CG583" s="21">
        <f>IFERROR(INDEX(LMH_PTS,MATCH(IF(AX583&lt;&gt;"",AX583,AJ583),LMH_KEY,0)),0)</f>
        <v>0</v>
      </c>
      <c r="CH583" s="21">
        <f>IFERROR(INDEX(LMH_PTS,MATCH(IF(AY583&lt;&gt;"",AY583,AK583),LMH_KEY,0)),0)</f>
        <v>0</v>
      </c>
      <c r="CI583" s="21">
        <f>IFERROR(INDEX(LMH_PTS,MATCH(IF(AZ583&lt;&gt;"",AZ583,AL583),LMH_KEY,0)),0)</f>
        <v>0</v>
      </c>
      <c r="CJ583" s="21">
        <f>IFERROR(INDEX(LMH_PTS,MATCH(IF(BA583&lt;&gt;"",BA583,AM583),LMH_KEY,0)),0)</f>
        <v>0</v>
      </c>
      <c r="CK583" s="21">
        <f>IF(BB583="",0,IFERROR(INDEX(LMH_STEP,MATCH(BB583,LMH_KEY,0)),0))</f>
        <v>0</v>
      </c>
      <c r="CL583" s="21">
        <f>IF(BC583="",0,IFERROR(INDEX(LMH_STEP,MATCH(BC583,LMH_KEY,0)),0))</f>
        <v>0</v>
      </c>
      <c r="CM583" s="21">
        <f>IF(BD583="",0,IFERROR(INDEX(LMH_STEP,MATCH(BD583,LMH_KEY,0)),0))</f>
        <v>0</v>
      </c>
      <c r="CN583" s="21">
        <f>IF(BE583="",0,IFERROR(INDEX(LMH_STEP,MATCH(BE583,LMH_KEY,0)),0))</f>
        <v>0</v>
      </c>
      <c r="CO583" s="21">
        <f>IF(BF583="",0,IFERROR(INDEX(LMH_STEP,MATCH(BF583,LMH_KEY,0)),0))</f>
        <v>0</v>
      </c>
      <c r="CP583" s="21">
        <f>IF(BG583="",0,IFERROR(INDEX(LMH_STEP,MATCH(BG583,LMH_KEY,0)),0))</f>
        <v>0</v>
      </c>
      <c r="CQ583" s="21">
        <f>IF(BH583="",0,IFERROR(INDEX(LMH_STEP,MATCH(BH583,LMH_KEY,0)),0))</f>
        <v>0</v>
      </c>
      <c r="CR583" s="21">
        <f>IF(BI583&lt;&gt;"",IFERROR(INDEX(LMH_STEP,MATCH(BI583,LMH_KEY,0)),0),CK583)</f>
        <v>0</v>
      </c>
      <c r="CS583" s="21">
        <f>IF(BJ583&lt;&gt;"",IFERROR(INDEX(LMH_STEP,MATCH(BJ583,LMH_KEY,0)),0),CL583)</f>
        <v>0</v>
      </c>
      <c r="CT583" s="21">
        <f>IF(BK583&lt;&gt;"",IFERROR(INDEX(LMH_STEP,MATCH(BK583,LMH_KEY,0)),0),CM583)</f>
        <v>0</v>
      </c>
      <c r="CU583" s="21">
        <f>IF(BL583&lt;&gt;"",IFERROR(INDEX(LMH_STEP,MATCH(BL583,LMH_KEY,0)),0),CN583)</f>
        <v>0</v>
      </c>
      <c r="CV583" s="21">
        <f>IF(BM583&lt;&gt;"",IFERROR(INDEX(LMH_STEP,MATCH(BM583,LMH_KEY,0)),0),CO583)</f>
        <v>0</v>
      </c>
      <c r="CW583" s="21">
        <f>IF(BN583&lt;&gt;"",IFERROR(INDEX(LMH_STEP,MATCH(BN583,LMH_KEY,0)),0),CP583)</f>
        <v>0</v>
      </c>
      <c r="CX583" s="21">
        <f>IF(BO583&lt;&gt;"",IFERROR(INDEX(LMH_STEP,MATCH(BO583,LMH_KEY,0)),0),CQ583)</f>
        <v>0</v>
      </c>
      <c r="CY583" s="21">
        <f>COUNTA(BI583:BO583)+IF(BP583&lt;&gt;"",1,0)+IFERROR(INDEX(RM_LCNT,MATCH($U583,RM_KEY,0)),0)</f>
        <v>0</v>
      </c>
      <c r="CZ583" s="21">
        <f>IF((BW583+BX583+BY583+BZ583+CA583+CB583+CC583)=0,0,(BW583*CK583+BX583*CL583+BY583*CM583+BZ583*CN583+CA583*CO583+CB583*CP583+CC583*CQ583)/(BW583+BX583+BY583+BZ583+CA583+CB583+CC583))</f>
        <v>0</v>
      </c>
      <c r="DA583" s="21">
        <f>IF((CD583+CE583+CF583+CG583+CH583+CI583+CJ583)=0,0,(CD583*CR583+CE583*CS583+CF583*CT583+CG583*CU583+CH583*CV583+CI583*CW583+CJ583*CX583)/(CD583+CE583+CF583+CG583+CH583+CI583+CJ583))</f>
        <v>0</v>
      </c>
    </row>
    <row r="584" ht="70" customHeight="1">
      <c r="A584" s="59" t="inlineStr">
        <is>
          <t>iFile</t>
        </is>
      </c>
      <c r="B584" s="17" t="inlineStr">
        <is>
          <t>Technology</t>
        </is>
      </c>
      <c r="C584" s="17" t="n">
        <v>0</v>
      </c>
      <c r="D584" s="17" t="inlineStr">
        <is>
          <t>No Emp ID · external consultant</t>
        </is>
      </c>
      <c r="E584" s="17" t="inlineStr">
        <is>
          <t>Poonam Rajput</t>
        </is>
      </c>
      <c r="F584" s="17" t="inlineStr">
        <is>
          <t>Consultant</t>
        </is>
      </c>
      <c r="G584" s="17" t="inlineStr">
        <is>
          <t>Not provided · HRIS</t>
        </is>
      </c>
      <c r="H584" s="17" t="n"/>
      <c r="I584" s="17" t="n"/>
      <c r="J584" s="17" t="n"/>
      <c r="K584" s="17" t="inlineStr">
        <is>
          <t>—</t>
        </is>
      </c>
      <c r="L584" s="82" t="n"/>
      <c r="M584" s="83" t="n"/>
      <c r="N584" s="83" t="n"/>
      <c r="O584" s="83" t="inlineStr">
        <is>
          <t>Latest rating: Not rated · manager</t>
        </is>
      </c>
      <c r="P584" s="83" t="n"/>
      <c r="Q584" s="84" t="inlineStr">
        <is>
          <t>Open ▸</t>
        </is>
      </c>
      <c r="R584" s="84" t="inlineStr">
        <is>
          <t>Card ▸</t>
        </is>
      </c>
      <c r="S584" s="85" t="inlineStr">
        <is>
          <t>Engineering &amp; Development</t>
        </is>
      </c>
      <c r="T584" s="86" t="inlineStr">
        <is>
          <t>Backend Development</t>
        </is>
      </c>
      <c r="U584" s="86" t="inlineStr">
        <is>
          <t>R031</t>
        </is>
      </c>
      <c r="V584" s="86" t="inlineStr">
        <is>
          <t>Backend Development · Consultant</t>
        </is>
      </c>
      <c r="W584" s="102" t="inlineStr">
        <is>
          <t>X1</t>
        </is>
      </c>
      <c r="X584" s="86" t="inlineStr">
        <is>
          <t>Band X · Consultant</t>
        </is>
      </c>
      <c r="Y584" s="86" t="inlineStr">
        <is>
          <t>Associate Consultant – Software Development</t>
        </is>
      </c>
      <c r="Z584" s="86" t="n"/>
      <c r="AA584" s="86" t="inlineStr">
        <is>
          <t>Placed at X1 by the evidence: six ratings × market-derived weights and rules R1–R13 · no move needed for the reporting line</t>
        </is>
      </c>
      <c r="AB584" s="86" t="n"/>
      <c r="AC584" s="88" t="n"/>
      <c r="AD584" s="21" t="n"/>
      <c r="AE584" s="21" t="n"/>
      <c r="AF584" s="21" t="n"/>
      <c r="AG584" s="89" t="str">
        <f>IFERROR(IF(INDEX(RM_I_C,MATCH($U584,RM_KEY,0))="","",INDEX(RM_I_C,MATCH($U584,RM_KEY,0))),"")</f>
        <v/>
      </c>
      <c r="AH584" s="90" t="str">
        <f>IFERROR(IF(INDEX(RM_I_Au,MATCH($U584,RM_KEY,0))="","",INDEX(RM_I_Au,MATCH($U584,RM_KEY,0))),"")</f>
        <v/>
      </c>
      <c r="AI584" s="90" t="str">
        <f>IFERROR(IF(INDEX(RM_I_Ac,MATCH($U584,RM_KEY,0))="","",INDEX(RM_I_Ac,MATCH($U584,RM_KEY,0))),"")</f>
        <v/>
      </c>
      <c r="AJ584" s="90" t="str">
        <f>IFERROR(IF(INDEX(RM_I_L,MATCH($U584,RM_KEY,0))="","",INDEX(RM_I_L,MATCH($U584,RM_KEY,0))),"")</f>
        <v/>
      </c>
      <c r="AK584" s="90" t="str">
        <f>IFERROR(IF(INDEX(RM_I_BI,MATCH($U584,RM_KEY,0))="","",INDEX(RM_I_BI,MATCH($U584,RM_KEY,0))),"")</f>
        <v/>
      </c>
      <c r="AL584" s="90" t="str">
        <f>IFERROR(IF(INDEX(RM_I_Exp,MATCH($U584,RM_KEY,0))="","",INDEX(RM_I_Exp,MATCH($U584,RM_KEY,0))),"")</f>
        <v/>
      </c>
      <c r="AM584" s="90" t="str">
        <f>IFERROR(IF(INDEX(RM_I_Edu,MATCH($U584,RM_KEY,0))="","",INDEX(RM_I_Edu,MATCH($U584,RM_KEY,0))),"")</f>
        <v/>
      </c>
      <c r="AN584" s="91" t="str">
        <f>IFERROR(IF(INDEX(RM_M_C,MATCH($U584,RM_KEY,0))="","",INDEX(RM_M_C,MATCH($U584,RM_KEY,0))),"")</f>
        <v/>
      </c>
      <c r="AO584" s="92" t="str">
        <f>IFERROR(IF(INDEX(RM_M_Au,MATCH($U584,RM_KEY,0))="","",INDEX(RM_M_Au,MATCH($U584,RM_KEY,0))),"")</f>
        <v/>
      </c>
      <c r="AP584" s="92" t="str">
        <f>IFERROR(IF(INDEX(RM_M_Ac,MATCH($U584,RM_KEY,0))="","",INDEX(RM_M_Ac,MATCH($U584,RM_KEY,0))),"")</f>
        <v/>
      </c>
      <c r="AQ584" s="92" t="str">
        <f>IFERROR(IF(INDEX(RM_M_L,MATCH($U584,RM_KEY,0))="","",INDEX(RM_M_L,MATCH($U584,RM_KEY,0))),"")</f>
        <v/>
      </c>
      <c r="AR584" s="92" t="str">
        <f>IFERROR(IF(INDEX(RM_M_BI,MATCH($U584,RM_KEY,0))="","",INDEX(RM_M_BI,MATCH($U584,RM_KEY,0))),"")</f>
        <v/>
      </c>
      <c r="AS584" s="92" t="str">
        <f>IFERROR(IF(INDEX(RM_M_Exp,MATCH($U584,RM_KEY,0))="","",INDEX(RM_M_Exp,MATCH($U584,RM_KEY,0))),"")</f>
        <v/>
      </c>
      <c r="AT584" s="92" t="str">
        <f>IFERROR(IF(INDEX(RM_M_Edu,MATCH($U584,RM_KEY,0))="","",INDEX(RM_M_Edu,MATCH($U584,RM_KEY,0))),"")</f>
        <v/>
      </c>
      <c r="AU584" s="93" t="str">
        <f>IFERROR(IF(INDEX(RM_L_C,MATCH($U584,RM_KEY,0))="","",INDEX(RM_L_C,MATCH($U584,RM_KEY,0))),"")</f>
        <v/>
      </c>
      <c r="AV584" s="94" t="str">
        <f>IFERROR(IF(INDEX(RM_L_Au,MATCH($U584,RM_KEY,0))="","",INDEX(RM_L_Au,MATCH($U584,RM_KEY,0))),"")</f>
        <v/>
      </c>
      <c r="AW584" s="94" t="str">
        <f>IFERROR(IF(INDEX(RM_L_Ac,MATCH($U584,RM_KEY,0))="","",INDEX(RM_L_Ac,MATCH($U584,RM_KEY,0))),"")</f>
        <v/>
      </c>
      <c r="AX584" s="94" t="str">
        <f>IFERROR(IF(INDEX(RM_L_L,MATCH($U584,RM_KEY,0))="","",INDEX(RM_L_L,MATCH($U584,RM_KEY,0))),"")</f>
        <v/>
      </c>
      <c r="AY584" s="94" t="str">
        <f>IFERROR(IF(INDEX(RM_L_BI,MATCH($U584,RM_KEY,0))="","",INDEX(RM_L_BI,MATCH($U584,RM_KEY,0))),"")</f>
        <v/>
      </c>
      <c r="AZ584" s="94" t="str">
        <f>IFERROR(IF(INDEX(RM_L_Exp,MATCH($U584,RM_KEY,0))="","",INDEX(RM_L_Exp,MATCH($U584,RM_KEY,0))),"")</f>
        <v/>
      </c>
      <c r="BA584" s="94" t="str">
        <f>IFERROR(IF(INDEX(RM_L_Edu,MATCH($U584,RM_KEY,0))="","",INDEX(RM_L_Edu,MATCH($U584,RM_KEY,0))),"")</f>
        <v/>
      </c>
      <c r="BB584" s="89" t="n"/>
      <c r="BC584" s="90" t="n"/>
      <c r="BD584" s="90" t="n"/>
      <c r="BE584" s="90" t="n"/>
      <c r="BF584" s="90" t="n"/>
      <c r="BG584" s="90" t="n"/>
      <c r="BH584" s="90" t="n"/>
      <c r="BI584" s="93" t="n"/>
      <c r="BJ584" s="94" t="n"/>
      <c r="BK584" s="94" t="n"/>
      <c r="BL584" s="94" t="n"/>
      <c r="BM584" s="94" t="n"/>
      <c r="BN584" s="94" t="n"/>
      <c r="BO584" s="94" t="n"/>
      <c r="BP584" s="63" t="n"/>
      <c r="BQ584" s="95" t="str">
        <f>IF(CY584=0,"",IF(BP584&lt;&gt;"",BP584,IF(LEFT(W584,1)="X",W584,IF(OR(W584="B+",W584="C+"),INDEX(LAD_PC,MAX(1,MIN(14,MATCH(W584,LAD_PC,0)+IF((DA584-CZ584)&gt;=0.5,1,IF((DA584-CZ584)&lt;=-0.5,-1,0))))),INDEX(LAD_STD,MAX(1,MIN(12,MATCH(W584,LAD_STD,0)+IF((DA584-CZ584)&gt;=0.5,1,IF((DA584-CZ584)&lt;=-0.5,-1,0)))))))))</f>
        <v/>
      </c>
      <c r="BR584" s="86" t="str">
        <f>IF(BQ584="","",IFERROR(CHOOSE(INDEX(B_RANK,MATCH(BQ584,B_LVL,0)),"Band A · Practitioner","Band B · Specialist / Manager","B+ · Player-Coach","Band C · Principal / Head","C+ · Player-Coach","Band D · Business leadership","Band E · Enterprise leadership"),"Band X · Consultant"))</f>
        <v/>
      </c>
      <c r="BS584" s="86" t="str">
        <f>IF(BQ584="","",IF(BQ584=W584,"• Same",IF(INDEX(B_VAL,MATCH(BQ584,B_LVL,0))&gt;INDEX(B_VAL,MATCH(W584,B_LVL,0)),"▲ Up","▼ Down")))</f>
        <v/>
      </c>
      <c r="BT584" s="95" t="str">
        <f>IF(BQ584&lt;&gt;"",BQ584,W584)</f>
        <v>X1</v>
      </c>
      <c r="BU584" s="86" t="str">
        <f>IFERROR(IF($H584="","—",IF(OR(LEFT(BT584,1)="X",LEFT(INDEX($BT$7:$BT$592,MATCH($H584,$D$7:$D$592,0)),1)="X"),"—",IF(AND(LEFT(BT584,1)="E",LEFT(INDEX($BT$7:$BT$592,MATCH($H584,$D$7:$D$592,0)),1)="E"),"Exception · Band E",IF(INDEX(B_VAL,MATCH(BT584,B_LVL,0))&gt;=INDEX(B_VAL,MATCH(INDEX($BT$7:$BT$592,MATCH($H584,$D$7:$D$592,0)),B_LVL,0)),"⚠ At or above the manager",IF(INDEX(B_RANK,MATCH(BT584,B_LVL,0))=INDEX(B_RANK,MATCH(INDEX($BT$7:$BT$592,MATCH($H584,$D$7:$D$592,0)),B_LVL,0)),"⚠ Same band as the manager","OK"))))),"—")</f>
        <v>—</v>
      </c>
      <c r="BV584" s="64" t="n"/>
      <c r="BW584" s="20">
        <f>IFERROR(INDEX(LMH_PTS,MATCH(AG584,LMH_KEY,0)),0)</f>
        <v>0</v>
      </c>
      <c r="BX584" s="21">
        <f>IFERROR(INDEX(LMH_PTS,MATCH(AH584,LMH_KEY,0)),0)</f>
        <v>0</v>
      </c>
      <c r="BY584" s="21">
        <f>IFERROR(INDEX(LMH_PTS,MATCH(AI584,LMH_KEY,0)),0)</f>
        <v>0</v>
      </c>
      <c r="BZ584" s="21">
        <f>IFERROR(INDEX(LMH_PTS,MATCH(AJ584,LMH_KEY,0)),0)</f>
        <v>0</v>
      </c>
      <c r="CA584" s="21">
        <f>IFERROR(INDEX(LMH_PTS,MATCH(AK584,LMH_KEY,0)),0)</f>
        <v>0</v>
      </c>
      <c r="CB584" s="21">
        <f>IFERROR(INDEX(LMH_PTS,MATCH(AL584,LMH_KEY,0)),0)</f>
        <v>0</v>
      </c>
      <c r="CC584" s="21">
        <f>IFERROR(INDEX(LMH_PTS,MATCH(AM584,LMH_KEY,0)),0)</f>
        <v>0</v>
      </c>
      <c r="CD584" s="21">
        <f>IFERROR(INDEX(LMH_PTS,MATCH(IF(AU584&lt;&gt;"",AU584,AG584),LMH_KEY,0)),0)</f>
        <v>0</v>
      </c>
      <c r="CE584" s="21">
        <f>IFERROR(INDEX(LMH_PTS,MATCH(IF(AV584&lt;&gt;"",AV584,AH584),LMH_KEY,0)),0)</f>
        <v>0</v>
      </c>
      <c r="CF584" s="21">
        <f>IFERROR(INDEX(LMH_PTS,MATCH(IF(AW584&lt;&gt;"",AW584,AI584),LMH_KEY,0)),0)</f>
        <v>0</v>
      </c>
      <c r="CG584" s="21">
        <f>IFERROR(INDEX(LMH_PTS,MATCH(IF(AX584&lt;&gt;"",AX584,AJ584),LMH_KEY,0)),0)</f>
        <v>0</v>
      </c>
      <c r="CH584" s="21">
        <f>IFERROR(INDEX(LMH_PTS,MATCH(IF(AY584&lt;&gt;"",AY584,AK584),LMH_KEY,0)),0)</f>
        <v>0</v>
      </c>
      <c r="CI584" s="21">
        <f>IFERROR(INDEX(LMH_PTS,MATCH(IF(AZ584&lt;&gt;"",AZ584,AL584),LMH_KEY,0)),0)</f>
        <v>0</v>
      </c>
      <c r="CJ584" s="21">
        <f>IFERROR(INDEX(LMH_PTS,MATCH(IF(BA584&lt;&gt;"",BA584,AM584),LMH_KEY,0)),0)</f>
        <v>0</v>
      </c>
      <c r="CK584" s="21">
        <f>IF(BB584="",0,IFERROR(INDEX(LMH_STEP,MATCH(BB584,LMH_KEY,0)),0))</f>
        <v>0</v>
      </c>
      <c r="CL584" s="21">
        <f>IF(BC584="",0,IFERROR(INDEX(LMH_STEP,MATCH(BC584,LMH_KEY,0)),0))</f>
        <v>0</v>
      </c>
      <c r="CM584" s="21">
        <f>IF(BD584="",0,IFERROR(INDEX(LMH_STEP,MATCH(BD584,LMH_KEY,0)),0))</f>
        <v>0</v>
      </c>
      <c r="CN584" s="21">
        <f>IF(BE584="",0,IFERROR(INDEX(LMH_STEP,MATCH(BE584,LMH_KEY,0)),0))</f>
        <v>0</v>
      </c>
      <c r="CO584" s="21">
        <f>IF(BF584="",0,IFERROR(INDEX(LMH_STEP,MATCH(BF584,LMH_KEY,0)),0))</f>
        <v>0</v>
      </c>
      <c r="CP584" s="21">
        <f>IF(BG584="",0,IFERROR(INDEX(LMH_STEP,MATCH(BG584,LMH_KEY,0)),0))</f>
        <v>0</v>
      </c>
      <c r="CQ584" s="21">
        <f>IF(BH584="",0,IFERROR(INDEX(LMH_STEP,MATCH(BH584,LMH_KEY,0)),0))</f>
        <v>0</v>
      </c>
      <c r="CR584" s="21">
        <f>IF(BI584&lt;&gt;"",IFERROR(INDEX(LMH_STEP,MATCH(BI584,LMH_KEY,0)),0),CK584)</f>
        <v>0</v>
      </c>
      <c r="CS584" s="21">
        <f>IF(BJ584&lt;&gt;"",IFERROR(INDEX(LMH_STEP,MATCH(BJ584,LMH_KEY,0)),0),CL584)</f>
        <v>0</v>
      </c>
      <c r="CT584" s="21">
        <f>IF(BK584&lt;&gt;"",IFERROR(INDEX(LMH_STEP,MATCH(BK584,LMH_KEY,0)),0),CM584)</f>
        <v>0</v>
      </c>
      <c r="CU584" s="21">
        <f>IF(BL584&lt;&gt;"",IFERROR(INDEX(LMH_STEP,MATCH(BL584,LMH_KEY,0)),0),CN584)</f>
        <v>0</v>
      </c>
      <c r="CV584" s="21">
        <f>IF(BM584&lt;&gt;"",IFERROR(INDEX(LMH_STEP,MATCH(BM584,LMH_KEY,0)),0),CO584)</f>
        <v>0</v>
      </c>
      <c r="CW584" s="21">
        <f>IF(BN584&lt;&gt;"",IFERROR(INDEX(LMH_STEP,MATCH(BN584,LMH_KEY,0)),0),CP584)</f>
        <v>0</v>
      </c>
      <c r="CX584" s="21">
        <f>IF(BO584&lt;&gt;"",IFERROR(INDEX(LMH_STEP,MATCH(BO584,LMH_KEY,0)),0),CQ584)</f>
        <v>0</v>
      </c>
      <c r="CY584" s="21">
        <f>COUNTA(BI584:BO584)+IF(BP584&lt;&gt;"",1,0)+IFERROR(INDEX(RM_LCNT,MATCH($U584,RM_KEY,0)),0)</f>
        <v>0</v>
      </c>
      <c r="CZ584" s="21">
        <f>IF((BW584+BX584+BY584+BZ584+CA584+CB584+CC584)=0,0,(BW584*CK584+BX584*CL584+BY584*CM584+BZ584*CN584+CA584*CO584+CB584*CP584+CC584*CQ584)/(BW584+BX584+BY584+BZ584+CA584+CB584+CC584))</f>
        <v>0</v>
      </c>
      <c r="DA584" s="21">
        <f>IF((CD584+CE584+CF584+CG584+CH584+CI584+CJ584)=0,0,(CD584*CR584+CE584*CS584+CF584*CT584+CG584*CU584+CH584*CV584+CI584*CW584+CJ584*CX584)/(CD584+CE584+CF584+CG584+CH584+CI584+CJ584))</f>
        <v>0</v>
      </c>
    </row>
    <row r="585" ht="70" customHeight="1">
      <c r="A585" s="59" t="inlineStr">
        <is>
          <t>Datatech</t>
        </is>
      </c>
      <c r="B585" s="17" t="inlineStr">
        <is>
          <t>Marketing</t>
        </is>
      </c>
      <c r="C585" s="17" t="n">
        <v>0</v>
      </c>
      <c r="D585" s="17" t="inlineStr">
        <is>
          <t>No Emp ID · in-house consultant</t>
        </is>
      </c>
      <c r="E585" s="17" t="inlineStr">
        <is>
          <t>R Indumathi</t>
        </is>
      </c>
      <c r="F585" s="17" t="inlineStr">
        <is>
          <t>Consultant</t>
        </is>
      </c>
      <c r="G585" s="17" t="inlineStr">
        <is>
          <t>Not provided · HRIS</t>
        </is>
      </c>
      <c r="H585" s="17" t="n"/>
      <c r="I585" s="17" t="n"/>
      <c r="J585" s="17" t="n"/>
      <c r="K585" s="17" t="inlineStr">
        <is>
          <t>—</t>
        </is>
      </c>
      <c r="L585" s="82" t="n"/>
      <c r="M585" s="83" t="n"/>
      <c r="N585" s="83" t="n"/>
      <c r="O585" s="83" t="inlineStr">
        <is>
          <t>Latest rating: Not rated · manager</t>
        </is>
      </c>
      <c r="P585" s="83" t="n"/>
      <c r="Q585" s="84" t="inlineStr">
        <is>
          <t>Open ▸</t>
        </is>
      </c>
      <c r="R585" s="84" t="inlineStr">
        <is>
          <t>Card ▸</t>
        </is>
      </c>
      <c r="S585" s="85" t="inlineStr">
        <is>
          <t>Marketing &amp; Communications</t>
        </is>
      </c>
      <c r="T585" s="86" t="inlineStr">
        <is>
          <t>Marketing · role not recorded</t>
        </is>
      </c>
      <c r="U585" s="86" t="inlineStr">
        <is>
          <t>R061</t>
        </is>
      </c>
      <c r="V585" s="86" t="inlineStr">
        <is>
          <t>Marketing · role not recorded · Consultant</t>
        </is>
      </c>
      <c r="W585" s="102" t="inlineStr">
        <is>
          <t>X1</t>
        </is>
      </c>
      <c r="X585" s="86" t="inlineStr">
        <is>
          <t>Band X · Consultant</t>
        </is>
      </c>
      <c r="Y585" s="86" t="inlineStr">
        <is>
          <t>Associate Consultant – Demand Generation, Brand &amp; Events</t>
        </is>
      </c>
      <c r="Z585" s="86" t="n"/>
      <c r="AA585" s="86" t="inlineStr">
        <is>
          <t>Placed at X1 by the evidence: six ratings × market-derived weights and rules R1–R13 · no move needed for the reporting line</t>
        </is>
      </c>
      <c r="AB585" s="86" t="n"/>
      <c r="AC585" s="88" t="n"/>
      <c r="AD585" s="21" t="n"/>
      <c r="AE585" s="21" t="n"/>
      <c r="AF585" s="21" t="n"/>
      <c r="AG585" s="89" t="str">
        <f>IFERROR(IF(INDEX(RM_I_C,MATCH($U585,RM_KEY,0))="","",INDEX(RM_I_C,MATCH($U585,RM_KEY,0))),"")</f>
        <v/>
      </c>
      <c r="AH585" s="90" t="str">
        <f>IFERROR(IF(INDEX(RM_I_Au,MATCH($U585,RM_KEY,0))="","",INDEX(RM_I_Au,MATCH($U585,RM_KEY,0))),"")</f>
        <v/>
      </c>
      <c r="AI585" s="90" t="str">
        <f>IFERROR(IF(INDEX(RM_I_Ac,MATCH($U585,RM_KEY,0))="","",INDEX(RM_I_Ac,MATCH($U585,RM_KEY,0))),"")</f>
        <v/>
      </c>
      <c r="AJ585" s="90" t="str">
        <f>IFERROR(IF(INDEX(RM_I_L,MATCH($U585,RM_KEY,0))="","",INDEX(RM_I_L,MATCH($U585,RM_KEY,0))),"")</f>
        <v/>
      </c>
      <c r="AK585" s="90" t="str">
        <f>IFERROR(IF(INDEX(RM_I_BI,MATCH($U585,RM_KEY,0))="","",INDEX(RM_I_BI,MATCH($U585,RM_KEY,0))),"")</f>
        <v/>
      </c>
      <c r="AL585" s="90" t="str">
        <f>IFERROR(IF(INDEX(RM_I_Exp,MATCH($U585,RM_KEY,0))="","",INDEX(RM_I_Exp,MATCH($U585,RM_KEY,0))),"")</f>
        <v/>
      </c>
      <c r="AM585" s="90" t="str">
        <f>IFERROR(IF(INDEX(RM_I_Edu,MATCH($U585,RM_KEY,0))="","",INDEX(RM_I_Edu,MATCH($U585,RM_KEY,0))),"")</f>
        <v/>
      </c>
      <c r="AN585" s="91" t="str">
        <f>IFERROR(IF(INDEX(RM_M_C,MATCH($U585,RM_KEY,0))="","",INDEX(RM_M_C,MATCH($U585,RM_KEY,0))),"")</f>
        <v/>
      </c>
      <c r="AO585" s="92" t="str">
        <f>IFERROR(IF(INDEX(RM_M_Au,MATCH($U585,RM_KEY,0))="","",INDEX(RM_M_Au,MATCH($U585,RM_KEY,0))),"")</f>
        <v/>
      </c>
      <c r="AP585" s="92" t="str">
        <f>IFERROR(IF(INDEX(RM_M_Ac,MATCH($U585,RM_KEY,0))="","",INDEX(RM_M_Ac,MATCH($U585,RM_KEY,0))),"")</f>
        <v/>
      </c>
      <c r="AQ585" s="92" t="str">
        <f>IFERROR(IF(INDEX(RM_M_L,MATCH($U585,RM_KEY,0))="","",INDEX(RM_M_L,MATCH($U585,RM_KEY,0))),"")</f>
        <v/>
      </c>
      <c r="AR585" s="92" t="str">
        <f>IFERROR(IF(INDEX(RM_M_BI,MATCH($U585,RM_KEY,0))="","",INDEX(RM_M_BI,MATCH($U585,RM_KEY,0))),"")</f>
        <v/>
      </c>
      <c r="AS585" s="92" t="str">
        <f>IFERROR(IF(INDEX(RM_M_Exp,MATCH($U585,RM_KEY,0))="","",INDEX(RM_M_Exp,MATCH($U585,RM_KEY,0))),"")</f>
        <v/>
      </c>
      <c r="AT585" s="92" t="str">
        <f>IFERROR(IF(INDEX(RM_M_Edu,MATCH($U585,RM_KEY,0))="","",INDEX(RM_M_Edu,MATCH($U585,RM_KEY,0))),"")</f>
        <v/>
      </c>
      <c r="AU585" s="93" t="str">
        <f>IFERROR(IF(INDEX(RM_L_C,MATCH($U585,RM_KEY,0))="","",INDEX(RM_L_C,MATCH($U585,RM_KEY,0))),"")</f>
        <v/>
      </c>
      <c r="AV585" s="94" t="str">
        <f>IFERROR(IF(INDEX(RM_L_Au,MATCH($U585,RM_KEY,0))="","",INDEX(RM_L_Au,MATCH($U585,RM_KEY,0))),"")</f>
        <v/>
      </c>
      <c r="AW585" s="94" t="str">
        <f>IFERROR(IF(INDEX(RM_L_Ac,MATCH($U585,RM_KEY,0))="","",INDEX(RM_L_Ac,MATCH($U585,RM_KEY,0))),"")</f>
        <v/>
      </c>
      <c r="AX585" s="94" t="str">
        <f>IFERROR(IF(INDEX(RM_L_L,MATCH($U585,RM_KEY,0))="","",INDEX(RM_L_L,MATCH($U585,RM_KEY,0))),"")</f>
        <v/>
      </c>
      <c r="AY585" s="94" t="str">
        <f>IFERROR(IF(INDEX(RM_L_BI,MATCH($U585,RM_KEY,0))="","",INDEX(RM_L_BI,MATCH($U585,RM_KEY,0))),"")</f>
        <v/>
      </c>
      <c r="AZ585" s="94" t="str">
        <f>IFERROR(IF(INDEX(RM_L_Exp,MATCH($U585,RM_KEY,0))="","",INDEX(RM_L_Exp,MATCH($U585,RM_KEY,0))),"")</f>
        <v/>
      </c>
      <c r="BA585" s="94" t="str">
        <f>IFERROR(IF(INDEX(RM_L_Edu,MATCH($U585,RM_KEY,0))="","",INDEX(RM_L_Edu,MATCH($U585,RM_KEY,0))),"")</f>
        <v/>
      </c>
      <c r="BB585" s="89" t="n"/>
      <c r="BC585" s="90" t="n"/>
      <c r="BD585" s="90" t="n"/>
      <c r="BE585" s="90" t="n"/>
      <c r="BF585" s="90" t="n"/>
      <c r="BG585" s="90" t="n"/>
      <c r="BH585" s="90" t="n"/>
      <c r="BI585" s="93" t="n"/>
      <c r="BJ585" s="94" t="n"/>
      <c r="BK585" s="94" t="n"/>
      <c r="BL585" s="94" t="n"/>
      <c r="BM585" s="94" t="n"/>
      <c r="BN585" s="94" t="n"/>
      <c r="BO585" s="94" t="n"/>
      <c r="BP585" s="63" t="n"/>
      <c r="BQ585" s="95" t="str">
        <f>IF(CY585=0,"",IF(BP585&lt;&gt;"",BP585,IF(LEFT(W585,1)="X",W585,IF(OR(W585="B+",W585="C+"),INDEX(LAD_PC,MAX(1,MIN(14,MATCH(W585,LAD_PC,0)+IF((DA585-CZ585)&gt;=0.5,1,IF((DA585-CZ585)&lt;=-0.5,-1,0))))),INDEX(LAD_STD,MAX(1,MIN(12,MATCH(W585,LAD_STD,0)+IF((DA585-CZ585)&gt;=0.5,1,IF((DA585-CZ585)&lt;=-0.5,-1,0)))))))))</f>
        <v/>
      </c>
      <c r="BR585" s="86" t="str">
        <f>IF(BQ585="","",IFERROR(CHOOSE(INDEX(B_RANK,MATCH(BQ585,B_LVL,0)),"Band A · Practitioner","Band B · Specialist / Manager","B+ · Player-Coach","Band C · Principal / Head","C+ · Player-Coach","Band D · Business leadership","Band E · Enterprise leadership"),"Band X · Consultant"))</f>
        <v/>
      </c>
      <c r="BS585" s="86" t="str">
        <f>IF(BQ585="","",IF(BQ585=W585,"• Same",IF(INDEX(B_VAL,MATCH(BQ585,B_LVL,0))&gt;INDEX(B_VAL,MATCH(W585,B_LVL,0)),"▲ Up","▼ Down")))</f>
        <v/>
      </c>
      <c r="BT585" s="95" t="str">
        <f>IF(BQ585&lt;&gt;"",BQ585,W585)</f>
        <v>X1</v>
      </c>
      <c r="BU585" s="86" t="str">
        <f>IFERROR(IF($H585="","—",IF(OR(LEFT(BT585,1)="X",LEFT(INDEX($BT$7:$BT$592,MATCH($H585,$D$7:$D$592,0)),1)="X"),"—",IF(AND(LEFT(BT585,1)="E",LEFT(INDEX($BT$7:$BT$592,MATCH($H585,$D$7:$D$592,0)),1)="E"),"Exception · Band E",IF(INDEX(B_VAL,MATCH(BT585,B_LVL,0))&gt;=INDEX(B_VAL,MATCH(INDEX($BT$7:$BT$592,MATCH($H585,$D$7:$D$592,0)),B_LVL,0)),"⚠ At or above the manager",IF(INDEX(B_RANK,MATCH(BT585,B_LVL,0))=INDEX(B_RANK,MATCH(INDEX($BT$7:$BT$592,MATCH($H585,$D$7:$D$592,0)),B_LVL,0)),"⚠ Same band as the manager","OK"))))),"—")</f>
        <v>—</v>
      </c>
      <c r="BV585" s="64" t="n"/>
      <c r="BW585" s="20">
        <f>IFERROR(INDEX(LMH_PTS,MATCH(AG585,LMH_KEY,0)),0)</f>
        <v>0</v>
      </c>
      <c r="BX585" s="21">
        <f>IFERROR(INDEX(LMH_PTS,MATCH(AH585,LMH_KEY,0)),0)</f>
        <v>0</v>
      </c>
      <c r="BY585" s="21">
        <f>IFERROR(INDEX(LMH_PTS,MATCH(AI585,LMH_KEY,0)),0)</f>
        <v>0</v>
      </c>
      <c r="BZ585" s="21">
        <f>IFERROR(INDEX(LMH_PTS,MATCH(AJ585,LMH_KEY,0)),0)</f>
        <v>0</v>
      </c>
      <c r="CA585" s="21">
        <f>IFERROR(INDEX(LMH_PTS,MATCH(AK585,LMH_KEY,0)),0)</f>
        <v>0</v>
      </c>
      <c r="CB585" s="21">
        <f>IFERROR(INDEX(LMH_PTS,MATCH(AL585,LMH_KEY,0)),0)</f>
        <v>0</v>
      </c>
      <c r="CC585" s="21">
        <f>IFERROR(INDEX(LMH_PTS,MATCH(AM585,LMH_KEY,0)),0)</f>
        <v>0</v>
      </c>
      <c r="CD585" s="21">
        <f>IFERROR(INDEX(LMH_PTS,MATCH(IF(AU585&lt;&gt;"",AU585,AG585),LMH_KEY,0)),0)</f>
        <v>0</v>
      </c>
      <c r="CE585" s="21">
        <f>IFERROR(INDEX(LMH_PTS,MATCH(IF(AV585&lt;&gt;"",AV585,AH585),LMH_KEY,0)),0)</f>
        <v>0</v>
      </c>
      <c r="CF585" s="21">
        <f>IFERROR(INDEX(LMH_PTS,MATCH(IF(AW585&lt;&gt;"",AW585,AI585),LMH_KEY,0)),0)</f>
        <v>0</v>
      </c>
      <c r="CG585" s="21">
        <f>IFERROR(INDEX(LMH_PTS,MATCH(IF(AX585&lt;&gt;"",AX585,AJ585),LMH_KEY,0)),0)</f>
        <v>0</v>
      </c>
      <c r="CH585" s="21">
        <f>IFERROR(INDEX(LMH_PTS,MATCH(IF(AY585&lt;&gt;"",AY585,AK585),LMH_KEY,0)),0)</f>
        <v>0</v>
      </c>
      <c r="CI585" s="21">
        <f>IFERROR(INDEX(LMH_PTS,MATCH(IF(AZ585&lt;&gt;"",AZ585,AL585),LMH_KEY,0)),0)</f>
        <v>0</v>
      </c>
      <c r="CJ585" s="21">
        <f>IFERROR(INDEX(LMH_PTS,MATCH(IF(BA585&lt;&gt;"",BA585,AM585),LMH_KEY,0)),0)</f>
        <v>0</v>
      </c>
      <c r="CK585" s="21">
        <f>IF(BB585="",0,IFERROR(INDEX(LMH_STEP,MATCH(BB585,LMH_KEY,0)),0))</f>
        <v>0</v>
      </c>
      <c r="CL585" s="21">
        <f>IF(BC585="",0,IFERROR(INDEX(LMH_STEP,MATCH(BC585,LMH_KEY,0)),0))</f>
        <v>0</v>
      </c>
      <c r="CM585" s="21">
        <f>IF(BD585="",0,IFERROR(INDEX(LMH_STEP,MATCH(BD585,LMH_KEY,0)),0))</f>
        <v>0</v>
      </c>
      <c r="CN585" s="21">
        <f>IF(BE585="",0,IFERROR(INDEX(LMH_STEP,MATCH(BE585,LMH_KEY,0)),0))</f>
        <v>0</v>
      </c>
      <c r="CO585" s="21">
        <f>IF(BF585="",0,IFERROR(INDEX(LMH_STEP,MATCH(BF585,LMH_KEY,0)),0))</f>
        <v>0</v>
      </c>
      <c r="CP585" s="21">
        <f>IF(BG585="",0,IFERROR(INDEX(LMH_STEP,MATCH(BG585,LMH_KEY,0)),0))</f>
        <v>0</v>
      </c>
      <c r="CQ585" s="21">
        <f>IF(BH585="",0,IFERROR(INDEX(LMH_STEP,MATCH(BH585,LMH_KEY,0)),0))</f>
        <v>0</v>
      </c>
      <c r="CR585" s="21">
        <f>IF(BI585&lt;&gt;"",IFERROR(INDEX(LMH_STEP,MATCH(BI585,LMH_KEY,0)),0),CK585)</f>
        <v>0</v>
      </c>
      <c r="CS585" s="21">
        <f>IF(BJ585&lt;&gt;"",IFERROR(INDEX(LMH_STEP,MATCH(BJ585,LMH_KEY,0)),0),CL585)</f>
        <v>0</v>
      </c>
      <c r="CT585" s="21">
        <f>IF(BK585&lt;&gt;"",IFERROR(INDEX(LMH_STEP,MATCH(BK585,LMH_KEY,0)),0),CM585)</f>
        <v>0</v>
      </c>
      <c r="CU585" s="21">
        <f>IF(BL585&lt;&gt;"",IFERROR(INDEX(LMH_STEP,MATCH(BL585,LMH_KEY,0)),0),CN585)</f>
        <v>0</v>
      </c>
      <c r="CV585" s="21">
        <f>IF(BM585&lt;&gt;"",IFERROR(INDEX(LMH_STEP,MATCH(BM585,LMH_KEY,0)),0),CO585)</f>
        <v>0</v>
      </c>
      <c r="CW585" s="21">
        <f>IF(BN585&lt;&gt;"",IFERROR(INDEX(LMH_STEP,MATCH(BN585,LMH_KEY,0)),0),CP585)</f>
        <v>0</v>
      </c>
      <c r="CX585" s="21">
        <f>IF(BO585&lt;&gt;"",IFERROR(INDEX(LMH_STEP,MATCH(BO585,LMH_KEY,0)),0),CQ585)</f>
        <v>0</v>
      </c>
      <c r="CY585" s="21">
        <f>COUNTA(BI585:BO585)+IF(BP585&lt;&gt;"",1,0)+IFERROR(INDEX(RM_LCNT,MATCH($U585,RM_KEY,0)),0)</f>
        <v>0</v>
      </c>
      <c r="CZ585" s="21">
        <f>IF((BW585+BX585+BY585+BZ585+CA585+CB585+CC585)=0,0,(BW585*CK585+BX585*CL585+BY585*CM585+BZ585*CN585+CA585*CO585+CB585*CP585+CC585*CQ585)/(BW585+BX585+BY585+BZ585+CA585+CB585+CC585))</f>
        <v>0</v>
      </c>
      <c r="DA585" s="21">
        <f>IF((CD585+CE585+CF585+CG585+CH585+CI585+CJ585)=0,0,(CD585*CR585+CE585*CS585+CF585*CT585+CG585*CU585+CH585*CV585+CI585*CW585+CJ585*CX585)/(CD585+CE585+CF585+CG585+CH585+CI585+CJ585))</f>
        <v>0</v>
      </c>
    </row>
    <row r="586" ht="70" customHeight="1">
      <c r="A586" s="59" t="inlineStr">
        <is>
          <t>Datatech</t>
        </is>
      </c>
      <c r="B586" s="17" t="inlineStr">
        <is>
          <t>Technology</t>
        </is>
      </c>
      <c r="C586" s="17" t="n">
        <v>0</v>
      </c>
      <c r="D586" s="17" t="inlineStr">
        <is>
          <t>No Emp ID · external consultant</t>
        </is>
      </c>
      <c r="E586" s="17" t="inlineStr">
        <is>
          <t>Sadhan Kumar</t>
        </is>
      </c>
      <c r="F586" s="17" t="inlineStr">
        <is>
          <t>Consultant</t>
        </is>
      </c>
      <c r="G586" s="17" t="inlineStr">
        <is>
          <t>Not provided · HRIS</t>
        </is>
      </c>
      <c r="H586" s="17" t="n"/>
      <c r="I586" s="17" t="n"/>
      <c r="J586" s="17" t="n"/>
      <c r="K586" s="17" t="inlineStr">
        <is>
          <t>—</t>
        </is>
      </c>
      <c r="L586" s="82" t="n"/>
      <c r="M586" s="83" t="n"/>
      <c r="N586" s="83" t="n"/>
      <c r="O586" s="83" t="inlineStr">
        <is>
          <t>Latest rating: Not rated · manager</t>
        </is>
      </c>
      <c r="P586" s="83" t="n"/>
      <c r="Q586" s="84" t="inlineStr">
        <is>
          <t>Open ▸</t>
        </is>
      </c>
      <c r="R586" s="84" t="inlineStr">
        <is>
          <t>Card ▸</t>
        </is>
      </c>
      <c r="S586" s="85" t="inlineStr">
        <is>
          <t>Engineering &amp; Development</t>
        </is>
      </c>
      <c r="T586" s="86" t="inlineStr">
        <is>
          <t>Backend Development</t>
        </is>
      </c>
      <c r="U586" s="86" t="inlineStr">
        <is>
          <t>R031</t>
        </is>
      </c>
      <c r="V586" s="86" t="inlineStr">
        <is>
          <t>Backend Development · Consultant</t>
        </is>
      </c>
      <c r="W586" s="102" t="inlineStr">
        <is>
          <t>X1</t>
        </is>
      </c>
      <c r="X586" s="86" t="inlineStr">
        <is>
          <t>Band X · Consultant</t>
        </is>
      </c>
      <c r="Y586" s="86" t="inlineStr">
        <is>
          <t>Associate Consultant – Software Development</t>
        </is>
      </c>
      <c r="Z586" s="86" t="n"/>
      <c r="AA586" s="86" t="inlineStr">
        <is>
          <t>Placed at X1 by the evidence: six ratings × market-derived weights and rules R1–R13 · no move needed for the reporting line</t>
        </is>
      </c>
      <c r="AB586" s="86" t="n"/>
      <c r="AC586" s="88" t="n"/>
      <c r="AD586" s="21" t="n"/>
      <c r="AE586" s="21" t="n"/>
      <c r="AF586" s="21" t="n"/>
      <c r="AG586" s="89" t="str">
        <f>IFERROR(IF(INDEX(RM_I_C,MATCH($U586,RM_KEY,0))="","",INDEX(RM_I_C,MATCH($U586,RM_KEY,0))),"")</f>
        <v/>
      </c>
      <c r="AH586" s="90" t="str">
        <f>IFERROR(IF(INDEX(RM_I_Au,MATCH($U586,RM_KEY,0))="","",INDEX(RM_I_Au,MATCH($U586,RM_KEY,0))),"")</f>
        <v/>
      </c>
      <c r="AI586" s="90" t="str">
        <f>IFERROR(IF(INDEX(RM_I_Ac,MATCH($U586,RM_KEY,0))="","",INDEX(RM_I_Ac,MATCH($U586,RM_KEY,0))),"")</f>
        <v/>
      </c>
      <c r="AJ586" s="90" t="str">
        <f>IFERROR(IF(INDEX(RM_I_L,MATCH($U586,RM_KEY,0))="","",INDEX(RM_I_L,MATCH($U586,RM_KEY,0))),"")</f>
        <v/>
      </c>
      <c r="AK586" s="90" t="str">
        <f>IFERROR(IF(INDEX(RM_I_BI,MATCH($U586,RM_KEY,0))="","",INDEX(RM_I_BI,MATCH($U586,RM_KEY,0))),"")</f>
        <v/>
      </c>
      <c r="AL586" s="90" t="str">
        <f>IFERROR(IF(INDEX(RM_I_Exp,MATCH($U586,RM_KEY,0))="","",INDEX(RM_I_Exp,MATCH($U586,RM_KEY,0))),"")</f>
        <v/>
      </c>
      <c r="AM586" s="90" t="str">
        <f>IFERROR(IF(INDEX(RM_I_Edu,MATCH($U586,RM_KEY,0))="","",INDEX(RM_I_Edu,MATCH($U586,RM_KEY,0))),"")</f>
        <v/>
      </c>
      <c r="AN586" s="91" t="str">
        <f>IFERROR(IF(INDEX(RM_M_C,MATCH($U586,RM_KEY,0))="","",INDEX(RM_M_C,MATCH($U586,RM_KEY,0))),"")</f>
        <v/>
      </c>
      <c r="AO586" s="92" t="str">
        <f>IFERROR(IF(INDEX(RM_M_Au,MATCH($U586,RM_KEY,0))="","",INDEX(RM_M_Au,MATCH($U586,RM_KEY,0))),"")</f>
        <v/>
      </c>
      <c r="AP586" s="92" t="str">
        <f>IFERROR(IF(INDEX(RM_M_Ac,MATCH($U586,RM_KEY,0))="","",INDEX(RM_M_Ac,MATCH($U586,RM_KEY,0))),"")</f>
        <v/>
      </c>
      <c r="AQ586" s="92" t="str">
        <f>IFERROR(IF(INDEX(RM_M_L,MATCH($U586,RM_KEY,0))="","",INDEX(RM_M_L,MATCH($U586,RM_KEY,0))),"")</f>
        <v/>
      </c>
      <c r="AR586" s="92" t="str">
        <f>IFERROR(IF(INDEX(RM_M_BI,MATCH($U586,RM_KEY,0))="","",INDEX(RM_M_BI,MATCH($U586,RM_KEY,0))),"")</f>
        <v/>
      </c>
      <c r="AS586" s="92" t="str">
        <f>IFERROR(IF(INDEX(RM_M_Exp,MATCH($U586,RM_KEY,0))="","",INDEX(RM_M_Exp,MATCH($U586,RM_KEY,0))),"")</f>
        <v/>
      </c>
      <c r="AT586" s="92" t="str">
        <f>IFERROR(IF(INDEX(RM_M_Edu,MATCH($U586,RM_KEY,0))="","",INDEX(RM_M_Edu,MATCH($U586,RM_KEY,0))),"")</f>
        <v/>
      </c>
      <c r="AU586" s="93" t="str">
        <f>IFERROR(IF(INDEX(RM_L_C,MATCH($U586,RM_KEY,0))="","",INDEX(RM_L_C,MATCH($U586,RM_KEY,0))),"")</f>
        <v/>
      </c>
      <c r="AV586" s="94" t="str">
        <f>IFERROR(IF(INDEX(RM_L_Au,MATCH($U586,RM_KEY,0))="","",INDEX(RM_L_Au,MATCH($U586,RM_KEY,0))),"")</f>
        <v/>
      </c>
      <c r="AW586" s="94" t="str">
        <f>IFERROR(IF(INDEX(RM_L_Ac,MATCH($U586,RM_KEY,0))="","",INDEX(RM_L_Ac,MATCH($U586,RM_KEY,0))),"")</f>
        <v/>
      </c>
      <c r="AX586" s="94" t="str">
        <f>IFERROR(IF(INDEX(RM_L_L,MATCH($U586,RM_KEY,0))="","",INDEX(RM_L_L,MATCH($U586,RM_KEY,0))),"")</f>
        <v/>
      </c>
      <c r="AY586" s="94" t="str">
        <f>IFERROR(IF(INDEX(RM_L_BI,MATCH($U586,RM_KEY,0))="","",INDEX(RM_L_BI,MATCH($U586,RM_KEY,0))),"")</f>
        <v/>
      </c>
      <c r="AZ586" s="94" t="str">
        <f>IFERROR(IF(INDEX(RM_L_Exp,MATCH($U586,RM_KEY,0))="","",INDEX(RM_L_Exp,MATCH($U586,RM_KEY,0))),"")</f>
        <v/>
      </c>
      <c r="BA586" s="94" t="str">
        <f>IFERROR(IF(INDEX(RM_L_Edu,MATCH($U586,RM_KEY,0))="","",INDEX(RM_L_Edu,MATCH($U586,RM_KEY,0))),"")</f>
        <v/>
      </c>
      <c r="BB586" s="89" t="n"/>
      <c r="BC586" s="90" t="n"/>
      <c r="BD586" s="90" t="n"/>
      <c r="BE586" s="90" t="n"/>
      <c r="BF586" s="90" t="n"/>
      <c r="BG586" s="90" t="n"/>
      <c r="BH586" s="90" t="n"/>
      <c r="BI586" s="93" t="n"/>
      <c r="BJ586" s="94" t="n"/>
      <c r="BK586" s="94" t="n"/>
      <c r="BL586" s="94" t="n"/>
      <c r="BM586" s="94" t="n"/>
      <c r="BN586" s="94" t="n"/>
      <c r="BO586" s="94" t="n"/>
      <c r="BP586" s="63" t="n"/>
      <c r="BQ586" s="95" t="str">
        <f>IF(CY586=0,"",IF(BP586&lt;&gt;"",BP586,IF(LEFT(W586,1)="X",W586,IF(OR(W586="B+",W586="C+"),INDEX(LAD_PC,MAX(1,MIN(14,MATCH(W586,LAD_PC,0)+IF((DA586-CZ586)&gt;=0.5,1,IF((DA586-CZ586)&lt;=-0.5,-1,0))))),INDEX(LAD_STD,MAX(1,MIN(12,MATCH(W586,LAD_STD,0)+IF((DA586-CZ586)&gt;=0.5,1,IF((DA586-CZ586)&lt;=-0.5,-1,0)))))))))</f>
        <v/>
      </c>
      <c r="BR586" s="86" t="str">
        <f>IF(BQ586="","",IFERROR(CHOOSE(INDEX(B_RANK,MATCH(BQ586,B_LVL,0)),"Band A · Practitioner","Band B · Specialist / Manager","B+ · Player-Coach","Band C · Principal / Head","C+ · Player-Coach","Band D · Business leadership","Band E · Enterprise leadership"),"Band X · Consultant"))</f>
        <v/>
      </c>
      <c r="BS586" s="86" t="str">
        <f>IF(BQ586="","",IF(BQ586=W586,"• Same",IF(INDEX(B_VAL,MATCH(BQ586,B_LVL,0))&gt;INDEX(B_VAL,MATCH(W586,B_LVL,0)),"▲ Up","▼ Down")))</f>
        <v/>
      </c>
      <c r="BT586" s="95" t="str">
        <f>IF(BQ586&lt;&gt;"",BQ586,W586)</f>
        <v>X1</v>
      </c>
      <c r="BU586" s="86" t="str">
        <f>IFERROR(IF($H586="","—",IF(OR(LEFT(BT586,1)="X",LEFT(INDEX($BT$7:$BT$592,MATCH($H586,$D$7:$D$592,0)),1)="X"),"—",IF(AND(LEFT(BT586,1)="E",LEFT(INDEX($BT$7:$BT$592,MATCH($H586,$D$7:$D$592,0)),1)="E"),"Exception · Band E",IF(INDEX(B_VAL,MATCH(BT586,B_LVL,0))&gt;=INDEX(B_VAL,MATCH(INDEX($BT$7:$BT$592,MATCH($H586,$D$7:$D$592,0)),B_LVL,0)),"⚠ At or above the manager",IF(INDEX(B_RANK,MATCH(BT586,B_LVL,0))=INDEX(B_RANK,MATCH(INDEX($BT$7:$BT$592,MATCH($H586,$D$7:$D$592,0)),B_LVL,0)),"⚠ Same band as the manager","OK"))))),"—")</f>
        <v>—</v>
      </c>
      <c r="BV586" s="64" t="n"/>
      <c r="BW586" s="20">
        <f>IFERROR(INDEX(LMH_PTS,MATCH(AG586,LMH_KEY,0)),0)</f>
        <v>0</v>
      </c>
      <c r="BX586" s="21">
        <f>IFERROR(INDEX(LMH_PTS,MATCH(AH586,LMH_KEY,0)),0)</f>
        <v>0</v>
      </c>
      <c r="BY586" s="21">
        <f>IFERROR(INDEX(LMH_PTS,MATCH(AI586,LMH_KEY,0)),0)</f>
        <v>0</v>
      </c>
      <c r="BZ586" s="21">
        <f>IFERROR(INDEX(LMH_PTS,MATCH(AJ586,LMH_KEY,0)),0)</f>
        <v>0</v>
      </c>
      <c r="CA586" s="21">
        <f>IFERROR(INDEX(LMH_PTS,MATCH(AK586,LMH_KEY,0)),0)</f>
        <v>0</v>
      </c>
      <c r="CB586" s="21">
        <f>IFERROR(INDEX(LMH_PTS,MATCH(AL586,LMH_KEY,0)),0)</f>
        <v>0</v>
      </c>
      <c r="CC586" s="21">
        <f>IFERROR(INDEX(LMH_PTS,MATCH(AM586,LMH_KEY,0)),0)</f>
        <v>0</v>
      </c>
      <c r="CD586" s="21">
        <f>IFERROR(INDEX(LMH_PTS,MATCH(IF(AU586&lt;&gt;"",AU586,AG586),LMH_KEY,0)),0)</f>
        <v>0</v>
      </c>
      <c r="CE586" s="21">
        <f>IFERROR(INDEX(LMH_PTS,MATCH(IF(AV586&lt;&gt;"",AV586,AH586),LMH_KEY,0)),0)</f>
        <v>0</v>
      </c>
      <c r="CF586" s="21">
        <f>IFERROR(INDEX(LMH_PTS,MATCH(IF(AW586&lt;&gt;"",AW586,AI586),LMH_KEY,0)),0)</f>
        <v>0</v>
      </c>
      <c r="CG586" s="21">
        <f>IFERROR(INDEX(LMH_PTS,MATCH(IF(AX586&lt;&gt;"",AX586,AJ586),LMH_KEY,0)),0)</f>
        <v>0</v>
      </c>
      <c r="CH586" s="21">
        <f>IFERROR(INDEX(LMH_PTS,MATCH(IF(AY586&lt;&gt;"",AY586,AK586),LMH_KEY,0)),0)</f>
        <v>0</v>
      </c>
      <c r="CI586" s="21">
        <f>IFERROR(INDEX(LMH_PTS,MATCH(IF(AZ586&lt;&gt;"",AZ586,AL586),LMH_KEY,0)),0)</f>
        <v>0</v>
      </c>
      <c r="CJ586" s="21">
        <f>IFERROR(INDEX(LMH_PTS,MATCH(IF(BA586&lt;&gt;"",BA586,AM586),LMH_KEY,0)),0)</f>
        <v>0</v>
      </c>
      <c r="CK586" s="21">
        <f>IF(BB586="",0,IFERROR(INDEX(LMH_STEP,MATCH(BB586,LMH_KEY,0)),0))</f>
        <v>0</v>
      </c>
      <c r="CL586" s="21">
        <f>IF(BC586="",0,IFERROR(INDEX(LMH_STEP,MATCH(BC586,LMH_KEY,0)),0))</f>
        <v>0</v>
      </c>
      <c r="CM586" s="21">
        <f>IF(BD586="",0,IFERROR(INDEX(LMH_STEP,MATCH(BD586,LMH_KEY,0)),0))</f>
        <v>0</v>
      </c>
      <c r="CN586" s="21">
        <f>IF(BE586="",0,IFERROR(INDEX(LMH_STEP,MATCH(BE586,LMH_KEY,0)),0))</f>
        <v>0</v>
      </c>
      <c r="CO586" s="21">
        <f>IF(BF586="",0,IFERROR(INDEX(LMH_STEP,MATCH(BF586,LMH_KEY,0)),0))</f>
        <v>0</v>
      </c>
      <c r="CP586" s="21">
        <f>IF(BG586="",0,IFERROR(INDEX(LMH_STEP,MATCH(BG586,LMH_KEY,0)),0))</f>
        <v>0</v>
      </c>
      <c r="CQ586" s="21">
        <f>IF(BH586="",0,IFERROR(INDEX(LMH_STEP,MATCH(BH586,LMH_KEY,0)),0))</f>
        <v>0</v>
      </c>
      <c r="CR586" s="21">
        <f>IF(BI586&lt;&gt;"",IFERROR(INDEX(LMH_STEP,MATCH(BI586,LMH_KEY,0)),0),CK586)</f>
        <v>0</v>
      </c>
      <c r="CS586" s="21">
        <f>IF(BJ586&lt;&gt;"",IFERROR(INDEX(LMH_STEP,MATCH(BJ586,LMH_KEY,0)),0),CL586)</f>
        <v>0</v>
      </c>
      <c r="CT586" s="21">
        <f>IF(BK586&lt;&gt;"",IFERROR(INDEX(LMH_STEP,MATCH(BK586,LMH_KEY,0)),0),CM586)</f>
        <v>0</v>
      </c>
      <c r="CU586" s="21">
        <f>IF(BL586&lt;&gt;"",IFERROR(INDEX(LMH_STEP,MATCH(BL586,LMH_KEY,0)),0),CN586)</f>
        <v>0</v>
      </c>
      <c r="CV586" s="21">
        <f>IF(BM586&lt;&gt;"",IFERROR(INDEX(LMH_STEP,MATCH(BM586,LMH_KEY,0)),0),CO586)</f>
        <v>0</v>
      </c>
      <c r="CW586" s="21">
        <f>IF(BN586&lt;&gt;"",IFERROR(INDEX(LMH_STEP,MATCH(BN586,LMH_KEY,0)),0),CP586)</f>
        <v>0</v>
      </c>
      <c r="CX586" s="21">
        <f>IF(BO586&lt;&gt;"",IFERROR(INDEX(LMH_STEP,MATCH(BO586,LMH_KEY,0)),0),CQ586)</f>
        <v>0</v>
      </c>
      <c r="CY586" s="21">
        <f>COUNTA(BI586:BO586)+IF(BP586&lt;&gt;"",1,0)+IFERROR(INDEX(RM_LCNT,MATCH($U586,RM_KEY,0)),0)</f>
        <v>0</v>
      </c>
      <c r="CZ586" s="21">
        <f>IF((BW586+BX586+BY586+BZ586+CA586+CB586+CC586)=0,0,(BW586*CK586+BX586*CL586+BY586*CM586+BZ586*CN586+CA586*CO586+CB586*CP586+CC586*CQ586)/(BW586+BX586+BY586+BZ586+CA586+CB586+CC586))</f>
        <v>0</v>
      </c>
      <c r="DA586" s="21">
        <f>IF((CD586+CE586+CF586+CG586+CH586+CI586+CJ586)=0,0,(CD586*CR586+CE586*CS586+CF586*CT586+CG586*CU586+CH586*CV586+CI586*CW586+CJ586*CX586)/(CD586+CE586+CF586+CG586+CH586+CI586+CJ586))</f>
        <v>0</v>
      </c>
    </row>
    <row r="587" ht="70" customHeight="1">
      <c r="A587" s="59" t="inlineStr">
        <is>
          <t>iFile</t>
        </is>
      </c>
      <c r="B587" s="17" t="inlineStr">
        <is>
          <t>Technology</t>
        </is>
      </c>
      <c r="C587" s="17" t="n">
        <v>0</v>
      </c>
      <c r="D587" s="17" t="inlineStr">
        <is>
          <t>No Emp ID · external consultant</t>
        </is>
      </c>
      <c r="E587" s="17" t="inlineStr">
        <is>
          <t>Shifa Salheen</t>
        </is>
      </c>
      <c r="F587" s="17" t="inlineStr">
        <is>
          <t>Consultant</t>
        </is>
      </c>
      <c r="G587" s="17" t="inlineStr">
        <is>
          <t>Not provided · HRIS</t>
        </is>
      </c>
      <c r="H587" s="17" t="n"/>
      <c r="I587" s="17" t="n"/>
      <c r="J587" s="17" t="n"/>
      <c r="K587" s="17" t="inlineStr">
        <is>
          <t>—</t>
        </is>
      </c>
      <c r="L587" s="82" t="n"/>
      <c r="M587" s="83" t="n"/>
      <c r="N587" s="83" t="n"/>
      <c r="O587" s="83" t="inlineStr">
        <is>
          <t>Latest rating: Not rated · manager</t>
        </is>
      </c>
      <c r="P587" s="83" t="n"/>
      <c r="Q587" s="84" t="inlineStr">
        <is>
          <t>Open ▸</t>
        </is>
      </c>
      <c r="R587" s="84" t="inlineStr">
        <is>
          <t>Card ▸</t>
        </is>
      </c>
      <c r="S587" s="85" t="inlineStr">
        <is>
          <t>Engineering &amp; Development</t>
        </is>
      </c>
      <c r="T587" s="86" t="inlineStr">
        <is>
          <t>Backend Development</t>
        </is>
      </c>
      <c r="U587" s="86" t="inlineStr">
        <is>
          <t>R031</t>
        </is>
      </c>
      <c r="V587" s="86" t="inlineStr">
        <is>
          <t>Backend Development · Consultant</t>
        </is>
      </c>
      <c r="W587" s="102" t="inlineStr">
        <is>
          <t>X1</t>
        </is>
      </c>
      <c r="X587" s="86" t="inlineStr">
        <is>
          <t>Band X · Consultant</t>
        </is>
      </c>
      <c r="Y587" s="86" t="inlineStr">
        <is>
          <t>Associate Consultant – Software Development</t>
        </is>
      </c>
      <c r="Z587" s="86" t="n"/>
      <c r="AA587" s="86" t="inlineStr">
        <is>
          <t>Placed at X1 by the evidence: six ratings × market-derived weights and rules R1–R13 · no move needed for the reporting line</t>
        </is>
      </c>
      <c r="AB587" s="86" t="n"/>
      <c r="AC587" s="88" t="n"/>
      <c r="AD587" s="21" t="n"/>
      <c r="AE587" s="21" t="n"/>
      <c r="AF587" s="21" t="n"/>
      <c r="AG587" s="89" t="str">
        <f>IFERROR(IF(INDEX(RM_I_C,MATCH($U587,RM_KEY,0))="","",INDEX(RM_I_C,MATCH($U587,RM_KEY,0))),"")</f>
        <v/>
      </c>
      <c r="AH587" s="90" t="str">
        <f>IFERROR(IF(INDEX(RM_I_Au,MATCH($U587,RM_KEY,0))="","",INDEX(RM_I_Au,MATCH($U587,RM_KEY,0))),"")</f>
        <v/>
      </c>
      <c r="AI587" s="90" t="str">
        <f>IFERROR(IF(INDEX(RM_I_Ac,MATCH($U587,RM_KEY,0))="","",INDEX(RM_I_Ac,MATCH($U587,RM_KEY,0))),"")</f>
        <v/>
      </c>
      <c r="AJ587" s="90" t="str">
        <f>IFERROR(IF(INDEX(RM_I_L,MATCH($U587,RM_KEY,0))="","",INDEX(RM_I_L,MATCH($U587,RM_KEY,0))),"")</f>
        <v/>
      </c>
      <c r="AK587" s="90" t="str">
        <f>IFERROR(IF(INDEX(RM_I_BI,MATCH($U587,RM_KEY,0))="","",INDEX(RM_I_BI,MATCH($U587,RM_KEY,0))),"")</f>
        <v/>
      </c>
      <c r="AL587" s="90" t="str">
        <f>IFERROR(IF(INDEX(RM_I_Exp,MATCH($U587,RM_KEY,0))="","",INDEX(RM_I_Exp,MATCH($U587,RM_KEY,0))),"")</f>
        <v/>
      </c>
      <c r="AM587" s="90" t="str">
        <f>IFERROR(IF(INDEX(RM_I_Edu,MATCH($U587,RM_KEY,0))="","",INDEX(RM_I_Edu,MATCH($U587,RM_KEY,0))),"")</f>
        <v/>
      </c>
      <c r="AN587" s="91" t="str">
        <f>IFERROR(IF(INDEX(RM_M_C,MATCH($U587,RM_KEY,0))="","",INDEX(RM_M_C,MATCH($U587,RM_KEY,0))),"")</f>
        <v/>
      </c>
      <c r="AO587" s="92" t="str">
        <f>IFERROR(IF(INDEX(RM_M_Au,MATCH($U587,RM_KEY,0))="","",INDEX(RM_M_Au,MATCH($U587,RM_KEY,0))),"")</f>
        <v/>
      </c>
      <c r="AP587" s="92" t="str">
        <f>IFERROR(IF(INDEX(RM_M_Ac,MATCH($U587,RM_KEY,0))="","",INDEX(RM_M_Ac,MATCH($U587,RM_KEY,0))),"")</f>
        <v/>
      </c>
      <c r="AQ587" s="92" t="str">
        <f>IFERROR(IF(INDEX(RM_M_L,MATCH($U587,RM_KEY,0))="","",INDEX(RM_M_L,MATCH($U587,RM_KEY,0))),"")</f>
        <v/>
      </c>
      <c r="AR587" s="92" t="str">
        <f>IFERROR(IF(INDEX(RM_M_BI,MATCH($U587,RM_KEY,0))="","",INDEX(RM_M_BI,MATCH($U587,RM_KEY,0))),"")</f>
        <v/>
      </c>
      <c r="AS587" s="92" t="str">
        <f>IFERROR(IF(INDEX(RM_M_Exp,MATCH($U587,RM_KEY,0))="","",INDEX(RM_M_Exp,MATCH($U587,RM_KEY,0))),"")</f>
        <v/>
      </c>
      <c r="AT587" s="92" t="str">
        <f>IFERROR(IF(INDEX(RM_M_Edu,MATCH($U587,RM_KEY,0))="","",INDEX(RM_M_Edu,MATCH($U587,RM_KEY,0))),"")</f>
        <v/>
      </c>
      <c r="AU587" s="93" t="str">
        <f>IFERROR(IF(INDEX(RM_L_C,MATCH($U587,RM_KEY,0))="","",INDEX(RM_L_C,MATCH($U587,RM_KEY,0))),"")</f>
        <v/>
      </c>
      <c r="AV587" s="94" t="str">
        <f>IFERROR(IF(INDEX(RM_L_Au,MATCH($U587,RM_KEY,0))="","",INDEX(RM_L_Au,MATCH($U587,RM_KEY,0))),"")</f>
        <v/>
      </c>
      <c r="AW587" s="94" t="str">
        <f>IFERROR(IF(INDEX(RM_L_Ac,MATCH($U587,RM_KEY,0))="","",INDEX(RM_L_Ac,MATCH($U587,RM_KEY,0))),"")</f>
        <v/>
      </c>
      <c r="AX587" s="94" t="str">
        <f>IFERROR(IF(INDEX(RM_L_L,MATCH($U587,RM_KEY,0))="","",INDEX(RM_L_L,MATCH($U587,RM_KEY,0))),"")</f>
        <v/>
      </c>
      <c r="AY587" s="94" t="str">
        <f>IFERROR(IF(INDEX(RM_L_BI,MATCH($U587,RM_KEY,0))="","",INDEX(RM_L_BI,MATCH($U587,RM_KEY,0))),"")</f>
        <v/>
      </c>
      <c r="AZ587" s="94" t="str">
        <f>IFERROR(IF(INDEX(RM_L_Exp,MATCH($U587,RM_KEY,0))="","",INDEX(RM_L_Exp,MATCH($U587,RM_KEY,0))),"")</f>
        <v/>
      </c>
      <c r="BA587" s="94" t="str">
        <f>IFERROR(IF(INDEX(RM_L_Edu,MATCH($U587,RM_KEY,0))="","",INDEX(RM_L_Edu,MATCH($U587,RM_KEY,0))),"")</f>
        <v/>
      </c>
      <c r="BB587" s="89" t="n"/>
      <c r="BC587" s="90" t="n"/>
      <c r="BD587" s="90" t="n"/>
      <c r="BE587" s="90" t="n"/>
      <c r="BF587" s="90" t="n"/>
      <c r="BG587" s="90" t="n"/>
      <c r="BH587" s="90" t="n"/>
      <c r="BI587" s="93" t="n"/>
      <c r="BJ587" s="94" t="n"/>
      <c r="BK587" s="94" t="n"/>
      <c r="BL587" s="94" t="n"/>
      <c r="BM587" s="94" t="n"/>
      <c r="BN587" s="94" t="n"/>
      <c r="BO587" s="94" t="n"/>
      <c r="BP587" s="63" t="n"/>
      <c r="BQ587" s="95" t="str">
        <f>IF(CY587=0,"",IF(BP587&lt;&gt;"",BP587,IF(LEFT(W587,1)="X",W587,IF(OR(W587="B+",W587="C+"),INDEX(LAD_PC,MAX(1,MIN(14,MATCH(W587,LAD_PC,0)+IF((DA587-CZ587)&gt;=0.5,1,IF((DA587-CZ587)&lt;=-0.5,-1,0))))),INDEX(LAD_STD,MAX(1,MIN(12,MATCH(W587,LAD_STD,0)+IF((DA587-CZ587)&gt;=0.5,1,IF((DA587-CZ587)&lt;=-0.5,-1,0)))))))))</f>
        <v/>
      </c>
      <c r="BR587" s="86" t="str">
        <f>IF(BQ587="","",IFERROR(CHOOSE(INDEX(B_RANK,MATCH(BQ587,B_LVL,0)),"Band A · Practitioner","Band B · Specialist / Manager","B+ · Player-Coach","Band C · Principal / Head","C+ · Player-Coach","Band D · Business leadership","Band E · Enterprise leadership"),"Band X · Consultant"))</f>
        <v/>
      </c>
      <c r="BS587" s="86" t="str">
        <f>IF(BQ587="","",IF(BQ587=W587,"• Same",IF(INDEX(B_VAL,MATCH(BQ587,B_LVL,0))&gt;INDEX(B_VAL,MATCH(W587,B_LVL,0)),"▲ Up","▼ Down")))</f>
        <v/>
      </c>
      <c r="BT587" s="95" t="str">
        <f>IF(BQ587&lt;&gt;"",BQ587,W587)</f>
        <v>X1</v>
      </c>
      <c r="BU587" s="86" t="str">
        <f>IFERROR(IF($H587="","—",IF(OR(LEFT(BT587,1)="X",LEFT(INDEX($BT$7:$BT$592,MATCH($H587,$D$7:$D$592,0)),1)="X"),"—",IF(AND(LEFT(BT587,1)="E",LEFT(INDEX($BT$7:$BT$592,MATCH($H587,$D$7:$D$592,0)),1)="E"),"Exception · Band E",IF(INDEX(B_VAL,MATCH(BT587,B_LVL,0))&gt;=INDEX(B_VAL,MATCH(INDEX($BT$7:$BT$592,MATCH($H587,$D$7:$D$592,0)),B_LVL,0)),"⚠ At or above the manager",IF(INDEX(B_RANK,MATCH(BT587,B_LVL,0))=INDEX(B_RANK,MATCH(INDEX($BT$7:$BT$592,MATCH($H587,$D$7:$D$592,0)),B_LVL,0)),"⚠ Same band as the manager","OK"))))),"—")</f>
        <v>—</v>
      </c>
      <c r="BV587" s="64" t="n"/>
      <c r="BW587" s="20">
        <f>IFERROR(INDEX(LMH_PTS,MATCH(AG587,LMH_KEY,0)),0)</f>
        <v>0</v>
      </c>
      <c r="BX587" s="21">
        <f>IFERROR(INDEX(LMH_PTS,MATCH(AH587,LMH_KEY,0)),0)</f>
        <v>0</v>
      </c>
      <c r="BY587" s="21">
        <f>IFERROR(INDEX(LMH_PTS,MATCH(AI587,LMH_KEY,0)),0)</f>
        <v>0</v>
      </c>
      <c r="BZ587" s="21">
        <f>IFERROR(INDEX(LMH_PTS,MATCH(AJ587,LMH_KEY,0)),0)</f>
        <v>0</v>
      </c>
      <c r="CA587" s="21">
        <f>IFERROR(INDEX(LMH_PTS,MATCH(AK587,LMH_KEY,0)),0)</f>
        <v>0</v>
      </c>
      <c r="CB587" s="21">
        <f>IFERROR(INDEX(LMH_PTS,MATCH(AL587,LMH_KEY,0)),0)</f>
        <v>0</v>
      </c>
      <c r="CC587" s="21">
        <f>IFERROR(INDEX(LMH_PTS,MATCH(AM587,LMH_KEY,0)),0)</f>
        <v>0</v>
      </c>
      <c r="CD587" s="21">
        <f>IFERROR(INDEX(LMH_PTS,MATCH(IF(AU587&lt;&gt;"",AU587,AG587),LMH_KEY,0)),0)</f>
        <v>0</v>
      </c>
      <c r="CE587" s="21">
        <f>IFERROR(INDEX(LMH_PTS,MATCH(IF(AV587&lt;&gt;"",AV587,AH587),LMH_KEY,0)),0)</f>
        <v>0</v>
      </c>
      <c r="CF587" s="21">
        <f>IFERROR(INDEX(LMH_PTS,MATCH(IF(AW587&lt;&gt;"",AW587,AI587),LMH_KEY,0)),0)</f>
        <v>0</v>
      </c>
      <c r="CG587" s="21">
        <f>IFERROR(INDEX(LMH_PTS,MATCH(IF(AX587&lt;&gt;"",AX587,AJ587),LMH_KEY,0)),0)</f>
        <v>0</v>
      </c>
      <c r="CH587" s="21">
        <f>IFERROR(INDEX(LMH_PTS,MATCH(IF(AY587&lt;&gt;"",AY587,AK587),LMH_KEY,0)),0)</f>
        <v>0</v>
      </c>
      <c r="CI587" s="21">
        <f>IFERROR(INDEX(LMH_PTS,MATCH(IF(AZ587&lt;&gt;"",AZ587,AL587),LMH_KEY,0)),0)</f>
        <v>0</v>
      </c>
      <c r="CJ587" s="21">
        <f>IFERROR(INDEX(LMH_PTS,MATCH(IF(BA587&lt;&gt;"",BA587,AM587),LMH_KEY,0)),0)</f>
        <v>0</v>
      </c>
      <c r="CK587" s="21">
        <f>IF(BB587="",0,IFERROR(INDEX(LMH_STEP,MATCH(BB587,LMH_KEY,0)),0))</f>
        <v>0</v>
      </c>
      <c r="CL587" s="21">
        <f>IF(BC587="",0,IFERROR(INDEX(LMH_STEP,MATCH(BC587,LMH_KEY,0)),0))</f>
        <v>0</v>
      </c>
      <c r="CM587" s="21">
        <f>IF(BD587="",0,IFERROR(INDEX(LMH_STEP,MATCH(BD587,LMH_KEY,0)),0))</f>
        <v>0</v>
      </c>
      <c r="CN587" s="21">
        <f>IF(BE587="",0,IFERROR(INDEX(LMH_STEP,MATCH(BE587,LMH_KEY,0)),0))</f>
        <v>0</v>
      </c>
      <c r="CO587" s="21">
        <f>IF(BF587="",0,IFERROR(INDEX(LMH_STEP,MATCH(BF587,LMH_KEY,0)),0))</f>
        <v>0</v>
      </c>
      <c r="CP587" s="21">
        <f>IF(BG587="",0,IFERROR(INDEX(LMH_STEP,MATCH(BG587,LMH_KEY,0)),0))</f>
        <v>0</v>
      </c>
      <c r="CQ587" s="21">
        <f>IF(BH587="",0,IFERROR(INDEX(LMH_STEP,MATCH(BH587,LMH_KEY,0)),0))</f>
        <v>0</v>
      </c>
      <c r="CR587" s="21">
        <f>IF(BI587&lt;&gt;"",IFERROR(INDEX(LMH_STEP,MATCH(BI587,LMH_KEY,0)),0),CK587)</f>
        <v>0</v>
      </c>
      <c r="CS587" s="21">
        <f>IF(BJ587&lt;&gt;"",IFERROR(INDEX(LMH_STEP,MATCH(BJ587,LMH_KEY,0)),0),CL587)</f>
        <v>0</v>
      </c>
      <c r="CT587" s="21">
        <f>IF(BK587&lt;&gt;"",IFERROR(INDEX(LMH_STEP,MATCH(BK587,LMH_KEY,0)),0),CM587)</f>
        <v>0</v>
      </c>
      <c r="CU587" s="21">
        <f>IF(BL587&lt;&gt;"",IFERROR(INDEX(LMH_STEP,MATCH(BL587,LMH_KEY,0)),0),CN587)</f>
        <v>0</v>
      </c>
      <c r="CV587" s="21">
        <f>IF(BM587&lt;&gt;"",IFERROR(INDEX(LMH_STEP,MATCH(BM587,LMH_KEY,0)),0),CO587)</f>
        <v>0</v>
      </c>
      <c r="CW587" s="21">
        <f>IF(BN587&lt;&gt;"",IFERROR(INDEX(LMH_STEP,MATCH(BN587,LMH_KEY,0)),0),CP587)</f>
        <v>0</v>
      </c>
      <c r="CX587" s="21">
        <f>IF(BO587&lt;&gt;"",IFERROR(INDEX(LMH_STEP,MATCH(BO587,LMH_KEY,0)),0),CQ587)</f>
        <v>0</v>
      </c>
      <c r="CY587" s="21">
        <f>COUNTA(BI587:BO587)+IF(BP587&lt;&gt;"",1,0)+IFERROR(INDEX(RM_LCNT,MATCH($U587,RM_KEY,0)),0)</f>
        <v>0</v>
      </c>
      <c r="CZ587" s="21">
        <f>IF((BW587+BX587+BY587+BZ587+CA587+CB587+CC587)=0,0,(BW587*CK587+BX587*CL587+BY587*CM587+BZ587*CN587+CA587*CO587+CB587*CP587+CC587*CQ587)/(BW587+BX587+BY587+BZ587+CA587+CB587+CC587))</f>
        <v>0</v>
      </c>
      <c r="DA587" s="21">
        <f>IF((CD587+CE587+CF587+CG587+CH587+CI587+CJ587)=0,0,(CD587*CR587+CE587*CS587+CF587*CT587+CG587*CU587+CH587*CV587+CI587*CW587+CJ587*CX587)/(CD587+CE587+CF587+CG587+CH587+CI587+CJ587))</f>
        <v>0</v>
      </c>
    </row>
    <row r="588" ht="70" customHeight="1">
      <c r="A588" s="59" t="inlineStr">
        <is>
          <t>Datatech</t>
        </is>
      </c>
      <c r="B588" s="17" t="inlineStr">
        <is>
          <t>Not provided · HRIS</t>
        </is>
      </c>
      <c r="C588" s="17" t="n">
        <v>0</v>
      </c>
      <c r="D588" s="17" t="inlineStr">
        <is>
          <t>No Emp ID · external consultant</t>
        </is>
      </c>
      <c r="E588" s="17" t="inlineStr">
        <is>
          <t>Shweta Vijay</t>
        </is>
      </c>
      <c r="F588" s="17" t="inlineStr">
        <is>
          <t>Consultant</t>
        </is>
      </c>
      <c r="G588" s="17" t="inlineStr">
        <is>
          <t>Not provided · HRIS</t>
        </is>
      </c>
      <c r="H588" s="17" t="n"/>
      <c r="I588" s="17" t="n"/>
      <c r="J588" s="17" t="n"/>
      <c r="K588" s="17" t="inlineStr">
        <is>
          <t>—</t>
        </is>
      </c>
      <c r="L588" s="82" t="n"/>
      <c r="M588" s="83" t="n"/>
      <c r="N588" s="83" t="n"/>
      <c r="O588" s="83" t="inlineStr">
        <is>
          <t>Latest rating: Not rated · manager</t>
        </is>
      </c>
      <c r="P588" s="83" t="n"/>
      <c r="Q588" s="84" t="inlineStr">
        <is>
          <t>Open ▸</t>
        </is>
      </c>
      <c r="R588" s="84" t="inlineStr">
        <is>
          <t>Card ▸</t>
        </is>
      </c>
      <c r="S588" s="85" t="inlineStr">
        <is>
          <t>Unassigned</t>
        </is>
      </c>
      <c r="T588" s="86" t="inlineStr">
        <is>
          <t>Role not recorded · external consultant</t>
        </is>
      </c>
      <c r="U588" s="86" t="inlineStr">
        <is>
          <t>R087</t>
        </is>
      </c>
      <c r="V588" s="86" t="inlineStr">
        <is>
          <t>Role not recorded · external consultant · Consultant</t>
        </is>
      </c>
      <c r="W588" s="102" t="inlineStr">
        <is>
          <t>X1</t>
        </is>
      </c>
      <c r="X588" s="86" t="inlineStr">
        <is>
          <t>Band X · Consultant</t>
        </is>
      </c>
      <c r="Y588" s="86" t="inlineStr">
        <is>
          <t>Associate Consultant – Software Development</t>
        </is>
      </c>
      <c r="Z588" s="86" t="n"/>
      <c r="AA588" s="86" t="inlineStr">
        <is>
          <t>Placed at X1 by the evidence: six ratings × market-derived weights and rules R1–R13 · no move needed for the reporting line</t>
        </is>
      </c>
      <c r="AB588" s="86" t="n"/>
      <c r="AC588" s="88" t="n"/>
      <c r="AD588" s="21" t="n"/>
      <c r="AE588" s="21" t="n"/>
      <c r="AF588" s="21" t="n"/>
      <c r="AG588" s="89" t="str">
        <f>IFERROR(IF(INDEX(RM_I_C,MATCH($U588,RM_KEY,0))="","",INDEX(RM_I_C,MATCH($U588,RM_KEY,0))),"")</f>
        <v/>
      </c>
      <c r="AH588" s="90" t="str">
        <f>IFERROR(IF(INDEX(RM_I_Au,MATCH($U588,RM_KEY,0))="","",INDEX(RM_I_Au,MATCH($U588,RM_KEY,0))),"")</f>
        <v/>
      </c>
      <c r="AI588" s="90" t="str">
        <f>IFERROR(IF(INDEX(RM_I_Ac,MATCH($U588,RM_KEY,0))="","",INDEX(RM_I_Ac,MATCH($U588,RM_KEY,0))),"")</f>
        <v/>
      </c>
      <c r="AJ588" s="90" t="str">
        <f>IFERROR(IF(INDEX(RM_I_L,MATCH($U588,RM_KEY,0))="","",INDEX(RM_I_L,MATCH($U588,RM_KEY,0))),"")</f>
        <v/>
      </c>
      <c r="AK588" s="90" t="str">
        <f>IFERROR(IF(INDEX(RM_I_BI,MATCH($U588,RM_KEY,0))="","",INDEX(RM_I_BI,MATCH($U588,RM_KEY,0))),"")</f>
        <v/>
      </c>
      <c r="AL588" s="90" t="str">
        <f>IFERROR(IF(INDEX(RM_I_Exp,MATCH($U588,RM_KEY,0))="","",INDEX(RM_I_Exp,MATCH($U588,RM_KEY,0))),"")</f>
        <v/>
      </c>
      <c r="AM588" s="90" t="str">
        <f>IFERROR(IF(INDEX(RM_I_Edu,MATCH($U588,RM_KEY,0))="","",INDEX(RM_I_Edu,MATCH($U588,RM_KEY,0))),"")</f>
        <v/>
      </c>
      <c r="AN588" s="91" t="str">
        <f>IFERROR(IF(INDEX(RM_M_C,MATCH($U588,RM_KEY,0))="","",INDEX(RM_M_C,MATCH($U588,RM_KEY,0))),"")</f>
        <v/>
      </c>
      <c r="AO588" s="92" t="str">
        <f>IFERROR(IF(INDEX(RM_M_Au,MATCH($U588,RM_KEY,0))="","",INDEX(RM_M_Au,MATCH($U588,RM_KEY,0))),"")</f>
        <v/>
      </c>
      <c r="AP588" s="92" t="str">
        <f>IFERROR(IF(INDEX(RM_M_Ac,MATCH($U588,RM_KEY,0))="","",INDEX(RM_M_Ac,MATCH($U588,RM_KEY,0))),"")</f>
        <v/>
      </c>
      <c r="AQ588" s="92" t="str">
        <f>IFERROR(IF(INDEX(RM_M_L,MATCH($U588,RM_KEY,0))="","",INDEX(RM_M_L,MATCH($U588,RM_KEY,0))),"")</f>
        <v/>
      </c>
      <c r="AR588" s="92" t="str">
        <f>IFERROR(IF(INDEX(RM_M_BI,MATCH($U588,RM_KEY,0))="","",INDEX(RM_M_BI,MATCH($U588,RM_KEY,0))),"")</f>
        <v/>
      </c>
      <c r="AS588" s="92" t="str">
        <f>IFERROR(IF(INDEX(RM_M_Exp,MATCH($U588,RM_KEY,0))="","",INDEX(RM_M_Exp,MATCH($U588,RM_KEY,0))),"")</f>
        <v/>
      </c>
      <c r="AT588" s="92" t="str">
        <f>IFERROR(IF(INDEX(RM_M_Edu,MATCH($U588,RM_KEY,0))="","",INDEX(RM_M_Edu,MATCH($U588,RM_KEY,0))),"")</f>
        <v/>
      </c>
      <c r="AU588" s="93" t="str">
        <f>IFERROR(IF(INDEX(RM_L_C,MATCH($U588,RM_KEY,0))="","",INDEX(RM_L_C,MATCH($U588,RM_KEY,0))),"")</f>
        <v/>
      </c>
      <c r="AV588" s="94" t="str">
        <f>IFERROR(IF(INDEX(RM_L_Au,MATCH($U588,RM_KEY,0))="","",INDEX(RM_L_Au,MATCH($U588,RM_KEY,0))),"")</f>
        <v/>
      </c>
      <c r="AW588" s="94" t="str">
        <f>IFERROR(IF(INDEX(RM_L_Ac,MATCH($U588,RM_KEY,0))="","",INDEX(RM_L_Ac,MATCH($U588,RM_KEY,0))),"")</f>
        <v/>
      </c>
      <c r="AX588" s="94" t="str">
        <f>IFERROR(IF(INDEX(RM_L_L,MATCH($U588,RM_KEY,0))="","",INDEX(RM_L_L,MATCH($U588,RM_KEY,0))),"")</f>
        <v/>
      </c>
      <c r="AY588" s="94" t="str">
        <f>IFERROR(IF(INDEX(RM_L_BI,MATCH($U588,RM_KEY,0))="","",INDEX(RM_L_BI,MATCH($U588,RM_KEY,0))),"")</f>
        <v/>
      </c>
      <c r="AZ588" s="94" t="str">
        <f>IFERROR(IF(INDEX(RM_L_Exp,MATCH($U588,RM_KEY,0))="","",INDEX(RM_L_Exp,MATCH($U588,RM_KEY,0))),"")</f>
        <v/>
      </c>
      <c r="BA588" s="94" t="str">
        <f>IFERROR(IF(INDEX(RM_L_Edu,MATCH($U588,RM_KEY,0))="","",INDEX(RM_L_Edu,MATCH($U588,RM_KEY,0))),"")</f>
        <v/>
      </c>
      <c r="BB588" s="89" t="n"/>
      <c r="BC588" s="90" t="n"/>
      <c r="BD588" s="90" t="n"/>
      <c r="BE588" s="90" t="n"/>
      <c r="BF588" s="90" t="n"/>
      <c r="BG588" s="90" t="n"/>
      <c r="BH588" s="90" t="n"/>
      <c r="BI588" s="93" t="n"/>
      <c r="BJ588" s="94" t="n"/>
      <c r="BK588" s="94" t="n"/>
      <c r="BL588" s="94" t="n"/>
      <c r="BM588" s="94" t="n"/>
      <c r="BN588" s="94" t="n"/>
      <c r="BO588" s="94" t="n"/>
      <c r="BP588" s="63" t="n"/>
      <c r="BQ588" s="95" t="str">
        <f>IF(CY588=0,"",IF(BP588&lt;&gt;"",BP588,IF(LEFT(W588,1)="X",W588,IF(OR(W588="B+",W588="C+"),INDEX(LAD_PC,MAX(1,MIN(14,MATCH(W588,LAD_PC,0)+IF((DA588-CZ588)&gt;=0.5,1,IF((DA588-CZ588)&lt;=-0.5,-1,0))))),INDEX(LAD_STD,MAX(1,MIN(12,MATCH(W588,LAD_STD,0)+IF((DA588-CZ588)&gt;=0.5,1,IF((DA588-CZ588)&lt;=-0.5,-1,0)))))))))</f>
        <v/>
      </c>
      <c r="BR588" s="86" t="str">
        <f>IF(BQ588="","",IFERROR(CHOOSE(INDEX(B_RANK,MATCH(BQ588,B_LVL,0)),"Band A · Practitioner","Band B · Specialist / Manager","B+ · Player-Coach","Band C · Principal / Head","C+ · Player-Coach","Band D · Business leadership","Band E · Enterprise leadership"),"Band X · Consultant"))</f>
        <v/>
      </c>
      <c r="BS588" s="86" t="str">
        <f>IF(BQ588="","",IF(BQ588=W588,"• Same",IF(INDEX(B_VAL,MATCH(BQ588,B_LVL,0))&gt;INDEX(B_VAL,MATCH(W588,B_LVL,0)),"▲ Up","▼ Down")))</f>
        <v/>
      </c>
      <c r="BT588" s="95" t="str">
        <f>IF(BQ588&lt;&gt;"",BQ588,W588)</f>
        <v>X1</v>
      </c>
      <c r="BU588" s="86" t="str">
        <f>IFERROR(IF($H588="","—",IF(OR(LEFT(BT588,1)="X",LEFT(INDEX($BT$7:$BT$592,MATCH($H588,$D$7:$D$592,0)),1)="X"),"—",IF(AND(LEFT(BT588,1)="E",LEFT(INDEX($BT$7:$BT$592,MATCH($H588,$D$7:$D$592,0)),1)="E"),"Exception · Band E",IF(INDEX(B_VAL,MATCH(BT588,B_LVL,0))&gt;=INDEX(B_VAL,MATCH(INDEX($BT$7:$BT$592,MATCH($H588,$D$7:$D$592,0)),B_LVL,0)),"⚠ At or above the manager",IF(INDEX(B_RANK,MATCH(BT588,B_LVL,0))=INDEX(B_RANK,MATCH(INDEX($BT$7:$BT$592,MATCH($H588,$D$7:$D$592,0)),B_LVL,0)),"⚠ Same band as the manager","OK"))))),"—")</f>
        <v>—</v>
      </c>
      <c r="BV588" s="64" t="n"/>
      <c r="BW588" s="20">
        <f>IFERROR(INDEX(LMH_PTS,MATCH(AG588,LMH_KEY,0)),0)</f>
        <v>0</v>
      </c>
      <c r="BX588" s="21">
        <f>IFERROR(INDEX(LMH_PTS,MATCH(AH588,LMH_KEY,0)),0)</f>
        <v>0</v>
      </c>
      <c r="BY588" s="21">
        <f>IFERROR(INDEX(LMH_PTS,MATCH(AI588,LMH_KEY,0)),0)</f>
        <v>0</v>
      </c>
      <c r="BZ588" s="21">
        <f>IFERROR(INDEX(LMH_PTS,MATCH(AJ588,LMH_KEY,0)),0)</f>
        <v>0</v>
      </c>
      <c r="CA588" s="21">
        <f>IFERROR(INDEX(LMH_PTS,MATCH(AK588,LMH_KEY,0)),0)</f>
        <v>0</v>
      </c>
      <c r="CB588" s="21">
        <f>IFERROR(INDEX(LMH_PTS,MATCH(AL588,LMH_KEY,0)),0)</f>
        <v>0</v>
      </c>
      <c r="CC588" s="21">
        <f>IFERROR(INDEX(LMH_PTS,MATCH(AM588,LMH_KEY,0)),0)</f>
        <v>0</v>
      </c>
      <c r="CD588" s="21">
        <f>IFERROR(INDEX(LMH_PTS,MATCH(IF(AU588&lt;&gt;"",AU588,AG588),LMH_KEY,0)),0)</f>
        <v>0</v>
      </c>
      <c r="CE588" s="21">
        <f>IFERROR(INDEX(LMH_PTS,MATCH(IF(AV588&lt;&gt;"",AV588,AH588),LMH_KEY,0)),0)</f>
        <v>0</v>
      </c>
      <c r="CF588" s="21">
        <f>IFERROR(INDEX(LMH_PTS,MATCH(IF(AW588&lt;&gt;"",AW588,AI588),LMH_KEY,0)),0)</f>
        <v>0</v>
      </c>
      <c r="CG588" s="21">
        <f>IFERROR(INDEX(LMH_PTS,MATCH(IF(AX588&lt;&gt;"",AX588,AJ588),LMH_KEY,0)),0)</f>
        <v>0</v>
      </c>
      <c r="CH588" s="21">
        <f>IFERROR(INDEX(LMH_PTS,MATCH(IF(AY588&lt;&gt;"",AY588,AK588),LMH_KEY,0)),0)</f>
        <v>0</v>
      </c>
      <c r="CI588" s="21">
        <f>IFERROR(INDEX(LMH_PTS,MATCH(IF(AZ588&lt;&gt;"",AZ588,AL588),LMH_KEY,0)),0)</f>
        <v>0</v>
      </c>
      <c r="CJ588" s="21">
        <f>IFERROR(INDEX(LMH_PTS,MATCH(IF(BA588&lt;&gt;"",BA588,AM588),LMH_KEY,0)),0)</f>
        <v>0</v>
      </c>
      <c r="CK588" s="21">
        <f>IF(BB588="",0,IFERROR(INDEX(LMH_STEP,MATCH(BB588,LMH_KEY,0)),0))</f>
        <v>0</v>
      </c>
      <c r="CL588" s="21">
        <f>IF(BC588="",0,IFERROR(INDEX(LMH_STEP,MATCH(BC588,LMH_KEY,0)),0))</f>
        <v>0</v>
      </c>
      <c r="CM588" s="21">
        <f>IF(BD588="",0,IFERROR(INDEX(LMH_STEP,MATCH(BD588,LMH_KEY,0)),0))</f>
        <v>0</v>
      </c>
      <c r="CN588" s="21">
        <f>IF(BE588="",0,IFERROR(INDEX(LMH_STEP,MATCH(BE588,LMH_KEY,0)),0))</f>
        <v>0</v>
      </c>
      <c r="CO588" s="21">
        <f>IF(BF588="",0,IFERROR(INDEX(LMH_STEP,MATCH(BF588,LMH_KEY,0)),0))</f>
        <v>0</v>
      </c>
      <c r="CP588" s="21">
        <f>IF(BG588="",0,IFERROR(INDEX(LMH_STEP,MATCH(BG588,LMH_KEY,0)),0))</f>
        <v>0</v>
      </c>
      <c r="CQ588" s="21">
        <f>IF(BH588="",0,IFERROR(INDEX(LMH_STEP,MATCH(BH588,LMH_KEY,0)),0))</f>
        <v>0</v>
      </c>
      <c r="CR588" s="21">
        <f>IF(BI588&lt;&gt;"",IFERROR(INDEX(LMH_STEP,MATCH(BI588,LMH_KEY,0)),0),CK588)</f>
        <v>0</v>
      </c>
      <c r="CS588" s="21">
        <f>IF(BJ588&lt;&gt;"",IFERROR(INDEX(LMH_STEP,MATCH(BJ588,LMH_KEY,0)),0),CL588)</f>
        <v>0</v>
      </c>
      <c r="CT588" s="21">
        <f>IF(BK588&lt;&gt;"",IFERROR(INDEX(LMH_STEP,MATCH(BK588,LMH_KEY,0)),0),CM588)</f>
        <v>0</v>
      </c>
      <c r="CU588" s="21">
        <f>IF(BL588&lt;&gt;"",IFERROR(INDEX(LMH_STEP,MATCH(BL588,LMH_KEY,0)),0),CN588)</f>
        <v>0</v>
      </c>
      <c r="CV588" s="21">
        <f>IF(BM588&lt;&gt;"",IFERROR(INDEX(LMH_STEP,MATCH(BM588,LMH_KEY,0)),0),CO588)</f>
        <v>0</v>
      </c>
      <c r="CW588" s="21">
        <f>IF(BN588&lt;&gt;"",IFERROR(INDEX(LMH_STEP,MATCH(BN588,LMH_KEY,0)),0),CP588)</f>
        <v>0</v>
      </c>
      <c r="CX588" s="21">
        <f>IF(BO588&lt;&gt;"",IFERROR(INDEX(LMH_STEP,MATCH(BO588,LMH_KEY,0)),0),CQ588)</f>
        <v>0</v>
      </c>
      <c r="CY588" s="21">
        <f>COUNTA(BI588:BO588)+IF(BP588&lt;&gt;"",1,0)+IFERROR(INDEX(RM_LCNT,MATCH($U588,RM_KEY,0)),0)</f>
        <v>0</v>
      </c>
      <c r="CZ588" s="21">
        <f>IF((BW588+BX588+BY588+BZ588+CA588+CB588+CC588)=0,0,(BW588*CK588+BX588*CL588+BY588*CM588+BZ588*CN588+CA588*CO588+CB588*CP588+CC588*CQ588)/(BW588+BX588+BY588+BZ588+CA588+CB588+CC588))</f>
        <v>0</v>
      </c>
      <c r="DA588" s="21">
        <f>IF((CD588+CE588+CF588+CG588+CH588+CI588+CJ588)=0,0,(CD588*CR588+CE588*CS588+CF588*CT588+CG588*CU588+CH588*CV588+CI588*CW588+CJ588*CX588)/(CD588+CE588+CF588+CG588+CH588+CI588+CJ588))</f>
        <v>0</v>
      </c>
    </row>
    <row r="589" ht="70" customHeight="1">
      <c r="A589" s="59" t="inlineStr">
        <is>
          <t>iFile</t>
        </is>
      </c>
      <c r="B589" s="17" t="inlineStr">
        <is>
          <t>Technology</t>
        </is>
      </c>
      <c r="C589" s="17" t="n">
        <v>0</v>
      </c>
      <c r="D589" s="17" t="inlineStr">
        <is>
          <t>No Emp ID · external consultant</t>
        </is>
      </c>
      <c r="E589" s="17" t="inlineStr">
        <is>
          <t>Snnehasis Debyans</t>
        </is>
      </c>
      <c r="F589" s="17" t="inlineStr">
        <is>
          <t>Consultant</t>
        </is>
      </c>
      <c r="G589" s="17" t="inlineStr">
        <is>
          <t>Not provided · HRIS</t>
        </is>
      </c>
      <c r="H589" s="17" t="n"/>
      <c r="I589" s="17" t="n"/>
      <c r="J589" s="17" t="n"/>
      <c r="K589" s="17" t="inlineStr">
        <is>
          <t>—</t>
        </is>
      </c>
      <c r="L589" s="82" t="n"/>
      <c r="M589" s="83" t="n"/>
      <c r="N589" s="83" t="n"/>
      <c r="O589" s="83" t="inlineStr">
        <is>
          <t>Latest rating: Not rated · manager</t>
        </is>
      </c>
      <c r="P589" s="83" t="n"/>
      <c r="Q589" s="84" t="inlineStr">
        <is>
          <t>Open ▸</t>
        </is>
      </c>
      <c r="R589" s="84" t="inlineStr">
        <is>
          <t>Card ▸</t>
        </is>
      </c>
      <c r="S589" s="85" t="inlineStr">
        <is>
          <t>Engineering &amp; Development</t>
        </is>
      </c>
      <c r="T589" s="86" t="inlineStr">
        <is>
          <t>Backend Development</t>
        </is>
      </c>
      <c r="U589" s="86" t="inlineStr">
        <is>
          <t>R031</t>
        </is>
      </c>
      <c r="V589" s="86" t="inlineStr">
        <is>
          <t>Backend Development · Consultant</t>
        </is>
      </c>
      <c r="W589" s="102" t="inlineStr">
        <is>
          <t>X1</t>
        </is>
      </c>
      <c r="X589" s="86" t="inlineStr">
        <is>
          <t>Band X · Consultant</t>
        </is>
      </c>
      <c r="Y589" s="86" t="inlineStr">
        <is>
          <t>Associate Consultant – Software Development</t>
        </is>
      </c>
      <c r="Z589" s="86" t="n"/>
      <c r="AA589" s="86" t="inlineStr">
        <is>
          <t>Placed at X1 by the evidence: six ratings × market-derived weights and rules R1–R13 · no move needed for the reporting line</t>
        </is>
      </c>
      <c r="AB589" s="86" t="n"/>
      <c r="AC589" s="88" t="n"/>
      <c r="AD589" s="21" t="n"/>
      <c r="AE589" s="21" t="n"/>
      <c r="AF589" s="21" t="n"/>
      <c r="AG589" s="89" t="str">
        <f>IFERROR(IF(INDEX(RM_I_C,MATCH($U589,RM_KEY,0))="","",INDEX(RM_I_C,MATCH($U589,RM_KEY,0))),"")</f>
        <v/>
      </c>
      <c r="AH589" s="90" t="str">
        <f>IFERROR(IF(INDEX(RM_I_Au,MATCH($U589,RM_KEY,0))="","",INDEX(RM_I_Au,MATCH($U589,RM_KEY,0))),"")</f>
        <v/>
      </c>
      <c r="AI589" s="90" t="str">
        <f>IFERROR(IF(INDEX(RM_I_Ac,MATCH($U589,RM_KEY,0))="","",INDEX(RM_I_Ac,MATCH($U589,RM_KEY,0))),"")</f>
        <v/>
      </c>
      <c r="AJ589" s="90" t="str">
        <f>IFERROR(IF(INDEX(RM_I_L,MATCH($U589,RM_KEY,0))="","",INDEX(RM_I_L,MATCH($U589,RM_KEY,0))),"")</f>
        <v/>
      </c>
      <c r="AK589" s="90" t="str">
        <f>IFERROR(IF(INDEX(RM_I_BI,MATCH($U589,RM_KEY,0))="","",INDEX(RM_I_BI,MATCH($U589,RM_KEY,0))),"")</f>
        <v/>
      </c>
      <c r="AL589" s="90" t="str">
        <f>IFERROR(IF(INDEX(RM_I_Exp,MATCH($U589,RM_KEY,0))="","",INDEX(RM_I_Exp,MATCH($U589,RM_KEY,0))),"")</f>
        <v/>
      </c>
      <c r="AM589" s="90" t="str">
        <f>IFERROR(IF(INDEX(RM_I_Edu,MATCH($U589,RM_KEY,0))="","",INDEX(RM_I_Edu,MATCH($U589,RM_KEY,0))),"")</f>
        <v/>
      </c>
      <c r="AN589" s="91" t="str">
        <f>IFERROR(IF(INDEX(RM_M_C,MATCH($U589,RM_KEY,0))="","",INDEX(RM_M_C,MATCH($U589,RM_KEY,0))),"")</f>
        <v/>
      </c>
      <c r="AO589" s="92" t="str">
        <f>IFERROR(IF(INDEX(RM_M_Au,MATCH($U589,RM_KEY,0))="","",INDEX(RM_M_Au,MATCH($U589,RM_KEY,0))),"")</f>
        <v/>
      </c>
      <c r="AP589" s="92" t="str">
        <f>IFERROR(IF(INDEX(RM_M_Ac,MATCH($U589,RM_KEY,0))="","",INDEX(RM_M_Ac,MATCH($U589,RM_KEY,0))),"")</f>
        <v/>
      </c>
      <c r="AQ589" s="92" t="str">
        <f>IFERROR(IF(INDEX(RM_M_L,MATCH($U589,RM_KEY,0))="","",INDEX(RM_M_L,MATCH($U589,RM_KEY,0))),"")</f>
        <v/>
      </c>
      <c r="AR589" s="92" t="str">
        <f>IFERROR(IF(INDEX(RM_M_BI,MATCH($U589,RM_KEY,0))="","",INDEX(RM_M_BI,MATCH($U589,RM_KEY,0))),"")</f>
        <v/>
      </c>
      <c r="AS589" s="92" t="str">
        <f>IFERROR(IF(INDEX(RM_M_Exp,MATCH($U589,RM_KEY,0))="","",INDEX(RM_M_Exp,MATCH($U589,RM_KEY,0))),"")</f>
        <v/>
      </c>
      <c r="AT589" s="92" t="str">
        <f>IFERROR(IF(INDEX(RM_M_Edu,MATCH($U589,RM_KEY,0))="","",INDEX(RM_M_Edu,MATCH($U589,RM_KEY,0))),"")</f>
        <v/>
      </c>
      <c r="AU589" s="93" t="str">
        <f>IFERROR(IF(INDEX(RM_L_C,MATCH($U589,RM_KEY,0))="","",INDEX(RM_L_C,MATCH($U589,RM_KEY,0))),"")</f>
        <v/>
      </c>
      <c r="AV589" s="94" t="str">
        <f>IFERROR(IF(INDEX(RM_L_Au,MATCH($U589,RM_KEY,0))="","",INDEX(RM_L_Au,MATCH($U589,RM_KEY,0))),"")</f>
        <v/>
      </c>
      <c r="AW589" s="94" t="str">
        <f>IFERROR(IF(INDEX(RM_L_Ac,MATCH($U589,RM_KEY,0))="","",INDEX(RM_L_Ac,MATCH($U589,RM_KEY,0))),"")</f>
        <v/>
      </c>
      <c r="AX589" s="94" t="str">
        <f>IFERROR(IF(INDEX(RM_L_L,MATCH($U589,RM_KEY,0))="","",INDEX(RM_L_L,MATCH($U589,RM_KEY,0))),"")</f>
        <v/>
      </c>
      <c r="AY589" s="94" t="str">
        <f>IFERROR(IF(INDEX(RM_L_BI,MATCH($U589,RM_KEY,0))="","",INDEX(RM_L_BI,MATCH($U589,RM_KEY,0))),"")</f>
        <v/>
      </c>
      <c r="AZ589" s="94" t="str">
        <f>IFERROR(IF(INDEX(RM_L_Exp,MATCH($U589,RM_KEY,0))="","",INDEX(RM_L_Exp,MATCH($U589,RM_KEY,0))),"")</f>
        <v/>
      </c>
      <c r="BA589" s="94" t="str">
        <f>IFERROR(IF(INDEX(RM_L_Edu,MATCH($U589,RM_KEY,0))="","",INDEX(RM_L_Edu,MATCH($U589,RM_KEY,0))),"")</f>
        <v/>
      </c>
      <c r="BB589" s="89" t="n"/>
      <c r="BC589" s="90" t="n"/>
      <c r="BD589" s="90" t="n"/>
      <c r="BE589" s="90" t="n"/>
      <c r="BF589" s="90" t="n"/>
      <c r="BG589" s="90" t="n"/>
      <c r="BH589" s="90" t="n"/>
      <c r="BI589" s="93" t="n"/>
      <c r="BJ589" s="94" t="n"/>
      <c r="BK589" s="94" t="n"/>
      <c r="BL589" s="94" t="n"/>
      <c r="BM589" s="94" t="n"/>
      <c r="BN589" s="94" t="n"/>
      <c r="BO589" s="94" t="n"/>
      <c r="BP589" s="63" t="n"/>
      <c r="BQ589" s="95" t="str">
        <f>IF(CY589=0,"",IF(BP589&lt;&gt;"",BP589,IF(LEFT(W589,1)="X",W589,IF(OR(W589="B+",W589="C+"),INDEX(LAD_PC,MAX(1,MIN(14,MATCH(W589,LAD_PC,0)+IF((DA589-CZ589)&gt;=0.5,1,IF((DA589-CZ589)&lt;=-0.5,-1,0))))),INDEX(LAD_STD,MAX(1,MIN(12,MATCH(W589,LAD_STD,0)+IF((DA589-CZ589)&gt;=0.5,1,IF((DA589-CZ589)&lt;=-0.5,-1,0)))))))))</f>
        <v/>
      </c>
      <c r="BR589" s="86" t="str">
        <f>IF(BQ589="","",IFERROR(CHOOSE(INDEX(B_RANK,MATCH(BQ589,B_LVL,0)),"Band A · Practitioner","Band B · Specialist / Manager","B+ · Player-Coach","Band C · Principal / Head","C+ · Player-Coach","Band D · Business leadership","Band E · Enterprise leadership"),"Band X · Consultant"))</f>
        <v/>
      </c>
      <c r="BS589" s="86" t="str">
        <f>IF(BQ589="","",IF(BQ589=W589,"• Same",IF(INDEX(B_VAL,MATCH(BQ589,B_LVL,0))&gt;INDEX(B_VAL,MATCH(W589,B_LVL,0)),"▲ Up","▼ Down")))</f>
        <v/>
      </c>
      <c r="BT589" s="95" t="str">
        <f>IF(BQ589&lt;&gt;"",BQ589,W589)</f>
        <v>X1</v>
      </c>
      <c r="BU589" s="86" t="str">
        <f>IFERROR(IF($H589="","—",IF(OR(LEFT(BT589,1)="X",LEFT(INDEX($BT$7:$BT$592,MATCH($H589,$D$7:$D$592,0)),1)="X"),"—",IF(AND(LEFT(BT589,1)="E",LEFT(INDEX($BT$7:$BT$592,MATCH($H589,$D$7:$D$592,0)),1)="E"),"Exception · Band E",IF(INDEX(B_VAL,MATCH(BT589,B_LVL,0))&gt;=INDEX(B_VAL,MATCH(INDEX($BT$7:$BT$592,MATCH($H589,$D$7:$D$592,0)),B_LVL,0)),"⚠ At or above the manager",IF(INDEX(B_RANK,MATCH(BT589,B_LVL,0))=INDEX(B_RANK,MATCH(INDEX($BT$7:$BT$592,MATCH($H589,$D$7:$D$592,0)),B_LVL,0)),"⚠ Same band as the manager","OK"))))),"—")</f>
        <v>—</v>
      </c>
      <c r="BV589" s="64" t="n"/>
      <c r="BW589" s="20">
        <f>IFERROR(INDEX(LMH_PTS,MATCH(AG589,LMH_KEY,0)),0)</f>
        <v>0</v>
      </c>
      <c r="BX589" s="21">
        <f>IFERROR(INDEX(LMH_PTS,MATCH(AH589,LMH_KEY,0)),0)</f>
        <v>0</v>
      </c>
      <c r="BY589" s="21">
        <f>IFERROR(INDEX(LMH_PTS,MATCH(AI589,LMH_KEY,0)),0)</f>
        <v>0</v>
      </c>
      <c r="BZ589" s="21">
        <f>IFERROR(INDEX(LMH_PTS,MATCH(AJ589,LMH_KEY,0)),0)</f>
        <v>0</v>
      </c>
      <c r="CA589" s="21">
        <f>IFERROR(INDEX(LMH_PTS,MATCH(AK589,LMH_KEY,0)),0)</f>
        <v>0</v>
      </c>
      <c r="CB589" s="21">
        <f>IFERROR(INDEX(LMH_PTS,MATCH(AL589,LMH_KEY,0)),0)</f>
        <v>0</v>
      </c>
      <c r="CC589" s="21">
        <f>IFERROR(INDEX(LMH_PTS,MATCH(AM589,LMH_KEY,0)),0)</f>
        <v>0</v>
      </c>
      <c r="CD589" s="21">
        <f>IFERROR(INDEX(LMH_PTS,MATCH(IF(AU589&lt;&gt;"",AU589,AG589),LMH_KEY,0)),0)</f>
        <v>0</v>
      </c>
      <c r="CE589" s="21">
        <f>IFERROR(INDEX(LMH_PTS,MATCH(IF(AV589&lt;&gt;"",AV589,AH589),LMH_KEY,0)),0)</f>
        <v>0</v>
      </c>
      <c r="CF589" s="21">
        <f>IFERROR(INDEX(LMH_PTS,MATCH(IF(AW589&lt;&gt;"",AW589,AI589),LMH_KEY,0)),0)</f>
        <v>0</v>
      </c>
      <c r="CG589" s="21">
        <f>IFERROR(INDEX(LMH_PTS,MATCH(IF(AX589&lt;&gt;"",AX589,AJ589),LMH_KEY,0)),0)</f>
        <v>0</v>
      </c>
      <c r="CH589" s="21">
        <f>IFERROR(INDEX(LMH_PTS,MATCH(IF(AY589&lt;&gt;"",AY589,AK589),LMH_KEY,0)),0)</f>
        <v>0</v>
      </c>
      <c r="CI589" s="21">
        <f>IFERROR(INDEX(LMH_PTS,MATCH(IF(AZ589&lt;&gt;"",AZ589,AL589),LMH_KEY,0)),0)</f>
        <v>0</v>
      </c>
      <c r="CJ589" s="21">
        <f>IFERROR(INDEX(LMH_PTS,MATCH(IF(BA589&lt;&gt;"",BA589,AM589),LMH_KEY,0)),0)</f>
        <v>0</v>
      </c>
      <c r="CK589" s="21">
        <f>IF(BB589="",0,IFERROR(INDEX(LMH_STEP,MATCH(BB589,LMH_KEY,0)),0))</f>
        <v>0</v>
      </c>
      <c r="CL589" s="21">
        <f>IF(BC589="",0,IFERROR(INDEX(LMH_STEP,MATCH(BC589,LMH_KEY,0)),0))</f>
        <v>0</v>
      </c>
      <c r="CM589" s="21">
        <f>IF(BD589="",0,IFERROR(INDEX(LMH_STEP,MATCH(BD589,LMH_KEY,0)),0))</f>
        <v>0</v>
      </c>
      <c r="CN589" s="21">
        <f>IF(BE589="",0,IFERROR(INDEX(LMH_STEP,MATCH(BE589,LMH_KEY,0)),0))</f>
        <v>0</v>
      </c>
      <c r="CO589" s="21">
        <f>IF(BF589="",0,IFERROR(INDEX(LMH_STEP,MATCH(BF589,LMH_KEY,0)),0))</f>
        <v>0</v>
      </c>
      <c r="CP589" s="21">
        <f>IF(BG589="",0,IFERROR(INDEX(LMH_STEP,MATCH(BG589,LMH_KEY,0)),0))</f>
        <v>0</v>
      </c>
      <c r="CQ589" s="21">
        <f>IF(BH589="",0,IFERROR(INDEX(LMH_STEP,MATCH(BH589,LMH_KEY,0)),0))</f>
        <v>0</v>
      </c>
      <c r="CR589" s="21">
        <f>IF(BI589&lt;&gt;"",IFERROR(INDEX(LMH_STEP,MATCH(BI589,LMH_KEY,0)),0),CK589)</f>
        <v>0</v>
      </c>
      <c r="CS589" s="21">
        <f>IF(BJ589&lt;&gt;"",IFERROR(INDEX(LMH_STEP,MATCH(BJ589,LMH_KEY,0)),0),CL589)</f>
        <v>0</v>
      </c>
      <c r="CT589" s="21">
        <f>IF(BK589&lt;&gt;"",IFERROR(INDEX(LMH_STEP,MATCH(BK589,LMH_KEY,0)),0),CM589)</f>
        <v>0</v>
      </c>
      <c r="CU589" s="21">
        <f>IF(BL589&lt;&gt;"",IFERROR(INDEX(LMH_STEP,MATCH(BL589,LMH_KEY,0)),0),CN589)</f>
        <v>0</v>
      </c>
      <c r="CV589" s="21">
        <f>IF(BM589&lt;&gt;"",IFERROR(INDEX(LMH_STEP,MATCH(BM589,LMH_KEY,0)),0),CO589)</f>
        <v>0</v>
      </c>
      <c r="CW589" s="21">
        <f>IF(BN589&lt;&gt;"",IFERROR(INDEX(LMH_STEP,MATCH(BN589,LMH_KEY,0)),0),CP589)</f>
        <v>0</v>
      </c>
      <c r="CX589" s="21">
        <f>IF(BO589&lt;&gt;"",IFERROR(INDEX(LMH_STEP,MATCH(BO589,LMH_KEY,0)),0),CQ589)</f>
        <v>0</v>
      </c>
      <c r="CY589" s="21">
        <f>COUNTA(BI589:BO589)+IF(BP589&lt;&gt;"",1,0)+IFERROR(INDEX(RM_LCNT,MATCH($U589,RM_KEY,0)),0)</f>
        <v>0</v>
      </c>
      <c r="CZ589" s="21">
        <f>IF((BW589+BX589+BY589+BZ589+CA589+CB589+CC589)=0,0,(BW589*CK589+BX589*CL589+BY589*CM589+BZ589*CN589+CA589*CO589+CB589*CP589+CC589*CQ589)/(BW589+BX589+BY589+BZ589+CA589+CB589+CC589))</f>
        <v>0</v>
      </c>
      <c r="DA589" s="21">
        <f>IF((CD589+CE589+CF589+CG589+CH589+CI589+CJ589)=0,0,(CD589*CR589+CE589*CS589+CF589*CT589+CG589*CU589+CH589*CV589+CI589*CW589+CJ589*CX589)/(CD589+CE589+CF589+CG589+CH589+CI589+CJ589))</f>
        <v>0</v>
      </c>
    </row>
    <row r="590" ht="70" customHeight="1">
      <c r="A590" s="59" t="inlineStr">
        <is>
          <t>Datatech</t>
        </is>
      </c>
      <c r="B590" s="17" t="inlineStr">
        <is>
          <t>Technology</t>
        </is>
      </c>
      <c r="C590" s="17" t="n">
        <v>0</v>
      </c>
      <c r="D590" s="17" t="inlineStr">
        <is>
          <t>No Emp ID · external consultant</t>
        </is>
      </c>
      <c r="E590" s="17" t="inlineStr">
        <is>
          <t>Sohel Yadav</t>
        </is>
      </c>
      <c r="F590" s="17" t="inlineStr">
        <is>
          <t>Consultant</t>
        </is>
      </c>
      <c r="G590" s="17" t="inlineStr">
        <is>
          <t>Not provided · HRIS</t>
        </is>
      </c>
      <c r="H590" s="17" t="n"/>
      <c r="I590" s="17" t="n"/>
      <c r="J590" s="17" t="n"/>
      <c r="K590" s="17" t="inlineStr">
        <is>
          <t>—</t>
        </is>
      </c>
      <c r="L590" s="82" t="n"/>
      <c r="M590" s="83" t="n"/>
      <c r="N590" s="83" t="n"/>
      <c r="O590" s="83" t="inlineStr">
        <is>
          <t>Latest rating: Not rated · manager</t>
        </is>
      </c>
      <c r="P590" s="83" t="n"/>
      <c r="Q590" s="84" t="inlineStr">
        <is>
          <t>Open ▸</t>
        </is>
      </c>
      <c r="R590" s="84" t="inlineStr">
        <is>
          <t>Card ▸</t>
        </is>
      </c>
      <c r="S590" s="85" t="inlineStr">
        <is>
          <t>Engineering &amp; Development</t>
        </is>
      </c>
      <c r="T590" s="86" t="inlineStr">
        <is>
          <t>Backend Development</t>
        </is>
      </c>
      <c r="U590" s="86" t="inlineStr">
        <is>
          <t>R031</t>
        </is>
      </c>
      <c r="V590" s="86" t="inlineStr">
        <is>
          <t>Backend Development · Consultant</t>
        </is>
      </c>
      <c r="W590" s="102" t="inlineStr">
        <is>
          <t>X1</t>
        </is>
      </c>
      <c r="X590" s="86" t="inlineStr">
        <is>
          <t>Band X · Consultant</t>
        </is>
      </c>
      <c r="Y590" s="86" t="inlineStr">
        <is>
          <t>Associate Consultant – Software Development</t>
        </is>
      </c>
      <c r="Z590" s="86" t="n"/>
      <c r="AA590" s="86" t="inlineStr">
        <is>
          <t>Placed at X1 by the evidence: six ratings × market-derived weights and rules R1–R13 · no move needed for the reporting line</t>
        </is>
      </c>
      <c r="AB590" s="86" t="n"/>
      <c r="AC590" s="88" t="n"/>
      <c r="AD590" s="21" t="n"/>
      <c r="AE590" s="21" t="n"/>
      <c r="AF590" s="21" t="n"/>
      <c r="AG590" s="89" t="str">
        <f>IFERROR(IF(INDEX(RM_I_C,MATCH($U590,RM_KEY,0))="","",INDEX(RM_I_C,MATCH($U590,RM_KEY,0))),"")</f>
        <v/>
      </c>
      <c r="AH590" s="90" t="str">
        <f>IFERROR(IF(INDEX(RM_I_Au,MATCH($U590,RM_KEY,0))="","",INDEX(RM_I_Au,MATCH($U590,RM_KEY,0))),"")</f>
        <v/>
      </c>
      <c r="AI590" s="90" t="str">
        <f>IFERROR(IF(INDEX(RM_I_Ac,MATCH($U590,RM_KEY,0))="","",INDEX(RM_I_Ac,MATCH($U590,RM_KEY,0))),"")</f>
        <v/>
      </c>
      <c r="AJ590" s="90" t="str">
        <f>IFERROR(IF(INDEX(RM_I_L,MATCH($U590,RM_KEY,0))="","",INDEX(RM_I_L,MATCH($U590,RM_KEY,0))),"")</f>
        <v/>
      </c>
      <c r="AK590" s="90" t="str">
        <f>IFERROR(IF(INDEX(RM_I_BI,MATCH($U590,RM_KEY,0))="","",INDEX(RM_I_BI,MATCH($U590,RM_KEY,0))),"")</f>
        <v/>
      </c>
      <c r="AL590" s="90" t="str">
        <f>IFERROR(IF(INDEX(RM_I_Exp,MATCH($U590,RM_KEY,0))="","",INDEX(RM_I_Exp,MATCH($U590,RM_KEY,0))),"")</f>
        <v/>
      </c>
      <c r="AM590" s="90" t="str">
        <f>IFERROR(IF(INDEX(RM_I_Edu,MATCH($U590,RM_KEY,0))="","",INDEX(RM_I_Edu,MATCH($U590,RM_KEY,0))),"")</f>
        <v/>
      </c>
      <c r="AN590" s="91" t="str">
        <f>IFERROR(IF(INDEX(RM_M_C,MATCH($U590,RM_KEY,0))="","",INDEX(RM_M_C,MATCH($U590,RM_KEY,0))),"")</f>
        <v/>
      </c>
      <c r="AO590" s="92" t="str">
        <f>IFERROR(IF(INDEX(RM_M_Au,MATCH($U590,RM_KEY,0))="","",INDEX(RM_M_Au,MATCH($U590,RM_KEY,0))),"")</f>
        <v/>
      </c>
      <c r="AP590" s="92" t="str">
        <f>IFERROR(IF(INDEX(RM_M_Ac,MATCH($U590,RM_KEY,0))="","",INDEX(RM_M_Ac,MATCH($U590,RM_KEY,0))),"")</f>
        <v/>
      </c>
      <c r="AQ590" s="92" t="str">
        <f>IFERROR(IF(INDEX(RM_M_L,MATCH($U590,RM_KEY,0))="","",INDEX(RM_M_L,MATCH($U590,RM_KEY,0))),"")</f>
        <v/>
      </c>
      <c r="AR590" s="92" t="str">
        <f>IFERROR(IF(INDEX(RM_M_BI,MATCH($U590,RM_KEY,0))="","",INDEX(RM_M_BI,MATCH($U590,RM_KEY,0))),"")</f>
        <v/>
      </c>
      <c r="AS590" s="92" t="str">
        <f>IFERROR(IF(INDEX(RM_M_Exp,MATCH($U590,RM_KEY,0))="","",INDEX(RM_M_Exp,MATCH($U590,RM_KEY,0))),"")</f>
        <v/>
      </c>
      <c r="AT590" s="92" t="str">
        <f>IFERROR(IF(INDEX(RM_M_Edu,MATCH($U590,RM_KEY,0))="","",INDEX(RM_M_Edu,MATCH($U590,RM_KEY,0))),"")</f>
        <v/>
      </c>
      <c r="AU590" s="93" t="str">
        <f>IFERROR(IF(INDEX(RM_L_C,MATCH($U590,RM_KEY,0))="","",INDEX(RM_L_C,MATCH($U590,RM_KEY,0))),"")</f>
        <v/>
      </c>
      <c r="AV590" s="94" t="str">
        <f>IFERROR(IF(INDEX(RM_L_Au,MATCH($U590,RM_KEY,0))="","",INDEX(RM_L_Au,MATCH($U590,RM_KEY,0))),"")</f>
        <v/>
      </c>
      <c r="AW590" s="94" t="str">
        <f>IFERROR(IF(INDEX(RM_L_Ac,MATCH($U590,RM_KEY,0))="","",INDEX(RM_L_Ac,MATCH($U590,RM_KEY,0))),"")</f>
        <v/>
      </c>
      <c r="AX590" s="94" t="str">
        <f>IFERROR(IF(INDEX(RM_L_L,MATCH($U590,RM_KEY,0))="","",INDEX(RM_L_L,MATCH($U590,RM_KEY,0))),"")</f>
        <v/>
      </c>
      <c r="AY590" s="94" t="str">
        <f>IFERROR(IF(INDEX(RM_L_BI,MATCH($U590,RM_KEY,0))="","",INDEX(RM_L_BI,MATCH($U590,RM_KEY,0))),"")</f>
        <v/>
      </c>
      <c r="AZ590" s="94" t="str">
        <f>IFERROR(IF(INDEX(RM_L_Exp,MATCH($U590,RM_KEY,0))="","",INDEX(RM_L_Exp,MATCH($U590,RM_KEY,0))),"")</f>
        <v/>
      </c>
      <c r="BA590" s="94" t="str">
        <f>IFERROR(IF(INDEX(RM_L_Edu,MATCH($U590,RM_KEY,0))="","",INDEX(RM_L_Edu,MATCH($U590,RM_KEY,0))),"")</f>
        <v/>
      </c>
      <c r="BB590" s="89" t="n"/>
      <c r="BC590" s="90" t="n"/>
      <c r="BD590" s="90" t="n"/>
      <c r="BE590" s="90" t="n"/>
      <c r="BF590" s="90" t="n"/>
      <c r="BG590" s="90" t="n"/>
      <c r="BH590" s="90" t="n"/>
      <c r="BI590" s="93" t="n"/>
      <c r="BJ590" s="94" t="n"/>
      <c r="BK590" s="94" t="n"/>
      <c r="BL590" s="94" t="n"/>
      <c r="BM590" s="94" t="n"/>
      <c r="BN590" s="94" t="n"/>
      <c r="BO590" s="94" t="n"/>
      <c r="BP590" s="63" t="n"/>
      <c r="BQ590" s="95" t="str">
        <f>IF(CY590=0,"",IF(BP590&lt;&gt;"",BP590,IF(LEFT(W590,1)="X",W590,IF(OR(W590="B+",W590="C+"),INDEX(LAD_PC,MAX(1,MIN(14,MATCH(W590,LAD_PC,0)+IF((DA590-CZ590)&gt;=0.5,1,IF((DA590-CZ590)&lt;=-0.5,-1,0))))),INDEX(LAD_STD,MAX(1,MIN(12,MATCH(W590,LAD_STD,0)+IF((DA590-CZ590)&gt;=0.5,1,IF((DA590-CZ590)&lt;=-0.5,-1,0)))))))))</f>
        <v/>
      </c>
      <c r="BR590" s="86" t="str">
        <f>IF(BQ590="","",IFERROR(CHOOSE(INDEX(B_RANK,MATCH(BQ590,B_LVL,0)),"Band A · Practitioner","Band B · Specialist / Manager","B+ · Player-Coach","Band C · Principal / Head","C+ · Player-Coach","Band D · Business leadership","Band E · Enterprise leadership"),"Band X · Consultant"))</f>
        <v/>
      </c>
      <c r="BS590" s="86" t="str">
        <f>IF(BQ590="","",IF(BQ590=W590,"• Same",IF(INDEX(B_VAL,MATCH(BQ590,B_LVL,0))&gt;INDEX(B_VAL,MATCH(W590,B_LVL,0)),"▲ Up","▼ Down")))</f>
        <v/>
      </c>
      <c r="BT590" s="95" t="str">
        <f>IF(BQ590&lt;&gt;"",BQ590,W590)</f>
        <v>X1</v>
      </c>
      <c r="BU590" s="86" t="str">
        <f>IFERROR(IF($H590="","—",IF(OR(LEFT(BT590,1)="X",LEFT(INDEX($BT$7:$BT$592,MATCH($H590,$D$7:$D$592,0)),1)="X"),"—",IF(AND(LEFT(BT590,1)="E",LEFT(INDEX($BT$7:$BT$592,MATCH($H590,$D$7:$D$592,0)),1)="E"),"Exception · Band E",IF(INDEX(B_VAL,MATCH(BT590,B_LVL,0))&gt;=INDEX(B_VAL,MATCH(INDEX($BT$7:$BT$592,MATCH($H590,$D$7:$D$592,0)),B_LVL,0)),"⚠ At or above the manager",IF(INDEX(B_RANK,MATCH(BT590,B_LVL,0))=INDEX(B_RANK,MATCH(INDEX($BT$7:$BT$592,MATCH($H590,$D$7:$D$592,0)),B_LVL,0)),"⚠ Same band as the manager","OK"))))),"—")</f>
        <v>—</v>
      </c>
      <c r="BV590" s="64" t="n"/>
      <c r="BW590" s="20">
        <f>IFERROR(INDEX(LMH_PTS,MATCH(AG590,LMH_KEY,0)),0)</f>
        <v>0</v>
      </c>
      <c r="BX590" s="21">
        <f>IFERROR(INDEX(LMH_PTS,MATCH(AH590,LMH_KEY,0)),0)</f>
        <v>0</v>
      </c>
      <c r="BY590" s="21">
        <f>IFERROR(INDEX(LMH_PTS,MATCH(AI590,LMH_KEY,0)),0)</f>
        <v>0</v>
      </c>
      <c r="BZ590" s="21">
        <f>IFERROR(INDEX(LMH_PTS,MATCH(AJ590,LMH_KEY,0)),0)</f>
        <v>0</v>
      </c>
      <c r="CA590" s="21">
        <f>IFERROR(INDEX(LMH_PTS,MATCH(AK590,LMH_KEY,0)),0)</f>
        <v>0</v>
      </c>
      <c r="CB590" s="21">
        <f>IFERROR(INDEX(LMH_PTS,MATCH(AL590,LMH_KEY,0)),0)</f>
        <v>0</v>
      </c>
      <c r="CC590" s="21">
        <f>IFERROR(INDEX(LMH_PTS,MATCH(AM590,LMH_KEY,0)),0)</f>
        <v>0</v>
      </c>
      <c r="CD590" s="21">
        <f>IFERROR(INDEX(LMH_PTS,MATCH(IF(AU590&lt;&gt;"",AU590,AG590),LMH_KEY,0)),0)</f>
        <v>0</v>
      </c>
      <c r="CE590" s="21">
        <f>IFERROR(INDEX(LMH_PTS,MATCH(IF(AV590&lt;&gt;"",AV590,AH590),LMH_KEY,0)),0)</f>
        <v>0</v>
      </c>
      <c r="CF590" s="21">
        <f>IFERROR(INDEX(LMH_PTS,MATCH(IF(AW590&lt;&gt;"",AW590,AI590),LMH_KEY,0)),0)</f>
        <v>0</v>
      </c>
      <c r="CG590" s="21">
        <f>IFERROR(INDEX(LMH_PTS,MATCH(IF(AX590&lt;&gt;"",AX590,AJ590),LMH_KEY,0)),0)</f>
        <v>0</v>
      </c>
      <c r="CH590" s="21">
        <f>IFERROR(INDEX(LMH_PTS,MATCH(IF(AY590&lt;&gt;"",AY590,AK590),LMH_KEY,0)),0)</f>
        <v>0</v>
      </c>
      <c r="CI590" s="21">
        <f>IFERROR(INDEX(LMH_PTS,MATCH(IF(AZ590&lt;&gt;"",AZ590,AL590),LMH_KEY,0)),0)</f>
        <v>0</v>
      </c>
      <c r="CJ590" s="21">
        <f>IFERROR(INDEX(LMH_PTS,MATCH(IF(BA590&lt;&gt;"",BA590,AM590),LMH_KEY,0)),0)</f>
        <v>0</v>
      </c>
      <c r="CK590" s="21">
        <f>IF(BB590="",0,IFERROR(INDEX(LMH_STEP,MATCH(BB590,LMH_KEY,0)),0))</f>
        <v>0</v>
      </c>
      <c r="CL590" s="21">
        <f>IF(BC590="",0,IFERROR(INDEX(LMH_STEP,MATCH(BC590,LMH_KEY,0)),0))</f>
        <v>0</v>
      </c>
      <c r="CM590" s="21">
        <f>IF(BD590="",0,IFERROR(INDEX(LMH_STEP,MATCH(BD590,LMH_KEY,0)),0))</f>
        <v>0</v>
      </c>
      <c r="CN590" s="21">
        <f>IF(BE590="",0,IFERROR(INDEX(LMH_STEP,MATCH(BE590,LMH_KEY,0)),0))</f>
        <v>0</v>
      </c>
      <c r="CO590" s="21">
        <f>IF(BF590="",0,IFERROR(INDEX(LMH_STEP,MATCH(BF590,LMH_KEY,0)),0))</f>
        <v>0</v>
      </c>
      <c r="CP590" s="21">
        <f>IF(BG590="",0,IFERROR(INDEX(LMH_STEP,MATCH(BG590,LMH_KEY,0)),0))</f>
        <v>0</v>
      </c>
      <c r="CQ590" s="21">
        <f>IF(BH590="",0,IFERROR(INDEX(LMH_STEP,MATCH(BH590,LMH_KEY,0)),0))</f>
        <v>0</v>
      </c>
      <c r="CR590" s="21">
        <f>IF(BI590&lt;&gt;"",IFERROR(INDEX(LMH_STEP,MATCH(BI590,LMH_KEY,0)),0),CK590)</f>
        <v>0</v>
      </c>
      <c r="CS590" s="21">
        <f>IF(BJ590&lt;&gt;"",IFERROR(INDEX(LMH_STEP,MATCH(BJ590,LMH_KEY,0)),0),CL590)</f>
        <v>0</v>
      </c>
      <c r="CT590" s="21">
        <f>IF(BK590&lt;&gt;"",IFERROR(INDEX(LMH_STEP,MATCH(BK590,LMH_KEY,0)),0),CM590)</f>
        <v>0</v>
      </c>
      <c r="CU590" s="21">
        <f>IF(BL590&lt;&gt;"",IFERROR(INDEX(LMH_STEP,MATCH(BL590,LMH_KEY,0)),0),CN590)</f>
        <v>0</v>
      </c>
      <c r="CV590" s="21">
        <f>IF(BM590&lt;&gt;"",IFERROR(INDEX(LMH_STEP,MATCH(BM590,LMH_KEY,0)),0),CO590)</f>
        <v>0</v>
      </c>
      <c r="CW590" s="21">
        <f>IF(BN590&lt;&gt;"",IFERROR(INDEX(LMH_STEP,MATCH(BN590,LMH_KEY,0)),0),CP590)</f>
        <v>0</v>
      </c>
      <c r="CX590" s="21">
        <f>IF(BO590&lt;&gt;"",IFERROR(INDEX(LMH_STEP,MATCH(BO590,LMH_KEY,0)),0),CQ590)</f>
        <v>0</v>
      </c>
      <c r="CY590" s="21">
        <f>COUNTA(BI590:BO590)+IF(BP590&lt;&gt;"",1,0)+IFERROR(INDEX(RM_LCNT,MATCH($U590,RM_KEY,0)),0)</f>
        <v>0</v>
      </c>
      <c r="CZ590" s="21">
        <f>IF((BW590+BX590+BY590+BZ590+CA590+CB590+CC590)=0,0,(BW590*CK590+BX590*CL590+BY590*CM590+BZ590*CN590+CA590*CO590+CB590*CP590+CC590*CQ590)/(BW590+BX590+BY590+BZ590+CA590+CB590+CC590))</f>
        <v>0</v>
      </c>
      <c r="DA590" s="21">
        <f>IF((CD590+CE590+CF590+CG590+CH590+CI590+CJ590)=0,0,(CD590*CR590+CE590*CS590+CF590*CT590+CG590*CU590+CH590*CV590+CI590*CW590+CJ590*CX590)/(CD590+CE590+CF590+CG590+CH590+CI590+CJ590))</f>
        <v>0</v>
      </c>
    </row>
    <row r="591" ht="70" customHeight="1">
      <c r="A591" s="59" t="inlineStr">
        <is>
          <t>Datatech</t>
        </is>
      </c>
      <c r="B591" s="17" t="inlineStr">
        <is>
          <t>Technology</t>
        </is>
      </c>
      <c r="C591" s="17" t="n">
        <v>0</v>
      </c>
      <c r="D591" s="17" t="inlineStr">
        <is>
          <t>No Emp ID · in-house consultant</t>
        </is>
      </c>
      <c r="E591" s="17" t="inlineStr">
        <is>
          <t>Vivek Kumar</t>
        </is>
      </c>
      <c r="F591" s="17" t="inlineStr">
        <is>
          <t>Consultant</t>
        </is>
      </c>
      <c r="G591" s="17" t="inlineStr">
        <is>
          <t>Not provided · HRIS</t>
        </is>
      </c>
      <c r="H591" s="17" t="n"/>
      <c r="I591" s="17" t="n"/>
      <c r="J591" s="17" t="n"/>
      <c r="K591" s="17" t="n"/>
      <c r="L591" s="82" t="n"/>
      <c r="M591" s="83" t="n"/>
      <c r="N591" s="83" t="n"/>
      <c r="O591" s="83" t="inlineStr">
        <is>
          <t>Latest rating: Not rated · manager</t>
        </is>
      </c>
      <c r="P591" s="83" t="n"/>
      <c r="Q591" s="84" t="inlineStr">
        <is>
          <t>Open ▸</t>
        </is>
      </c>
      <c r="R591" s="84" t="inlineStr">
        <is>
          <t>Card ▸</t>
        </is>
      </c>
      <c r="S591" s="85" t="inlineStr">
        <is>
          <t>Engineering &amp; Development</t>
        </is>
      </c>
      <c r="T591" s="86" t="inlineStr">
        <is>
          <t>Backend Development</t>
        </is>
      </c>
      <c r="U591" s="86" t="inlineStr">
        <is>
          <t>R031</t>
        </is>
      </c>
      <c r="V591" s="86" t="inlineStr">
        <is>
          <t>Backend Development · Consultant</t>
        </is>
      </c>
      <c r="W591" s="102" t="inlineStr">
        <is>
          <t>X1</t>
        </is>
      </c>
      <c r="X591" s="86" t="inlineStr">
        <is>
          <t>Band X · Consultant</t>
        </is>
      </c>
      <c r="Y591" s="86" t="inlineStr">
        <is>
          <t>Associate Consultant – Software Development</t>
        </is>
      </c>
      <c r="Z591" s="86" t="n"/>
      <c r="AA591" s="86" t="inlineStr">
        <is>
          <t>Placed at X1 by the evidence: six ratings × market-derived weights and rules R1–R13 · no move needed for the reporting line</t>
        </is>
      </c>
      <c r="AB591" s="86" t="n"/>
      <c r="AC591" s="88" t="n"/>
      <c r="AD591" s="21" t="n"/>
      <c r="AE591" s="21" t="n"/>
      <c r="AF591" s="21" t="n"/>
      <c r="AG591" s="89" t="str">
        <f>IFERROR(IF(INDEX(RM_I_C,MATCH($U591,RM_KEY,0))="","",INDEX(RM_I_C,MATCH($U591,RM_KEY,0))),"")</f>
        <v/>
      </c>
      <c r="AH591" s="90" t="str">
        <f>IFERROR(IF(INDEX(RM_I_Au,MATCH($U591,RM_KEY,0))="","",INDEX(RM_I_Au,MATCH($U591,RM_KEY,0))),"")</f>
        <v/>
      </c>
      <c r="AI591" s="90" t="str">
        <f>IFERROR(IF(INDEX(RM_I_Ac,MATCH($U591,RM_KEY,0))="","",INDEX(RM_I_Ac,MATCH($U591,RM_KEY,0))),"")</f>
        <v/>
      </c>
      <c r="AJ591" s="90" t="str">
        <f>IFERROR(IF(INDEX(RM_I_L,MATCH($U591,RM_KEY,0))="","",INDEX(RM_I_L,MATCH($U591,RM_KEY,0))),"")</f>
        <v/>
      </c>
      <c r="AK591" s="90" t="str">
        <f>IFERROR(IF(INDEX(RM_I_BI,MATCH($U591,RM_KEY,0))="","",INDEX(RM_I_BI,MATCH($U591,RM_KEY,0))),"")</f>
        <v/>
      </c>
      <c r="AL591" s="90" t="str">
        <f>IFERROR(IF(INDEX(RM_I_Exp,MATCH($U591,RM_KEY,0))="","",INDEX(RM_I_Exp,MATCH($U591,RM_KEY,0))),"")</f>
        <v/>
      </c>
      <c r="AM591" s="90" t="str">
        <f>IFERROR(IF(INDEX(RM_I_Edu,MATCH($U591,RM_KEY,0))="","",INDEX(RM_I_Edu,MATCH($U591,RM_KEY,0))),"")</f>
        <v/>
      </c>
      <c r="AN591" s="91" t="str">
        <f>IFERROR(IF(INDEX(RM_M_C,MATCH($U591,RM_KEY,0))="","",INDEX(RM_M_C,MATCH($U591,RM_KEY,0))),"")</f>
        <v/>
      </c>
      <c r="AO591" s="92" t="str">
        <f>IFERROR(IF(INDEX(RM_M_Au,MATCH($U591,RM_KEY,0))="","",INDEX(RM_M_Au,MATCH($U591,RM_KEY,0))),"")</f>
        <v/>
      </c>
      <c r="AP591" s="92" t="str">
        <f>IFERROR(IF(INDEX(RM_M_Ac,MATCH($U591,RM_KEY,0))="","",INDEX(RM_M_Ac,MATCH($U591,RM_KEY,0))),"")</f>
        <v/>
      </c>
      <c r="AQ591" s="92" t="str">
        <f>IFERROR(IF(INDEX(RM_M_L,MATCH($U591,RM_KEY,0))="","",INDEX(RM_M_L,MATCH($U591,RM_KEY,0))),"")</f>
        <v/>
      </c>
      <c r="AR591" s="92" t="str">
        <f>IFERROR(IF(INDEX(RM_M_BI,MATCH($U591,RM_KEY,0))="","",INDEX(RM_M_BI,MATCH($U591,RM_KEY,0))),"")</f>
        <v/>
      </c>
      <c r="AS591" s="92" t="str">
        <f>IFERROR(IF(INDEX(RM_M_Exp,MATCH($U591,RM_KEY,0))="","",INDEX(RM_M_Exp,MATCH($U591,RM_KEY,0))),"")</f>
        <v/>
      </c>
      <c r="AT591" s="92" t="str">
        <f>IFERROR(IF(INDEX(RM_M_Edu,MATCH($U591,RM_KEY,0))="","",INDEX(RM_M_Edu,MATCH($U591,RM_KEY,0))),"")</f>
        <v/>
      </c>
      <c r="AU591" s="93" t="str">
        <f>IFERROR(IF(INDEX(RM_L_C,MATCH($U591,RM_KEY,0))="","",INDEX(RM_L_C,MATCH($U591,RM_KEY,0))),"")</f>
        <v/>
      </c>
      <c r="AV591" s="94" t="str">
        <f>IFERROR(IF(INDEX(RM_L_Au,MATCH($U591,RM_KEY,0))="","",INDEX(RM_L_Au,MATCH($U591,RM_KEY,0))),"")</f>
        <v/>
      </c>
      <c r="AW591" s="94" t="str">
        <f>IFERROR(IF(INDEX(RM_L_Ac,MATCH($U591,RM_KEY,0))="","",INDEX(RM_L_Ac,MATCH($U591,RM_KEY,0))),"")</f>
        <v/>
      </c>
      <c r="AX591" s="94" t="str">
        <f>IFERROR(IF(INDEX(RM_L_L,MATCH($U591,RM_KEY,0))="","",INDEX(RM_L_L,MATCH($U591,RM_KEY,0))),"")</f>
        <v/>
      </c>
      <c r="AY591" s="94" t="str">
        <f>IFERROR(IF(INDEX(RM_L_BI,MATCH($U591,RM_KEY,0))="","",INDEX(RM_L_BI,MATCH($U591,RM_KEY,0))),"")</f>
        <v/>
      </c>
      <c r="AZ591" s="94" t="str">
        <f>IFERROR(IF(INDEX(RM_L_Exp,MATCH($U591,RM_KEY,0))="","",INDEX(RM_L_Exp,MATCH($U591,RM_KEY,0))),"")</f>
        <v/>
      </c>
      <c r="BA591" s="94" t="str">
        <f>IFERROR(IF(INDEX(RM_L_Edu,MATCH($U591,RM_KEY,0))="","",INDEX(RM_L_Edu,MATCH($U591,RM_KEY,0))),"")</f>
        <v/>
      </c>
      <c r="BB591" s="89" t="n"/>
      <c r="BC591" s="90" t="n"/>
      <c r="BD591" s="90" t="n"/>
      <c r="BE591" s="90" t="n"/>
      <c r="BF591" s="90" t="n"/>
      <c r="BG591" s="90" t="n"/>
      <c r="BH591" s="90" t="n"/>
      <c r="BI591" s="93" t="n"/>
      <c r="BJ591" s="94" t="n"/>
      <c r="BK591" s="94" t="n"/>
      <c r="BL591" s="94" t="n"/>
      <c r="BM591" s="94" t="n"/>
      <c r="BN591" s="94" t="n"/>
      <c r="BO591" s="94" t="n"/>
      <c r="BP591" s="63" t="n"/>
      <c r="BQ591" s="95" t="str">
        <f>IF(CY591=0,"",IF(BP591&lt;&gt;"",BP591,IF(LEFT(W591,1)="X",W591,IF(OR(W591="B+",W591="C+"),INDEX(LAD_PC,MAX(1,MIN(14,MATCH(W591,LAD_PC,0)+IF((DA591-CZ591)&gt;=0.5,1,IF((DA591-CZ591)&lt;=-0.5,-1,0))))),INDEX(LAD_STD,MAX(1,MIN(12,MATCH(W591,LAD_STD,0)+IF((DA591-CZ591)&gt;=0.5,1,IF((DA591-CZ591)&lt;=-0.5,-1,0)))))))))</f>
        <v/>
      </c>
      <c r="BR591" s="86" t="str">
        <f>IF(BQ591="","",IFERROR(CHOOSE(INDEX(B_RANK,MATCH(BQ591,B_LVL,0)),"Band A · Practitioner","Band B · Specialist / Manager","B+ · Player-Coach","Band C · Principal / Head","C+ · Player-Coach","Band D · Business leadership","Band E · Enterprise leadership"),"Band X · Consultant"))</f>
        <v/>
      </c>
      <c r="BS591" s="86" t="str">
        <f>IF(BQ591="","",IF(BQ591=W591,"• Same",IF(INDEX(B_VAL,MATCH(BQ591,B_LVL,0))&gt;INDEX(B_VAL,MATCH(W591,B_LVL,0)),"▲ Up","▼ Down")))</f>
        <v/>
      </c>
      <c r="BT591" s="95" t="str">
        <f>IF(BQ591&lt;&gt;"",BQ591,W591)</f>
        <v>X1</v>
      </c>
      <c r="BU591" s="86" t="str">
        <f>IFERROR(IF($H591="","—",IF(OR(LEFT(BT591,1)="X",LEFT(INDEX($BT$7:$BT$592,MATCH($H591,$D$7:$D$592,0)),1)="X"),"—",IF(AND(LEFT(BT591,1)="E",LEFT(INDEX($BT$7:$BT$592,MATCH($H591,$D$7:$D$592,0)),1)="E"),"Exception · Band E",IF(INDEX(B_VAL,MATCH(BT591,B_LVL,0))&gt;=INDEX(B_VAL,MATCH(INDEX($BT$7:$BT$592,MATCH($H591,$D$7:$D$592,0)),B_LVL,0)),"⚠ At or above the manager",IF(INDEX(B_RANK,MATCH(BT591,B_LVL,0))=INDEX(B_RANK,MATCH(INDEX($BT$7:$BT$592,MATCH($H591,$D$7:$D$592,0)),B_LVL,0)),"⚠ Same band as the manager","OK"))))),"—")</f>
        <v>—</v>
      </c>
      <c r="BV591" s="64" t="n"/>
      <c r="BW591" s="20">
        <f>IFERROR(INDEX(LMH_PTS,MATCH(AG591,LMH_KEY,0)),0)</f>
        <v>0</v>
      </c>
      <c r="BX591" s="21">
        <f>IFERROR(INDEX(LMH_PTS,MATCH(AH591,LMH_KEY,0)),0)</f>
        <v>0</v>
      </c>
      <c r="BY591" s="21">
        <f>IFERROR(INDEX(LMH_PTS,MATCH(AI591,LMH_KEY,0)),0)</f>
        <v>0</v>
      </c>
      <c r="BZ591" s="21">
        <f>IFERROR(INDEX(LMH_PTS,MATCH(AJ591,LMH_KEY,0)),0)</f>
        <v>0</v>
      </c>
      <c r="CA591" s="21">
        <f>IFERROR(INDEX(LMH_PTS,MATCH(AK591,LMH_KEY,0)),0)</f>
        <v>0</v>
      </c>
      <c r="CB591" s="21">
        <f>IFERROR(INDEX(LMH_PTS,MATCH(AL591,LMH_KEY,0)),0)</f>
        <v>0</v>
      </c>
      <c r="CC591" s="21">
        <f>IFERROR(INDEX(LMH_PTS,MATCH(AM591,LMH_KEY,0)),0)</f>
        <v>0</v>
      </c>
      <c r="CD591" s="21">
        <f>IFERROR(INDEX(LMH_PTS,MATCH(IF(AU591&lt;&gt;"",AU591,AG591),LMH_KEY,0)),0)</f>
        <v>0</v>
      </c>
      <c r="CE591" s="21">
        <f>IFERROR(INDEX(LMH_PTS,MATCH(IF(AV591&lt;&gt;"",AV591,AH591),LMH_KEY,0)),0)</f>
        <v>0</v>
      </c>
      <c r="CF591" s="21">
        <f>IFERROR(INDEX(LMH_PTS,MATCH(IF(AW591&lt;&gt;"",AW591,AI591),LMH_KEY,0)),0)</f>
        <v>0</v>
      </c>
      <c r="CG591" s="21">
        <f>IFERROR(INDEX(LMH_PTS,MATCH(IF(AX591&lt;&gt;"",AX591,AJ591),LMH_KEY,0)),0)</f>
        <v>0</v>
      </c>
      <c r="CH591" s="21">
        <f>IFERROR(INDEX(LMH_PTS,MATCH(IF(AY591&lt;&gt;"",AY591,AK591),LMH_KEY,0)),0)</f>
        <v>0</v>
      </c>
      <c r="CI591" s="21">
        <f>IFERROR(INDEX(LMH_PTS,MATCH(IF(AZ591&lt;&gt;"",AZ591,AL591),LMH_KEY,0)),0)</f>
        <v>0</v>
      </c>
      <c r="CJ591" s="21">
        <f>IFERROR(INDEX(LMH_PTS,MATCH(IF(BA591&lt;&gt;"",BA591,AM591),LMH_KEY,0)),0)</f>
        <v>0</v>
      </c>
      <c r="CK591" s="21">
        <f>IF(BB591="",0,IFERROR(INDEX(LMH_STEP,MATCH(BB591,LMH_KEY,0)),0))</f>
        <v>0</v>
      </c>
      <c r="CL591" s="21">
        <f>IF(BC591="",0,IFERROR(INDEX(LMH_STEP,MATCH(BC591,LMH_KEY,0)),0))</f>
        <v>0</v>
      </c>
      <c r="CM591" s="21">
        <f>IF(BD591="",0,IFERROR(INDEX(LMH_STEP,MATCH(BD591,LMH_KEY,0)),0))</f>
        <v>0</v>
      </c>
      <c r="CN591" s="21">
        <f>IF(BE591="",0,IFERROR(INDEX(LMH_STEP,MATCH(BE591,LMH_KEY,0)),0))</f>
        <v>0</v>
      </c>
      <c r="CO591" s="21">
        <f>IF(BF591="",0,IFERROR(INDEX(LMH_STEP,MATCH(BF591,LMH_KEY,0)),0))</f>
        <v>0</v>
      </c>
      <c r="CP591" s="21">
        <f>IF(BG591="",0,IFERROR(INDEX(LMH_STEP,MATCH(BG591,LMH_KEY,0)),0))</f>
        <v>0</v>
      </c>
      <c r="CQ591" s="21">
        <f>IF(BH591="",0,IFERROR(INDEX(LMH_STEP,MATCH(BH591,LMH_KEY,0)),0))</f>
        <v>0</v>
      </c>
      <c r="CR591" s="21">
        <f>IF(BI591&lt;&gt;"",IFERROR(INDEX(LMH_STEP,MATCH(BI591,LMH_KEY,0)),0),CK591)</f>
        <v>0</v>
      </c>
      <c r="CS591" s="21">
        <f>IF(BJ591&lt;&gt;"",IFERROR(INDEX(LMH_STEP,MATCH(BJ591,LMH_KEY,0)),0),CL591)</f>
        <v>0</v>
      </c>
      <c r="CT591" s="21">
        <f>IF(BK591&lt;&gt;"",IFERROR(INDEX(LMH_STEP,MATCH(BK591,LMH_KEY,0)),0),CM591)</f>
        <v>0</v>
      </c>
      <c r="CU591" s="21">
        <f>IF(BL591&lt;&gt;"",IFERROR(INDEX(LMH_STEP,MATCH(BL591,LMH_KEY,0)),0),CN591)</f>
        <v>0</v>
      </c>
      <c r="CV591" s="21">
        <f>IF(BM591&lt;&gt;"",IFERROR(INDEX(LMH_STEP,MATCH(BM591,LMH_KEY,0)),0),CO591)</f>
        <v>0</v>
      </c>
      <c r="CW591" s="21">
        <f>IF(BN591&lt;&gt;"",IFERROR(INDEX(LMH_STEP,MATCH(BN591,LMH_KEY,0)),0),CP591)</f>
        <v>0</v>
      </c>
      <c r="CX591" s="21">
        <f>IF(BO591&lt;&gt;"",IFERROR(INDEX(LMH_STEP,MATCH(BO591,LMH_KEY,0)),0),CQ591)</f>
        <v>0</v>
      </c>
      <c r="CY591" s="21">
        <f>COUNTA(BI591:BO591)+IF(BP591&lt;&gt;"",1,0)+IFERROR(INDEX(RM_LCNT,MATCH($U591,RM_KEY,0)),0)</f>
        <v>0</v>
      </c>
      <c r="CZ591" s="21">
        <f>IF((BW591+BX591+BY591+BZ591+CA591+CB591+CC591)=0,0,(BW591*CK591+BX591*CL591+BY591*CM591+BZ591*CN591+CA591*CO591+CB591*CP591+CC591*CQ591)/(BW591+BX591+BY591+BZ591+CA591+CB591+CC591))</f>
        <v>0</v>
      </c>
      <c r="DA591" s="21">
        <f>IF((CD591+CE591+CF591+CG591+CH591+CI591+CJ591)=0,0,(CD591*CR591+CE591*CS591+CF591*CT591+CG591*CU591+CH591*CV591+CI591*CW591+CJ591*CX591)/(CD591+CE591+CF591+CG591+CH591+CI591+CJ591))</f>
        <v>0</v>
      </c>
    </row>
    <row r="592" ht="70" customHeight="1">
      <c r="A592" s="59" t="inlineStr">
        <is>
          <t>iFile</t>
        </is>
      </c>
      <c r="B592" s="17" t="inlineStr">
        <is>
          <t>Technology</t>
        </is>
      </c>
      <c r="C592" s="17" t="n">
        <v>0</v>
      </c>
      <c r="D592" s="17" t="inlineStr">
        <is>
          <t>No Emp ID · external consultant</t>
        </is>
      </c>
      <c r="E592" s="17" t="inlineStr">
        <is>
          <t>Vivek Kumar Singh</t>
        </is>
      </c>
      <c r="F592" s="17" t="inlineStr">
        <is>
          <t>Consultant</t>
        </is>
      </c>
      <c r="G592" s="17" t="inlineStr">
        <is>
          <t>Not provided · HRIS</t>
        </is>
      </c>
      <c r="H592" s="17" t="n"/>
      <c r="I592" s="17" t="n"/>
      <c r="J592" s="17" t="n"/>
      <c r="K592" s="17" t="inlineStr">
        <is>
          <t>—</t>
        </is>
      </c>
      <c r="L592" s="82" t="n"/>
      <c r="M592" s="83" t="n"/>
      <c r="N592" s="83" t="n"/>
      <c r="O592" s="83" t="inlineStr">
        <is>
          <t>Latest rating: Not rated · manager</t>
        </is>
      </c>
      <c r="P592" s="83" t="n"/>
      <c r="Q592" s="84" t="inlineStr">
        <is>
          <t>Open ▸</t>
        </is>
      </c>
      <c r="R592" s="84" t="inlineStr">
        <is>
          <t>Card ▸</t>
        </is>
      </c>
      <c r="S592" s="85" t="inlineStr">
        <is>
          <t>Engineering &amp; Development</t>
        </is>
      </c>
      <c r="T592" s="86" t="inlineStr">
        <is>
          <t>Backend Development</t>
        </is>
      </c>
      <c r="U592" s="86" t="inlineStr">
        <is>
          <t>R031</t>
        </is>
      </c>
      <c r="V592" s="86" t="inlineStr">
        <is>
          <t>Backend Development · Consultant</t>
        </is>
      </c>
      <c r="W592" s="102" t="inlineStr">
        <is>
          <t>X1</t>
        </is>
      </c>
      <c r="X592" s="86" t="inlineStr">
        <is>
          <t>Band X · Consultant</t>
        </is>
      </c>
      <c r="Y592" s="86" t="inlineStr">
        <is>
          <t>Associate Consultant – Software Development</t>
        </is>
      </c>
      <c r="Z592" s="86" t="n"/>
      <c r="AA592" s="86" t="inlineStr">
        <is>
          <t>Placed at X1 by the evidence: six ratings × market-derived weights and rules R1–R13 · no move needed for the reporting line</t>
        </is>
      </c>
      <c r="AB592" s="86" t="n"/>
      <c r="AC592" s="88" t="n"/>
      <c r="AD592" s="21" t="n"/>
      <c r="AE592" s="21" t="n"/>
      <c r="AF592" s="21" t="n"/>
      <c r="AG592" s="89" t="str">
        <f>IFERROR(IF(INDEX(RM_I_C,MATCH($U592,RM_KEY,0))="","",INDEX(RM_I_C,MATCH($U592,RM_KEY,0))),"")</f>
        <v/>
      </c>
      <c r="AH592" s="90" t="str">
        <f>IFERROR(IF(INDEX(RM_I_Au,MATCH($U592,RM_KEY,0))="","",INDEX(RM_I_Au,MATCH($U592,RM_KEY,0))),"")</f>
        <v/>
      </c>
      <c r="AI592" s="90" t="str">
        <f>IFERROR(IF(INDEX(RM_I_Ac,MATCH($U592,RM_KEY,0))="","",INDEX(RM_I_Ac,MATCH($U592,RM_KEY,0))),"")</f>
        <v/>
      </c>
      <c r="AJ592" s="90" t="str">
        <f>IFERROR(IF(INDEX(RM_I_L,MATCH($U592,RM_KEY,0))="","",INDEX(RM_I_L,MATCH($U592,RM_KEY,0))),"")</f>
        <v/>
      </c>
      <c r="AK592" s="90" t="str">
        <f>IFERROR(IF(INDEX(RM_I_BI,MATCH($U592,RM_KEY,0))="","",INDEX(RM_I_BI,MATCH($U592,RM_KEY,0))),"")</f>
        <v/>
      </c>
      <c r="AL592" s="90" t="str">
        <f>IFERROR(IF(INDEX(RM_I_Exp,MATCH($U592,RM_KEY,0))="","",INDEX(RM_I_Exp,MATCH($U592,RM_KEY,0))),"")</f>
        <v/>
      </c>
      <c r="AM592" s="90" t="str">
        <f>IFERROR(IF(INDEX(RM_I_Edu,MATCH($U592,RM_KEY,0))="","",INDEX(RM_I_Edu,MATCH($U592,RM_KEY,0))),"")</f>
        <v/>
      </c>
      <c r="AN592" s="91" t="str">
        <f>IFERROR(IF(INDEX(RM_M_C,MATCH($U592,RM_KEY,0))="","",INDEX(RM_M_C,MATCH($U592,RM_KEY,0))),"")</f>
        <v/>
      </c>
      <c r="AO592" s="92" t="str">
        <f>IFERROR(IF(INDEX(RM_M_Au,MATCH($U592,RM_KEY,0))="","",INDEX(RM_M_Au,MATCH($U592,RM_KEY,0))),"")</f>
        <v/>
      </c>
      <c r="AP592" s="92" t="str">
        <f>IFERROR(IF(INDEX(RM_M_Ac,MATCH($U592,RM_KEY,0))="","",INDEX(RM_M_Ac,MATCH($U592,RM_KEY,0))),"")</f>
        <v/>
      </c>
      <c r="AQ592" s="92" t="str">
        <f>IFERROR(IF(INDEX(RM_M_L,MATCH($U592,RM_KEY,0))="","",INDEX(RM_M_L,MATCH($U592,RM_KEY,0))),"")</f>
        <v/>
      </c>
      <c r="AR592" s="92" t="str">
        <f>IFERROR(IF(INDEX(RM_M_BI,MATCH($U592,RM_KEY,0))="","",INDEX(RM_M_BI,MATCH($U592,RM_KEY,0))),"")</f>
        <v/>
      </c>
      <c r="AS592" s="92" t="str">
        <f>IFERROR(IF(INDEX(RM_M_Exp,MATCH($U592,RM_KEY,0))="","",INDEX(RM_M_Exp,MATCH($U592,RM_KEY,0))),"")</f>
        <v/>
      </c>
      <c r="AT592" s="92" t="str">
        <f>IFERROR(IF(INDEX(RM_M_Edu,MATCH($U592,RM_KEY,0))="","",INDEX(RM_M_Edu,MATCH($U592,RM_KEY,0))),"")</f>
        <v/>
      </c>
      <c r="AU592" s="93" t="str">
        <f>IFERROR(IF(INDEX(RM_L_C,MATCH($U592,RM_KEY,0))="","",INDEX(RM_L_C,MATCH($U592,RM_KEY,0))),"")</f>
        <v/>
      </c>
      <c r="AV592" s="94" t="str">
        <f>IFERROR(IF(INDEX(RM_L_Au,MATCH($U592,RM_KEY,0))="","",INDEX(RM_L_Au,MATCH($U592,RM_KEY,0))),"")</f>
        <v/>
      </c>
      <c r="AW592" s="94" t="str">
        <f>IFERROR(IF(INDEX(RM_L_Ac,MATCH($U592,RM_KEY,0))="","",INDEX(RM_L_Ac,MATCH($U592,RM_KEY,0))),"")</f>
        <v/>
      </c>
      <c r="AX592" s="94" t="str">
        <f>IFERROR(IF(INDEX(RM_L_L,MATCH($U592,RM_KEY,0))="","",INDEX(RM_L_L,MATCH($U592,RM_KEY,0))),"")</f>
        <v/>
      </c>
      <c r="AY592" s="94" t="str">
        <f>IFERROR(IF(INDEX(RM_L_BI,MATCH($U592,RM_KEY,0))="","",INDEX(RM_L_BI,MATCH($U592,RM_KEY,0))),"")</f>
        <v/>
      </c>
      <c r="AZ592" s="94" t="str">
        <f>IFERROR(IF(INDEX(RM_L_Exp,MATCH($U592,RM_KEY,0))="","",INDEX(RM_L_Exp,MATCH($U592,RM_KEY,0))),"")</f>
        <v/>
      </c>
      <c r="BA592" s="94" t="str">
        <f>IFERROR(IF(INDEX(RM_L_Edu,MATCH($U592,RM_KEY,0))="","",INDEX(RM_L_Edu,MATCH($U592,RM_KEY,0))),"")</f>
        <v/>
      </c>
      <c r="BB592" s="89" t="n"/>
      <c r="BC592" s="90" t="n"/>
      <c r="BD592" s="90" t="n"/>
      <c r="BE592" s="90" t="n"/>
      <c r="BF592" s="90" t="n"/>
      <c r="BG592" s="90" t="n"/>
      <c r="BH592" s="90" t="n"/>
      <c r="BI592" s="93" t="n"/>
      <c r="BJ592" s="94" t="n"/>
      <c r="BK592" s="94" t="n"/>
      <c r="BL592" s="94" t="n"/>
      <c r="BM592" s="94" t="n"/>
      <c r="BN592" s="94" t="n"/>
      <c r="BO592" s="94" t="n"/>
      <c r="BP592" s="63" t="n"/>
      <c r="BQ592" s="95" t="str">
        <f>IF(CY592=0,"",IF(BP592&lt;&gt;"",BP592,IF(LEFT(W592,1)="X",W592,IF(OR(W592="B+",W592="C+"),INDEX(LAD_PC,MAX(1,MIN(14,MATCH(W592,LAD_PC,0)+IF((DA592-CZ592)&gt;=0.5,1,IF((DA592-CZ592)&lt;=-0.5,-1,0))))),INDEX(LAD_STD,MAX(1,MIN(12,MATCH(W592,LAD_STD,0)+IF((DA592-CZ592)&gt;=0.5,1,IF((DA592-CZ592)&lt;=-0.5,-1,0)))))))))</f>
        <v/>
      </c>
      <c r="BR592" s="86" t="str">
        <f>IF(BQ592="","",IFERROR(CHOOSE(INDEX(B_RANK,MATCH(BQ592,B_LVL,0)),"Band A · Practitioner","Band B · Specialist / Manager","B+ · Player-Coach","Band C · Principal / Head","C+ · Player-Coach","Band D · Business leadership","Band E · Enterprise leadership"),"Band X · Consultant"))</f>
        <v/>
      </c>
      <c r="BS592" s="86" t="str">
        <f>IF(BQ592="","",IF(BQ592=W592,"• Same",IF(INDEX(B_VAL,MATCH(BQ592,B_LVL,0))&gt;INDEX(B_VAL,MATCH(W592,B_LVL,0)),"▲ Up","▼ Down")))</f>
        <v/>
      </c>
      <c r="BT592" s="95" t="str">
        <f>IF(BQ592&lt;&gt;"",BQ592,W592)</f>
        <v>X1</v>
      </c>
      <c r="BU592" s="86" t="str">
        <f>IFERROR(IF($H592="","—",IF(OR(LEFT(BT592,1)="X",LEFT(INDEX($BT$7:$BT$592,MATCH($H592,$D$7:$D$592,0)),1)="X"),"—",IF(AND(LEFT(BT592,1)="E",LEFT(INDEX($BT$7:$BT$592,MATCH($H592,$D$7:$D$592,0)),1)="E"),"Exception · Band E",IF(INDEX(B_VAL,MATCH(BT592,B_LVL,0))&gt;=INDEX(B_VAL,MATCH(INDEX($BT$7:$BT$592,MATCH($H592,$D$7:$D$592,0)),B_LVL,0)),"⚠ At or above the manager",IF(INDEX(B_RANK,MATCH(BT592,B_LVL,0))=INDEX(B_RANK,MATCH(INDEX($BT$7:$BT$592,MATCH($H592,$D$7:$D$592,0)),B_LVL,0)),"⚠ Same band as the manager","OK"))))),"—")</f>
        <v>—</v>
      </c>
      <c r="BV592" s="64" t="n"/>
      <c r="BW592" s="20">
        <f>IFERROR(INDEX(LMH_PTS,MATCH(AG592,LMH_KEY,0)),0)</f>
        <v>0</v>
      </c>
      <c r="BX592" s="21">
        <f>IFERROR(INDEX(LMH_PTS,MATCH(AH592,LMH_KEY,0)),0)</f>
        <v>0</v>
      </c>
      <c r="BY592" s="21">
        <f>IFERROR(INDEX(LMH_PTS,MATCH(AI592,LMH_KEY,0)),0)</f>
        <v>0</v>
      </c>
      <c r="BZ592" s="21">
        <f>IFERROR(INDEX(LMH_PTS,MATCH(AJ592,LMH_KEY,0)),0)</f>
        <v>0</v>
      </c>
      <c r="CA592" s="21">
        <f>IFERROR(INDEX(LMH_PTS,MATCH(AK592,LMH_KEY,0)),0)</f>
        <v>0</v>
      </c>
      <c r="CB592" s="21">
        <f>IFERROR(INDEX(LMH_PTS,MATCH(AL592,LMH_KEY,0)),0)</f>
        <v>0</v>
      </c>
      <c r="CC592" s="21">
        <f>IFERROR(INDEX(LMH_PTS,MATCH(AM592,LMH_KEY,0)),0)</f>
        <v>0</v>
      </c>
      <c r="CD592" s="21">
        <f>IFERROR(INDEX(LMH_PTS,MATCH(IF(AU592&lt;&gt;"",AU592,AG592),LMH_KEY,0)),0)</f>
        <v>0</v>
      </c>
      <c r="CE592" s="21">
        <f>IFERROR(INDEX(LMH_PTS,MATCH(IF(AV592&lt;&gt;"",AV592,AH592),LMH_KEY,0)),0)</f>
        <v>0</v>
      </c>
      <c r="CF592" s="21">
        <f>IFERROR(INDEX(LMH_PTS,MATCH(IF(AW592&lt;&gt;"",AW592,AI592),LMH_KEY,0)),0)</f>
        <v>0</v>
      </c>
      <c r="CG592" s="21">
        <f>IFERROR(INDEX(LMH_PTS,MATCH(IF(AX592&lt;&gt;"",AX592,AJ592),LMH_KEY,0)),0)</f>
        <v>0</v>
      </c>
      <c r="CH592" s="21">
        <f>IFERROR(INDEX(LMH_PTS,MATCH(IF(AY592&lt;&gt;"",AY592,AK592),LMH_KEY,0)),0)</f>
        <v>0</v>
      </c>
      <c r="CI592" s="21">
        <f>IFERROR(INDEX(LMH_PTS,MATCH(IF(AZ592&lt;&gt;"",AZ592,AL592),LMH_KEY,0)),0)</f>
        <v>0</v>
      </c>
      <c r="CJ592" s="21">
        <f>IFERROR(INDEX(LMH_PTS,MATCH(IF(BA592&lt;&gt;"",BA592,AM592),LMH_KEY,0)),0)</f>
        <v>0</v>
      </c>
      <c r="CK592" s="21">
        <f>IF(BB592="",0,IFERROR(INDEX(LMH_STEP,MATCH(BB592,LMH_KEY,0)),0))</f>
        <v>0</v>
      </c>
      <c r="CL592" s="21">
        <f>IF(BC592="",0,IFERROR(INDEX(LMH_STEP,MATCH(BC592,LMH_KEY,0)),0))</f>
        <v>0</v>
      </c>
      <c r="CM592" s="21">
        <f>IF(BD592="",0,IFERROR(INDEX(LMH_STEP,MATCH(BD592,LMH_KEY,0)),0))</f>
        <v>0</v>
      </c>
      <c r="CN592" s="21">
        <f>IF(BE592="",0,IFERROR(INDEX(LMH_STEP,MATCH(BE592,LMH_KEY,0)),0))</f>
        <v>0</v>
      </c>
      <c r="CO592" s="21">
        <f>IF(BF592="",0,IFERROR(INDEX(LMH_STEP,MATCH(BF592,LMH_KEY,0)),0))</f>
        <v>0</v>
      </c>
      <c r="CP592" s="21">
        <f>IF(BG592="",0,IFERROR(INDEX(LMH_STEP,MATCH(BG592,LMH_KEY,0)),0))</f>
        <v>0</v>
      </c>
      <c r="CQ592" s="21">
        <f>IF(BH592="",0,IFERROR(INDEX(LMH_STEP,MATCH(BH592,LMH_KEY,0)),0))</f>
        <v>0</v>
      </c>
      <c r="CR592" s="21">
        <f>IF(BI592&lt;&gt;"",IFERROR(INDEX(LMH_STEP,MATCH(BI592,LMH_KEY,0)),0),CK592)</f>
        <v>0</v>
      </c>
      <c r="CS592" s="21">
        <f>IF(BJ592&lt;&gt;"",IFERROR(INDEX(LMH_STEP,MATCH(BJ592,LMH_KEY,0)),0),CL592)</f>
        <v>0</v>
      </c>
      <c r="CT592" s="21">
        <f>IF(BK592&lt;&gt;"",IFERROR(INDEX(LMH_STEP,MATCH(BK592,LMH_KEY,0)),0),CM592)</f>
        <v>0</v>
      </c>
      <c r="CU592" s="21">
        <f>IF(BL592&lt;&gt;"",IFERROR(INDEX(LMH_STEP,MATCH(BL592,LMH_KEY,0)),0),CN592)</f>
        <v>0</v>
      </c>
      <c r="CV592" s="21">
        <f>IF(BM592&lt;&gt;"",IFERROR(INDEX(LMH_STEP,MATCH(BM592,LMH_KEY,0)),0),CO592)</f>
        <v>0</v>
      </c>
      <c r="CW592" s="21">
        <f>IF(BN592&lt;&gt;"",IFERROR(INDEX(LMH_STEP,MATCH(BN592,LMH_KEY,0)),0),CP592)</f>
        <v>0</v>
      </c>
      <c r="CX592" s="21">
        <f>IF(BO592&lt;&gt;"",IFERROR(INDEX(LMH_STEP,MATCH(BO592,LMH_KEY,0)),0),CQ592)</f>
        <v>0</v>
      </c>
      <c r="CY592" s="21">
        <f>COUNTA(BI592:BO592)+IF(BP592&lt;&gt;"",1,0)+IFERROR(INDEX(RM_LCNT,MATCH($U592,RM_KEY,0)),0)</f>
        <v>0</v>
      </c>
      <c r="CZ592" s="21">
        <f>IF((BW592+BX592+BY592+BZ592+CA592+CB592+CC592)=0,0,(BW592*CK592+BX592*CL592+BY592*CM592+BZ592*CN592+CA592*CO592+CB592*CP592+CC592*CQ592)/(BW592+BX592+BY592+BZ592+CA592+CB592+CC592))</f>
        <v>0</v>
      </c>
      <c r="DA592" s="21">
        <f>IF((CD592+CE592+CF592+CG592+CH592+CI592+CJ592)=0,0,(CD592*CR592+CE592*CS592+CF592*CT592+CG592*CU592+CH592*CV592+CI592*CW592+CJ592*CX592)/(CD592+CE592+CF592+CG592+CH592+CI592+CJ592))</f>
        <v>0</v>
      </c>
    </row>
  </sheetData>
  <autoFilter ref="A6:DA592"/>
  <mergeCells count="8">
    <mergeCell ref="P4:Q4"/>
    <mergeCell ref="E4:F4"/>
    <mergeCell ref="A4:D4"/>
    <mergeCell ref="M4:O4"/>
    <mergeCell ref="H4:I4"/>
    <mergeCell ref="K4:L4"/>
    <mergeCell ref="R4:S4"/>
    <mergeCell ref="A2:P2"/>
  </mergeCells>
  <dataValidations count="2">
    <dataValidation sqref="BI7:BO592" showDropDown="0" showInputMessage="0" showErrorMessage="0" allowBlank="1" type="list">
      <formula1>LIST_LMH</formula1>
    </dataValidation>
    <dataValidation sqref="BP7:BP592" showDropDown="0" showInputMessage="0" showErrorMessage="0" allowBlank="1" type="list">
      <formula1>LIST_LEVELS</formula1>
    </dataValidation>
  </dataValidations>
  <hyperlinks>
    <hyperlink xmlns:r="http://schemas.openxmlformats.org/officeDocument/2006/relationships" ref="Q1" r:id="rId1"/>
    <hyperlink xmlns:r="http://schemas.openxmlformats.org/officeDocument/2006/relationships" ref="Q7" r:id="rId2"/>
    <hyperlink xmlns:r="http://schemas.openxmlformats.org/officeDocument/2006/relationships" ref="R7" r:id="rId3"/>
    <hyperlink xmlns:r="http://schemas.openxmlformats.org/officeDocument/2006/relationships" ref="Q8" r:id="rId4"/>
    <hyperlink xmlns:r="http://schemas.openxmlformats.org/officeDocument/2006/relationships" ref="R8" r:id="rId5"/>
    <hyperlink xmlns:r="http://schemas.openxmlformats.org/officeDocument/2006/relationships" ref="Q9" r:id="rId6"/>
    <hyperlink xmlns:r="http://schemas.openxmlformats.org/officeDocument/2006/relationships" ref="R9" r:id="rId7"/>
    <hyperlink xmlns:r="http://schemas.openxmlformats.org/officeDocument/2006/relationships" ref="Q10" r:id="rId8"/>
    <hyperlink xmlns:r="http://schemas.openxmlformats.org/officeDocument/2006/relationships" ref="R10" r:id="rId9"/>
    <hyperlink xmlns:r="http://schemas.openxmlformats.org/officeDocument/2006/relationships" ref="Q11" r:id="rId10"/>
    <hyperlink xmlns:r="http://schemas.openxmlformats.org/officeDocument/2006/relationships" ref="R11" r:id="rId11"/>
    <hyperlink xmlns:r="http://schemas.openxmlformats.org/officeDocument/2006/relationships" ref="Q12" r:id="rId12"/>
    <hyperlink xmlns:r="http://schemas.openxmlformats.org/officeDocument/2006/relationships" ref="R12" r:id="rId13"/>
    <hyperlink xmlns:r="http://schemas.openxmlformats.org/officeDocument/2006/relationships" ref="Q13" r:id="rId14"/>
    <hyperlink xmlns:r="http://schemas.openxmlformats.org/officeDocument/2006/relationships" ref="R13" r:id="rId15"/>
    <hyperlink xmlns:r="http://schemas.openxmlformats.org/officeDocument/2006/relationships" ref="Q14" r:id="rId16"/>
    <hyperlink xmlns:r="http://schemas.openxmlformats.org/officeDocument/2006/relationships" ref="R14" r:id="rId17"/>
    <hyperlink xmlns:r="http://schemas.openxmlformats.org/officeDocument/2006/relationships" ref="Q15" r:id="rId18"/>
    <hyperlink xmlns:r="http://schemas.openxmlformats.org/officeDocument/2006/relationships" ref="R15" r:id="rId19"/>
    <hyperlink xmlns:r="http://schemas.openxmlformats.org/officeDocument/2006/relationships" ref="Q16" r:id="rId20"/>
    <hyperlink xmlns:r="http://schemas.openxmlformats.org/officeDocument/2006/relationships" ref="R16" r:id="rId21"/>
    <hyperlink xmlns:r="http://schemas.openxmlformats.org/officeDocument/2006/relationships" ref="Q17" r:id="rId22"/>
    <hyperlink xmlns:r="http://schemas.openxmlformats.org/officeDocument/2006/relationships" ref="R17" r:id="rId23"/>
    <hyperlink xmlns:r="http://schemas.openxmlformats.org/officeDocument/2006/relationships" ref="Q18" r:id="rId24"/>
    <hyperlink xmlns:r="http://schemas.openxmlformats.org/officeDocument/2006/relationships" ref="R18" r:id="rId25"/>
    <hyperlink xmlns:r="http://schemas.openxmlformats.org/officeDocument/2006/relationships" ref="Q19" r:id="rId26"/>
    <hyperlink xmlns:r="http://schemas.openxmlformats.org/officeDocument/2006/relationships" ref="R19" r:id="rId27"/>
    <hyperlink xmlns:r="http://schemas.openxmlformats.org/officeDocument/2006/relationships" ref="Q20" r:id="rId28"/>
    <hyperlink xmlns:r="http://schemas.openxmlformats.org/officeDocument/2006/relationships" ref="R20" r:id="rId29"/>
    <hyperlink xmlns:r="http://schemas.openxmlformats.org/officeDocument/2006/relationships" ref="Q21" r:id="rId30"/>
    <hyperlink xmlns:r="http://schemas.openxmlformats.org/officeDocument/2006/relationships" ref="R21" r:id="rId31"/>
    <hyperlink xmlns:r="http://schemas.openxmlformats.org/officeDocument/2006/relationships" ref="Q22" r:id="rId32"/>
    <hyperlink xmlns:r="http://schemas.openxmlformats.org/officeDocument/2006/relationships" ref="R22" r:id="rId33"/>
    <hyperlink xmlns:r="http://schemas.openxmlformats.org/officeDocument/2006/relationships" ref="Q23" r:id="rId34"/>
    <hyperlink xmlns:r="http://schemas.openxmlformats.org/officeDocument/2006/relationships" ref="R23" r:id="rId35"/>
    <hyperlink xmlns:r="http://schemas.openxmlformats.org/officeDocument/2006/relationships" ref="Q24" r:id="rId36"/>
    <hyperlink xmlns:r="http://schemas.openxmlformats.org/officeDocument/2006/relationships" ref="R24" r:id="rId37"/>
    <hyperlink xmlns:r="http://schemas.openxmlformats.org/officeDocument/2006/relationships" ref="Q25" r:id="rId38"/>
    <hyperlink xmlns:r="http://schemas.openxmlformats.org/officeDocument/2006/relationships" ref="R25" r:id="rId39"/>
    <hyperlink xmlns:r="http://schemas.openxmlformats.org/officeDocument/2006/relationships" ref="Q26" r:id="rId40"/>
    <hyperlink xmlns:r="http://schemas.openxmlformats.org/officeDocument/2006/relationships" ref="R26" r:id="rId41"/>
    <hyperlink xmlns:r="http://schemas.openxmlformats.org/officeDocument/2006/relationships" ref="Q27" r:id="rId42"/>
    <hyperlink xmlns:r="http://schemas.openxmlformats.org/officeDocument/2006/relationships" ref="R27" r:id="rId43"/>
    <hyperlink xmlns:r="http://schemas.openxmlformats.org/officeDocument/2006/relationships" ref="Q28" r:id="rId44"/>
    <hyperlink xmlns:r="http://schemas.openxmlformats.org/officeDocument/2006/relationships" ref="R28" r:id="rId45"/>
    <hyperlink xmlns:r="http://schemas.openxmlformats.org/officeDocument/2006/relationships" ref="Q29" r:id="rId46"/>
    <hyperlink xmlns:r="http://schemas.openxmlformats.org/officeDocument/2006/relationships" ref="R29" r:id="rId47"/>
    <hyperlink xmlns:r="http://schemas.openxmlformats.org/officeDocument/2006/relationships" ref="Q30" r:id="rId48"/>
    <hyperlink xmlns:r="http://schemas.openxmlformats.org/officeDocument/2006/relationships" ref="R30" r:id="rId49"/>
    <hyperlink xmlns:r="http://schemas.openxmlformats.org/officeDocument/2006/relationships" ref="Q31" r:id="rId50"/>
    <hyperlink xmlns:r="http://schemas.openxmlformats.org/officeDocument/2006/relationships" ref="R31" r:id="rId51"/>
    <hyperlink xmlns:r="http://schemas.openxmlformats.org/officeDocument/2006/relationships" ref="Q32" r:id="rId52"/>
    <hyperlink xmlns:r="http://schemas.openxmlformats.org/officeDocument/2006/relationships" ref="R32" r:id="rId53"/>
    <hyperlink xmlns:r="http://schemas.openxmlformats.org/officeDocument/2006/relationships" ref="Q33" r:id="rId54"/>
    <hyperlink xmlns:r="http://schemas.openxmlformats.org/officeDocument/2006/relationships" ref="R33" r:id="rId55"/>
    <hyperlink xmlns:r="http://schemas.openxmlformats.org/officeDocument/2006/relationships" ref="Q34" r:id="rId56"/>
    <hyperlink xmlns:r="http://schemas.openxmlformats.org/officeDocument/2006/relationships" ref="R34" r:id="rId57"/>
    <hyperlink xmlns:r="http://schemas.openxmlformats.org/officeDocument/2006/relationships" ref="Q35" r:id="rId58"/>
    <hyperlink xmlns:r="http://schemas.openxmlformats.org/officeDocument/2006/relationships" ref="R35" r:id="rId59"/>
    <hyperlink xmlns:r="http://schemas.openxmlformats.org/officeDocument/2006/relationships" ref="Q36" r:id="rId60"/>
    <hyperlink xmlns:r="http://schemas.openxmlformats.org/officeDocument/2006/relationships" ref="R36" r:id="rId61"/>
    <hyperlink xmlns:r="http://schemas.openxmlformats.org/officeDocument/2006/relationships" ref="Q37" r:id="rId62"/>
    <hyperlink xmlns:r="http://schemas.openxmlformats.org/officeDocument/2006/relationships" ref="R37" r:id="rId63"/>
    <hyperlink xmlns:r="http://schemas.openxmlformats.org/officeDocument/2006/relationships" ref="Q38" r:id="rId64"/>
    <hyperlink xmlns:r="http://schemas.openxmlformats.org/officeDocument/2006/relationships" ref="R38" r:id="rId65"/>
    <hyperlink xmlns:r="http://schemas.openxmlformats.org/officeDocument/2006/relationships" ref="Q39" r:id="rId66"/>
    <hyperlink xmlns:r="http://schemas.openxmlformats.org/officeDocument/2006/relationships" ref="R39" r:id="rId67"/>
    <hyperlink xmlns:r="http://schemas.openxmlformats.org/officeDocument/2006/relationships" ref="Q40" r:id="rId68"/>
    <hyperlink xmlns:r="http://schemas.openxmlformats.org/officeDocument/2006/relationships" ref="R40" r:id="rId69"/>
    <hyperlink xmlns:r="http://schemas.openxmlformats.org/officeDocument/2006/relationships" ref="Q41" r:id="rId70"/>
    <hyperlink xmlns:r="http://schemas.openxmlformats.org/officeDocument/2006/relationships" ref="R41" r:id="rId71"/>
    <hyperlink xmlns:r="http://schemas.openxmlformats.org/officeDocument/2006/relationships" ref="Q42" r:id="rId72"/>
    <hyperlink xmlns:r="http://schemas.openxmlformats.org/officeDocument/2006/relationships" ref="R42" r:id="rId73"/>
    <hyperlink xmlns:r="http://schemas.openxmlformats.org/officeDocument/2006/relationships" ref="Q43" r:id="rId74"/>
    <hyperlink xmlns:r="http://schemas.openxmlformats.org/officeDocument/2006/relationships" ref="R43" r:id="rId75"/>
    <hyperlink xmlns:r="http://schemas.openxmlformats.org/officeDocument/2006/relationships" ref="Q44" r:id="rId76"/>
    <hyperlink xmlns:r="http://schemas.openxmlformats.org/officeDocument/2006/relationships" ref="R44" r:id="rId77"/>
    <hyperlink xmlns:r="http://schemas.openxmlformats.org/officeDocument/2006/relationships" ref="Q45" r:id="rId78"/>
    <hyperlink xmlns:r="http://schemas.openxmlformats.org/officeDocument/2006/relationships" ref="R45" r:id="rId79"/>
    <hyperlink xmlns:r="http://schemas.openxmlformats.org/officeDocument/2006/relationships" ref="Q46" r:id="rId80"/>
    <hyperlink xmlns:r="http://schemas.openxmlformats.org/officeDocument/2006/relationships" ref="R46" r:id="rId81"/>
    <hyperlink xmlns:r="http://schemas.openxmlformats.org/officeDocument/2006/relationships" ref="Q47" r:id="rId82"/>
    <hyperlink xmlns:r="http://schemas.openxmlformats.org/officeDocument/2006/relationships" ref="R47" r:id="rId83"/>
    <hyperlink xmlns:r="http://schemas.openxmlformats.org/officeDocument/2006/relationships" ref="Q48" r:id="rId84"/>
    <hyperlink xmlns:r="http://schemas.openxmlformats.org/officeDocument/2006/relationships" ref="R48" r:id="rId85"/>
    <hyperlink xmlns:r="http://schemas.openxmlformats.org/officeDocument/2006/relationships" ref="Q49" r:id="rId86"/>
    <hyperlink xmlns:r="http://schemas.openxmlformats.org/officeDocument/2006/relationships" ref="R49" r:id="rId87"/>
    <hyperlink xmlns:r="http://schemas.openxmlformats.org/officeDocument/2006/relationships" ref="Q50" r:id="rId88"/>
    <hyperlink xmlns:r="http://schemas.openxmlformats.org/officeDocument/2006/relationships" ref="R50" r:id="rId89"/>
    <hyperlink xmlns:r="http://schemas.openxmlformats.org/officeDocument/2006/relationships" ref="Q51" r:id="rId90"/>
    <hyperlink xmlns:r="http://schemas.openxmlformats.org/officeDocument/2006/relationships" ref="R51" r:id="rId91"/>
    <hyperlink xmlns:r="http://schemas.openxmlformats.org/officeDocument/2006/relationships" ref="Q52" r:id="rId92"/>
    <hyperlink xmlns:r="http://schemas.openxmlformats.org/officeDocument/2006/relationships" ref="R52" r:id="rId93"/>
    <hyperlink xmlns:r="http://schemas.openxmlformats.org/officeDocument/2006/relationships" ref="Q53" r:id="rId94"/>
    <hyperlink xmlns:r="http://schemas.openxmlformats.org/officeDocument/2006/relationships" ref="R53" r:id="rId95"/>
    <hyperlink xmlns:r="http://schemas.openxmlformats.org/officeDocument/2006/relationships" ref="Q54" r:id="rId96"/>
    <hyperlink xmlns:r="http://schemas.openxmlformats.org/officeDocument/2006/relationships" ref="R54" r:id="rId97"/>
    <hyperlink xmlns:r="http://schemas.openxmlformats.org/officeDocument/2006/relationships" ref="Q55" r:id="rId98"/>
    <hyperlink xmlns:r="http://schemas.openxmlformats.org/officeDocument/2006/relationships" ref="R55" r:id="rId99"/>
    <hyperlink xmlns:r="http://schemas.openxmlformats.org/officeDocument/2006/relationships" ref="Q56" r:id="rId100"/>
    <hyperlink xmlns:r="http://schemas.openxmlformats.org/officeDocument/2006/relationships" ref="R56" r:id="rId101"/>
    <hyperlink xmlns:r="http://schemas.openxmlformats.org/officeDocument/2006/relationships" ref="Q57" r:id="rId102"/>
    <hyperlink xmlns:r="http://schemas.openxmlformats.org/officeDocument/2006/relationships" ref="R57" r:id="rId103"/>
    <hyperlink xmlns:r="http://schemas.openxmlformats.org/officeDocument/2006/relationships" ref="Q58" r:id="rId104"/>
    <hyperlink xmlns:r="http://schemas.openxmlformats.org/officeDocument/2006/relationships" ref="R58" r:id="rId105"/>
    <hyperlink xmlns:r="http://schemas.openxmlformats.org/officeDocument/2006/relationships" ref="Q59" r:id="rId106"/>
    <hyperlink xmlns:r="http://schemas.openxmlformats.org/officeDocument/2006/relationships" ref="R59" r:id="rId107"/>
    <hyperlink xmlns:r="http://schemas.openxmlformats.org/officeDocument/2006/relationships" ref="Q60" r:id="rId108"/>
    <hyperlink xmlns:r="http://schemas.openxmlformats.org/officeDocument/2006/relationships" ref="R60" r:id="rId109"/>
    <hyperlink xmlns:r="http://schemas.openxmlformats.org/officeDocument/2006/relationships" ref="Q61" r:id="rId110"/>
    <hyperlink xmlns:r="http://schemas.openxmlformats.org/officeDocument/2006/relationships" ref="R61" r:id="rId111"/>
    <hyperlink xmlns:r="http://schemas.openxmlformats.org/officeDocument/2006/relationships" ref="Q62" r:id="rId112"/>
    <hyperlink xmlns:r="http://schemas.openxmlformats.org/officeDocument/2006/relationships" ref="R62" r:id="rId113"/>
    <hyperlink xmlns:r="http://schemas.openxmlformats.org/officeDocument/2006/relationships" ref="Q63" r:id="rId114"/>
    <hyperlink xmlns:r="http://schemas.openxmlformats.org/officeDocument/2006/relationships" ref="R63" r:id="rId115"/>
    <hyperlink xmlns:r="http://schemas.openxmlformats.org/officeDocument/2006/relationships" ref="Q64" r:id="rId116"/>
    <hyperlink xmlns:r="http://schemas.openxmlformats.org/officeDocument/2006/relationships" ref="R64" r:id="rId117"/>
    <hyperlink xmlns:r="http://schemas.openxmlformats.org/officeDocument/2006/relationships" ref="Q65" r:id="rId118"/>
    <hyperlink xmlns:r="http://schemas.openxmlformats.org/officeDocument/2006/relationships" ref="R65" r:id="rId119"/>
    <hyperlink xmlns:r="http://schemas.openxmlformats.org/officeDocument/2006/relationships" ref="Q66" r:id="rId120"/>
    <hyperlink xmlns:r="http://schemas.openxmlformats.org/officeDocument/2006/relationships" ref="R66" r:id="rId121"/>
    <hyperlink xmlns:r="http://schemas.openxmlformats.org/officeDocument/2006/relationships" ref="Q67" r:id="rId122"/>
    <hyperlink xmlns:r="http://schemas.openxmlformats.org/officeDocument/2006/relationships" ref="R67" r:id="rId123"/>
    <hyperlink xmlns:r="http://schemas.openxmlformats.org/officeDocument/2006/relationships" ref="Q68" r:id="rId124"/>
    <hyperlink xmlns:r="http://schemas.openxmlformats.org/officeDocument/2006/relationships" ref="R68" r:id="rId125"/>
    <hyperlink xmlns:r="http://schemas.openxmlformats.org/officeDocument/2006/relationships" ref="Q69" r:id="rId126"/>
    <hyperlink xmlns:r="http://schemas.openxmlformats.org/officeDocument/2006/relationships" ref="R69" r:id="rId127"/>
    <hyperlink xmlns:r="http://schemas.openxmlformats.org/officeDocument/2006/relationships" ref="Q70" r:id="rId128"/>
    <hyperlink xmlns:r="http://schemas.openxmlformats.org/officeDocument/2006/relationships" ref="R70" r:id="rId129"/>
    <hyperlink xmlns:r="http://schemas.openxmlformats.org/officeDocument/2006/relationships" ref="Q71" r:id="rId130"/>
    <hyperlink xmlns:r="http://schemas.openxmlformats.org/officeDocument/2006/relationships" ref="R71" r:id="rId131"/>
    <hyperlink xmlns:r="http://schemas.openxmlformats.org/officeDocument/2006/relationships" ref="Q72" r:id="rId132"/>
    <hyperlink xmlns:r="http://schemas.openxmlformats.org/officeDocument/2006/relationships" ref="R72" r:id="rId133"/>
    <hyperlink xmlns:r="http://schemas.openxmlformats.org/officeDocument/2006/relationships" ref="Q73" r:id="rId134"/>
    <hyperlink xmlns:r="http://schemas.openxmlformats.org/officeDocument/2006/relationships" ref="R73" r:id="rId135"/>
    <hyperlink xmlns:r="http://schemas.openxmlformats.org/officeDocument/2006/relationships" ref="Q74" r:id="rId136"/>
    <hyperlink xmlns:r="http://schemas.openxmlformats.org/officeDocument/2006/relationships" ref="R74" r:id="rId137"/>
    <hyperlink xmlns:r="http://schemas.openxmlformats.org/officeDocument/2006/relationships" ref="Q75" r:id="rId138"/>
    <hyperlink xmlns:r="http://schemas.openxmlformats.org/officeDocument/2006/relationships" ref="R75" r:id="rId139"/>
    <hyperlink xmlns:r="http://schemas.openxmlformats.org/officeDocument/2006/relationships" ref="Q76" r:id="rId140"/>
    <hyperlink xmlns:r="http://schemas.openxmlformats.org/officeDocument/2006/relationships" ref="R76" r:id="rId141"/>
    <hyperlink xmlns:r="http://schemas.openxmlformats.org/officeDocument/2006/relationships" ref="Q77" r:id="rId142"/>
    <hyperlink xmlns:r="http://schemas.openxmlformats.org/officeDocument/2006/relationships" ref="R77" r:id="rId143"/>
    <hyperlink xmlns:r="http://schemas.openxmlformats.org/officeDocument/2006/relationships" ref="Q78" r:id="rId144"/>
    <hyperlink xmlns:r="http://schemas.openxmlformats.org/officeDocument/2006/relationships" ref="R78" r:id="rId145"/>
    <hyperlink xmlns:r="http://schemas.openxmlformats.org/officeDocument/2006/relationships" ref="Q79" r:id="rId146"/>
    <hyperlink xmlns:r="http://schemas.openxmlformats.org/officeDocument/2006/relationships" ref="R79" r:id="rId147"/>
    <hyperlink xmlns:r="http://schemas.openxmlformats.org/officeDocument/2006/relationships" ref="Q80" r:id="rId148"/>
    <hyperlink xmlns:r="http://schemas.openxmlformats.org/officeDocument/2006/relationships" ref="R80" r:id="rId149"/>
    <hyperlink xmlns:r="http://schemas.openxmlformats.org/officeDocument/2006/relationships" ref="Q81" r:id="rId150"/>
    <hyperlink xmlns:r="http://schemas.openxmlformats.org/officeDocument/2006/relationships" ref="R81" r:id="rId151"/>
    <hyperlink xmlns:r="http://schemas.openxmlformats.org/officeDocument/2006/relationships" ref="Q82" r:id="rId152"/>
    <hyperlink xmlns:r="http://schemas.openxmlformats.org/officeDocument/2006/relationships" ref="R82" r:id="rId153"/>
    <hyperlink xmlns:r="http://schemas.openxmlformats.org/officeDocument/2006/relationships" ref="Q83" r:id="rId154"/>
    <hyperlink xmlns:r="http://schemas.openxmlformats.org/officeDocument/2006/relationships" ref="R83" r:id="rId155"/>
    <hyperlink xmlns:r="http://schemas.openxmlformats.org/officeDocument/2006/relationships" ref="Q84" r:id="rId156"/>
    <hyperlink xmlns:r="http://schemas.openxmlformats.org/officeDocument/2006/relationships" ref="R84" r:id="rId157"/>
    <hyperlink xmlns:r="http://schemas.openxmlformats.org/officeDocument/2006/relationships" ref="Q85" r:id="rId158"/>
    <hyperlink xmlns:r="http://schemas.openxmlformats.org/officeDocument/2006/relationships" ref="R85" r:id="rId159"/>
    <hyperlink xmlns:r="http://schemas.openxmlformats.org/officeDocument/2006/relationships" ref="Q86" r:id="rId160"/>
    <hyperlink xmlns:r="http://schemas.openxmlformats.org/officeDocument/2006/relationships" ref="R86" r:id="rId161"/>
    <hyperlink xmlns:r="http://schemas.openxmlformats.org/officeDocument/2006/relationships" ref="Q87" r:id="rId162"/>
    <hyperlink xmlns:r="http://schemas.openxmlformats.org/officeDocument/2006/relationships" ref="R87" r:id="rId163"/>
    <hyperlink xmlns:r="http://schemas.openxmlformats.org/officeDocument/2006/relationships" ref="Q88" r:id="rId164"/>
    <hyperlink xmlns:r="http://schemas.openxmlformats.org/officeDocument/2006/relationships" ref="R88" r:id="rId165"/>
    <hyperlink xmlns:r="http://schemas.openxmlformats.org/officeDocument/2006/relationships" ref="Q89" r:id="rId166"/>
    <hyperlink xmlns:r="http://schemas.openxmlformats.org/officeDocument/2006/relationships" ref="R89" r:id="rId167"/>
    <hyperlink xmlns:r="http://schemas.openxmlformats.org/officeDocument/2006/relationships" ref="Q90" r:id="rId168"/>
    <hyperlink xmlns:r="http://schemas.openxmlformats.org/officeDocument/2006/relationships" ref="R90" r:id="rId169"/>
    <hyperlink xmlns:r="http://schemas.openxmlformats.org/officeDocument/2006/relationships" ref="Q91" r:id="rId170"/>
    <hyperlink xmlns:r="http://schemas.openxmlformats.org/officeDocument/2006/relationships" ref="R91" r:id="rId171"/>
    <hyperlink xmlns:r="http://schemas.openxmlformats.org/officeDocument/2006/relationships" ref="Q92" r:id="rId172"/>
    <hyperlink xmlns:r="http://schemas.openxmlformats.org/officeDocument/2006/relationships" ref="R92" r:id="rId173"/>
    <hyperlink xmlns:r="http://schemas.openxmlformats.org/officeDocument/2006/relationships" ref="Q93" r:id="rId174"/>
    <hyperlink xmlns:r="http://schemas.openxmlformats.org/officeDocument/2006/relationships" ref="R93" r:id="rId175"/>
    <hyperlink xmlns:r="http://schemas.openxmlformats.org/officeDocument/2006/relationships" ref="Q94" r:id="rId176"/>
    <hyperlink xmlns:r="http://schemas.openxmlformats.org/officeDocument/2006/relationships" ref="R94" r:id="rId177"/>
    <hyperlink xmlns:r="http://schemas.openxmlformats.org/officeDocument/2006/relationships" ref="Q95" r:id="rId178"/>
    <hyperlink xmlns:r="http://schemas.openxmlformats.org/officeDocument/2006/relationships" ref="R95" r:id="rId179"/>
    <hyperlink xmlns:r="http://schemas.openxmlformats.org/officeDocument/2006/relationships" ref="Q96" r:id="rId180"/>
    <hyperlink xmlns:r="http://schemas.openxmlformats.org/officeDocument/2006/relationships" ref="R96" r:id="rId181"/>
    <hyperlink xmlns:r="http://schemas.openxmlformats.org/officeDocument/2006/relationships" ref="Q97" r:id="rId182"/>
    <hyperlink xmlns:r="http://schemas.openxmlformats.org/officeDocument/2006/relationships" ref="R97" r:id="rId183"/>
    <hyperlink xmlns:r="http://schemas.openxmlformats.org/officeDocument/2006/relationships" ref="Q98" r:id="rId184"/>
    <hyperlink xmlns:r="http://schemas.openxmlformats.org/officeDocument/2006/relationships" ref="R98" r:id="rId185"/>
    <hyperlink xmlns:r="http://schemas.openxmlformats.org/officeDocument/2006/relationships" ref="Q99" r:id="rId186"/>
    <hyperlink xmlns:r="http://schemas.openxmlformats.org/officeDocument/2006/relationships" ref="R99" r:id="rId187"/>
    <hyperlink xmlns:r="http://schemas.openxmlformats.org/officeDocument/2006/relationships" ref="Q100" r:id="rId188"/>
    <hyperlink xmlns:r="http://schemas.openxmlformats.org/officeDocument/2006/relationships" ref="R100" r:id="rId189"/>
    <hyperlink xmlns:r="http://schemas.openxmlformats.org/officeDocument/2006/relationships" ref="Q101" r:id="rId190"/>
    <hyperlink xmlns:r="http://schemas.openxmlformats.org/officeDocument/2006/relationships" ref="R101" r:id="rId191"/>
    <hyperlink xmlns:r="http://schemas.openxmlformats.org/officeDocument/2006/relationships" ref="Q102" r:id="rId192"/>
    <hyperlink xmlns:r="http://schemas.openxmlformats.org/officeDocument/2006/relationships" ref="R102" r:id="rId193"/>
    <hyperlink xmlns:r="http://schemas.openxmlformats.org/officeDocument/2006/relationships" ref="Q103" r:id="rId194"/>
    <hyperlink xmlns:r="http://schemas.openxmlformats.org/officeDocument/2006/relationships" ref="R103" r:id="rId195"/>
    <hyperlink xmlns:r="http://schemas.openxmlformats.org/officeDocument/2006/relationships" ref="Q104" r:id="rId196"/>
    <hyperlink xmlns:r="http://schemas.openxmlformats.org/officeDocument/2006/relationships" ref="R104" r:id="rId197"/>
    <hyperlink xmlns:r="http://schemas.openxmlformats.org/officeDocument/2006/relationships" ref="Q105" r:id="rId198"/>
    <hyperlink xmlns:r="http://schemas.openxmlformats.org/officeDocument/2006/relationships" ref="R105" r:id="rId199"/>
    <hyperlink xmlns:r="http://schemas.openxmlformats.org/officeDocument/2006/relationships" ref="Q106" r:id="rId200"/>
    <hyperlink xmlns:r="http://schemas.openxmlformats.org/officeDocument/2006/relationships" ref="R106" r:id="rId201"/>
    <hyperlink xmlns:r="http://schemas.openxmlformats.org/officeDocument/2006/relationships" ref="Q107" r:id="rId202"/>
    <hyperlink xmlns:r="http://schemas.openxmlformats.org/officeDocument/2006/relationships" ref="R107" r:id="rId203"/>
    <hyperlink xmlns:r="http://schemas.openxmlformats.org/officeDocument/2006/relationships" ref="Q108" r:id="rId204"/>
    <hyperlink xmlns:r="http://schemas.openxmlformats.org/officeDocument/2006/relationships" ref="R108" r:id="rId205"/>
    <hyperlink xmlns:r="http://schemas.openxmlformats.org/officeDocument/2006/relationships" ref="Q109" r:id="rId206"/>
    <hyperlink xmlns:r="http://schemas.openxmlformats.org/officeDocument/2006/relationships" ref="R109" r:id="rId207"/>
    <hyperlink xmlns:r="http://schemas.openxmlformats.org/officeDocument/2006/relationships" ref="Q110" r:id="rId208"/>
    <hyperlink xmlns:r="http://schemas.openxmlformats.org/officeDocument/2006/relationships" ref="R110" r:id="rId209"/>
    <hyperlink xmlns:r="http://schemas.openxmlformats.org/officeDocument/2006/relationships" ref="Q111" r:id="rId210"/>
    <hyperlink xmlns:r="http://schemas.openxmlformats.org/officeDocument/2006/relationships" ref="R111" r:id="rId211"/>
    <hyperlink xmlns:r="http://schemas.openxmlformats.org/officeDocument/2006/relationships" ref="Q112" r:id="rId212"/>
    <hyperlink xmlns:r="http://schemas.openxmlformats.org/officeDocument/2006/relationships" ref="R112" r:id="rId213"/>
    <hyperlink xmlns:r="http://schemas.openxmlformats.org/officeDocument/2006/relationships" ref="Q113" r:id="rId214"/>
    <hyperlink xmlns:r="http://schemas.openxmlformats.org/officeDocument/2006/relationships" ref="R113" r:id="rId215"/>
    <hyperlink xmlns:r="http://schemas.openxmlformats.org/officeDocument/2006/relationships" ref="Q114" r:id="rId216"/>
    <hyperlink xmlns:r="http://schemas.openxmlformats.org/officeDocument/2006/relationships" ref="R114" r:id="rId217"/>
    <hyperlink xmlns:r="http://schemas.openxmlformats.org/officeDocument/2006/relationships" ref="Q115" r:id="rId218"/>
    <hyperlink xmlns:r="http://schemas.openxmlformats.org/officeDocument/2006/relationships" ref="R115" r:id="rId219"/>
    <hyperlink xmlns:r="http://schemas.openxmlformats.org/officeDocument/2006/relationships" ref="Q116" r:id="rId220"/>
    <hyperlink xmlns:r="http://schemas.openxmlformats.org/officeDocument/2006/relationships" ref="R116" r:id="rId221"/>
    <hyperlink xmlns:r="http://schemas.openxmlformats.org/officeDocument/2006/relationships" ref="Q117" r:id="rId222"/>
    <hyperlink xmlns:r="http://schemas.openxmlformats.org/officeDocument/2006/relationships" ref="R117" r:id="rId223"/>
    <hyperlink xmlns:r="http://schemas.openxmlformats.org/officeDocument/2006/relationships" ref="Q118" r:id="rId224"/>
    <hyperlink xmlns:r="http://schemas.openxmlformats.org/officeDocument/2006/relationships" ref="R118" r:id="rId225"/>
    <hyperlink xmlns:r="http://schemas.openxmlformats.org/officeDocument/2006/relationships" ref="Q119" r:id="rId226"/>
    <hyperlink xmlns:r="http://schemas.openxmlformats.org/officeDocument/2006/relationships" ref="R119" r:id="rId227"/>
    <hyperlink xmlns:r="http://schemas.openxmlformats.org/officeDocument/2006/relationships" ref="Q120" r:id="rId228"/>
    <hyperlink xmlns:r="http://schemas.openxmlformats.org/officeDocument/2006/relationships" ref="R120" r:id="rId229"/>
    <hyperlink xmlns:r="http://schemas.openxmlformats.org/officeDocument/2006/relationships" ref="Q121" r:id="rId230"/>
    <hyperlink xmlns:r="http://schemas.openxmlformats.org/officeDocument/2006/relationships" ref="R121" r:id="rId231"/>
    <hyperlink xmlns:r="http://schemas.openxmlformats.org/officeDocument/2006/relationships" ref="Q122" r:id="rId232"/>
    <hyperlink xmlns:r="http://schemas.openxmlformats.org/officeDocument/2006/relationships" ref="R122" r:id="rId233"/>
    <hyperlink xmlns:r="http://schemas.openxmlformats.org/officeDocument/2006/relationships" ref="Q123" r:id="rId234"/>
    <hyperlink xmlns:r="http://schemas.openxmlformats.org/officeDocument/2006/relationships" ref="R123" r:id="rId235"/>
    <hyperlink xmlns:r="http://schemas.openxmlformats.org/officeDocument/2006/relationships" ref="Q124" r:id="rId236"/>
    <hyperlink xmlns:r="http://schemas.openxmlformats.org/officeDocument/2006/relationships" ref="R124" r:id="rId237"/>
    <hyperlink xmlns:r="http://schemas.openxmlformats.org/officeDocument/2006/relationships" ref="Q125" r:id="rId238"/>
    <hyperlink xmlns:r="http://schemas.openxmlformats.org/officeDocument/2006/relationships" ref="R125" r:id="rId239"/>
    <hyperlink xmlns:r="http://schemas.openxmlformats.org/officeDocument/2006/relationships" ref="Q126" r:id="rId240"/>
    <hyperlink xmlns:r="http://schemas.openxmlformats.org/officeDocument/2006/relationships" ref="R126" r:id="rId241"/>
    <hyperlink xmlns:r="http://schemas.openxmlformats.org/officeDocument/2006/relationships" ref="Q127" r:id="rId242"/>
    <hyperlink xmlns:r="http://schemas.openxmlformats.org/officeDocument/2006/relationships" ref="R127" r:id="rId243"/>
    <hyperlink xmlns:r="http://schemas.openxmlformats.org/officeDocument/2006/relationships" ref="Q128" r:id="rId244"/>
    <hyperlink xmlns:r="http://schemas.openxmlformats.org/officeDocument/2006/relationships" ref="R128" r:id="rId245"/>
    <hyperlink xmlns:r="http://schemas.openxmlformats.org/officeDocument/2006/relationships" ref="Q129" r:id="rId246"/>
    <hyperlink xmlns:r="http://schemas.openxmlformats.org/officeDocument/2006/relationships" ref="R129" r:id="rId247"/>
    <hyperlink xmlns:r="http://schemas.openxmlformats.org/officeDocument/2006/relationships" ref="Q130" r:id="rId248"/>
    <hyperlink xmlns:r="http://schemas.openxmlformats.org/officeDocument/2006/relationships" ref="R130" r:id="rId249"/>
    <hyperlink xmlns:r="http://schemas.openxmlformats.org/officeDocument/2006/relationships" ref="Q131" r:id="rId250"/>
    <hyperlink xmlns:r="http://schemas.openxmlformats.org/officeDocument/2006/relationships" ref="R131" r:id="rId251"/>
    <hyperlink xmlns:r="http://schemas.openxmlformats.org/officeDocument/2006/relationships" ref="Q132" r:id="rId252"/>
    <hyperlink xmlns:r="http://schemas.openxmlformats.org/officeDocument/2006/relationships" ref="R132" r:id="rId253"/>
    <hyperlink xmlns:r="http://schemas.openxmlformats.org/officeDocument/2006/relationships" ref="Q133" r:id="rId254"/>
    <hyperlink xmlns:r="http://schemas.openxmlformats.org/officeDocument/2006/relationships" ref="R133" r:id="rId255"/>
    <hyperlink xmlns:r="http://schemas.openxmlformats.org/officeDocument/2006/relationships" ref="Q134" r:id="rId256"/>
    <hyperlink xmlns:r="http://schemas.openxmlformats.org/officeDocument/2006/relationships" ref="R134" r:id="rId257"/>
    <hyperlink xmlns:r="http://schemas.openxmlformats.org/officeDocument/2006/relationships" ref="Q135" r:id="rId258"/>
    <hyperlink xmlns:r="http://schemas.openxmlformats.org/officeDocument/2006/relationships" ref="R135" r:id="rId259"/>
    <hyperlink xmlns:r="http://schemas.openxmlformats.org/officeDocument/2006/relationships" ref="Q136" r:id="rId260"/>
    <hyperlink xmlns:r="http://schemas.openxmlformats.org/officeDocument/2006/relationships" ref="R136" r:id="rId261"/>
    <hyperlink xmlns:r="http://schemas.openxmlformats.org/officeDocument/2006/relationships" ref="Q137" r:id="rId262"/>
    <hyperlink xmlns:r="http://schemas.openxmlformats.org/officeDocument/2006/relationships" ref="R137" r:id="rId263"/>
    <hyperlink xmlns:r="http://schemas.openxmlformats.org/officeDocument/2006/relationships" ref="Q138" r:id="rId264"/>
    <hyperlink xmlns:r="http://schemas.openxmlformats.org/officeDocument/2006/relationships" ref="R138" r:id="rId265"/>
    <hyperlink xmlns:r="http://schemas.openxmlformats.org/officeDocument/2006/relationships" ref="Q139" r:id="rId266"/>
    <hyperlink xmlns:r="http://schemas.openxmlformats.org/officeDocument/2006/relationships" ref="R139" r:id="rId267"/>
    <hyperlink xmlns:r="http://schemas.openxmlformats.org/officeDocument/2006/relationships" ref="Q140" r:id="rId268"/>
    <hyperlink xmlns:r="http://schemas.openxmlformats.org/officeDocument/2006/relationships" ref="R140" r:id="rId269"/>
    <hyperlink xmlns:r="http://schemas.openxmlformats.org/officeDocument/2006/relationships" ref="Q141" r:id="rId270"/>
    <hyperlink xmlns:r="http://schemas.openxmlformats.org/officeDocument/2006/relationships" ref="R141" r:id="rId271"/>
    <hyperlink xmlns:r="http://schemas.openxmlformats.org/officeDocument/2006/relationships" ref="Q142" r:id="rId272"/>
    <hyperlink xmlns:r="http://schemas.openxmlformats.org/officeDocument/2006/relationships" ref="R142" r:id="rId273"/>
    <hyperlink xmlns:r="http://schemas.openxmlformats.org/officeDocument/2006/relationships" ref="Q143" r:id="rId274"/>
    <hyperlink xmlns:r="http://schemas.openxmlformats.org/officeDocument/2006/relationships" ref="R143" r:id="rId275"/>
    <hyperlink xmlns:r="http://schemas.openxmlformats.org/officeDocument/2006/relationships" ref="Q144" r:id="rId276"/>
    <hyperlink xmlns:r="http://schemas.openxmlformats.org/officeDocument/2006/relationships" ref="R144" r:id="rId277"/>
    <hyperlink xmlns:r="http://schemas.openxmlformats.org/officeDocument/2006/relationships" ref="Q145" r:id="rId278"/>
    <hyperlink xmlns:r="http://schemas.openxmlformats.org/officeDocument/2006/relationships" ref="R145" r:id="rId279"/>
    <hyperlink xmlns:r="http://schemas.openxmlformats.org/officeDocument/2006/relationships" ref="Q146" r:id="rId280"/>
    <hyperlink xmlns:r="http://schemas.openxmlformats.org/officeDocument/2006/relationships" ref="R146" r:id="rId281"/>
    <hyperlink xmlns:r="http://schemas.openxmlformats.org/officeDocument/2006/relationships" ref="Q147" r:id="rId282"/>
    <hyperlink xmlns:r="http://schemas.openxmlformats.org/officeDocument/2006/relationships" ref="R147" r:id="rId283"/>
    <hyperlink xmlns:r="http://schemas.openxmlformats.org/officeDocument/2006/relationships" ref="Q148" r:id="rId284"/>
    <hyperlink xmlns:r="http://schemas.openxmlformats.org/officeDocument/2006/relationships" ref="R148" r:id="rId285"/>
    <hyperlink xmlns:r="http://schemas.openxmlformats.org/officeDocument/2006/relationships" ref="Q149" r:id="rId286"/>
    <hyperlink xmlns:r="http://schemas.openxmlformats.org/officeDocument/2006/relationships" ref="R149" r:id="rId287"/>
    <hyperlink xmlns:r="http://schemas.openxmlformats.org/officeDocument/2006/relationships" ref="Q150" r:id="rId288"/>
    <hyperlink xmlns:r="http://schemas.openxmlformats.org/officeDocument/2006/relationships" ref="R150" r:id="rId289"/>
    <hyperlink xmlns:r="http://schemas.openxmlformats.org/officeDocument/2006/relationships" ref="Q151" r:id="rId290"/>
    <hyperlink xmlns:r="http://schemas.openxmlformats.org/officeDocument/2006/relationships" ref="R151" r:id="rId291"/>
    <hyperlink xmlns:r="http://schemas.openxmlformats.org/officeDocument/2006/relationships" ref="Q152" r:id="rId292"/>
    <hyperlink xmlns:r="http://schemas.openxmlformats.org/officeDocument/2006/relationships" ref="R152" r:id="rId293"/>
    <hyperlink xmlns:r="http://schemas.openxmlformats.org/officeDocument/2006/relationships" ref="Q153" r:id="rId294"/>
    <hyperlink xmlns:r="http://schemas.openxmlformats.org/officeDocument/2006/relationships" ref="R153" r:id="rId295"/>
    <hyperlink xmlns:r="http://schemas.openxmlformats.org/officeDocument/2006/relationships" ref="Q154" r:id="rId296"/>
    <hyperlink xmlns:r="http://schemas.openxmlformats.org/officeDocument/2006/relationships" ref="R154" r:id="rId297"/>
    <hyperlink xmlns:r="http://schemas.openxmlformats.org/officeDocument/2006/relationships" ref="Q155" r:id="rId298"/>
    <hyperlink xmlns:r="http://schemas.openxmlformats.org/officeDocument/2006/relationships" ref="R155" r:id="rId299"/>
    <hyperlink xmlns:r="http://schemas.openxmlformats.org/officeDocument/2006/relationships" ref="Q156" r:id="rId300"/>
    <hyperlink xmlns:r="http://schemas.openxmlformats.org/officeDocument/2006/relationships" ref="R156" r:id="rId301"/>
    <hyperlink xmlns:r="http://schemas.openxmlformats.org/officeDocument/2006/relationships" ref="Q157" r:id="rId302"/>
    <hyperlink xmlns:r="http://schemas.openxmlformats.org/officeDocument/2006/relationships" ref="R157" r:id="rId303"/>
    <hyperlink xmlns:r="http://schemas.openxmlformats.org/officeDocument/2006/relationships" ref="Q158" r:id="rId304"/>
    <hyperlink xmlns:r="http://schemas.openxmlformats.org/officeDocument/2006/relationships" ref="R158" r:id="rId305"/>
    <hyperlink xmlns:r="http://schemas.openxmlformats.org/officeDocument/2006/relationships" ref="Q159" r:id="rId306"/>
    <hyperlink xmlns:r="http://schemas.openxmlformats.org/officeDocument/2006/relationships" ref="R159" r:id="rId307"/>
    <hyperlink xmlns:r="http://schemas.openxmlformats.org/officeDocument/2006/relationships" ref="Q160" r:id="rId308"/>
    <hyperlink xmlns:r="http://schemas.openxmlformats.org/officeDocument/2006/relationships" ref="R160" r:id="rId309"/>
    <hyperlink xmlns:r="http://schemas.openxmlformats.org/officeDocument/2006/relationships" ref="Q161" r:id="rId310"/>
    <hyperlink xmlns:r="http://schemas.openxmlformats.org/officeDocument/2006/relationships" ref="R161" r:id="rId311"/>
    <hyperlink xmlns:r="http://schemas.openxmlformats.org/officeDocument/2006/relationships" ref="Q162" r:id="rId312"/>
    <hyperlink xmlns:r="http://schemas.openxmlformats.org/officeDocument/2006/relationships" ref="R162" r:id="rId313"/>
    <hyperlink xmlns:r="http://schemas.openxmlformats.org/officeDocument/2006/relationships" ref="Q163" r:id="rId314"/>
    <hyperlink xmlns:r="http://schemas.openxmlformats.org/officeDocument/2006/relationships" ref="R163" r:id="rId315"/>
    <hyperlink xmlns:r="http://schemas.openxmlformats.org/officeDocument/2006/relationships" ref="Q164" r:id="rId316"/>
    <hyperlink xmlns:r="http://schemas.openxmlformats.org/officeDocument/2006/relationships" ref="R164" r:id="rId317"/>
    <hyperlink xmlns:r="http://schemas.openxmlformats.org/officeDocument/2006/relationships" ref="Q165" r:id="rId318"/>
    <hyperlink xmlns:r="http://schemas.openxmlformats.org/officeDocument/2006/relationships" ref="R165" r:id="rId319"/>
    <hyperlink xmlns:r="http://schemas.openxmlformats.org/officeDocument/2006/relationships" ref="Q166" r:id="rId320"/>
    <hyperlink xmlns:r="http://schemas.openxmlformats.org/officeDocument/2006/relationships" ref="R166" r:id="rId321"/>
    <hyperlink xmlns:r="http://schemas.openxmlformats.org/officeDocument/2006/relationships" ref="Q167" r:id="rId322"/>
    <hyperlink xmlns:r="http://schemas.openxmlformats.org/officeDocument/2006/relationships" ref="R167" r:id="rId323"/>
    <hyperlink xmlns:r="http://schemas.openxmlformats.org/officeDocument/2006/relationships" ref="Q168" r:id="rId324"/>
    <hyperlink xmlns:r="http://schemas.openxmlformats.org/officeDocument/2006/relationships" ref="R168" r:id="rId325"/>
    <hyperlink xmlns:r="http://schemas.openxmlformats.org/officeDocument/2006/relationships" ref="Q169" r:id="rId326"/>
    <hyperlink xmlns:r="http://schemas.openxmlformats.org/officeDocument/2006/relationships" ref="R169" r:id="rId327"/>
    <hyperlink xmlns:r="http://schemas.openxmlformats.org/officeDocument/2006/relationships" ref="Q170" r:id="rId328"/>
    <hyperlink xmlns:r="http://schemas.openxmlformats.org/officeDocument/2006/relationships" ref="R170" r:id="rId329"/>
    <hyperlink xmlns:r="http://schemas.openxmlformats.org/officeDocument/2006/relationships" ref="Q171" r:id="rId330"/>
    <hyperlink xmlns:r="http://schemas.openxmlformats.org/officeDocument/2006/relationships" ref="R171" r:id="rId331"/>
    <hyperlink xmlns:r="http://schemas.openxmlformats.org/officeDocument/2006/relationships" ref="Q172" r:id="rId332"/>
    <hyperlink xmlns:r="http://schemas.openxmlformats.org/officeDocument/2006/relationships" ref="R172" r:id="rId333"/>
    <hyperlink xmlns:r="http://schemas.openxmlformats.org/officeDocument/2006/relationships" ref="Q173" r:id="rId334"/>
    <hyperlink xmlns:r="http://schemas.openxmlformats.org/officeDocument/2006/relationships" ref="R173" r:id="rId335"/>
    <hyperlink xmlns:r="http://schemas.openxmlformats.org/officeDocument/2006/relationships" ref="Q174" r:id="rId336"/>
    <hyperlink xmlns:r="http://schemas.openxmlformats.org/officeDocument/2006/relationships" ref="R174" r:id="rId337"/>
    <hyperlink xmlns:r="http://schemas.openxmlformats.org/officeDocument/2006/relationships" ref="Q175" r:id="rId338"/>
    <hyperlink xmlns:r="http://schemas.openxmlformats.org/officeDocument/2006/relationships" ref="R175" r:id="rId339"/>
    <hyperlink xmlns:r="http://schemas.openxmlformats.org/officeDocument/2006/relationships" ref="Q176" r:id="rId340"/>
    <hyperlink xmlns:r="http://schemas.openxmlformats.org/officeDocument/2006/relationships" ref="R176" r:id="rId341"/>
    <hyperlink xmlns:r="http://schemas.openxmlformats.org/officeDocument/2006/relationships" ref="Q177" r:id="rId342"/>
    <hyperlink xmlns:r="http://schemas.openxmlformats.org/officeDocument/2006/relationships" ref="R177" r:id="rId343"/>
    <hyperlink xmlns:r="http://schemas.openxmlformats.org/officeDocument/2006/relationships" ref="Q178" r:id="rId344"/>
    <hyperlink xmlns:r="http://schemas.openxmlformats.org/officeDocument/2006/relationships" ref="R178" r:id="rId345"/>
    <hyperlink xmlns:r="http://schemas.openxmlformats.org/officeDocument/2006/relationships" ref="Q179" r:id="rId346"/>
    <hyperlink xmlns:r="http://schemas.openxmlformats.org/officeDocument/2006/relationships" ref="R179" r:id="rId347"/>
    <hyperlink xmlns:r="http://schemas.openxmlformats.org/officeDocument/2006/relationships" ref="Q180" r:id="rId348"/>
    <hyperlink xmlns:r="http://schemas.openxmlformats.org/officeDocument/2006/relationships" ref="R180" r:id="rId349"/>
    <hyperlink xmlns:r="http://schemas.openxmlformats.org/officeDocument/2006/relationships" ref="Q181" r:id="rId350"/>
    <hyperlink xmlns:r="http://schemas.openxmlformats.org/officeDocument/2006/relationships" ref="R181" r:id="rId351"/>
    <hyperlink xmlns:r="http://schemas.openxmlformats.org/officeDocument/2006/relationships" ref="Q182" r:id="rId352"/>
    <hyperlink xmlns:r="http://schemas.openxmlformats.org/officeDocument/2006/relationships" ref="R182" r:id="rId353"/>
    <hyperlink xmlns:r="http://schemas.openxmlformats.org/officeDocument/2006/relationships" ref="Q183" r:id="rId354"/>
    <hyperlink xmlns:r="http://schemas.openxmlformats.org/officeDocument/2006/relationships" ref="R183" r:id="rId355"/>
    <hyperlink xmlns:r="http://schemas.openxmlformats.org/officeDocument/2006/relationships" ref="Q184" r:id="rId356"/>
    <hyperlink xmlns:r="http://schemas.openxmlformats.org/officeDocument/2006/relationships" ref="R184" r:id="rId357"/>
    <hyperlink xmlns:r="http://schemas.openxmlformats.org/officeDocument/2006/relationships" ref="Q185" r:id="rId358"/>
    <hyperlink xmlns:r="http://schemas.openxmlformats.org/officeDocument/2006/relationships" ref="R185" r:id="rId359"/>
    <hyperlink xmlns:r="http://schemas.openxmlformats.org/officeDocument/2006/relationships" ref="Q186" r:id="rId360"/>
    <hyperlink xmlns:r="http://schemas.openxmlformats.org/officeDocument/2006/relationships" ref="R186" r:id="rId361"/>
    <hyperlink xmlns:r="http://schemas.openxmlformats.org/officeDocument/2006/relationships" ref="Q187" r:id="rId362"/>
    <hyperlink xmlns:r="http://schemas.openxmlformats.org/officeDocument/2006/relationships" ref="R187" r:id="rId363"/>
    <hyperlink xmlns:r="http://schemas.openxmlformats.org/officeDocument/2006/relationships" ref="Q188" r:id="rId364"/>
    <hyperlink xmlns:r="http://schemas.openxmlformats.org/officeDocument/2006/relationships" ref="R188" r:id="rId365"/>
    <hyperlink xmlns:r="http://schemas.openxmlformats.org/officeDocument/2006/relationships" ref="Q189" r:id="rId366"/>
    <hyperlink xmlns:r="http://schemas.openxmlformats.org/officeDocument/2006/relationships" ref="R189" r:id="rId367"/>
    <hyperlink xmlns:r="http://schemas.openxmlformats.org/officeDocument/2006/relationships" ref="Q190" r:id="rId368"/>
    <hyperlink xmlns:r="http://schemas.openxmlformats.org/officeDocument/2006/relationships" ref="R190" r:id="rId369"/>
    <hyperlink xmlns:r="http://schemas.openxmlformats.org/officeDocument/2006/relationships" ref="Q191" r:id="rId370"/>
    <hyperlink xmlns:r="http://schemas.openxmlformats.org/officeDocument/2006/relationships" ref="R191" r:id="rId371"/>
    <hyperlink xmlns:r="http://schemas.openxmlformats.org/officeDocument/2006/relationships" ref="Q192" r:id="rId372"/>
    <hyperlink xmlns:r="http://schemas.openxmlformats.org/officeDocument/2006/relationships" ref="R192" r:id="rId373"/>
    <hyperlink xmlns:r="http://schemas.openxmlformats.org/officeDocument/2006/relationships" ref="Q193" r:id="rId374"/>
    <hyperlink xmlns:r="http://schemas.openxmlformats.org/officeDocument/2006/relationships" ref="R193" r:id="rId375"/>
    <hyperlink xmlns:r="http://schemas.openxmlformats.org/officeDocument/2006/relationships" ref="Q194" r:id="rId376"/>
    <hyperlink xmlns:r="http://schemas.openxmlformats.org/officeDocument/2006/relationships" ref="R194" r:id="rId377"/>
    <hyperlink xmlns:r="http://schemas.openxmlformats.org/officeDocument/2006/relationships" ref="Q195" r:id="rId378"/>
    <hyperlink xmlns:r="http://schemas.openxmlformats.org/officeDocument/2006/relationships" ref="R195" r:id="rId379"/>
    <hyperlink xmlns:r="http://schemas.openxmlformats.org/officeDocument/2006/relationships" ref="Q196" r:id="rId380"/>
    <hyperlink xmlns:r="http://schemas.openxmlformats.org/officeDocument/2006/relationships" ref="R196" r:id="rId381"/>
    <hyperlink xmlns:r="http://schemas.openxmlformats.org/officeDocument/2006/relationships" ref="Q197" r:id="rId382"/>
    <hyperlink xmlns:r="http://schemas.openxmlformats.org/officeDocument/2006/relationships" ref="R197" r:id="rId383"/>
    <hyperlink xmlns:r="http://schemas.openxmlformats.org/officeDocument/2006/relationships" ref="Q198" r:id="rId384"/>
    <hyperlink xmlns:r="http://schemas.openxmlformats.org/officeDocument/2006/relationships" ref="R198" r:id="rId385"/>
    <hyperlink xmlns:r="http://schemas.openxmlformats.org/officeDocument/2006/relationships" ref="Q199" r:id="rId386"/>
    <hyperlink xmlns:r="http://schemas.openxmlformats.org/officeDocument/2006/relationships" ref="R199" r:id="rId387"/>
    <hyperlink xmlns:r="http://schemas.openxmlformats.org/officeDocument/2006/relationships" ref="Q200" r:id="rId388"/>
    <hyperlink xmlns:r="http://schemas.openxmlformats.org/officeDocument/2006/relationships" ref="R200" r:id="rId389"/>
    <hyperlink xmlns:r="http://schemas.openxmlformats.org/officeDocument/2006/relationships" ref="Q201" r:id="rId390"/>
    <hyperlink xmlns:r="http://schemas.openxmlformats.org/officeDocument/2006/relationships" ref="R201" r:id="rId391"/>
    <hyperlink xmlns:r="http://schemas.openxmlformats.org/officeDocument/2006/relationships" ref="Q202" r:id="rId392"/>
    <hyperlink xmlns:r="http://schemas.openxmlformats.org/officeDocument/2006/relationships" ref="R202" r:id="rId393"/>
    <hyperlink xmlns:r="http://schemas.openxmlformats.org/officeDocument/2006/relationships" ref="Q203" r:id="rId394"/>
    <hyperlink xmlns:r="http://schemas.openxmlformats.org/officeDocument/2006/relationships" ref="R203" r:id="rId395"/>
    <hyperlink xmlns:r="http://schemas.openxmlformats.org/officeDocument/2006/relationships" ref="Q204" r:id="rId396"/>
    <hyperlink xmlns:r="http://schemas.openxmlformats.org/officeDocument/2006/relationships" ref="R204" r:id="rId397"/>
    <hyperlink xmlns:r="http://schemas.openxmlformats.org/officeDocument/2006/relationships" ref="Q205" r:id="rId398"/>
    <hyperlink xmlns:r="http://schemas.openxmlformats.org/officeDocument/2006/relationships" ref="R205" r:id="rId399"/>
    <hyperlink xmlns:r="http://schemas.openxmlformats.org/officeDocument/2006/relationships" ref="Q206" r:id="rId400"/>
    <hyperlink xmlns:r="http://schemas.openxmlformats.org/officeDocument/2006/relationships" ref="R206" r:id="rId401"/>
    <hyperlink xmlns:r="http://schemas.openxmlformats.org/officeDocument/2006/relationships" ref="Q207" r:id="rId402"/>
    <hyperlink xmlns:r="http://schemas.openxmlformats.org/officeDocument/2006/relationships" ref="R207" r:id="rId403"/>
    <hyperlink xmlns:r="http://schemas.openxmlformats.org/officeDocument/2006/relationships" ref="Q208" r:id="rId404"/>
    <hyperlink xmlns:r="http://schemas.openxmlformats.org/officeDocument/2006/relationships" ref="R208" r:id="rId405"/>
    <hyperlink xmlns:r="http://schemas.openxmlformats.org/officeDocument/2006/relationships" ref="Q209" r:id="rId406"/>
    <hyperlink xmlns:r="http://schemas.openxmlformats.org/officeDocument/2006/relationships" ref="R209" r:id="rId407"/>
    <hyperlink xmlns:r="http://schemas.openxmlformats.org/officeDocument/2006/relationships" ref="Q210" r:id="rId408"/>
    <hyperlink xmlns:r="http://schemas.openxmlformats.org/officeDocument/2006/relationships" ref="R210" r:id="rId409"/>
    <hyperlink xmlns:r="http://schemas.openxmlformats.org/officeDocument/2006/relationships" ref="Q211" r:id="rId410"/>
    <hyperlink xmlns:r="http://schemas.openxmlformats.org/officeDocument/2006/relationships" ref="R211" r:id="rId411"/>
    <hyperlink xmlns:r="http://schemas.openxmlformats.org/officeDocument/2006/relationships" ref="Q212" r:id="rId412"/>
    <hyperlink xmlns:r="http://schemas.openxmlformats.org/officeDocument/2006/relationships" ref="R212" r:id="rId413"/>
    <hyperlink xmlns:r="http://schemas.openxmlformats.org/officeDocument/2006/relationships" ref="Q213" r:id="rId414"/>
    <hyperlink xmlns:r="http://schemas.openxmlformats.org/officeDocument/2006/relationships" ref="R213" r:id="rId415"/>
    <hyperlink xmlns:r="http://schemas.openxmlformats.org/officeDocument/2006/relationships" ref="Q214" r:id="rId416"/>
    <hyperlink xmlns:r="http://schemas.openxmlformats.org/officeDocument/2006/relationships" ref="R214" r:id="rId417"/>
    <hyperlink xmlns:r="http://schemas.openxmlformats.org/officeDocument/2006/relationships" ref="Q215" r:id="rId418"/>
    <hyperlink xmlns:r="http://schemas.openxmlformats.org/officeDocument/2006/relationships" ref="R215" r:id="rId419"/>
    <hyperlink xmlns:r="http://schemas.openxmlformats.org/officeDocument/2006/relationships" ref="Q216" r:id="rId420"/>
    <hyperlink xmlns:r="http://schemas.openxmlformats.org/officeDocument/2006/relationships" ref="R216" r:id="rId421"/>
    <hyperlink xmlns:r="http://schemas.openxmlformats.org/officeDocument/2006/relationships" ref="Q217" r:id="rId422"/>
    <hyperlink xmlns:r="http://schemas.openxmlformats.org/officeDocument/2006/relationships" ref="R217" r:id="rId423"/>
    <hyperlink xmlns:r="http://schemas.openxmlformats.org/officeDocument/2006/relationships" ref="Q218" r:id="rId424"/>
    <hyperlink xmlns:r="http://schemas.openxmlformats.org/officeDocument/2006/relationships" ref="R218" r:id="rId425"/>
    <hyperlink xmlns:r="http://schemas.openxmlformats.org/officeDocument/2006/relationships" ref="Q219" r:id="rId426"/>
    <hyperlink xmlns:r="http://schemas.openxmlformats.org/officeDocument/2006/relationships" ref="R219" r:id="rId427"/>
    <hyperlink xmlns:r="http://schemas.openxmlformats.org/officeDocument/2006/relationships" ref="Q220" r:id="rId428"/>
    <hyperlink xmlns:r="http://schemas.openxmlformats.org/officeDocument/2006/relationships" ref="R220" r:id="rId429"/>
    <hyperlink xmlns:r="http://schemas.openxmlformats.org/officeDocument/2006/relationships" ref="Q221" r:id="rId430"/>
    <hyperlink xmlns:r="http://schemas.openxmlformats.org/officeDocument/2006/relationships" ref="R221" r:id="rId431"/>
    <hyperlink xmlns:r="http://schemas.openxmlformats.org/officeDocument/2006/relationships" ref="Q222" r:id="rId432"/>
    <hyperlink xmlns:r="http://schemas.openxmlformats.org/officeDocument/2006/relationships" ref="R222" r:id="rId433"/>
    <hyperlink xmlns:r="http://schemas.openxmlformats.org/officeDocument/2006/relationships" ref="Q223" r:id="rId434"/>
    <hyperlink xmlns:r="http://schemas.openxmlformats.org/officeDocument/2006/relationships" ref="R223" r:id="rId435"/>
    <hyperlink xmlns:r="http://schemas.openxmlformats.org/officeDocument/2006/relationships" ref="Q224" r:id="rId436"/>
    <hyperlink xmlns:r="http://schemas.openxmlformats.org/officeDocument/2006/relationships" ref="R224" r:id="rId437"/>
    <hyperlink xmlns:r="http://schemas.openxmlformats.org/officeDocument/2006/relationships" ref="Q225" r:id="rId438"/>
    <hyperlink xmlns:r="http://schemas.openxmlformats.org/officeDocument/2006/relationships" ref="R225" r:id="rId439"/>
    <hyperlink xmlns:r="http://schemas.openxmlformats.org/officeDocument/2006/relationships" ref="Q226" r:id="rId440"/>
    <hyperlink xmlns:r="http://schemas.openxmlformats.org/officeDocument/2006/relationships" ref="R226" r:id="rId441"/>
    <hyperlink xmlns:r="http://schemas.openxmlformats.org/officeDocument/2006/relationships" ref="Q227" r:id="rId442"/>
    <hyperlink xmlns:r="http://schemas.openxmlformats.org/officeDocument/2006/relationships" ref="R227" r:id="rId443"/>
    <hyperlink xmlns:r="http://schemas.openxmlformats.org/officeDocument/2006/relationships" ref="Q228" r:id="rId444"/>
    <hyperlink xmlns:r="http://schemas.openxmlformats.org/officeDocument/2006/relationships" ref="R228" r:id="rId445"/>
    <hyperlink xmlns:r="http://schemas.openxmlformats.org/officeDocument/2006/relationships" ref="Q229" r:id="rId446"/>
    <hyperlink xmlns:r="http://schemas.openxmlformats.org/officeDocument/2006/relationships" ref="R229" r:id="rId447"/>
    <hyperlink xmlns:r="http://schemas.openxmlformats.org/officeDocument/2006/relationships" ref="Q230" r:id="rId448"/>
    <hyperlink xmlns:r="http://schemas.openxmlformats.org/officeDocument/2006/relationships" ref="R230" r:id="rId449"/>
    <hyperlink xmlns:r="http://schemas.openxmlformats.org/officeDocument/2006/relationships" ref="Q231" r:id="rId450"/>
    <hyperlink xmlns:r="http://schemas.openxmlformats.org/officeDocument/2006/relationships" ref="R231" r:id="rId451"/>
    <hyperlink xmlns:r="http://schemas.openxmlformats.org/officeDocument/2006/relationships" ref="Q232" r:id="rId452"/>
    <hyperlink xmlns:r="http://schemas.openxmlformats.org/officeDocument/2006/relationships" ref="R232" r:id="rId453"/>
    <hyperlink xmlns:r="http://schemas.openxmlformats.org/officeDocument/2006/relationships" ref="Q233" r:id="rId454"/>
    <hyperlink xmlns:r="http://schemas.openxmlformats.org/officeDocument/2006/relationships" ref="R233" r:id="rId455"/>
    <hyperlink xmlns:r="http://schemas.openxmlformats.org/officeDocument/2006/relationships" ref="Q234" r:id="rId456"/>
    <hyperlink xmlns:r="http://schemas.openxmlformats.org/officeDocument/2006/relationships" ref="R234" r:id="rId457"/>
    <hyperlink xmlns:r="http://schemas.openxmlformats.org/officeDocument/2006/relationships" ref="Q235" r:id="rId458"/>
    <hyperlink xmlns:r="http://schemas.openxmlformats.org/officeDocument/2006/relationships" ref="R235" r:id="rId459"/>
    <hyperlink xmlns:r="http://schemas.openxmlformats.org/officeDocument/2006/relationships" ref="Q236" r:id="rId460"/>
    <hyperlink xmlns:r="http://schemas.openxmlformats.org/officeDocument/2006/relationships" ref="R236" r:id="rId461"/>
    <hyperlink xmlns:r="http://schemas.openxmlformats.org/officeDocument/2006/relationships" ref="Q237" r:id="rId462"/>
    <hyperlink xmlns:r="http://schemas.openxmlformats.org/officeDocument/2006/relationships" ref="R237" r:id="rId463"/>
    <hyperlink xmlns:r="http://schemas.openxmlformats.org/officeDocument/2006/relationships" ref="Q238" r:id="rId464"/>
    <hyperlink xmlns:r="http://schemas.openxmlformats.org/officeDocument/2006/relationships" ref="R238" r:id="rId465"/>
    <hyperlink xmlns:r="http://schemas.openxmlformats.org/officeDocument/2006/relationships" ref="Q239" r:id="rId466"/>
    <hyperlink xmlns:r="http://schemas.openxmlformats.org/officeDocument/2006/relationships" ref="R239" r:id="rId467"/>
    <hyperlink xmlns:r="http://schemas.openxmlformats.org/officeDocument/2006/relationships" ref="Q240" r:id="rId468"/>
    <hyperlink xmlns:r="http://schemas.openxmlformats.org/officeDocument/2006/relationships" ref="R240" r:id="rId469"/>
    <hyperlink xmlns:r="http://schemas.openxmlformats.org/officeDocument/2006/relationships" ref="Q241" r:id="rId470"/>
    <hyperlink xmlns:r="http://schemas.openxmlformats.org/officeDocument/2006/relationships" ref="R241" r:id="rId471"/>
    <hyperlink xmlns:r="http://schemas.openxmlformats.org/officeDocument/2006/relationships" ref="Q242" r:id="rId472"/>
    <hyperlink xmlns:r="http://schemas.openxmlformats.org/officeDocument/2006/relationships" ref="R242" r:id="rId473"/>
    <hyperlink xmlns:r="http://schemas.openxmlformats.org/officeDocument/2006/relationships" ref="Q243" r:id="rId474"/>
    <hyperlink xmlns:r="http://schemas.openxmlformats.org/officeDocument/2006/relationships" ref="R243" r:id="rId475"/>
    <hyperlink xmlns:r="http://schemas.openxmlformats.org/officeDocument/2006/relationships" ref="Q244" r:id="rId476"/>
    <hyperlink xmlns:r="http://schemas.openxmlformats.org/officeDocument/2006/relationships" ref="R244" r:id="rId477"/>
    <hyperlink xmlns:r="http://schemas.openxmlformats.org/officeDocument/2006/relationships" ref="Q245" r:id="rId478"/>
    <hyperlink xmlns:r="http://schemas.openxmlformats.org/officeDocument/2006/relationships" ref="R245" r:id="rId479"/>
    <hyperlink xmlns:r="http://schemas.openxmlformats.org/officeDocument/2006/relationships" ref="Q246" r:id="rId480"/>
    <hyperlink xmlns:r="http://schemas.openxmlformats.org/officeDocument/2006/relationships" ref="R246" r:id="rId481"/>
    <hyperlink xmlns:r="http://schemas.openxmlformats.org/officeDocument/2006/relationships" ref="Q247" r:id="rId482"/>
    <hyperlink xmlns:r="http://schemas.openxmlformats.org/officeDocument/2006/relationships" ref="R247" r:id="rId483"/>
    <hyperlink xmlns:r="http://schemas.openxmlformats.org/officeDocument/2006/relationships" ref="Q248" r:id="rId484"/>
    <hyperlink xmlns:r="http://schemas.openxmlformats.org/officeDocument/2006/relationships" ref="R248" r:id="rId485"/>
    <hyperlink xmlns:r="http://schemas.openxmlformats.org/officeDocument/2006/relationships" ref="Q249" r:id="rId486"/>
    <hyperlink xmlns:r="http://schemas.openxmlformats.org/officeDocument/2006/relationships" ref="R249" r:id="rId487"/>
    <hyperlink xmlns:r="http://schemas.openxmlformats.org/officeDocument/2006/relationships" ref="Q250" r:id="rId488"/>
    <hyperlink xmlns:r="http://schemas.openxmlformats.org/officeDocument/2006/relationships" ref="R250" r:id="rId489"/>
    <hyperlink xmlns:r="http://schemas.openxmlformats.org/officeDocument/2006/relationships" ref="Q251" r:id="rId490"/>
    <hyperlink xmlns:r="http://schemas.openxmlformats.org/officeDocument/2006/relationships" ref="R251" r:id="rId491"/>
    <hyperlink xmlns:r="http://schemas.openxmlformats.org/officeDocument/2006/relationships" ref="Q252" r:id="rId492"/>
    <hyperlink xmlns:r="http://schemas.openxmlformats.org/officeDocument/2006/relationships" ref="R252" r:id="rId493"/>
    <hyperlink xmlns:r="http://schemas.openxmlformats.org/officeDocument/2006/relationships" ref="Q253" r:id="rId494"/>
    <hyperlink xmlns:r="http://schemas.openxmlformats.org/officeDocument/2006/relationships" ref="R253" r:id="rId495"/>
    <hyperlink xmlns:r="http://schemas.openxmlformats.org/officeDocument/2006/relationships" ref="Q254" r:id="rId496"/>
    <hyperlink xmlns:r="http://schemas.openxmlformats.org/officeDocument/2006/relationships" ref="R254" r:id="rId497"/>
    <hyperlink xmlns:r="http://schemas.openxmlformats.org/officeDocument/2006/relationships" ref="Q255" r:id="rId498"/>
    <hyperlink xmlns:r="http://schemas.openxmlformats.org/officeDocument/2006/relationships" ref="R255" r:id="rId499"/>
    <hyperlink xmlns:r="http://schemas.openxmlformats.org/officeDocument/2006/relationships" ref="Q256" r:id="rId500"/>
    <hyperlink xmlns:r="http://schemas.openxmlformats.org/officeDocument/2006/relationships" ref="R256" r:id="rId501"/>
    <hyperlink xmlns:r="http://schemas.openxmlformats.org/officeDocument/2006/relationships" ref="Q257" r:id="rId502"/>
    <hyperlink xmlns:r="http://schemas.openxmlformats.org/officeDocument/2006/relationships" ref="R257" r:id="rId503"/>
    <hyperlink xmlns:r="http://schemas.openxmlformats.org/officeDocument/2006/relationships" ref="Q258" r:id="rId504"/>
    <hyperlink xmlns:r="http://schemas.openxmlformats.org/officeDocument/2006/relationships" ref="R258" r:id="rId505"/>
    <hyperlink xmlns:r="http://schemas.openxmlformats.org/officeDocument/2006/relationships" ref="Q259" r:id="rId506"/>
    <hyperlink xmlns:r="http://schemas.openxmlformats.org/officeDocument/2006/relationships" ref="R259" r:id="rId507"/>
    <hyperlink xmlns:r="http://schemas.openxmlformats.org/officeDocument/2006/relationships" ref="Q260" r:id="rId508"/>
    <hyperlink xmlns:r="http://schemas.openxmlformats.org/officeDocument/2006/relationships" ref="R260" r:id="rId509"/>
    <hyperlink xmlns:r="http://schemas.openxmlformats.org/officeDocument/2006/relationships" ref="Q261" r:id="rId510"/>
    <hyperlink xmlns:r="http://schemas.openxmlformats.org/officeDocument/2006/relationships" ref="R261" r:id="rId511"/>
    <hyperlink xmlns:r="http://schemas.openxmlformats.org/officeDocument/2006/relationships" ref="Q262" r:id="rId512"/>
    <hyperlink xmlns:r="http://schemas.openxmlformats.org/officeDocument/2006/relationships" ref="R262" r:id="rId513"/>
    <hyperlink xmlns:r="http://schemas.openxmlformats.org/officeDocument/2006/relationships" ref="Q263" r:id="rId514"/>
    <hyperlink xmlns:r="http://schemas.openxmlformats.org/officeDocument/2006/relationships" ref="R263" r:id="rId515"/>
    <hyperlink xmlns:r="http://schemas.openxmlformats.org/officeDocument/2006/relationships" ref="Q264" r:id="rId516"/>
    <hyperlink xmlns:r="http://schemas.openxmlformats.org/officeDocument/2006/relationships" ref="R264" r:id="rId517"/>
    <hyperlink xmlns:r="http://schemas.openxmlformats.org/officeDocument/2006/relationships" ref="Q265" r:id="rId518"/>
    <hyperlink xmlns:r="http://schemas.openxmlformats.org/officeDocument/2006/relationships" ref="R265" r:id="rId519"/>
    <hyperlink xmlns:r="http://schemas.openxmlformats.org/officeDocument/2006/relationships" ref="Q266" r:id="rId520"/>
    <hyperlink xmlns:r="http://schemas.openxmlformats.org/officeDocument/2006/relationships" ref="R266" r:id="rId521"/>
    <hyperlink xmlns:r="http://schemas.openxmlformats.org/officeDocument/2006/relationships" ref="Q267" r:id="rId522"/>
    <hyperlink xmlns:r="http://schemas.openxmlformats.org/officeDocument/2006/relationships" ref="R267" r:id="rId523"/>
    <hyperlink xmlns:r="http://schemas.openxmlformats.org/officeDocument/2006/relationships" ref="Q268" r:id="rId524"/>
    <hyperlink xmlns:r="http://schemas.openxmlformats.org/officeDocument/2006/relationships" ref="R268" r:id="rId525"/>
    <hyperlink xmlns:r="http://schemas.openxmlformats.org/officeDocument/2006/relationships" ref="Q269" r:id="rId526"/>
    <hyperlink xmlns:r="http://schemas.openxmlformats.org/officeDocument/2006/relationships" ref="R269" r:id="rId527"/>
    <hyperlink xmlns:r="http://schemas.openxmlformats.org/officeDocument/2006/relationships" ref="Q270" r:id="rId528"/>
    <hyperlink xmlns:r="http://schemas.openxmlformats.org/officeDocument/2006/relationships" ref="R270" r:id="rId529"/>
    <hyperlink xmlns:r="http://schemas.openxmlformats.org/officeDocument/2006/relationships" ref="Q271" r:id="rId530"/>
    <hyperlink xmlns:r="http://schemas.openxmlformats.org/officeDocument/2006/relationships" ref="R271" r:id="rId531"/>
    <hyperlink xmlns:r="http://schemas.openxmlformats.org/officeDocument/2006/relationships" ref="Q272" r:id="rId532"/>
    <hyperlink xmlns:r="http://schemas.openxmlformats.org/officeDocument/2006/relationships" ref="R272" r:id="rId533"/>
    <hyperlink xmlns:r="http://schemas.openxmlformats.org/officeDocument/2006/relationships" ref="Q273" r:id="rId534"/>
    <hyperlink xmlns:r="http://schemas.openxmlformats.org/officeDocument/2006/relationships" ref="R273" r:id="rId535"/>
    <hyperlink xmlns:r="http://schemas.openxmlformats.org/officeDocument/2006/relationships" ref="Q274" r:id="rId536"/>
    <hyperlink xmlns:r="http://schemas.openxmlformats.org/officeDocument/2006/relationships" ref="R274" r:id="rId537"/>
    <hyperlink xmlns:r="http://schemas.openxmlformats.org/officeDocument/2006/relationships" ref="Q275" r:id="rId538"/>
    <hyperlink xmlns:r="http://schemas.openxmlformats.org/officeDocument/2006/relationships" ref="R275" r:id="rId539"/>
    <hyperlink xmlns:r="http://schemas.openxmlformats.org/officeDocument/2006/relationships" ref="Q276" r:id="rId540"/>
    <hyperlink xmlns:r="http://schemas.openxmlformats.org/officeDocument/2006/relationships" ref="R276" r:id="rId541"/>
    <hyperlink xmlns:r="http://schemas.openxmlformats.org/officeDocument/2006/relationships" ref="Q277" r:id="rId542"/>
    <hyperlink xmlns:r="http://schemas.openxmlformats.org/officeDocument/2006/relationships" ref="R277" r:id="rId543"/>
    <hyperlink xmlns:r="http://schemas.openxmlformats.org/officeDocument/2006/relationships" ref="Q278" r:id="rId544"/>
    <hyperlink xmlns:r="http://schemas.openxmlformats.org/officeDocument/2006/relationships" ref="R278" r:id="rId545"/>
    <hyperlink xmlns:r="http://schemas.openxmlformats.org/officeDocument/2006/relationships" ref="Q279" r:id="rId546"/>
    <hyperlink xmlns:r="http://schemas.openxmlformats.org/officeDocument/2006/relationships" ref="R279" r:id="rId547"/>
    <hyperlink xmlns:r="http://schemas.openxmlformats.org/officeDocument/2006/relationships" ref="Q280" r:id="rId548"/>
    <hyperlink xmlns:r="http://schemas.openxmlformats.org/officeDocument/2006/relationships" ref="R280" r:id="rId549"/>
    <hyperlink xmlns:r="http://schemas.openxmlformats.org/officeDocument/2006/relationships" ref="Q281" r:id="rId550"/>
    <hyperlink xmlns:r="http://schemas.openxmlformats.org/officeDocument/2006/relationships" ref="R281" r:id="rId551"/>
    <hyperlink xmlns:r="http://schemas.openxmlformats.org/officeDocument/2006/relationships" ref="Q282" r:id="rId552"/>
    <hyperlink xmlns:r="http://schemas.openxmlformats.org/officeDocument/2006/relationships" ref="R282" r:id="rId553"/>
    <hyperlink xmlns:r="http://schemas.openxmlformats.org/officeDocument/2006/relationships" ref="Q283" r:id="rId554"/>
    <hyperlink xmlns:r="http://schemas.openxmlformats.org/officeDocument/2006/relationships" ref="R283" r:id="rId555"/>
    <hyperlink xmlns:r="http://schemas.openxmlformats.org/officeDocument/2006/relationships" ref="Q284" r:id="rId556"/>
    <hyperlink xmlns:r="http://schemas.openxmlformats.org/officeDocument/2006/relationships" ref="R284" r:id="rId557"/>
    <hyperlink xmlns:r="http://schemas.openxmlformats.org/officeDocument/2006/relationships" ref="Q285" r:id="rId558"/>
    <hyperlink xmlns:r="http://schemas.openxmlformats.org/officeDocument/2006/relationships" ref="R285" r:id="rId559"/>
    <hyperlink xmlns:r="http://schemas.openxmlformats.org/officeDocument/2006/relationships" ref="Q286" r:id="rId560"/>
    <hyperlink xmlns:r="http://schemas.openxmlformats.org/officeDocument/2006/relationships" ref="R286" r:id="rId561"/>
    <hyperlink xmlns:r="http://schemas.openxmlformats.org/officeDocument/2006/relationships" ref="Q287" r:id="rId562"/>
    <hyperlink xmlns:r="http://schemas.openxmlformats.org/officeDocument/2006/relationships" ref="R287" r:id="rId563"/>
    <hyperlink xmlns:r="http://schemas.openxmlformats.org/officeDocument/2006/relationships" ref="Q288" r:id="rId564"/>
    <hyperlink xmlns:r="http://schemas.openxmlformats.org/officeDocument/2006/relationships" ref="R288" r:id="rId565"/>
    <hyperlink xmlns:r="http://schemas.openxmlformats.org/officeDocument/2006/relationships" ref="Q289" r:id="rId566"/>
    <hyperlink xmlns:r="http://schemas.openxmlformats.org/officeDocument/2006/relationships" ref="R289" r:id="rId567"/>
    <hyperlink xmlns:r="http://schemas.openxmlformats.org/officeDocument/2006/relationships" ref="Q290" r:id="rId568"/>
    <hyperlink xmlns:r="http://schemas.openxmlformats.org/officeDocument/2006/relationships" ref="R290" r:id="rId569"/>
    <hyperlink xmlns:r="http://schemas.openxmlformats.org/officeDocument/2006/relationships" ref="Q291" r:id="rId570"/>
    <hyperlink xmlns:r="http://schemas.openxmlformats.org/officeDocument/2006/relationships" ref="R291" r:id="rId571"/>
    <hyperlink xmlns:r="http://schemas.openxmlformats.org/officeDocument/2006/relationships" ref="Q292" r:id="rId572"/>
    <hyperlink xmlns:r="http://schemas.openxmlformats.org/officeDocument/2006/relationships" ref="R292" r:id="rId573"/>
    <hyperlink xmlns:r="http://schemas.openxmlformats.org/officeDocument/2006/relationships" ref="Q293" r:id="rId574"/>
    <hyperlink xmlns:r="http://schemas.openxmlformats.org/officeDocument/2006/relationships" ref="R293" r:id="rId575"/>
    <hyperlink xmlns:r="http://schemas.openxmlformats.org/officeDocument/2006/relationships" ref="Q294" r:id="rId576"/>
    <hyperlink xmlns:r="http://schemas.openxmlformats.org/officeDocument/2006/relationships" ref="R294" r:id="rId577"/>
    <hyperlink xmlns:r="http://schemas.openxmlformats.org/officeDocument/2006/relationships" ref="Q295" r:id="rId578"/>
    <hyperlink xmlns:r="http://schemas.openxmlformats.org/officeDocument/2006/relationships" ref="R295" r:id="rId579"/>
    <hyperlink xmlns:r="http://schemas.openxmlformats.org/officeDocument/2006/relationships" ref="Q296" r:id="rId580"/>
    <hyperlink xmlns:r="http://schemas.openxmlformats.org/officeDocument/2006/relationships" ref="R296" r:id="rId581"/>
    <hyperlink xmlns:r="http://schemas.openxmlformats.org/officeDocument/2006/relationships" ref="Q297" r:id="rId582"/>
    <hyperlink xmlns:r="http://schemas.openxmlformats.org/officeDocument/2006/relationships" ref="R297" r:id="rId583"/>
    <hyperlink xmlns:r="http://schemas.openxmlformats.org/officeDocument/2006/relationships" ref="Q298" r:id="rId584"/>
    <hyperlink xmlns:r="http://schemas.openxmlformats.org/officeDocument/2006/relationships" ref="R298" r:id="rId585"/>
    <hyperlink xmlns:r="http://schemas.openxmlformats.org/officeDocument/2006/relationships" ref="Q299" r:id="rId586"/>
    <hyperlink xmlns:r="http://schemas.openxmlformats.org/officeDocument/2006/relationships" ref="R299" r:id="rId587"/>
    <hyperlink xmlns:r="http://schemas.openxmlformats.org/officeDocument/2006/relationships" ref="Q300" r:id="rId588"/>
    <hyperlink xmlns:r="http://schemas.openxmlformats.org/officeDocument/2006/relationships" ref="R300" r:id="rId589"/>
    <hyperlink xmlns:r="http://schemas.openxmlformats.org/officeDocument/2006/relationships" ref="Q301" r:id="rId590"/>
    <hyperlink xmlns:r="http://schemas.openxmlformats.org/officeDocument/2006/relationships" ref="R301" r:id="rId591"/>
    <hyperlink xmlns:r="http://schemas.openxmlformats.org/officeDocument/2006/relationships" ref="Q302" r:id="rId592"/>
    <hyperlink xmlns:r="http://schemas.openxmlformats.org/officeDocument/2006/relationships" ref="R302" r:id="rId593"/>
    <hyperlink xmlns:r="http://schemas.openxmlformats.org/officeDocument/2006/relationships" ref="Q303" r:id="rId594"/>
    <hyperlink xmlns:r="http://schemas.openxmlformats.org/officeDocument/2006/relationships" ref="R303" r:id="rId595"/>
    <hyperlink xmlns:r="http://schemas.openxmlformats.org/officeDocument/2006/relationships" ref="Q304" r:id="rId596"/>
    <hyperlink xmlns:r="http://schemas.openxmlformats.org/officeDocument/2006/relationships" ref="R304" r:id="rId597"/>
    <hyperlink xmlns:r="http://schemas.openxmlformats.org/officeDocument/2006/relationships" ref="Q305" r:id="rId598"/>
    <hyperlink xmlns:r="http://schemas.openxmlformats.org/officeDocument/2006/relationships" ref="R305" r:id="rId599"/>
    <hyperlink xmlns:r="http://schemas.openxmlformats.org/officeDocument/2006/relationships" ref="Q306" r:id="rId600"/>
    <hyperlink xmlns:r="http://schemas.openxmlformats.org/officeDocument/2006/relationships" ref="R306" r:id="rId601"/>
    <hyperlink xmlns:r="http://schemas.openxmlformats.org/officeDocument/2006/relationships" ref="Q307" r:id="rId602"/>
    <hyperlink xmlns:r="http://schemas.openxmlformats.org/officeDocument/2006/relationships" ref="R307" r:id="rId603"/>
    <hyperlink xmlns:r="http://schemas.openxmlformats.org/officeDocument/2006/relationships" ref="Q308" r:id="rId604"/>
    <hyperlink xmlns:r="http://schemas.openxmlformats.org/officeDocument/2006/relationships" ref="R308" r:id="rId605"/>
    <hyperlink xmlns:r="http://schemas.openxmlformats.org/officeDocument/2006/relationships" ref="Q309" r:id="rId606"/>
    <hyperlink xmlns:r="http://schemas.openxmlformats.org/officeDocument/2006/relationships" ref="R309" r:id="rId607"/>
    <hyperlink xmlns:r="http://schemas.openxmlformats.org/officeDocument/2006/relationships" ref="Q310" r:id="rId608"/>
    <hyperlink xmlns:r="http://schemas.openxmlformats.org/officeDocument/2006/relationships" ref="R310" r:id="rId609"/>
    <hyperlink xmlns:r="http://schemas.openxmlformats.org/officeDocument/2006/relationships" ref="Q311" r:id="rId610"/>
    <hyperlink xmlns:r="http://schemas.openxmlformats.org/officeDocument/2006/relationships" ref="R311" r:id="rId611"/>
    <hyperlink xmlns:r="http://schemas.openxmlformats.org/officeDocument/2006/relationships" ref="Q312" r:id="rId612"/>
    <hyperlink xmlns:r="http://schemas.openxmlformats.org/officeDocument/2006/relationships" ref="R312" r:id="rId613"/>
    <hyperlink xmlns:r="http://schemas.openxmlformats.org/officeDocument/2006/relationships" ref="Q313" r:id="rId614"/>
    <hyperlink xmlns:r="http://schemas.openxmlformats.org/officeDocument/2006/relationships" ref="R313" r:id="rId615"/>
    <hyperlink xmlns:r="http://schemas.openxmlformats.org/officeDocument/2006/relationships" ref="Q314" r:id="rId616"/>
    <hyperlink xmlns:r="http://schemas.openxmlformats.org/officeDocument/2006/relationships" ref="R314" r:id="rId617"/>
    <hyperlink xmlns:r="http://schemas.openxmlformats.org/officeDocument/2006/relationships" ref="Q315" r:id="rId618"/>
    <hyperlink xmlns:r="http://schemas.openxmlformats.org/officeDocument/2006/relationships" ref="R315" r:id="rId619"/>
    <hyperlink xmlns:r="http://schemas.openxmlformats.org/officeDocument/2006/relationships" ref="Q316" r:id="rId620"/>
    <hyperlink xmlns:r="http://schemas.openxmlformats.org/officeDocument/2006/relationships" ref="R316" r:id="rId621"/>
    <hyperlink xmlns:r="http://schemas.openxmlformats.org/officeDocument/2006/relationships" ref="Q317" r:id="rId622"/>
    <hyperlink xmlns:r="http://schemas.openxmlformats.org/officeDocument/2006/relationships" ref="R317" r:id="rId623"/>
    <hyperlink xmlns:r="http://schemas.openxmlformats.org/officeDocument/2006/relationships" ref="Q318" r:id="rId624"/>
    <hyperlink xmlns:r="http://schemas.openxmlformats.org/officeDocument/2006/relationships" ref="R318" r:id="rId625"/>
    <hyperlink xmlns:r="http://schemas.openxmlformats.org/officeDocument/2006/relationships" ref="Q319" r:id="rId626"/>
    <hyperlink xmlns:r="http://schemas.openxmlformats.org/officeDocument/2006/relationships" ref="R319" r:id="rId627"/>
    <hyperlink xmlns:r="http://schemas.openxmlformats.org/officeDocument/2006/relationships" ref="Q320" r:id="rId628"/>
    <hyperlink xmlns:r="http://schemas.openxmlformats.org/officeDocument/2006/relationships" ref="R320" r:id="rId629"/>
    <hyperlink xmlns:r="http://schemas.openxmlformats.org/officeDocument/2006/relationships" ref="Q321" r:id="rId630"/>
    <hyperlink xmlns:r="http://schemas.openxmlformats.org/officeDocument/2006/relationships" ref="R321" r:id="rId631"/>
    <hyperlink xmlns:r="http://schemas.openxmlformats.org/officeDocument/2006/relationships" ref="Q322" r:id="rId632"/>
    <hyperlink xmlns:r="http://schemas.openxmlformats.org/officeDocument/2006/relationships" ref="R322" r:id="rId633"/>
    <hyperlink xmlns:r="http://schemas.openxmlformats.org/officeDocument/2006/relationships" ref="Q323" r:id="rId634"/>
    <hyperlink xmlns:r="http://schemas.openxmlformats.org/officeDocument/2006/relationships" ref="R323" r:id="rId635"/>
    <hyperlink xmlns:r="http://schemas.openxmlformats.org/officeDocument/2006/relationships" ref="Q324" r:id="rId636"/>
    <hyperlink xmlns:r="http://schemas.openxmlformats.org/officeDocument/2006/relationships" ref="R324" r:id="rId637"/>
    <hyperlink xmlns:r="http://schemas.openxmlformats.org/officeDocument/2006/relationships" ref="Q325" r:id="rId638"/>
    <hyperlink xmlns:r="http://schemas.openxmlformats.org/officeDocument/2006/relationships" ref="R325" r:id="rId639"/>
    <hyperlink xmlns:r="http://schemas.openxmlformats.org/officeDocument/2006/relationships" ref="Q326" r:id="rId640"/>
    <hyperlink xmlns:r="http://schemas.openxmlformats.org/officeDocument/2006/relationships" ref="R326" r:id="rId641"/>
    <hyperlink xmlns:r="http://schemas.openxmlformats.org/officeDocument/2006/relationships" ref="Q327" r:id="rId642"/>
    <hyperlink xmlns:r="http://schemas.openxmlformats.org/officeDocument/2006/relationships" ref="R327" r:id="rId643"/>
    <hyperlink xmlns:r="http://schemas.openxmlformats.org/officeDocument/2006/relationships" ref="Q328" r:id="rId644"/>
    <hyperlink xmlns:r="http://schemas.openxmlformats.org/officeDocument/2006/relationships" ref="R328" r:id="rId645"/>
    <hyperlink xmlns:r="http://schemas.openxmlformats.org/officeDocument/2006/relationships" ref="Q329" r:id="rId646"/>
    <hyperlink xmlns:r="http://schemas.openxmlformats.org/officeDocument/2006/relationships" ref="R329" r:id="rId647"/>
    <hyperlink xmlns:r="http://schemas.openxmlformats.org/officeDocument/2006/relationships" ref="Q330" r:id="rId648"/>
    <hyperlink xmlns:r="http://schemas.openxmlformats.org/officeDocument/2006/relationships" ref="R330" r:id="rId649"/>
    <hyperlink xmlns:r="http://schemas.openxmlformats.org/officeDocument/2006/relationships" ref="Q331" r:id="rId650"/>
    <hyperlink xmlns:r="http://schemas.openxmlformats.org/officeDocument/2006/relationships" ref="R331" r:id="rId651"/>
    <hyperlink xmlns:r="http://schemas.openxmlformats.org/officeDocument/2006/relationships" ref="Q332" r:id="rId652"/>
    <hyperlink xmlns:r="http://schemas.openxmlformats.org/officeDocument/2006/relationships" ref="R332" r:id="rId653"/>
    <hyperlink xmlns:r="http://schemas.openxmlformats.org/officeDocument/2006/relationships" ref="Q333" r:id="rId654"/>
    <hyperlink xmlns:r="http://schemas.openxmlformats.org/officeDocument/2006/relationships" ref="R333" r:id="rId655"/>
    <hyperlink xmlns:r="http://schemas.openxmlformats.org/officeDocument/2006/relationships" ref="Q334" r:id="rId656"/>
    <hyperlink xmlns:r="http://schemas.openxmlformats.org/officeDocument/2006/relationships" ref="R334" r:id="rId657"/>
    <hyperlink xmlns:r="http://schemas.openxmlformats.org/officeDocument/2006/relationships" ref="Q335" r:id="rId658"/>
    <hyperlink xmlns:r="http://schemas.openxmlformats.org/officeDocument/2006/relationships" ref="R335" r:id="rId659"/>
    <hyperlink xmlns:r="http://schemas.openxmlformats.org/officeDocument/2006/relationships" ref="Q336" r:id="rId660"/>
    <hyperlink xmlns:r="http://schemas.openxmlformats.org/officeDocument/2006/relationships" ref="R336" r:id="rId661"/>
    <hyperlink xmlns:r="http://schemas.openxmlformats.org/officeDocument/2006/relationships" ref="Q337" r:id="rId662"/>
    <hyperlink xmlns:r="http://schemas.openxmlformats.org/officeDocument/2006/relationships" ref="R337" r:id="rId663"/>
    <hyperlink xmlns:r="http://schemas.openxmlformats.org/officeDocument/2006/relationships" ref="Q338" r:id="rId664"/>
    <hyperlink xmlns:r="http://schemas.openxmlformats.org/officeDocument/2006/relationships" ref="R338" r:id="rId665"/>
    <hyperlink xmlns:r="http://schemas.openxmlformats.org/officeDocument/2006/relationships" ref="Q339" r:id="rId666"/>
    <hyperlink xmlns:r="http://schemas.openxmlformats.org/officeDocument/2006/relationships" ref="R339" r:id="rId667"/>
    <hyperlink xmlns:r="http://schemas.openxmlformats.org/officeDocument/2006/relationships" ref="Q340" r:id="rId668"/>
    <hyperlink xmlns:r="http://schemas.openxmlformats.org/officeDocument/2006/relationships" ref="R340" r:id="rId669"/>
    <hyperlink xmlns:r="http://schemas.openxmlformats.org/officeDocument/2006/relationships" ref="Q341" r:id="rId670"/>
    <hyperlink xmlns:r="http://schemas.openxmlformats.org/officeDocument/2006/relationships" ref="R341" r:id="rId671"/>
    <hyperlink xmlns:r="http://schemas.openxmlformats.org/officeDocument/2006/relationships" ref="Q342" r:id="rId672"/>
    <hyperlink xmlns:r="http://schemas.openxmlformats.org/officeDocument/2006/relationships" ref="R342" r:id="rId673"/>
    <hyperlink xmlns:r="http://schemas.openxmlformats.org/officeDocument/2006/relationships" ref="Q343" r:id="rId674"/>
    <hyperlink xmlns:r="http://schemas.openxmlformats.org/officeDocument/2006/relationships" ref="R343" r:id="rId675"/>
    <hyperlink xmlns:r="http://schemas.openxmlformats.org/officeDocument/2006/relationships" ref="Q344" r:id="rId676"/>
    <hyperlink xmlns:r="http://schemas.openxmlformats.org/officeDocument/2006/relationships" ref="R344" r:id="rId677"/>
    <hyperlink xmlns:r="http://schemas.openxmlformats.org/officeDocument/2006/relationships" ref="Q345" r:id="rId678"/>
    <hyperlink xmlns:r="http://schemas.openxmlformats.org/officeDocument/2006/relationships" ref="R345" r:id="rId679"/>
    <hyperlink xmlns:r="http://schemas.openxmlformats.org/officeDocument/2006/relationships" ref="Q346" r:id="rId680"/>
    <hyperlink xmlns:r="http://schemas.openxmlformats.org/officeDocument/2006/relationships" ref="R346" r:id="rId681"/>
    <hyperlink xmlns:r="http://schemas.openxmlformats.org/officeDocument/2006/relationships" ref="Q347" r:id="rId682"/>
    <hyperlink xmlns:r="http://schemas.openxmlformats.org/officeDocument/2006/relationships" ref="R347" r:id="rId683"/>
    <hyperlink xmlns:r="http://schemas.openxmlformats.org/officeDocument/2006/relationships" ref="Q348" r:id="rId684"/>
    <hyperlink xmlns:r="http://schemas.openxmlformats.org/officeDocument/2006/relationships" ref="R348" r:id="rId685"/>
    <hyperlink xmlns:r="http://schemas.openxmlformats.org/officeDocument/2006/relationships" ref="Q349" r:id="rId686"/>
    <hyperlink xmlns:r="http://schemas.openxmlformats.org/officeDocument/2006/relationships" ref="R349" r:id="rId687"/>
    <hyperlink xmlns:r="http://schemas.openxmlformats.org/officeDocument/2006/relationships" ref="Q350" r:id="rId688"/>
    <hyperlink xmlns:r="http://schemas.openxmlformats.org/officeDocument/2006/relationships" ref="R350" r:id="rId689"/>
    <hyperlink xmlns:r="http://schemas.openxmlformats.org/officeDocument/2006/relationships" ref="Q351" r:id="rId690"/>
    <hyperlink xmlns:r="http://schemas.openxmlformats.org/officeDocument/2006/relationships" ref="R351" r:id="rId691"/>
    <hyperlink xmlns:r="http://schemas.openxmlformats.org/officeDocument/2006/relationships" ref="Q352" r:id="rId692"/>
    <hyperlink xmlns:r="http://schemas.openxmlformats.org/officeDocument/2006/relationships" ref="R352" r:id="rId693"/>
    <hyperlink xmlns:r="http://schemas.openxmlformats.org/officeDocument/2006/relationships" ref="Q353" r:id="rId694"/>
    <hyperlink xmlns:r="http://schemas.openxmlformats.org/officeDocument/2006/relationships" ref="R353" r:id="rId695"/>
    <hyperlink xmlns:r="http://schemas.openxmlformats.org/officeDocument/2006/relationships" ref="Q354" r:id="rId696"/>
    <hyperlink xmlns:r="http://schemas.openxmlformats.org/officeDocument/2006/relationships" ref="R354" r:id="rId697"/>
    <hyperlink xmlns:r="http://schemas.openxmlformats.org/officeDocument/2006/relationships" ref="Q355" r:id="rId698"/>
    <hyperlink xmlns:r="http://schemas.openxmlformats.org/officeDocument/2006/relationships" ref="R355" r:id="rId699"/>
    <hyperlink xmlns:r="http://schemas.openxmlformats.org/officeDocument/2006/relationships" ref="Q356" r:id="rId700"/>
    <hyperlink xmlns:r="http://schemas.openxmlformats.org/officeDocument/2006/relationships" ref="R356" r:id="rId701"/>
    <hyperlink xmlns:r="http://schemas.openxmlformats.org/officeDocument/2006/relationships" ref="Q357" r:id="rId702"/>
    <hyperlink xmlns:r="http://schemas.openxmlformats.org/officeDocument/2006/relationships" ref="R357" r:id="rId703"/>
    <hyperlink xmlns:r="http://schemas.openxmlformats.org/officeDocument/2006/relationships" ref="Q358" r:id="rId704"/>
    <hyperlink xmlns:r="http://schemas.openxmlformats.org/officeDocument/2006/relationships" ref="R358" r:id="rId705"/>
    <hyperlink xmlns:r="http://schemas.openxmlformats.org/officeDocument/2006/relationships" ref="Q359" r:id="rId706"/>
    <hyperlink xmlns:r="http://schemas.openxmlformats.org/officeDocument/2006/relationships" ref="R359" r:id="rId707"/>
    <hyperlink xmlns:r="http://schemas.openxmlformats.org/officeDocument/2006/relationships" ref="Q360" r:id="rId708"/>
    <hyperlink xmlns:r="http://schemas.openxmlformats.org/officeDocument/2006/relationships" ref="R360" r:id="rId709"/>
    <hyperlink xmlns:r="http://schemas.openxmlformats.org/officeDocument/2006/relationships" ref="Q361" r:id="rId710"/>
    <hyperlink xmlns:r="http://schemas.openxmlformats.org/officeDocument/2006/relationships" ref="R361" r:id="rId711"/>
    <hyperlink xmlns:r="http://schemas.openxmlformats.org/officeDocument/2006/relationships" ref="Q362" r:id="rId712"/>
    <hyperlink xmlns:r="http://schemas.openxmlformats.org/officeDocument/2006/relationships" ref="R362" r:id="rId713"/>
    <hyperlink xmlns:r="http://schemas.openxmlformats.org/officeDocument/2006/relationships" ref="Q363" r:id="rId714"/>
    <hyperlink xmlns:r="http://schemas.openxmlformats.org/officeDocument/2006/relationships" ref="R363" r:id="rId715"/>
    <hyperlink xmlns:r="http://schemas.openxmlformats.org/officeDocument/2006/relationships" ref="Q364" r:id="rId716"/>
    <hyperlink xmlns:r="http://schemas.openxmlformats.org/officeDocument/2006/relationships" ref="R364" r:id="rId717"/>
    <hyperlink xmlns:r="http://schemas.openxmlformats.org/officeDocument/2006/relationships" ref="Q365" r:id="rId718"/>
    <hyperlink xmlns:r="http://schemas.openxmlformats.org/officeDocument/2006/relationships" ref="R365" r:id="rId719"/>
    <hyperlink xmlns:r="http://schemas.openxmlformats.org/officeDocument/2006/relationships" ref="Q366" r:id="rId720"/>
    <hyperlink xmlns:r="http://schemas.openxmlformats.org/officeDocument/2006/relationships" ref="R366" r:id="rId721"/>
    <hyperlink xmlns:r="http://schemas.openxmlformats.org/officeDocument/2006/relationships" ref="Q367" r:id="rId722"/>
    <hyperlink xmlns:r="http://schemas.openxmlformats.org/officeDocument/2006/relationships" ref="R367" r:id="rId723"/>
    <hyperlink xmlns:r="http://schemas.openxmlformats.org/officeDocument/2006/relationships" ref="Q368" r:id="rId724"/>
    <hyperlink xmlns:r="http://schemas.openxmlformats.org/officeDocument/2006/relationships" ref="R368" r:id="rId725"/>
    <hyperlink xmlns:r="http://schemas.openxmlformats.org/officeDocument/2006/relationships" ref="Q369" r:id="rId726"/>
    <hyperlink xmlns:r="http://schemas.openxmlformats.org/officeDocument/2006/relationships" ref="R369" r:id="rId727"/>
    <hyperlink xmlns:r="http://schemas.openxmlformats.org/officeDocument/2006/relationships" ref="Q370" r:id="rId728"/>
    <hyperlink xmlns:r="http://schemas.openxmlformats.org/officeDocument/2006/relationships" ref="R370" r:id="rId729"/>
    <hyperlink xmlns:r="http://schemas.openxmlformats.org/officeDocument/2006/relationships" ref="Q371" r:id="rId730"/>
    <hyperlink xmlns:r="http://schemas.openxmlformats.org/officeDocument/2006/relationships" ref="R371" r:id="rId731"/>
    <hyperlink xmlns:r="http://schemas.openxmlformats.org/officeDocument/2006/relationships" ref="Q372" r:id="rId732"/>
    <hyperlink xmlns:r="http://schemas.openxmlformats.org/officeDocument/2006/relationships" ref="R372" r:id="rId733"/>
    <hyperlink xmlns:r="http://schemas.openxmlformats.org/officeDocument/2006/relationships" ref="Q373" r:id="rId734"/>
    <hyperlink xmlns:r="http://schemas.openxmlformats.org/officeDocument/2006/relationships" ref="R373" r:id="rId735"/>
    <hyperlink xmlns:r="http://schemas.openxmlformats.org/officeDocument/2006/relationships" ref="Q374" r:id="rId736"/>
    <hyperlink xmlns:r="http://schemas.openxmlformats.org/officeDocument/2006/relationships" ref="R374" r:id="rId737"/>
    <hyperlink xmlns:r="http://schemas.openxmlformats.org/officeDocument/2006/relationships" ref="Q375" r:id="rId738"/>
    <hyperlink xmlns:r="http://schemas.openxmlformats.org/officeDocument/2006/relationships" ref="R375" r:id="rId739"/>
    <hyperlink xmlns:r="http://schemas.openxmlformats.org/officeDocument/2006/relationships" ref="Q376" r:id="rId740"/>
    <hyperlink xmlns:r="http://schemas.openxmlformats.org/officeDocument/2006/relationships" ref="R376" r:id="rId741"/>
    <hyperlink xmlns:r="http://schemas.openxmlformats.org/officeDocument/2006/relationships" ref="Q377" r:id="rId742"/>
    <hyperlink xmlns:r="http://schemas.openxmlformats.org/officeDocument/2006/relationships" ref="R377" r:id="rId743"/>
    <hyperlink xmlns:r="http://schemas.openxmlformats.org/officeDocument/2006/relationships" ref="Q378" r:id="rId744"/>
    <hyperlink xmlns:r="http://schemas.openxmlformats.org/officeDocument/2006/relationships" ref="R378" r:id="rId745"/>
    <hyperlink xmlns:r="http://schemas.openxmlformats.org/officeDocument/2006/relationships" ref="Q379" r:id="rId746"/>
    <hyperlink xmlns:r="http://schemas.openxmlformats.org/officeDocument/2006/relationships" ref="R379" r:id="rId747"/>
    <hyperlink xmlns:r="http://schemas.openxmlformats.org/officeDocument/2006/relationships" ref="Q380" r:id="rId748"/>
    <hyperlink xmlns:r="http://schemas.openxmlformats.org/officeDocument/2006/relationships" ref="R380" r:id="rId749"/>
    <hyperlink xmlns:r="http://schemas.openxmlformats.org/officeDocument/2006/relationships" ref="Q381" r:id="rId750"/>
    <hyperlink xmlns:r="http://schemas.openxmlformats.org/officeDocument/2006/relationships" ref="R381" r:id="rId751"/>
    <hyperlink xmlns:r="http://schemas.openxmlformats.org/officeDocument/2006/relationships" ref="Q382" r:id="rId752"/>
    <hyperlink xmlns:r="http://schemas.openxmlformats.org/officeDocument/2006/relationships" ref="R382" r:id="rId753"/>
    <hyperlink xmlns:r="http://schemas.openxmlformats.org/officeDocument/2006/relationships" ref="Q383" r:id="rId754"/>
    <hyperlink xmlns:r="http://schemas.openxmlformats.org/officeDocument/2006/relationships" ref="R383" r:id="rId755"/>
    <hyperlink xmlns:r="http://schemas.openxmlformats.org/officeDocument/2006/relationships" ref="Q384" r:id="rId756"/>
    <hyperlink xmlns:r="http://schemas.openxmlformats.org/officeDocument/2006/relationships" ref="R384" r:id="rId757"/>
    <hyperlink xmlns:r="http://schemas.openxmlformats.org/officeDocument/2006/relationships" ref="Q385" r:id="rId758"/>
    <hyperlink xmlns:r="http://schemas.openxmlformats.org/officeDocument/2006/relationships" ref="R385" r:id="rId759"/>
    <hyperlink xmlns:r="http://schemas.openxmlformats.org/officeDocument/2006/relationships" ref="Q386" r:id="rId760"/>
    <hyperlink xmlns:r="http://schemas.openxmlformats.org/officeDocument/2006/relationships" ref="R386" r:id="rId761"/>
    <hyperlink xmlns:r="http://schemas.openxmlformats.org/officeDocument/2006/relationships" ref="Q387" r:id="rId762"/>
    <hyperlink xmlns:r="http://schemas.openxmlformats.org/officeDocument/2006/relationships" ref="R387" r:id="rId763"/>
    <hyperlink xmlns:r="http://schemas.openxmlformats.org/officeDocument/2006/relationships" ref="Q388" r:id="rId764"/>
    <hyperlink xmlns:r="http://schemas.openxmlformats.org/officeDocument/2006/relationships" ref="R388" r:id="rId765"/>
    <hyperlink xmlns:r="http://schemas.openxmlformats.org/officeDocument/2006/relationships" ref="Q389" r:id="rId766"/>
    <hyperlink xmlns:r="http://schemas.openxmlformats.org/officeDocument/2006/relationships" ref="R389" r:id="rId767"/>
    <hyperlink xmlns:r="http://schemas.openxmlformats.org/officeDocument/2006/relationships" ref="Q390" r:id="rId768"/>
    <hyperlink xmlns:r="http://schemas.openxmlformats.org/officeDocument/2006/relationships" ref="R390" r:id="rId769"/>
    <hyperlink xmlns:r="http://schemas.openxmlformats.org/officeDocument/2006/relationships" ref="Q391" r:id="rId770"/>
    <hyperlink xmlns:r="http://schemas.openxmlformats.org/officeDocument/2006/relationships" ref="R391" r:id="rId771"/>
    <hyperlink xmlns:r="http://schemas.openxmlformats.org/officeDocument/2006/relationships" ref="Q392" r:id="rId772"/>
    <hyperlink xmlns:r="http://schemas.openxmlformats.org/officeDocument/2006/relationships" ref="R392" r:id="rId773"/>
    <hyperlink xmlns:r="http://schemas.openxmlformats.org/officeDocument/2006/relationships" ref="Q393" r:id="rId774"/>
    <hyperlink xmlns:r="http://schemas.openxmlformats.org/officeDocument/2006/relationships" ref="R393" r:id="rId775"/>
    <hyperlink xmlns:r="http://schemas.openxmlformats.org/officeDocument/2006/relationships" ref="Q394" r:id="rId776"/>
    <hyperlink xmlns:r="http://schemas.openxmlformats.org/officeDocument/2006/relationships" ref="R394" r:id="rId777"/>
    <hyperlink xmlns:r="http://schemas.openxmlformats.org/officeDocument/2006/relationships" ref="Q395" r:id="rId778"/>
    <hyperlink xmlns:r="http://schemas.openxmlformats.org/officeDocument/2006/relationships" ref="R395" r:id="rId779"/>
    <hyperlink xmlns:r="http://schemas.openxmlformats.org/officeDocument/2006/relationships" ref="Q396" r:id="rId780"/>
    <hyperlink xmlns:r="http://schemas.openxmlformats.org/officeDocument/2006/relationships" ref="R396" r:id="rId781"/>
    <hyperlink xmlns:r="http://schemas.openxmlformats.org/officeDocument/2006/relationships" ref="Q397" r:id="rId782"/>
    <hyperlink xmlns:r="http://schemas.openxmlformats.org/officeDocument/2006/relationships" ref="R397" r:id="rId783"/>
    <hyperlink xmlns:r="http://schemas.openxmlformats.org/officeDocument/2006/relationships" ref="Q398" r:id="rId784"/>
    <hyperlink xmlns:r="http://schemas.openxmlformats.org/officeDocument/2006/relationships" ref="R398" r:id="rId785"/>
    <hyperlink xmlns:r="http://schemas.openxmlformats.org/officeDocument/2006/relationships" ref="Q399" r:id="rId786"/>
    <hyperlink xmlns:r="http://schemas.openxmlformats.org/officeDocument/2006/relationships" ref="R399" r:id="rId787"/>
    <hyperlink xmlns:r="http://schemas.openxmlformats.org/officeDocument/2006/relationships" ref="Q400" r:id="rId788"/>
    <hyperlink xmlns:r="http://schemas.openxmlformats.org/officeDocument/2006/relationships" ref="R400" r:id="rId789"/>
    <hyperlink xmlns:r="http://schemas.openxmlformats.org/officeDocument/2006/relationships" ref="Q401" r:id="rId790"/>
    <hyperlink xmlns:r="http://schemas.openxmlformats.org/officeDocument/2006/relationships" ref="R401" r:id="rId791"/>
    <hyperlink xmlns:r="http://schemas.openxmlformats.org/officeDocument/2006/relationships" ref="Q402" r:id="rId792"/>
    <hyperlink xmlns:r="http://schemas.openxmlformats.org/officeDocument/2006/relationships" ref="R402" r:id="rId793"/>
    <hyperlink xmlns:r="http://schemas.openxmlformats.org/officeDocument/2006/relationships" ref="Q403" r:id="rId794"/>
    <hyperlink xmlns:r="http://schemas.openxmlformats.org/officeDocument/2006/relationships" ref="R403" r:id="rId795"/>
    <hyperlink xmlns:r="http://schemas.openxmlformats.org/officeDocument/2006/relationships" ref="Q404" r:id="rId796"/>
    <hyperlink xmlns:r="http://schemas.openxmlformats.org/officeDocument/2006/relationships" ref="R404" r:id="rId797"/>
    <hyperlink xmlns:r="http://schemas.openxmlformats.org/officeDocument/2006/relationships" ref="Q405" r:id="rId798"/>
    <hyperlink xmlns:r="http://schemas.openxmlformats.org/officeDocument/2006/relationships" ref="R405" r:id="rId799"/>
    <hyperlink xmlns:r="http://schemas.openxmlformats.org/officeDocument/2006/relationships" ref="Q406" r:id="rId800"/>
    <hyperlink xmlns:r="http://schemas.openxmlformats.org/officeDocument/2006/relationships" ref="R406" r:id="rId801"/>
    <hyperlink xmlns:r="http://schemas.openxmlformats.org/officeDocument/2006/relationships" ref="Q407" r:id="rId802"/>
    <hyperlink xmlns:r="http://schemas.openxmlformats.org/officeDocument/2006/relationships" ref="R407" r:id="rId803"/>
    <hyperlink xmlns:r="http://schemas.openxmlformats.org/officeDocument/2006/relationships" ref="Q408" r:id="rId804"/>
    <hyperlink xmlns:r="http://schemas.openxmlformats.org/officeDocument/2006/relationships" ref="R408" r:id="rId805"/>
    <hyperlink xmlns:r="http://schemas.openxmlformats.org/officeDocument/2006/relationships" ref="Q409" r:id="rId806"/>
    <hyperlink xmlns:r="http://schemas.openxmlformats.org/officeDocument/2006/relationships" ref="R409" r:id="rId807"/>
    <hyperlink xmlns:r="http://schemas.openxmlformats.org/officeDocument/2006/relationships" ref="Q410" r:id="rId808"/>
    <hyperlink xmlns:r="http://schemas.openxmlformats.org/officeDocument/2006/relationships" ref="R410" r:id="rId809"/>
    <hyperlink xmlns:r="http://schemas.openxmlformats.org/officeDocument/2006/relationships" ref="Q411" r:id="rId810"/>
    <hyperlink xmlns:r="http://schemas.openxmlformats.org/officeDocument/2006/relationships" ref="R411" r:id="rId811"/>
    <hyperlink xmlns:r="http://schemas.openxmlformats.org/officeDocument/2006/relationships" ref="Q412" r:id="rId812"/>
    <hyperlink xmlns:r="http://schemas.openxmlformats.org/officeDocument/2006/relationships" ref="R412" r:id="rId813"/>
    <hyperlink xmlns:r="http://schemas.openxmlformats.org/officeDocument/2006/relationships" ref="Q413" r:id="rId814"/>
    <hyperlink xmlns:r="http://schemas.openxmlformats.org/officeDocument/2006/relationships" ref="R413" r:id="rId815"/>
    <hyperlink xmlns:r="http://schemas.openxmlformats.org/officeDocument/2006/relationships" ref="Q414" r:id="rId816"/>
    <hyperlink xmlns:r="http://schemas.openxmlformats.org/officeDocument/2006/relationships" ref="R414" r:id="rId817"/>
    <hyperlink xmlns:r="http://schemas.openxmlformats.org/officeDocument/2006/relationships" ref="Q415" r:id="rId818"/>
    <hyperlink xmlns:r="http://schemas.openxmlformats.org/officeDocument/2006/relationships" ref="R415" r:id="rId819"/>
    <hyperlink xmlns:r="http://schemas.openxmlformats.org/officeDocument/2006/relationships" ref="Q416" r:id="rId820"/>
    <hyperlink xmlns:r="http://schemas.openxmlformats.org/officeDocument/2006/relationships" ref="R416" r:id="rId821"/>
    <hyperlink xmlns:r="http://schemas.openxmlformats.org/officeDocument/2006/relationships" ref="Q417" r:id="rId822"/>
    <hyperlink xmlns:r="http://schemas.openxmlformats.org/officeDocument/2006/relationships" ref="R417" r:id="rId823"/>
    <hyperlink xmlns:r="http://schemas.openxmlformats.org/officeDocument/2006/relationships" ref="Q418" r:id="rId824"/>
    <hyperlink xmlns:r="http://schemas.openxmlformats.org/officeDocument/2006/relationships" ref="R418" r:id="rId825"/>
    <hyperlink xmlns:r="http://schemas.openxmlformats.org/officeDocument/2006/relationships" ref="Q419" r:id="rId826"/>
    <hyperlink xmlns:r="http://schemas.openxmlformats.org/officeDocument/2006/relationships" ref="R419" r:id="rId827"/>
    <hyperlink xmlns:r="http://schemas.openxmlformats.org/officeDocument/2006/relationships" ref="Q420" r:id="rId828"/>
    <hyperlink xmlns:r="http://schemas.openxmlformats.org/officeDocument/2006/relationships" ref="R420" r:id="rId829"/>
    <hyperlink xmlns:r="http://schemas.openxmlformats.org/officeDocument/2006/relationships" ref="Q421" r:id="rId830"/>
    <hyperlink xmlns:r="http://schemas.openxmlformats.org/officeDocument/2006/relationships" ref="R421" r:id="rId831"/>
    <hyperlink xmlns:r="http://schemas.openxmlformats.org/officeDocument/2006/relationships" ref="Q422" r:id="rId832"/>
    <hyperlink xmlns:r="http://schemas.openxmlformats.org/officeDocument/2006/relationships" ref="R422" r:id="rId833"/>
    <hyperlink xmlns:r="http://schemas.openxmlformats.org/officeDocument/2006/relationships" ref="Q423" r:id="rId834"/>
    <hyperlink xmlns:r="http://schemas.openxmlformats.org/officeDocument/2006/relationships" ref="R423" r:id="rId835"/>
    <hyperlink xmlns:r="http://schemas.openxmlformats.org/officeDocument/2006/relationships" ref="Q424" r:id="rId836"/>
    <hyperlink xmlns:r="http://schemas.openxmlformats.org/officeDocument/2006/relationships" ref="R424" r:id="rId837"/>
    <hyperlink xmlns:r="http://schemas.openxmlformats.org/officeDocument/2006/relationships" ref="Q425" r:id="rId838"/>
    <hyperlink xmlns:r="http://schemas.openxmlformats.org/officeDocument/2006/relationships" ref="R425" r:id="rId839"/>
    <hyperlink xmlns:r="http://schemas.openxmlformats.org/officeDocument/2006/relationships" ref="Q426" r:id="rId840"/>
    <hyperlink xmlns:r="http://schemas.openxmlformats.org/officeDocument/2006/relationships" ref="R426" r:id="rId841"/>
    <hyperlink xmlns:r="http://schemas.openxmlformats.org/officeDocument/2006/relationships" ref="Q427" r:id="rId842"/>
    <hyperlink xmlns:r="http://schemas.openxmlformats.org/officeDocument/2006/relationships" ref="R427" r:id="rId843"/>
    <hyperlink xmlns:r="http://schemas.openxmlformats.org/officeDocument/2006/relationships" ref="Q428" r:id="rId844"/>
    <hyperlink xmlns:r="http://schemas.openxmlformats.org/officeDocument/2006/relationships" ref="R428" r:id="rId845"/>
    <hyperlink xmlns:r="http://schemas.openxmlformats.org/officeDocument/2006/relationships" ref="Q429" r:id="rId846"/>
    <hyperlink xmlns:r="http://schemas.openxmlformats.org/officeDocument/2006/relationships" ref="R429" r:id="rId847"/>
    <hyperlink xmlns:r="http://schemas.openxmlformats.org/officeDocument/2006/relationships" ref="Q430" r:id="rId848"/>
    <hyperlink xmlns:r="http://schemas.openxmlformats.org/officeDocument/2006/relationships" ref="R430" r:id="rId849"/>
    <hyperlink xmlns:r="http://schemas.openxmlformats.org/officeDocument/2006/relationships" ref="Q431" r:id="rId850"/>
    <hyperlink xmlns:r="http://schemas.openxmlformats.org/officeDocument/2006/relationships" ref="R431" r:id="rId851"/>
    <hyperlink xmlns:r="http://schemas.openxmlformats.org/officeDocument/2006/relationships" ref="Q432" r:id="rId852"/>
    <hyperlink xmlns:r="http://schemas.openxmlformats.org/officeDocument/2006/relationships" ref="R432" r:id="rId853"/>
    <hyperlink xmlns:r="http://schemas.openxmlformats.org/officeDocument/2006/relationships" ref="Q433" r:id="rId854"/>
    <hyperlink xmlns:r="http://schemas.openxmlformats.org/officeDocument/2006/relationships" ref="R433" r:id="rId855"/>
    <hyperlink xmlns:r="http://schemas.openxmlformats.org/officeDocument/2006/relationships" ref="Q434" r:id="rId856"/>
    <hyperlink xmlns:r="http://schemas.openxmlformats.org/officeDocument/2006/relationships" ref="R434" r:id="rId857"/>
    <hyperlink xmlns:r="http://schemas.openxmlformats.org/officeDocument/2006/relationships" ref="Q435" r:id="rId858"/>
    <hyperlink xmlns:r="http://schemas.openxmlformats.org/officeDocument/2006/relationships" ref="R435" r:id="rId859"/>
    <hyperlink xmlns:r="http://schemas.openxmlformats.org/officeDocument/2006/relationships" ref="Q436" r:id="rId860"/>
    <hyperlink xmlns:r="http://schemas.openxmlformats.org/officeDocument/2006/relationships" ref="R436" r:id="rId861"/>
    <hyperlink xmlns:r="http://schemas.openxmlformats.org/officeDocument/2006/relationships" ref="Q437" r:id="rId862"/>
    <hyperlink xmlns:r="http://schemas.openxmlformats.org/officeDocument/2006/relationships" ref="R437" r:id="rId863"/>
    <hyperlink xmlns:r="http://schemas.openxmlformats.org/officeDocument/2006/relationships" ref="Q438" r:id="rId864"/>
    <hyperlink xmlns:r="http://schemas.openxmlformats.org/officeDocument/2006/relationships" ref="R438" r:id="rId865"/>
    <hyperlink xmlns:r="http://schemas.openxmlformats.org/officeDocument/2006/relationships" ref="Q439" r:id="rId866"/>
    <hyperlink xmlns:r="http://schemas.openxmlformats.org/officeDocument/2006/relationships" ref="R439" r:id="rId867"/>
    <hyperlink xmlns:r="http://schemas.openxmlformats.org/officeDocument/2006/relationships" ref="Q440" r:id="rId868"/>
    <hyperlink xmlns:r="http://schemas.openxmlformats.org/officeDocument/2006/relationships" ref="R440" r:id="rId869"/>
    <hyperlink xmlns:r="http://schemas.openxmlformats.org/officeDocument/2006/relationships" ref="Q441" r:id="rId870"/>
    <hyperlink xmlns:r="http://schemas.openxmlformats.org/officeDocument/2006/relationships" ref="R441" r:id="rId871"/>
    <hyperlink xmlns:r="http://schemas.openxmlformats.org/officeDocument/2006/relationships" ref="Q442" r:id="rId872"/>
    <hyperlink xmlns:r="http://schemas.openxmlformats.org/officeDocument/2006/relationships" ref="R442" r:id="rId873"/>
    <hyperlink xmlns:r="http://schemas.openxmlformats.org/officeDocument/2006/relationships" ref="Q443" r:id="rId874"/>
    <hyperlink xmlns:r="http://schemas.openxmlformats.org/officeDocument/2006/relationships" ref="R443" r:id="rId875"/>
    <hyperlink xmlns:r="http://schemas.openxmlformats.org/officeDocument/2006/relationships" ref="Q444" r:id="rId876"/>
    <hyperlink xmlns:r="http://schemas.openxmlformats.org/officeDocument/2006/relationships" ref="R444" r:id="rId877"/>
    <hyperlink xmlns:r="http://schemas.openxmlformats.org/officeDocument/2006/relationships" ref="Q445" r:id="rId878"/>
    <hyperlink xmlns:r="http://schemas.openxmlformats.org/officeDocument/2006/relationships" ref="R445" r:id="rId879"/>
    <hyperlink xmlns:r="http://schemas.openxmlformats.org/officeDocument/2006/relationships" ref="Q446" r:id="rId880"/>
    <hyperlink xmlns:r="http://schemas.openxmlformats.org/officeDocument/2006/relationships" ref="R446" r:id="rId881"/>
    <hyperlink xmlns:r="http://schemas.openxmlformats.org/officeDocument/2006/relationships" ref="Q447" r:id="rId882"/>
    <hyperlink xmlns:r="http://schemas.openxmlformats.org/officeDocument/2006/relationships" ref="R447" r:id="rId883"/>
    <hyperlink xmlns:r="http://schemas.openxmlformats.org/officeDocument/2006/relationships" ref="Q448" r:id="rId884"/>
    <hyperlink xmlns:r="http://schemas.openxmlformats.org/officeDocument/2006/relationships" ref="R448" r:id="rId885"/>
    <hyperlink xmlns:r="http://schemas.openxmlformats.org/officeDocument/2006/relationships" ref="Q449" r:id="rId886"/>
    <hyperlink xmlns:r="http://schemas.openxmlformats.org/officeDocument/2006/relationships" ref="R449" r:id="rId887"/>
    <hyperlink xmlns:r="http://schemas.openxmlformats.org/officeDocument/2006/relationships" ref="Q450" r:id="rId888"/>
    <hyperlink xmlns:r="http://schemas.openxmlformats.org/officeDocument/2006/relationships" ref="R450" r:id="rId889"/>
    <hyperlink xmlns:r="http://schemas.openxmlformats.org/officeDocument/2006/relationships" ref="Q451" r:id="rId890"/>
    <hyperlink xmlns:r="http://schemas.openxmlformats.org/officeDocument/2006/relationships" ref="R451" r:id="rId891"/>
    <hyperlink xmlns:r="http://schemas.openxmlformats.org/officeDocument/2006/relationships" ref="Q452" r:id="rId892"/>
    <hyperlink xmlns:r="http://schemas.openxmlformats.org/officeDocument/2006/relationships" ref="R452" r:id="rId893"/>
    <hyperlink xmlns:r="http://schemas.openxmlformats.org/officeDocument/2006/relationships" ref="Q453" r:id="rId894"/>
    <hyperlink xmlns:r="http://schemas.openxmlformats.org/officeDocument/2006/relationships" ref="R453" r:id="rId895"/>
    <hyperlink xmlns:r="http://schemas.openxmlformats.org/officeDocument/2006/relationships" ref="Q454" r:id="rId896"/>
    <hyperlink xmlns:r="http://schemas.openxmlformats.org/officeDocument/2006/relationships" ref="R454" r:id="rId897"/>
    <hyperlink xmlns:r="http://schemas.openxmlformats.org/officeDocument/2006/relationships" ref="Q455" r:id="rId898"/>
    <hyperlink xmlns:r="http://schemas.openxmlformats.org/officeDocument/2006/relationships" ref="R455" r:id="rId899"/>
    <hyperlink xmlns:r="http://schemas.openxmlformats.org/officeDocument/2006/relationships" ref="Q456" r:id="rId900"/>
    <hyperlink xmlns:r="http://schemas.openxmlformats.org/officeDocument/2006/relationships" ref="R456" r:id="rId901"/>
    <hyperlink xmlns:r="http://schemas.openxmlformats.org/officeDocument/2006/relationships" ref="Q457" r:id="rId902"/>
    <hyperlink xmlns:r="http://schemas.openxmlformats.org/officeDocument/2006/relationships" ref="R457" r:id="rId903"/>
    <hyperlink xmlns:r="http://schemas.openxmlformats.org/officeDocument/2006/relationships" ref="Q458" r:id="rId904"/>
    <hyperlink xmlns:r="http://schemas.openxmlformats.org/officeDocument/2006/relationships" ref="R458" r:id="rId905"/>
    <hyperlink xmlns:r="http://schemas.openxmlformats.org/officeDocument/2006/relationships" ref="Q459" r:id="rId906"/>
    <hyperlink xmlns:r="http://schemas.openxmlformats.org/officeDocument/2006/relationships" ref="R459" r:id="rId907"/>
    <hyperlink xmlns:r="http://schemas.openxmlformats.org/officeDocument/2006/relationships" ref="Q460" r:id="rId908"/>
    <hyperlink xmlns:r="http://schemas.openxmlformats.org/officeDocument/2006/relationships" ref="R460" r:id="rId909"/>
    <hyperlink xmlns:r="http://schemas.openxmlformats.org/officeDocument/2006/relationships" ref="Q461" r:id="rId910"/>
    <hyperlink xmlns:r="http://schemas.openxmlformats.org/officeDocument/2006/relationships" ref="R461" r:id="rId911"/>
    <hyperlink xmlns:r="http://schemas.openxmlformats.org/officeDocument/2006/relationships" ref="Q462" r:id="rId912"/>
    <hyperlink xmlns:r="http://schemas.openxmlformats.org/officeDocument/2006/relationships" ref="R462" r:id="rId913"/>
    <hyperlink xmlns:r="http://schemas.openxmlformats.org/officeDocument/2006/relationships" ref="Q463" r:id="rId914"/>
    <hyperlink xmlns:r="http://schemas.openxmlformats.org/officeDocument/2006/relationships" ref="R463" r:id="rId915"/>
    <hyperlink xmlns:r="http://schemas.openxmlformats.org/officeDocument/2006/relationships" ref="Q464" r:id="rId916"/>
    <hyperlink xmlns:r="http://schemas.openxmlformats.org/officeDocument/2006/relationships" ref="R464" r:id="rId917"/>
    <hyperlink xmlns:r="http://schemas.openxmlformats.org/officeDocument/2006/relationships" ref="Q465" r:id="rId918"/>
    <hyperlink xmlns:r="http://schemas.openxmlformats.org/officeDocument/2006/relationships" ref="R465" r:id="rId919"/>
    <hyperlink xmlns:r="http://schemas.openxmlformats.org/officeDocument/2006/relationships" ref="Q466" r:id="rId920"/>
    <hyperlink xmlns:r="http://schemas.openxmlformats.org/officeDocument/2006/relationships" ref="R466" r:id="rId921"/>
    <hyperlink xmlns:r="http://schemas.openxmlformats.org/officeDocument/2006/relationships" ref="Q467" r:id="rId922"/>
    <hyperlink xmlns:r="http://schemas.openxmlformats.org/officeDocument/2006/relationships" ref="R467" r:id="rId923"/>
    <hyperlink xmlns:r="http://schemas.openxmlformats.org/officeDocument/2006/relationships" ref="Q468" r:id="rId924"/>
    <hyperlink xmlns:r="http://schemas.openxmlformats.org/officeDocument/2006/relationships" ref="R468" r:id="rId925"/>
    <hyperlink xmlns:r="http://schemas.openxmlformats.org/officeDocument/2006/relationships" ref="Q469" r:id="rId926"/>
    <hyperlink xmlns:r="http://schemas.openxmlformats.org/officeDocument/2006/relationships" ref="R469" r:id="rId927"/>
    <hyperlink xmlns:r="http://schemas.openxmlformats.org/officeDocument/2006/relationships" ref="Q470" r:id="rId928"/>
    <hyperlink xmlns:r="http://schemas.openxmlformats.org/officeDocument/2006/relationships" ref="R470" r:id="rId929"/>
    <hyperlink xmlns:r="http://schemas.openxmlformats.org/officeDocument/2006/relationships" ref="Q471" r:id="rId930"/>
    <hyperlink xmlns:r="http://schemas.openxmlformats.org/officeDocument/2006/relationships" ref="R471" r:id="rId931"/>
    <hyperlink xmlns:r="http://schemas.openxmlformats.org/officeDocument/2006/relationships" ref="Q472" r:id="rId932"/>
    <hyperlink xmlns:r="http://schemas.openxmlformats.org/officeDocument/2006/relationships" ref="R472" r:id="rId933"/>
    <hyperlink xmlns:r="http://schemas.openxmlformats.org/officeDocument/2006/relationships" ref="Q473" r:id="rId934"/>
    <hyperlink xmlns:r="http://schemas.openxmlformats.org/officeDocument/2006/relationships" ref="R473" r:id="rId935"/>
    <hyperlink xmlns:r="http://schemas.openxmlformats.org/officeDocument/2006/relationships" ref="Q474" r:id="rId936"/>
    <hyperlink xmlns:r="http://schemas.openxmlformats.org/officeDocument/2006/relationships" ref="R474" r:id="rId937"/>
    <hyperlink xmlns:r="http://schemas.openxmlformats.org/officeDocument/2006/relationships" ref="Q475" r:id="rId938"/>
    <hyperlink xmlns:r="http://schemas.openxmlformats.org/officeDocument/2006/relationships" ref="R475" r:id="rId939"/>
    <hyperlink xmlns:r="http://schemas.openxmlformats.org/officeDocument/2006/relationships" ref="Q476" r:id="rId940"/>
    <hyperlink xmlns:r="http://schemas.openxmlformats.org/officeDocument/2006/relationships" ref="R476" r:id="rId941"/>
    <hyperlink xmlns:r="http://schemas.openxmlformats.org/officeDocument/2006/relationships" ref="Q477" r:id="rId942"/>
    <hyperlink xmlns:r="http://schemas.openxmlformats.org/officeDocument/2006/relationships" ref="R477" r:id="rId943"/>
    <hyperlink xmlns:r="http://schemas.openxmlformats.org/officeDocument/2006/relationships" ref="Q478" r:id="rId944"/>
    <hyperlink xmlns:r="http://schemas.openxmlformats.org/officeDocument/2006/relationships" ref="R478" r:id="rId945"/>
    <hyperlink xmlns:r="http://schemas.openxmlformats.org/officeDocument/2006/relationships" ref="Q479" r:id="rId946"/>
    <hyperlink xmlns:r="http://schemas.openxmlformats.org/officeDocument/2006/relationships" ref="R479" r:id="rId947"/>
    <hyperlink xmlns:r="http://schemas.openxmlformats.org/officeDocument/2006/relationships" ref="Q480" r:id="rId948"/>
    <hyperlink xmlns:r="http://schemas.openxmlformats.org/officeDocument/2006/relationships" ref="R480" r:id="rId949"/>
    <hyperlink xmlns:r="http://schemas.openxmlformats.org/officeDocument/2006/relationships" ref="Q481" r:id="rId950"/>
    <hyperlink xmlns:r="http://schemas.openxmlformats.org/officeDocument/2006/relationships" ref="R481" r:id="rId951"/>
    <hyperlink xmlns:r="http://schemas.openxmlformats.org/officeDocument/2006/relationships" ref="Q482" r:id="rId952"/>
    <hyperlink xmlns:r="http://schemas.openxmlformats.org/officeDocument/2006/relationships" ref="R482" r:id="rId953"/>
    <hyperlink xmlns:r="http://schemas.openxmlformats.org/officeDocument/2006/relationships" ref="Q483" r:id="rId954"/>
    <hyperlink xmlns:r="http://schemas.openxmlformats.org/officeDocument/2006/relationships" ref="R483" r:id="rId955"/>
    <hyperlink xmlns:r="http://schemas.openxmlformats.org/officeDocument/2006/relationships" ref="Q484" r:id="rId956"/>
    <hyperlink xmlns:r="http://schemas.openxmlformats.org/officeDocument/2006/relationships" ref="R484" r:id="rId957"/>
    <hyperlink xmlns:r="http://schemas.openxmlformats.org/officeDocument/2006/relationships" ref="Q485" r:id="rId958"/>
    <hyperlink xmlns:r="http://schemas.openxmlformats.org/officeDocument/2006/relationships" ref="R485" r:id="rId959"/>
    <hyperlink xmlns:r="http://schemas.openxmlformats.org/officeDocument/2006/relationships" ref="Q486" r:id="rId960"/>
    <hyperlink xmlns:r="http://schemas.openxmlformats.org/officeDocument/2006/relationships" ref="R486" r:id="rId961"/>
    <hyperlink xmlns:r="http://schemas.openxmlformats.org/officeDocument/2006/relationships" ref="Q487" r:id="rId962"/>
    <hyperlink xmlns:r="http://schemas.openxmlformats.org/officeDocument/2006/relationships" ref="R487" r:id="rId963"/>
    <hyperlink xmlns:r="http://schemas.openxmlformats.org/officeDocument/2006/relationships" ref="Q488" r:id="rId964"/>
    <hyperlink xmlns:r="http://schemas.openxmlformats.org/officeDocument/2006/relationships" ref="R488" r:id="rId965"/>
    <hyperlink xmlns:r="http://schemas.openxmlformats.org/officeDocument/2006/relationships" ref="Q489" r:id="rId966"/>
    <hyperlink xmlns:r="http://schemas.openxmlformats.org/officeDocument/2006/relationships" ref="R489" r:id="rId967"/>
    <hyperlink xmlns:r="http://schemas.openxmlformats.org/officeDocument/2006/relationships" ref="Q490" r:id="rId968"/>
    <hyperlink xmlns:r="http://schemas.openxmlformats.org/officeDocument/2006/relationships" ref="R490" r:id="rId969"/>
    <hyperlink xmlns:r="http://schemas.openxmlformats.org/officeDocument/2006/relationships" ref="Q491" r:id="rId970"/>
    <hyperlink xmlns:r="http://schemas.openxmlformats.org/officeDocument/2006/relationships" ref="R491" r:id="rId971"/>
    <hyperlink xmlns:r="http://schemas.openxmlformats.org/officeDocument/2006/relationships" ref="Q492" r:id="rId972"/>
    <hyperlink xmlns:r="http://schemas.openxmlformats.org/officeDocument/2006/relationships" ref="R492" r:id="rId973"/>
    <hyperlink xmlns:r="http://schemas.openxmlformats.org/officeDocument/2006/relationships" ref="Q493" r:id="rId974"/>
    <hyperlink xmlns:r="http://schemas.openxmlformats.org/officeDocument/2006/relationships" ref="R493" r:id="rId975"/>
    <hyperlink xmlns:r="http://schemas.openxmlformats.org/officeDocument/2006/relationships" ref="Q494" r:id="rId976"/>
    <hyperlink xmlns:r="http://schemas.openxmlformats.org/officeDocument/2006/relationships" ref="R494" r:id="rId977"/>
    <hyperlink xmlns:r="http://schemas.openxmlformats.org/officeDocument/2006/relationships" ref="Q495" r:id="rId978"/>
    <hyperlink xmlns:r="http://schemas.openxmlformats.org/officeDocument/2006/relationships" ref="R495" r:id="rId979"/>
    <hyperlink xmlns:r="http://schemas.openxmlformats.org/officeDocument/2006/relationships" ref="Q496" r:id="rId980"/>
    <hyperlink xmlns:r="http://schemas.openxmlformats.org/officeDocument/2006/relationships" ref="R496" r:id="rId981"/>
    <hyperlink xmlns:r="http://schemas.openxmlformats.org/officeDocument/2006/relationships" ref="Q497" r:id="rId982"/>
    <hyperlink xmlns:r="http://schemas.openxmlformats.org/officeDocument/2006/relationships" ref="R497" r:id="rId983"/>
    <hyperlink xmlns:r="http://schemas.openxmlformats.org/officeDocument/2006/relationships" ref="Q498" r:id="rId984"/>
    <hyperlink xmlns:r="http://schemas.openxmlformats.org/officeDocument/2006/relationships" ref="R498" r:id="rId985"/>
    <hyperlink xmlns:r="http://schemas.openxmlformats.org/officeDocument/2006/relationships" ref="Q499" r:id="rId986"/>
    <hyperlink xmlns:r="http://schemas.openxmlformats.org/officeDocument/2006/relationships" ref="R499" r:id="rId987"/>
    <hyperlink xmlns:r="http://schemas.openxmlformats.org/officeDocument/2006/relationships" ref="Q500" r:id="rId988"/>
    <hyperlink xmlns:r="http://schemas.openxmlformats.org/officeDocument/2006/relationships" ref="R500" r:id="rId989"/>
    <hyperlink xmlns:r="http://schemas.openxmlformats.org/officeDocument/2006/relationships" ref="Q501" r:id="rId990"/>
    <hyperlink xmlns:r="http://schemas.openxmlformats.org/officeDocument/2006/relationships" ref="R501" r:id="rId991"/>
    <hyperlink xmlns:r="http://schemas.openxmlformats.org/officeDocument/2006/relationships" ref="Q502" r:id="rId992"/>
    <hyperlink xmlns:r="http://schemas.openxmlformats.org/officeDocument/2006/relationships" ref="R502" r:id="rId993"/>
    <hyperlink xmlns:r="http://schemas.openxmlformats.org/officeDocument/2006/relationships" ref="Q503" r:id="rId994"/>
    <hyperlink xmlns:r="http://schemas.openxmlformats.org/officeDocument/2006/relationships" ref="R503" r:id="rId995"/>
    <hyperlink xmlns:r="http://schemas.openxmlformats.org/officeDocument/2006/relationships" ref="Q504" r:id="rId996"/>
    <hyperlink xmlns:r="http://schemas.openxmlformats.org/officeDocument/2006/relationships" ref="R504" r:id="rId997"/>
    <hyperlink xmlns:r="http://schemas.openxmlformats.org/officeDocument/2006/relationships" ref="Q505" r:id="rId998"/>
    <hyperlink xmlns:r="http://schemas.openxmlformats.org/officeDocument/2006/relationships" ref="R505" r:id="rId999"/>
    <hyperlink xmlns:r="http://schemas.openxmlformats.org/officeDocument/2006/relationships" ref="Q506" r:id="rId1000"/>
    <hyperlink xmlns:r="http://schemas.openxmlformats.org/officeDocument/2006/relationships" ref="R506" r:id="rId1001"/>
    <hyperlink xmlns:r="http://schemas.openxmlformats.org/officeDocument/2006/relationships" ref="Q507" r:id="rId1002"/>
    <hyperlink xmlns:r="http://schemas.openxmlformats.org/officeDocument/2006/relationships" ref="R507" r:id="rId1003"/>
    <hyperlink xmlns:r="http://schemas.openxmlformats.org/officeDocument/2006/relationships" ref="Q508" r:id="rId1004"/>
    <hyperlink xmlns:r="http://schemas.openxmlformats.org/officeDocument/2006/relationships" ref="R508" r:id="rId1005"/>
    <hyperlink xmlns:r="http://schemas.openxmlformats.org/officeDocument/2006/relationships" ref="Q509" r:id="rId1006"/>
    <hyperlink xmlns:r="http://schemas.openxmlformats.org/officeDocument/2006/relationships" ref="R509" r:id="rId1007"/>
    <hyperlink xmlns:r="http://schemas.openxmlformats.org/officeDocument/2006/relationships" ref="Q510" r:id="rId1008"/>
    <hyperlink xmlns:r="http://schemas.openxmlformats.org/officeDocument/2006/relationships" ref="R510" r:id="rId1009"/>
    <hyperlink xmlns:r="http://schemas.openxmlformats.org/officeDocument/2006/relationships" ref="Q511" r:id="rId1010"/>
    <hyperlink xmlns:r="http://schemas.openxmlformats.org/officeDocument/2006/relationships" ref="R511" r:id="rId1011"/>
    <hyperlink xmlns:r="http://schemas.openxmlformats.org/officeDocument/2006/relationships" ref="Q512" r:id="rId1012"/>
    <hyperlink xmlns:r="http://schemas.openxmlformats.org/officeDocument/2006/relationships" ref="R512" r:id="rId1013"/>
    <hyperlink xmlns:r="http://schemas.openxmlformats.org/officeDocument/2006/relationships" ref="Q513" r:id="rId1014"/>
    <hyperlink xmlns:r="http://schemas.openxmlformats.org/officeDocument/2006/relationships" ref="R513" r:id="rId1015"/>
    <hyperlink xmlns:r="http://schemas.openxmlformats.org/officeDocument/2006/relationships" ref="Q514" r:id="rId1016"/>
    <hyperlink xmlns:r="http://schemas.openxmlformats.org/officeDocument/2006/relationships" ref="R514" r:id="rId1017"/>
    <hyperlink xmlns:r="http://schemas.openxmlformats.org/officeDocument/2006/relationships" ref="Q515" r:id="rId1018"/>
    <hyperlink xmlns:r="http://schemas.openxmlformats.org/officeDocument/2006/relationships" ref="R515" r:id="rId1019"/>
    <hyperlink xmlns:r="http://schemas.openxmlformats.org/officeDocument/2006/relationships" ref="Q516" r:id="rId1020"/>
    <hyperlink xmlns:r="http://schemas.openxmlformats.org/officeDocument/2006/relationships" ref="R516" r:id="rId1021"/>
    <hyperlink xmlns:r="http://schemas.openxmlformats.org/officeDocument/2006/relationships" ref="Q517" r:id="rId1022"/>
    <hyperlink xmlns:r="http://schemas.openxmlformats.org/officeDocument/2006/relationships" ref="R517" r:id="rId1023"/>
    <hyperlink xmlns:r="http://schemas.openxmlformats.org/officeDocument/2006/relationships" ref="Q518" r:id="rId1024"/>
    <hyperlink xmlns:r="http://schemas.openxmlformats.org/officeDocument/2006/relationships" ref="R518" r:id="rId1025"/>
    <hyperlink xmlns:r="http://schemas.openxmlformats.org/officeDocument/2006/relationships" ref="Q519" r:id="rId1026"/>
    <hyperlink xmlns:r="http://schemas.openxmlformats.org/officeDocument/2006/relationships" ref="R519" r:id="rId1027"/>
    <hyperlink xmlns:r="http://schemas.openxmlformats.org/officeDocument/2006/relationships" ref="Q520" r:id="rId1028"/>
    <hyperlink xmlns:r="http://schemas.openxmlformats.org/officeDocument/2006/relationships" ref="R520" r:id="rId1029"/>
    <hyperlink xmlns:r="http://schemas.openxmlformats.org/officeDocument/2006/relationships" ref="Q521" r:id="rId1030"/>
    <hyperlink xmlns:r="http://schemas.openxmlformats.org/officeDocument/2006/relationships" ref="R521" r:id="rId1031"/>
    <hyperlink xmlns:r="http://schemas.openxmlformats.org/officeDocument/2006/relationships" ref="Q522" r:id="rId1032"/>
    <hyperlink xmlns:r="http://schemas.openxmlformats.org/officeDocument/2006/relationships" ref="R522" r:id="rId1033"/>
    <hyperlink xmlns:r="http://schemas.openxmlformats.org/officeDocument/2006/relationships" ref="Q523" r:id="rId1034"/>
    <hyperlink xmlns:r="http://schemas.openxmlformats.org/officeDocument/2006/relationships" ref="R523" r:id="rId1035"/>
    <hyperlink xmlns:r="http://schemas.openxmlformats.org/officeDocument/2006/relationships" ref="Q524" r:id="rId1036"/>
    <hyperlink xmlns:r="http://schemas.openxmlformats.org/officeDocument/2006/relationships" ref="R524" r:id="rId1037"/>
    <hyperlink xmlns:r="http://schemas.openxmlformats.org/officeDocument/2006/relationships" ref="Q525" r:id="rId1038"/>
    <hyperlink xmlns:r="http://schemas.openxmlformats.org/officeDocument/2006/relationships" ref="R525" r:id="rId1039"/>
    <hyperlink xmlns:r="http://schemas.openxmlformats.org/officeDocument/2006/relationships" ref="Q526" r:id="rId1040"/>
    <hyperlink xmlns:r="http://schemas.openxmlformats.org/officeDocument/2006/relationships" ref="R526" r:id="rId1041"/>
    <hyperlink xmlns:r="http://schemas.openxmlformats.org/officeDocument/2006/relationships" ref="Q527" r:id="rId1042"/>
    <hyperlink xmlns:r="http://schemas.openxmlformats.org/officeDocument/2006/relationships" ref="R527" r:id="rId1043"/>
    <hyperlink xmlns:r="http://schemas.openxmlformats.org/officeDocument/2006/relationships" ref="Q528" r:id="rId1044"/>
    <hyperlink xmlns:r="http://schemas.openxmlformats.org/officeDocument/2006/relationships" ref="R528" r:id="rId1045"/>
    <hyperlink xmlns:r="http://schemas.openxmlformats.org/officeDocument/2006/relationships" ref="Q529" r:id="rId1046"/>
    <hyperlink xmlns:r="http://schemas.openxmlformats.org/officeDocument/2006/relationships" ref="R529" r:id="rId1047"/>
    <hyperlink xmlns:r="http://schemas.openxmlformats.org/officeDocument/2006/relationships" ref="Q530" r:id="rId1048"/>
    <hyperlink xmlns:r="http://schemas.openxmlformats.org/officeDocument/2006/relationships" ref="R530" r:id="rId1049"/>
    <hyperlink xmlns:r="http://schemas.openxmlformats.org/officeDocument/2006/relationships" ref="Q531" r:id="rId1050"/>
    <hyperlink xmlns:r="http://schemas.openxmlformats.org/officeDocument/2006/relationships" ref="R531" r:id="rId1051"/>
    <hyperlink xmlns:r="http://schemas.openxmlformats.org/officeDocument/2006/relationships" ref="Q532" r:id="rId1052"/>
    <hyperlink xmlns:r="http://schemas.openxmlformats.org/officeDocument/2006/relationships" ref="R532" r:id="rId1053"/>
    <hyperlink xmlns:r="http://schemas.openxmlformats.org/officeDocument/2006/relationships" ref="Q533" r:id="rId1054"/>
    <hyperlink xmlns:r="http://schemas.openxmlformats.org/officeDocument/2006/relationships" ref="R533" r:id="rId1055"/>
    <hyperlink xmlns:r="http://schemas.openxmlformats.org/officeDocument/2006/relationships" ref="Q534" r:id="rId1056"/>
    <hyperlink xmlns:r="http://schemas.openxmlformats.org/officeDocument/2006/relationships" ref="R534" r:id="rId1057"/>
    <hyperlink xmlns:r="http://schemas.openxmlformats.org/officeDocument/2006/relationships" ref="Q535" r:id="rId1058"/>
    <hyperlink xmlns:r="http://schemas.openxmlformats.org/officeDocument/2006/relationships" ref="R535" r:id="rId1059"/>
    <hyperlink xmlns:r="http://schemas.openxmlformats.org/officeDocument/2006/relationships" ref="Q536" r:id="rId1060"/>
    <hyperlink xmlns:r="http://schemas.openxmlformats.org/officeDocument/2006/relationships" ref="R536" r:id="rId1061"/>
    <hyperlink xmlns:r="http://schemas.openxmlformats.org/officeDocument/2006/relationships" ref="Q537" r:id="rId1062"/>
    <hyperlink xmlns:r="http://schemas.openxmlformats.org/officeDocument/2006/relationships" ref="R537" r:id="rId1063"/>
    <hyperlink xmlns:r="http://schemas.openxmlformats.org/officeDocument/2006/relationships" ref="Q538" r:id="rId1064"/>
    <hyperlink xmlns:r="http://schemas.openxmlformats.org/officeDocument/2006/relationships" ref="R538" r:id="rId1065"/>
    <hyperlink xmlns:r="http://schemas.openxmlformats.org/officeDocument/2006/relationships" ref="Q539" r:id="rId1066"/>
    <hyperlink xmlns:r="http://schemas.openxmlformats.org/officeDocument/2006/relationships" ref="R539" r:id="rId1067"/>
    <hyperlink xmlns:r="http://schemas.openxmlformats.org/officeDocument/2006/relationships" ref="Q540" r:id="rId1068"/>
    <hyperlink xmlns:r="http://schemas.openxmlformats.org/officeDocument/2006/relationships" ref="R540" r:id="rId1069"/>
    <hyperlink xmlns:r="http://schemas.openxmlformats.org/officeDocument/2006/relationships" ref="Q541" r:id="rId1070"/>
    <hyperlink xmlns:r="http://schemas.openxmlformats.org/officeDocument/2006/relationships" ref="R541" r:id="rId1071"/>
    <hyperlink xmlns:r="http://schemas.openxmlformats.org/officeDocument/2006/relationships" ref="Q542" r:id="rId1072"/>
    <hyperlink xmlns:r="http://schemas.openxmlformats.org/officeDocument/2006/relationships" ref="R542" r:id="rId1073"/>
    <hyperlink xmlns:r="http://schemas.openxmlformats.org/officeDocument/2006/relationships" ref="Q543" r:id="rId1074"/>
    <hyperlink xmlns:r="http://schemas.openxmlformats.org/officeDocument/2006/relationships" ref="R543" r:id="rId1075"/>
    <hyperlink xmlns:r="http://schemas.openxmlformats.org/officeDocument/2006/relationships" ref="Q544" r:id="rId1076"/>
    <hyperlink xmlns:r="http://schemas.openxmlformats.org/officeDocument/2006/relationships" ref="R544" r:id="rId1077"/>
    <hyperlink xmlns:r="http://schemas.openxmlformats.org/officeDocument/2006/relationships" ref="Q545" r:id="rId1078"/>
    <hyperlink xmlns:r="http://schemas.openxmlformats.org/officeDocument/2006/relationships" ref="R545" r:id="rId1079"/>
    <hyperlink xmlns:r="http://schemas.openxmlformats.org/officeDocument/2006/relationships" ref="Q546" r:id="rId1080"/>
    <hyperlink xmlns:r="http://schemas.openxmlformats.org/officeDocument/2006/relationships" ref="R546" r:id="rId1081"/>
    <hyperlink xmlns:r="http://schemas.openxmlformats.org/officeDocument/2006/relationships" ref="Q547" r:id="rId1082"/>
    <hyperlink xmlns:r="http://schemas.openxmlformats.org/officeDocument/2006/relationships" ref="R547" r:id="rId1083"/>
    <hyperlink xmlns:r="http://schemas.openxmlformats.org/officeDocument/2006/relationships" ref="Q548" r:id="rId1084"/>
    <hyperlink xmlns:r="http://schemas.openxmlformats.org/officeDocument/2006/relationships" ref="R548" r:id="rId1085"/>
    <hyperlink xmlns:r="http://schemas.openxmlformats.org/officeDocument/2006/relationships" ref="Q549" r:id="rId1086"/>
    <hyperlink xmlns:r="http://schemas.openxmlformats.org/officeDocument/2006/relationships" ref="R549" r:id="rId1087"/>
    <hyperlink xmlns:r="http://schemas.openxmlformats.org/officeDocument/2006/relationships" ref="Q550" r:id="rId1088"/>
    <hyperlink xmlns:r="http://schemas.openxmlformats.org/officeDocument/2006/relationships" ref="R550" r:id="rId1089"/>
    <hyperlink xmlns:r="http://schemas.openxmlformats.org/officeDocument/2006/relationships" ref="Q551" r:id="rId1090"/>
    <hyperlink xmlns:r="http://schemas.openxmlformats.org/officeDocument/2006/relationships" ref="R551" r:id="rId1091"/>
    <hyperlink xmlns:r="http://schemas.openxmlformats.org/officeDocument/2006/relationships" ref="Q552" r:id="rId1092"/>
    <hyperlink xmlns:r="http://schemas.openxmlformats.org/officeDocument/2006/relationships" ref="R552" r:id="rId1093"/>
    <hyperlink xmlns:r="http://schemas.openxmlformats.org/officeDocument/2006/relationships" ref="Q553" r:id="rId1094"/>
    <hyperlink xmlns:r="http://schemas.openxmlformats.org/officeDocument/2006/relationships" ref="R553" r:id="rId1095"/>
    <hyperlink xmlns:r="http://schemas.openxmlformats.org/officeDocument/2006/relationships" ref="Q554" r:id="rId1096"/>
    <hyperlink xmlns:r="http://schemas.openxmlformats.org/officeDocument/2006/relationships" ref="R554" r:id="rId1097"/>
    <hyperlink xmlns:r="http://schemas.openxmlformats.org/officeDocument/2006/relationships" ref="Q555" r:id="rId1098"/>
    <hyperlink xmlns:r="http://schemas.openxmlformats.org/officeDocument/2006/relationships" ref="R555" r:id="rId1099"/>
    <hyperlink xmlns:r="http://schemas.openxmlformats.org/officeDocument/2006/relationships" ref="Q556" r:id="rId1100"/>
    <hyperlink xmlns:r="http://schemas.openxmlformats.org/officeDocument/2006/relationships" ref="R556" r:id="rId1101"/>
    <hyperlink xmlns:r="http://schemas.openxmlformats.org/officeDocument/2006/relationships" ref="Q557" r:id="rId1102"/>
    <hyperlink xmlns:r="http://schemas.openxmlformats.org/officeDocument/2006/relationships" ref="R557" r:id="rId1103"/>
    <hyperlink xmlns:r="http://schemas.openxmlformats.org/officeDocument/2006/relationships" ref="Q558" r:id="rId1104"/>
    <hyperlink xmlns:r="http://schemas.openxmlformats.org/officeDocument/2006/relationships" ref="R558" r:id="rId1105"/>
    <hyperlink xmlns:r="http://schemas.openxmlformats.org/officeDocument/2006/relationships" ref="Q559" r:id="rId1106"/>
    <hyperlink xmlns:r="http://schemas.openxmlformats.org/officeDocument/2006/relationships" ref="R559" r:id="rId1107"/>
    <hyperlink xmlns:r="http://schemas.openxmlformats.org/officeDocument/2006/relationships" ref="Q560" r:id="rId1108"/>
    <hyperlink xmlns:r="http://schemas.openxmlformats.org/officeDocument/2006/relationships" ref="R560" r:id="rId1109"/>
    <hyperlink xmlns:r="http://schemas.openxmlformats.org/officeDocument/2006/relationships" ref="Q561" r:id="rId1110"/>
    <hyperlink xmlns:r="http://schemas.openxmlformats.org/officeDocument/2006/relationships" ref="R561" r:id="rId1111"/>
    <hyperlink xmlns:r="http://schemas.openxmlformats.org/officeDocument/2006/relationships" ref="Q562" r:id="rId1112"/>
    <hyperlink xmlns:r="http://schemas.openxmlformats.org/officeDocument/2006/relationships" ref="R562" r:id="rId1113"/>
    <hyperlink xmlns:r="http://schemas.openxmlformats.org/officeDocument/2006/relationships" ref="Q563" r:id="rId1114"/>
    <hyperlink xmlns:r="http://schemas.openxmlformats.org/officeDocument/2006/relationships" ref="R563" r:id="rId1115"/>
    <hyperlink xmlns:r="http://schemas.openxmlformats.org/officeDocument/2006/relationships" ref="Q564" r:id="rId1116"/>
    <hyperlink xmlns:r="http://schemas.openxmlformats.org/officeDocument/2006/relationships" ref="R564" r:id="rId1117"/>
    <hyperlink xmlns:r="http://schemas.openxmlformats.org/officeDocument/2006/relationships" ref="Q565" r:id="rId1118"/>
    <hyperlink xmlns:r="http://schemas.openxmlformats.org/officeDocument/2006/relationships" ref="R565" r:id="rId1119"/>
    <hyperlink xmlns:r="http://schemas.openxmlformats.org/officeDocument/2006/relationships" ref="Q566" r:id="rId1120"/>
    <hyperlink xmlns:r="http://schemas.openxmlformats.org/officeDocument/2006/relationships" ref="R566" r:id="rId1121"/>
    <hyperlink xmlns:r="http://schemas.openxmlformats.org/officeDocument/2006/relationships" ref="Q567" r:id="rId1122"/>
    <hyperlink xmlns:r="http://schemas.openxmlformats.org/officeDocument/2006/relationships" ref="R567" r:id="rId1123"/>
    <hyperlink xmlns:r="http://schemas.openxmlformats.org/officeDocument/2006/relationships" ref="Q568" r:id="rId1124"/>
    <hyperlink xmlns:r="http://schemas.openxmlformats.org/officeDocument/2006/relationships" ref="R568" r:id="rId1125"/>
    <hyperlink xmlns:r="http://schemas.openxmlformats.org/officeDocument/2006/relationships" ref="Q569" r:id="rId1126"/>
    <hyperlink xmlns:r="http://schemas.openxmlformats.org/officeDocument/2006/relationships" ref="R569" r:id="rId1127"/>
    <hyperlink xmlns:r="http://schemas.openxmlformats.org/officeDocument/2006/relationships" ref="Q570" r:id="rId1128"/>
    <hyperlink xmlns:r="http://schemas.openxmlformats.org/officeDocument/2006/relationships" ref="R570" r:id="rId1129"/>
    <hyperlink xmlns:r="http://schemas.openxmlformats.org/officeDocument/2006/relationships" ref="Q571" r:id="rId1130"/>
    <hyperlink xmlns:r="http://schemas.openxmlformats.org/officeDocument/2006/relationships" ref="R571" r:id="rId1131"/>
    <hyperlink xmlns:r="http://schemas.openxmlformats.org/officeDocument/2006/relationships" ref="Q572" r:id="rId1132"/>
    <hyperlink xmlns:r="http://schemas.openxmlformats.org/officeDocument/2006/relationships" ref="R572" r:id="rId1133"/>
    <hyperlink xmlns:r="http://schemas.openxmlformats.org/officeDocument/2006/relationships" ref="Q573" r:id="rId1134"/>
    <hyperlink xmlns:r="http://schemas.openxmlformats.org/officeDocument/2006/relationships" ref="R573" r:id="rId1135"/>
    <hyperlink xmlns:r="http://schemas.openxmlformats.org/officeDocument/2006/relationships" ref="Q574" r:id="rId1136"/>
    <hyperlink xmlns:r="http://schemas.openxmlformats.org/officeDocument/2006/relationships" ref="R574" r:id="rId1137"/>
    <hyperlink xmlns:r="http://schemas.openxmlformats.org/officeDocument/2006/relationships" ref="Q575" r:id="rId1138"/>
    <hyperlink xmlns:r="http://schemas.openxmlformats.org/officeDocument/2006/relationships" ref="R575" r:id="rId1139"/>
    <hyperlink xmlns:r="http://schemas.openxmlformats.org/officeDocument/2006/relationships" ref="Q576" r:id="rId1140"/>
    <hyperlink xmlns:r="http://schemas.openxmlformats.org/officeDocument/2006/relationships" ref="R576" r:id="rId1141"/>
    <hyperlink xmlns:r="http://schemas.openxmlformats.org/officeDocument/2006/relationships" ref="Q577" r:id="rId1142"/>
    <hyperlink xmlns:r="http://schemas.openxmlformats.org/officeDocument/2006/relationships" ref="R577" r:id="rId1143"/>
    <hyperlink xmlns:r="http://schemas.openxmlformats.org/officeDocument/2006/relationships" ref="Q578" r:id="rId1144"/>
    <hyperlink xmlns:r="http://schemas.openxmlformats.org/officeDocument/2006/relationships" ref="R578" r:id="rId1145"/>
    <hyperlink xmlns:r="http://schemas.openxmlformats.org/officeDocument/2006/relationships" ref="Q579" r:id="rId1146"/>
    <hyperlink xmlns:r="http://schemas.openxmlformats.org/officeDocument/2006/relationships" ref="R579" r:id="rId1147"/>
    <hyperlink xmlns:r="http://schemas.openxmlformats.org/officeDocument/2006/relationships" ref="Q580" r:id="rId1148"/>
    <hyperlink xmlns:r="http://schemas.openxmlformats.org/officeDocument/2006/relationships" ref="R580" r:id="rId1149"/>
    <hyperlink xmlns:r="http://schemas.openxmlformats.org/officeDocument/2006/relationships" ref="Q581" r:id="rId1150"/>
    <hyperlink xmlns:r="http://schemas.openxmlformats.org/officeDocument/2006/relationships" ref="R581" r:id="rId1151"/>
    <hyperlink xmlns:r="http://schemas.openxmlformats.org/officeDocument/2006/relationships" ref="Q582" r:id="rId1152"/>
    <hyperlink xmlns:r="http://schemas.openxmlformats.org/officeDocument/2006/relationships" ref="R582" r:id="rId1153"/>
    <hyperlink xmlns:r="http://schemas.openxmlformats.org/officeDocument/2006/relationships" ref="Q583" r:id="rId1154"/>
    <hyperlink xmlns:r="http://schemas.openxmlformats.org/officeDocument/2006/relationships" ref="R583" r:id="rId1155"/>
    <hyperlink xmlns:r="http://schemas.openxmlformats.org/officeDocument/2006/relationships" ref="Q584" r:id="rId1156"/>
    <hyperlink xmlns:r="http://schemas.openxmlformats.org/officeDocument/2006/relationships" ref="R584" r:id="rId1157"/>
    <hyperlink xmlns:r="http://schemas.openxmlformats.org/officeDocument/2006/relationships" ref="Q585" r:id="rId1158"/>
    <hyperlink xmlns:r="http://schemas.openxmlformats.org/officeDocument/2006/relationships" ref="R585" r:id="rId1159"/>
    <hyperlink xmlns:r="http://schemas.openxmlformats.org/officeDocument/2006/relationships" ref="Q586" r:id="rId1160"/>
    <hyperlink xmlns:r="http://schemas.openxmlformats.org/officeDocument/2006/relationships" ref="R586" r:id="rId1161"/>
    <hyperlink xmlns:r="http://schemas.openxmlformats.org/officeDocument/2006/relationships" ref="Q587" r:id="rId1162"/>
    <hyperlink xmlns:r="http://schemas.openxmlformats.org/officeDocument/2006/relationships" ref="R587" r:id="rId1163"/>
    <hyperlink xmlns:r="http://schemas.openxmlformats.org/officeDocument/2006/relationships" ref="Q588" r:id="rId1164"/>
    <hyperlink xmlns:r="http://schemas.openxmlformats.org/officeDocument/2006/relationships" ref="R588" r:id="rId1165"/>
    <hyperlink xmlns:r="http://schemas.openxmlformats.org/officeDocument/2006/relationships" ref="Q589" r:id="rId1166"/>
    <hyperlink xmlns:r="http://schemas.openxmlformats.org/officeDocument/2006/relationships" ref="R589" r:id="rId1167"/>
    <hyperlink xmlns:r="http://schemas.openxmlformats.org/officeDocument/2006/relationships" ref="Q590" r:id="rId1168"/>
    <hyperlink xmlns:r="http://schemas.openxmlformats.org/officeDocument/2006/relationships" ref="R590" r:id="rId1169"/>
    <hyperlink xmlns:r="http://schemas.openxmlformats.org/officeDocument/2006/relationships" ref="Q591" r:id="rId1170"/>
    <hyperlink xmlns:r="http://schemas.openxmlformats.org/officeDocument/2006/relationships" ref="R591" r:id="rId1171"/>
    <hyperlink xmlns:r="http://schemas.openxmlformats.org/officeDocument/2006/relationships" ref="Q592" r:id="rId1172"/>
    <hyperlink xmlns:r="http://schemas.openxmlformats.org/officeDocument/2006/relationships" ref="R592" r:id="rId11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0"/>
  <sheetViews>
    <sheetView workbookViewId="0">
      <pane ySplit="8" topLeftCell="A9"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ht="24" customHeight="1">
      <c r="A1" s="1" t="inlineStr">
        <is>
          <t>Person Card — one person on one page</t>
        </is>
      </c>
      <c r="I1" s="8" t="inlineStr">
        <is>
          <t>◂ Start</t>
        </is>
      </c>
    </row>
    <row r="2" ht="30" customHeight="1">
      <c r="A2" s="2" t="inlineStr">
        <is>
          <t>Sheet 6 · Pick a name, or type an Emp ID · the Emp ID wins. Everything below follows from Talent Mapping and the Role Model, live — including the leader's proposal once given.</t>
        </is>
      </c>
    </row>
    <row r="3">
      <c r="A3" s="3" t="inlineStr">
        <is>
          <t>IRIS · Job Architecture Model v2.0 · October 2026 · Internal — Confidential · HR and business leaders</t>
        </is>
      </c>
    </row>
    <row r="5">
      <c r="A5" s="104" t="inlineStr">
        <is>
          <t>Name</t>
        </is>
      </c>
      <c r="B5" s="105" t="inlineStr">
        <is>
          <t>Chinmayi Patil · IRIS1935</t>
        </is>
      </c>
      <c r="H5" s="106" t="inlineStr">
        <is>
          <t>Row</t>
        </is>
      </c>
    </row>
    <row r="6">
      <c r="A6" s="104" t="inlineStr">
        <is>
          <t>Emp ID — type or paste · wins over the name</t>
        </is>
      </c>
      <c r="B6" s="105" t="n"/>
      <c r="H6" s="106">
        <f>IFERROR(IF(TRIM($B$6)&lt;&gt;"",MATCH(TRIM($B$6),'5. Talent Mapping'!$D$7:$D$592,0),MATCH(INDEX(PEOPLE_ID,MATCH($B$5,LIST_PEOPLE,0)),'5. Talent Mapping'!$D$7:$D$592,0)),"")</f>
        <v>6</v>
      </c>
    </row>
    <row r="8">
      <c r="A8" s="104" t="inlineStr">
        <is>
          <t>Showing</t>
        </is>
      </c>
      <c r="B8" s="107" t="str">
        <f>IF($H$6="","No match — check the Emp ID",INDEX('5. Talent Mapping'!$E$7:$E$592,$H$6)&amp;" · "&amp;INDEX('5. Talent Mapping'!$D$7:$D$592,$H$6))</f>
        <v>Chinmayi Patil · IRIS1935</v>
      </c>
    </row>
    <row r="10">
      <c r="A10" s="6" t="inlineStr">
        <is>
          <t>WHO</t>
        </is>
      </c>
      <c r="B10" s="75" t="n"/>
      <c r="C10" s="75" t="n"/>
      <c r="D10" s="75" t="n"/>
      <c r="E10" s="75" t="n"/>
      <c r="F10" s="76" t="n"/>
    </row>
    <row r="11" ht="18" customHeight="1">
      <c r="A11" s="108" t="inlineStr">
        <is>
          <t>Business</t>
        </is>
      </c>
      <c r="B11" s="109" t="str">
        <f>IFERROR(IF(INDEX('5. Talent Mapping'!$A$7:$A$592,$H$6)="","",INDEX('5. Talent Mapping'!$A$7:$A$592,$H$6)),"")</f>
        <v>CARBON</v>
      </c>
    </row>
    <row r="12" ht="18" customHeight="1">
      <c r="A12" s="108" t="inlineStr">
        <is>
          <t>Department</t>
        </is>
      </c>
      <c r="B12" s="109" t="str">
        <f>IFERROR(IF(INDEX('5. Talent Mapping'!$B$7:$B$592,$H$6)="","",INDEX('5. Talent Mapping'!$B$7:$B$592,$H$6)),"")</f>
        <v>Support</v>
      </c>
    </row>
    <row r="13" ht="18" customHeight="1">
      <c r="A13" s="108" t="inlineStr">
        <is>
          <t>Emp ID</t>
        </is>
      </c>
      <c r="B13" s="109" t="str">
        <f>IFERROR(IF(INDEX('5. Talent Mapping'!$D$7:$D$592,$H$6)="","",INDEX('5. Talent Mapping'!$D$7:$D$592,$H$6)),"")</f>
        <v>IRIS1935</v>
      </c>
    </row>
    <row r="14" ht="18" customHeight="1">
      <c r="A14" s="108" t="inlineStr">
        <is>
          <t>Employee name</t>
        </is>
      </c>
      <c r="B14" s="109" t="str">
        <f>IFERROR(IF(INDEX('5. Talent Mapping'!$E$7:$E$592,$H$6)="","",INDEX('5. Talent Mapping'!$E$7:$E$592,$H$6)),"")</f>
        <v>Chinmayi Patil</v>
      </c>
    </row>
    <row r="15" ht="18" customHeight="1">
      <c r="A15" s="108" t="inlineStr">
        <is>
          <t>Current designation</t>
        </is>
      </c>
      <c r="B15" s="109" t="str">
        <f>IFERROR(IF(INDEX('5. Talent Mapping'!$F$7:$F$592,$H$6)="","",INDEX('5. Talent Mapping'!$F$7:$F$592,$H$6)),"")</f>
        <v>Customer Success Manager</v>
      </c>
    </row>
    <row r="16" ht="18" customHeight="1">
      <c r="A16" s="108" t="inlineStr">
        <is>
          <t>Reporting manager</t>
        </is>
      </c>
      <c r="B16" s="109" t="str">
        <f>IFERROR(IF(INDEX('5. Talent Mapping'!$G$7:$G$592,$H$6)="","",INDEX('5. Talent Mapping'!$G$7:$G$592,$H$6)),"")</f>
        <v>Anushree Aparajit</v>
      </c>
    </row>
    <row r="17" ht="18" customHeight="1">
      <c r="A17" s="108" t="inlineStr">
        <is>
          <t>Total exp. · yrs</t>
        </is>
      </c>
      <c r="B17" s="109">
        <f>IFERROR(IF(INDEX('5. Talent Mapping'!$I$7:$I$592,$H$6)="","",INDEX('5. Talent Mapping'!$I$7:$I$592,$H$6)),"")</f>
        <v>5.2</v>
      </c>
    </row>
    <row r="18" ht="18" customHeight="1">
      <c r="A18" s="108" t="inlineStr">
        <is>
          <t>Qualification</t>
        </is>
      </c>
      <c r="B18" s="109" t="str">
        <f>IFERROR(IF(INDEX('5. Talent Mapping'!$J$7:$J$592,$H$6)="","",INDEX('5. Talent Mapping'!$J$7:$J$592,$H$6)),"")</f>
        <v>MMS</v>
      </c>
    </row>
    <row r="19" ht="18" customHeight="1">
      <c r="A19" s="108" t="inlineStr">
        <is>
          <t>Current level · as is</t>
        </is>
      </c>
      <c r="B19" s="109" t="str">
        <f>IFERROR(IF(INDEX('5. Talent Mapping'!$K$7:$K$592,$H$6)="","",INDEX('5. Talent Mapping'!$K$7:$K$592,$H$6)),"")</f>
        <v>L5 – Manager</v>
      </c>
    </row>
    <row r="21">
      <c r="A21" s="6" t="inlineStr">
        <is>
          <t>IRIS PLACEMENT</t>
        </is>
      </c>
      <c r="B21" s="75" t="n"/>
      <c r="C21" s="75" t="n"/>
      <c r="D21" s="75" t="n"/>
      <c r="E21" s="75" t="n"/>
      <c r="F21" s="76" t="n"/>
    </row>
    <row r="22" ht="18" customHeight="1">
      <c r="A22" s="108" t="inlineStr">
        <is>
          <t>Job family</t>
        </is>
      </c>
      <c r="B22" s="109" t="str">
        <f>IFERROR(IF(INDEX('5. Talent Mapping'!$S$7:$S$592,$H$6)="","",INDEX('5. Talent Mapping'!$S$7:$S$592,$H$6)),"")</f>
        <v>Customer Success &amp; Support</v>
      </c>
    </row>
    <row r="23" ht="18" customHeight="1">
      <c r="A23" s="108" t="inlineStr">
        <is>
          <t>Sub-family</t>
        </is>
      </c>
      <c r="B23" s="109" t="str">
        <f>IFERROR(IF(INDEX('5. Talent Mapping'!$T$7:$T$592,$H$6)="","",INDEX('5. Talent Mapping'!$T$7:$T$592,$H$6)),"")</f>
        <v>Customer Success &amp; Account Management</v>
      </c>
    </row>
    <row r="24" ht="18" customHeight="1">
      <c r="A24" s="108" t="inlineStr">
        <is>
          <t>Role</t>
        </is>
      </c>
      <c r="B24" s="109" t="str">
        <f>IFERROR(IF(INDEX('5. Talent Mapping'!$V$7:$V$592,$H$6)="","",INDEX('5. Talent Mapping'!$V$7:$V$592,$H$6)),"")</f>
        <v>Customer Success &amp; Account Management · IC</v>
      </c>
    </row>
    <row r="25" ht="18" customHeight="1">
      <c r="A25" s="108" t="inlineStr">
        <is>
          <t>IRIS proposed level</t>
        </is>
      </c>
      <c r="B25" s="110" t="str">
        <f>IFERROR(IF(INDEX('5. Talent Mapping'!$W$7:$W$592,$H$6)="","",INDEX('5. Talent Mapping'!$W$7:$W$592,$H$6)),"")</f>
        <v>B2</v>
      </c>
    </row>
    <row r="26" ht="18" customHeight="1">
      <c r="A26" s="108" t="inlineStr">
        <is>
          <t>IRIS proposed band</t>
        </is>
      </c>
      <c r="B26" s="109" t="str">
        <f>IFERROR(IF(INDEX('5. Talent Mapping'!$X$7:$X$592,$H$6)="","",INDEX('5. Talent Mapping'!$X$7:$X$592,$H$6)),"")</f>
        <v>Band B · Specialist / Manager</v>
      </c>
    </row>
    <row r="27" ht="18" customHeight="1">
      <c r="A27" s="108" t="inlineStr">
        <is>
          <t>Standard title for the role and level</t>
        </is>
      </c>
      <c r="B27" s="109" t="str">
        <f>IFERROR(IF(INDEX('5. Talent Mapping'!$Y$7:$Y$592,$H$6)="","",INDEX('5. Talent Mapping'!$Y$7:$Y$592,$H$6)),"")</f>
        <v>Senior Customer Success Specialist</v>
      </c>
    </row>
    <row r="28" ht="45" customHeight="1">
      <c r="A28" s="108" t="inlineStr">
        <is>
          <t>Title change</t>
        </is>
      </c>
      <c r="B28" s="109" t="str">
        <f>IFERROR(IF(INDEX('5. Talent Mapping'!$Z$7:$Z$592,$H$6)="","",INDEX('5. Talent Mapping'!$Z$7:$Z$592,$H$6)),"")</f>
        <v>Customer Success Specialist → Senior Customer Success Specialist</v>
      </c>
    </row>
    <row r="29" ht="45" customHeight="1">
      <c r="A29" s="108" t="inlineStr">
        <is>
          <t>How IRIS placed them</t>
        </is>
      </c>
      <c r="B29" s="109" t="str">
        <f>IFERROR(IF(INDEX('5. Talent Mapping'!$AA$7:$AA$592,$H$6)="","",INDEX('5. Talent Mapping'!$AA$7:$AA$592,$H$6)),"")</f>
        <v>Placed at B2 by the evidence: six ratings × market-derived weights and rules R1–R13 · no move needed for the reporting line</v>
      </c>
    </row>
    <row r="30" ht="45" customHeight="1">
      <c r="A30" s="108" t="inlineStr">
        <is>
          <t>Structure flag</t>
        </is>
      </c>
      <c r="B30" s="109" t="str">
        <f>IFERROR(IF(INDEX('5. Talent Mapping'!$AB$7:$AB$592,$H$6)="","",INDEX('5. Talent Mapping'!$AB$7:$AB$592,$H$6)),"")</f>
        <v/>
      </c>
    </row>
    <row r="32">
      <c r="A32" s="6" t="inlineStr">
        <is>
          <t>MARKET</t>
        </is>
      </c>
      <c r="B32" s="75" t="n"/>
      <c r="C32" s="75" t="n"/>
      <c r="D32" s="75" t="n"/>
      <c r="E32" s="75" t="n"/>
      <c r="F32" s="76" t="n"/>
    </row>
    <row r="33" ht="18" customHeight="1">
      <c r="A33" s="108" t="inlineStr">
        <is>
          <t>Market level · published weights</t>
        </is>
      </c>
      <c r="B33" s="109" t="str">
        <f>IFERROR(IF(INDEX('5. Talent Mapping'!$AC$7:$AC$592,$H$6)="","",INDEX('5. Talent Mapping'!$AC$7:$AC$592,$H$6)),"")</f>
        <v>B1</v>
      </c>
    </row>
    <row r="34" ht="18" customHeight="1">
      <c r="A34" s="108" t="inlineStr">
        <is>
          <t>Experience vs the level · market</t>
        </is>
      </c>
      <c r="B34" s="109" t="str">
        <f>IFERROR(IF(INDEX('5. Talent Mapping'!$AD$7:$AD$592,$H$6)="","",INDEX('5. Talent Mapping'!$AD$7:$AD$592,$H$6)),"")</f>
        <v>Low · 5.2 yrs vs market 6–10 yrs for B2</v>
      </c>
    </row>
    <row r="35" ht="18" customHeight="1">
      <c r="A35" s="108" t="inlineStr">
        <is>
          <t>Span vs the norm</t>
        </is>
      </c>
      <c r="B35" s="109" t="str">
        <f>IFERROR(IF(INDEX('5. Talent Mapping'!$AE$7:$AE$592,$H$6)="","",INDEX('5. Talent Mapping'!$AE$7:$AE$592,$H$6)),"")</f>
        <v/>
      </c>
    </row>
    <row r="36" ht="18" customHeight="1">
      <c r="A36" s="108" t="inlineStr">
        <is>
          <t>Radford / Mercer · SFIA 9</t>
        </is>
      </c>
      <c r="B36" s="109" t="str">
        <f>IFERROR(IF(INDEX('5. Talent Mapping'!$AF$7:$AF$592,$H$6)="","",INDEX('5. Talent Mapping'!$AF$7:$AF$592,$H$6)),"")</f>
        <v>P4 / M3 · SFIA 4–5</v>
      </c>
    </row>
    <row r="38">
      <c r="A38" s="6" t="inlineStr">
        <is>
          <t>LEADER PROPOSAL</t>
        </is>
      </c>
      <c r="B38" s="75" t="n"/>
      <c r="C38" s="75" t="n"/>
      <c r="D38" s="75" t="n"/>
      <c r="E38" s="75" t="n"/>
      <c r="F38" s="76" t="n"/>
    </row>
    <row r="39" ht="18" customHeight="1">
      <c r="A39" s="108" t="inlineStr">
        <is>
          <t>Leader proposed level</t>
        </is>
      </c>
      <c r="B39" s="110" t="str">
        <f>IFERROR(IF(INDEX('5. Talent Mapping'!$BQ$7:$BQ$592,$H$6)="","",INDEX('5. Talent Mapping'!$BQ$7:$BQ$592,$H$6)),"")</f>
        <v/>
      </c>
    </row>
    <row r="40" ht="18" customHeight="1">
      <c r="A40" s="108" t="inlineStr">
        <is>
          <t>Leader proposed band</t>
        </is>
      </c>
      <c r="B40" s="109" t="str">
        <f>IFERROR(IF(INDEX('5. Talent Mapping'!$BR$7:$BR$592,$H$6)="","",INDEX('5. Talent Mapping'!$BR$7:$BR$592,$H$6)),"")</f>
        <v/>
      </c>
    </row>
    <row r="41" ht="18" customHeight="1">
      <c r="A41" s="108" t="inlineStr">
        <is>
          <t>Move vs IRIS</t>
        </is>
      </c>
      <c r="B41" s="109" t="str">
        <f>IFERROR(IF(INDEX('5. Talent Mapping'!$BS$7:$BS$592,$H$6)="","",INDEX('5. Talent Mapping'!$BS$7:$BS$592,$H$6)),"")</f>
        <v/>
      </c>
    </row>
    <row r="42" ht="18" customHeight="1">
      <c r="A42" s="108" t="inlineStr">
        <is>
          <t>Manager check · live</t>
        </is>
      </c>
      <c r="B42" s="109" t="str">
        <f>IFERROR(IF(INDEX('5. Talent Mapping'!$BU$7:$BU$592,$H$6)="","",INDEX('5. Talent Mapping'!$BU$7:$BU$592,$H$6)),"")</f>
        <v>OK</v>
      </c>
    </row>
    <row r="43" ht="18" customHeight="1">
      <c r="A43" s="108" t="inlineStr">
        <is>
          <t>Leader comment</t>
        </is>
      </c>
      <c r="B43" s="109" t="str">
        <f>IFERROR(IF(INDEX('5. Talent Mapping'!$BV$7:$BV$592,$H$6)="","",INDEX('5. Talent Mapping'!$BV$7:$BV$592,$H$6)),"")</f>
        <v/>
      </c>
    </row>
    <row r="45">
      <c r="A45" s="6" t="inlineStr">
        <is>
          <t>WEIGHTAGE AND RATINGS — by parameter</t>
        </is>
      </c>
      <c r="B45" s="75" t="n"/>
      <c r="C45" s="75" t="n"/>
      <c r="D45" s="75" t="n"/>
      <c r="E45" s="75" t="n"/>
      <c r="F45" s="76" t="n"/>
    </row>
    <row r="46">
      <c r="A46" s="15" t="inlineStr">
        <is>
          <t>Parameter</t>
        </is>
      </c>
      <c r="B46" s="15" t="inlineStr">
        <is>
          <t>Weightage · IRIS</t>
        </is>
      </c>
      <c r="C46" s="15" t="inlineStr">
        <is>
          <t>Weightage · Market</t>
        </is>
      </c>
      <c r="D46" s="15" t="inlineStr">
        <is>
          <t>Weightage · Leader</t>
        </is>
      </c>
      <c r="E46" s="15" t="inlineStr">
        <is>
          <t>Rating · IRIS</t>
        </is>
      </c>
      <c r="F46" s="15" t="inlineStr">
        <is>
          <t>Rating · Leader</t>
        </is>
      </c>
    </row>
    <row r="47">
      <c r="A47" s="111" t="inlineStr">
        <is>
          <t>Complexity &amp; Expertise</t>
        </is>
      </c>
      <c r="B47" s="112" t="str">
        <f>IFERROR(IF(INDEX('5. Talent Mapping'!$AG$7:$AG$592,$H$6)="","",INDEX('5. Talent Mapping'!$AG$7:$AG$592,$H$6)),"")</f>
        <v>H</v>
      </c>
      <c r="C47" s="112" t="str">
        <f>IFERROR(IF(INDEX('5. Talent Mapping'!$AN$7:$AN$592,$H$6)="","",INDEX('5. Talent Mapping'!$AN$7:$AN$592,$H$6)),"")</f>
        <v>H</v>
      </c>
      <c r="D47" s="112" t="str">
        <f>IFERROR(IF(INDEX('5. Talent Mapping'!$AU$7:$AU$592,$H$6)="","",INDEX('5. Talent Mapping'!$AU$7:$AU$592,$H$6)),"")</f>
        <v/>
      </c>
      <c r="E47" s="112" t="str">
        <f>IFERROR(IF(INDEX('5. Talent Mapping'!$BB$7:$BB$592,$H$6)="","",INDEX('5. Talent Mapping'!$BB$7:$BB$592,$H$6)),"")</f>
        <v>M</v>
      </c>
      <c r="F47" s="112" t="str">
        <f>IFERROR(IF(INDEX('5. Talent Mapping'!$BI$7:$BI$592,$H$6)="","",INDEX('5. Talent Mapping'!$BI$7:$BI$592,$H$6)),"")</f>
        <v/>
      </c>
    </row>
    <row r="48">
      <c r="A48" s="111" t="inlineStr">
        <is>
          <t>Autonomy &amp; Decision</t>
        </is>
      </c>
      <c r="B48" s="112" t="str">
        <f>IFERROR(IF(INDEX('5. Talent Mapping'!$AH$7:$AH$592,$H$6)="","",INDEX('5. Talent Mapping'!$AH$7:$AH$592,$H$6)),"")</f>
        <v>M</v>
      </c>
      <c r="C48" s="112" t="str">
        <f>IFERROR(IF(INDEX('5. Talent Mapping'!$AO$7:$AO$592,$H$6)="","",INDEX('5. Talent Mapping'!$AO$7:$AO$592,$H$6)),"")</f>
        <v>M</v>
      </c>
      <c r="D48" s="112" t="str">
        <f>IFERROR(IF(INDEX('5. Talent Mapping'!$AV$7:$AV$592,$H$6)="","",INDEX('5. Talent Mapping'!$AV$7:$AV$592,$H$6)),"")</f>
        <v/>
      </c>
      <c r="E48" s="112" t="str">
        <f>IFERROR(IF(INDEX('5. Talent Mapping'!$BC$7:$BC$592,$H$6)="","",INDEX('5. Talent Mapping'!$BC$7:$BC$592,$H$6)),"")</f>
        <v>M</v>
      </c>
      <c r="F48" s="112" t="str">
        <f>IFERROR(IF(INDEX('5. Talent Mapping'!$BJ$7:$BJ$592,$H$6)="","",INDEX('5. Talent Mapping'!$BJ$7:$BJ$592,$H$6)),"")</f>
        <v/>
      </c>
    </row>
    <row r="49">
      <c r="A49" s="111" t="inlineStr">
        <is>
          <t>Accountability &amp; Impact</t>
        </is>
      </c>
      <c r="B49" s="112" t="str">
        <f>IFERROR(IF(INDEX('5. Talent Mapping'!$AI$7:$AI$592,$H$6)="","",INDEX('5. Talent Mapping'!$AI$7:$AI$592,$H$6)),"")</f>
        <v>M</v>
      </c>
      <c r="C49" s="112" t="str">
        <f>IFERROR(IF(INDEX('5. Talent Mapping'!$AP$7:$AP$592,$H$6)="","",INDEX('5. Talent Mapping'!$AP$7:$AP$592,$H$6)),"")</f>
        <v>M</v>
      </c>
      <c r="D49" s="112" t="str">
        <f>IFERROR(IF(INDEX('5. Talent Mapping'!$AW$7:$AW$592,$H$6)="","",INDEX('5. Talent Mapping'!$AW$7:$AW$592,$H$6)),"")</f>
        <v/>
      </c>
      <c r="E49" s="112" t="str">
        <f>IFERROR(IF(INDEX('5. Talent Mapping'!$BD$7:$BD$592,$H$6)="","",INDEX('5. Talent Mapping'!$BD$7:$BD$592,$H$6)),"")</f>
        <v>M</v>
      </c>
      <c r="F49" s="112" t="str">
        <f>IFERROR(IF(INDEX('5. Talent Mapping'!$BK$7:$BK$592,$H$6)="","",INDEX('5. Talent Mapping'!$BK$7:$BK$592,$H$6)),"")</f>
        <v/>
      </c>
    </row>
    <row r="50">
      <c r="A50" s="111" t="inlineStr">
        <is>
          <t>Leadership &amp; Strategy</t>
        </is>
      </c>
      <c r="B50" s="112" t="str">
        <f>IFERROR(IF(INDEX('5. Talent Mapping'!$AJ$7:$AJ$592,$H$6)="","",INDEX('5. Talent Mapping'!$AJ$7:$AJ$592,$H$6)),"")</f>
        <v>L</v>
      </c>
      <c r="C50" s="112" t="str">
        <f>IFERROR(IF(INDEX('5. Talent Mapping'!$AQ$7:$AQ$592,$H$6)="","",INDEX('5. Talent Mapping'!$AQ$7:$AQ$592,$H$6)),"")</f>
        <v>L</v>
      </c>
      <c r="D50" s="112" t="str">
        <f>IFERROR(IF(INDEX('5. Talent Mapping'!$AX$7:$AX$592,$H$6)="","",INDEX('5. Talent Mapping'!$AX$7:$AX$592,$H$6)),"")</f>
        <v/>
      </c>
      <c r="E50" s="112" t="str">
        <f>IFERROR(IF(INDEX('5. Talent Mapping'!$BE$7:$BE$592,$H$6)="","",INDEX('5. Talent Mapping'!$BE$7:$BE$592,$H$6)),"")</f>
        <v>L</v>
      </c>
      <c r="F50" s="112" t="str">
        <f>IFERROR(IF(INDEX('5. Talent Mapping'!$BL$7:$BL$592,$H$6)="","",INDEX('5. Talent Mapping'!$BL$7:$BL$592,$H$6)),"")</f>
        <v/>
      </c>
    </row>
    <row r="51">
      <c r="A51" s="111" t="inlineStr">
        <is>
          <t>Business Impact</t>
        </is>
      </c>
      <c r="B51" s="112" t="str">
        <f>IFERROR(IF(INDEX('5. Talent Mapping'!$AK$7:$AK$592,$H$6)="","",INDEX('5. Talent Mapping'!$AK$7:$AK$592,$H$6)),"")</f>
        <v>M</v>
      </c>
      <c r="C51" s="112" t="str">
        <f>IFERROR(IF(INDEX('5. Talent Mapping'!$AR$7:$AR$592,$H$6)="","",INDEX('5. Talent Mapping'!$AR$7:$AR$592,$H$6)),"")</f>
        <v>L</v>
      </c>
      <c r="D51" s="112" t="str">
        <f>IFERROR(IF(INDEX('5. Talent Mapping'!$AY$7:$AY$592,$H$6)="","",INDEX('5. Talent Mapping'!$AY$7:$AY$592,$H$6)),"")</f>
        <v/>
      </c>
      <c r="E51" s="112" t="str">
        <f>IFERROR(IF(INDEX('5. Talent Mapping'!$BF$7:$BF$592,$H$6)="","",INDEX('5. Talent Mapping'!$BF$7:$BF$592,$H$6)),"")</f>
        <v>M</v>
      </c>
      <c r="F51" s="112" t="str">
        <f>IFERROR(IF(INDEX('5. Talent Mapping'!$BM$7:$BM$592,$H$6)="","",INDEX('5. Talent Mapping'!$BM$7:$BM$592,$H$6)),"")</f>
        <v/>
      </c>
    </row>
    <row r="52">
      <c r="A52" s="111" t="inlineStr">
        <is>
          <t>Experience</t>
        </is>
      </c>
      <c r="B52" s="112" t="str">
        <f>IFERROR(IF(INDEX('5. Talent Mapping'!$AL$7:$AL$592,$H$6)="","",INDEX('5. Talent Mapping'!$AL$7:$AL$592,$H$6)),"")</f>
        <v>L</v>
      </c>
      <c r="C52" s="112" t="str">
        <f>IFERROR(IF(INDEX('5. Talent Mapping'!$AS$7:$AS$592,$H$6)="","",INDEX('5. Talent Mapping'!$AS$7:$AS$592,$H$6)),"")</f>
        <v>L</v>
      </c>
      <c r="D52" s="112" t="str">
        <f>IFERROR(IF(INDEX('5. Talent Mapping'!$AZ$7:$AZ$592,$H$6)="","",INDEX('5. Talent Mapping'!$AZ$7:$AZ$592,$H$6)),"")</f>
        <v/>
      </c>
      <c r="E52" s="112" t="str">
        <f>IFERROR(IF(INDEX('5. Talent Mapping'!$BG$7:$BG$592,$H$6)="","",INDEX('5. Talent Mapping'!$BG$7:$BG$592,$H$6)),"")</f>
        <v>L</v>
      </c>
      <c r="F52" s="112" t="str">
        <f>IFERROR(IF(INDEX('5. Talent Mapping'!$BN$7:$BN$592,$H$6)="","",INDEX('5. Talent Mapping'!$BN$7:$BN$592,$H$6)),"")</f>
        <v/>
      </c>
    </row>
    <row r="53">
      <c r="A53" s="111" t="inlineStr">
        <is>
          <t>Education</t>
        </is>
      </c>
      <c r="B53" s="112" t="str">
        <f>IFERROR(IF(INDEX('5. Talent Mapping'!$AM$7:$AM$592,$H$6)="","",INDEX('5. Talent Mapping'!$AM$7:$AM$592,$H$6)),"")</f>
        <v>L</v>
      </c>
      <c r="C53" s="112" t="str">
        <f>IFERROR(IF(INDEX('5. Talent Mapping'!$AT$7:$AT$592,$H$6)="","",INDEX('5. Talent Mapping'!$AT$7:$AT$592,$H$6)),"")</f>
        <v>L</v>
      </c>
      <c r="D53" s="112" t="str">
        <f>IFERROR(IF(INDEX('5. Talent Mapping'!$BA$7:$BA$592,$H$6)="","",INDEX('5. Talent Mapping'!$BA$7:$BA$592,$H$6)),"")</f>
        <v/>
      </c>
      <c r="E53" s="112" t="str">
        <f>IFERROR(IF(INDEX('5. Talent Mapping'!$BH$7:$BH$592,$H$6)="","",INDEX('5. Talent Mapping'!$BH$7:$BH$592,$H$6)),"")</f>
        <v>H</v>
      </c>
      <c r="F53" s="112" t="str">
        <f>IFERROR(IF(INDEX('5. Talent Mapping'!$BO$7:$BO$592,$H$6)="","",INDEX('5. Talent Mapping'!$BO$7:$BO$592,$H$6)),"")</f>
        <v/>
      </c>
    </row>
    <row r="55">
      <c r="A55" s="6" t="inlineStr">
        <is>
          <t>WHAT THEY TOLD US</t>
        </is>
      </c>
      <c r="B55" s="75" t="n"/>
      <c r="C55" s="75" t="n"/>
      <c r="D55" s="75" t="n"/>
      <c r="E55" s="75" t="n"/>
      <c r="F55" s="76" t="n"/>
    </row>
    <row r="56" ht="18" customHeight="1">
      <c r="A56" s="113" t="inlineStr">
        <is>
          <t>Survey · questions answered</t>
        </is>
      </c>
      <c r="B56" s="114" t="str">
        <f>IFERROR(IF(INDEX('5. Talent Mapping'!$L$7:$L$592,$H$6)="","",INDEX('5. Talent Mapping'!$L$7:$L$592,$H$6)),"")</f>
        <v>20 of 20</v>
      </c>
    </row>
    <row r="57" ht="150" customHeight="1">
      <c r="A57" s="113" t="inlineStr">
        <is>
          <t>What they shared</t>
        </is>
      </c>
      <c r="B57" s="114" t="str">
        <f>IFERROR(IF(INDEX('5. Talent Mapping'!$M$7:$M$592,$H$6)="","",INDEX('5. Talent Mapping'!$M$7:$M$592,$H$6)),"")</f>
        <v>•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v>
      </c>
    </row>
    <row r="58" ht="150" customHeight="1">
      <c r="A58" s="113" t="inlineStr">
        <is>
          <t>KRAs from the manager</t>
        </is>
      </c>
      <c r="B58" s="114" t="str">
        <f>IFERROR(IF(INDEX('5. Talent Mapping'!$N$7:$N$592,$H$6)="","",INDEX('5. Talent Mapping'!$N$7:$N$592,$H$6)),"")</f>
        <v>Annual · set by manager: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v>
      </c>
    </row>
    <row r="59" ht="18" customHeight="1">
      <c r="A59" s="113" t="inlineStr">
        <is>
          <t>Performance · rating · potential · 9-box</t>
        </is>
      </c>
      <c r="B59" s="114" t="str">
        <f>IFERROR(IF(INDEX('5. Talent Mapping'!$O$7:$O$592,$H$6)="","",INDEX('5. Talent Mapping'!$O$7:$O$592,$H$6)),"")</f>
        <v>Latest rating: 4 · Potential: High · 9-box: Future Leader</v>
      </c>
    </row>
    <row r="60" ht="90" customHeight="1">
      <c r="A60" s="113" t="inlineStr">
        <is>
          <t>Evidence used for the ratings</t>
        </is>
      </c>
      <c r="B60" s="114" t="str">
        <f>IFERROR(IF(INDEX('5. Talent Mapping'!$P$7:$P$592,$H$6)="","",INDEX('5. Talent Mapping'!$P$7:$P$592,$H$6)),"")</f>
        <v>Complexity &amp; Expertise: A2: Listed duties are tracker updates and product self-help videos; basic finance knowledge → moved down 0.5
Autonomy &amp; Decision: A2: Decides independently only on product training material → moved down 0.5
Accountability &amp; Impact: B1: Account retention and renewal, invoicing and timely payment for own accounts → moved down 0.5
Leadership &amp; Strategy: A1: No guidance of others described → moved down 0.5</v>
      </c>
    </row>
  </sheetData>
  <mergeCells count="42">
    <mergeCell ref="B16:F16"/>
    <mergeCell ref="B25:F25"/>
    <mergeCell ref="B59:F59"/>
    <mergeCell ref="B22:F22"/>
    <mergeCell ref="A21:F21"/>
    <mergeCell ref="A55:F55"/>
    <mergeCell ref="B18:F18"/>
    <mergeCell ref="B27:F27"/>
    <mergeCell ref="B56:F56"/>
    <mergeCell ref="B58:F58"/>
    <mergeCell ref="B43:F43"/>
    <mergeCell ref="B12:F12"/>
    <mergeCell ref="B39:F39"/>
    <mergeCell ref="B11:F11"/>
    <mergeCell ref="B42:F42"/>
    <mergeCell ref="A32:F32"/>
    <mergeCell ref="B60:F60"/>
    <mergeCell ref="B23:F23"/>
    <mergeCell ref="B14:F14"/>
    <mergeCell ref="B8:F8"/>
    <mergeCell ref="B17:F17"/>
    <mergeCell ref="B13:F13"/>
    <mergeCell ref="B57:F57"/>
    <mergeCell ref="A38:F38"/>
    <mergeCell ref="B29:F29"/>
    <mergeCell ref="A10:F10"/>
    <mergeCell ref="B34:F34"/>
    <mergeCell ref="A2:H2"/>
    <mergeCell ref="B28:F28"/>
    <mergeCell ref="B19:F19"/>
    <mergeCell ref="B40:F40"/>
    <mergeCell ref="B30:F30"/>
    <mergeCell ref="B6:F6"/>
    <mergeCell ref="B24:F24"/>
    <mergeCell ref="B15:F15"/>
    <mergeCell ref="B33:F33"/>
    <mergeCell ref="A45:F45"/>
    <mergeCell ref="B5:F5"/>
    <mergeCell ref="B36:F36"/>
    <mergeCell ref="B26:F26"/>
    <mergeCell ref="B41:F41"/>
    <mergeCell ref="B35:F35"/>
  </mergeCells>
  <dataValidations count="1">
    <dataValidation sqref="B5" showDropDown="0" showInputMessage="0" showErrorMessage="0" allowBlank="1" type="list">
      <formula1>LIST_PEOPLE</formula1>
    </dataValidation>
  </dataValidations>
  <hyperlinks>
    <hyperlink xmlns:r="http://schemas.openxmlformats.org/officeDocument/2006/relationships" ref="I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612"/>
  <sheetViews>
    <sheetView zoomScale="85" workbookViewId="0">
      <pane xSplit="5" ySplit="6" topLeftCell="F7"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36" customWidth="1" min="39" max="39"/>
    <col width="36" customWidth="1" min="40" max="40"/>
    <col width="36" customWidth="1" min="41" max="41"/>
    <col width="16" customWidth="1" min="42" max="42"/>
    <col width="16" customWidth="1" min="43" max="43"/>
  </cols>
  <sheetData>
    <row r="1" ht="24" customHeight="1">
      <c r="A1" s="1" t="inlineStr">
        <is>
          <t>Raw Data — the core of what we hold, one row per person</t>
        </is>
      </c>
      <c r="Q1" s="8" t="inlineStr">
        <is>
          <t>◂ Start</t>
        </is>
      </c>
    </row>
    <row r="2" ht="30" customHeight="1">
      <c r="A2" s="2" t="inlineStr">
        <is>
          <t>Sheet 7 · Only what is useful: HR record, experience and education, everything shared in the survey, performance and talent data from the managers, KRAs and the work assigned. Blank = not received. ◂ Back returns to the person on Talent Mapping. People in the source files but not yet in the architecture are at the bottom.</t>
        </is>
      </c>
    </row>
    <row r="3">
      <c r="A3" s="3" t="inlineStr">
        <is>
          <t>IRIS · Job Architecture Model v2.0 · October 2026 · Internal — Confidential · HR and business leaders</t>
        </is>
      </c>
    </row>
    <row r="4" ht="30" customHeight="1">
      <c r="A4" s="28" t="inlineStr">
        <is>
          <t>Section colours: each column group has its own header colour and a matching light tint</t>
        </is>
      </c>
      <c r="E4" s="29" t="inlineStr">
        <is>
          <t>Changed vs current</t>
        </is>
      </c>
      <c r="G4" s="30" t="inlineStr">
        <is>
          <t>Level up</t>
        </is>
      </c>
      <c r="H4" s="31" t="inlineStr">
        <is>
          <t>Level down · pay &amp; title protected</t>
        </is>
      </c>
      <c r="J4" s="32" t="inlineStr">
        <is>
          <t>Newly mapped</t>
        </is>
      </c>
      <c r="K4" s="33" t="inlineStr">
        <is>
          <t>Player-Coach · B+ · C+</t>
        </is>
      </c>
      <c r="M4" s="34" t="inlineStr">
        <is>
          <t>RED = critical input needed · says what and who</t>
        </is>
      </c>
      <c r="P4" s="35" t="inlineStr">
        <is>
          <t>YELLOW = to complete or edit</t>
        </is>
      </c>
      <c r="R4" s="36" t="inlineStr">
        <is>
          <t>GREY = pay · set later</t>
        </is>
      </c>
    </row>
    <row r="5" ht="30" customHeight="1">
      <c r="A5" s="6" t="inlineStr">
        <is>
          <t>PERSON</t>
        </is>
      </c>
      <c r="B5" s="6" t="n"/>
      <c r="C5" s="6" t="inlineStr">
        <is>
          <t>HR RECORD</t>
        </is>
      </c>
      <c r="D5" s="6" t="n"/>
      <c r="E5" s="6" t="n"/>
      <c r="F5" s="6" t="n"/>
      <c r="G5" s="6" t="n"/>
      <c r="H5" s="6" t="n"/>
      <c r="I5" s="6" t="n"/>
      <c r="J5" s="6" t="n"/>
      <c r="K5" s="6" t="n"/>
      <c r="L5" s="6" t="n"/>
      <c r="M5" s="40" t="inlineStr">
        <is>
          <t>EXPERIENCE &amp; EDUCATION</t>
        </is>
      </c>
      <c r="N5" s="40" t="n"/>
      <c r="O5" s="40" t="n"/>
      <c r="P5" s="40" t="n"/>
      <c r="Q5" s="40" t="n"/>
      <c r="R5" s="78" t="inlineStr">
        <is>
          <t>SURVEY — what they shared</t>
        </is>
      </c>
      <c r="S5" s="78" t="n"/>
      <c r="T5" s="78" t="n"/>
      <c r="U5" s="78" t="n"/>
      <c r="V5" s="78" t="n"/>
      <c r="W5" s="78" t="n"/>
      <c r="X5" s="78" t="n"/>
      <c r="Y5" s="115" t="inlineStr">
        <is>
          <t>PERFORMANCE &amp; TALENT — from the managers</t>
        </is>
      </c>
      <c r="Z5" s="115" t="n"/>
      <c r="AA5" s="115" t="n"/>
      <c r="AB5" s="115" t="n"/>
      <c r="AC5" s="115" t="n"/>
      <c r="AD5" s="115" t="n"/>
      <c r="AE5" s="115" t="n"/>
      <c r="AF5" s="115" t="n"/>
      <c r="AG5" s="115" t="n"/>
      <c r="AH5" s="115" t="n"/>
      <c r="AI5" s="115" t="n"/>
      <c r="AJ5" s="115" t="n"/>
      <c r="AK5" s="115" t="n"/>
      <c r="AL5" s="115" t="n"/>
      <c r="AM5" s="9" t="inlineStr">
        <is>
          <t>KRAs &amp; WORK</t>
        </is>
      </c>
      <c r="AN5" s="9" t="n"/>
      <c r="AO5" s="9" t="n"/>
      <c r="AP5" s="9" t="n"/>
      <c r="AQ5" s="9" t="n"/>
    </row>
    <row r="6" ht="60" customHeight="1">
      <c r="A6" s="12" t="inlineStr">
        <is>
          <t>◂ Back</t>
        </is>
      </c>
      <c r="B6" s="12" t="inlineStr">
        <is>
          <t>Status</t>
        </is>
      </c>
      <c r="C6" s="12" t="inlineStr">
        <is>
          <t>Business</t>
        </is>
      </c>
      <c r="D6" s="12" t="inlineStr">
        <is>
          <t>Emp ID</t>
        </is>
      </c>
      <c r="E6" s="12" t="inlineStr">
        <is>
          <t>Employee name</t>
        </is>
      </c>
      <c r="F6" s="12" t="inlineStr">
        <is>
          <t>Department</t>
        </is>
      </c>
      <c r="G6" s="12" t="inlineStr">
        <is>
          <t>Designation</t>
        </is>
      </c>
      <c r="H6" s="12" t="inlineStr">
        <is>
          <t>Employee category</t>
        </is>
      </c>
      <c r="I6" s="12" t="inlineStr">
        <is>
          <t>Employee status</t>
        </is>
      </c>
      <c r="J6" s="12" t="inlineStr">
        <is>
          <t>Date of joining</t>
        </is>
      </c>
      <c r="K6" s="12" t="inlineStr">
        <is>
          <t>Reporting manager</t>
        </is>
      </c>
      <c r="L6" s="12" t="inlineStr">
        <is>
          <t>Location / region</t>
        </is>
      </c>
      <c r="M6" s="44" t="inlineStr">
        <is>
          <t>Experience before IRIS</t>
        </is>
      </c>
      <c r="N6" s="44" t="inlineStr">
        <is>
          <t>Experience at IRIS</t>
        </is>
      </c>
      <c r="O6" s="44" t="inlineStr">
        <is>
          <t>Total experience</t>
        </is>
      </c>
      <c r="P6" s="44" t="inlineStr">
        <is>
          <t>Qualification</t>
        </is>
      </c>
      <c r="Q6" s="44" t="inlineStr">
        <is>
          <t>Skill sets</t>
        </is>
      </c>
      <c r="R6" s="80" t="inlineStr">
        <is>
          <t>Survey questions answered · of 20</t>
        </is>
      </c>
      <c r="S6" s="80" t="inlineStr">
        <is>
          <t>Role mandate &amp; core purpose</t>
        </is>
      </c>
      <c r="T6" s="80" t="inlineStr">
        <is>
          <t>Deliverables &amp; responsibilities</t>
        </is>
      </c>
      <c r="U6" s="80" t="inlineStr">
        <is>
          <t>Capabilities, tools &amp; workload</t>
        </is>
      </c>
      <c r="V6" s="80" t="inlineStr">
        <is>
          <t>Development priorities &amp; learning needs</t>
        </is>
      </c>
      <c r="W6" s="80" t="inlineStr">
        <is>
          <t>Challenges &amp; support required</t>
        </is>
      </c>
      <c r="X6" s="80" t="inlineStr">
        <is>
          <t>Evidence used for the ratings</t>
        </is>
      </c>
      <c r="Y6" s="116" t="inlineStr">
        <is>
          <t>Q1 tentative rating · 1-5</t>
        </is>
      </c>
      <c r="Z6" s="116" t="inlineStr">
        <is>
          <t>Quarterly performance rating</t>
        </is>
      </c>
      <c r="AA6" s="116" t="inlineStr">
        <is>
          <t>Potential</t>
        </is>
      </c>
      <c r="AB6" s="116" t="inlineStr">
        <is>
          <t>9-box</t>
        </is>
      </c>
      <c r="AC6" s="116" t="inlineStr">
        <is>
          <t>Ready for promotion</t>
        </is>
      </c>
      <c r="AD6" s="116" t="inlineStr">
        <is>
          <t>Fast tracker</t>
        </is>
      </c>
      <c r="AE6" s="116" t="inlineStr">
        <is>
          <t>Critical role</t>
        </is>
      </c>
      <c r="AF6" s="116" t="inlineStr">
        <is>
          <t>Successor named</t>
        </is>
      </c>
      <c r="AG6" s="116" t="inlineStr">
        <is>
          <t>Last performance discussion</t>
        </is>
      </c>
      <c r="AH6" s="116" t="inlineStr">
        <is>
          <t>Correct designation · manager's view</t>
        </is>
      </c>
      <c r="AI6" s="116" t="inlineStr">
        <is>
          <t>Structural change suggested</t>
        </is>
      </c>
      <c r="AJ6" s="116" t="inlineStr">
        <is>
          <t>Training needs · current role</t>
        </is>
      </c>
      <c r="AK6" s="116" t="inlineStr">
        <is>
          <t>Training needs · if promoted</t>
        </is>
      </c>
      <c r="AL6" s="116" t="inlineStr">
        <is>
          <t>Manager comments</t>
        </is>
      </c>
      <c r="AM6" s="13" t="inlineStr">
        <is>
          <t>KRAs set by manager · annual</t>
        </is>
      </c>
      <c r="AN6" s="13" t="inlineStr">
        <is>
          <t>KRAs · quarterly</t>
        </is>
      </c>
      <c r="AO6" s="13" t="inlineStr">
        <is>
          <t>KRAs · self-reported</t>
        </is>
      </c>
      <c r="AP6" s="13" t="inlineStr">
        <is>
          <t>Actual JD · from manager</t>
        </is>
      </c>
      <c r="AQ6" s="13" t="inlineStr">
        <is>
          <t>Projects, products &amp; clients</t>
        </is>
      </c>
    </row>
    <row r="7" ht="80" customHeight="1">
      <c r="A7" s="117" t="inlineStr">
        <is>
          <t>◂ Back</t>
        </is>
      </c>
      <c r="B7" s="17" t="inlineStr">
        <is>
          <t>Mapped</t>
        </is>
      </c>
      <c r="C7" s="59" t="inlineStr">
        <is>
          <t>Corporate</t>
        </is>
      </c>
      <c r="D7" s="17" t="inlineStr">
        <is>
          <t>IRIS0001</t>
        </is>
      </c>
      <c r="E7" s="17" t="inlineStr">
        <is>
          <t>Balachandran K</t>
        </is>
      </c>
      <c r="F7" s="17" t="inlineStr">
        <is>
          <t>Management</t>
        </is>
      </c>
      <c r="G7" s="17" t="inlineStr">
        <is>
          <t>CEO</t>
        </is>
      </c>
      <c r="H7" s="17" t="inlineStr">
        <is>
          <t>Employee</t>
        </is>
      </c>
      <c r="I7" s="17" t="inlineStr">
        <is>
          <t>Active</t>
        </is>
      </c>
      <c r="J7" s="118" t="n">
        <v>38200</v>
      </c>
      <c r="K7" s="17" t="n"/>
      <c r="L7" s="17" t="n"/>
      <c r="M7" s="67" t="inlineStr">
        <is>
          <t>10 years, 0 months, 0 days</t>
        </is>
      </c>
      <c r="N7" s="68" t="inlineStr">
        <is>
          <t>22 years, 0 months, 24 days</t>
        </is>
      </c>
      <c r="O7" s="68" t="n"/>
      <c r="P7" s="68" t="inlineStr">
        <is>
          <t>MBA</t>
        </is>
      </c>
      <c r="Q7" s="68" t="inlineStr">
        <is>
          <t>Management</t>
        </is>
      </c>
      <c r="R7" s="82" t="n"/>
      <c r="S7" s="83" t="n"/>
      <c r="T7" s="83" t="n"/>
      <c r="U7" s="83" t="n"/>
      <c r="V7" s="83" t="n"/>
      <c r="W7" s="83" t="n"/>
      <c r="X7" s="83" t="n"/>
      <c r="Y7" s="65" t="n"/>
      <c r="Z7" s="66" t="n"/>
      <c r="AA7" s="66" t="n"/>
      <c r="AB7" s="66" t="n"/>
      <c r="AC7" s="66" t="n"/>
      <c r="AD7" s="66" t="n"/>
      <c r="AE7" s="66" t="n"/>
      <c r="AF7" s="66" t="n"/>
      <c r="AG7" s="66" t="n"/>
      <c r="AH7" s="66" t="n"/>
      <c r="AI7" s="66" t="n"/>
      <c r="AJ7" s="66" t="n"/>
      <c r="AK7" s="66" t="n"/>
      <c r="AL7" s="66" t="n"/>
      <c r="AM7" s="18" t="n"/>
      <c r="AN7" s="19" t="n"/>
      <c r="AO7" s="19" t="n"/>
      <c r="AP7" s="19" t="n"/>
      <c r="AQ7" s="19" t="n"/>
    </row>
    <row r="8" ht="80" customHeight="1">
      <c r="A8" s="117" t="inlineStr">
        <is>
          <t>◂ Back</t>
        </is>
      </c>
      <c r="B8" s="17" t="inlineStr">
        <is>
          <t>Mapped</t>
        </is>
      </c>
      <c r="C8" s="59" t="inlineStr">
        <is>
          <t>CARBON</t>
        </is>
      </c>
      <c r="D8" s="17" t="inlineStr">
        <is>
          <t>IRIS2478</t>
        </is>
      </c>
      <c r="E8" s="17" t="inlineStr">
        <is>
          <t>Dixit Jasani</t>
        </is>
      </c>
      <c r="F8" s="17" t="inlineStr">
        <is>
          <t>CRO - Carbon</t>
        </is>
      </c>
      <c r="G8" s="17" t="inlineStr">
        <is>
          <t>Chief Revenue Officer- Enterprise Division</t>
        </is>
      </c>
      <c r="H8" s="17" t="inlineStr">
        <is>
          <t>Employee</t>
        </is>
      </c>
      <c r="I8" s="17" t="inlineStr">
        <is>
          <t>Active</t>
        </is>
      </c>
      <c r="J8" s="118" t="n">
        <v>46071</v>
      </c>
      <c r="K8" s="17" t="inlineStr">
        <is>
          <t>Balachandran K</t>
        </is>
      </c>
      <c r="L8" s="17" t="n"/>
      <c r="M8" s="67" t="inlineStr">
        <is>
          <t>27 years, 4 months, 0 days</t>
        </is>
      </c>
      <c r="N8" s="68" t="inlineStr">
        <is>
          <t>0 years, 6 months, 7 days</t>
        </is>
      </c>
      <c r="O8" s="68" t="n"/>
      <c r="P8" s="68" t="inlineStr">
        <is>
          <t>PGDM</t>
        </is>
      </c>
      <c r="Q8" s="68" t="inlineStr">
        <is>
          <t>Sales</t>
        </is>
      </c>
      <c r="R8" s="82" t="n"/>
      <c r="S8" s="83" t="n"/>
      <c r="T8" s="83" t="n"/>
      <c r="U8" s="83" t="n"/>
      <c r="V8" s="83" t="n"/>
      <c r="W8" s="83" t="n"/>
      <c r="X8" s="83" t="n"/>
      <c r="Y8" s="65" t="n"/>
      <c r="Z8" s="66" t="n"/>
      <c r="AA8" s="66" t="n"/>
      <c r="AB8" s="66" t="n"/>
      <c r="AC8" s="66" t="n"/>
      <c r="AD8" s="66" t="n"/>
      <c r="AE8" s="66" t="n"/>
      <c r="AF8" s="66" t="n"/>
      <c r="AG8" s="66" t="n"/>
      <c r="AH8" s="66" t="n"/>
      <c r="AI8" s="66" t="n"/>
      <c r="AJ8" s="66" t="n"/>
      <c r="AK8" s="66" t="n"/>
      <c r="AL8" s="66" t="n"/>
      <c r="AM8" s="18" t="n"/>
      <c r="AN8" s="19" t="n"/>
      <c r="AO8" s="19" t="n"/>
      <c r="AP8" s="19" t="n"/>
      <c r="AQ8" s="19" t="n"/>
    </row>
    <row r="9" ht="80" customHeight="1">
      <c r="A9" s="117" t="inlineStr">
        <is>
          <t>◂ Back</t>
        </is>
      </c>
      <c r="B9" s="17" t="inlineStr">
        <is>
          <t>Mapped</t>
        </is>
      </c>
      <c r="C9" s="59" t="inlineStr">
        <is>
          <t>CARBON</t>
        </is>
      </c>
      <c r="D9" s="17" t="inlineStr">
        <is>
          <t>IRIS0391</t>
        </is>
      </c>
      <c r="E9" s="17" t="inlineStr">
        <is>
          <t>Anuradha RK</t>
        </is>
      </c>
      <c r="F9" s="17" t="inlineStr">
        <is>
          <t>CARBON Business Head</t>
        </is>
      </c>
      <c r="G9" s="17" t="inlineStr">
        <is>
          <t>Business Head</t>
        </is>
      </c>
      <c r="H9" s="17" t="inlineStr">
        <is>
          <t>Employee</t>
        </is>
      </c>
      <c r="I9" s="17" t="inlineStr">
        <is>
          <t>Active</t>
        </is>
      </c>
      <c r="J9" s="118" t="n">
        <v>40304</v>
      </c>
      <c r="K9" s="17" t="inlineStr">
        <is>
          <t>Dixit Jasani</t>
        </is>
      </c>
      <c r="L9" s="17" t="n"/>
      <c r="M9" s="67" t="inlineStr">
        <is>
          <t>0 years, 8 months, 0 days</t>
        </is>
      </c>
      <c r="N9" s="68" t="inlineStr">
        <is>
          <t>16 years, 3 months, 19 days</t>
        </is>
      </c>
      <c r="O9" s="68" t="n"/>
      <c r="P9" s="68" t="inlineStr">
        <is>
          <t>MBA</t>
        </is>
      </c>
      <c r="Q9" s="68" t="inlineStr">
        <is>
          <t>Product Management</t>
        </is>
      </c>
      <c r="R9" s="82" t="n"/>
      <c r="S9" s="83" t="n"/>
      <c r="T9" s="83" t="n"/>
      <c r="U9" s="83" t="n"/>
      <c r="V9" s="83" t="n"/>
      <c r="W9" s="83" t="n"/>
      <c r="X9" s="83" t="n"/>
      <c r="Y9" s="65" t="n"/>
      <c r="Z9" s="66" t="n"/>
      <c r="AA9" s="66" t="n"/>
      <c r="AB9" s="66" t="n"/>
      <c r="AC9" s="66" t="n"/>
      <c r="AD9" s="66" t="n"/>
      <c r="AE9" s="66" t="n"/>
      <c r="AF9" s="66" t="n"/>
      <c r="AG9" s="66" t="n"/>
      <c r="AH9" s="66" t="n"/>
      <c r="AI9" s="66" t="n"/>
      <c r="AJ9" s="66" t="n"/>
      <c r="AK9" s="66" t="n"/>
      <c r="AL9" s="66" t="n"/>
      <c r="AM9" s="18" t="n"/>
      <c r="AN9" s="19" t="n"/>
      <c r="AO9" s="19" t="n"/>
      <c r="AP9" s="19" t="n"/>
      <c r="AQ9" s="19" t="n"/>
    </row>
    <row r="10" ht="80" customHeight="1">
      <c r="A10" s="117" t="inlineStr">
        <is>
          <t>◂ Back</t>
        </is>
      </c>
      <c r="B10" s="17" t="inlineStr">
        <is>
          <t>Mapped</t>
        </is>
      </c>
      <c r="C10" s="59" t="inlineStr">
        <is>
          <t>CARBON</t>
        </is>
      </c>
      <c r="D10" s="17" t="inlineStr">
        <is>
          <t>IRIS2359</t>
        </is>
      </c>
      <c r="E10" s="17" t="inlineStr">
        <is>
          <t>Suman Adhikary</t>
        </is>
      </c>
      <c r="F10" s="17" t="inlineStr">
        <is>
          <t>Customer Experience</t>
        </is>
      </c>
      <c r="G10" s="17" t="inlineStr">
        <is>
          <t>Senior Vice President - Customer Experience</t>
        </is>
      </c>
      <c r="H10" s="17" t="inlineStr">
        <is>
          <t>Employee</t>
        </is>
      </c>
      <c r="I10" s="17" t="inlineStr">
        <is>
          <t>Active</t>
        </is>
      </c>
      <c r="J10" s="118" t="n">
        <v>45748</v>
      </c>
      <c r="K10" s="17" t="inlineStr">
        <is>
          <t>Anuradha RK</t>
        </is>
      </c>
      <c r="L10" s="17" t="n"/>
      <c r="M10" s="67" t="inlineStr">
        <is>
          <t>27 years, 2 months, 0 days</t>
        </is>
      </c>
      <c r="N10" s="68" t="inlineStr">
        <is>
          <t>1 years, 4 months, 24 days</t>
        </is>
      </c>
      <c r="O10" s="68" t="inlineStr">
        <is>
          <t>27 years, 2 months, 0 days</t>
        </is>
      </c>
      <c r="P10" s="68" t="inlineStr">
        <is>
          <t>B.E</t>
        </is>
      </c>
      <c r="Q10" s="68" t="inlineStr">
        <is>
          <t>Customer Experience</t>
        </is>
      </c>
      <c r="R10" s="82" t="n"/>
      <c r="S10" s="83" t="n"/>
      <c r="T10" s="83" t="n"/>
      <c r="U10" s="83" t="n"/>
      <c r="V10" s="83" t="n"/>
      <c r="W10" s="83" t="n"/>
      <c r="X10" s="83" t="n"/>
      <c r="Y10" s="65" t="n"/>
      <c r="Z10" s="66" t="inlineStr">
        <is>
          <t>28 years, 4 months, 19 days</t>
        </is>
      </c>
      <c r="AA10" s="66" t="n">
        <v>1.218721461</v>
      </c>
      <c r="AB10" s="66" t="n"/>
      <c r="AC10" s="66" t="n"/>
      <c r="AD10" s="66" t="inlineStr">
        <is>
          <t>Regtech</t>
        </is>
      </c>
      <c r="AE10" s="66" t="inlineStr">
        <is>
          <t>CARBON</t>
        </is>
      </c>
      <c r="AF10" s="66" t="inlineStr">
        <is>
          <t>Customer Experience</t>
        </is>
      </c>
      <c r="AG10" s="66" t="n"/>
      <c r="AH10" s="66" t="n"/>
      <c r="AI10" s="66" t="inlineStr">
        <is>
          <t>1 years, 2 months, 19 days</t>
        </is>
      </c>
      <c r="AJ10" s="66" t="inlineStr">
        <is>
          <t>Client Engagement</t>
        </is>
      </c>
      <c r="AK10" s="66" t="inlineStr">
        <is>
          <t>No</t>
        </is>
      </c>
      <c r="AL10" s="66" t="inlineStr">
        <is>
          <t>Client Engagement</t>
        </is>
      </c>
      <c r="AM10" s="18" t="n"/>
      <c r="AN10" s="19" t="n"/>
      <c r="AO10" s="19" t="n"/>
      <c r="AP10" s="19" t="n"/>
      <c r="AQ10" s="19" t="n"/>
    </row>
    <row r="11" ht="80" customHeight="1">
      <c r="A11" s="117" t="inlineStr">
        <is>
          <t>◂ Back</t>
        </is>
      </c>
      <c r="B11" s="17" t="inlineStr">
        <is>
          <t>Mapped</t>
        </is>
      </c>
      <c r="C11" s="59" t="inlineStr">
        <is>
          <t>CARBON</t>
        </is>
      </c>
      <c r="D11" s="17" t="inlineStr">
        <is>
          <t>IRIS1335</t>
        </is>
      </c>
      <c r="E11" s="17" t="inlineStr">
        <is>
          <t>Anushree Aparajit</t>
        </is>
      </c>
      <c r="F11" s="17" t="inlineStr">
        <is>
          <t>Support</t>
        </is>
      </c>
      <c r="G11" s="17" t="inlineStr">
        <is>
          <t>Global Customer Success Head</t>
        </is>
      </c>
      <c r="H11" s="17" t="inlineStr">
        <is>
          <t>Employee</t>
        </is>
      </c>
      <c r="I11" s="17" t="inlineStr">
        <is>
          <t>Active</t>
        </is>
      </c>
      <c r="J11" s="118" t="n">
        <v>41428</v>
      </c>
      <c r="K11" s="17" t="inlineStr">
        <is>
          <t>Suman Adhikary</t>
        </is>
      </c>
      <c r="L11" s="17" t="n"/>
      <c r="M11" s="67" t="inlineStr">
        <is>
          <t>1 years, 4 months, 0 days</t>
        </is>
      </c>
      <c r="N11" s="68" t="inlineStr">
        <is>
          <t>13 years, 2 months, 22 days</t>
        </is>
      </c>
      <c r="O11" s="68" t="inlineStr">
        <is>
          <t>14 years, 4 months, 17 days</t>
        </is>
      </c>
      <c r="P11" s="68" t="inlineStr">
        <is>
          <t>CA</t>
        </is>
      </c>
      <c r="Q11" s="68" t="inlineStr">
        <is>
          <t>XBRL Domain</t>
        </is>
      </c>
      <c r="R11" s="82" t="n"/>
      <c r="S11" s="83" t="n"/>
      <c r="T11" s="83" t="n"/>
      <c r="U11" s="83" t="n"/>
      <c r="V11" s="83" t="n"/>
      <c r="W11" s="83" t="n"/>
      <c r="X11" s="83" t="n"/>
      <c r="Y11" s="65" t="n"/>
      <c r="Z11" s="66" t="n">
        <v>4</v>
      </c>
      <c r="AA11" s="66" t="inlineStr">
        <is>
          <t>Medium</t>
        </is>
      </c>
      <c r="AB11" s="66" t="inlineStr">
        <is>
          <t>High Impact / Growth Talent</t>
        </is>
      </c>
      <c r="AC11" s="66" t="n"/>
      <c r="AD11" s="66" t="n"/>
      <c r="AE11" s="66" t="inlineStr">
        <is>
          <t>Yes</t>
        </is>
      </c>
      <c r="AF11" s="66" t="n"/>
      <c r="AG11" s="66" t="n"/>
      <c r="AH11" s="66" t="inlineStr">
        <is>
          <t>Global Customer Success Head</t>
        </is>
      </c>
      <c r="AI11" s="66" t="inlineStr">
        <is>
          <t>No</t>
        </is>
      </c>
      <c r="AJ11" s="66" t="inlineStr">
        <is>
          <t>XBRL taxonomy &amp; regulatory updates; domain/accounting refreshers; quality &amp; accuracy practices; tooling proficiency | People management: goal-setting &amp; feedback, 1:1 coaching, performance conversations</t>
        </is>
      </c>
      <c r="AK11" s="66" t="inlineStr">
        <is>
          <t>Leadership development: strategic thinking, cross-functional influence, financial/business acumen, succession &amp; talent development, change management, executive communication</t>
        </is>
      </c>
      <c r="AL11" s="66" t="inlineStr">
        <is>
          <t>Suggested for standard designation like "Sr Director" / "Customer Success Head"</t>
        </is>
      </c>
      <c r="AM11" s="18"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1" s="19" t="n"/>
      <c r="AO11" s="19" t="n"/>
      <c r="AP11" s="19" t="inlineStr">
        <is>
          <t>Upsell, cross, improve NPS, follow up with tech team</t>
        </is>
      </c>
      <c r="AQ11" s="19" t="n"/>
    </row>
    <row r="12" ht="80" customHeight="1">
      <c r="A12" s="117" t="inlineStr">
        <is>
          <t>◂ Back</t>
        </is>
      </c>
      <c r="B12" s="17" t="inlineStr">
        <is>
          <t>Mapped</t>
        </is>
      </c>
      <c r="C12" s="59" t="inlineStr">
        <is>
          <t>CARBON</t>
        </is>
      </c>
      <c r="D12" s="17" t="inlineStr">
        <is>
          <t>IRIS1935</t>
        </is>
      </c>
      <c r="E12" s="17" t="inlineStr">
        <is>
          <t>Chinmayi Patil</t>
        </is>
      </c>
      <c r="F12" s="17" t="inlineStr">
        <is>
          <t>Support</t>
        </is>
      </c>
      <c r="G12" s="17" t="inlineStr">
        <is>
          <t>Customer Success Manager</t>
        </is>
      </c>
      <c r="H12" s="17" t="inlineStr">
        <is>
          <t>Employee</t>
        </is>
      </c>
      <c r="I12" s="17" t="inlineStr">
        <is>
          <t>Active</t>
        </is>
      </c>
      <c r="J12" s="118" t="n">
        <v>44403</v>
      </c>
      <c r="K12" s="17" t="inlineStr">
        <is>
          <t>Anushree Aparajit</t>
        </is>
      </c>
      <c r="L12" s="17" t="inlineStr">
        <is>
          <t>US; Brazil; India.</t>
        </is>
      </c>
      <c r="M12" s="67" t="inlineStr">
        <is>
          <t>0 years, 0 months, 0 days</t>
        </is>
      </c>
      <c r="N12" s="68" t="inlineStr">
        <is>
          <t>5 years, 0 months, 30 days</t>
        </is>
      </c>
      <c r="O12" s="68" t="inlineStr">
        <is>
          <t>4 years, 10 months, 25 days</t>
        </is>
      </c>
      <c r="P12" s="68" t="inlineStr">
        <is>
          <t>MMS</t>
        </is>
      </c>
      <c r="Q12" s="68" t="inlineStr">
        <is>
          <t>XBRL Domain</t>
        </is>
      </c>
      <c r="R12" s="82" t="n">
        <v>20</v>
      </c>
      <c r="S12" s="83"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T12" s="83" t="inlineStr">
        <is>
          <t>• Key responsibilities include: Tracker update; Product self help videos.
• Personally accountable for: Account retention &amp; renewal; Invoicing and timely payment.
• Impact if missed or done wrong: Internal review and next steps.
• How measured: Same as everyone.</t>
        </is>
      </c>
      <c r="U12" s="83" t="inlineStr">
        <is>
          <t>• Current capabilities: Communication; Basic finance knowledge.
• Tools / software used: Excel and Word.
• Workload: Rated a heavy load · 4/5 in a typical week.
• Judgment/way of working: Negotiations.</t>
        </is>
      </c>
      <c r="V12" s="83" t="inlineStr">
        <is>
          <t>• Development priorities: PMO certification; Exposure to customer meetings.
• Learning and Development Need: Feedback and acc reviews. Handling tough conversations; Legal negotiations.
• Role evolving toward: New project with advanced deliverables; Sales target.</t>
        </is>
      </c>
      <c r="W12" s="83" t="inlineStr">
        <is>
          <t>• Key challenges: Clarity and approvals.
• Support required: Defined shift time.</t>
        </is>
      </c>
      <c r="X12" s="83" t="inlineStr">
        <is>
          <t>Complexity &amp; Expertise: A2: Listed duties are tracker updates and product self-help videos; basic finance knowledge → moved down 0.5
Autonomy &amp; Decision: A2: Decides independently only on product training material → moved down 0.5
Accountability &amp; Impact: B1: Account retention and renewal, invoicing and timely payment for own accounts → moved down 0.5
Leadership &amp; Strategy: A1: No guidance of others described → moved down 0.5</t>
        </is>
      </c>
      <c r="Y12" s="65" t="n"/>
      <c r="Z12" s="66" t="n">
        <v>4</v>
      </c>
      <c r="AA12" s="66" t="inlineStr">
        <is>
          <t>High</t>
        </is>
      </c>
      <c r="AB12" s="66" t="inlineStr">
        <is>
          <t>Future Leader</t>
        </is>
      </c>
      <c r="AC12" s="66" t="inlineStr">
        <is>
          <t>Yes</t>
        </is>
      </c>
      <c r="AD12" s="66" t="inlineStr">
        <is>
          <t>Yes</t>
        </is>
      </c>
      <c r="AE12" s="66" t="inlineStr">
        <is>
          <t>Yes</t>
        </is>
      </c>
      <c r="AF12" s="66" t="inlineStr">
        <is>
          <t>Y</t>
        </is>
      </c>
      <c r="AG12" s="66" t="n"/>
      <c r="AH12" s="66" t="inlineStr">
        <is>
          <t>Customer Engagement Manager</t>
        </is>
      </c>
      <c r="AI12" s="66" t="inlineStr">
        <is>
          <t>No</t>
        </is>
      </c>
      <c r="AJ12" s="66" t="inlineStr">
        <is>
          <t>XBRL taxonomy &amp; regulatory updates; domain/accounting refreshers; quality &amp; accuracy practices; Data security and management</t>
        </is>
      </c>
      <c r="AK12" s="66"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AL12" s="66" t="inlineStr">
        <is>
          <t>Title to be standardized to: Customer Engagement Manager</t>
        </is>
      </c>
      <c r="AM12" s="18"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2" s="19" t="n"/>
      <c r="AO12" s="19" t="n"/>
      <c r="AP12" s="19" t="inlineStr">
        <is>
          <t>Upsell, cross, improve NPS, follow up with tech team · USMarket</t>
        </is>
      </c>
      <c r="AQ12" s="19" t="n"/>
    </row>
    <row r="13" ht="80" customHeight="1">
      <c r="A13" s="117" t="inlineStr">
        <is>
          <t>◂ Back</t>
        </is>
      </c>
      <c r="B13" s="17" t="inlineStr">
        <is>
          <t>Mapped</t>
        </is>
      </c>
      <c r="C13" s="59" t="inlineStr">
        <is>
          <t>CARBON</t>
        </is>
      </c>
      <c r="D13" s="17" t="inlineStr">
        <is>
          <t>IRIS1963</t>
        </is>
      </c>
      <c r="E13" s="17" t="inlineStr">
        <is>
          <t>Neha Gajbhiye</t>
        </is>
      </c>
      <c r="F13" s="17" t="inlineStr">
        <is>
          <t>Support</t>
        </is>
      </c>
      <c r="G13" s="17" t="inlineStr">
        <is>
          <t>Manager- Customer Engagement</t>
        </is>
      </c>
      <c r="H13" s="17" t="inlineStr">
        <is>
          <t>Employee</t>
        </is>
      </c>
      <c r="I13" s="17" t="inlineStr">
        <is>
          <t>Active</t>
        </is>
      </c>
      <c r="J13" s="118" t="n">
        <v>44494</v>
      </c>
      <c r="K13" s="17" t="inlineStr">
        <is>
          <t>Anushree Aparajit</t>
        </is>
      </c>
      <c r="L13" s="17" t="inlineStr">
        <is>
          <t>Europe; India; Nigeria; Singapore.</t>
        </is>
      </c>
      <c r="M13" s="67" t="inlineStr">
        <is>
          <t>11 years, 4 months, 0 days</t>
        </is>
      </c>
      <c r="N13" s="68" t="inlineStr">
        <is>
          <t>4 years, 10 months, 0 days</t>
        </is>
      </c>
      <c r="O13" s="68" t="inlineStr">
        <is>
          <t>15 years, 11 months, 26 days</t>
        </is>
      </c>
      <c r="P13" s="68" t="inlineStr">
        <is>
          <t>MBA</t>
        </is>
      </c>
      <c r="Q13" s="68" t="inlineStr">
        <is>
          <t>XBRL Domain</t>
        </is>
      </c>
      <c r="R13" s="82" t="n">
        <v>20</v>
      </c>
      <c r="S13" s="83"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T13" s="83"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U13" s="83"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V13" s="83"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W13" s="83" t="inlineStr">
        <is>
          <t>• Key challenges: Approval process; Getting agreements done; Explaining same thing to.
• Support required: Streamlining approval process.</t>
        </is>
      </c>
      <c r="X13" s="83" t="inlineStr">
        <is>
          <t>Complexity &amp; Expertise: A3: own survey / KRA answers · summarised by the rater; not quoted → moved down 1
Autonomy &amp; Decision: A2: States can decide independently on 'trainings only' → moved down 1
Accountability &amp; Impact: B2: Renewals, upsell, cross-sell, outstanding payments and NPS/CSAT across multi-country accounts → moved up 0.2
Leadership &amp; Strategy: A1: No guidance described despite one report → moved down 1</t>
        </is>
      </c>
      <c r="Y13" s="65" t="n"/>
      <c r="Z13" s="66" t="n">
        <v>4</v>
      </c>
      <c r="AA13" s="66" t="inlineStr">
        <is>
          <t>High</t>
        </is>
      </c>
      <c r="AB13" s="66" t="inlineStr">
        <is>
          <t>High Impact / Growth Talent</t>
        </is>
      </c>
      <c r="AC13" s="66" t="inlineStr">
        <is>
          <t>Yes</t>
        </is>
      </c>
      <c r="AD13" s="66" t="inlineStr">
        <is>
          <t>Yes</t>
        </is>
      </c>
      <c r="AE13" s="66" t="inlineStr">
        <is>
          <t>Yes</t>
        </is>
      </c>
      <c r="AF13" s="66" t="inlineStr">
        <is>
          <t>Y</t>
        </is>
      </c>
      <c r="AG13" s="66" t="n"/>
      <c r="AH13" s="66" t="inlineStr">
        <is>
          <t>Customer Engagement Lead</t>
        </is>
      </c>
      <c r="AI13" s="66" t="inlineStr">
        <is>
          <t>No</t>
        </is>
      </c>
      <c r="AJ13" s="66" t="inlineStr">
        <is>
          <t>Quality &amp; accuracy practices| People management: goal-setting &amp; feedback, 1:1 coaching, performance conversations</t>
        </is>
      </c>
      <c r="AK13" s="66" t="inlineStr">
        <is>
          <t>Personality Development and C-suite communication for expansion</t>
        </is>
      </c>
      <c r="AL13" s="66" t="inlineStr">
        <is>
          <t>Neha needs extensive Personality and speech training to scale up for c-suite communications and pricing discussions along with standard Contractual clause interpretation and understanding.Title to be standardized to; Customer Engagement Lead</t>
        </is>
      </c>
      <c r="AM13" s="18"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3" s="19" t="n"/>
      <c r="AO13" s="19" t="n"/>
      <c r="AP13" s="19" t="inlineStr">
        <is>
          <t>Upsell, cross, improve NPS, follow up with tech team · Non US Market</t>
        </is>
      </c>
      <c r="AQ13" s="19" t="n"/>
    </row>
    <row r="14" ht="80" customHeight="1">
      <c r="A14" s="117" t="inlineStr">
        <is>
          <t>◂ Back</t>
        </is>
      </c>
      <c r="B14" s="17" t="inlineStr">
        <is>
          <t>Mapped</t>
        </is>
      </c>
      <c r="C14" s="59" t="inlineStr">
        <is>
          <t>CARBON</t>
        </is>
      </c>
      <c r="D14" s="17" t="inlineStr">
        <is>
          <t>IRISC184</t>
        </is>
      </c>
      <c r="E14" s="17" t="inlineStr">
        <is>
          <t>Tanya Dhere</t>
        </is>
      </c>
      <c r="F14" s="17" t="inlineStr">
        <is>
          <t>Support</t>
        </is>
      </c>
      <c r="G14" s="17" t="inlineStr">
        <is>
          <t>Consultant</t>
        </is>
      </c>
      <c r="H14" s="17" t="inlineStr">
        <is>
          <t>On Contract</t>
        </is>
      </c>
      <c r="I14" s="17" t="inlineStr">
        <is>
          <t>Active</t>
        </is>
      </c>
      <c r="J14" s="118" t="n">
        <v>44095</v>
      </c>
      <c r="K14" s="17" t="inlineStr">
        <is>
          <t>Neha Gajbhiye</t>
        </is>
      </c>
      <c r="L14" s="17" t="inlineStr">
        <is>
          <t>India - MCA; Europe - ESEF · On Contract.</t>
        </is>
      </c>
      <c r="M14" s="67" t="inlineStr">
        <is>
          <t>7 years, 0 months, 0 days</t>
        </is>
      </c>
      <c r="N14" s="68" t="inlineStr">
        <is>
          <t>5 years, 11 months, 4 days</t>
        </is>
      </c>
      <c r="O14" s="68" t="inlineStr">
        <is>
          <t>12 years, 8 months, 30 days</t>
        </is>
      </c>
      <c r="P14" s="68" t="inlineStr">
        <is>
          <t>B.Com</t>
        </is>
      </c>
      <c r="Q14" s="68" t="inlineStr">
        <is>
          <t>XBRL Domain</t>
        </is>
      </c>
      <c r="R14" s="82" t="n">
        <v>19</v>
      </c>
      <c r="S14" s="83" t="inlineStr">
        <is>
          <t>• Role / sub-team: PMO Activity, AI Testing.</t>
        </is>
      </c>
      <c r="T14" s="83"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U14" s="83" t="inlineStr">
        <is>
          <t>• Current capabilities: Quick resolutions; NEW WAYS OF WORKING OUT T.</t>
        </is>
      </c>
      <c r="V14" s="83" t="inlineStr">
        <is>
          <t>• Development priorities: No input received.
• Learning and Development Need: Past experiences.
• AI Enablement Need: AI prompt engineering and using AI to increase efficiency, given their reported use of AI.</t>
        </is>
      </c>
      <c r="W14" s="83" t="inlineStr">
        <is>
          <t>• Key challenges: Net Access Approvals; tools not working.
• Support required: No input received.</t>
        </is>
      </c>
      <c r="X14" s="83" t="inlineStr">
        <is>
          <t>Complexity &amp; Expertise: A3: Invoicing, proposals, legal documentation, receivables; mediates between service, client and auditors → moved up 0.5
Autonomy &amp; Decision: A2: Handles daily work alone; manager covers urgent items when absent; no decisions stated → matches the start
Accountability &amp; Impact: A3: Invoices, outstanding payments, renewal and legal documentation; direct revenue impact → moved up 0.5
Leadership &amp; Strategy: A1: No guidance of others described → matches the start</t>
        </is>
      </c>
      <c r="Y14" s="65" t="n"/>
      <c r="Z14" s="66" t="n">
        <v>3</v>
      </c>
      <c r="AA14" s="66" t="inlineStr">
        <is>
          <t>Low</t>
        </is>
      </c>
      <c r="AB14" s="66" t="inlineStr">
        <is>
          <t>Reliable Specialist</t>
        </is>
      </c>
      <c r="AC14" s="66" t="n"/>
      <c r="AD14" s="66" t="n"/>
      <c r="AE14" s="66" t="n"/>
      <c r="AF14" s="66" t="n"/>
      <c r="AG14" s="66" t="n"/>
      <c r="AH14" s="66" t="inlineStr">
        <is>
          <t>Senior Consultant · review – experience supports senior band</t>
        </is>
      </c>
      <c r="AI14" s="66" t="inlineStr">
        <is>
          <t>No</t>
        </is>
      </c>
      <c r="AJ14" s="66" t="inlineStr">
        <is>
          <t>XBRL taxonomy &amp; regulatory updates; domain/accounting refreshers; quality &amp; accuracy practices; tooling proficiency</t>
        </is>
      </c>
      <c r="AK14" s="66" t="inlineStr">
        <is>
          <t>Transition to leadership: people management &amp; delegation, mentoring/coaching, project ownership &amp; stakeholder management, prioritisation under ambiguity, presentation &amp; influence skills</t>
        </is>
      </c>
      <c r="AL14" s="66" t="inlineStr">
        <is>
          <t>07/16 - She is a contractor. Title to be changed to Senior Services Specialist</t>
        </is>
      </c>
      <c r="AM14" s="18" t="n"/>
      <c r="AN14" s="19" t="n"/>
      <c r="AO14" s="19" t="n"/>
      <c r="AP14" s="19" t="n"/>
      <c r="AQ14" s="19" t="n"/>
    </row>
    <row r="15" ht="80" customHeight="1">
      <c r="A15" s="117" t="inlineStr">
        <is>
          <t>◂ Back</t>
        </is>
      </c>
      <c r="B15" s="17" t="inlineStr">
        <is>
          <t>Mapped</t>
        </is>
      </c>
      <c r="C15" s="59" t="inlineStr">
        <is>
          <t>CARBON</t>
        </is>
      </c>
      <c r="D15" s="17" t="inlineStr">
        <is>
          <t>IRIS1959</t>
        </is>
      </c>
      <c r="E15" s="17" t="inlineStr">
        <is>
          <t>Praveen Kumar Rajpurohit</t>
        </is>
      </c>
      <c r="F15" s="17" t="inlineStr">
        <is>
          <t>Support</t>
        </is>
      </c>
      <c r="G15" s="17" t="inlineStr">
        <is>
          <t>Manager- Customer Engagement</t>
        </is>
      </c>
      <c r="H15" s="17" t="inlineStr">
        <is>
          <t>Employee</t>
        </is>
      </c>
      <c r="I15" s="17" t="inlineStr">
        <is>
          <t>Active</t>
        </is>
      </c>
      <c r="J15" s="118" t="n">
        <v>44473</v>
      </c>
      <c r="K15" s="17" t="inlineStr">
        <is>
          <t>Anushree Aparajit</t>
        </is>
      </c>
      <c r="L15" s="17" t="inlineStr">
        <is>
          <t>Europe India US.</t>
        </is>
      </c>
      <c r="M15" s="67" t="inlineStr">
        <is>
          <t>9 years, 7 months, 0 days</t>
        </is>
      </c>
      <c r="N15" s="68" t="inlineStr">
        <is>
          <t>4 years, 10 months, 21 days</t>
        </is>
      </c>
      <c r="O15" s="68" t="inlineStr">
        <is>
          <t>14 years, 3 months, 16 days</t>
        </is>
      </c>
      <c r="P15" s="68" t="inlineStr">
        <is>
          <t>MBA</t>
        </is>
      </c>
      <c r="Q15" s="68" t="inlineStr">
        <is>
          <t>XBRL Domain</t>
        </is>
      </c>
      <c r="R15" s="82" t="n">
        <v>20</v>
      </c>
      <c r="S15" s="83"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T15" s="83"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U15" s="83" t="inlineStr">
        <is>
          <t>• Current capabilities: XBRL knowledge; Negotiation skills; Patience; Multi tasking.
• Tools / software used: ChatGPT; PPT.
• Workload: Rated a moderate load · 3/5 in a typical week.
• Judgment/way of working: Sales activities.</t>
        </is>
      </c>
      <c r="V15" s="83" t="inlineStr">
        <is>
          <t>• Development priorities: Executive communication.
• Learning and Development Need: Rapo with internal teams; Advance Excel training. Nothing specific.
• Role evolving toward: Less collaboration in product development activities.</t>
        </is>
      </c>
      <c r="W15" s="83" t="inlineStr">
        <is>
          <t>• Key challenges: Pricing approval; Same data in diff excels; Unplanned calls.
• Support required: Sales activities; Remove sales related activities; Ownership to take decisions on pricing.</t>
        </is>
      </c>
      <c r="X15" s="83" t="inlineStr">
        <is>
          <t>Complexity &amp; Expertise: A3: Manages EU clients' ESEF filings on DM platform; product testing, client training, demos → moved down 1
Autonomy &amp; Decision: A2: Decides independently on client query handling only → moved down 1
Accountability &amp; Impact: B2: EU client portfolios: timely ESEF filings, retention, renewals, cross-sell and upsell → matches the start
Leadership &amp; Strategy: A1: Trains clients; no internal guidance described → moved down 1</t>
        </is>
      </c>
      <c r="Y15" s="65" t="n"/>
      <c r="Z15" s="66" t="n">
        <v>3</v>
      </c>
      <c r="AA15" s="66" t="inlineStr">
        <is>
          <t>Medium</t>
        </is>
      </c>
      <c r="AB15" s="66" t="inlineStr">
        <is>
          <t>Core Contributor</t>
        </is>
      </c>
      <c r="AC15" s="66" t="inlineStr">
        <is>
          <t>No</t>
        </is>
      </c>
      <c r="AD15" s="66" t="inlineStr">
        <is>
          <t>No</t>
        </is>
      </c>
      <c r="AE15" s="66" t="inlineStr">
        <is>
          <t>Yes</t>
        </is>
      </c>
      <c r="AF15" s="66" t="inlineStr">
        <is>
          <t>N</t>
        </is>
      </c>
      <c r="AG15" s="66" t="n"/>
      <c r="AH15" s="66" t="inlineStr">
        <is>
          <t>Sr.Customer Engagement Manager</t>
        </is>
      </c>
      <c r="AI15" s="66" t="inlineStr">
        <is>
          <t>No</t>
        </is>
      </c>
      <c r="AJ15" s="66" t="inlineStr">
        <is>
          <t>XBRL taxonomy &amp; regulatory updates; domain/accounting refreshers; quality &amp; accuracy practices; tooling proficiency</t>
        </is>
      </c>
      <c r="AK15" s="66" t="n"/>
      <c r="AL15" s="66"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c r="AM15" s="18"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5" s="19" t="n"/>
      <c r="AO15" s="19" t="n"/>
      <c r="AP15" s="19" t="inlineStr">
        <is>
          <t>Upsell, cross, improve NPS, follow up with tech team · Non US Market</t>
        </is>
      </c>
      <c r="AQ15" s="19" t="n"/>
    </row>
    <row r="16" ht="80" customHeight="1">
      <c r="A16" s="117" t="inlineStr">
        <is>
          <t>◂ Back</t>
        </is>
      </c>
      <c r="B16" s="17" t="inlineStr">
        <is>
          <t>Mapped</t>
        </is>
      </c>
      <c r="C16" s="59" t="inlineStr">
        <is>
          <t>CARBON</t>
        </is>
      </c>
      <c r="D16" s="17" t="inlineStr">
        <is>
          <t>IRIS1967</t>
        </is>
      </c>
      <c r="E16" s="17" t="inlineStr">
        <is>
          <t>Pritam Agarwal</t>
        </is>
      </c>
      <c r="F16" s="17" t="inlineStr">
        <is>
          <t>Support</t>
        </is>
      </c>
      <c r="G16" s="17" t="inlineStr">
        <is>
          <t>Manager- Customer Engagement</t>
        </is>
      </c>
      <c r="H16" s="17" t="inlineStr">
        <is>
          <t>Employee</t>
        </is>
      </c>
      <c r="I16" s="17" t="inlineStr">
        <is>
          <t>Active</t>
        </is>
      </c>
      <c r="J16" s="118" t="n">
        <v>44531</v>
      </c>
      <c r="K16" s="17" t="inlineStr">
        <is>
          <t>Anushree Aparajit</t>
        </is>
      </c>
      <c r="L16" s="17" t="inlineStr">
        <is>
          <t>Germany and Netherlands.</t>
        </is>
      </c>
      <c r="M16" s="67" t="inlineStr">
        <is>
          <t>15 years, 4 months, 0 days</t>
        </is>
      </c>
      <c r="N16" s="68" t="inlineStr">
        <is>
          <t>4 years, 8 months, 24 days</t>
        </is>
      </c>
      <c r="O16" s="68" t="inlineStr">
        <is>
          <t>19 years, 10 months, 19 days</t>
        </is>
      </c>
      <c r="P16" s="68" t="inlineStr">
        <is>
          <t>PGDM</t>
        </is>
      </c>
      <c r="Q16" s="68" t="inlineStr">
        <is>
          <t>XBRL Domain</t>
        </is>
      </c>
      <c r="R16" s="82" t="n">
        <v>20</v>
      </c>
      <c r="S16" s="83"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T16" s="83" t="inlineStr">
        <is>
          <t>• Key responsibilities include: Hubspot updates.
• Personally accountable for: Maintaining CSAY Score, NPS, Logo Retention, New business.
• Impact if missed or done wrong: Client lost due to loss of care.
• How measured: Same as everyone else’s.</t>
        </is>
      </c>
      <c r="U16" s="83" t="inlineStr">
        <is>
          <t>• Current capabilities: Client communication.
• Tools / software used: Hubspot and excel.
• Workload: Rated a heavy load · 4/5 in a typical week.
• Judgment/way of working: Email drafting.</t>
        </is>
      </c>
      <c r="V16" s="83" t="inlineStr">
        <is>
          <t>• Development priorities: Business Analytics tool learning to forecast things related to client activities.
• Learning and Development Need: Product testing. Raise concerns when needed.
• Role evolving toward: Yes, outside the skill like completely new sales work.</t>
        </is>
      </c>
      <c r="W16" s="83" t="inlineStr">
        <is>
          <t>• Key challenges: Multiple stage approval.
• Support required: No new account - Sales can handle it better.</t>
        </is>
      </c>
      <c r="X16" s="83" t="inlineStr">
        <is>
          <t>Complexity &amp; Expertise: A2: Client communication, sharing ESEF files and HubSpot updates; skills cited are email drafting → moved down 0.5
Autonomy &amp; Decision: A1: States decides 'none of the activity' independently → moved down 0.5
Accountability &amp; Impact: B1: CSAT, NPS, logo retention and new business for own Germany/Netherlands accounts → moved down 0.5
Leadership &amp; Strategy: A1: No guidance of others described → moved down 0.5</t>
        </is>
      </c>
      <c r="Y16" s="65" t="n"/>
      <c r="Z16" s="66" t="n">
        <v>2</v>
      </c>
      <c r="AA16" s="66" t="inlineStr">
        <is>
          <t>Medium</t>
        </is>
      </c>
      <c r="AB16" s="66" t="inlineStr">
        <is>
          <t>Core Contributor</t>
        </is>
      </c>
      <c r="AC16" s="66" t="inlineStr">
        <is>
          <t>No</t>
        </is>
      </c>
      <c r="AD16" s="66" t="inlineStr">
        <is>
          <t>No</t>
        </is>
      </c>
      <c r="AE16" s="66" t="inlineStr">
        <is>
          <t>Yes</t>
        </is>
      </c>
      <c r="AF16" s="66" t="inlineStr">
        <is>
          <t>N</t>
        </is>
      </c>
      <c r="AG16" s="66" t="n"/>
      <c r="AH16" s="66" t="inlineStr">
        <is>
          <t>Sr.Customer Engagement Manager</t>
        </is>
      </c>
      <c r="AI16" s="66" t="inlineStr">
        <is>
          <t>No</t>
        </is>
      </c>
      <c r="AJ16" s="66" t="inlineStr">
        <is>
          <t>XBRL taxonomy &amp; regulatory updates; domain/accounting refreshers; quality &amp; accuracy practices; tooling proficiency</t>
        </is>
      </c>
      <c r="AK16" s="66" t="n"/>
      <c r="AL16" s="66" t="inlineStr">
        <is>
          <t>Pritam needs to take ownership and work proactively. He is excellent in process driven work but on dynamic workscape, there are aspects of proactive picking up threads, forecasting, price gaze, market study involved, which he needs to pick up.</t>
        </is>
      </c>
      <c r="AM16" s="18"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6" s="19" t="n"/>
      <c r="AO16" s="19" t="n"/>
      <c r="AP16" s="19" t="inlineStr">
        <is>
          <t>Upsell, cross, improve NPS, follow up with tech team · Non US Market</t>
        </is>
      </c>
      <c r="AQ16" s="19" t="n"/>
    </row>
    <row r="17" ht="80" customHeight="1">
      <c r="A17" s="117" t="inlineStr">
        <is>
          <t>◂ Back</t>
        </is>
      </c>
      <c r="B17" s="17" t="inlineStr">
        <is>
          <t>Mapped</t>
        </is>
      </c>
      <c r="C17" s="59" t="inlineStr">
        <is>
          <t>CARBON</t>
        </is>
      </c>
      <c r="D17" s="17" t="inlineStr">
        <is>
          <t>IRIS1911</t>
        </is>
      </c>
      <c r="E17" s="17" t="inlineStr">
        <is>
          <t>Varun Bubna</t>
        </is>
      </c>
      <c r="F17" s="17" t="inlineStr">
        <is>
          <t>Support</t>
        </is>
      </c>
      <c r="G17" s="17" t="inlineStr">
        <is>
          <t>Customer Success Manager</t>
        </is>
      </c>
      <c r="H17" s="17" t="inlineStr">
        <is>
          <t>Employee</t>
        </is>
      </c>
      <c r="I17" s="17" t="inlineStr">
        <is>
          <t>Active</t>
        </is>
      </c>
      <c r="J17" s="118" t="n">
        <v>44319</v>
      </c>
      <c r="K17" s="17" t="inlineStr">
        <is>
          <t>Anushree Aparajit</t>
        </is>
      </c>
      <c r="L17" s="17" t="inlineStr">
        <is>
          <t>US; Ireland; Argentina; Brazil.</t>
        </is>
      </c>
      <c r="M17" s="67" t="inlineStr">
        <is>
          <t>3 years, 0 months, 0 days</t>
        </is>
      </c>
      <c r="N17" s="68" t="inlineStr">
        <is>
          <t>5 years, 3 months, 22 days</t>
        </is>
      </c>
      <c r="O17" s="68" t="inlineStr">
        <is>
          <t>8 years, 1 months, 17 days</t>
        </is>
      </c>
      <c r="P17" s="68" t="inlineStr">
        <is>
          <t>B.Com</t>
        </is>
      </c>
      <c r="Q17" s="68" t="inlineStr">
        <is>
          <t>XBRL Domain</t>
        </is>
      </c>
      <c r="R17" s="82" t="n">
        <v>20</v>
      </c>
      <c r="S17" s="83"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T17" s="83"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U17" s="83"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V17" s="83" t="inlineStr">
        <is>
          <t>• Development priorities: Forecasting and data analysis.
• Learning and Development Need: Negotiating; Product planning.
• Role evolving toward: Focus on creating a brand for DM; Lots of new clients for DM with enablement; Revenue targets.</t>
        </is>
      </c>
      <c r="W17" s="83" t="inlineStr">
        <is>
          <t>• Key challenges: Internal approvals; Invoicing delays; Lack of clarity; Continuous process change.
• Support required: Give more ownership while assigning responsibilities; Provide more authority.</t>
        </is>
      </c>
      <c r="X17" s="83" t="inlineStr">
        <is>
          <t>Complexity &amp; Expertise: B1: SEC subject-matter expert; multiple geos and mandates; product UAT and customer training → moved down 0.5
Autonomy &amp; Decision: A2: Decides independently only on customer feedback → moved down 1
Accountability &amp; Impact: B2: Renewals, ARR expansion, receivables, cross-sell and partners across multi-geo key accounts → matches the start
Leadership &amp; Strategy: A1: Trains customers; no internal guidance or leadership described → moved down 1</t>
        </is>
      </c>
      <c r="Y17" s="65" t="n"/>
      <c r="Z17" s="66" t="n">
        <v>4</v>
      </c>
      <c r="AA17" s="66" t="inlineStr">
        <is>
          <t>Medium</t>
        </is>
      </c>
      <c r="AB17" s="66" t="inlineStr">
        <is>
          <t>High Impact / Growth Talent</t>
        </is>
      </c>
      <c r="AC17" s="66" t="n"/>
      <c r="AD17" s="66" t="n"/>
      <c r="AE17" s="66" t="n"/>
      <c r="AF17" s="66" t="n"/>
      <c r="AG17" s="66" t="n"/>
      <c r="AH17" s="66" t="inlineStr">
        <is>
          <t>Customer Engagement Manager</t>
        </is>
      </c>
      <c r="AI17" s="66" t="inlineStr">
        <is>
          <t>No</t>
        </is>
      </c>
      <c r="AJ17" s="66" t="inlineStr">
        <is>
          <t>Communication, Handling Escalation, AI application</t>
        </is>
      </c>
      <c r="AK17" s="66" t="n"/>
      <c r="AL17" s="66" t="inlineStr">
        <is>
          <t>Title to be standardized to: Customer Engagement Manager</t>
        </is>
      </c>
      <c r="AM17" s="18"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7" s="19" t="n"/>
      <c r="AO17" s="19" t="n"/>
      <c r="AP17" s="19" t="inlineStr">
        <is>
          <t>Upsell, cross, improve NPS, follow up with tech team · US Market</t>
        </is>
      </c>
      <c r="AQ17" s="19" t="n"/>
    </row>
    <row r="18" ht="80" customHeight="1">
      <c r="A18" s="117" t="inlineStr">
        <is>
          <t>◂ Back</t>
        </is>
      </c>
      <c r="B18" s="17" t="inlineStr">
        <is>
          <t>Mapped</t>
        </is>
      </c>
      <c r="C18" s="59" t="inlineStr">
        <is>
          <t>CARBON</t>
        </is>
      </c>
      <c r="D18" s="17" t="inlineStr">
        <is>
          <t>IRIS1939</t>
        </is>
      </c>
      <c r="E18" s="17" t="inlineStr">
        <is>
          <t>Nupur Samantaray</t>
        </is>
      </c>
      <c r="F18" s="17" t="inlineStr">
        <is>
          <t>Support</t>
        </is>
      </c>
      <c r="G18" s="17" t="inlineStr">
        <is>
          <t>Manager- Customer Engagement</t>
        </is>
      </c>
      <c r="H18" s="17" t="inlineStr">
        <is>
          <t>Employee</t>
        </is>
      </c>
      <c r="I18" s="17" t="inlineStr">
        <is>
          <t>Active</t>
        </is>
      </c>
      <c r="J18" s="118" t="n">
        <v>44410</v>
      </c>
      <c r="K18" s="17" t="inlineStr">
        <is>
          <t>Anushree Aparajit</t>
        </is>
      </c>
      <c r="L18" s="17" t="inlineStr">
        <is>
          <t>Benelux; UK.</t>
        </is>
      </c>
      <c r="M18" s="67" t="inlineStr">
        <is>
          <t>4 years, 0 months, 0 days</t>
        </is>
      </c>
      <c r="N18" s="68" t="inlineStr">
        <is>
          <t>5 years, 0 months, 23 days</t>
        </is>
      </c>
      <c r="O18" s="68" t="inlineStr">
        <is>
          <t>8 years, 10 months, 18 days</t>
        </is>
      </c>
      <c r="P18" s="68" t="inlineStr">
        <is>
          <t>CA</t>
        </is>
      </c>
      <c r="Q18" s="68" t="inlineStr">
        <is>
          <t>XBRL Domain</t>
        </is>
      </c>
      <c r="R18" s="82" t="n">
        <v>20</v>
      </c>
      <c r="S18" s="83"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T18" s="83"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U18" s="83" t="inlineStr">
        <is>
          <t>• Current capabilities: Basic excel; Email drafting; Communication.
• Tools / software used: Office 365; IRIS Carbon.
• Workload: Rated a heavy load · 4/5 in a typical week.
• Judgment/way of working: Collaboration with internal team.</t>
        </is>
      </c>
      <c r="V18" s="83" t="inlineStr">
        <is>
          <t>• Development priorities: AI certification; PMO certication.
• Learning and Development Need: Product testing; Mandate enablement. Sales activity.
• Role evolving toward: Hubspot; Targets; Introduction of targets.</t>
        </is>
      </c>
      <c r="W18" s="83" t="inlineStr">
        <is>
          <t>• Key challenges: Internal approvals; Invoicing process.
• Support required: More ownership; Remove sales related activities.</t>
        </is>
      </c>
      <c r="X18" s="83" t="inlineStr">
        <is>
          <t>Complexity &amp; Expertise: A3: Delivers ESEF reports for demanding customers with highly stylised reports; product testing, training → moved down 1
Autonomy &amp; Decision: A2: Passes requirements to product or service teams; only 'new logo' cited as own decision → moved down 1
Accountability &amp; Impact: B1: ESEF output, invoices, renewals and receivables for own accounts → moved down 0.5
Leadership &amp; Strategy: A1: No guidance of others described → moved down 1</t>
        </is>
      </c>
      <c r="Y18" s="65" t="n"/>
      <c r="Z18" s="66" t="n">
        <v>3</v>
      </c>
      <c r="AA18" s="66" t="inlineStr">
        <is>
          <t>Medium</t>
        </is>
      </c>
      <c r="AB18" s="66" t="inlineStr">
        <is>
          <t>Core Contributor</t>
        </is>
      </c>
      <c r="AC18" s="66" t="inlineStr">
        <is>
          <t>No</t>
        </is>
      </c>
      <c r="AD18" s="66" t="inlineStr">
        <is>
          <t>No</t>
        </is>
      </c>
      <c r="AE18" s="66" t="inlineStr">
        <is>
          <t>Yes</t>
        </is>
      </c>
      <c r="AF18" s="66" t="inlineStr">
        <is>
          <t>N</t>
        </is>
      </c>
      <c r="AG18" s="66" t="n"/>
      <c r="AH18" s="66" t="inlineStr">
        <is>
          <t>Sr.Customer Engagement Manager</t>
        </is>
      </c>
      <c r="AI18" s="66" t="inlineStr">
        <is>
          <t>No</t>
        </is>
      </c>
      <c r="AJ18" s="66" t="inlineStr">
        <is>
          <t>XBRL taxonomy &amp; regulatory updates; domain/accounting refreshers; quality &amp; accuracy practices; tooling proficiency, DM proficiency, in-person meeting gearing up.</t>
        </is>
      </c>
      <c r="AK18" s="66" t="n"/>
      <c r="AL18" s="66" t="inlineStr">
        <is>
          <t>Title to be Standardized: Sr.Customer Engagement Manager</t>
        </is>
      </c>
      <c r="AM18" s="18"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8" s="19" t="n"/>
      <c r="AO18" s="19" t="n"/>
      <c r="AP18" s="19" t="inlineStr">
        <is>
          <t>Upsell, cross, improve NPS, follow up with tech team · Non US Market</t>
        </is>
      </c>
      <c r="AQ18" s="19" t="n"/>
    </row>
    <row r="19" ht="80" customHeight="1">
      <c r="A19" s="117" t="inlineStr">
        <is>
          <t>◂ Back</t>
        </is>
      </c>
      <c r="B19" s="17" t="inlineStr">
        <is>
          <t>Mapped</t>
        </is>
      </c>
      <c r="C19" s="59" t="inlineStr">
        <is>
          <t>CARBON</t>
        </is>
      </c>
      <c r="D19" s="17" t="inlineStr">
        <is>
          <t>IRIS2448</t>
        </is>
      </c>
      <c r="E19" s="17" t="inlineStr">
        <is>
          <t>Samiksha Kadam</t>
        </is>
      </c>
      <c r="F19" s="17" t="inlineStr">
        <is>
          <t>Support</t>
        </is>
      </c>
      <c r="G19" s="17" t="inlineStr">
        <is>
          <t>Customer Engagement Executive</t>
        </is>
      </c>
      <c r="H19" s="17" t="inlineStr">
        <is>
          <t>Employee</t>
        </is>
      </c>
      <c r="I19" s="17" t="inlineStr">
        <is>
          <t>Serving Notice</t>
        </is>
      </c>
      <c r="J19" s="118" t="n">
        <v>45992</v>
      </c>
      <c r="K19" s="17" t="inlineStr">
        <is>
          <t>Anushree Aparajit</t>
        </is>
      </c>
      <c r="L19" s="17" t="inlineStr">
        <is>
          <t>US.</t>
        </is>
      </c>
      <c r="M19" s="67" t="inlineStr">
        <is>
          <t>9 years, 0 months, 0 days</t>
        </is>
      </c>
      <c r="N19" s="68" t="inlineStr">
        <is>
          <t>0 years, 8 months, 24 days</t>
        </is>
      </c>
      <c r="O19" s="68" t="inlineStr">
        <is>
          <t>9 years, 6 months, 19 days</t>
        </is>
      </c>
      <c r="P19" s="68" t="inlineStr">
        <is>
          <t>BMS</t>
        </is>
      </c>
      <c r="Q19" s="68" t="inlineStr">
        <is>
          <t>XBRL Domain</t>
        </is>
      </c>
      <c r="R19" s="82" t="n">
        <v>20</v>
      </c>
      <c r="S19" s="83"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T19" s="83"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U19" s="83" t="inlineStr">
        <is>
          <t>• Current capabilities: No input received.
• Tools / software used: No input received.
• Workload: Rated a manageable load · 2/5 in a typical week.
• Judgment/way of working: CRM Optimisation.</t>
        </is>
      </c>
      <c r="V19" s="83" t="inlineStr">
        <is>
          <t>• Development priorities: Claude certification; Data Analysis and Project Management.
• Learning and Development Need: Vibe coding; Product landscape. Negotiation skills.
• Role evolving toward: Exposure to domain knowledge.</t>
        </is>
      </c>
      <c r="W19" s="83" t="inlineStr">
        <is>
          <t>• Key challenges: Minimal mentorship.
• Support required: No to less excel files, optimising CRM  and automation to make CEM's life easy and no to less manual data management.</t>
        </is>
      </c>
      <c r="X19" s="83" t="inlineStr">
        <is>
          <t>Complexity &amp; Expertise: A3: Client enablement, renewals, upsell and cross-sell plus data analysis and sanitisation in CRM → moved up 0.5
Autonomy &amp; Decision: A2: Decides independently only on trainings → matches the start
Accountability &amp; Impact: B1: own survey / KRA answers · summarised by the rater; not quoted → moved up 1
Leadership &amp; Strategy: A1: No guidance of others described → matches the start</t>
        </is>
      </c>
      <c r="Y19" s="65" t="n"/>
      <c r="Z19" s="66" t="n">
        <v>3</v>
      </c>
      <c r="AA19" s="66" t="inlineStr">
        <is>
          <t>Medium</t>
        </is>
      </c>
      <c r="AB19" s="66" t="inlineStr">
        <is>
          <t>Core Contributor</t>
        </is>
      </c>
      <c r="AC19" s="66" t="inlineStr">
        <is>
          <t>No</t>
        </is>
      </c>
      <c r="AD19" s="66" t="inlineStr">
        <is>
          <t>No</t>
        </is>
      </c>
      <c r="AE19" s="66" t="inlineStr">
        <is>
          <t>Yes</t>
        </is>
      </c>
      <c r="AF19" s="66" t="inlineStr">
        <is>
          <t>N</t>
        </is>
      </c>
      <c r="AG19" s="66" t="n"/>
      <c r="AH19" s="66" t="inlineStr">
        <is>
          <t>Customer Engagement Executive</t>
        </is>
      </c>
      <c r="AI19" s="66" t="inlineStr">
        <is>
          <t>No</t>
        </is>
      </c>
      <c r="AJ19" s="66" t="inlineStr">
        <is>
          <t>XBRL taxonomy &amp; regulatory updates; domain/accounting refreshers;</t>
        </is>
      </c>
      <c r="AK19" s="66" t="inlineStr">
        <is>
          <t>Transition to leadership: people management &amp; delegation, mentoring/coaching, project ownership &amp; stakeholder management, prioritisation under ambiguity, presentation &amp; influence skills</t>
        </is>
      </c>
      <c r="AL19" s="66" t="inlineStr">
        <is>
          <t>Title to be Standardized to: Customer Engagement Executive</t>
        </is>
      </c>
      <c r="AM19" s="18"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AN19" s="19" t="n"/>
      <c r="AO19" s="19" t="n"/>
      <c r="AP19" s="19" t="inlineStr">
        <is>
          <t>Upsell, cross, improve NPS, follow up with tech team · US Market</t>
        </is>
      </c>
      <c r="AQ19" s="19" t="n"/>
    </row>
    <row r="20" ht="80" customHeight="1">
      <c r="A20" s="117" t="inlineStr">
        <is>
          <t>◂ Back</t>
        </is>
      </c>
      <c r="B20" s="17" t="inlineStr">
        <is>
          <t>Mapped</t>
        </is>
      </c>
      <c r="C20" s="59" t="inlineStr">
        <is>
          <t>CARBON</t>
        </is>
      </c>
      <c r="D20" s="17" t="inlineStr">
        <is>
          <t>IRIS0018</t>
        </is>
      </c>
      <c r="E20" s="17" t="inlineStr">
        <is>
          <t>K Ashok Kumar</t>
        </is>
      </c>
      <c r="F20" s="17" t="inlineStr">
        <is>
          <t>Services</t>
        </is>
      </c>
      <c r="G20" s="17" t="inlineStr">
        <is>
          <t>Manager Financial Analyst</t>
        </is>
      </c>
      <c r="H20" s="17" t="inlineStr">
        <is>
          <t>Employee</t>
        </is>
      </c>
      <c r="I20" s="17" t="inlineStr">
        <is>
          <t>Active</t>
        </is>
      </c>
      <c r="J20" s="118" t="n">
        <v>38293</v>
      </c>
      <c r="K20" s="17" t="inlineStr">
        <is>
          <t>Suman Adhikary</t>
        </is>
      </c>
      <c r="L20" s="17" t="n"/>
      <c r="M20" s="67" t="inlineStr">
        <is>
          <t>0 years, 0 months, 0 days</t>
        </is>
      </c>
      <c r="N20" s="68" t="inlineStr">
        <is>
          <t>21 years, 9 months, 23 days</t>
        </is>
      </c>
      <c r="O20" s="68" t="inlineStr">
        <is>
          <t>21 years, 7 months, 18 days</t>
        </is>
      </c>
      <c r="P20" s="68" t="inlineStr">
        <is>
          <t>M.Com</t>
        </is>
      </c>
      <c r="Q20" s="68" t="inlineStr">
        <is>
          <t>XBRL Domain</t>
        </is>
      </c>
      <c r="R20" s="82" t="n">
        <v>20</v>
      </c>
      <c r="S20" s="83" t="n"/>
      <c r="T20" s="83" t="n"/>
      <c r="U20" s="83" t="n"/>
      <c r="V20" s="83" t="n"/>
      <c r="W20" s="83" t="n"/>
      <c r="X20" s="83" t="inlineStr">
        <is>
          <t>Complexity &amp; Expertise: B1: Plans AI testing, defines test scenarios and validation criteria, reviews AI outputs → moved down 0.5
Autonomy &amp; Decision: A3: Only 'testing' named; sets scenarios and criteria for the testing work itself → moved down 0.5
Accountability &amp; Impact: A3: AI test planning, execution, defect identification, reporting and test coverage → moved down 0.5
Leadership &amp; Strategy: A3: States leading and coordinating AI testing; no people-management detail despite four reports → moved down 0.5</t>
        </is>
      </c>
      <c r="Y20" s="65" t="n"/>
      <c r="Z20" s="66" t="n">
        <v>3</v>
      </c>
      <c r="AA20" s="66" t="inlineStr">
        <is>
          <t>Medium</t>
        </is>
      </c>
      <c r="AB20" s="66" t="inlineStr">
        <is>
          <t>Core Contributor</t>
        </is>
      </c>
      <c r="AC20" s="66" t="n"/>
      <c r="AD20" s="66" t="n"/>
      <c r="AE20" s="66" t="inlineStr">
        <is>
          <t>Yes</t>
        </is>
      </c>
      <c r="AF20" s="66" t="inlineStr">
        <is>
          <t>Shashidhar M</t>
        </is>
      </c>
      <c r="AG20" s="66" t="n"/>
      <c r="AH20" s="66" t="inlineStr">
        <is>
          <t>Head - Services</t>
        </is>
      </c>
      <c r="AI20" s="66" t="inlineStr">
        <is>
          <t>No</t>
        </is>
      </c>
      <c r="AJ20" s="66" t="inlineStr">
        <is>
          <t>XBRL taxonomy &amp; regulatory updates; domain/accounting refreshers; quality &amp; accuracy practices; tooling proficiency | People management: goal-setting &amp; feedback, 1:1 coaching, performance conversations</t>
        </is>
      </c>
      <c r="AK20" s="66" t="inlineStr">
        <is>
          <t>Leadership development: strategic thinking, cross-functional influence, financial/business acumen, succession &amp; talent development, change management, executive communication</t>
        </is>
      </c>
      <c r="AL20" s="66" t="inlineStr">
        <is>
          <t>Involve more on DM and AI testing. Title to be standardized as Head - Services</t>
        </is>
      </c>
      <c r="AM20" s="18"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AN20" s="19" t="n"/>
      <c r="AO20" s="19" t="n"/>
      <c r="AP20" s="19" t="inlineStr">
        <is>
          <t>4. Handle complex pre-sales process, implementations, and ensure effective adoption and customer ratings.</t>
        </is>
      </c>
      <c r="AQ20" s="19" t="n"/>
    </row>
    <row r="21" ht="80" customHeight="1">
      <c r="A21" s="117" t="inlineStr">
        <is>
          <t>◂ Back</t>
        </is>
      </c>
      <c r="B21" s="17" t="inlineStr">
        <is>
          <t>Mapped</t>
        </is>
      </c>
      <c r="C21" s="59" t="inlineStr">
        <is>
          <t>CARBON</t>
        </is>
      </c>
      <c r="D21" s="17" t="inlineStr">
        <is>
          <t>IRIS0786</t>
        </is>
      </c>
      <c r="E21" s="17" t="inlineStr">
        <is>
          <t>Shashikant Mudaliar</t>
        </is>
      </c>
      <c r="F21" s="17" t="inlineStr">
        <is>
          <t>Services</t>
        </is>
      </c>
      <c r="G21" s="17" t="inlineStr">
        <is>
          <t>Head - XBRL Assisted Services</t>
        </is>
      </c>
      <c r="H21" s="17" t="inlineStr">
        <is>
          <t>Employee</t>
        </is>
      </c>
      <c r="I21" s="17" t="inlineStr">
        <is>
          <t>Active</t>
        </is>
      </c>
      <c r="J21" s="118" t="n">
        <v>40749</v>
      </c>
      <c r="K21" s="17" t="inlineStr">
        <is>
          <t>K Ashok Kumar</t>
        </is>
      </c>
      <c r="L21" s="17" t="inlineStr">
        <is>
          <t>UK-HMRS, USA-SEC, Eurpoe-ESMA, Netherland-KVK</t>
        </is>
      </c>
      <c r="M21" s="67" t="inlineStr">
        <is>
          <t>0 years, 0 months, 0 days</t>
        </is>
      </c>
      <c r="N21" s="68" t="inlineStr">
        <is>
          <t>15 years, 1 months, 0 days</t>
        </is>
      </c>
      <c r="O21" s="68" t="inlineStr">
        <is>
          <t>14 years, 10 months, 26 days</t>
        </is>
      </c>
      <c r="P21" s="68" t="inlineStr">
        <is>
          <t>CMA</t>
        </is>
      </c>
      <c r="Q21" s="68" t="inlineStr">
        <is>
          <t>XBRL Domain</t>
        </is>
      </c>
      <c r="R21" s="82" t="n">
        <v>20</v>
      </c>
      <c r="S21" s="83" t="inlineStr">
        <is>
          <t>• Role / sub-team: Assisted Services</t>
        </is>
      </c>
      <c r="T21" s="83"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U21" s="83" t="inlineStr">
        <is>
          <t>• Current capabilities: Patience; Communication; Team bonding; Work experience; Accounting knowledge; Tools / software used: HTML - Editor | Ifile, Iris Instant.</t>
        </is>
      </c>
      <c r="V21" s="83" t="inlineStr">
        <is>
          <t>• Development priorities: 
• Learning and Development Need: Time management; Work Planning and New Manager Trainings.</t>
        </is>
      </c>
      <c r="W21" s="83" t="inlineStr">
        <is>
          <t>• Key challenges: Waiting for information; Slow work machines; Tool issues; Client revert.
• Support required: No input received.</t>
        </is>
      </c>
      <c r="X21" s="83" t="inlineStr">
        <is>
          <t>Complexity &amp; Expertise: B3: Multi-market XBRL filings; makes tagging calls on complex files; changes internal review steps; researches new mandates → moved down 1
Autonomy &amp; Decision: B3: Decides allocation, who leads each team or mandate, clashing-deadline priorities, review process changes → moved down 1
Accountability &amp; Impact: B3: own survey / KRA answers · summarised by the rater; not quoted → moved down 1
Leadership &amp; Strategy: B3: Eight reports; appoints team/mandate leads, trains reviewers, plans capacity for reporting seasons → moved down 1</t>
        </is>
      </c>
      <c r="Y21" s="65" t="n"/>
      <c r="Z21" s="66" t="n">
        <v>5</v>
      </c>
      <c r="AA21" s="66" t="inlineStr">
        <is>
          <t>High</t>
        </is>
      </c>
      <c r="AB21" s="66" t="inlineStr">
        <is>
          <t>Future Leader</t>
        </is>
      </c>
      <c r="AC21" s="66" t="inlineStr">
        <is>
          <t>Yes</t>
        </is>
      </c>
      <c r="AD21" s="66" t="inlineStr">
        <is>
          <t>Yes</t>
        </is>
      </c>
      <c r="AE21" s="66" t="inlineStr">
        <is>
          <t>Yes</t>
        </is>
      </c>
      <c r="AF21" s="66" t="n"/>
      <c r="AG21" s="66" t="n"/>
      <c r="AH21" s="66" t="inlineStr">
        <is>
          <t>Manager - Assisted Services</t>
        </is>
      </c>
      <c r="AI21" s="66" t="n"/>
      <c r="AJ21" s="66" t="n"/>
      <c r="AK21" s="66" t="n"/>
      <c r="AL21" s="66" t="n"/>
      <c r="AM21" s="18"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AN21" s="19" t="n"/>
      <c r="AO21" s="19" t="n"/>
      <c r="AP21" s="19" t="n"/>
      <c r="AQ21" s="19" t="n"/>
    </row>
    <row r="22" ht="80" customHeight="1">
      <c r="A22" s="117" t="inlineStr">
        <is>
          <t>◂ Back</t>
        </is>
      </c>
      <c r="B22" s="17" t="inlineStr">
        <is>
          <t>Mapped</t>
        </is>
      </c>
      <c r="C22" s="59" t="inlineStr">
        <is>
          <t>CARBON</t>
        </is>
      </c>
      <c r="D22" s="17" t="inlineStr">
        <is>
          <t>IRIS0511</t>
        </is>
      </c>
      <c r="E22" s="17" t="inlineStr">
        <is>
          <t>Jinesh Kumar S</t>
        </is>
      </c>
      <c r="F22" s="17" t="inlineStr">
        <is>
          <t>Services</t>
        </is>
      </c>
      <c r="G22" s="17" t="inlineStr">
        <is>
          <t>Lead - Assisted Services</t>
        </is>
      </c>
      <c r="H22" s="17" t="inlineStr">
        <is>
          <t>Employee</t>
        </is>
      </c>
      <c r="I22" s="17" t="inlineStr">
        <is>
          <t>Active</t>
        </is>
      </c>
      <c r="J22" s="118" t="n">
        <v>40553</v>
      </c>
      <c r="K22" s="17" t="inlineStr">
        <is>
          <t>Shashikant Mudaliar</t>
        </is>
      </c>
      <c r="L22" s="17" t="inlineStr">
        <is>
          <t>USA - SEC.</t>
        </is>
      </c>
      <c r="M22" s="67" t="inlineStr">
        <is>
          <t>0 years, 5 months, 0 days</t>
        </is>
      </c>
      <c r="N22" s="68" t="inlineStr">
        <is>
          <t>15 years, 7 months, 15 days</t>
        </is>
      </c>
      <c r="O22" s="68" t="inlineStr">
        <is>
          <t>15 years, 10 months, 10 days</t>
        </is>
      </c>
      <c r="P22" s="68" t="inlineStr">
        <is>
          <t>M.Com</t>
        </is>
      </c>
      <c r="Q22" s="68" t="inlineStr">
        <is>
          <t>XBRL Domain</t>
        </is>
      </c>
      <c r="R22" s="82" t="n">
        <v>20</v>
      </c>
      <c r="S22" s="83" t="inlineStr">
        <is>
          <t>• Role / sub-team: XBRL Tagging - US SEC.</t>
        </is>
      </c>
      <c r="T22" s="83"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U22" s="83" t="inlineStr">
        <is>
          <t>• Current capabilities: Flexibility Time managmnt; Tools / software used: Both.</t>
        </is>
      </c>
      <c r="V22" s="83" t="inlineStr">
        <is>
          <t>• Development priorities: No input received.
• Learning and Development Need: Time management; Refresher Trainings.</t>
        </is>
      </c>
      <c r="W22" s="83" t="inlineStr">
        <is>
          <t>• Key challenges: Technical issues; Info pending from clients; Faveo Communication.
• Support required: No input received.</t>
        </is>
      </c>
      <c r="X22" s="83" t="inlineStr">
        <is>
          <t>Complexity &amp; Expertise: B1: Runs US SEC XBRL delivery: quality, issue resolution, product/UAT testing, process improvement → matches the start
Autonomy &amp; Decision: B2: Allocates and rebalances team workload, sets task priorities, takes corrective action within established processes → moved up 0.5
Accountability &amp; Impact: B2: US SEC team's delivery, quality, timelines, escalations and process controls → matches the start
Leadership &amp; Strategy: B2: Seven direct reports; allocates work, gives day-to-day guidance and training → matches the start</t>
        </is>
      </c>
      <c r="Y22" s="65" t="n"/>
      <c r="Z22" s="66" t="n">
        <v>4</v>
      </c>
      <c r="AA22" s="66" t="inlineStr">
        <is>
          <t>High</t>
        </is>
      </c>
      <c r="AB22" s="66" t="inlineStr">
        <is>
          <t>Emerging Talent</t>
        </is>
      </c>
      <c r="AC22" s="66" t="inlineStr">
        <is>
          <t>Yes</t>
        </is>
      </c>
      <c r="AD22" s="66" t="inlineStr">
        <is>
          <t>No</t>
        </is>
      </c>
      <c r="AE22" s="66" t="inlineStr">
        <is>
          <t>Yes</t>
        </is>
      </c>
      <c r="AF22" s="66" t="n"/>
      <c r="AG22" s="66" t="n"/>
      <c r="AH22" s="66" t="inlineStr">
        <is>
          <t>Manager - Services</t>
        </is>
      </c>
      <c r="AI22" s="66" t="n"/>
      <c r="AJ22" s="66" t="n"/>
      <c r="AK22" s="66" t="n"/>
      <c r="AL22" s="66" t="inlineStr">
        <is>
          <t>Title to be standardized to: Manager - Services</t>
        </is>
      </c>
      <c r="AM22" s="1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AN22" s="19" t="n"/>
      <c r="AO22" s="19" t="n"/>
      <c r="AP22" s="19" t="n"/>
      <c r="AQ22" s="19" t="n"/>
    </row>
    <row r="23" ht="80" customHeight="1">
      <c r="A23" s="117" t="inlineStr">
        <is>
          <t>◂ Back</t>
        </is>
      </c>
      <c r="B23" s="17" t="inlineStr">
        <is>
          <t>Mapped</t>
        </is>
      </c>
      <c r="C23" s="59" t="inlineStr">
        <is>
          <t>CARBON</t>
        </is>
      </c>
      <c r="D23" s="17" t="inlineStr">
        <is>
          <t>IRIS2163</t>
        </is>
      </c>
      <c r="E23" s="17" t="inlineStr">
        <is>
          <t>Abhijit Bhagwan Patil</t>
        </is>
      </c>
      <c r="F23" s="17" t="inlineStr">
        <is>
          <t>Services</t>
        </is>
      </c>
      <c r="G23" s="17" t="inlineStr">
        <is>
          <t>Financial Analyst</t>
        </is>
      </c>
      <c r="H23" s="17" t="inlineStr">
        <is>
          <t>Employee</t>
        </is>
      </c>
      <c r="I23" s="17" t="inlineStr">
        <is>
          <t>Active</t>
        </is>
      </c>
      <c r="J23" s="118" t="n">
        <v>45139</v>
      </c>
      <c r="K23" s="17" t="inlineStr">
        <is>
          <t>Jinesh Kumar S</t>
        </is>
      </c>
      <c r="L23" s="17" t="inlineStr">
        <is>
          <t>USA - SEC.</t>
        </is>
      </c>
      <c r="M23" s="67" t="inlineStr">
        <is>
          <t>0 years, 0 months, 0 days</t>
        </is>
      </c>
      <c r="N23" s="68" t="inlineStr">
        <is>
          <t>3 years, 0 months, 24 days</t>
        </is>
      </c>
      <c r="O23" s="68" t="inlineStr">
        <is>
          <t>2 years, 10 months, 19 days</t>
        </is>
      </c>
      <c r="P23" s="68" t="inlineStr">
        <is>
          <t>BAF</t>
        </is>
      </c>
      <c r="Q23" s="68" t="inlineStr">
        <is>
          <t>XBRL Domain</t>
        </is>
      </c>
      <c r="R23" s="82" t="n">
        <v>20</v>
      </c>
      <c r="S23" s="83" t="inlineStr">
        <is>
          <t>• Role / sub-team: XBRL Tagging and Quality check analyst in Us team.</t>
        </is>
      </c>
      <c r="T23" s="83"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U23" s="83" t="inlineStr">
        <is>
          <t>• Current capabilities: Time management; Tools / software used: Both.</t>
        </is>
      </c>
      <c r="V23" s="83" t="inlineStr">
        <is>
          <t>• Development priorities: No input received.
• Learning and Development Need: Imp points discuss over c.</t>
        </is>
      </c>
      <c r="W23" s="83" t="inlineStr">
        <is>
          <t>• Key challenges: Remote desktop issue.
• Support required: No input received.</t>
        </is>
      </c>
      <c r="X23" s="83" t="inlineStr">
        <is>
          <t>Complexity &amp; Expertise: A3: US mandate tagging, QC, validation and filings; roll-forward, client comments, routine issue resolution → moved up 0.5
Autonomy &amp; Decision: B1: Allocates tasks by workload and resolves routine issues; escalates critical ones to leads → moved up 1
Accountability &amp; Impact: A3: Quality and timeliness of own tagging, QC and filings; supports team delivery → moved up 0.5
Leadership &amp; Strategy: A3: Gives daily guidance and QC review to team members; leads sit above → moved up 1</t>
        </is>
      </c>
      <c r="Y23" s="65" t="n"/>
      <c r="Z23" s="66" t="n">
        <v>4</v>
      </c>
      <c r="AA23" s="66" t="inlineStr">
        <is>
          <t>High</t>
        </is>
      </c>
      <c r="AB23" s="66" t="inlineStr">
        <is>
          <t>Core Contributor</t>
        </is>
      </c>
      <c r="AC23" s="66" t="inlineStr">
        <is>
          <t>Yes</t>
        </is>
      </c>
      <c r="AD23" s="66" t="inlineStr">
        <is>
          <t>No</t>
        </is>
      </c>
      <c r="AE23" s="66" t="inlineStr">
        <is>
          <t>Yes</t>
        </is>
      </c>
      <c r="AF23" s="66" t="n"/>
      <c r="AG23" s="66" t="n"/>
      <c r="AH23" s="66" t="inlineStr">
        <is>
          <t>Services Associate</t>
        </is>
      </c>
      <c r="AI23" s="66" t="n"/>
      <c r="AJ23" s="66" t="n"/>
      <c r="AK23" s="66" t="n"/>
      <c r="AL23" s="66" t="inlineStr">
        <is>
          <t>Title to be standardized to : Services Associate</t>
        </is>
      </c>
      <c r="AM23"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23" s="19" t="n"/>
      <c r="AO23" s="19" t="n"/>
      <c r="AP23" s="19" t="n"/>
      <c r="AQ23" s="19" t="n"/>
    </row>
    <row r="24" ht="80" customHeight="1">
      <c r="A24" s="117" t="inlineStr">
        <is>
          <t>◂ Back</t>
        </is>
      </c>
      <c r="B24" s="17" t="inlineStr">
        <is>
          <t>Mapped</t>
        </is>
      </c>
      <c r="C24" s="59" t="inlineStr">
        <is>
          <t>CARBON</t>
        </is>
      </c>
      <c r="D24" s="17" t="inlineStr">
        <is>
          <t>IRIS0135</t>
        </is>
      </c>
      <c r="E24" s="17" t="inlineStr">
        <is>
          <t>Ashok Yadav</t>
        </is>
      </c>
      <c r="F24" s="17" t="inlineStr">
        <is>
          <t>Services</t>
        </is>
      </c>
      <c r="G24" s="17" t="inlineStr">
        <is>
          <t>Senior Financial Analyst</t>
        </is>
      </c>
      <c r="H24" s="17" t="inlineStr">
        <is>
          <t>Employee</t>
        </is>
      </c>
      <c r="I24" s="17" t="inlineStr">
        <is>
          <t>Active</t>
        </is>
      </c>
      <c r="J24" s="118" t="n">
        <v>39391</v>
      </c>
      <c r="K24" s="17" t="inlineStr">
        <is>
          <t>Jinesh Kumar S</t>
        </is>
      </c>
      <c r="L24" s="17" t="inlineStr">
        <is>
          <t>USA - SEC.</t>
        </is>
      </c>
      <c r="M24" s="67" t="inlineStr">
        <is>
          <t>0 years, 0 months, 0 days</t>
        </is>
      </c>
      <c r="N24" s="68" t="inlineStr">
        <is>
          <t>18 years, 9 months, 20 days</t>
        </is>
      </c>
      <c r="O24" s="68" t="inlineStr">
        <is>
          <t>18 years, 7 months, 15 days</t>
        </is>
      </c>
      <c r="P24" s="68" t="inlineStr">
        <is>
          <t>B.Com</t>
        </is>
      </c>
      <c r="Q24" s="68" t="inlineStr">
        <is>
          <t>XBRL Domain</t>
        </is>
      </c>
      <c r="R24" s="82" t="n">
        <v>19</v>
      </c>
      <c r="S24" s="83" t="inlineStr">
        <is>
          <t>• Role / sub-team: XBRL Tagging and QC in US Service Team.</t>
        </is>
      </c>
      <c r="T24" s="83"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U24" s="83" t="inlineStr">
        <is>
          <t>• Current capabilities: Good relation with team M; Tools / software used: Both.</t>
        </is>
      </c>
      <c r="V24" s="83" t="inlineStr">
        <is>
          <t>• Development priorities: No input received.
• Learning and Development Need: Shift management.</t>
        </is>
      </c>
      <c r="W24" s="83" t="inlineStr">
        <is>
          <t>• Key challenges: System issue.
• Support required: No input received.</t>
        </is>
      </c>
      <c r="X24" s="83" t="inlineStr">
        <is>
          <t>Complexity &amp; Expertise: A3: Prepares, tags and QCs documents and files different US SEC form types → matches the start
Autonomy &amp; Decision: A2: No decisions stated; follows US mandate process, work reallocated via shift lead → moved down 0.5
Accountability &amp; Impact: A2: Accuracy and timeliness of own assigned tagging, QC and filing activities → moved down 0.5
Leadership &amp; Strategy: A1: No guiding or leading of others described → moved down 0.5</t>
        </is>
      </c>
      <c r="Y24" s="65" t="n"/>
      <c r="Z24" s="66" t="n">
        <v>3</v>
      </c>
      <c r="AA24" s="66" t="inlineStr">
        <is>
          <t>Medium</t>
        </is>
      </c>
      <c r="AB24" s="66" t="inlineStr">
        <is>
          <t>Core Contributor</t>
        </is>
      </c>
      <c r="AC24" s="66" t="inlineStr">
        <is>
          <t>No</t>
        </is>
      </c>
      <c r="AD24" s="66" t="inlineStr">
        <is>
          <t>No</t>
        </is>
      </c>
      <c r="AE24" s="66" t="inlineStr">
        <is>
          <t>Yes</t>
        </is>
      </c>
      <c r="AF24" s="66" t="n"/>
      <c r="AG24" s="66" t="n"/>
      <c r="AH24" s="66" t="inlineStr">
        <is>
          <t>Senior Services Specialst</t>
        </is>
      </c>
      <c r="AI24" s="66" t="n"/>
      <c r="AJ24" s="66" t="n"/>
      <c r="AK24" s="66" t="n"/>
      <c r="AL24" s="66" t="inlineStr">
        <is>
          <t>Title to be standardized to: Senior Services Specialist</t>
        </is>
      </c>
      <c r="AM24"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24" s="19" t="n"/>
      <c r="AO24" s="19" t="n"/>
      <c r="AP24" s="19" t="n"/>
      <c r="AQ24" s="19" t="n"/>
    </row>
    <row r="25" ht="80" customHeight="1">
      <c r="A25" s="117" t="inlineStr">
        <is>
          <t>◂ Back</t>
        </is>
      </c>
      <c r="B25" s="17" t="inlineStr">
        <is>
          <t>Mapped</t>
        </is>
      </c>
      <c r="C25" s="59" t="inlineStr">
        <is>
          <t>CARBON</t>
        </is>
      </c>
      <c r="D25" s="17" t="inlineStr">
        <is>
          <t>IRIS0830</t>
        </is>
      </c>
      <c r="E25" s="17" t="inlineStr">
        <is>
          <t>Bhavik Raparka</t>
        </is>
      </c>
      <c r="F25" s="17" t="inlineStr">
        <is>
          <t>Services</t>
        </is>
      </c>
      <c r="G25" s="17" t="inlineStr">
        <is>
          <t>Senior Financial Analyst</t>
        </is>
      </c>
      <c r="H25" s="17" t="inlineStr">
        <is>
          <t>Employee</t>
        </is>
      </c>
      <c r="I25" s="17" t="inlineStr">
        <is>
          <t>Active</t>
        </is>
      </c>
      <c r="J25" s="118" t="n">
        <v>40777</v>
      </c>
      <c r="K25" s="17" t="inlineStr">
        <is>
          <t>Jinesh Kumar S</t>
        </is>
      </c>
      <c r="L25" s="17" t="inlineStr">
        <is>
          <t>South Africa - CIPC; Nigeria - CBN; USA - SEC.</t>
        </is>
      </c>
      <c r="M25" s="67" t="inlineStr">
        <is>
          <t>0 years, 0 months, 0 days</t>
        </is>
      </c>
      <c r="N25" s="68" t="inlineStr">
        <is>
          <t>15 years, 0 months, 3 days</t>
        </is>
      </c>
      <c r="O25" s="68" t="inlineStr">
        <is>
          <t>14 years, 9 months, 29 days</t>
        </is>
      </c>
      <c r="P25" s="68" t="inlineStr">
        <is>
          <t>B.Com</t>
        </is>
      </c>
      <c r="Q25" s="68" t="inlineStr">
        <is>
          <t>XBRL Domain</t>
        </is>
      </c>
      <c r="R25" s="82" t="n">
        <v>20</v>
      </c>
      <c r="S25" s="83" t="inlineStr">
        <is>
          <t>• Role / sub-team: XBRL Tagging &amp; QC in US Service Team.</t>
        </is>
      </c>
      <c r="T25" s="83"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U25" s="83" t="inlineStr">
        <is>
          <t>• Current capabilities: Staying calm under pressu; Tools / software used: Both.</t>
        </is>
      </c>
      <c r="V25" s="83" t="inlineStr">
        <is>
          <t>• Development priorities: No input received.
• Learning and Development Need: Productivity skill.</t>
        </is>
      </c>
      <c r="W25" s="83" t="inlineStr">
        <is>
          <t>• Key challenges: Tool issue and remote des.
• Support required: No input received.</t>
        </is>
      </c>
      <c r="X25" s="83" t="inlineStr">
        <is>
          <t>Complexity &amp; Expertise: A3: Tagging, QC reviews and form filings for US mandate; resolves routine issues by guidelines → matches the start
Autonomy &amp; Decision: A2: Prioritises own workload, resolves routine issues; escalates complex or unfamiliar situations → moved down 0.5
Accountability &amp; Impact: A2: Accuracy and timeliness of own assigned tagging, QC and filing activities → moved down 0.5
Leadership &amp; Strategy: A1: No guiding or leading of others described → moved down 0.5</t>
        </is>
      </c>
      <c r="Y25" s="65" t="n"/>
      <c r="Z25" s="66" t="n">
        <v>3</v>
      </c>
      <c r="AA25" s="66" t="inlineStr">
        <is>
          <t>Medium</t>
        </is>
      </c>
      <c r="AB25" s="66" t="inlineStr">
        <is>
          <t>Core Contributor</t>
        </is>
      </c>
      <c r="AC25" s="66" t="inlineStr">
        <is>
          <t>No</t>
        </is>
      </c>
      <c r="AD25" s="66" t="inlineStr">
        <is>
          <t>No</t>
        </is>
      </c>
      <c r="AE25" s="66" t="inlineStr">
        <is>
          <t>Yes</t>
        </is>
      </c>
      <c r="AF25" s="66" t="n"/>
      <c r="AG25" s="66" t="n"/>
      <c r="AH25" s="66" t="inlineStr">
        <is>
          <t>Senior Services Specialst</t>
        </is>
      </c>
      <c r="AI25" s="66" t="n"/>
      <c r="AJ25" s="66" t="n"/>
      <c r="AK25" s="66" t="n"/>
      <c r="AL25" s="66" t="inlineStr">
        <is>
          <t>Title to be standardized to: Senior Services Specialist</t>
        </is>
      </c>
      <c r="AM25"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25" s="19" t="n"/>
      <c r="AO25" s="19" t="n"/>
      <c r="AP25" s="19" t="n"/>
      <c r="AQ25" s="19" t="n"/>
    </row>
    <row r="26" ht="80" customHeight="1">
      <c r="A26" s="117" t="inlineStr">
        <is>
          <t>◂ Back</t>
        </is>
      </c>
      <c r="B26" s="17" t="inlineStr">
        <is>
          <t>Mapped</t>
        </is>
      </c>
      <c r="C26" s="59" t="inlineStr">
        <is>
          <t>CARBON</t>
        </is>
      </c>
      <c r="D26" s="17" t="inlineStr">
        <is>
          <t>IRIS1124</t>
        </is>
      </c>
      <c r="E26" s="17" t="inlineStr">
        <is>
          <t>Kamlesh Bomble</t>
        </is>
      </c>
      <c r="F26" s="17" t="inlineStr">
        <is>
          <t>Services</t>
        </is>
      </c>
      <c r="G26" s="17" t="inlineStr">
        <is>
          <t>Senior Financial Analyst</t>
        </is>
      </c>
      <c r="H26" s="17" t="inlineStr">
        <is>
          <t>Employee</t>
        </is>
      </c>
      <c r="I26" s="17" t="inlineStr">
        <is>
          <t>Active</t>
        </is>
      </c>
      <c r="J26" s="118" t="n">
        <v>41036</v>
      </c>
      <c r="K26" s="17" t="inlineStr">
        <is>
          <t>Jinesh Kumar S</t>
        </is>
      </c>
      <c r="L26" s="17" t="inlineStr">
        <is>
          <t>USA - SEC.</t>
        </is>
      </c>
      <c r="M26" s="67" t="inlineStr">
        <is>
          <t>0 years, 0 months, 0 days</t>
        </is>
      </c>
      <c r="N26" s="68" t="inlineStr">
        <is>
          <t>14 years, 3 months, 18 days</t>
        </is>
      </c>
      <c r="O26" s="68" t="inlineStr">
        <is>
          <t>14 years, 1 months, 13 days</t>
        </is>
      </c>
      <c r="P26" s="68" t="inlineStr">
        <is>
          <t>B.Com</t>
        </is>
      </c>
      <c r="Q26" s="68" t="inlineStr">
        <is>
          <t>XBRL Domain</t>
        </is>
      </c>
      <c r="R26" s="82" t="n">
        <v>20</v>
      </c>
      <c r="S26" s="83" t="inlineStr">
        <is>
          <t>• Role / sub-team: XBRL tagging - US SEC; XBRL Tagging &amp; Qc.</t>
        </is>
      </c>
      <c r="T26" s="83" t="inlineStr">
        <is>
          <t>• Key responsibilities include: Tagging, and learning about process and step. Practice.
• Reported deliverables and outcomes include: Handed over to the next process, depending on the work allocated.</t>
        </is>
      </c>
      <c r="U26" s="83" t="inlineStr">
        <is>
          <t>• Current capabilities: Time management; Tools / software used: Both.</t>
        </is>
      </c>
      <c r="V26" s="83" t="inlineStr">
        <is>
          <t>• Development priorities: No input received.
• Learning and Development Need: Time management.</t>
        </is>
      </c>
      <c r="W26" s="83" t="inlineStr">
        <is>
          <t>• Key challenges: Technical issue tool issu.
• Support required: No input received.</t>
        </is>
      </c>
      <c r="X26" s="83" t="inlineStr">
        <is>
          <t>Complexity &amp; Expertise: A2: Learning the US mandate; completes assigned tagging, QC and filing tasks for trained processes → moved down 0.5
Autonomy &amp; Decision: A2: Independent only on processes trained for; asks seniors for guidance → moved down 0.5
Accountability &amp; Impact: A2: Accuracy and timeliness of own assigned tagging, QC and filing tasks → moved down 0.5
Leadership &amp; Strategy: A1: 'Team support' listed without any detail → moved down 0.5</t>
        </is>
      </c>
      <c r="Y26" s="65" t="n"/>
      <c r="Z26" s="66" t="n">
        <v>3</v>
      </c>
      <c r="AA26" s="66" t="inlineStr">
        <is>
          <t>Medium</t>
        </is>
      </c>
      <c r="AB26" s="66" t="inlineStr">
        <is>
          <t>Core Contributor</t>
        </is>
      </c>
      <c r="AC26" s="66" t="inlineStr">
        <is>
          <t>No</t>
        </is>
      </c>
      <c r="AD26" s="66" t="inlineStr">
        <is>
          <t>No</t>
        </is>
      </c>
      <c r="AE26" s="66" t="inlineStr">
        <is>
          <t>Yes</t>
        </is>
      </c>
      <c r="AF26" s="66" t="n"/>
      <c r="AG26" s="66" t="n"/>
      <c r="AH26" s="66" t="inlineStr">
        <is>
          <t>Senior Services Specialst</t>
        </is>
      </c>
      <c r="AI26" s="66" t="n"/>
      <c r="AJ26" s="66" t="n"/>
      <c r="AK26" s="66" t="n"/>
      <c r="AL26" s="66" t="inlineStr">
        <is>
          <t>Title to be standardized to: Senior Services Specialist</t>
        </is>
      </c>
      <c r="AM26"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26" s="19" t="n"/>
      <c r="AO26" s="19" t="n"/>
      <c r="AP26" s="19" t="n"/>
      <c r="AQ26" s="19" t="n"/>
    </row>
    <row r="27" ht="80" customHeight="1">
      <c r="A27" s="117" t="inlineStr">
        <is>
          <t>◂ Back</t>
        </is>
      </c>
      <c r="B27" s="17" t="inlineStr">
        <is>
          <t>Mapped</t>
        </is>
      </c>
      <c r="C27" s="59" t="inlineStr">
        <is>
          <t>CARBON</t>
        </is>
      </c>
      <c r="D27" s="17" t="inlineStr">
        <is>
          <t>IRIS2328</t>
        </is>
      </c>
      <c r="E27" s="17" t="inlineStr">
        <is>
          <t>Namrata Juvekar</t>
        </is>
      </c>
      <c r="F27" s="17" t="inlineStr">
        <is>
          <t>Services</t>
        </is>
      </c>
      <c r="G27" s="17" t="inlineStr">
        <is>
          <t>Financial Analyst</t>
        </is>
      </c>
      <c r="H27" s="17" t="inlineStr">
        <is>
          <t>Employee</t>
        </is>
      </c>
      <c r="I27" s="17" t="inlineStr">
        <is>
          <t>Active</t>
        </is>
      </c>
      <c r="J27" s="118" t="n">
        <v>45658</v>
      </c>
      <c r="K27" s="17" t="inlineStr">
        <is>
          <t>Jinesh Kumar S</t>
        </is>
      </c>
      <c r="L27" s="17" t="inlineStr">
        <is>
          <t>USA - SEC.</t>
        </is>
      </c>
      <c r="M27" s="67" t="inlineStr">
        <is>
          <t>0 years, 0 months, 0 days</t>
        </is>
      </c>
      <c r="N27" s="68" t="inlineStr">
        <is>
          <t>1 years, 7 months, 24 days</t>
        </is>
      </c>
      <c r="O27" s="68" t="inlineStr">
        <is>
          <t>1 years, 5 months, 19 days</t>
        </is>
      </c>
      <c r="P27" s="68" t="inlineStr">
        <is>
          <t>B.Com</t>
        </is>
      </c>
      <c r="Q27" s="68" t="inlineStr">
        <is>
          <t>XBRL Domain</t>
        </is>
      </c>
      <c r="R27" s="82" t="n">
        <v>20</v>
      </c>
      <c r="S27" s="83" t="inlineStr">
        <is>
          <t>• Role / sub-team: Xbrl tagging and Quality Check in US Service Team.</t>
        </is>
      </c>
      <c r="T27" s="83"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U27" s="83" t="inlineStr">
        <is>
          <t>• Current capabilities: Staying calm under pressu; Tools / software used: Both.</t>
        </is>
      </c>
      <c r="V27" s="83" t="inlineStr">
        <is>
          <t>• Development priorities: No input received.
• Learning and Development Need: Time management flexibili.</t>
        </is>
      </c>
      <c r="W27" s="83" t="inlineStr">
        <is>
          <t>• Key challenges: Technical issue.
• Support required: No input received.</t>
        </is>
      </c>
      <c r="X27" s="83" t="inlineStr">
        <is>
          <t>Complexity &amp; Expertise: A3: US mandate tagging, QC, validation, filings; roll-forward, product testing, client comments → moved up 0.5
Autonomy &amp; Decision: B1: Allocates and rebalances shift workload; resolves routine issues; escalates complex ones to leads → moved up 1
Accountability &amp; Impact: A3: Own tagging, QC and filings on time; coordinates shift allocation supporting team targets → moved up 0.5
Leadership &amp; Strategy: B1: Shift allocation, guidance, doubt solving and training of team members · manager note → moved up 1</t>
        </is>
      </c>
      <c r="Y27" s="65" t="n"/>
      <c r="Z27" s="66" t="n">
        <v>4</v>
      </c>
      <c r="AA27" s="66" t="inlineStr">
        <is>
          <t>High</t>
        </is>
      </c>
      <c r="AB27" s="66" t="inlineStr">
        <is>
          <t>Core Contributor</t>
        </is>
      </c>
      <c r="AC27" s="66" t="inlineStr">
        <is>
          <t>Yes</t>
        </is>
      </c>
      <c r="AD27" s="66" t="inlineStr">
        <is>
          <t>No</t>
        </is>
      </c>
      <c r="AE27" s="66" t="inlineStr">
        <is>
          <t>Yes</t>
        </is>
      </c>
      <c r="AF27" s="66" t="n"/>
      <c r="AG27" s="66" t="n"/>
      <c r="AH27" s="66" t="inlineStr">
        <is>
          <t>Services Associate</t>
        </is>
      </c>
      <c r="AI27" s="66" t="n"/>
      <c r="AJ27" s="66" t="n"/>
      <c r="AK27" s="66" t="n"/>
      <c r="AL27" s="66" t="inlineStr">
        <is>
          <t>Title to be standardized to : Services Associate</t>
        </is>
      </c>
      <c r="AM27"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27" s="19" t="n"/>
      <c r="AO27" s="19" t="n"/>
      <c r="AP27" s="19" t="n"/>
      <c r="AQ27" s="19" t="n"/>
    </row>
    <row r="28" ht="80" customHeight="1">
      <c r="A28" s="117" t="inlineStr">
        <is>
          <t>◂ Back</t>
        </is>
      </c>
      <c r="B28" s="17" t="inlineStr">
        <is>
          <t>Mapped</t>
        </is>
      </c>
      <c r="C28" s="59" t="inlineStr">
        <is>
          <t>CARBON</t>
        </is>
      </c>
      <c r="D28" s="17" t="inlineStr">
        <is>
          <t>IRISC330</t>
        </is>
      </c>
      <c r="E28" s="17" t="inlineStr">
        <is>
          <t>Raj Ratnakar Kumbhar</t>
        </is>
      </c>
      <c r="F28" s="17" t="inlineStr">
        <is>
          <t>Services</t>
        </is>
      </c>
      <c r="G28" s="17" t="inlineStr">
        <is>
          <t>Consultant</t>
        </is>
      </c>
      <c r="H28" s="17" t="inlineStr">
        <is>
          <t>On Contract</t>
        </is>
      </c>
      <c r="I28" s="17" t="inlineStr">
        <is>
          <t>Active</t>
        </is>
      </c>
      <c r="J28" s="118" t="n">
        <v>46027</v>
      </c>
      <c r="K28" s="17" t="inlineStr">
        <is>
          <t>Jinesh Kumar S</t>
        </is>
      </c>
      <c r="L28" s="17" t="inlineStr">
        <is>
          <t>USA - SEC · On Contract.</t>
        </is>
      </c>
      <c r="M28" s="67" t="inlineStr">
        <is>
          <t>3 years, 8 months, 0 days</t>
        </is>
      </c>
      <c r="N28" s="68" t="inlineStr">
        <is>
          <t>0 years, 7 months, 20 days</t>
        </is>
      </c>
      <c r="O28" s="68" t="inlineStr">
        <is>
          <t>4 years, 1 months, 15 days</t>
        </is>
      </c>
      <c r="P28" s="68" t="inlineStr">
        <is>
          <t>B.Com</t>
        </is>
      </c>
      <c r="Q28" s="68" t="inlineStr">
        <is>
          <t>XBRL Domain</t>
        </is>
      </c>
      <c r="R28" s="82" t="n">
        <v>20</v>
      </c>
      <c r="S28" s="83" t="inlineStr">
        <is>
          <t>• Role / sub-team: XBRL-Tagging in Us Service team.</t>
        </is>
      </c>
      <c r="T28" s="83" t="inlineStr">
        <is>
          <t>• Key responsibilities include: XBRL Tagging, Validations, Version compare, Mail Monitoring, Training, Practice.
• Reported deliverables and outcomes include: After work informed to shift leads and give handover to next shift person.</t>
        </is>
      </c>
      <c r="U28" s="83" t="inlineStr">
        <is>
          <t>• Current capabilities: Time management; Tools / software used: Both.</t>
        </is>
      </c>
      <c r="V28" s="83" t="inlineStr">
        <is>
          <t>• Development priorities: No input received.
• Learning and Development Need: Time management.</t>
        </is>
      </c>
      <c r="W28" s="83" t="inlineStr">
        <is>
          <t>• Key challenges: System issues.
• Support required: No input received.</t>
        </is>
      </c>
      <c r="X28" s="83" t="n"/>
      <c r="Y28" s="65" t="n"/>
      <c r="Z28" s="66" t="n">
        <v>3</v>
      </c>
      <c r="AA28" s="66" t="inlineStr">
        <is>
          <t>Medium</t>
        </is>
      </c>
      <c r="AB28" s="66" t="inlineStr">
        <is>
          <t>Core Contributor</t>
        </is>
      </c>
      <c r="AC28" s="66" t="inlineStr">
        <is>
          <t>No</t>
        </is>
      </c>
      <c r="AD28" s="66" t="inlineStr">
        <is>
          <t>No</t>
        </is>
      </c>
      <c r="AE28" s="66" t="inlineStr">
        <is>
          <t>Yes</t>
        </is>
      </c>
      <c r="AF28" s="66" t="n"/>
      <c r="AG28" s="66" t="n"/>
      <c r="AH28" s="66" t="n"/>
      <c r="AI28" s="66" t="n"/>
      <c r="AJ28" s="66" t="n"/>
      <c r="AK28" s="66" t="n"/>
      <c r="AL28" s="66" t="n"/>
      <c r="AM28"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28" s="19" t="n"/>
      <c r="AO28" s="19" t="n"/>
      <c r="AP28" s="19" t="n"/>
      <c r="AQ28" s="19" t="n"/>
    </row>
    <row r="29" ht="80" customHeight="1">
      <c r="A29" s="117" t="inlineStr">
        <is>
          <t>◂ Back</t>
        </is>
      </c>
      <c r="B29" s="17" t="inlineStr">
        <is>
          <t>Mapped</t>
        </is>
      </c>
      <c r="C29" s="59" t="inlineStr">
        <is>
          <t>CARBON</t>
        </is>
      </c>
      <c r="D29" s="17" t="inlineStr">
        <is>
          <t>IRISC240</t>
        </is>
      </c>
      <c r="E29" s="17" t="inlineStr">
        <is>
          <t>Sakina Dholkawala</t>
        </is>
      </c>
      <c r="F29" s="17" t="inlineStr">
        <is>
          <t>Services</t>
        </is>
      </c>
      <c r="G29" s="17" t="inlineStr">
        <is>
          <t>Consultant</t>
        </is>
      </c>
      <c r="H29" s="17" t="inlineStr">
        <is>
          <t>On Contract</t>
        </is>
      </c>
      <c r="I29" s="17" t="inlineStr">
        <is>
          <t>Active</t>
        </is>
      </c>
      <c r="J29" s="118" t="n">
        <v>44887</v>
      </c>
      <c r="K29" s="17" t="inlineStr">
        <is>
          <t>Jinesh Kumar S</t>
        </is>
      </c>
      <c r="L29" s="17" t="inlineStr">
        <is>
          <t>USA - SEC · On Contract.</t>
        </is>
      </c>
      <c r="M29" s="67" t="inlineStr">
        <is>
          <t>0 years, 0 months, 0 days</t>
        </is>
      </c>
      <c r="N29" s="68" t="inlineStr">
        <is>
          <t>3 years, 9 months, 3 days</t>
        </is>
      </c>
      <c r="O29" s="68" t="inlineStr">
        <is>
          <t>3 years, 6 months, 29 days</t>
        </is>
      </c>
      <c r="P29" s="68" t="inlineStr">
        <is>
          <t>B.Com</t>
        </is>
      </c>
      <c r="Q29" s="68" t="inlineStr">
        <is>
          <t>XBRL Domain</t>
        </is>
      </c>
      <c r="R29" s="82" t="n">
        <v>19</v>
      </c>
      <c r="S29" s="83" t="inlineStr">
        <is>
          <t>• Role / sub-team: Xbrl tagging in US Service team.</t>
        </is>
      </c>
      <c r="T29" s="83" t="inlineStr">
        <is>
          <t>• Key responsibilities include: Xbrl tagging, training, practice.
• Reported deliverables and outcomes include: Leads and clients.</t>
        </is>
      </c>
      <c r="U29" s="83" t="inlineStr">
        <is>
          <t>• Current capabilities: Good communication; Tools / software used: Both.</t>
        </is>
      </c>
      <c r="V29" s="83" t="inlineStr">
        <is>
          <t>• Development priorities: No input received.
• Learning and Development Need: No input received.</t>
        </is>
      </c>
      <c r="W29" s="83" t="inlineStr">
        <is>
          <t>• Key challenges: Remote Desktop; Technical issue.
• Support required: No input received.</t>
        </is>
      </c>
      <c r="X29" s="83" t="n"/>
      <c r="Y29" s="65" t="n"/>
      <c r="Z29" s="66" t="n">
        <v>3</v>
      </c>
      <c r="AA29" s="66" t="inlineStr">
        <is>
          <t>Medium</t>
        </is>
      </c>
      <c r="AB29" s="66" t="inlineStr">
        <is>
          <t>Core Contributor</t>
        </is>
      </c>
      <c r="AC29" s="66" t="inlineStr">
        <is>
          <t>No</t>
        </is>
      </c>
      <c r="AD29" s="66" t="inlineStr">
        <is>
          <t>No</t>
        </is>
      </c>
      <c r="AE29" s="66" t="inlineStr">
        <is>
          <t>Yes</t>
        </is>
      </c>
      <c r="AF29" s="66" t="n"/>
      <c r="AG29" s="66" t="n"/>
      <c r="AH29" s="66" t="inlineStr">
        <is>
          <t>Consultant</t>
        </is>
      </c>
      <c r="AI29" s="66" t="n"/>
      <c r="AJ29" s="66" t="n"/>
      <c r="AK29" s="66" t="n"/>
      <c r="AL29" s="66" t="inlineStr">
        <is>
          <t>Moved to Tagging Team</t>
        </is>
      </c>
      <c r="AM29"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29" s="19" t="n"/>
      <c r="AO29" s="19" t="n"/>
      <c r="AP29" s="19" t="n"/>
      <c r="AQ29" s="19" t="n"/>
    </row>
    <row r="30" ht="80" customHeight="1">
      <c r="A30" s="117" t="inlineStr">
        <is>
          <t>◂ Back</t>
        </is>
      </c>
      <c r="B30" s="17" t="inlineStr">
        <is>
          <t>Mapped</t>
        </is>
      </c>
      <c r="C30" s="59" t="inlineStr">
        <is>
          <t>CARBON</t>
        </is>
      </c>
      <c r="D30" s="17" t="inlineStr">
        <is>
          <t>IRIS0977</t>
        </is>
      </c>
      <c r="E30" s="17" t="inlineStr">
        <is>
          <t>Mohammed Dholkawala</t>
        </is>
      </c>
      <c r="F30" s="17" t="inlineStr">
        <is>
          <t>Services</t>
        </is>
      </c>
      <c r="G30" s="17" t="inlineStr">
        <is>
          <t>Lead - Assisted Services</t>
        </is>
      </c>
      <c r="H30" s="17" t="inlineStr">
        <is>
          <t>Employee</t>
        </is>
      </c>
      <c r="I30" s="17" t="inlineStr">
        <is>
          <t>Active</t>
        </is>
      </c>
      <c r="J30" s="118" t="n">
        <v>40826</v>
      </c>
      <c r="K30" s="17" t="inlineStr">
        <is>
          <t>Shashikant Mudaliar</t>
        </is>
      </c>
      <c r="L30" s="17" t="inlineStr">
        <is>
          <t>India - MCA; USA - SEC.</t>
        </is>
      </c>
      <c r="M30" s="67" t="inlineStr">
        <is>
          <t>0 years, 0 months, 0 days</t>
        </is>
      </c>
      <c r="N30" s="68" t="inlineStr">
        <is>
          <t>14 years, 10 months, 15 days</t>
        </is>
      </c>
      <c r="O30" s="68" t="inlineStr">
        <is>
          <t>14 years, 8 months, 10 days</t>
        </is>
      </c>
      <c r="P30" s="68" t="inlineStr">
        <is>
          <t>B.Com</t>
        </is>
      </c>
      <c r="Q30" s="68" t="inlineStr">
        <is>
          <t>XBRL Domain</t>
        </is>
      </c>
      <c r="R30" s="82" t="n">
        <v>20</v>
      </c>
      <c r="S30" s="83" t="inlineStr">
        <is>
          <t>• Role / sub-team: Services - Disclosure management for US Region.</t>
        </is>
      </c>
      <c r="T30" s="83"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U30" s="83" t="inlineStr">
        <is>
          <t>• Current capabilities: Time management collabrat; Working underpressure; Flexible; Adaptiblity; Tools / software used: Both | Ifile [Teams chat].</t>
        </is>
      </c>
      <c r="V30" s="83" t="inlineStr">
        <is>
          <t>• Development priorities: No input received.
• Learning and Development Need: Refresher training; important-points discussion; shift managing; knowledge sharing to others; checklist preparation.</t>
        </is>
      </c>
      <c r="W30" s="83" t="inlineStr">
        <is>
          <t>• Key challenges: Peakseason resource short; RDP ISSUE; Technical; Single screen issue; Small laptop screen.
• Support required: No input received.</t>
        </is>
      </c>
      <c r="X30" s="83" t="inlineStr">
        <is>
          <t>Complexity &amp; Expertise: B1: Runs US mandate Disclosure Management delivery: quality, issue resolution, UAT sign-off, utilisation reporting → matches the start
Autonomy &amp; Decision: B2: Allocates and rebalances workload, prioritises tasks, takes corrective action within established processes → moved up 0.5
Accountability &amp; Impact: B1: Delivery, quality and timelines of a five-person US mandate team; UAT sign-off → matches the start
Leadership &amp; Strategy: B1: Five direct reports; allocates work, day-to-day guidance, training per manager note → matches the start</t>
        </is>
      </c>
      <c r="Y30" s="65" t="n"/>
      <c r="Z30" s="66" t="n">
        <v>4</v>
      </c>
      <c r="AA30" s="66" t="inlineStr">
        <is>
          <t>High</t>
        </is>
      </c>
      <c r="AB30" s="66" t="inlineStr">
        <is>
          <t>Emerging Talent</t>
        </is>
      </c>
      <c r="AC30" s="66" t="inlineStr">
        <is>
          <t>Yes</t>
        </is>
      </c>
      <c r="AD30" s="66" t="inlineStr">
        <is>
          <t>No</t>
        </is>
      </c>
      <c r="AE30" s="66" t="inlineStr">
        <is>
          <t>Yes</t>
        </is>
      </c>
      <c r="AF30" s="66" t="n"/>
      <c r="AG30" s="66" t="n"/>
      <c r="AH30" s="66" t="n"/>
      <c r="AI30" s="66" t="n"/>
      <c r="AJ30" s="66" t="n"/>
      <c r="AK30" s="66" t="n"/>
      <c r="AL30" s="66" t="n"/>
      <c r="AM30" s="1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AN30" s="19" t="n"/>
      <c r="AO30" s="19" t="n"/>
      <c r="AP30" s="19" t="n"/>
      <c r="AQ30" s="19" t="n"/>
    </row>
    <row r="31" ht="80" customHeight="1">
      <c r="A31" s="117" t="inlineStr">
        <is>
          <t>◂ Back</t>
        </is>
      </c>
      <c r="B31" s="17" t="inlineStr">
        <is>
          <t>Mapped</t>
        </is>
      </c>
      <c r="C31" s="59" t="inlineStr">
        <is>
          <t>CARBON</t>
        </is>
      </c>
      <c r="D31" s="17" t="inlineStr">
        <is>
          <t>IRIS1950</t>
        </is>
      </c>
      <c r="E31" s="17" t="inlineStr">
        <is>
          <t>Manish Lipcha</t>
        </is>
      </c>
      <c r="F31" s="17" t="inlineStr">
        <is>
          <t>Services</t>
        </is>
      </c>
      <c r="G31" s="17" t="inlineStr">
        <is>
          <t>Senior Financial Analyst</t>
        </is>
      </c>
      <c r="H31" s="17" t="inlineStr">
        <is>
          <t>Employee</t>
        </is>
      </c>
      <c r="I31" s="17" t="inlineStr">
        <is>
          <t>Active</t>
        </is>
      </c>
      <c r="J31" s="118" t="n">
        <v>44445</v>
      </c>
      <c r="K31" s="17" t="inlineStr">
        <is>
          <t>Mohammed Dholkawala</t>
        </is>
      </c>
      <c r="L31" s="17" t="inlineStr">
        <is>
          <t>USA - SEC.</t>
        </is>
      </c>
      <c r="M31" s="67" t="inlineStr">
        <is>
          <t>3 years, 4 months, 0 days</t>
        </is>
      </c>
      <c r="N31" s="68" t="inlineStr">
        <is>
          <t>4 years, 11 months, 19 days</t>
        </is>
      </c>
      <c r="O31" s="68" t="inlineStr">
        <is>
          <t>8 years, 1 months, 14 days</t>
        </is>
      </c>
      <c r="P31" s="68" t="inlineStr">
        <is>
          <t>MMS</t>
        </is>
      </c>
      <c r="Q31" s="68" t="inlineStr">
        <is>
          <t>XBRL Domain</t>
        </is>
      </c>
      <c r="R31" s="82" t="n">
        <v>20</v>
      </c>
      <c r="S31" s="83" t="inlineStr">
        <is>
          <t>• Role / sub-team: Shift lead, XBRL tagging, Quality check, Validation, R&amp;D for US team.</t>
        </is>
      </c>
      <c r="T31" s="83"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U31" s="83" t="inlineStr">
        <is>
          <t>• Current capabilities: Patience; Tools / software used: Both.</t>
        </is>
      </c>
      <c r="V31" s="83" t="inlineStr">
        <is>
          <t>• Development priorities: No input received.
• Learning and Development Need: Patience.</t>
        </is>
      </c>
      <c r="W31" s="83" t="inlineStr">
        <is>
          <t>• Key challenges: RDP issue.
• Support required: No input received.</t>
        </is>
      </c>
      <c r="X31" s="83" t="inlineStr">
        <is>
          <t>Complexity &amp; Expertise: B1: US GAAP/SEC tagging, QC, filings; resolves filing issues; R&amp;D on SEC/FASB taxonomy updates → moved up 0.5
Autonomy &amp; Decision: B1: Assigns and reprioritises work in the shift, resolves routine issues, escalates critical matters → moved up 0.5
Accountability &amp; Impact: A3: Own tagging, reviews and SEC filings plus shift work allocation → matches the start
Leadership &amp; Strategy: B1: Shift lead: assigns work and guides team members daily; no formal reports → moved up 1</t>
        </is>
      </c>
      <c r="Y31" s="65" t="n"/>
      <c r="Z31" s="66" t="n">
        <v>4</v>
      </c>
      <c r="AA31" s="66" t="inlineStr">
        <is>
          <t>High</t>
        </is>
      </c>
      <c r="AB31" s="66" t="inlineStr">
        <is>
          <t>Core Contributor</t>
        </is>
      </c>
      <c r="AC31" s="66" t="inlineStr">
        <is>
          <t>Yes</t>
        </is>
      </c>
      <c r="AD31" s="66" t="inlineStr">
        <is>
          <t>No</t>
        </is>
      </c>
      <c r="AE31" s="66" t="inlineStr">
        <is>
          <t>Yes</t>
        </is>
      </c>
      <c r="AF31" s="66" t="n"/>
      <c r="AG31" s="66" t="n"/>
      <c r="AH31" s="66" t="inlineStr">
        <is>
          <t>Senior Services Specialst</t>
        </is>
      </c>
      <c r="AI31" s="66" t="n"/>
      <c r="AJ31" s="66" t="n"/>
      <c r="AK31" s="66" t="n"/>
      <c r="AL31" s="66" t="inlineStr">
        <is>
          <t>Title to be standardized to: Senior Services Specialist</t>
        </is>
      </c>
      <c r="AM31"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31" s="19" t="n"/>
      <c r="AO31" s="19" t="n"/>
      <c r="AP31" s="19" t="n"/>
      <c r="AQ31" s="19" t="n"/>
    </row>
    <row r="32" ht="80" customHeight="1">
      <c r="A32" s="117" t="inlineStr">
        <is>
          <t>◂ Back</t>
        </is>
      </c>
      <c r="B32" s="17" t="inlineStr">
        <is>
          <t>Mapped</t>
        </is>
      </c>
      <c r="C32" s="59" t="inlineStr">
        <is>
          <t>CARBON</t>
        </is>
      </c>
      <c r="D32" s="17" t="inlineStr">
        <is>
          <t>IRIS0027</t>
        </is>
      </c>
      <c r="E32" s="17" t="inlineStr">
        <is>
          <t>Haresh Misal</t>
        </is>
      </c>
      <c r="F32" s="17" t="inlineStr">
        <is>
          <t>Services</t>
        </is>
      </c>
      <c r="G32" s="17" t="inlineStr">
        <is>
          <t>Senior Financial Analyst</t>
        </is>
      </c>
      <c r="H32" s="17" t="inlineStr">
        <is>
          <t>Employee</t>
        </is>
      </c>
      <c r="I32" s="17" t="inlineStr">
        <is>
          <t>Active</t>
        </is>
      </c>
      <c r="J32" s="118" t="n">
        <v>38558</v>
      </c>
      <c r="K32" s="17" t="inlineStr">
        <is>
          <t>Mohammed Dholkawala</t>
        </is>
      </c>
      <c r="L32" s="17" t="inlineStr">
        <is>
          <t>USA - SEC.</t>
        </is>
      </c>
      <c r="M32" s="67" t="inlineStr">
        <is>
          <t>0 years, 0 months, 0 days</t>
        </is>
      </c>
      <c r="N32" s="68" t="inlineStr">
        <is>
          <t>21 years, 1 months, 0 days</t>
        </is>
      </c>
      <c r="O32" s="68" t="inlineStr">
        <is>
          <t>20 years, 10 months, 26 days</t>
        </is>
      </c>
      <c r="P32" s="68" t="inlineStr">
        <is>
          <t>B.Com</t>
        </is>
      </c>
      <c r="Q32" s="68" t="inlineStr">
        <is>
          <t>XBRL Domain</t>
        </is>
      </c>
      <c r="R32" s="82" t="n">
        <v>20</v>
      </c>
      <c r="S32" s="83" t="inlineStr">
        <is>
          <t>• Role / sub-team: XBRL Tagging - US Service Team.</t>
        </is>
      </c>
      <c r="T32" s="83" t="inlineStr">
        <is>
          <t>• Key responsibilities include: XBRL tagging, QC, validation, training, practice.
• Reported deliverables and outcomes include: Informed to shift lead and give hand over to next shift person.</t>
        </is>
      </c>
      <c r="U32" s="83" t="inlineStr">
        <is>
          <t>• Current capabilities: Time management; Tools / software used: Both.</t>
        </is>
      </c>
      <c r="V32" s="83" t="inlineStr">
        <is>
          <t>• Development priorities: No input received.
• Learning and Development Need: Time management.</t>
        </is>
      </c>
      <c r="W32" s="83" t="inlineStr">
        <is>
          <t>• Key challenges: Remote desktop.
• Support required: No input received.</t>
        </is>
      </c>
      <c r="X32" s="83" t="inlineStr">
        <is>
          <t>Complexity &amp; Expertise: A2: Tagging, QC analysis, client demo preparation and portal filing; text very thin → moved down 0.5
Autonomy &amp; Decision: A2: Only named decision is raising issues to support → moved down 0.5
Accountability &amp; Impact: A2: Error-free completion of own tagging and QC tasks → moved down 0.5
Leadership &amp; Strategy: A1: No guiding or leading of others described → moved down 0.5</t>
        </is>
      </c>
      <c r="Y32" s="65" t="n"/>
      <c r="Z32" s="66" t="n">
        <v>2</v>
      </c>
      <c r="AA32" s="66" t="inlineStr">
        <is>
          <t>Low</t>
        </is>
      </c>
      <c r="AB32" s="66" t="inlineStr">
        <is>
          <t>Reliable Specialist</t>
        </is>
      </c>
      <c r="AC32" s="66" t="inlineStr">
        <is>
          <t>No</t>
        </is>
      </c>
      <c r="AD32" s="66" t="inlineStr">
        <is>
          <t>No</t>
        </is>
      </c>
      <c r="AE32" s="66" t="inlineStr">
        <is>
          <t>Yes</t>
        </is>
      </c>
      <c r="AF32" s="66" t="n"/>
      <c r="AG32" s="66" t="n"/>
      <c r="AH32" s="66" t="inlineStr">
        <is>
          <t>Senior Services Specialst</t>
        </is>
      </c>
      <c r="AI32" s="66" t="n"/>
      <c r="AJ32" s="66" t="n"/>
      <c r="AK32" s="66" t="n"/>
      <c r="AL32" s="66" t="inlineStr">
        <is>
          <t>Title to be standardized to: Senior Services Specialist</t>
        </is>
      </c>
      <c r="AM32"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32" s="19" t="n"/>
      <c r="AO32" s="19" t="n"/>
      <c r="AP32" s="19" t="n"/>
      <c r="AQ32" s="19" t="n"/>
    </row>
    <row r="33" ht="80" customHeight="1">
      <c r="A33" s="117" t="inlineStr">
        <is>
          <t>◂ Back</t>
        </is>
      </c>
      <c r="B33" s="17" t="inlineStr">
        <is>
          <t>Mapped</t>
        </is>
      </c>
      <c r="C33" s="59" t="inlineStr">
        <is>
          <t>CARBON</t>
        </is>
      </c>
      <c r="D33" s="17" t="inlineStr">
        <is>
          <t>IRIS2056</t>
        </is>
      </c>
      <c r="E33" s="17" t="inlineStr">
        <is>
          <t>Monica Patel</t>
        </is>
      </c>
      <c r="F33" s="17" t="inlineStr">
        <is>
          <t>Services</t>
        </is>
      </c>
      <c r="G33" s="17" t="inlineStr">
        <is>
          <t>Senior Financial Analyst</t>
        </is>
      </c>
      <c r="H33" s="17" t="inlineStr">
        <is>
          <t>Employee</t>
        </is>
      </c>
      <c r="I33" s="17" t="inlineStr">
        <is>
          <t>Active</t>
        </is>
      </c>
      <c r="J33" s="118" t="n">
        <v>44785</v>
      </c>
      <c r="K33" s="17" t="inlineStr">
        <is>
          <t>Mohammed Dholkawala</t>
        </is>
      </c>
      <c r="L33" s="17" t="inlineStr">
        <is>
          <t>USA - SEC.</t>
        </is>
      </c>
      <c r="M33" s="67" t="inlineStr">
        <is>
          <t>7 years, 2 months, 0 days</t>
        </is>
      </c>
      <c r="N33" s="68" t="inlineStr">
        <is>
          <t>4 years, 0 months, 13 days</t>
        </is>
      </c>
      <c r="O33" s="68" t="inlineStr">
        <is>
          <t>11 years, 0 months, 8 days</t>
        </is>
      </c>
      <c r="P33" s="68" t="inlineStr">
        <is>
          <t>BMS</t>
        </is>
      </c>
      <c r="Q33" s="68" t="inlineStr">
        <is>
          <t>XBRL Domain</t>
        </is>
      </c>
      <c r="R33" s="82" t="n">
        <v>20</v>
      </c>
      <c r="S33" s="83" t="inlineStr">
        <is>
          <t>• Role / sub-team: XBRL tagging in Us service team; US XBRL tagging.</t>
        </is>
      </c>
      <c r="T33" s="83" t="inlineStr">
        <is>
          <t>• Key responsibilities include: Tagging, and QC.
• Reported deliverables and outcomes include: Handed over to the next process, depending on the work allocated.</t>
        </is>
      </c>
      <c r="U33" s="83" t="inlineStr">
        <is>
          <t>• Current capabilities: Input not given by Participant; Tools / software used: Ifile.</t>
        </is>
      </c>
      <c r="V33" s="83" t="inlineStr">
        <is>
          <t>• Development priorities: No input received.
• Learning and Development Need: No input received.</t>
        </is>
      </c>
      <c r="W33" s="83" t="inlineStr">
        <is>
          <t>• Key challenges: No input received.
• Support required: No input received.</t>
        </is>
      </c>
      <c r="X33" s="83" t="n"/>
      <c r="Y33" s="65" t="n"/>
      <c r="Z33" s="66" t="n">
        <v>3</v>
      </c>
      <c r="AA33" s="66" t="inlineStr">
        <is>
          <t>High</t>
        </is>
      </c>
      <c r="AB33" s="66" t="inlineStr">
        <is>
          <t>Core Contributor</t>
        </is>
      </c>
      <c r="AC33" s="66" t="inlineStr">
        <is>
          <t>Yes</t>
        </is>
      </c>
      <c r="AD33" s="66" t="inlineStr">
        <is>
          <t>No</t>
        </is>
      </c>
      <c r="AE33" s="66" t="inlineStr">
        <is>
          <t>Yes</t>
        </is>
      </c>
      <c r="AF33" s="66" t="n"/>
      <c r="AG33" s="66" t="n"/>
      <c r="AH33" s="66" t="inlineStr">
        <is>
          <t>Senior Services Specialst</t>
        </is>
      </c>
      <c r="AI33" s="66" t="n"/>
      <c r="AJ33" s="66" t="n"/>
      <c r="AK33" s="66" t="n"/>
      <c r="AL33" s="66" t="inlineStr">
        <is>
          <t>Title to be standardized to: Senior Services Specialist</t>
        </is>
      </c>
      <c r="AM33"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33" s="19" t="n"/>
      <c r="AO33" s="19" t="n"/>
      <c r="AP33" s="19" t="n"/>
      <c r="AQ33" s="19" t="n"/>
    </row>
    <row r="34" ht="80" customHeight="1">
      <c r="A34" s="117" t="inlineStr">
        <is>
          <t>◂ Back</t>
        </is>
      </c>
      <c r="B34" s="17" t="inlineStr">
        <is>
          <t>Mapped</t>
        </is>
      </c>
      <c r="C34" s="59" t="inlineStr">
        <is>
          <t>CARBON</t>
        </is>
      </c>
      <c r="D34" s="17" t="inlineStr">
        <is>
          <t>IRIS2120</t>
        </is>
      </c>
      <c r="E34" s="17" t="inlineStr">
        <is>
          <t>Rohit Sawant</t>
        </is>
      </c>
      <c r="F34" s="17" t="inlineStr">
        <is>
          <t>Services</t>
        </is>
      </c>
      <c r="G34" s="17" t="inlineStr">
        <is>
          <t>Financial Analyst</t>
        </is>
      </c>
      <c r="H34" s="17" t="inlineStr">
        <is>
          <t>Employee</t>
        </is>
      </c>
      <c r="I34" s="17" t="inlineStr">
        <is>
          <t>Active</t>
        </is>
      </c>
      <c r="J34" s="118" t="n">
        <v>45033</v>
      </c>
      <c r="K34" s="17" t="inlineStr">
        <is>
          <t>Mohammed Dholkawala</t>
        </is>
      </c>
      <c r="L34" s="17" t="inlineStr">
        <is>
          <t>USA - SEC.</t>
        </is>
      </c>
      <c r="M34" s="67" t="inlineStr">
        <is>
          <t>4 years, 0 months, 0 days</t>
        </is>
      </c>
      <c r="N34" s="68" t="inlineStr">
        <is>
          <t>3 years, 4 months, 8 days</t>
        </is>
      </c>
      <c r="O34" s="68" t="inlineStr">
        <is>
          <t>7 years, 2 months, 3 days</t>
        </is>
      </c>
      <c r="P34" s="68" t="inlineStr">
        <is>
          <t>B.Com</t>
        </is>
      </c>
      <c r="Q34" s="68" t="inlineStr">
        <is>
          <t>XBRL Domain</t>
        </is>
      </c>
      <c r="R34" s="82" t="n">
        <v>19</v>
      </c>
      <c r="S34" s="83" t="inlineStr">
        <is>
          <t>• Role / sub-team: XBRL tagging in Us service team; US XBRL tagging.</t>
        </is>
      </c>
      <c r="T34" s="83" t="inlineStr">
        <is>
          <t>• Key responsibilities include: Tagging, and QC.
• Reported deliverables and outcomes include: Handed over to the next process, depending on the work allocated.</t>
        </is>
      </c>
      <c r="U34" s="83" t="inlineStr">
        <is>
          <t>• Current capabilities: Input not given by Participant.</t>
        </is>
      </c>
      <c r="V34" s="83" t="inlineStr">
        <is>
          <t>• Development priorities: Input not given by Participant.
• Learning and Development Need: Input not given by Participant.</t>
        </is>
      </c>
      <c r="W34" s="83" t="inlineStr">
        <is>
          <t>• Key challenges: Input not given by Participant.
• Support required: Input not given by Participant.</t>
        </is>
      </c>
      <c r="X34" s="83" t="inlineStr">
        <is>
          <t>Complexity &amp; Expertise: A2: Mapping, QC and formatting of US XBRL files in DM; very little detail → matches the start
Autonomy &amp; Decision: A2: Names only tagging and QC as own decisions; issues escalate to manager → matches the start
Accountability &amp; Impact: A2: Accurate delivery of own XBRL output, handed to the next process → matches the start
Leadership &amp; Strategy: A1: No guidance or leadership of others described → matches the start</t>
        </is>
      </c>
      <c r="Y34" s="65" t="n"/>
      <c r="Z34" s="66" t="n">
        <v>2</v>
      </c>
      <c r="AA34" s="66" t="inlineStr">
        <is>
          <t>Low</t>
        </is>
      </c>
      <c r="AB34" s="66" t="inlineStr">
        <is>
          <t>Reliable Specialist</t>
        </is>
      </c>
      <c r="AC34" s="66" t="inlineStr">
        <is>
          <t>No</t>
        </is>
      </c>
      <c r="AD34" s="66" t="inlineStr">
        <is>
          <t>No</t>
        </is>
      </c>
      <c r="AE34" s="66" t="inlineStr">
        <is>
          <t>Yes</t>
        </is>
      </c>
      <c r="AF34" s="66" t="n"/>
      <c r="AG34" s="66" t="n"/>
      <c r="AH34" s="66" t="inlineStr">
        <is>
          <t>Services Specialist</t>
        </is>
      </c>
      <c r="AI34" s="66" t="n"/>
      <c r="AJ34" s="66" t="n"/>
      <c r="AK34" s="66" t="n"/>
      <c r="AL34" s="66" t="inlineStr">
        <is>
          <t>Title to be standardized to : Services Specialist</t>
        </is>
      </c>
      <c r="AM34"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34" s="19" t="n"/>
      <c r="AO34" s="19" t="n"/>
      <c r="AP34" s="19" t="n"/>
      <c r="AQ34" s="19" t="n"/>
    </row>
    <row r="35" ht="80" customHeight="1">
      <c r="A35" s="117" t="inlineStr">
        <is>
          <t>◂ Back</t>
        </is>
      </c>
      <c r="B35" s="17" t="inlineStr">
        <is>
          <t>Mapped</t>
        </is>
      </c>
      <c r="C35" s="59" t="inlineStr">
        <is>
          <t>CARBON</t>
        </is>
      </c>
      <c r="D35" s="17" t="inlineStr">
        <is>
          <t>IRIS1934</t>
        </is>
      </c>
      <c r="E35" s="17" t="inlineStr">
        <is>
          <t>Sagar Barbade</t>
        </is>
      </c>
      <c r="F35" s="17" t="inlineStr">
        <is>
          <t>Services</t>
        </is>
      </c>
      <c r="G35" s="17" t="inlineStr">
        <is>
          <t>Senior Financial Analyst</t>
        </is>
      </c>
      <c r="H35" s="17" t="inlineStr">
        <is>
          <t>Employee</t>
        </is>
      </c>
      <c r="I35" s="17" t="inlineStr">
        <is>
          <t>Active</t>
        </is>
      </c>
      <c r="J35" s="118" t="n">
        <v>44403</v>
      </c>
      <c r="K35" s="17" t="inlineStr">
        <is>
          <t>Mohammed Dholkawala</t>
        </is>
      </c>
      <c r="L35" s="17" t="inlineStr">
        <is>
          <t>USA - SEC.</t>
        </is>
      </c>
      <c r="M35" s="67" t="inlineStr">
        <is>
          <t>4 years, 0 months, 0 days</t>
        </is>
      </c>
      <c r="N35" s="68" t="inlineStr">
        <is>
          <t>5 years, 0 months, 30 days</t>
        </is>
      </c>
      <c r="O35" s="68" t="inlineStr">
        <is>
          <t>8 years, 10 months, 25 days</t>
        </is>
      </c>
      <c r="P35" s="68" t="inlineStr">
        <is>
          <t>MBA</t>
        </is>
      </c>
      <c r="Q35" s="68" t="inlineStr">
        <is>
          <t>XBRL Domain</t>
        </is>
      </c>
      <c r="R35" s="82" t="n">
        <v>20</v>
      </c>
      <c r="S35" s="83" t="inlineStr">
        <is>
          <t>• Role / sub-team: XBRL tagging in Us service team; US XBRL tagging.</t>
        </is>
      </c>
      <c r="T35" s="83"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U35" s="83" t="inlineStr">
        <is>
          <t>• Current capabilities: Time management; Team work; Problem solving; Decision making; Attention to details; Tools / software used: Both.</t>
        </is>
      </c>
      <c r="V35" s="83" t="inlineStr">
        <is>
          <t>• Development priorities: No input received.
• Learning and Development Need: No input received.</t>
        </is>
      </c>
      <c r="W35" s="83" t="inlineStr">
        <is>
          <t>• Key challenges: Tool issue; Too many meeting; Wait for other teams.
• Support required: No input received.</t>
        </is>
      </c>
      <c r="X35" s="83" t="inlineStr">
        <is>
          <t>Complexity &amp; Expertise: A3: Tagging, QC, validation, filings across US mandate stages; resolves routine process issues → matches the start
Autonomy &amp; Decision: B1: Allocates and rebalances shift work by priority and resources; escalates critical issues → moved up 0.5
Accountability &amp; Impact: A3: Own tagging, QC and filing work plus effective shift/work allocation → matches the start
Leadership &amp; Strategy: B1: Shift lead: allocates work to the shift team and gives guidance; no formal reports → moved up 1</t>
        </is>
      </c>
      <c r="Y35" s="65" t="n"/>
      <c r="Z35" s="66" t="n">
        <v>4</v>
      </c>
      <c r="AA35" s="66" t="inlineStr">
        <is>
          <t>High</t>
        </is>
      </c>
      <c r="AB35" s="66" t="inlineStr">
        <is>
          <t>Core Contributor</t>
        </is>
      </c>
      <c r="AC35" s="66" t="inlineStr">
        <is>
          <t>Yes</t>
        </is>
      </c>
      <c r="AD35" s="66" t="inlineStr">
        <is>
          <t>No</t>
        </is>
      </c>
      <c r="AE35" s="66" t="inlineStr">
        <is>
          <t>Yes</t>
        </is>
      </c>
      <c r="AF35" s="66" t="n"/>
      <c r="AG35" s="66" t="n"/>
      <c r="AH35" s="66" t="inlineStr">
        <is>
          <t>Senior Services Specialst</t>
        </is>
      </c>
      <c r="AI35" s="66" t="n"/>
      <c r="AJ35" s="66" t="n"/>
      <c r="AK35" s="66" t="n"/>
      <c r="AL35" s="66" t="inlineStr">
        <is>
          <t>Title to be standardized to: Senior Services Specialist</t>
        </is>
      </c>
      <c r="AM35"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35" s="19" t="n"/>
      <c r="AO35" s="19" t="n"/>
      <c r="AP35" s="19" t="n"/>
      <c r="AQ35" s="19" t="n"/>
    </row>
    <row r="36" ht="80" customHeight="1">
      <c r="A36" s="117" t="inlineStr">
        <is>
          <t>◂ Back</t>
        </is>
      </c>
      <c r="B36" s="17" t="inlineStr">
        <is>
          <t>Mapped</t>
        </is>
      </c>
      <c r="C36" s="59" t="inlineStr">
        <is>
          <t>CARBON</t>
        </is>
      </c>
      <c r="D36" s="17" t="inlineStr">
        <is>
          <t>IRIS0589</t>
        </is>
      </c>
      <c r="E36" s="17" t="inlineStr">
        <is>
          <t>Mohammed Sameer Shamsudin</t>
        </is>
      </c>
      <c r="F36" s="17" t="inlineStr">
        <is>
          <t>Services</t>
        </is>
      </c>
      <c r="G36" s="17" t="inlineStr">
        <is>
          <t>Lead - Assisted Services</t>
        </is>
      </c>
      <c r="H36" s="17" t="inlineStr">
        <is>
          <t>Employee</t>
        </is>
      </c>
      <c r="I36" s="17" t="inlineStr">
        <is>
          <t>Active</t>
        </is>
      </c>
      <c r="J36" s="118" t="n">
        <v>40644</v>
      </c>
      <c r="K36" s="17" t="inlineStr">
        <is>
          <t>Shashikant Mudaliar</t>
        </is>
      </c>
      <c r="L36" s="17" t="inlineStr">
        <is>
          <t>Netherland - KVK; USA - SEC; Europe - ESEF; India - MCA.</t>
        </is>
      </c>
      <c r="M36" s="67" t="inlineStr">
        <is>
          <t>0 years, 0 months, 0 days</t>
        </is>
      </c>
      <c r="N36" s="68" t="inlineStr">
        <is>
          <t>15 years, 4 months, 14 days</t>
        </is>
      </c>
      <c r="O36" s="68" t="inlineStr">
        <is>
          <t>15 years, 2 months, 9 days</t>
        </is>
      </c>
      <c r="P36" s="68" t="inlineStr">
        <is>
          <t>B.Com</t>
        </is>
      </c>
      <c r="Q36" s="68" t="inlineStr">
        <is>
          <t>XBRL Domain</t>
        </is>
      </c>
      <c r="R36" s="82" t="n">
        <v>20</v>
      </c>
      <c r="S36" s="83" t="inlineStr">
        <is>
          <t>• Role / sub-team: AI Testing.</t>
        </is>
      </c>
      <c r="T36" s="83"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U36" s="83" t="inlineStr">
        <is>
          <t>• Current capabilities: Teamwork Collaboration; Problem-Solving; Analytical Thinking; Time Management; Adaptability; Tools / software used: Both.</t>
        </is>
      </c>
      <c r="V36" s="83" t="inlineStr">
        <is>
          <t>• Development priorities: No input received.
• Learning and Development Need: Team work and time manage; technical development.
• AI Enablement Need: AI prompt engineering and using AI to increase efficiency, given their reported use of AI.</t>
        </is>
      </c>
      <c r="W36" s="83" t="inlineStr">
        <is>
          <t>• Key challenges: Turbhe office travelling.
• Support required: No input received.</t>
        </is>
      </c>
      <c r="X36" s="83" t="n"/>
      <c r="Y36" s="65" t="n"/>
      <c r="Z36" s="66" t="n">
        <v>3</v>
      </c>
      <c r="AA36" s="66" t="inlineStr">
        <is>
          <t>Medium</t>
        </is>
      </c>
      <c r="AB36" s="66" t="inlineStr">
        <is>
          <t>Core Contributor</t>
        </is>
      </c>
      <c r="AC36" s="66" t="inlineStr">
        <is>
          <t>No</t>
        </is>
      </c>
      <c r="AD36" s="66" t="inlineStr">
        <is>
          <t>No</t>
        </is>
      </c>
      <c r="AE36" s="66" t="inlineStr">
        <is>
          <t>Yes</t>
        </is>
      </c>
      <c r="AF36" s="66" t="n"/>
      <c r="AG36" s="66" t="n"/>
      <c r="AH36" s="66" t="n"/>
      <c r="AI36" s="66" t="n"/>
      <c r="AJ36" s="66" t="n"/>
      <c r="AK36" s="66" t="n"/>
      <c r="AL36" s="66" t="n"/>
      <c r="AM36" s="1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AN36" s="19" t="n"/>
      <c r="AO36" s="19" t="n"/>
      <c r="AP36" s="19" t="n"/>
      <c r="AQ36" s="19" t="n"/>
    </row>
    <row r="37" ht="80" customHeight="1">
      <c r="A37" s="117" t="inlineStr">
        <is>
          <t>◂ Back</t>
        </is>
      </c>
      <c r="B37" s="17" t="inlineStr">
        <is>
          <t>Mapped</t>
        </is>
      </c>
      <c r="C37" s="59" t="inlineStr">
        <is>
          <t>CARBON</t>
        </is>
      </c>
      <c r="D37" s="17" t="inlineStr">
        <is>
          <t>IRIS0621</t>
        </is>
      </c>
      <c r="E37" s="17" t="inlineStr">
        <is>
          <t>Anjum Shaikh</t>
        </is>
      </c>
      <c r="F37" s="17" t="inlineStr">
        <is>
          <t>Services</t>
        </is>
      </c>
      <c r="G37" s="17" t="inlineStr">
        <is>
          <t>Senior Financial Analyst</t>
        </is>
      </c>
      <c r="H37" s="17" t="inlineStr">
        <is>
          <t>Employee</t>
        </is>
      </c>
      <c r="I37" s="17" t="inlineStr">
        <is>
          <t>Active</t>
        </is>
      </c>
      <c r="J37" s="118" t="n">
        <v>40669</v>
      </c>
      <c r="K37" s="17" t="inlineStr">
        <is>
          <t>Mohammed Sameer Shamsudin</t>
        </is>
      </c>
      <c r="L37" s="17" t="inlineStr">
        <is>
          <t>UK - HMRC; Netherland - KVK; Europe - ESEF.</t>
        </is>
      </c>
      <c r="M37" s="67" t="inlineStr">
        <is>
          <t>1 years, 7 months, 0 days</t>
        </is>
      </c>
      <c r="N37" s="68" t="inlineStr">
        <is>
          <t>15 years, 3 months, 19 days</t>
        </is>
      </c>
      <c r="O37" s="68" t="inlineStr">
        <is>
          <t>16 years, 8 months, 14 days</t>
        </is>
      </c>
      <c r="P37" s="68" t="inlineStr">
        <is>
          <t>B.Com</t>
        </is>
      </c>
      <c r="Q37" s="68" t="inlineStr">
        <is>
          <t>XBRL Domain</t>
        </is>
      </c>
      <c r="R37" s="82" t="n">
        <v>20</v>
      </c>
      <c r="S37" s="83" t="inlineStr">
        <is>
          <t>• Role / sub-team: XBRL Conversion Service.</t>
        </is>
      </c>
      <c r="T37" s="83" t="inlineStr">
        <is>
          <t>• Key responsibilities include: Tagging; Tagging and QC of ESMA, KVK and ESG.
• Reported deliverables and outcomes include: CEM · Customer engagement manager.</t>
        </is>
      </c>
      <c r="U37" s="83" t="inlineStr">
        <is>
          <t>• Current capabilities: Communication; Tools / software used: HTML - Editor.</t>
        </is>
      </c>
      <c r="V37" s="83" t="inlineStr">
        <is>
          <t>• Development priorities: No input received.
• Learning and Development Need: Time management.</t>
        </is>
      </c>
      <c r="W37" s="83" t="inlineStr">
        <is>
          <t>• Key challenges: While using VPN.
• Support required: No input received.</t>
        </is>
      </c>
      <c r="X37" s="83" t="inlineStr">
        <is>
          <t>Complexity &amp; Expertise: A3: ESEF/IFRS tagging across markets plus ESG taxonomies, validation and quality assurance → matches the start
Autonomy &amp; Decision: A2: Only validation issues named as independent decisions → moved down 0.5
Accountability &amp; Impact: A2: Accuracy and completeness of own tagging and validation; output goes to the CEM → moved down 0.5
Leadership &amp; Strategy: A1: No guiding or leading of others described → moved down 0.5</t>
        </is>
      </c>
      <c r="Y37" s="65" t="n"/>
      <c r="Z37" s="66" t="n">
        <v>3</v>
      </c>
      <c r="AA37" s="66" t="inlineStr">
        <is>
          <t>Medium</t>
        </is>
      </c>
      <c r="AB37" s="66" t="inlineStr">
        <is>
          <t>Core Contributor</t>
        </is>
      </c>
      <c r="AC37" s="66" t="inlineStr">
        <is>
          <t>No</t>
        </is>
      </c>
      <c r="AD37" s="66" t="inlineStr">
        <is>
          <t>No</t>
        </is>
      </c>
      <c r="AE37" s="66" t="inlineStr">
        <is>
          <t>Yes</t>
        </is>
      </c>
      <c r="AF37" s="66" t="n"/>
      <c r="AG37" s="66" t="n"/>
      <c r="AH37" s="66" t="inlineStr">
        <is>
          <t>Senior Services Specialst</t>
        </is>
      </c>
      <c r="AI37" s="66" t="n"/>
      <c r="AJ37" s="66" t="n"/>
      <c r="AK37" s="66" t="n"/>
      <c r="AL37" s="66" t="inlineStr">
        <is>
          <t>Title to be standardized to: Senior Services Specialist</t>
        </is>
      </c>
      <c r="AM37"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37" s="19" t="n"/>
      <c r="AO37" s="19" t="n"/>
      <c r="AP37" s="19" t="n"/>
      <c r="AQ37" s="19" t="n"/>
    </row>
    <row r="38" ht="80" customHeight="1">
      <c r="A38" s="117" t="inlineStr">
        <is>
          <t>◂ Back</t>
        </is>
      </c>
      <c r="B38" s="17" t="inlineStr">
        <is>
          <t>Mapped</t>
        </is>
      </c>
      <c r="C38" s="59" t="inlineStr">
        <is>
          <t>CARBON</t>
        </is>
      </c>
      <c r="D38" s="17" t="inlineStr">
        <is>
          <t>IRIS0508</t>
        </is>
      </c>
      <c r="E38" s="17" t="inlineStr">
        <is>
          <t>Dhananjay Bavkar</t>
        </is>
      </c>
      <c r="F38" s="17" t="inlineStr">
        <is>
          <t>Services</t>
        </is>
      </c>
      <c r="G38" s="17" t="inlineStr">
        <is>
          <t>Senior Financial Analyst</t>
        </is>
      </c>
      <c r="H38" s="17" t="inlineStr">
        <is>
          <t>Employee</t>
        </is>
      </c>
      <c r="I38" s="17" t="inlineStr">
        <is>
          <t>Active</t>
        </is>
      </c>
      <c r="J38" s="118" t="n">
        <v>40553</v>
      </c>
      <c r="K38" s="17" t="inlineStr">
        <is>
          <t>Mohammed Sameer Shamsudin</t>
        </is>
      </c>
      <c r="L38" s="17" t="inlineStr">
        <is>
          <t>Europe - ESEF; Netherland - KVK; UK - HMRC; Italy - Infocamere.</t>
        </is>
      </c>
      <c r="M38" s="67" t="inlineStr">
        <is>
          <t>0 years, 0 months, 0 days</t>
        </is>
      </c>
      <c r="N38" s="68" t="inlineStr">
        <is>
          <t>15 years, 7 months, 15 days</t>
        </is>
      </c>
      <c r="O38" s="68" t="inlineStr">
        <is>
          <t>15 years, 5 months, 10 days</t>
        </is>
      </c>
      <c r="P38" s="68" t="inlineStr">
        <is>
          <t>B.Com</t>
        </is>
      </c>
      <c r="Q38" s="68" t="inlineStr">
        <is>
          <t>XBRL Domain</t>
        </is>
      </c>
      <c r="R38" s="82" t="n">
        <v>18</v>
      </c>
      <c r="S38" s="83" t="inlineStr">
        <is>
          <t>• Role / sub-team: Quality check Analyst And disclosure management processing.</t>
        </is>
      </c>
      <c r="T38" s="83" t="inlineStr">
        <is>
          <t>• Key responsibilities include: Esma file Tagging and Quality check, DM File Process, Mail monitor, Infocamere, ESG and KVK Tagging, Product testing.
• Reported deliverables and outcomes include: DM and xrbl file send to CEM.</t>
        </is>
      </c>
      <c r="U38" s="83" t="inlineStr">
        <is>
          <t>• Current capabilities: Team work; Tools / software used: Both.</t>
        </is>
      </c>
      <c r="V38" s="83" t="inlineStr">
        <is>
          <t>• Development priorities: No input received.
• Learning and Development Need: Time management.</t>
        </is>
      </c>
      <c r="W38" s="83" t="inlineStr">
        <is>
          <t>• Key challenges: Remote desktop issue.
• Support required: No input received.</t>
        </is>
      </c>
      <c r="X38" s="83" t="inlineStr">
        <is>
          <t>Complexity &amp; Expertise: A3: Disclosure management, ESMA tagging and QA, taxonomy mapping, validation, software-update testing → matches the start
Autonomy &amp; Decision: A3: Independently investigates validation errors, decides taxonomy mapping and makes corrections → matches the start
Accountability &amp; Impact: A2: Accuracy of own tagging, validation and disclosure updates; files go to CEM → moved down 0.5
Leadership &amp; Strategy: A1: No guiding or leading of others described → moved down 0.5</t>
        </is>
      </c>
      <c r="Y38" s="65" t="n"/>
      <c r="Z38" s="66" t="n">
        <v>3</v>
      </c>
      <c r="AA38" s="66" t="inlineStr">
        <is>
          <t>Medium</t>
        </is>
      </c>
      <c r="AB38" s="66" t="inlineStr">
        <is>
          <t>Core Contributor</t>
        </is>
      </c>
      <c r="AC38" s="66" t="inlineStr">
        <is>
          <t>No</t>
        </is>
      </c>
      <c r="AD38" s="66" t="inlineStr">
        <is>
          <t>No</t>
        </is>
      </c>
      <c r="AE38" s="66" t="inlineStr">
        <is>
          <t>Yes</t>
        </is>
      </c>
      <c r="AF38" s="66" t="n"/>
      <c r="AG38" s="66" t="n"/>
      <c r="AH38" s="66" t="inlineStr">
        <is>
          <t>Senior Services Specialst</t>
        </is>
      </c>
      <c r="AI38" s="66" t="n"/>
      <c r="AJ38" s="66" t="n"/>
      <c r="AK38" s="66" t="n"/>
      <c r="AL38" s="66" t="inlineStr">
        <is>
          <t>Title to be standardized to: Senior Services Specialist</t>
        </is>
      </c>
      <c r="AM38"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38" s="19" t="n"/>
      <c r="AO38" s="19" t="n"/>
      <c r="AP38" s="19" t="n"/>
      <c r="AQ38" s="19" t="n"/>
    </row>
    <row r="39" ht="80" customHeight="1">
      <c r="A39" s="117" t="inlineStr">
        <is>
          <t>◂ Back</t>
        </is>
      </c>
      <c r="B39" s="17" t="inlineStr">
        <is>
          <t>Mapped</t>
        </is>
      </c>
      <c r="C39" s="59" t="inlineStr">
        <is>
          <t>CARBON</t>
        </is>
      </c>
      <c r="D39" s="17" t="inlineStr">
        <is>
          <t>IRIS0616</t>
        </is>
      </c>
      <c r="E39" s="17" t="inlineStr">
        <is>
          <t>Priyanka Jadhav</t>
        </is>
      </c>
      <c r="F39" s="17" t="inlineStr">
        <is>
          <t>Services</t>
        </is>
      </c>
      <c r="G39" s="17" t="inlineStr">
        <is>
          <t>Lead - Assisted Services</t>
        </is>
      </c>
      <c r="H39" s="17" t="inlineStr">
        <is>
          <t>Employee</t>
        </is>
      </c>
      <c r="I39" s="17" t="inlineStr">
        <is>
          <t>Active</t>
        </is>
      </c>
      <c r="J39" s="118" t="n">
        <v>40665</v>
      </c>
      <c r="K39" s="17" t="inlineStr">
        <is>
          <t>Shashikant Mudaliar</t>
        </is>
      </c>
      <c r="L39" s="17" t="inlineStr">
        <is>
          <t>India - MCA; Netherland - KVK; Italy - Infocamere; Europe - ESEF.</t>
        </is>
      </c>
      <c r="M39" s="67" t="inlineStr">
        <is>
          <t>0 years, 0 months, 0 days</t>
        </is>
      </c>
      <c r="N39" s="68" t="inlineStr">
        <is>
          <t>15 years, 3 months, 23 days</t>
        </is>
      </c>
      <c r="O39" s="68" t="inlineStr">
        <is>
          <t>15 years, 1 months, 18 days</t>
        </is>
      </c>
      <c r="P39" s="68" t="inlineStr">
        <is>
          <t>BCAF</t>
        </is>
      </c>
      <c r="Q39" s="68" t="inlineStr">
        <is>
          <t>XBRL Domain</t>
        </is>
      </c>
      <c r="R39" s="82" t="n">
        <v>20</v>
      </c>
      <c r="S39" s="83" t="inlineStr">
        <is>
          <t>• Role / sub-team: EU Assisted Services · ixbl Filing.</t>
        </is>
      </c>
      <c r="T39" s="83"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U39" s="83" t="inlineStr">
        <is>
          <t>• Current capabilities: Smart work; Tools / software used: Both.</t>
        </is>
      </c>
      <c r="V39" s="83" t="inlineStr">
        <is>
          <t>• Development priorities: No input received.
• Learning and Development Need: Prioritization task.</t>
        </is>
      </c>
      <c r="W39" s="83" t="inlineStr">
        <is>
          <t>• Key challenges: No input received.
• Support required: No input received.</t>
        </is>
      </c>
      <c r="X39" s="83" t="inlineStr">
        <is>
          <t>Complexity &amp; Expertise: B2: Covers ESEF, KVK, InfoCamere, EU DM and ESG mandates; resolves process/tool issues; R&amp;D for new mandates → moved up 0.5
Autonomy &amp; Decision: B2: Sets priorities, allocates work and resources, changes ways of working without approval → moved up 0.5
Accountability &amp; Impact: B2: own survey / KRA answers · summarised by the rater; not quoted → matches the start
Leadership &amp; Strategy: B2: Seven direct reports; manages team performance, trains and guides team on new mandates → matches the start</t>
        </is>
      </c>
      <c r="Y39" s="65" t="n"/>
      <c r="Z39" s="66" t="n">
        <v>4</v>
      </c>
      <c r="AA39" s="66" t="inlineStr">
        <is>
          <t>High</t>
        </is>
      </c>
      <c r="AB39" s="66" t="inlineStr">
        <is>
          <t>Emerging Talent</t>
        </is>
      </c>
      <c r="AC39" s="66" t="inlineStr">
        <is>
          <t>Yes</t>
        </is>
      </c>
      <c r="AD39" s="66" t="inlineStr">
        <is>
          <t>No</t>
        </is>
      </c>
      <c r="AE39" s="66" t="inlineStr">
        <is>
          <t>Yes</t>
        </is>
      </c>
      <c r="AF39" s="66" t="n"/>
      <c r="AG39" s="66" t="n"/>
      <c r="AH39" s="66" t="inlineStr">
        <is>
          <t>Manager - Services</t>
        </is>
      </c>
      <c r="AI39" s="66" t="n"/>
      <c r="AJ39" s="66" t="n"/>
      <c r="AK39" s="66" t="n"/>
      <c r="AL39" s="66" t="inlineStr">
        <is>
          <t>Title to be changed to Manager Services</t>
        </is>
      </c>
      <c r="AM39" s="1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AN39" s="19" t="n"/>
      <c r="AO39" s="19" t="n"/>
      <c r="AP39" s="19" t="n"/>
      <c r="AQ39" s="19" t="n"/>
    </row>
    <row r="40" ht="80" customHeight="1">
      <c r="A40" s="117" t="inlineStr">
        <is>
          <t>◂ Back</t>
        </is>
      </c>
      <c r="B40" s="17" t="inlineStr">
        <is>
          <t>Mapped</t>
        </is>
      </c>
      <c r="C40" s="59" t="inlineStr">
        <is>
          <t>CARBON</t>
        </is>
      </c>
      <c r="D40" s="17" t="inlineStr">
        <is>
          <t>IRIS0567</t>
        </is>
      </c>
      <c r="E40" s="17" t="inlineStr">
        <is>
          <t>Amruta Mirashi</t>
        </is>
      </c>
      <c r="F40" s="17" t="inlineStr">
        <is>
          <t>Services</t>
        </is>
      </c>
      <c r="G40" s="17" t="inlineStr">
        <is>
          <t>Financial Analyst</t>
        </is>
      </c>
      <c r="H40" s="17" t="inlineStr">
        <is>
          <t>Employee</t>
        </is>
      </c>
      <c r="I40" s="17" t="inlineStr">
        <is>
          <t>Active</t>
        </is>
      </c>
      <c r="J40" s="118" t="n">
        <v>40630</v>
      </c>
      <c r="K40" s="17" t="inlineStr">
        <is>
          <t>Priyanka Jadhav</t>
        </is>
      </c>
      <c r="L40" s="17" t="inlineStr">
        <is>
          <t>India - MCA; Europe - ESEF; Italy - Infocamere.</t>
        </is>
      </c>
      <c r="M40" s="67" t="inlineStr">
        <is>
          <t>0 years, 0 months, 0 days</t>
        </is>
      </c>
      <c r="N40" s="68" t="inlineStr">
        <is>
          <t>15 years, 4 months, 28 days</t>
        </is>
      </c>
      <c r="O40" s="68" t="inlineStr">
        <is>
          <t>15 years, 2 months, 23 days</t>
        </is>
      </c>
      <c r="P40" s="68" t="inlineStr">
        <is>
          <t>M.Com</t>
        </is>
      </c>
      <c r="Q40" s="68" t="inlineStr">
        <is>
          <t>XBRL Domain</t>
        </is>
      </c>
      <c r="R40" s="82" t="n">
        <v>20</v>
      </c>
      <c r="S40" s="83" t="inlineStr">
        <is>
          <t>• Role / sub-team: Service - Tagging and shift leading.</t>
        </is>
      </c>
      <c r="T40" s="83"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U40" s="83" t="inlineStr">
        <is>
          <t>• Current capabilities: Time managment; Product or tool issues; Tools / software used: Both.</t>
        </is>
      </c>
      <c r="V40" s="83" t="inlineStr">
        <is>
          <t>• Development priorities: No input received.
• Learning and Development Need: Clear information to all.</t>
        </is>
      </c>
      <c r="W40" s="83" t="inlineStr">
        <is>
          <t>• Key challenges: No input received.
• Support required: No input received.</t>
        </is>
      </c>
      <c r="X40" s="83" t="inlineStr">
        <is>
          <t>Complexity &amp; Expertise: B1: Tags and reviews ESEF, KVK, MCA, Infocamere and DM files; product testing; solves team doubts → moved up 1
Autonomy &amp; Decision: B1: Decides file allocation for the shift and keeps records of all requests → moved up 1
Accountability &amp; Impact: B1: Shift's allocation and timely delivery of files, plus own tagging and review → moved up 1
Leadership &amp; Strategy: B1: Shift lead: allocates files, solves doubts, trains team on new updates → moved up 1</t>
        </is>
      </c>
      <c r="Y40" s="65" t="n"/>
      <c r="Z40" s="66" t="n">
        <v>4</v>
      </c>
      <c r="AA40" s="66" t="inlineStr">
        <is>
          <t>High</t>
        </is>
      </c>
      <c r="AB40" s="66" t="inlineStr">
        <is>
          <t>Core Contributor</t>
        </is>
      </c>
      <c r="AC40" s="66" t="inlineStr">
        <is>
          <t>Yes</t>
        </is>
      </c>
      <c r="AD40" s="66" t="inlineStr">
        <is>
          <t>No</t>
        </is>
      </c>
      <c r="AE40" s="66" t="inlineStr">
        <is>
          <t>Yes</t>
        </is>
      </c>
      <c r="AF40" s="66" t="n"/>
      <c r="AG40" s="66" t="n"/>
      <c r="AH40" s="66" t="inlineStr">
        <is>
          <t>Services Specialist</t>
        </is>
      </c>
      <c r="AI40" s="66" t="n"/>
      <c r="AJ40" s="66" t="n"/>
      <c r="AK40" s="66" t="n"/>
      <c r="AL40" s="66" t="inlineStr">
        <is>
          <t>Title to be standardized to : Senior Services Specialist</t>
        </is>
      </c>
      <c r="AM40"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40" s="19" t="n"/>
      <c r="AO40" s="19" t="n"/>
      <c r="AP40" s="19" t="n"/>
      <c r="AQ40" s="19" t="n"/>
    </row>
    <row r="41" ht="80" customHeight="1">
      <c r="A41" s="117" t="inlineStr">
        <is>
          <t>◂ Back</t>
        </is>
      </c>
      <c r="B41" s="17" t="inlineStr">
        <is>
          <t>Mapped</t>
        </is>
      </c>
      <c r="C41" s="59" t="inlineStr">
        <is>
          <t>CARBON</t>
        </is>
      </c>
      <c r="D41" s="17" t="inlineStr">
        <is>
          <t>IRIS0547</t>
        </is>
      </c>
      <c r="E41" s="17" t="inlineStr">
        <is>
          <t>Pradul Meshram</t>
        </is>
      </c>
      <c r="F41" s="17" t="inlineStr">
        <is>
          <t>Services</t>
        </is>
      </c>
      <c r="G41" s="17" t="inlineStr">
        <is>
          <t>Senior Financial Analyst</t>
        </is>
      </c>
      <c r="H41" s="17" t="inlineStr">
        <is>
          <t>Employee</t>
        </is>
      </c>
      <c r="I41" s="17" t="inlineStr">
        <is>
          <t>Active</t>
        </is>
      </c>
      <c r="J41" s="118" t="n">
        <v>40603</v>
      </c>
      <c r="K41" s="17" t="inlineStr">
        <is>
          <t>Priyanka Jadhav</t>
        </is>
      </c>
      <c r="L41" s="17" t="inlineStr">
        <is>
          <t>Europe - ESEF; UK - HMRC.</t>
        </is>
      </c>
      <c r="M41" s="67" t="inlineStr">
        <is>
          <t>0 years, 0 months, 0 days</t>
        </is>
      </c>
      <c r="N41" s="68" t="inlineStr">
        <is>
          <t>15 years, 5 months, 24 days</t>
        </is>
      </c>
      <c r="O41" s="68" t="inlineStr">
        <is>
          <t>15 years, 3 months, 19 days</t>
        </is>
      </c>
      <c r="P41" s="68" t="inlineStr">
        <is>
          <t>M.Com</t>
        </is>
      </c>
      <c r="Q41" s="68" t="inlineStr">
        <is>
          <t>XBRL Domain</t>
        </is>
      </c>
      <c r="R41" s="82" t="n">
        <v>20</v>
      </c>
      <c r="S41" s="83" t="inlineStr">
        <is>
          <t>• Role / sub-team: Services team Disclosure Manageme for Europe countries.</t>
        </is>
      </c>
      <c r="T41" s="83"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U41" s="83" t="inlineStr">
        <is>
          <t>• Current capabilities: Communication skills and; Tools / software used: Both.</t>
        </is>
      </c>
      <c r="V41" s="83" t="inlineStr">
        <is>
          <t>• Development priorities: No input received.
• Learning and Development Need: Highlight main points.</t>
        </is>
      </c>
      <c r="W41" s="83" t="inlineStr">
        <is>
          <t>• Key challenges: Product related queries.
• Support required: No input received.</t>
        </is>
      </c>
      <c r="X41" s="83" t="inlineStr">
        <is>
          <t>Complexity &amp; Expertise: A3: Processes DM and ESMA files/edits, tests releases on Dev/Stage/Live, suggests automations → matches the start
Autonomy &amp; Decision: A3: Gives release sign-off to Carbon/DM team from own testing; analyses documents independently → matches the start
Accountability &amp; Impact: A3: Own processed files and edits, plus sign-off of new product versions before release → matches the start
Leadership &amp; Strategy: A2: Manager note mentions doubt-solving and training of teammates; survey shows none → matches the start</t>
        </is>
      </c>
      <c r="Y41" s="65" t="n"/>
      <c r="Z41" s="66" t="n">
        <v>4</v>
      </c>
      <c r="AA41" s="66" t="inlineStr">
        <is>
          <t>High</t>
        </is>
      </c>
      <c r="AB41" s="66" t="inlineStr">
        <is>
          <t>Core Contributor</t>
        </is>
      </c>
      <c r="AC41" s="66" t="inlineStr">
        <is>
          <t>Yes</t>
        </is>
      </c>
      <c r="AD41" s="66" t="inlineStr">
        <is>
          <t>No</t>
        </is>
      </c>
      <c r="AE41" s="66" t="inlineStr">
        <is>
          <t>Yes</t>
        </is>
      </c>
      <c r="AF41" s="66" t="n"/>
      <c r="AG41" s="66" t="n"/>
      <c r="AH41" s="66" t="inlineStr">
        <is>
          <t>Senior Services Specialst</t>
        </is>
      </c>
      <c r="AI41" s="66" t="n"/>
      <c r="AJ41" s="66" t="n"/>
      <c r="AK41" s="66" t="n"/>
      <c r="AL41" s="66" t="inlineStr">
        <is>
          <t>Title to be standardized to: Senior Services Specialist</t>
        </is>
      </c>
      <c r="AM41"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41" s="19" t="n"/>
      <c r="AO41" s="19" t="n"/>
      <c r="AP41" s="19" t="n"/>
      <c r="AQ41" s="19" t="n"/>
    </row>
    <row r="42" ht="80" customHeight="1">
      <c r="A42" s="117" t="inlineStr">
        <is>
          <t>◂ Back</t>
        </is>
      </c>
      <c r="B42" s="17" t="inlineStr">
        <is>
          <t>Mapped</t>
        </is>
      </c>
      <c r="C42" s="59" t="inlineStr">
        <is>
          <t>CARBON</t>
        </is>
      </c>
      <c r="D42" s="17" t="inlineStr">
        <is>
          <t>IRIS0812</t>
        </is>
      </c>
      <c r="E42" s="17" t="inlineStr">
        <is>
          <t>Purva Shrivastava</t>
        </is>
      </c>
      <c r="F42" s="17" t="inlineStr">
        <is>
          <t>Services</t>
        </is>
      </c>
      <c r="G42" s="17" t="inlineStr">
        <is>
          <t>Senior Financial Analyst</t>
        </is>
      </c>
      <c r="H42" s="17" t="inlineStr">
        <is>
          <t>Employee</t>
        </is>
      </c>
      <c r="I42" s="17" t="inlineStr">
        <is>
          <t>Active</t>
        </is>
      </c>
      <c r="J42" s="118" t="n">
        <v>40756</v>
      </c>
      <c r="K42" s="17" t="inlineStr">
        <is>
          <t>Priyanka Jadhav</t>
        </is>
      </c>
      <c r="L42" s="17" t="inlineStr">
        <is>
          <t>Netherland - KVK; Europe - ESEF; Italy - Infocamere.</t>
        </is>
      </c>
      <c r="M42" s="67" t="inlineStr">
        <is>
          <t>1 years, 0 months, 0 days</t>
        </is>
      </c>
      <c r="N42" s="68" t="inlineStr">
        <is>
          <t>15 years, 0 months, 24 days</t>
        </is>
      </c>
      <c r="O42" s="68" t="inlineStr">
        <is>
          <t>15 years, 10 months, 19 days</t>
        </is>
      </c>
      <c r="P42" s="68" t="inlineStr">
        <is>
          <t>MBA</t>
        </is>
      </c>
      <c r="Q42" s="68" t="inlineStr">
        <is>
          <t>XBRL Domain</t>
        </is>
      </c>
      <c r="R42" s="82" t="n">
        <v>19</v>
      </c>
      <c r="S42" s="83" t="inlineStr">
        <is>
          <t>• Role / sub-team: Quality check analyst, Disclosure management, Infocamere, KVK, ESG documents processing.</t>
        </is>
      </c>
      <c r="T42" s="83"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U42" s="83" t="inlineStr">
        <is>
          <t>• Current capabilities: Work under pressure; Communication skills; time management; Tools / software used: Both.</t>
        </is>
      </c>
      <c r="V42" s="83" t="inlineStr">
        <is>
          <t>• Development priorities: No input received.
• Learning and Development Need: Timemanagement flexibilty; Multiple Process knowlge.</t>
        </is>
      </c>
      <c r="W42" s="83" t="inlineStr">
        <is>
          <t>• Key challenges: Tool issue; Query raised to CEM; Remote desktop issue; System issues.
• Support required: No input received.</t>
        </is>
      </c>
      <c r="X42" s="83" t="inlineStr">
        <is>
          <t>Complexity &amp; Expertise: A3: iXBRL conversion for KVK, ESG, ESEF, Infocamere; DM templates with Word-Excel linking; Deloitte billing; UAT → matches the start
Autonomy &amp; Decision: A2: States no independent decisions; runs billing and conversion steps to a set process → moved down 0.5
Accountability &amp; Impact: A3: Document quality; monthly Deloitte Italy billing counts that drive invoices; UAT sign-off → matches the start
Leadership &amp; Strategy: A3: Trains team members on Infocamere processing and solves their doubts → moved up 0.5</t>
        </is>
      </c>
      <c r="Y42" s="65" t="n"/>
      <c r="Z42" s="66" t="n">
        <v>3</v>
      </c>
      <c r="AA42" s="66" t="inlineStr">
        <is>
          <t>Medium</t>
        </is>
      </c>
      <c r="AB42" s="66" t="inlineStr">
        <is>
          <t>Core Contributor</t>
        </is>
      </c>
      <c r="AC42" s="66" t="inlineStr">
        <is>
          <t>No</t>
        </is>
      </c>
      <c r="AD42" s="66" t="inlineStr">
        <is>
          <t>No</t>
        </is>
      </c>
      <c r="AE42" s="66" t="inlineStr">
        <is>
          <t>Yes</t>
        </is>
      </c>
      <c r="AF42" s="66" t="n"/>
      <c r="AG42" s="66" t="n"/>
      <c r="AH42" s="66" t="inlineStr">
        <is>
          <t>Senior Services Specialst</t>
        </is>
      </c>
      <c r="AI42" s="66" t="n"/>
      <c r="AJ42" s="66" t="n"/>
      <c r="AK42" s="66" t="n"/>
      <c r="AL42" s="66" t="inlineStr">
        <is>
          <t>Title to be standardized to: Senior Services Specialist</t>
        </is>
      </c>
      <c r="AM42"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42" s="19" t="n"/>
      <c r="AO42" s="19" t="n"/>
      <c r="AP42" s="19" t="n"/>
      <c r="AQ42" s="19" t="n"/>
    </row>
    <row r="43" ht="80" customHeight="1">
      <c r="A43" s="117" t="inlineStr">
        <is>
          <t>◂ Back</t>
        </is>
      </c>
      <c r="B43" s="17" t="inlineStr">
        <is>
          <t>Mapped</t>
        </is>
      </c>
      <c r="C43" s="59" t="inlineStr">
        <is>
          <t>CARBON</t>
        </is>
      </c>
      <c r="D43" s="17" t="inlineStr">
        <is>
          <t>IRIS0882</t>
        </is>
      </c>
      <c r="E43" s="17" t="inlineStr">
        <is>
          <t>Rupesh Gaikwad</t>
        </is>
      </c>
      <c r="F43" s="17" t="inlineStr">
        <is>
          <t>Services</t>
        </is>
      </c>
      <c r="G43" s="17" t="inlineStr">
        <is>
          <t>Senior Financial Analyst</t>
        </is>
      </c>
      <c r="H43" s="17" t="inlineStr">
        <is>
          <t>Employee</t>
        </is>
      </c>
      <c r="I43" s="17" t="inlineStr">
        <is>
          <t>Active</t>
        </is>
      </c>
      <c r="J43" s="118" t="n">
        <v>40791</v>
      </c>
      <c r="K43" s="17" t="inlineStr">
        <is>
          <t>Priyanka Jadhav</t>
        </is>
      </c>
      <c r="L43" s="17" t="inlineStr">
        <is>
          <t>Netherland - KVK; Europe - ESEF; India - MCA; Italy - Infocamere.</t>
        </is>
      </c>
      <c r="M43" s="67" t="inlineStr">
        <is>
          <t>0 years, 0 months, 0 days</t>
        </is>
      </c>
      <c r="N43" s="68" t="inlineStr">
        <is>
          <t>14 years, 11 months, 20 days</t>
        </is>
      </c>
      <c r="O43" s="68" t="inlineStr">
        <is>
          <t>14 years, 9 months, 15 days</t>
        </is>
      </c>
      <c r="P43" s="68" t="inlineStr">
        <is>
          <t>B.Com</t>
        </is>
      </c>
      <c r="Q43" s="68" t="inlineStr">
        <is>
          <t>XBRL Domain</t>
        </is>
      </c>
      <c r="R43" s="82" t="n">
        <v>18</v>
      </c>
      <c r="S43" s="83" t="inlineStr">
        <is>
          <t>• Role / sub-team: Shift handling and XBRL tagging for EU, Mauritius and MCA market.</t>
        </is>
      </c>
      <c r="T43" s="83"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U43" s="83" t="inlineStr">
        <is>
          <t>• Current capabilities: Good communication; Tools / software used: Both.</t>
        </is>
      </c>
      <c r="V43" s="83" t="inlineStr">
        <is>
          <t>• Development priorities: No input received.
• Learning and Development Need: Flexibility and time mana.</t>
        </is>
      </c>
      <c r="W43" s="83" t="inlineStr">
        <is>
          <t>• Key challenges: Large documents size Netw.
• Support required: No input received.</t>
        </is>
      </c>
      <c r="X43" s="83" t="inlineStr">
        <is>
          <t>Complexity &amp; Expertise: A3: own survey / KRA answers · summarised by the rater; not quoted → matches the start
Autonomy &amp; Decision: B1: Assigns and reassigns work among shift team members → moved up 0.5
Accountability &amp; Impact: B1: own survey / KRA answers · summarised by the rater; not quoted → moved up 0.5
Leadership &amp; Strategy: B1: Shift lead: allocates tasks, manages handovers, leave and backup planning; no formal reports → moved up 1</t>
        </is>
      </c>
      <c r="Y43" s="65" t="n"/>
      <c r="Z43" s="66" t="n">
        <v>4</v>
      </c>
      <c r="AA43" s="66" t="inlineStr">
        <is>
          <t>High</t>
        </is>
      </c>
      <c r="AB43" s="66" t="inlineStr">
        <is>
          <t>Core Contributor</t>
        </is>
      </c>
      <c r="AC43" s="66" t="inlineStr">
        <is>
          <t>Yes</t>
        </is>
      </c>
      <c r="AD43" s="66" t="inlineStr">
        <is>
          <t>No</t>
        </is>
      </c>
      <c r="AE43" s="66" t="inlineStr">
        <is>
          <t>Yes</t>
        </is>
      </c>
      <c r="AF43" s="66" t="n"/>
      <c r="AG43" s="66" t="n"/>
      <c r="AH43" s="66" t="inlineStr">
        <is>
          <t>Senior Services Specialst</t>
        </is>
      </c>
      <c r="AI43" s="66" t="n"/>
      <c r="AJ43" s="66" t="n"/>
      <c r="AK43" s="66" t="n"/>
      <c r="AL43" s="66" t="inlineStr">
        <is>
          <t>Title to be standardized to: Senior Services Specialist</t>
        </is>
      </c>
      <c r="AM43"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43" s="19" t="n"/>
      <c r="AO43" s="19" t="n"/>
      <c r="AP43" s="19" t="n"/>
      <c r="AQ43" s="19" t="n"/>
    </row>
    <row r="44" ht="80" customHeight="1">
      <c r="A44" s="117" t="inlineStr">
        <is>
          <t>◂ Back</t>
        </is>
      </c>
      <c r="B44" s="17" t="inlineStr">
        <is>
          <t>Mapped</t>
        </is>
      </c>
      <c r="C44" s="59" t="inlineStr">
        <is>
          <t>CARBON</t>
        </is>
      </c>
      <c r="D44" s="17" t="inlineStr">
        <is>
          <t>IRIS0145</t>
        </is>
      </c>
      <c r="E44" s="17" t="inlineStr">
        <is>
          <t>Sunita Ram Singh</t>
        </is>
      </c>
      <c r="F44" s="17" t="inlineStr">
        <is>
          <t>Services</t>
        </is>
      </c>
      <c r="G44" s="17" t="inlineStr">
        <is>
          <t>Senior Financial Analyst</t>
        </is>
      </c>
      <c r="H44" s="17" t="inlineStr">
        <is>
          <t>Employee</t>
        </is>
      </c>
      <c r="I44" s="17" t="inlineStr">
        <is>
          <t>Active</t>
        </is>
      </c>
      <c r="J44" s="118" t="n">
        <v>39419</v>
      </c>
      <c r="K44" s="17" t="inlineStr">
        <is>
          <t>Priyanka Jadhav</t>
        </is>
      </c>
      <c r="L44" s="17" t="inlineStr">
        <is>
          <t>Europe - ESEF.</t>
        </is>
      </c>
      <c r="M44" s="67" t="inlineStr">
        <is>
          <t>0 years, 0 months, 0 days</t>
        </is>
      </c>
      <c r="N44" s="68" t="inlineStr">
        <is>
          <t>18 years, 8 months, 22 days</t>
        </is>
      </c>
      <c r="O44" s="68" t="inlineStr">
        <is>
          <t>18 years, 6 months, 17 days</t>
        </is>
      </c>
      <c r="P44" s="68" t="inlineStr">
        <is>
          <t>B.Com</t>
        </is>
      </c>
      <c r="Q44" s="68" t="inlineStr">
        <is>
          <t>XBRL Domain</t>
        </is>
      </c>
      <c r="R44" s="82" t="n">
        <v>20</v>
      </c>
      <c r="S44" s="83" t="inlineStr">
        <is>
          <t>• No input received.</t>
        </is>
      </c>
      <c r="T44" s="83"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U44" s="83" t="inlineStr">
        <is>
          <t>• Current capabilities: Accuracy of work time; Tools / software used: Disclosure Management - DM - Word editor.</t>
        </is>
      </c>
      <c r="V44" s="83" t="inlineStr">
        <is>
          <t>• Development priorities: No input received.
• Learning and Development Need: No input received.</t>
        </is>
      </c>
      <c r="W44" s="83" t="inlineStr">
        <is>
          <t>• Key challenges: No input received.
• Support required: No input received.</t>
        </is>
      </c>
      <c r="X44" s="83" t="inlineStr">
        <is>
          <t>Complexity &amp; Expertise: A3: Prepares and checks DM annual reports · Word/Excel, validates KVK, ESMA, Infocamere XBRL files → matches the start
Autonomy &amp; Decision: A2: Routine checking, formatting and minor corrections; major or client changes need CM approval → moved down 0.5
Accountability &amp; Impact: A2: Correctness of data checks and final report review; file goes to CM → moved down 0.5
Leadership &amp; Strategy: A1: No guiding or leading of others described → moved down 0.5</t>
        </is>
      </c>
      <c r="Y44" s="65" t="n"/>
      <c r="Z44" s="66" t="n">
        <v>3</v>
      </c>
      <c r="AA44" s="66" t="inlineStr">
        <is>
          <t>Medium</t>
        </is>
      </c>
      <c r="AB44" s="66" t="inlineStr">
        <is>
          <t>Core Contributor</t>
        </is>
      </c>
      <c r="AC44" s="66" t="inlineStr">
        <is>
          <t>No</t>
        </is>
      </c>
      <c r="AD44" s="66" t="inlineStr">
        <is>
          <t>No</t>
        </is>
      </c>
      <c r="AE44" s="66" t="inlineStr">
        <is>
          <t>Yes</t>
        </is>
      </c>
      <c r="AF44" s="66" t="n"/>
      <c r="AG44" s="66" t="n"/>
      <c r="AH44" s="66" t="inlineStr">
        <is>
          <t>Senior Services Specialst</t>
        </is>
      </c>
      <c r="AI44" s="66" t="n"/>
      <c r="AJ44" s="66" t="n"/>
      <c r="AK44" s="66" t="n"/>
      <c r="AL44" s="66" t="inlineStr">
        <is>
          <t>Title to be standardized to: Senior Services Specialist</t>
        </is>
      </c>
      <c r="AM44"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44" s="19" t="n"/>
      <c r="AO44" s="19" t="n"/>
      <c r="AP44" s="19" t="n"/>
      <c r="AQ44" s="19" t="n"/>
    </row>
    <row r="45" ht="80" customHeight="1">
      <c r="A45" s="117" t="inlineStr">
        <is>
          <t>◂ Back</t>
        </is>
      </c>
      <c r="B45" s="17" t="inlineStr">
        <is>
          <t>Mapped</t>
        </is>
      </c>
      <c r="C45" s="59" t="inlineStr">
        <is>
          <t>CARBON</t>
        </is>
      </c>
      <c r="D45" s="17" t="inlineStr">
        <is>
          <t>IRIS0128</t>
        </is>
      </c>
      <c r="E45" s="17" t="inlineStr">
        <is>
          <t>Supriya Thakur</t>
        </is>
      </c>
      <c r="F45" s="17" t="inlineStr">
        <is>
          <t>Services</t>
        </is>
      </c>
      <c r="G45" s="17" t="inlineStr">
        <is>
          <t>Financial Analyst</t>
        </is>
      </c>
      <c r="H45" s="17" t="inlineStr">
        <is>
          <t>Employee</t>
        </is>
      </c>
      <c r="I45" s="17" t="inlineStr">
        <is>
          <t>Active</t>
        </is>
      </c>
      <c r="J45" s="118" t="n">
        <v>39377</v>
      </c>
      <c r="K45" s="17" t="inlineStr">
        <is>
          <t>Priyanka Jadhav</t>
        </is>
      </c>
      <c r="L45" s="17" t="inlineStr">
        <is>
          <t>Europe - ESEF; Netherland - KVK; India - MCA.</t>
        </is>
      </c>
      <c r="M45" s="67" t="inlineStr">
        <is>
          <t>0 years, 0 months, 0 days</t>
        </is>
      </c>
      <c r="N45" s="68" t="inlineStr">
        <is>
          <t>18 years, 10 months, 3 days</t>
        </is>
      </c>
      <c r="O45" s="68" t="inlineStr">
        <is>
          <t>18 years, 7 months, 29 days</t>
        </is>
      </c>
      <c r="P45" s="68" t="inlineStr">
        <is>
          <t>B.Com</t>
        </is>
      </c>
      <c r="Q45" s="68" t="inlineStr">
        <is>
          <t>XBRL Domain</t>
        </is>
      </c>
      <c r="R45" s="82" t="n">
        <v>19</v>
      </c>
      <c r="S45" s="83" t="inlineStr">
        <is>
          <t>• Role / sub-team: XBRL Conversion Service.</t>
        </is>
      </c>
      <c r="T45" s="83" t="inlineStr">
        <is>
          <t>• Key responsibilities include: Tagging and QC of ESMA, KVK and MCA.
• Reported deliverables and outcomes include: Share with client.</t>
        </is>
      </c>
      <c r="U45" s="83" t="inlineStr">
        <is>
          <t>• Current capabilities: Time management; Tools / software used: Carbon [Teams chat].</t>
        </is>
      </c>
      <c r="V45" s="83" t="inlineStr">
        <is>
          <t>• Development priorities: No input received.
• Learning and Development Need: Time and work management.</t>
        </is>
      </c>
      <c r="W45" s="83" t="inlineStr">
        <is>
          <t>• Key challenges: Tool issue.
• Support required: No input received.</t>
        </is>
      </c>
      <c r="X45" s="83" t="inlineStr">
        <is>
          <t>Complexity &amp; Expertise: A3: Runs MCA, ESMA and KVK filings start to finish: tagging, QC, validations, client queries → moved up 0.5
Autonomy &amp; Decision: A2: No decisions stated; works to the defined filing process with QC and validation steps → matches the start
Accountability &amp; Impact: A3: Timely, accurate HTML/XML deliverables shared with the client; resolves client queries on MCA → moved up 0.5
Leadership &amp; Strategy: A1: No guiding or leading of others described → matches the start</t>
        </is>
      </c>
      <c r="Y45" s="65" t="n"/>
      <c r="Z45" s="66" t="n">
        <v>3</v>
      </c>
      <c r="AA45" s="66" t="inlineStr">
        <is>
          <t>Medium</t>
        </is>
      </c>
      <c r="AB45" s="66" t="inlineStr">
        <is>
          <t>Core Contributor</t>
        </is>
      </c>
      <c r="AC45" s="66" t="inlineStr">
        <is>
          <t>No</t>
        </is>
      </c>
      <c r="AD45" s="66" t="inlineStr">
        <is>
          <t>No</t>
        </is>
      </c>
      <c r="AE45" s="66" t="inlineStr">
        <is>
          <t>Yes</t>
        </is>
      </c>
      <c r="AF45" s="66" t="n"/>
      <c r="AG45" s="66" t="n"/>
      <c r="AH45" s="66" t="inlineStr">
        <is>
          <t>Services Specialist</t>
        </is>
      </c>
      <c r="AI45" s="66" t="n"/>
      <c r="AJ45" s="66" t="n"/>
      <c r="AK45" s="66" t="n"/>
      <c r="AL45" s="66" t="inlineStr">
        <is>
          <t>Title to be standardized to : Services Specialist</t>
        </is>
      </c>
      <c r="AM45"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45" s="19" t="n"/>
      <c r="AO45" s="19" t="n"/>
      <c r="AP45" s="19" t="n"/>
      <c r="AQ45" s="19" t="n"/>
    </row>
    <row r="46" ht="80" customHeight="1">
      <c r="A46" s="117" t="inlineStr">
        <is>
          <t>◂ Back</t>
        </is>
      </c>
      <c r="B46" s="17" t="inlineStr">
        <is>
          <t>Mapped</t>
        </is>
      </c>
      <c r="C46" s="59" t="inlineStr">
        <is>
          <t>CARBON</t>
        </is>
      </c>
      <c r="D46" s="17" t="inlineStr">
        <is>
          <t>IRIS0819</t>
        </is>
      </c>
      <c r="E46" s="17" t="inlineStr">
        <is>
          <t>Vikram Bangera</t>
        </is>
      </c>
      <c r="F46" s="17" t="inlineStr">
        <is>
          <t>Services</t>
        </is>
      </c>
      <c r="G46" s="17" t="inlineStr">
        <is>
          <t>Senior Financial Analyst</t>
        </is>
      </c>
      <c r="H46" s="17" t="inlineStr">
        <is>
          <t>Employee</t>
        </is>
      </c>
      <c r="I46" s="17" t="inlineStr">
        <is>
          <t>Active</t>
        </is>
      </c>
      <c r="J46" s="118" t="n">
        <v>40771</v>
      </c>
      <c r="K46" s="17" t="inlineStr">
        <is>
          <t>Priyanka Jadhav</t>
        </is>
      </c>
      <c r="L46" s="17" t="inlineStr">
        <is>
          <t>Europe - ESEF; UK - HMRC; Netherland - KVK.</t>
        </is>
      </c>
      <c r="M46" s="67" t="inlineStr">
        <is>
          <t>0 years, 6 months, 0 days</t>
        </is>
      </c>
      <c r="N46" s="68" t="inlineStr">
        <is>
          <t>15 years, 0 months, 9 days</t>
        </is>
      </c>
      <c r="O46" s="68" t="inlineStr">
        <is>
          <t>15 years, 4 months, 4 days</t>
        </is>
      </c>
      <c r="P46" s="68" t="inlineStr">
        <is>
          <t>B.Com</t>
        </is>
      </c>
      <c r="Q46" s="68" t="inlineStr">
        <is>
          <t>XBRL Domain</t>
        </is>
      </c>
      <c r="R46" s="82" t="n">
        <v>18</v>
      </c>
      <c r="S46" s="83" t="inlineStr">
        <is>
          <t>• Role / sub-team: Tagging Analyst, Disclosure management.</t>
        </is>
      </c>
      <c r="T46" s="83" t="inlineStr">
        <is>
          <t>• Key responsibilities include: DM file process, Tagging, Mail Monitoring, Testing Activity.
• Reported deliverables and outcomes include: DM file or Xbrl file to Customer Engagement team.</t>
        </is>
      </c>
      <c r="U46" s="83" t="inlineStr">
        <is>
          <t>• Current capabilities: Team Work; Tools / software used: Both.</t>
        </is>
      </c>
      <c r="V46" s="83" t="inlineStr">
        <is>
          <t>• Development priorities: No input received.
• Learning and Development Need: Time Management skills.</t>
        </is>
      </c>
      <c r="W46" s="83" t="inlineStr">
        <is>
          <t>• Key challenges: Remote desktop applicatio.
• Support required: No input received.</t>
        </is>
      </c>
      <c r="X46" s="83" t="inlineStr">
        <is>
          <t>Complexity &amp; Expertise: A3: DM report processing, XBRL tagging and analysis, validation, testing; shift-lead duty named → matches the start
Autonomy &amp; Decision: A3: Resolves routine tagging/disclosure issues, makes corrections, prioritises testing; raises other issues → matches the start
Accountability &amp; Impact: A2: Accuracy of own tagging, disclosure updates and testing results; output to Customer Engagement team → moved down 0.5
Leadership &amp; Strategy: A3: Lists shift-lead responsibility without detail; no formal reports → moved up 0.5</t>
        </is>
      </c>
      <c r="Y46" s="65" t="n"/>
      <c r="Z46" s="66" t="n">
        <v>3</v>
      </c>
      <c r="AA46" s="66" t="inlineStr">
        <is>
          <t>High</t>
        </is>
      </c>
      <c r="AB46" s="66" t="inlineStr">
        <is>
          <t>Core Contributor</t>
        </is>
      </c>
      <c r="AC46" s="66" t="inlineStr">
        <is>
          <t>Yes</t>
        </is>
      </c>
      <c r="AD46" s="66" t="inlineStr">
        <is>
          <t>No</t>
        </is>
      </c>
      <c r="AE46" s="66" t="inlineStr">
        <is>
          <t>Yes</t>
        </is>
      </c>
      <c r="AF46" s="66" t="n"/>
      <c r="AG46" s="66" t="n"/>
      <c r="AH46" s="66" t="inlineStr">
        <is>
          <t>Senior Services Specialst</t>
        </is>
      </c>
      <c r="AI46" s="66" t="n"/>
      <c r="AJ46" s="66" t="n"/>
      <c r="AK46" s="66" t="n"/>
      <c r="AL46" s="66" t="inlineStr">
        <is>
          <t>Title to be standardized to: Senior Services Specialist</t>
        </is>
      </c>
      <c r="AM46"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46" s="19" t="n"/>
      <c r="AO46" s="19" t="n"/>
      <c r="AP46" s="19" t="n"/>
      <c r="AQ46" s="19" t="n"/>
    </row>
    <row r="47" ht="80" customHeight="1">
      <c r="A47" s="117" t="inlineStr">
        <is>
          <t>◂ Back</t>
        </is>
      </c>
      <c r="B47" s="17" t="inlineStr">
        <is>
          <t>Mapped</t>
        </is>
      </c>
      <c r="C47" s="59" t="inlineStr">
        <is>
          <t>CARBON</t>
        </is>
      </c>
      <c r="D47" s="17" t="inlineStr">
        <is>
          <t>IRIS0506</t>
        </is>
      </c>
      <c r="E47" s="17" t="inlineStr">
        <is>
          <t>Shailesh Kumar Sharma</t>
        </is>
      </c>
      <c r="F47" s="17" t="inlineStr">
        <is>
          <t>Services</t>
        </is>
      </c>
      <c r="G47" s="17" t="inlineStr">
        <is>
          <t>Process Manager</t>
        </is>
      </c>
      <c r="H47" s="17" t="inlineStr">
        <is>
          <t>Employee</t>
        </is>
      </c>
      <c r="I47" s="17" t="inlineStr">
        <is>
          <t>Active</t>
        </is>
      </c>
      <c r="J47" s="118" t="n">
        <v>40553</v>
      </c>
      <c r="K47" s="17" t="inlineStr">
        <is>
          <t>Shashikant Mudaliar</t>
        </is>
      </c>
      <c r="L47" s="17" t="inlineStr">
        <is>
          <t>UK - HMRC; Europe - ESEF.</t>
        </is>
      </c>
      <c r="M47" s="67" t="inlineStr">
        <is>
          <t>0 years, 4 months, 0 days</t>
        </is>
      </c>
      <c r="N47" s="68" t="inlineStr">
        <is>
          <t>15 years, 7 months, 15 days</t>
        </is>
      </c>
      <c r="O47" s="68" t="inlineStr">
        <is>
          <t>15 years, 9 months, 10 days</t>
        </is>
      </c>
      <c r="P47" s="68" t="inlineStr">
        <is>
          <t>B.Com</t>
        </is>
      </c>
      <c r="Q47" s="68" t="inlineStr">
        <is>
          <t>XBRL Domain</t>
        </is>
      </c>
      <c r="R47" s="82" t="n">
        <v>20</v>
      </c>
      <c r="S47" s="83" t="inlineStr">
        <is>
          <t>• Role / sub-team: XBRL Service as Pmo.</t>
        </is>
      </c>
      <c r="T47" s="83"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U47" s="83" t="inlineStr">
        <is>
          <t>• Current capabilities: Han; Time management; Tools / software used: Carbon.</t>
        </is>
      </c>
      <c r="V47" s="83" t="inlineStr">
        <is>
          <t>• Development priorities: No input received.
• Learning and Development Need: Managing Multiple tasks.</t>
        </is>
      </c>
      <c r="W47" s="83" t="inlineStr">
        <is>
          <t>• Key challenges: No input received.
• Support required: No input received.</t>
        </is>
      </c>
      <c r="X47" s="83" t="inlineStr">
        <is>
          <t>Complexity &amp; Expertise: A3: PMO coordination: tracks project status, handles amendments, client coordination, billing; no technical problem-solving described → moved down 1
Autonomy &amp; Decision: B2: Allocates team work, tracks projects and coordinates delivery with clients independently → matches the start
Accountability &amp; Impact: B2: own survey / KRA answers · summarised by the rater; not quoted → moved down 0.5
Leadership &amp; Strategy: B1: Five direct reports; team management and work monitoring → moved down 1</t>
        </is>
      </c>
      <c r="Y47" s="65" t="n"/>
      <c r="Z47" s="66" t="n">
        <v>3</v>
      </c>
      <c r="AA47" s="66" t="inlineStr">
        <is>
          <t>Medium</t>
        </is>
      </c>
      <c r="AB47" s="66" t="inlineStr">
        <is>
          <t>Core Contributor</t>
        </is>
      </c>
      <c r="AC47" s="66" t="inlineStr">
        <is>
          <t>No</t>
        </is>
      </c>
      <c r="AD47" s="66" t="inlineStr">
        <is>
          <t>No</t>
        </is>
      </c>
      <c r="AE47" s="66" t="inlineStr">
        <is>
          <t>Yes</t>
        </is>
      </c>
      <c r="AF47" s="66" t="n"/>
      <c r="AG47" s="66" t="n"/>
      <c r="AH47" s="66" t="inlineStr">
        <is>
          <t>Manager Services</t>
        </is>
      </c>
      <c r="AI47" s="66" t="n"/>
      <c r="AJ47" s="66" t="n"/>
      <c r="AK47" s="66" t="n"/>
      <c r="AL47" s="66" t="inlineStr">
        <is>
          <t>Title to be standardized to Manager Services</t>
        </is>
      </c>
      <c r="AM47" s="18"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AN47" s="19" t="n"/>
      <c r="AO47" s="19" t="n"/>
      <c r="AP47" s="19" t="n"/>
      <c r="AQ47" s="19" t="inlineStr">
        <is>
          <t>allocation of files,</t>
        </is>
      </c>
    </row>
    <row r="48" ht="80" customHeight="1">
      <c r="A48" s="117" t="inlineStr">
        <is>
          <t>◂ Back</t>
        </is>
      </c>
      <c r="B48" s="17" t="inlineStr">
        <is>
          <t>Mapped</t>
        </is>
      </c>
      <c r="C48" s="59" t="inlineStr">
        <is>
          <t>CARBON</t>
        </is>
      </c>
      <c r="D48" s="17" t="inlineStr">
        <is>
          <t>IRIS0530</t>
        </is>
      </c>
      <c r="E48" s="17" t="inlineStr">
        <is>
          <t>Vipul Kurhade</t>
        </is>
      </c>
      <c r="F48" s="17" t="inlineStr">
        <is>
          <t>Services</t>
        </is>
      </c>
      <c r="G48" s="17" t="inlineStr">
        <is>
          <t>Senior Financial Analyst</t>
        </is>
      </c>
      <c r="H48" s="17" t="inlineStr">
        <is>
          <t>Employee</t>
        </is>
      </c>
      <c r="I48" s="17" t="inlineStr">
        <is>
          <t>Active</t>
        </is>
      </c>
      <c r="J48" s="118" t="n">
        <v>40575</v>
      </c>
      <c r="K48" s="17" t="inlineStr">
        <is>
          <t>Shailesh Kumar Sharma</t>
        </is>
      </c>
      <c r="L48" s="17" t="inlineStr">
        <is>
          <t>No input received.</t>
        </is>
      </c>
      <c r="M48" s="67" t="inlineStr">
        <is>
          <t>1 years, 0 months, 0 days</t>
        </is>
      </c>
      <c r="N48" s="68" t="inlineStr">
        <is>
          <t>15 years, 6 months, 24 days</t>
        </is>
      </c>
      <c r="O48" s="68" t="inlineStr">
        <is>
          <t>16 years, 4 months, 19 days</t>
        </is>
      </c>
      <c r="P48" s="68" t="inlineStr">
        <is>
          <t>B.Com</t>
        </is>
      </c>
      <c r="Q48" s="68" t="inlineStr">
        <is>
          <t>XBRL Domain</t>
        </is>
      </c>
      <c r="R48" s="82" t="n">
        <v>20</v>
      </c>
      <c r="S48" s="83" t="inlineStr">
        <is>
          <t>• Role / sub-team: Team Lead / PMO - UK conversion team · role inferred from description.</t>
        </is>
      </c>
      <c r="T48" s="83"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U48" s="83" t="inlineStr">
        <is>
          <t>• Current capabilities: Input not given by Participant; Tools / software used: Carbon.</t>
        </is>
      </c>
      <c r="V48" s="83" t="inlineStr">
        <is>
          <t>• Development priorities: No input received.
• Learning and Development Need: No input received.</t>
        </is>
      </c>
      <c r="W48" s="83" t="inlineStr">
        <is>
          <t>• Key challenges: No input received.
• Support required: No input received.</t>
        </is>
      </c>
      <c r="X48" s="83" t="inlineStr">
        <is>
          <t>Complexity &amp; Expertise: A3: Quality-checks UK iXBRL files, finds tagging errors and suggests corrections; also tracks team deliverables → matches the start
Autonomy &amp; Decision: A2: Performs QC, reports errors, suggests corrections and prioritises assigned files; no wider calls stated → moved down 0.5
Accountability &amp; Impact: A3: Accuracy of UK iXBRL QC and delivery deadlines; errors cause client reporting issues → moved down 0.5
Leadership &amp; Strategy: A3: Monitors team members' status and upcoming deliverables; 'assists' coordination, four reports → moved down 0.5</t>
        </is>
      </c>
      <c r="Y48" s="65" t="n"/>
      <c r="Z48" s="66" t="n">
        <v>4</v>
      </c>
      <c r="AA48" s="66" t="inlineStr">
        <is>
          <t>High</t>
        </is>
      </c>
      <c r="AB48" s="66" t="inlineStr">
        <is>
          <t>Core Contributor</t>
        </is>
      </c>
      <c r="AC48" s="66" t="inlineStr">
        <is>
          <t>Yes</t>
        </is>
      </c>
      <c r="AD48" s="66" t="inlineStr">
        <is>
          <t>No</t>
        </is>
      </c>
      <c r="AE48" s="66" t="inlineStr">
        <is>
          <t>Yes</t>
        </is>
      </c>
      <c r="AF48" s="66" t="n"/>
      <c r="AG48" s="66" t="n"/>
      <c r="AH48" s="66" t="inlineStr">
        <is>
          <t>Professional Service Lead</t>
        </is>
      </c>
      <c r="AI48" s="66" t="n"/>
      <c r="AJ48" s="66" t="n"/>
      <c r="AK48" s="66" t="n"/>
      <c r="AL48" s="66" t="inlineStr">
        <is>
          <t>Title to be standardized: Professional Services Lead</t>
        </is>
      </c>
      <c r="AM48"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48" s="19" t="n"/>
      <c r="AO48" s="19" t="n"/>
      <c r="AP48" s="19" t="n"/>
      <c r="AQ48" s="19" t="n"/>
    </row>
    <row r="49" ht="80" customHeight="1">
      <c r="A49" s="117" t="inlineStr">
        <is>
          <t>◂ Back</t>
        </is>
      </c>
      <c r="B49" s="17" t="inlineStr">
        <is>
          <t>Mapped</t>
        </is>
      </c>
      <c r="C49" s="59" t="inlineStr">
        <is>
          <t>CARBON</t>
        </is>
      </c>
      <c r="D49" s="17" t="inlineStr">
        <is>
          <t>IRIS0415</t>
        </is>
      </c>
      <c r="E49" s="17" t="inlineStr">
        <is>
          <t>Amol Keskar</t>
        </is>
      </c>
      <c r="F49" s="17" t="inlineStr">
        <is>
          <t>Services</t>
        </is>
      </c>
      <c r="G49" s="17" t="inlineStr">
        <is>
          <t>Financial Analyst</t>
        </is>
      </c>
      <c r="H49" s="17" t="inlineStr">
        <is>
          <t>Employee</t>
        </is>
      </c>
      <c r="I49" s="17" t="inlineStr">
        <is>
          <t>Active</t>
        </is>
      </c>
      <c r="J49" s="118" t="n">
        <v>40448</v>
      </c>
      <c r="K49" s="17" t="inlineStr">
        <is>
          <t>Vipul Kurhade</t>
        </is>
      </c>
      <c r="L49" s="17" t="inlineStr">
        <is>
          <t>UK.</t>
        </is>
      </c>
      <c r="M49" s="67" t="inlineStr">
        <is>
          <t>0 years, 0 months, 0 days</t>
        </is>
      </c>
      <c r="N49" s="68" t="inlineStr">
        <is>
          <t>15 years, 10 months, 29 days</t>
        </is>
      </c>
      <c r="O49" s="68" t="inlineStr">
        <is>
          <t>15 years, 8 months, 24 days</t>
        </is>
      </c>
      <c r="P49" s="68" t="inlineStr">
        <is>
          <t>B.Com</t>
        </is>
      </c>
      <c r="Q49" s="68" t="inlineStr">
        <is>
          <t>XBRL Domain</t>
        </is>
      </c>
      <c r="R49" s="82" t="n">
        <v>19</v>
      </c>
      <c r="S49" s="83"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T49" s="83"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U49" s="83" t="inlineStr">
        <is>
          <t>• Current capabilities: Using xbrl taxonomies.
• Tools / software used: Carbon Tool.
• Workload: Rated a moderate load · 3/5 in a typical week.
• Judgment/way of working: Same as everyone else.</t>
        </is>
      </c>
      <c r="V49" s="83" t="inlineStr">
        <is>
          <t>• Development priorities: Knowledge of different xbrl taxonomies which are used for tagging.
• Learning and Development Need: Training of xbrl taxonomy. Same as everyone else; NA.
• Role evolving toward: Different tools.</t>
        </is>
      </c>
      <c r="W49" s="83" t="inlineStr">
        <is>
          <t>• Key challenges: NA.
• Support required: It is perfect.</t>
        </is>
      </c>
      <c r="X49" s="83" t="inlineStr">
        <is>
          <t>Complexity &amp; Expertise: A2: Tags UK financial statements and footnotes from the taxonomy in Carbon → matches the start
Autonomy &amp; Decision: A2: Only decision named is creating the HTML project → matches the start
Accountability &amp; Impact: A2: Own tagging and project creation; errors cause quality issues in files → matches the start
Leadership &amp; Strategy: A1: No guidance of others described; 'same work as everyone' → matches the start</t>
        </is>
      </c>
      <c r="Y49" s="65" t="n"/>
      <c r="Z49" s="66" t="n">
        <v>3</v>
      </c>
      <c r="AA49" s="66" t="inlineStr">
        <is>
          <t>Medium</t>
        </is>
      </c>
      <c r="AB49" s="66" t="inlineStr">
        <is>
          <t>Core Contributor</t>
        </is>
      </c>
      <c r="AC49" s="66" t="inlineStr">
        <is>
          <t>No</t>
        </is>
      </c>
      <c r="AD49" s="66" t="inlineStr">
        <is>
          <t>No</t>
        </is>
      </c>
      <c r="AE49" s="66" t="inlineStr">
        <is>
          <t>Yes</t>
        </is>
      </c>
      <c r="AF49" s="66" t="n"/>
      <c r="AG49" s="66" t="n"/>
      <c r="AH49" s="66" t="inlineStr">
        <is>
          <t>Services Specialist</t>
        </is>
      </c>
      <c r="AI49" s="66" t="n"/>
      <c r="AJ49" s="66" t="n"/>
      <c r="AK49" s="66" t="n"/>
      <c r="AL49" s="66" t="inlineStr">
        <is>
          <t>Title to be standardized to : Services Specialist</t>
        </is>
      </c>
      <c r="AM49"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49" s="19" t="n"/>
      <c r="AO49" s="19" t="n"/>
      <c r="AP49" s="19" t="n"/>
      <c r="AQ49" s="19" t="n"/>
    </row>
    <row r="50" ht="80" customHeight="1">
      <c r="A50" s="117" t="inlineStr">
        <is>
          <t>◂ Back</t>
        </is>
      </c>
      <c r="B50" s="17" t="inlineStr">
        <is>
          <t>Mapped</t>
        </is>
      </c>
      <c r="C50" s="59" t="inlineStr">
        <is>
          <t>CARBON</t>
        </is>
      </c>
      <c r="D50" s="17" t="inlineStr">
        <is>
          <t>IRIS0566</t>
        </is>
      </c>
      <c r="E50" s="17" t="inlineStr">
        <is>
          <t>Dipak Warkhade</t>
        </is>
      </c>
      <c r="F50" s="17" t="inlineStr">
        <is>
          <t>Services</t>
        </is>
      </c>
      <c r="G50" s="17" t="inlineStr">
        <is>
          <t>Financial Analyst</t>
        </is>
      </c>
      <c r="H50" s="17" t="inlineStr">
        <is>
          <t>Employee</t>
        </is>
      </c>
      <c r="I50" s="17" t="inlineStr">
        <is>
          <t>Active</t>
        </is>
      </c>
      <c r="J50" s="118" t="n">
        <v>40630</v>
      </c>
      <c r="K50" s="17" t="inlineStr">
        <is>
          <t>Vipul Kurhade</t>
        </is>
      </c>
      <c r="L50" s="17" t="inlineStr">
        <is>
          <t>Nigeria - CBN; Europe - ESEF; South Africa - CIPC; UK - HMRC.</t>
        </is>
      </c>
      <c r="M50" s="67" t="inlineStr">
        <is>
          <t>0 years, 0 months, 0 days</t>
        </is>
      </c>
      <c r="N50" s="68" t="inlineStr">
        <is>
          <t>15 years, 4 months, 28 days</t>
        </is>
      </c>
      <c r="O50" s="68" t="inlineStr">
        <is>
          <t>15 years, 2 months, 23 days</t>
        </is>
      </c>
      <c r="P50" s="68" t="inlineStr">
        <is>
          <t>B.Com</t>
        </is>
      </c>
      <c r="Q50" s="68" t="inlineStr">
        <is>
          <t>XBRL Domain</t>
        </is>
      </c>
      <c r="R50" s="82" t="n">
        <v>20</v>
      </c>
      <c r="S50" s="83" t="inlineStr">
        <is>
          <t>• Role / sub-team: ESMA and CIPC.</t>
        </is>
      </c>
      <c r="T50" s="83" t="inlineStr">
        <is>
          <t>• Key responsibilities include: Formatting, tagging, validation Qc: review, rendering.
• Reported deliverables and outcomes include: After tagging: Qc team Final files: PMO.</t>
        </is>
      </c>
      <c r="U50" s="83" t="inlineStr">
        <is>
          <t>• Current capabilities: Tagging speed.</t>
        </is>
      </c>
      <c r="V50" s="83" t="inlineStr">
        <is>
          <t>• Development priorities: No input received.
• Learning and Development Need: Doubts solving sessions.</t>
        </is>
      </c>
      <c r="W50" s="83" t="inlineStr">
        <is>
          <t>• Key challenges: No input received.
• Support required: No input received.</t>
        </is>
      </c>
      <c r="X50" s="83" t="inlineStr">
        <is>
          <t>Complexity &amp; Expertise: A2: Formats, tags, reviews and validates files for ESMA, CIPC and HMRC to a set process → matches the start
Autonomy &amp; Decision: A2: Decides tagging, review and validation on own files; output goes to QC team → matches the start
Accountability &amp; Impact: A2: Own mapping, tagging and validation; errors return as client amendments → matches the start
Leadership &amp; Strategy: A1: No guidance or leadership of others described → matches the start</t>
        </is>
      </c>
      <c r="Y50" s="65" t="n"/>
      <c r="Z50" s="66" t="n">
        <v>3</v>
      </c>
      <c r="AA50" s="66" t="inlineStr">
        <is>
          <t>Medium</t>
        </is>
      </c>
      <c r="AB50" s="66" t="inlineStr">
        <is>
          <t>Core Contributor</t>
        </is>
      </c>
      <c r="AC50" s="66" t="inlineStr">
        <is>
          <t>No</t>
        </is>
      </c>
      <c r="AD50" s="66" t="inlineStr">
        <is>
          <t>No</t>
        </is>
      </c>
      <c r="AE50" s="66" t="inlineStr">
        <is>
          <t>Yes</t>
        </is>
      </c>
      <c r="AF50" s="66" t="n"/>
      <c r="AG50" s="66" t="n"/>
      <c r="AH50" s="66" t="inlineStr">
        <is>
          <t>Services Specialist</t>
        </is>
      </c>
      <c r="AI50" s="66" t="n"/>
      <c r="AJ50" s="66" t="n"/>
      <c r="AK50" s="66" t="n"/>
      <c r="AL50" s="66" t="inlineStr">
        <is>
          <t>Title to be standardized to : Services Specialist</t>
        </is>
      </c>
      <c r="AM50"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0" s="19" t="n"/>
      <c r="AO50" s="19" t="n"/>
      <c r="AP50" s="19" t="n"/>
      <c r="AQ50" s="19" t="n"/>
    </row>
    <row r="51" ht="80" customHeight="1">
      <c r="A51" s="117" t="inlineStr">
        <is>
          <t>◂ Back</t>
        </is>
      </c>
      <c r="B51" s="17" t="inlineStr">
        <is>
          <t>Mapped</t>
        </is>
      </c>
      <c r="C51" s="59" t="inlineStr">
        <is>
          <t>CARBON</t>
        </is>
      </c>
      <c r="D51" s="17" t="inlineStr">
        <is>
          <t>IRIS1607</t>
        </is>
      </c>
      <c r="E51" s="17" t="inlineStr">
        <is>
          <t>Payal Gala</t>
        </is>
      </c>
      <c r="F51" s="17" t="inlineStr">
        <is>
          <t>Services</t>
        </is>
      </c>
      <c r="G51" s="17" t="inlineStr">
        <is>
          <t>Senior Financial Analyst</t>
        </is>
      </c>
      <c r="H51" s="17" t="inlineStr">
        <is>
          <t>Employee</t>
        </is>
      </c>
      <c r="I51" s="17" t="inlineStr">
        <is>
          <t>Active</t>
        </is>
      </c>
      <c r="J51" s="118" t="n">
        <v>42697</v>
      </c>
      <c r="K51" s="17" t="inlineStr">
        <is>
          <t>Vipul Kurhade</t>
        </is>
      </c>
      <c r="L51" s="17" t="inlineStr">
        <is>
          <t>No input received.</t>
        </is>
      </c>
      <c r="M51" s="67" t="inlineStr">
        <is>
          <t>6 years, 0 months, 0 days</t>
        </is>
      </c>
      <c r="N51" s="68" t="inlineStr">
        <is>
          <t>9 years, 9 months, 2 days</t>
        </is>
      </c>
      <c r="O51" s="68" t="inlineStr">
        <is>
          <t>15 years, 6 months, 28 days</t>
        </is>
      </c>
      <c r="P51" s="68" t="inlineStr">
        <is>
          <t>B.Com</t>
        </is>
      </c>
      <c r="Q51" s="68" t="inlineStr">
        <is>
          <t>XBRL Domain</t>
        </is>
      </c>
      <c r="R51" s="82" t="n">
        <v>20</v>
      </c>
      <c r="S51" s="83" t="inlineStr">
        <is>
          <t>• No input received.</t>
        </is>
      </c>
      <c r="T51" s="83" t="inlineStr">
        <is>
          <t>• No input received.</t>
        </is>
      </c>
      <c r="U51" s="83" t="inlineStr">
        <is>
          <t>• Current capabilities: Input not given by Participant; Tools / software used: Carbon.</t>
        </is>
      </c>
      <c r="V51" s="83" t="inlineStr">
        <is>
          <t>• Development priorities: No input received.
• Learning and Development Need: No input received.</t>
        </is>
      </c>
      <c r="W51" s="83" t="inlineStr">
        <is>
          <t>• Key challenges: No input received.
• Support required: No input received.</t>
        </is>
      </c>
      <c r="X51" s="83" t="inlineStr">
        <is>
          <t>Complexity &amp; Expertise: A3: Tags iXBRL files including complex ones for a quality-strict HMRC customer → matches the start
Autonomy &amp; Decision: A2: Only decision named is how to tag complex files → moved down 0.5
Accountability &amp; Impact: A2: Accuracy of own tagging output → moved down 0.5
Leadership &amp; Strategy: A1: 'I guide iXBRL tagging' stated once; no people or team described → moved down 0.5</t>
        </is>
      </c>
      <c r="Y51" s="65" t="n"/>
      <c r="Z51" s="66" t="n">
        <v>3</v>
      </c>
      <c r="AA51" s="66" t="inlineStr">
        <is>
          <t>Medium</t>
        </is>
      </c>
      <c r="AB51" s="66" t="inlineStr">
        <is>
          <t>Core Contributor</t>
        </is>
      </c>
      <c r="AC51" s="66" t="inlineStr">
        <is>
          <t>No</t>
        </is>
      </c>
      <c r="AD51" s="66" t="inlineStr">
        <is>
          <t>No</t>
        </is>
      </c>
      <c r="AE51" s="66" t="inlineStr">
        <is>
          <t>Yes</t>
        </is>
      </c>
      <c r="AF51" s="66" t="n"/>
      <c r="AG51" s="66" t="n"/>
      <c r="AH51" s="66" t="inlineStr">
        <is>
          <t>Senior Services Specialst</t>
        </is>
      </c>
      <c r="AI51" s="66" t="n"/>
      <c r="AJ51" s="66" t="n"/>
      <c r="AK51" s="66" t="n"/>
      <c r="AL51" s="66" t="inlineStr">
        <is>
          <t>Title to be standardized to: Senior Services Specialist</t>
        </is>
      </c>
      <c r="AM51"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1" s="19" t="n"/>
      <c r="AO51" s="19" t="n"/>
      <c r="AP51" s="19" t="n"/>
      <c r="AQ51" s="19" t="n"/>
    </row>
    <row r="52" ht="80" customHeight="1">
      <c r="A52" s="117" t="inlineStr">
        <is>
          <t>◂ Back</t>
        </is>
      </c>
      <c r="B52" s="17" t="inlineStr">
        <is>
          <t>Mapped</t>
        </is>
      </c>
      <c r="C52" s="59" t="inlineStr">
        <is>
          <t>CARBON</t>
        </is>
      </c>
      <c r="D52" s="17" t="inlineStr">
        <is>
          <t>IRIS0222</t>
        </is>
      </c>
      <c r="E52" s="17" t="inlineStr">
        <is>
          <t>Prerna Savaratkar</t>
        </is>
      </c>
      <c r="F52" s="17" t="inlineStr">
        <is>
          <t>Services</t>
        </is>
      </c>
      <c r="G52" s="17" t="inlineStr">
        <is>
          <t>Financial Analyst</t>
        </is>
      </c>
      <c r="H52" s="17" t="inlineStr">
        <is>
          <t>Employee</t>
        </is>
      </c>
      <c r="I52" s="17" t="inlineStr">
        <is>
          <t>Active</t>
        </is>
      </c>
      <c r="J52" s="118" t="n">
        <v>39722</v>
      </c>
      <c r="K52" s="17" t="inlineStr">
        <is>
          <t>Vipul Kurhade</t>
        </is>
      </c>
      <c r="L52" s="17" t="inlineStr">
        <is>
          <t>UK - HMRC.</t>
        </is>
      </c>
      <c r="M52" s="67" t="inlineStr">
        <is>
          <t>0 years, 0 months, 0 days</t>
        </is>
      </c>
      <c r="N52" s="68" t="inlineStr">
        <is>
          <t>17 years, 10 months, 24 days</t>
        </is>
      </c>
      <c r="O52" s="68" t="inlineStr">
        <is>
          <t>17 years, 8 months, 19 days</t>
        </is>
      </c>
      <c r="P52" s="68" t="inlineStr">
        <is>
          <t>B.Com</t>
        </is>
      </c>
      <c r="Q52" s="68" t="inlineStr">
        <is>
          <t>XBRL Domain</t>
        </is>
      </c>
      <c r="R52" s="82" t="n">
        <v>19</v>
      </c>
      <c r="S52" s="83" t="inlineStr">
        <is>
          <t>• Role / sub-team: Tagging Ixbrl - uk.</t>
        </is>
      </c>
      <c r="T52" s="83" t="inlineStr">
        <is>
          <t>• Key responsibilities include: Downloads allocated files, loads and formats them in Carbon, completes tagging, and forwards to QC.
• Reported deliverables and outcomes include: After Tagging don, files share with QC analysts.</t>
        </is>
      </c>
      <c r="U52" s="83" t="inlineStr">
        <is>
          <t>• Current capabilities: Time management; Tools / software used: HTML - Editor | Carbon [Teams chat].</t>
        </is>
      </c>
      <c r="V52" s="83" t="inlineStr">
        <is>
          <t>• Development priorities: No input received.
• Learning and Development Need: Setting a realistic goal.</t>
        </is>
      </c>
      <c r="W52" s="83" t="inlineStr">
        <is>
          <t>• Key challenges: No input received.
• Support required: No input received.</t>
        </is>
      </c>
      <c r="X52" s="83" t="inlineStr">
        <is>
          <t>Complexity &amp; Expertise: A3: Tags average, complex and special-case UK files · charity, banking, insurance; formatting, validation → moved up 0.5
Autonomy &amp; Decision: A2: Resolves routine errors within guidelines, with a team member's approval; files go to QC → matches the start
Accountability &amp; Impact: A2: Accuracy and timeliness of own tagged files, which pass to QC analysts → matches the start
Leadership &amp; Strategy: A1: Discusses calls with the team; no guidance of others described → matches the start</t>
        </is>
      </c>
      <c r="Y52" s="65" t="n"/>
      <c r="Z52" s="66" t="n">
        <v>3</v>
      </c>
      <c r="AA52" s="66" t="inlineStr">
        <is>
          <t>Medium</t>
        </is>
      </c>
      <c r="AB52" s="66" t="inlineStr">
        <is>
          <t>Core Contributor</t>
        </is>
      </c>
      <c r="AC52" s="66" t="inlineStr">
        <is>
          <t>No</t>
        </is>
      </c>
      <c r="AD52" s="66" t="inlineStr">
        <is>
          <t>No</t>
        </is>
      </c>
      <c r="AE52" s="66" t="inlineStr">
        <is>
          <t>Yes</t>
        </is>
      </c>
      <c r="AF52" s="66" t="n"/>
      <c r="AG52" s="66" t="n"/>
      <c r="AH52" s="66" t="inlineStr">
        <is>
          <t>Services Specialist</t>
        </is>
      </c>
      <c r="AI52" s="66" t="n"/>
      <c r="AJ52" s="66" t="n"/>
      <c r="AK52" s="66" t="n"/>
      <c r="AL52" s="66" t="inlineStr">
        <is>
          <t>Title to be standardized to : Services Specialist</t>
        </is>
      </c>
      <c r="AM52"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2" s="19" t="n"/>
      <c r="AO52" s="19" t="n"/>
      <c r="AP52" s="19" t="n"/>
      <c r="AQ52" s="19" t="n"/>
    </row>
    <row r="53" ht="80" customHeight="1">
      <c r="A53" s="117" t="inlineStr">
        <is>
          <t>◂ Back</t>
        </is>
      </c>
      <c r="B53" s="17" t="inlineStr">
        <is>
          <t>Mapped</t>
        </is>
      </c>
      <c r="C53" s="59" t="inlineStr">
        <is>
          <t>CARBON</t>
        </is>
      </c>
      <c r="D53" s="17" t="inlineStr">
        <is>
          <t>IRIS0474</t>
        </is>
      </c>
      <c r="E53" s="17" t="inlineStr">
        <is>
          <t>Kiran Mane</t>
        </is>
      </c>
      <c r="F53" s="17" t="inlineStr">
        <is>
          <t>Services</t>
        </is>
      </c>
      <c r="G53" s="17" t="inlineStr">
        <is>
          <t>Financial Analyst</t>
        </is>
      </c>
      <c r="H53" s="17" t="inlineStr">
        <is>
          <t>Employee</t>
        </is>
      </c>
      <c r="I53" s="17" t="inlineStr">
        <is>
          <t>Active</t>
        </is>
      </c>
      <c r="J53" s="118" t="n">
        <v>40512</v>
      </c>
      <c r="K53" s="17" t="inlineStr">
        <is>
          <t>Shailesh Kumar Sharma</t>
        </is>
      </c>
      <c r="L53" s="17" t="inlineStr">
        <is>
          <t>UK - HMRC; Europe - ESEF.</t>
        </is>
      </c>
      <c r="M53" s="67" t="inlineStr">
        <is>
          <t>0 years, 0 months, 0 days</t>
        </is>
      </c>
      <c r="N53" s="68" t="inlineStr">
        <is>
          <t>15 years, 8 months, 26 days</t>
        </is>
      </c>
      <c r="O53" s="68" t="inlineStr">
        <is>
          <t>15 years, 6 months, 21 days</t>
        </is>
      </c>
      <c r="P53" s="68" t="inlineStr">
        <is>
          <t>B.Com</t>
        </is>
      </c>
      <c r="Q53" s="68" t="inlineStr">
        <is>
          <t>XBRL Domain</t>
        </is>
      </c>
      <c r="R53" s="82" t="n">
        <v>20</v>
      </c>
      <c r="S53" s="83" t="inlineStr">
        <is>
          <t>• Role / sub-team: XBRL Conversion Services.</t>
        </is>
      </c>
      <c r="T53" s="83" t="inlineStr">
        <is>
          <t>• Key responsibilities include: QC of UK files, ESMA files tagging.
• Reported deliverables and outcomes include: In UK after qc gives changes to tagger. In ESMA handover the file to PMO.</t>
        </is>
      </c>
      <c r="U53" s="83" t="inlineStr">
        <is>
          <t>• Current capabilities: Team bonding; Tools / software used: Carbon.</t>
        </is>
      </c>
      <c r="V53" s="83" t="inlineStr">
        <is>
          <t>• Development priorities: No input received.
• Learning and Development Need: Proper coordination.</t>
        </is>
      </c>
      <c r="W53" s="83" t="inlineStr">
        <is>
          <t>• Key challenges: No input received.
• Support required: No input received.</t>
        </is>
      </c>
      <c r="X53" s="83" t="inlineStr">
        <is>
          <t>Complexity &amp; Expertise: A3: QCs UK iXBRL files and tags ESEF files; validation error analysis across two taxonomies → moved up 0.5
Autonomy &amp; Decision: A2: Corrects issues within the defined process; raises others for clarification → matches the start
Accountability &amp; Impact: A3: Final filing meeting HMRC / ESEF rules; errors must be caught before submission → moved up 0.5
Leadership &amp; Strategy: A3: QC reviewer: returns changes to taggers on UK files → moved up 1</t>
        </is>
      </c>
      <c r="Y53" s="65" t="n"/>
      <c r="Z53" s="66" t="n">
        <v>3</v>
      </c>
      <c r="AA53" s="66" t="inlineStr">
        <is>
          <t>Medium</t>
        </is>
      </c>
      <c r="AB53" s="66" t="inlineStr">
        <is>
          <t>Core Contributor</t>
        </is>
      </c>
      <c r="AC53" s="66" t="inlineStr">
        <is>
          <t>No</t>
        </is>
      </c>
      <c r="AD53" s="66" t="inlineStr">
        <is>
          <t>No</t>
        </is>
      </c>
      <c r="AE53" s="66" t="inlineStr">
        <is>
          <t>Yes</t>
        </is>
      </c>
      <c r="AF53" s="66" t="n"/>
      <c r="AG53" s="66" t="n"/>
      <c r="AH53" s="66" t="inlineStr">
        <is>
          <t>Services Specialist</t>
        </is>
      </c>
      <c r="AI53" s="66" t="n"/>
      <c r="AJ53" s="66" t="n"/>
      <c r="AK53" s="66" t="n"/>
      <c r="AL53" s="66" t="inlineStr">
        <is>
          <t>Title to be standardized to : Services Specialist</t>
        </is>
      </c>
      <c r="AM53"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3" s="19" t="n"/>
      <c r="AO53" s="19" t="n"/>
      <c r="AP53" s="19" t="n"/>
      <c r="AQ53" s="19" t="n"/>
    </row>
    <row r="54" ht="80" customHeight="1">
      <c r="A54" s="117" t="inlineStr">
        <is>
          <t>◂ Back</t>
        </is>
      </c>
      <c r="B54" s="17" t="inlineStr">
        <is>
          <t>Mapped</t>
        </is>
      </c>
      <c r="C54" s="59" t="inlineStr">
        <is>
          <t>CARBON</t>
        </is>
      </c>
      <c r="D54" s="17" t="inlineStr">
        <is>
          <t>IRIS0520</t>
        </is>
      </c>
      <c r="E54" s="17" t="inlineStr">
        <is>
          <t>Mandar Vatare</t>
        </is>
      </c>
      <c r="F54" s="17" t="inlineStr">
        <is>
          <t>Services</t>
        </is>
      </c>
      <c r="G54" s="17" t="inlineStr">
        <is>
          <t>Financial Analyst</t>
        </is>
      </c>
      <c r="H54" s="17" t="inlineStr">
        <is>
          <t>Employee</t>
        </is>
      </c>
      <c r="I54" s="17" t="inlineStr">
        <is>
          <t>Active</t>
        </is>
      </c>
      <c r="J54" s="118" t="n">
        <v>40325</v>
      </c>
      <c r="K54" s="17" t="inlineStr">
        <is>
          <t>Shailesh Kumar Sharma</t>
        </is>
      </c>
      <c r="L54" s="17" t="inlineStr">
        <is>
          <t>UK - HMRC; Europe - ESEF; Netherland - KVK.</t>
        </is>
      </c>
      <c r="M54" s="67" t="inlineStr">
        <is>
          <t>1 years, 0 months, 0 days</t>
        </is>
      </c>
      <c r="N54" s="68" t="inlineStr">
        <is>
          <t>16 years, 2 months, 29 days</t>
        </is>
      </c>
      <c r="O54" s="68" t="inlineStr">
        <is>
          <t>17 years, 0 months, 24 days</t>
        </is>
      </c>
      <c r="P54" s="68" t="inlineStr">
        <is>
          <t>B.Com</t>
        </is>
      </c>
      <c r="Q54" s="68" t="inlineStr">
        <is>
          <t>XBRL Domain</t>
        </is>
      </c>
      <c r="R54" s="82" t="n">
        <v>20</v>
      </c>
      <c r="S54" s="83" t="inlineStr">
        <is>
          <t>• Role / sub-team: Quality Check analyst XCS- Uk, XBRL Tagging in EU &amp; KVK.</t>
        </is>
      </c>
      <c r="T54" s="83" t="inlineStr">
        <is>
          <t>• Key responsibilities include: Tagging, QC &amp; Edits in EU &amp; KVK files.
• Reported deliverables and outcomes include: Email the final files to CEM.</t>
        </is>
      </c>
      <c r="U54" s="83" t="inlineStr">
        <is>
          <t>• Current capabilities: Time management; Good team communication; Tools / software used: Both.</t>
        </is>
      </c>
      <c r="V54" s="83" t="inlineStr">
        <is>
          <t>• Development priorities: No input received.
• Learning and Development Need: Time management.</t>
        </is>
      </c>
      <c r="W54" s="83" t="inlineStr">
        <is>
          <t>• Key challenges: Remote desktop - VPN.
• Support required: No input received.</t>
        </is>
      </c>
      <c r="X54" s="83" t="inlineStr">
        <is>
          <t>Complexity &amp; Expertise: A3: QC of iXBRL reports plus ESMA and KVK tagging, tag selection, validation error resolution → moved up 0.5
Autonomy &amp; Decision: A2: Selects tags and makes corrections; resolves only standard validation issues alone → matches the start
Accountability &amp; Impact: A3: Completeness of QC checklist and review before finalisation; final files emailed to CEM → moved up 0.5
Leadership &amp; Strategy: A3: QC analyst reviewing and editing other taggers' files → moved up 1</t>
        </is>
      </c>
      <c r="Y54" s="65" t="n"/>
      <c r="Z54" s="66" t="n">
        <v>3</v>
      </c>
      <c r="AA54" s="66" t="inlineStr">
        <is>
          <t>Medium</t>
        </is>
      </c>
      <c r="AB54" s="66" t="inlineStr">
        <is>
          <t>Core Contributor</t>
        </is>
      </c>
      <c r="AC54" s="66" t="inlineStr">
        <is>
          <t>No</t>
        </is>
      </c>
      <c r="AD54" s="66" t="inlineStr">
        <is>
          <t>No</t>
        </is>
      </c>
      <c r="AE54" s="66" t="inlineStr">
        <is>
          <t>Yes</t>
        </is>
      </c>
      <c r="AF54" s="66" t="n"/>
      <c r="AG54" s="66" t="n"/>
      <c r="AH54" s="66" t="inlineStr">
        <is>
          <t>Services Specialist</t>
        </is>
      </c>
      <c r="AI54" s="66" t="n"/>
      <c r="AJ54" s="66" t="n"/>
      <c r="AK54" s="66" t="n"/>
      <c r="AL54" s="66" t="inlineStr">
        <is>
          <t>Title to be standardized to : Services Specialist</t>
        </is>
      </c>
      <c r="AM54"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4" s="19" t="n"/>
      <c r="AO54" s="19" t="n"/>
      <c r="AP54" s="19" t="n"/>
      <c r="AQ54" s="19" t="n"/>
    </row>
    <row r="55" ht="80" customHeight="1">
      <c r="A55" s="117" t="inlineStr">
        <is>
          <t>◂ Back</t>
        </is>
      </c>
      <c r="B55" s="17" t="inlineStr">
        <is>
          <t>Mapped</t>
        </is>
      </c>
      <c r="C55" s="59" t="inlineStr">
        <is>
          <t>CARBON</t>
        </is>
      </c>
      <c r="D55" s="17" t="inlineStr">
        <is>
          <t>IRIS0466</t>
        </is>
      </c>
      <c r="E55" s="17" t="inlineStr">
        <is>
          <t>Nirmala Kalyadappu</t>
        </is>
      </c>
      <c r="F55" s="17" t="inlineStr">
        <is>
          <t>Services</t>
        </is>
      </c>
      <c r="G55" s="17" t="inlineStr">
        <is>
          <t>Financial Analyst</t>
        </is>
      </c>
      <c r="H55" s="17" t="inlineStr">
        <is>
          <t>Employee</t>
        </is>
      </c>
      <c r="I55" s="17" t="inlineStr">
        <is>
          <t>Active</t>
        </is>
      </c>
      <c r="J55" s="118" t="n">
        <v>40511</v>
      </c>
      <c r="K55" s="17" t="inlineStr">
        <is>
          <t>Shailesh Kumar Sharma</t>
        </is>
      </c>
      <c r="L55" s="17" t="inlineStr">
        <is>
          <t>Europe - ESEF; UK - HMRC.</t>
        </is>
      </c>
      <c r="M55" s="67" t="inlineStr">
        <is>
          <t>1 years, 1 months, 0 days</t>
        </is>
      </c>
      <c r="N55" s="68" t="inlineStr">
        <is>
          <t>15 years, 8 months, 27 days</t>
        </is>
      </c>
      <c r="O55" s="68" t="inlineStr">
        <is>
          <t>16 years, 7 months, 22 days</t>
        </is>
      </c>
      <c r="P55" s="68" t="inlineStr">
        <is>
          <t>B.Com</t>
        </is>
      </c>
      <c r="Q55" s="68" t="inlineStr">
        <is>
          <t>XBRL Domain</t>
        </is>
      </c>
      <c r="R55" s="82" t="n">
        <v>20</v>
      </c>
      <c r="S55" s="83" t="inlineStr">
        <is>
          <t>• Role / sub-team: XBRL Conversion Services.</t>
        </is>
      </c>
      <c r="T55" s="83" t="inlineStr">
        <is>
          <t>• Key responsibilities include: QC of UK files,ESMA files tagging.
• Reported deliverables and outcomes include: After completing QC it is handover to PMO.</t>
        </is>
      </c>
      <c r="U55" s="83" t="inlineStr">
        <is>
          <t>• Current capabilities: Time management; Tools / software used: Carbon [Teams chat].</t>
        </is>
      </c>
      <c r="V55" s="83" t="inlineStr">
        <is>
          <t>• Development priorities: No input received.
• Learning and Development Need: Proper planning.</t>
        </is>
      </c>
      <c r="W55" s="83" t="inlineStr">
        <is>
          <t>• Key challenges: No input received.
• Support required: No input received.</t>
        </is>
      </c>
      <c r="X55" s="83" t="n"/>
      <c r="Y55" s="65" t="n"/>
      <c r="Z55" s="66" t="n">
        <v>4</v>
      </c>
      <c r="AA55" s="66" t="inlineStr">
        <is>
          <t>High</t>
        </is>
      </c>
      <c r="AB55" s="66" t="inlineStr">
        <is>
          <t>Core Contributor</t>
        </is>
      </c>
      <c r="AC55" s="66" t="inlineStr">
        <is>
          <t>Yes</t>
        </is>
      </c>
      <c r="AD55" s="66" t="inlineStr">
        <is>
          <t>No</t>
        </is>
      </c>
      <c r="AE55" s="66" t="inlineStr">
        <is>
          <t>Yes</t>
        </is>
      </c>
      <c r="AF55" s="66" t="n"/>
      <c r="AG55" s="66" t="n"/>
      <c r="AH55" s="66" t="inlineStr">
        <is>
          <t>Services Specialist</t>
        </is>
      </c>
      <c r="AI55" s="66" t="n"/>
      <c r="AJ55" s="66" t="n"/>
      <c r="AK55" s="66" t="n"/>
      <c r="AL55" s="66" t="inlineStr">
        <is>
          <t>Title to be standardized to : Services Specialist</t>
        </is>
      </c>
      <c r="AM55"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5" s="19" t="n"/>
      <c r="AO55" s="19" t="n"/>
      <c r="AP55" s="19" t="n"/>
      <c r="AQ55" s="19" t="n"/>
    </row>
    <row r="56" ht="80" customHeight="1">
      <c r="A56" s="117" t="inlineStr">
        <is>
          <t>◂ Back</t>
        </is>
      </c>
      <c r="B56" s="17" t="inlineStr">
        <is>
          <t>Mapped</t>
        </is>
      </c>
      <c r="C56" s="59" t="inlineStr">
        <is>
          <t>CARBON</t>
        </is>
      </c>
      <c r="D56" s="17" t="inlineStr">
        <is>
          <t>IRIS0149</t>
        </is>
      </c>
      <c r="E56" s="17" t="inlineStr">
        <is>
          <t>Sunny Kirtane</t>
        </is>
      </c>
      <c r="F56" s="17" t="inlineStr">
        <is>
          <t>Services</t>
        </is>
      </c>
      <c r="G56" s="17" t="inlineStr">
        <is>
          <t>Senior Financial Analyst</t>
        </is>
      </c>
      <c r="H56" s="17" t="inlineStr">
        <is>
          <t>Employee</t>
        </is>
      </c>
      <c r="I56" s="17" t="inlineStr">
        <is>
          <t>Active</t>
        </is>
      </c>
      <c r="J56" s="118" t="n">
        <v>39426</v>
      </c>
      <c r="K56" s="17" t="inlineStr">
        <is>
          <t>Shailesh Kumar Sharma</t>
        </is>
      </c>
      <c r="L56" s="17" t="inlineStr">
        <is>
          <t>South Africa - CIPC; UK - HMRC; Europe - ESEF.</t>
        </is>
      </c>
      <c r="M56" s="67" t="inlineStr">
        <is>
          <t>0 years, 0 months, 0 days</t>
        </is>
      </c>
      <c r="N56" s="68" t="inlineStr">
        <is>
          <t>18 years, 8 months, 15 days</t>
        </is>
      </c>
      <c r="O56" s="68" t="inlineStr">
        <is>
          <t>18 years, 6 months, 10 days</t>
        </is>
      </c>
      <c r="P56" s="68" t="inlineStr">
        <is>
          <t>B.Com</t>
        </is>
      </c>
      <c r="Q56" s="68" t="inlineStr">
        <is>
          <t>XBRL Domain</t>
        </is>
      </c>
      <c r="R56" s="82" t="n">
        <v>20</v>
      </c>
      <c r="S56" s="83" t="inlineStr">
        <is>
          <t>• Role / sub-team: UK ESMA CIPC.</t>
        </is>
      </c>
      <c r="T56" s="83" t="inlineStr">
        <is>
          <t>• Key responsibilities include: Formatting, tagging and quality analysis of allotted files.
• Reported deliverables and outcomes include: On ESMA, completed work with pending-task details is handed over to whoever is on the next shift.</t>
        </is>
      </c>
      <c r="U56" s="83" t="inlineStr">
        <is>
          <t>• Current capabilities: Adaptability of work; Tools / software used: HTML - Editor.</t>
        </is>
      </c>
      <c r="V56" s="83" t="inlineStr">
        <is>
          <t>• Development priorities: No input received.
• Learning and Development Need: Work efficiently.</t>
        </is>
      </c>
      <c r="W56" s="83" t="inlineStr">
        <is>
          <t>• Key challenges: No input received.
• Support required: No input received.</t>
        </is>
      </c>
      <c r="X56" s="83" t="inlineStr">
        <is>
          <t>Complexity &amp; Expertise: A3: own survey / KRA answers · summarised by the rater; not quoted → matches the start
Autonomy &amp; Decision: A2: Decision scope stated only vaguely; works on allotted files → moved down 0.5
Accountability &amp; Impact: A2: own survey / KRA answers · summarised by the rater; not quoted → moved down 0.5
Leadership &amp; Strategy: A1: No guiding or leading of others described → moved down 0.5</t>
        </is>
      </c>
      <c r="Y56" s="65" t="n"/>
      <c r="Z56" s="66" t="n">
        <v>3</v>
      </c>
      <c r="AA56" s="66" t="inlineStr">
        <is>
          <t>Medium</t>
        </is>
      </c>
      <c r="AB56" s="66" t="inlineStr">
        <is>
          <t>Core Contributor</t>
        </is>
      </c>
      <c r="AC56" s="66" t="inlineStr">
        <is>
          <t>No</t>
        </is>
      </c>
      <c r="AD56" s="66" t="inlineStr">
        <is>
          <t>No</t>
        </is>
      </c>
      <c r="AE56" s="66" t="inlineStr">
        <is>
          <t>Yes</t>
        </is>
      </c>
      <c r="AF56" s="66" t="n"/>
      <c r="AG56" s="66" t="n"/>
      <c r="AH56" s="66" t="inlineStr">
        <is>
          <t>Senior Services Specialst</t>
        </is>
      </c>
      <c r="AI56" s="66" t="n"/>
      <c r="AJ56" s="66" t="n"/>
      <c r="AK56" s="66" t="n"/>
      <c r="AL56" s="66" t="inlineStr">
        <is>
          <t>Title to be standardized to: Senior Services Specialist</t>
        </is>
      </c>
      <c r="AM56"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6" s="19" t="n"/>
      <c r="AO56" s="19" t="n"/>
      <c r="AP56" s="19" t="n"/>
      <c r="AQ56" s="19" t="n"/>
    </row>
    <row r="57" ht="80" customHeight="1">
      <c r="A57" s="117" t="inlineStr">
        <is>
          <t>◂ Back</t>
        </is>
      </c>
      <c r="B57" s="17" t="inlineStr">
        <is>
          <t>Mapped</t>
        </is>
      </c>
      <c r="C57" s="59" t="inlineStr">
        <is>
          <t>CARBON</t>
        </is>
      </c>
      <c r="D57" s="17" t="inlineStr">
        <is>
          <t>IRIS0558</t>
        </is>
      </c>
      <c r="E57" s="17" t="inlineStr">
        <is>
          <t>Jayaprakash Arumugam</t>
        </is>
      </c>
      <c r="F57" s="17" t="inlineStr">
        <is>
          <t>Services</t>
        </is>
      </c>
      <c r="G57" s="17" t="inlineStr">
        <is>
          <t>Senior Financial Analyst</t>
        </is>
      </c>
      <c r="H57" s="17" t="inlineStr">
        <is>
          <t>Employee</t>
        </is>
      </c>
      <c r="I57" s="17" t="inlineStr">
        <is>
          <t>Active</t>
        </is>
      </c>
      <c r="J57" s="118" t="n">
        <v>40609</v>
      </c>
      <c r="K57" s="17" t="inlineStr">
        <is>
          <t>Shashikant Mudaliar</t>
        </is>
      </c>
      <c r="L57" s="17" t="inlineStr">
        <is>
          <t>USA - SEC.</t>
        </is>
      </c>
      <c r="M57" s="67" t="inlineStr">
        <is>
          <t>3 years, 5 months, 0 days</t>
        </is>
      </c>
      <c r="N57" s="68" t="inlineStr">
        <is>
          <t>15 years, 5 months, 18 days</t>
        </is>
      </c>
      <c r="O57" s="68" t="inlineStr">
        <is>
          <t>18 years, 8 months, 13 days</t>
        </is>
      </c>
      <c r="P57" s="68" t="inlineStr">
        <is>
          <t>B.Com</t>
        </is>
      </c>
      <c r="Q57" s="68" t="inlineStr">
        <is>
          <t>XBRL Domain</t>
        </is>
      </c>
      <c r="R57" s="82" t="n">
        <v>18</v>
      </c>
      <c r="S57" s="83" t="inlineStr">
        <is>
          <t>• Role / sub-team: XBRL Convertion Services; XBRL Convertion Services as a Excel Mapper.</t>
        </is>
      </c>
      <c r="T57" s="83"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U57" s="83" t="inlineStr">
        <is>
          <t>• Current capabilities: Quick learner; Tools / software used: Both.</t>
        </is>
      </c>
      <c r="V57" s="83" t="inlineStr">
        <is>
          <t>• Development priorities: No input received.
• Learning and Development Need: Nothing else required.</t>
        </is>
      </c>
      <c r="W57" s="83" t="inlineStr">
        <is>
          <t>• Key challenges: No input received.
• Support required: No input received.</t>
        </is>
      </c>
      <c r="X57" s="83" t="inlineStr">
        <is>
          <t>Complexity &amp; Expertise: B2: US Excel mapping, DQC error clearance, new-taxonomy/mandate analysis, QA for new clients; solves teams' doubts → moved up 1
Autonomy &amp; Decision: B1: Decides mapping and quality-analysis outcomes and mandate interpretations that tagging/QC teams follow → moved up 0.5
Accountability &amp; Impact: A3: Mapping accuracy, validation and quality analysis for existing, new and prospective client files → matches the start
Leadership &amp; Strategy: B1: Periodically trains all team members on new mandates; standing doubt-solving for QC and tagging teams → moved up 1</t>
        </is>
      </c>
      <c r="Y57" s="65" t="n"/>
      <c r="Z57" s="66" t="n">
        <v>4</v>
      </c>
      <c r="AA57" s="66" t="inlineStr">
        <is>
          <t>High</t>
        </is>
      </c>
      <c r="AB57" s="66" t="inlineStr">
        <is>
          <t>Core Contributor</t>
        </is>
      </c>
      <c r="AC57" s="66" t="inlineStr">
        <is>
          <t>No</t>
        </is>
      </c>
      <c r="AD57" s="66" t="inlineStr">
        <is>
          <t>No</t>
        </is>
      </c>
      <c r="AE57" s="66" t="inlineStr">
        <is>
          <t>Yes</t>
        </is>
      </c>
      <c r="AF57" s="66" t="n"/>
      <c r="AG57" s="66" t="n"/>
      <c r="AH57" s="66" t="inlineStr">
        <is>
          <t>Senior Services Specialst</t>
        </is>
      </c>
      <c r="AI57" s="66" t="n"/>
      <c r="AJ57" s="66" t="n"/>
      <c r="AK57" s="66" t="n"/>
      <c r="AL57" s="66" t="inlineStr">
        <is>
          <t>Title to be standardized to: Senior Services Specialist</t>
        </is>
      </c>
      <c r="AM57" s="1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7" s="19" t="n"/>
      <c r="AO57" s="19" t="n"/>
      <c r="AP57" s="19" t="n"/>
      <c r="AQ57" s="19" t="n"/>
    </row>
    <row r="58" ht="80" customHeight="1">
      <c r="A58" s="117" t="inlineStr">
        <is>
          <t>◂ Back</t>
        </is>
      </c>
      <c r="B58" s="17" t="inlineStr">
        <is>
          <t>Mapped</t>
        </is>
      </c>
      <c r="C58" s="59" t="inlineStr">
        <is>
          <t>CARBON</t>
        </is>
      </c>
      <c r="D58" s="17" t="inlineStr">
        <is>
          <t>IRIS0704</t>
        </is>
      </c>
      <c r="E58" s="17" t="inlineStr">
        <is>
          <t>Jivika Wadhwani</t>
        </is>
      </c>
      <c r="F58" s="17" t="inlineStr">
        <is>
          <t>Services</t>
        </is>
      </c>
      <c r="G58" s="17" t="inlineStr">
        <is>
          <t>Senior Financial Analyst</t>
        </is>
      </c>
      <c r="H58" s="17" t="inlineStr">
        <is>
          <t>Employee</t>
        </is>
      </c>
      <c r="I58" s="17" t="inlineStr">
        <is>
          <t>Active</t>
        </is>
      </c>
      <c r="J58" s="118" t="n">
        <v>40686</v>
      </c>
      <c r="K58" s="17" t="inlineStr">
        <is>
          <t>Shashikant Mudaliar</t>
        </is>
      </c>
      <c r="L58" s="17" t="inlineStr">
        <is>
          <t>UK - HMRC; Europe - ESEF; Nigeria - CBN; Netherland - KVK.</t>
        </is>
      </c>
      <c r="M58" s="67" t="inlineStr">
        <is>
          <t>0 years, 0 months, 0 days</t>
        </is>
      </c>
      <c r="N58" s="68" t="inlineStr">
        <is>
          <t>15 years, 3 months, 2 days</t>
        </is>
      </c>
      <c r="O58" s="68" t="inlineStr">
        <is>
          <t>15 years, 0 months, 28 days</t>
        </is>
      </c>
      <c r="P58" s="68" t="inlineStr">
        <is>
          <t>MBA</t>
        </is>
      </c>
      <c r="Q58" s="68" t="inlineStr">
        <is>
          <t>XBRL Domain</t>
        </is>
      </c>
      <c r="R58" s="82" t="n">
        <v>20</v>
      </c>
      <c r="S58" s="83" t="inlineStr">
        <is>
          <t>• Role / sub-team: Mapping under Service Team.</t>
        </is>
      </c>
      <c r="T58" s="83" t="inlineStr">
        <is>
          <t>• Key responsibilities include: Provide mapping for multiple regions; Quality analysis for ESEF filings.
• Reported deliverables and outcomes include: Provide mapping to tagging team for further processing and share quality analysis report with CEM.</t>
        </is>
      </c>
      <c r="U58" s="83" t="inlineStr">
        <is>
          <t>• Current capabilities: Coordination with team; Tools / software used: HTML - Editor.</t>
        </is>
      </c>
      <c r="V58" s="83" t="inlineStr">
        <is>
          <t>• Development priorities: No input received.
• Learning and Development Need: Proper planning.</t>
        </is>
      </c>
      <c r="W58" s="83" t="inlineStr">
        <is>
          <t>• Key challenges: No input received.
• Support required: No input received.</t>
        </is>
      </c>
      <c r="X58" s="83" t="inlineStr">
        <is>
          <t>Complexity &amp; Expertise: B1: Maps reports to several regulators' taxonomies; extension vs reclassify calls; quality analysis of competitor filings → moved up 0.5
Autonomy &amp; Decision: A3: Selects taxonomy elements, resolves minor discrepancies, prioritises filings; escalates interpretation cases → matches the start
Accountability &amp; Impact: A3: own survey / KRA answers · summarised by the rater; not quoted → moved down 0.5
Leadership &amp; Strategy: A1: No guiding or leading described despite two HR reports → moved down 1</t>
        </is>
      </c>
      <c r="Y58" s="65" t="n"/>
      <c r="Z58" s="66" t="n">
        <v>4</v>
      </c>
      <c r="AA58" s="66" t="inlineStr">
        <is>
          <t>High</t>
        </is>
      </c>
      <c r="AB58" s="66" t="inlineStr">
        <is>
          <t>Core Contributor</t>
        </is>
      </c>
      <c r="AC58" s="66" t="inlineStr">
        <is>
          <t>Yes</t>
        </is>
      </c>
      <c r="AD58" s="66" t="inlineStr">
        <is>
          <t>No</t>
        </is>
      </c>
      <c r="AE58" s="66" t="inlineStr">
        <is>
          <t>Yes</t>
        </is>
      </c>
      <c r="AF58" s="66" t="n"/>
      <c r="AG58" s="66" t="n"/>
      <c r="AH58" s="66" t="inlineStr">
        <is>
          <t>Senior Services Specialst</t>
        </is>
      </c>
      <c r="AI58" s="66" t="n"/>
      <c r="AJ58" s="66" t="n"/>
      <c r="AK58" s="66" t="n"/>
      <c r="AL58" s="66" t="inlineStr">
        <is>
          <t>Title to be standardized to: Senior Services Specialist</t>
        </is>
      </c>
      <c r="AM58" s="1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8" s="19" t="n"/>
      <c r="AO58" s="19" t="n"/>
      <c r="AP58" s="19" t="n"/>
      <c r="AQ58" s="19" t="n"/>
    </row>
    <row r="59" ht="80" customHeight="1">
      <c r="A59" s="117" t="inlineStr">
        <is>
          <t>◂ Back</t>
        </is>
      </c>
      <c r="B59" s="17" t="inlineStr">
        <is>
          <t>Mapped</t>
        </is>
      </c>
      <c r="C59" s="59" t="inlineStr">
        <is>
          <t>CARBON</t>
        </is>
      </c>
      <c r="D59" s="17" t="inlineStr">
        <is>
          <t>IRIS2169</t>
        </is>
      </c>
      <c r="E59" s="17" t="inlineStr">
        <is>
          <t>Chetan Newase</t>
        </is>
      </c>
      <c r="F59" s="17" t="inlineStr">
        <is>
          <t>Services</t>
        </is>
      </c>
      <c r="G59" s="17" t="inlineStr">
        <is>
          <t>Senior Financial Analyst</t>
        </is>
      </c>
      <c r="H59" s="17" t="inlineStr">
        <is>
          <t>Employee</t>
        </is>
      </c>
      <c r="I59" s="17" t="inlineStr">
        <is>
          <t>Active</t>
        </is>
      </c>
      <c r="J59" s="118" t="n">
        <v>45148</v>
      </c>
      <c r="K59" s="17" t="inlineStr">
        <is>
          <t>Jivika Wadhwani</t>
        </is>
      </c>
      <c r="L59" s="17" t="inlineStr">
        <is>
          <t>USA - SEC.</t>
        </is>
      </c>
      <c r="M59" s="67" t="inlineStr">
        <is>
          <t>13 years, 0 months, 00 days</t>
        </is>
      </c>
      <c r="N59" s="68" t="inlineStr">
        <is>
          <t>3 years, 0 months, 15 days</t>
        </is>
      </c>
      <c r="O59" s="68" t="inlineStr">
        <is>
          <t>15 years, 10 months, 10 days</t>
        </is>
      </c>
      <c r="P59" s="68" t="inlineStr">
        <is>
          <t>MBA</t>
        </is>
      </c>
      <c r="Q59" s="68" t="inlineStr">
        <is>
          <t>XBRL Domain</t>
        </is>
      </c>
      <c r="R59" s="82" t="n">
        <v>18</v>
      </c>
      <c r="S59" s="83" t="inlineStr">
        <is>
          <t>• Role / sub-team: XBRL mapping.</t>
        </is>
      </c>
      <c r="T59" s="83" t="inlineStr">
        <is>
          <t>• Key responsibilities include: XBRL mapping, Quality Analysis, DQC Errors,.
• Reported deliverables and outcomes include: US assisted - Tagging Team.</t>
        </is>
      </c>
      <c r="U59" s="83" t="inlineStr">
        <is>
          <t>• Current capabilities: Team management communica; Tools / software used: Disclosure Management - DM - Word editor.</t>
        </is>
      </c>
      <c r="V59" s="83" t="inlineStr">
        <is>
          <t>• Development priorities: No input received.
• Learning and Development Need: Time management.</t>
        </is>
      </c>
      <c r="W59" s="83" t="inlineStr">
        <is>
          <t>• Key challenges: No input received.
• Support required: No input received.</t>
        </is>
      </c>
      <c r="X59" s="83" t="inlineStr">
        <is>
          <t>Complexity &amp; Expertise: B1: US XBRL Excel mapping, DQC/duplicate error clearance, quality analysis, mandate-update analysis across regions → moved up 0.5
Autonomy &amp; Decision: A3: Manages own mapping, validation-error clearance and quality analysis work → matches the start
Accountability &amp; Impact: A3: Quality and timeliness of mapping, validation and filing support feeding the tagging team's filings → matches the start
Leadership &amp; Strategy: A2: Supports the tagging team; no standing guidance or allocation duties shown → matches the start</t>
        </is>
      </c>
      <c r="Y59" s="65" t="n"/>
      <c r="Z59" s="66" t="n">
        <v>3</v>
      </c>
      <c r="AA59" s="66" t="inlineStr">
        <is>
          <t>Medium</t>
        </is>
      </c>
      <c r="AB59" s="66" t="inlineStr">
        <is>
          <t>Core Contributor</t>
        </is>
      </c>
      <c r="AC59" s="66" t="inlineStr">
        <is>
          <t>No</t>
        </is>
      </c>
      <c r="AD59" s="66" t="inlineStr">
        <is>
          <t>No</t>
        </is>
      </c>
      <c r="AE59" s="66" t="inlineStr">
        <is>
          <t>Yes</t>
        </is>
      </c>
      <c r="AF59" s="66" t="n"/>
      <c r="AG59" s="66" t="n"/>
      <c r="AH59" s="66" t="inlineStr">
        <is>
          <t>Senior Services Specialst</t>
        </is>
      </c>
      <c r="AI59" s="66" t="n"/>
      <c r="AJ59" s="66" t="n"/>
      <c r="AK59" s="66" t="n"/>
      <c r="AL59" s="66" t="inlineStr">
        <is>
          <t>Title to be standardized to: Senior Services Specialist</t>
        </is>
      </c>
      <c r="AM59" s="1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59" s="19" t="n"/>
      <c r="AO59" s="19" t="n"/>
      <c r="AP59" s="19" t="n"/>
      <c r="AQ59" s="19" t="n"/>
    </row>
    <row r="60" ht="80" customHeight="1">
      <c r="A60" s="117" t="inlineStr">
        <is>
          <t>◂ Back</t>
        </is>
      </c>
      <c r="B60" s="17" t="inlineStr">
        <is>
          <t>Mapped</t>
        </is>
      </c>
      <c r="C60" s="59" t="inlineStr">
        <is>
          <t>CARBON</t>
        </is>
      </c>
      <c r="D60" s="17" t="inlineStr">
        <is>
          <t>IRIS2050</t>
        </is>
      </c>
      <c r="E60" s="17" t="inlineStr">
        <is>
          <t>Ruhee Chita</t>
        </is>
      </c>
      <c r="F60" s="17" t="inlineStr">
        <is>
          <t>Services</t>
        </is>
      </c>
      <c r="G60" s="17" t="inlineStr">
        <is>
          <t>Senior Financial Analyst</t>
        </is>
      </c>
      <c r="H60" s="17" t="inlineStr">
        <is>
          <t>Employee</t>
        </is>
      </c>
      <c r="I60" s="17" t="inlineStr">
        <is>
          <t>Active</t>
        </is>
      </c>
      <c r="J60" s="118" t="n">
        <v>44774</v>
      </c>
      <c r="K60" s="17" t="inlineStr">
        <is>
          <t>Jivika Wadhwani</t>
        </is>
      </c>
      <c r="L60" s="17" t="inlineStr">
        <is>
          <t>UK - HMRC; Netherland - KVK; Nigeria - CBN; Europe - ESEF.</t>
        </is>
      </c>
      <c r="M60" s="67" t="inlineStr">
        <is>
          <t>3 years, 7 months, 0 days</t>
        </is>
      </c>
      <c r="N60" s="68" t="inlineStr">
        <is>
          <t>4 years, 0 months, 24 days</t>
        </is>
      </c>
      <c r="O60" s="68" t="inlineStr">
        <is>
          <t>7 years, 5 months, 19 days</t>
        </is>
      </c>
      <c r="P60" s="68" t="inlineStr">
        <is>
          <t>CMA</t>
        </is>
      </c>
      <c r="Q60" s="68" t="inlineStr">
        <is>
          <t>XBRL Domain</t>
        </is>
      </c>
      <c r="R60" s="82" t="n">
        <v>20</v>
      </c>
      <c r="S60" s="83" t="inlineStr">
        <is>
          <t>• Role / sub-team: Service team: Mapping.</t>
        </is>
      </c>
      <c r="T60" s="83" t="inlineStr">
        <is>
          <t>• Key responsibilities include: Provide mapping for different projects.; Quality analysis.
• Reported deliverables and outcomes include: Tagging team and sometimes directly to the CEM.</t>
        </is>
      </c>
      <c r="U60" s="83" t="inlineStr">
        <is>
          <t>• Current capabilities: Team collaboration.</t>
        </is>
      </c>
      <c r="V60" s="83" t="inlineStr">
        <is>
          <t>• Development priorities: No input received.
• Learning and Development Need: Planning of work.</t>
        </is>
      </c>
      <c r="W60" s="83" t="inlineStr">
        <is>
          <t>• Key challenges: No input received.
• Support required: No input received.</t>
        </is>
      </c>
      <c r="X60" s="83" t="inlineStr">
        <is>
          <t>Complexity &amp; Expertise: B1: Maps statements to ESEF, Dutch, Nigeria, UK taxonomies; extension decisions; resolves auditor comments; reviews filings → moved up 0.5
Autonomy &amp; Decision: A3: Maps independently, selects taxonomy concepts, incorporates auditor comments, prioritises filings by deadline → matches the start
Accountability &amp; Impact: A3: Mapping accuracy and ESEF/KVK compliance of filings; addresses auditor comments → matches the start
Leadership &amp; Strategy: A1: No guiding or leading of others described → moved down 0.5</t>
        </is>
      </c>
      <c r="Y60" s="65" t="n"/>
      <c r="Z60" s="66" t="n">
        <v>3</v>
      </c>
      <c r="AA60" s="66" t="inlineStr">
        <is>
          <t>Medium</t>
        </is>
      </c>
      <c r="AB60" s="66" t="inlineStr">
        <is>
          <t>Core Contributor</t>
        </is>
      </c>
      <c r="AC60" s="66" t="inlineStr">
        <is>
          <t>No</t>
        </is>
      </c>
      <c r="AD60" s="66" t="inlineStr">
        <is>
          <t>No</t>
        </is>
      </c>
      <c r="AE60" s="66" t="inlineStr">
        <is>
          <t>Yes</t>
        </is>
      </c>
      <c r="AF60" s="66" t="n"/>
      <c r="AG60" s="66" t="n"/>
      <c r="AH60" s="66" t="inlineStr">
        <is>
          <t>Senior Services Specialst</t>
        </is>
      </c>
      <c r="AI60" s="66" t="n"/>
      <c r="AJ60" s="66" t="n"/>
      <c r="AK60" s="66" t="n"/>
      <c r="AL60" s="66" t="inlineStr">
        <is>
          <t>Title to be standardized to: Senior Services Specialist</t>
        </is>
      </c>
      <c r="AM60" s="1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60" s="19" t="n"/>
      <c r="AO60" s="19" t="n"/>
      <c r="AP60" s="19" t="n"/>
      <c r="AQ60" s="19" t="n"/>
    </row>
    <row r="61" ht="80" customHeight="1">
      <c r="A61" s="117" t="inlineStr">
        <is>
          <t>◂ Back</t>
        </is>
      </c>
      <c r="B61" s="17" t="inlineStr">
        <is>
          <t>Mapped</t>
        </is>
      </c>
      <c r="C61" s="59" t="inlineStr">
        <is>
          <t>CARBON</t>
        </is>
      </c>
      <c r="D61" s="17" t="inlineStr">
        <is>
          <t>IRIS0305</t>
        </is>
      </c>
      <c r="E61" s="17" t="inlineStr">
        <is>
          <t>Vivek Patil</t>
        </is>
      </c>
      <c r="F61" s="17" t="inlineStr">
        <is>
          <t>Services</t>
        </is>
      </c>
      <c r="G61" s="17" t="inlineStr">
        <is>
          <t>Senior Financial Analyst</t>
        </is>
      </c>
      <c r="H61" s="17" t="inlineStr">
        <is>
          <t>Employee</t>
        </is>
      </c>
      <c r="I61" s="17" t="inlineStr">
        <is>
          <t>Active</t>
        </is>
      </c>
      <c r="J61" s="118" t="n">
        <v>40224</v>
      </c>
      <c r="K61" s="17" t="inlineStr">
        <is>
          <t>Shashikant Mudaliar</t>
        </is>
      </c>
      <c r="L61" s="17" t="inlineStr">
        <is>
          <t>Italy - Infocamere; India - MCA; USA - SEC.</t>
        </is>
      </c>
      <c r="M61" s="67" t="inlineStr">
        <is>
          <t>0 years, 0 months, 0 days</t>
        </is>
      </c>
      <c r="N61" s="68" t="inlineStr">
        <is>
          <t>16 years, 6 months, 10 days</t>
        </is>
      </c>
      <c r="O61" s="68" t="inlineStr">
        <is>
          <t>16 years, 4 months, 5 days</t>
        </is>
      </c>
      <c r="P61" s="68" t="inlineStr">
        <is>
          <t>B.Com</t>
        </is>
      </c>
      <c r="Q61" s="68" t="inlineStr">
        <is>
          <t>XBRL Domain</t>
        </is>
      </c>
      <c r="R61" s="82" t="n">
        <v>20</v>
      </c>
      <c r="S61" s="83" t="inlineStr">
        <is>
          <t>• Role / sub-team: Quality check analyst and shift leading - US-Service team.</t>
        </is>
      </c>
      <c r="T61" s="83" t="inlineStr">
        <is>
          <t>• Key responsibilities include: Task allocations, Update task sheets, Tagging, quality check, Training sessions, Shift management, Doubt solving of team members,.</t>
        </is>
      </c>
      <c r="U61" s="83" t="inlineStr">
        <is>
          <t>• Current capabilities: Patient positive attitude; Tools / software used: Both | Ifile [Teams chat].</t>
        </is>
      </c>
      <c r="V61" s="83" t="inlineStr">
        <is>
          <t>• Development priorities: No input received.
• Learning and Development Need: Efficient task management.</t>
        </is>
      </c>
      <c r="W61" s="83" t="inlineStr">
        <is>
          <t>• Key challenges: Technical issue.
• Support required: No input received.</t>
        </is>
      </c>
      <c r="X61" s="83" t="inlineStr">
        <is>
          <t>Complexity &amp; Expertise: A3: Covers tagging, QC, validation and SEC filing for US mandate; resolves team members' doubts → matches the start
Autonomy &amp; Decision: B1: Allocates work and shifts, prioritises tasks by deadline, resolves routine operational issues for the shift → moved up 0.5
Accountability &amp; Impact: B1: Shift's tagged documents, QC, validation and timely filing of assigned forms → moved up 0.5
Leadership &amp; Strategy: B1: Allocates shifts and work, guides team members, runs training sessions; manager confirms shift lead → moved up 1</t>
        </is>
      </c>
      <c r="Y61" s="65" t="n"/>
      <c r="Z61" s="66" t="n">
        <v>3</v>
      </c>
      <c r="AA61" s="66" t="inlineStr">
        <is>
          <t>High</t>
        </is>
      </c>
      <c r="AB61" s="66" t="inlineStr">
        <is>
          <t>Core Contributor</t>
        </is>
      </c>
      <c r="AC61" s="66" t="inlineStr">
        <is>
          <t>Yes</t>
        </is>
      </c>
      <c r="AD61" s="66" t="inlineStr">
        <is>
          <t>No</t>
        </is>
      </c>
      <c r="AE61" s="66" t="inlineStr">
        <is>
          <t>Yes</t>
        </is>
      </c>
      <c r="AF61" s="66" t="n"/>
      <c r="AG61" s="66" t="n"/>
      <c r="AH61" s="66" t="inlineStr">
        <is>
          <t>Senior Services Specialst</t>
        </is>
      </c>
      <c r="AI61" s="66" t="n"/>
      <c r="AJ61" s="66" t="n"/>
      <c r="AK61" s="66" t="n"/>
      <c r="AL61" s="66" t="inlineStr">
        <is>
          <t>Title to be standardized to: Senior Services Specialist</t>
        </is>
      </c>
      <c r="AM61"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61" s="19" t="n"/>
      <c r="AO61" s="19" t="n"/>
      <c r="AP61" s="19" t="n"/>
      <c r="AQ61" s="19" t="n"/>
    </row>
    <row r="62" ht="80" customHeight="1">
      <c r="A62" s="117" t="inlineStr">
        <is>
          <t>◂ Back</t>
        </is>
      </c>
      <c r="B62" s="17" t="inlineStr">
        <is>
          <t>Mapped</t>
        </is>
      </c>
      <c r="C62" s="59" t="inlineStr">
        <is>
          <t>CARBON</t>
        </is>
      </c>
      <c r="D62" s="17" t="inlineStr">
        <is>
          <t>IRIS0055</t>
        </is>
      </c>
      <c r="E62" s="17" t="inlineStr">
        <is>
          <t>Vijay Parulekar</t>
        </is>
      </c>
      <c r="F62" s="17" t="inlineStr">
        <is>
          <t>Digitizing</t>
        </is>
      </c>
      <c r="G62" s="17" t="inlineStr">
        <is>
          <t>Head Image Processing</t>
        </is>
      </c>
      <c r="H62" s="17" t="inlineStr">
        <is>
          <t>Employee</t>
        </is>
      </c>
      <c r="I62" s="17" t="inlineStr">
        <is>
          <t>Active</t>
        </is>
      </c>
      <c r="J62" s="118" t="n">
        <v>39038</v>
      </c>
      <c r="K62" s="17" t="inlineStr">
        <is>
          <t>K Ashok Kumar</t>
        </is>
      </c>
      <c r="L62" s="17" t="inlineStr">
        <is>
          <t>Italy - Infocamere; Netherland - KVK; South Africa - CIPC; India - MCA; USA - SEC; Europe - ESEF; UK - HMRC; Nigeria - CBN.</t>
        </is>
      </c>
      <c r="M62" s="67" t="inlineStr">
        <is>
          <t>6 years, 6 months, 0 days</t>
        </is>
      </c>
      <c r="N62" s="68" t="inlineStr">
        <is>
          <t>19 years, 9 months, 8 days</t>
        </is>
      </c>
      <c r="O62" s="68" t="inlineStr">
        <is>
          <t>26 years, 1 months, 3 days</t>
        </is>
      </c>
      <c r="P62" s="68" t="inlineStr">
        <is>
          <t>B.Com</t>
        </is>
      </c>
      <c r="Q62" s="68" t="inlineStr">
        <is>
          <t>OCR/Image procesing</t>
        </is>
      </c>
      <c r="R62" s="82" t="n">
        <v>20</v>
      </c>
      <c r="S62" s="83" t="inlineStr">
        <is>
          <t>• Role / sub-team: Digitizing Assisted Services.</t>
        </is>
      </c>
      <c r="T62" s="83"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U62" s="83" t="inlineStr">
        <is>
          <t>• Current capabilities: Use of AI for problem sol; Team management skiil; Tools / software used: Both | InDesign, Abbyy FineReader, Microsoft Web Expression.</t>
        </is>
      </c>
      <c r="V62" s="83" t="inlineStr">
        <is>
          <t>• Development priorities: AI promoting.
• Learning and Development Need: Communication and Presentation. XBRL Tagging Process and Domain Knowledge.
• AI Enablement Need: AI prompt engineering and using AI to increase efficiency, given their reported use of AI.</t>
        </is>
      </c>
      <c r="W62" s="83" t="inlineStr">
        <is>
          <t>• Key challenges: Quality of report.
• Support required: No input received.</t>
        </is>
      </c>
      <c r="X62" s="83" t="inlineStr">
        <is>
          <t>Complexity &amp; Expertise: B1: Plans formatting deliveries across all markets and two teams; process improvement; InDesign demos → moved down 1
Autonomy &amp; Decision: B2: Allocates workload and priority files; operational decisions on routine work → moved down 1
Accountability &amp; Impact: B2: Accountable for all work of the Carbon Formatting and RBI CMS team → moved down 1
Leadership &amp; Strategy: B2: Manages team with 6 reports: allocation, monitoring, guiding and training → moved down 1</t>
        </is>
      </c>
      <c r="Y62" s="65" t="n"/>
      <c r="Z62" s="66" t="n">
        <v>4</v>
      </c>
      <c r="AA62" s="66" t="inlineStr">
        <is>
          <t>High</t>
        </is>
      </c>
      <c r="AB62" s="66" t="inlineStr">
        <is>
          <t>Core Contributor</t>
        </is>
      </c>
      <c r="AC62" s="66" t="inlineStr">
        <is>
          <t>Yes</t>
        </is>
      </c>
      <c r="AD62" s="66" t="inlineStr">
        <is>
          <t>No</t>
        </is>
      </c>
      <c r="AE62" s="66" t="inlineStr">
        <is>
          <t>Yes</t>
        </is>
      </c>
      <c r="AF62" s="66" t="n"/>
      <c r="AG62" s="66" t="n"/>
      <c r="AH62" s="66" t="inlineStr">
        <is>
          <t>Head Image Processing</t>
        </is>
      </c>
      <c r="AI62" s="66" t="n"/>
      <c r="AJ62" s="66" t="n"/>
      <c r="AK62" s="66" t="n"/>
      <c r="AL62" s="66" t="n"/>
      <c r="AM62" s="18"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AN62" s="19" t="n"/>
      <c r="AO62" s="19" t="n"/>
      <c r="AP62" s="19" t="n"/>
      <c r="AQ62" s="19" t="n"/>
    </row>
    <row r="63" ht="80" customHeight="1">
      <c r="A63" s="117" t="inlineStr">
        <is>
          <t>◂ Back</t>
        </is>
      </c>
      <c r="B63" s="17" t="inlineStr">
        <is>
          <t>Mapped</t>
        </is>
      </c>
      <c r="C63" s="59" t="inlineStr">
        <is>
          <t>CARBON</t>
        </is>
      </c>
      <c r="D63" s="17" t="inlineStr">
        <is>
          <t>IRIS0470</t>
        </is>
      </c>
      <c r="E63" s="17" t="inlineStr">
        <is>
          <t>Janardan Bale</t>
        </is>
      </c>
      <c r="F63" s="17" t="inlineStr">
        <is>
          <t>Digitizing</t>
        </is>
      </c>
      <c r="G63" s="17" t="inlineStr">
        <is>
          <t>Image Processing Specialist</t>
        </is>
      </c>
      <c r="H63" s="17" t="inlineStr">
        <is>
          <t>Employee</t>
        </is>
      </c>
      <c r="I63" s="17" t="inlineStr">
        <is>
          <t>Active</t>
        </is>
      </c>
      <c r="J63" s="118" t="n">
        <v>39724</v>
      </c>
      <c r="K63" s="17" t="inlineStr">
        <is>
          <t>Vijay Parulekar</t>
        </is>
      </c>
      <c r="L63" s="17" t="inlineStr">
        <is>
          <t>UK - HMRC; South Africa - CIPC; India - MCA; Italy - Infocamere; USA - SEC; Europe - ESEF.</t>
        </is>
      </c>
      <c r="M63" s="67" t="inlineStr">
        <is>
          <t>0 years, 0 months, 0 days</t>
        </is>
      </c>
      <c r="N63" s="68" t="inlineStr">
        <is>
          <t>17 years, 10 months, 22 days</t>
        </is>
      </c>
      <c r="O63" s="68" t="inlineStr">
        <is>
          <t>17 years, 8 months, 17 days</t>
        </is>
      </c>
      <c r="P63" s="68" t="inlineStr">
        <is>
          <t>B.Com</t>
        </is>
      </c>
      <c r="Q63" s="68" t="inlineStr">
        <is>
          <t>OCR/Image procesing</t>
        </is>
      </c>
      <c r="R63" s="82" t="n">
        <v>20</v>
      </c>
      <c r="S63" s="83" t="inlineStr">
        <is>
          <t>• Role / sub-team: Digitalizing Assisted Services Team.</t>
        </is>
      </c>
      <c r="T63" s="83"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U63" s="83" t="inlineStr">
        <is>
          <t>• Current capabilities: Typing; Ai tool - Copilot Chat GP; Tools / software used: Both.</t>
        </is>
      </c>
      <c r="V63" s="83" t="inlineStr">
        <is>
          <t>• Communications skills.
• Presentation skills.</t>
        </is>
      </c>
      <c r="W63" s="83" t="inlineStr">
        <is>
          <t>• Key challenges: Quality of report, RDP issue.
• Support required: No input received.</t>
        </is>
      </c>
      <c r="X63" s="83" t="inlineStr">
        <is>
          <t>Complexity &amp; Expertise: A3: Go-to for US DM / HTML Editor: solves unsolved issues, QCs HMRC, CIPC, MCA → moved down 0.5
Autonomy &amp; Decision: B1: Allocates HMRC and CIPC documents among team members and delivers → moved down 0.5
Accountability &amp; Impact: B1: Leads US formatting team's output as team leader; own answer cites document confidentiality → moved down 1
Leadership &amp; Strategy: B2: Team leader of US formatting team with 6 reports; trains new joiners → moved down 0.5</t>
        </is>
      </c>
      <c r="Y63" s="65" t="n"/>
      <c r="Z63" s="66" t="n">
        <v>5</v>
      </c>
      <c r="AA63" s="66" t="inlineStr">
        <is>
          <t>High</t>
        </is>
      </c>
      <c r="AB63" s="66" t="inlineStr">
        <is>
          <t>Core Contributor</t>
        </is>
      </c>
      <c r="AC63" s="66" t="inlineStr">
        <is>
          <t>No</t>
        </is>
      </c>
      <c r="AD63" s="66" t="inlineStr">
        <is>
          <t>No</t>
        </is>
      </c>
      <c r="AE63" s="66" t="inlineStr">
        <is>
          <t>Yes</t>
        </is>
      </c>
      <c r="AF63" s="66" t="n"/>
      <c r="AG63" s="66" t="n"/>
      <c r="AH63" s="66" t="inlineStr">
        <is>
          <t>Manager - Digitizing</t>
        </is>
      </c>
      <c r="AI63" s="66" t="n"/>
      <c r="AJ63" s="66" t="n"/>
      <c r="AK63" s="66" t="n"/>
      <c r="AL63" s="66" t="inlineStr">
        <is>
          <t>Title to be changed to Manager -Digitizing</t>
        </is>
      </c>
      <c r="AM63"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AN63" s="19" t="n"/>
      <c r="AO63" s="19" t="n"/>
      <c r="AP63" s="19" t="n"/>
      <c r="AQ63" s="19" t="n"/>
    </row>
    <row r="64" ht="80" customHeight="1">
      <c r="A64" s="117" t="inlineStr">
        <is>
          <t>◂ Back</t>
        </is>
      </c>
      <c r="B64" s="17" t="inlineStr">
        <is>
          <t>Mapped</t>
        </is>
      </c>
      <c r="C64" s="59" t="inlineStr">
        <is>
          <t>CARBON</t>
        </is>
      </c>
      <c r="D64" s="17" t="inlineStr">
        <is>
          <t>IRIS1210</t>
        </is>
      </c>
      <c r="E64" s="17" t="inlineStr">
        <is>
          <t>Tejas Kat</t>
        </is>
      </c>
      <c r="F64" s="17" t="inlineStr">
        <is>
          <t>Digitizing</t>
        </is>
      </c>
      <c r="G64" s="17" t="inlineStr">
        <is>
          <t>Image Processing Specialist</t>
        </is>
      </c>
      <c r="H64" s="17" t="inlineStr">
        <is>
          <t>Employee</t>
        </is>
      </c>
      <c r="I64" s="17" t="inlineStr">
        <is>
          <t>Active</t>
        </is>
      </c>
      <c r="J64" s="118" t="n">
        <v>40294</v>
      </c>
      <c r="K64" s="17" t="inlineStr">
        <is>
          <t>Janardan Bale</t>
        </is>
      </c>
      <c r="L64" s="17" t="inlineStr">
        <is>
          <t>UK - HMRC; South Africa - CIPC; Nigeria - CBN; Netherland - KVK; Europe - ESEF, India - MCA.</t>
        </is>
      </c>
      <c r="M64" s="67" t="inlineStr">
        <is>
          <t>1 years, 0 months, 0 days</t>
        </is>
      </c>
      <c r="N64" s="68" t="inlineStr">
        <is>
          <t>16 years, 3 months, 30 days</t>
        </is>
      </c>
      <c r="O64" s="68" t="inlineStr">
        <is>
          <t>17 years, 1 months, 25 days</t>
        </is>
      </c>
      <c r="P64" s="68" t="inlineStr">
        <is>
          <t>Undergraduate</t>
        </is>
      </c>
      <c r="Q64" s="68" t="inlineStr">
        <is>
          <t>OCR/Image procesing</t>
        </is>
      </c>
      <c r="R64" s="82" t="n">
        <v>20</v>
      </c>
      <c r="S64" s="83" t="inlineStr">
        <is>
          <t>• Role / sub-team: Digitizing Associte Service.</t>
        </is>
      </c>
      <c r="T64" s="83"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U64" s="83" t="inlineStr">
        <is>
          <t>• Current capabilities: Ai copilot tool skill; Tools / software used: Both | Abbyy FineReader, Microsoft Web Expression, Carbon tool [Teams chat].</t>
        </is>
      </c>
      <c r="V64" s="83" t="inlineStr">
        <is>
          <t>• Communications skills.
• Presentation skills.</t>
        </is>
      </c>
      <c r="W64" s="83" t="inlineStr">
        <is>
          <t>• Key challenges: Quality of report, RDP issue.
• Support required: No input received.</t>
        </is>
      </c>
      <c r="X64" s="83" t="inlineStr">
        <is>
          <t>Complexity &amp; Expertise: A3: Document quality checks, query solving and CIPC/MCA HTML conversion across UK, CIPC, ESMA work → matches the start
Autonomy &amp; Decision: A3: Allocates UK/CIPC/ESMA files; says takes decisions without asking manager when needed → matches the start
Accountability &amp; Impact: A3: Allocation, QC and on-time completion of formatting/conversion files sent on to services teams → moved down 0.5
Leadership &amp; Strategy: A3: Allocates work and solves queries for the team; 2 direct reports → moved down 0.5</t>
        </is>
      </c>
      <c r="Y64" s="65" t="n"/>
      <c r="Z64" s="66" t="n">
        <v>4</v>
      </c>
      <c r="AA64" s="66" t="inlineStr">
        <is>
          <t>High</t>
        </is>
      </c>
      <c r="AB64" s="66" t="inlineStr">
        <is>
          <t>Core Contributor</t>
        </is>
      </c>
      <c r="AC64" s="66" t="inlineStr">
        <is>
          <t>No</t>
        </is>
      </c>
      <c r="AD64" s="66" t="inlineStr">
        <is>
          <t>No</t>
        </is>
      </c>
      <c r="AE64" s="66" t="inlineStr">
        <is>
          <t>Yes</t>
        </is>
      </c>
      <c r="AF64" s="66" t="n"/>
      <c r="AG64" s="66" t="n"/>
      <c r="AH64" s="66" t="inlineStr">
        <is>
          <t>Sr.Image Processing Specialist</t>
        </is>
      </c>
      <c r="AI64" s="66" t="n"/>
      <c r="AJ64" s="66" t="n"/>
      <c r="AK64" s="66" t="n"/>
      <c r="AL64" s="66" t="inlineStr">
        <is>
          <t>Title to be changed to : Digitizing - Lead</t>
        </is>
      </c>
      <c r="AM64"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AN64" s="19" t="n"/>
      <c r="AO64" s="19" t="n"/>
      <c r="AP64" s="19" t="n"/>
      <c r="AQ64" s="19" t="n"/>
    </row>
    <row r="65" ht="80" customHeight="1">
      <c r="A65" s="117" t="inlineStr">
        <is>
          <t>◂ Back</t>
        </is>
      </c>
      <c r="B65" s="17" t="inlineStr">
        <is>
          <t>Mapped</t>
        </is>
      </c>
      <c r="C65" s="59" t="inlineStr">
        <is>
          <t>CARBON</t>
        </is>
      </c>
      <c r="D65" s="17" t="inlineStr">
        <is>
          <t>IRISC224</t>
        </is>
      </c>
      <c r="E65" s="17" t="inlineStr">
        <is>
          <t>Dhanraj Patil</t>
        </is>
      </c>
      <c r="F65" s="17" t="inlineStr">
        <is>
          <t>Digitizing</t>
        </is>
      </c>
      <c r="G65" s="17" t="inlineStr">
        <is>
          <t>Consultant</t>
        </is>
      </c>
      <c r="H65" s="17" t="inlineStr">
        <is>
          <t>On Contract</t>
        </is>
      </c>
      <c r="I65" s="17" t="inlineStr">
        <is>
          <t>Active</t>
        </is>
      </c>
      <c r="J65" s="118" t="n">
        <v>44623</v>
      </c>
      <c r="K65" s="17" t="inlineStr">
        <is>
          <t>Tejas Kat</t>
        </is>
      </c>
      <c r="L65" s="17" t="inlineStr">
        <is>
          <t>India - MCA; Europe - ESEF; South Africa - CIPC; UK - HMRC · On Contract.</t>
        </is>
      </c>
      <c r="M65" s="67" t="inlineStr">
        <is>
          <t>8 years, 6 months, 0 days</t>
        </is>
      </c>
      <c r="N65" s="68" t="inlineStr">
        <is>
          <t>4 years, 5 months, 22 days</t>
        </is>
      </c>
      <c r="O65" s="68" t="inlineStr">
        <is>
          <t>12 years, 9 months, 17 days</t>
        </is>
      </c>
      <c r="P65" s="68" t="inlineStr">
        <is>
          <t>B.Com</t>
        </is>
      </c>
      <c r="Q65" s="68" t="inlineStr">
        <is>
          <t>OCR/Image procesing</t>
        </is>
      </c>
      <c r="R65" s="82" t="n">
        <v>20</v>
      </c>
      <c r="S65" s="83" t="inlineStr">
        <is>
          <t>• Role / sub-team: Digitizing Assited Services.</t>
        </is>
      </c>
      <c r="T65" s="83"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U65" s="83" t="inlineStr">
        <is>
          <t>• Current capabilities: Tool knowledge; Basic Tool knowledge; Tools / software used: Both | Abbyy FineReader, Microsoft Web Expression, Carbon tool [Teams chat].</t>
        </is>
      </c>
      <c r="V65" s="83" t="inlineStr">
        <is>
          <t>• Communications skills.
• Presentation skills.</t>
        </is>
      </c>
      <c r="W65" s="83" t="inlineStr">
        <is>
          <t>• Key challenges: Quality of report, RDP issue.
• Support required: No input received.</t>
        </is>
      </c>
      <c r="X65" s="83" t="inlineStr">
        <is>
          <t>Complexity &amp; Expertise: A2: EU DM formatting plus HMRC, CIPC, MCA conversions using different tools → matches the start
Autonomy &amp; Decision: A1: States 'N A' for independent decisions; follows guidelines → moved down 0.5
Accountability &amp; Impact: A2: Own work; files move on to QC, tagging or service teams → matches the start
Leadership &amp; Strategy: A1: No guidance or leadership of others described → matches the start</t>
        </is>
      </c>
      <c r="Y65" s="65" t="n"/>
      <c r="Z65" s="66" t="n">
        <v>3</v>
      </c>
      <c r="AA65" s="66" t="inlineStr">
        <is>
          <t>Medium</t>
        </is>
      </c>
      <c r="AB65" s="66" t="inlineStr">
        <is>
          <t>Core Contributor</t>
        </is>
      </c>
      <c r="AC65" s="66" t="inlineStr">
        <is>
          <t>No</t>
        </is>
      </c>
      <c r="AD65" s="66" t="inlineStr">
        <is>
          <t>No</t>
        </is>
      </c>
      <c r="AE65" s="66" t="inlineStr">
        <is>
          <t>Yes</t>
        </is>
      </c>
      <c r="AF65" s="66" t="n"/>
      <c r="AG65" s="66" t="n"/>
      <c r="AH65" s="66" t="inlineStr">
        <is>
          <t>Senior Consultant · review – experience supports senior band</t>
        </is>
      </c>
      <c r="AI65" s="66" t="n"/>
      <c r="AJ65" s="66" t="n"/>
      <c r="AK65" s="66" t="n"/>
      <c r="AL65" s="66" t="inlineStr">
        <is>
          <t>Title to change to Senior Services Specialist</t>
        </is>
      </c>
      <c r="AM65"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65" s="19" t="n"/>
      <c r="AO65" s="19" t="n"/>
      <c r="AP65" s="19" t="n"/>
      <c r="AQ65" s="19" t="n"/>
    </row>
    <row r="66" ht="80" customHeight="1">
      <c r="A66" s="117" t="inlineStr">
        <is>
          <t>◂ Back</t>
        </is>
      </c>
      <c r="B66" s="17" t="inlineStr">
        <is>
          <t>Mapped</t>
        </is>
      </c>
      <c r="C66" s="59" t="inlineStr">
        <is>
          <t>CARBON</t>
        </is>
      </c>
      <c r="D66" s="17" t="inlineStr">
        <is>
          <t>IRISC173</t>
        </is>
      </c>
      <c r="E66" s="17" t="inlineStr">
        <is>
          <t>Snehal Kardekar</t>
        </is>
      </c>
      <c r="F66" s="17" t="inlineStr">
        <is>
          <t>Digitizing</t>
        </is>
      </c>
      <c r="G66" s="17" t="inlineStr">
        <is>
          <t>Consultant</t>
        </is>
      </c>
      <c r="H66" s="17" t="inlineStr">
        <is>
          <t>On Contract</t>
        </is>
      </c>
      <c r="I66" s="17" t="inlineStr">
        <is>
          <t>Active</t>
        </is>
      </c>
      <c r="J66" s="118" t="n">
        <v>44019</v>
      </c>
      <c r="K66" s="17" t="inlineStr">
        <is>
          <t>Tejas Kat</t>
        </is>
      </c>
      <c r="L66" s="17" t="inlineStr">
        <is>
          <t>Europe - ESEF; India - MCA; South Africa - CIPC; UK - HMRC · On Contract.</t>
        </is>
      </c>
      <c r="M66" s="67" t="inlineStr">
        <is>
          <t>7 years, 0 months, 0 days</t>
        </is>
      </c>
      <c r="N66" s="68" t="inlineStr">
        <is>
          <t>6 years, 1 months, 18 days</t>
        </is>
      </c>
      <c r="O66" s="68" t="inlineStr">
        <is>
          <t>12 years, 11 months, 13 days</t>
        </is>
      </c>
      <c r="P66" s="68" t="inlineStr">
        <is>
          <t>BA</t>
        </is>
      </c>
      <c r="Q66" s="68" t="inlineStr">
        <is>
          <t>OCR/Image procesing</t>
        </is>
      </c>
      <c r="R66" s="82" t="n">
        <v>19</v>
      </c>
      <c r="S66" s="83" t="inlineStr">
        <is>
          <t>• Role / sub-team: Digitizing Assisted Services.</t>
        </is>
      </c>
      <c r="T66" s="83" t="inlineStr">
        <is>
          <t>• Key responsibilities include: Html conversion and cipc,uk,mca conversions and Qc Esma Qc.
• Reported deliverables and outcomes include: CIPC, MCA and UK documents are shared with the service team for tagging after the QC and HTML conversion process.</t>
        </is>
      </c>
      <c r="U66" s="83" t="inlineStr">
        <is>
          <t>• Current capabilities: Ai tool skill; Communication skills; Tools / software used: HTML - Editor | Abbyy FineReader, Microsoft Web Expression · CIPC HTML conversion [Teams chat].</t>
        </is>
      </c>
      <c r="V66" s="83" t="inlineStr">
        <is>
          <t>• Communications skills.
• Presentation skills.</t>
        </is>
      </c>
      <c r="W66" s="83" t="inlineStr">
        <is>
          <t>• Key challenges: Quality of report.
• Support required: No input received.</t>
        </is>
      </c>
      <c r="X66" s="83" t="inlineStr">
        <is>
          <t>Complexity &amp; Expertise: A3: QC of converted files across Carbon markets, ESMA QC; trains teammates → moved up 0.5
Autonomy &amp; Decision: A2: States 'Not applicable'; QC and corrections are routine calls → matches the start
Accountability &amp; Impact: A2: own survey / KRA answers · summarised by the rater; not quoted → matches the start
Leadership &amp; Strategy: A3: Lists training teammates as a main responsibility → moved up 1</t>
        </is>
      </c>
      <c r="Y66" s="65" t="n"/>
      <c r="Z66" s="66" t="n">
        <v>3</v>
      </c>
      <c r="AA66" s="66" t="inlineStr">
        <is>
          <t>Medium</t>
        </is>
      </c>
      <c r="AB66" s="66" t="inlineStr">
        <is>
          <t>Core Contributor</t>
        </is>
      </c>
      <c r="AC66" s="66" t="inlineStr">
        <is>
          <t>No</t>
        </is>
      </c>
      <c r="AD66" s="66" t="inlineStr">
        <is>
          <t>No</t>
        </is>
      </c>
      <c r="AE66" s="66" t="inlineStr">
        <is>
          <t>Yes</t>
        </is>
      </c>
      <c r="AF66" s="66" t="n"/>
      <c r="AG66" s="66" t="n"/>
      <c r="AH66" s="66" t="inlineStr">
        <is>
          <t>Senior Consultant · review – experience supports senior band</t>
        </is>
      </c>
      <c r="AI66" s="66" t="n"/>
      <c r="AJ66" s="66" t="n"/>
      <c r="AK66" s="66" t="n"/>
      <c r="AL66" s="66" t="inlineStr">
        <is>
          <t>Title to change to Senior Services Specialist</t>
        </is>
      </c>
      <c r="AM66"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66" s="19" t="n"/>
      <c r="AO66" s="19" t="n"/>
      <c r="AP66" s="19" t="n"/>
      <c r="AQ66" s="19" t="n"/>
    </row>
    <row r="67" ht="80" customHeight="1">
      <c r="A67" s="117" t="inlineStr">
        <is>
          <t>◂ Back</t>
        </is>
      </c>
      <c r="B67" s="17" t="inlineStr">
        <is>
          <t>Mapped</t>
        </is>
      </c>
      <c r="C67" s="59" t="inlineStr">
        <is>
          <t>CARBON</t>
        </is>
      </c>
      <c r="D67" s="17" t="inlineStr">
        <is>
          <t>IRISC286</t>
        </is>
      </c>
      <c r="E67" s="17" t="inlineStr">
        <is>
          <t>Bhavesh Gusain</t>
        </is>
      </c>
      <c r="F67" s="17" t="inlineStr">
        <is>
          <t>Digitizing</t>
        </is>
      </c>
      <c r="G67" s="17" t="inlineStr">
        <is>
          <t>Consultant</t>
        </is>
      </c>
      <c r="H67" s="17" t="inlineStr">
        <is>
          <t>On Contract</t>
        </is>
      </c>
      <c r="I67" s="17" t="inlineStr">
        <is>
          <t>Active</t>
        </is>
      </c>
      <c r="J67" s="118" t="n">
        <v>45343</v>
      </c>
      <c r="K67" s="17" t="inlineStr">
        <is>
          <t>Janardan Bale</t>
        </is>
      </c>
      <c r="L67" s="17" t="inlineStr">
        <is>
          <t>UK - HMRC; USA - SEC · On Contract.</t>
        </is>
      </c>
      <c r="M67" s="67" t="inlineStr">
        <is>
          <t>0 years, 0 months, 0 days</t>
        </is>
      </c>
      <c r="N67" s="68" t="inlineStr">
        <is>
          <t>2 years, 6 months, 4 days</t>
        </is>
      </c>
      <c r="O67" s="68" t="inlineStr">
        <is>
          <t>2 years, 3 months, 30 days</t>
        </is>
      </c>
      <c r="P67" s="68" t="inlineStr">
        <is>
          <t>B.Com</t>
        </is>
      </c>
      <c r="Q67" s="68" t="inlineStr">
        <is>
          <t>OCR/Image procesing</t>
        </is>
      </c>
      <c r="R67" s="82" t="n">
        <v>20</v>
      </c>
      <c r="S67" s="83" t="inlineStr">
        <is>
          <t>• Role / sub-team: Digitizing Assited Services.</t>
        </is>
      </c>
      <c r="T67" s="83" t="inlineStr">
        <is>
          <t>• Key responsibilities include: US SEC &amp; US DM formatting and review and UK HTML conversion from word document.
• Reported deliverables and outcomes include: Once file formatting completed will send the file to service team.</t>
        </is>
      </c>
      <c r="U67" s="83" t="inlineStr">
        <is>
          <t>• Current capabilities: Communication skills; Tools / software used: Microsoft Web Expression [Teams chat].</t>
        </is>
      </c>
      <c r="V67" s="83" t="inlineStr">
        <is>
          <t>• Communications skills.
• Presentation skills.</t>
        </is>
      </c>
      <c r="W67" s="83" t="inlineStr">
        <is>
          <t>• Key challenges: Quality of report, RDP issue.
• Support required: No input received.</t>
        </is>
      </c>
      <c r="X67" s="83" t="inlineStr">
        <is>
          <t>Complexity &amp; Expertise: A2: Word formatting, HTML / PDF conversion and QC for US SEC, US DM, UK → matches the start
Autonomy &amp; Decision: A2: own survey / KRA answers · summarised by the rater; not quoted → matches the start
Accountability &amp; Impact: A2: Accuracy and on-time delivery of own formatted and converted documents → matches the start
Leadership &amp; Strategy: A1: No guidance or leadership of others described → matches the start</t>
        </is>
      </c>
      <c r="Y67" s="65" t="n"/>
      <c r="Z67" s="66" t="n">
        <v>3</v>
      </c>
      <c r="AA67" s="66" t="inlineStr">
        <is>
          <t>Medium</t>
        </is>
      </c>
      <c r="AB67" s="66" t="inlineStr">
        <is>
          <t>Core Contributor</t>
        </is>
      </c>
      <c r="AC67" s="66" t="inlineStr">
        <is>
          <t>No</t>
        </is>
      </c>
      <c r="AD67" s="66" t="inlineStr">
        <is>
          <t>No</t>
        </is>
      </c>
      <c r="AE67" s="66" t="inlineStr">
        <is>
          <t>Yes</t>
        </is>
      </c>
      <c r="AF67" s="66" t="n"/>
      <c r="AG67" s="66" t="n"/>
      <c r="AH67" s="66" t="inlineStr">
        <is>
          <t>Consultant</t>
        </is>
      </c>
      <c r="AI67" s="66" t="n"/>
      <c r="AJ67" s="66" t="n"/>
      <c r="AK67" s="66" t="n"/>
      <c r="AL67" s="66" t="n"/>
      <c r="AM67"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67" s="19" t="n"/>
      <c r="AO67" s="19" t="n"/>
      <c r="AP67" s="19" t="n"/>
      <c r="AQ67" s="19" t="n"/>
    </row>
    <row r="68" ht="80" customHeight="1">
      <c r="A68" s="117" t="inlineStr">
        <is>
          <t>◂ Back</t>
        </is>
      </c>
      <c r="B68" s="17" t="inlineStr">
        <is>
          <t>Mapped</t>
        </is>
      </c>
      <c r="C68" s="59" t="inlineStr">
        <is>
          <t>CARBON</t>
        </is>
      </c>
      <c r="D68" s="17" t="inlineStr">
        <is>
          <t>IRISC237</t>
        </is>
      </c>
      <c r="E68" s="17" t="inlineStr">
        <is>
          <t>Deepak Nirmal</t>
        </is>
      </c>
      <c r="F68" s="17" t="inlineStr">
        <is>
          <t>Digitizing</t>
        </is>
      </c>
      <c r="G68" s="17" t="inlineStr">
        <is>
          <t>Consultant</t>
        </is>
      </c>
      <c r="H68" s="17" t="inlineStr">
        <is>
          <t>On Contract</t>
        </is>
      </c>
      <c r="I68" s="17" t="inlineStr">
        <is>
          <t>Active</t>
        </is>
      </c>
      <c r="J68" s="118" t="n">
        <v>44844</v>
      </c>
      <c r="K68" s="17" t="inlineStr">
        <is>
          <t>Janardan Bale</t>
        </is>
      </c>
      <c r="L68" s="17" t="inlineStr">
        <is>
          <t>South Africa - CIPC; USA - SEC · On Contract.</t>
        </is>
      </c>
      <c r="M68" s="67" t="inlineStr">
        <is>
          <t>7 years, 0 months, 0 days</t>
        </is>
      </c>
      <c r="N68" s="68" t="inlineStr">
        <is>
          <t>3 years, 10 months, 15 days</t>
        </is>
      </c>
      <c r="O68" s="68" t="inlineStr">
        <is>
          <t>10 years, 8 months, 10 days</t>
        </is>
      </c>
      <c r="P68" s="68" t="inlineStr">
        <is>
          <t>Undergraduate</t>
        </is>
      </c>
      <c r="Q68" s="68" t="inlineStr">
        <is>
          <t>OCR/Image procesing</t>
        </is>
      </c>
      <c r="R68" s="82" t="n">
        <v>20</v>
      </c>
      <c r="S68" s="83" t="inlineStr">
        <is>
          <t>• Role / sub-team: Digitizing Assited Services.</t>
        </is>
      </c>
      <c r="T68" s="83"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U68" s="83" t="inlineStr">
        <is>
          <t>• Current capabilities: Using Copilot for problem; Problem-solving mindset; Willingness to learn; Tools / software used: Both | Microsoft Web Expression · used for CIPC HTML conversion [Teams chat].</t>
        </is>
      </c>
      <c r="V68" s="83" t="inlineStr">
        <is>
          <t>• Communications skills.
• Presentation skills.</t>
        </is>
      </c>
      <c r="W68" s="83" t="inlineStr">
        <is>
          <t>• Key challenges: Quality of report, RDP issue.
• Support required: No input received.</t>
        </is>
      </c>
      <c r="X68" s="83" t="inlineStr">
        <is>
          <t>Complexity &amp; Expertise: A2: own survey / KRA answers · summarised by the rater; not quoted → matches the start
Autonomy &amp; Decision: A2: Handles US SEC formatting and CIPC conversions independently; follows guidelines → matches the start
Accountability &amp; Impact: A2: Accuracy and quality of own formatting and conversion work → matches the start
Leadership &amp; Strategy: A1: No guidance or leadership of others described → matches the start</t>
        </is>
      </c>
      <c r="Y68" s="65" t="n"/>
      <c r="Z68" s="66" t="n">
        <v>3</v>
      </c>
      <c r="AA68" s="66" t="inlineStr">
        <is>
          <t>Medium</t>
        </is>
      </c>
      <c r="AB68" s="66" t="inlineStr">
        <is>
          <t>Core Contributor</t>
        </is>
      </c>
      <c r="AC68" s="66" t="inlineStr">
        <is>
          <t>No</t>
        </is>
      </c>
      <c r="AD68" s="66" t="inlineStr">
        <is>
          <t>No</t>
        </is>
      </c>
      <c r="AE68" s="66" t="inlineStr">
        <is>
          <t>Yes</t>
        </is>
      </c>
      <c r="AF68" s="66" t="n"/>
      <c r="AG68" s="66" t="n"/>
      <c r="AH68" s="66" t="inlineStr">
        <is>
          <t>Senior Consultant · review – experience supports senior band</t>
        </is>
      </c>
      <c r="AI68" s="66" t="n"/>
      <c r="AJ68" s="66" t="n"/>
      <c r="AK68" s="66" t="n"/>
      <c r="AL68" s="66" t="inlineStr">
        <is>
          <t>Title to be changed to Senior Services Specialist</t>
        </is>
      </c>
      <c r="AM68"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AN68" s="19" t="n"/>
      <c r="AO68" s="19" t="n"/>
      <c r="AP68" s="19" t="n"/>
      <c r="AQ68" s="19" t="n"/>
    </row>
    <row r="69" ht="80" customHeight="1">
      <c r="A69" s="117" t="inlineStr">
        <is>
          <t>◂ Back</t>
        </is>
      </c>
      <c r="B69" s="17" t="inlineStr">
        <is>
          <t>Mapped</t>
        </is>
      </c>
      <c r="C69" s="59" t="inlineStr">
        <is>
          <t>CARBON</t>
        </is>
      </c>
      <c r="D69" s="17" t="inlineStr">
        <is>
          <t>IRISC325</t>
        </is>
      </c>
      <c r="E69" s="17" t="inlineStr">
        <is>
          <t>Gaurav Yashwant Chaulkar</t>
        </is>
      </c>
      <c r="F69" s="17" t="inlineStr">
        <is>
          <t>Digitizing</t>
        </is>
      </c>
      <c r="G69" s="17" t="inlineStr">
        <is>
          <t>Consultant</t>
        </is>
      </c>
      <c r="H69" s="17" t="inlineStr">
        <is>
          <t>On Contract</t>
        </is>
      </c>
      <c r="I69" s="17" t="inlineStr">
        <is>
          <t>Active</t>
        </is>
      </c>
      <c r="J69" s="118" t="n">
        <v>46006</v>
      </c>
      <c r="K69" s="17" t="inlineStr">
        <is>
          <t>Janardan Bale</t>
        </is>
      </c>
      <c r="L69" s="17" t="inlineStr">
        <is>
          <t>USA - SEC · On Contract.</t>
        </is>
      </c>
      <c r="M69" s="67" t="inlineStr">
        <is>
          <t>2 years, 2 months, 0 days</t>
        </is>
      </c>
      <c r="N69" s="68" t="inlineStr">
        <is>
          <t>0 years, 8 months, 10 days</t>
        </is>
      </c>
      <c r="O69" s="68" t="inlineStr">
        <is>
          <t>2 years, 8 months, 5 days</t>
        </is>
      </c>
      <c r="P69" s="68" t="inlineStr">
        <is>
          <t>Diploma Electronic Mechanic</t>
        </is>
      </c>
      <c r="Q69" s="68" t="inlineStr">
        <is>
          <t>OCR/Image procesing</t>
        </is>
      </c>
      <c r="R69" s="82" t="n">
        <v>19</v>
      </c>
      <c r="S69" s="83" t="inlineStr">
        <is>
          <t>• Role / sub-team: Digitizing Assisted service.</t>
        </is>
      </c>
      <c r="T69" s="83" t="inlineStr">
        <is>
          <t>• Key responsibilities include: US SEC &amp; US DM FORMATTING AND REVIEW THE DOCUMENTS.
• Reported deliverables and outcomes include: US documents are shared with the Assisted Service Team for tagging after formatting and review.</t>
        </is>
      </c>
      <c r="U69" s="83" t="inlineStr">
        <is>
          <t>• Current capabilities: Communication skills; Tools / software used: Both.</t>
        </is>
      </c>
      <c r="V69" s="83" t="inlineStr">
        <is>
          <t>• Communications skills.
• Presentation skills.</t>
        </is>
      </c>
      <c r="W69" s="83" t="inlineStr">
        <is>
          <t>• Key challenges: Quality of report, RDP issue.
• Support required: No input received.</t>
        </is>
      </c>
      <c r="X69" s="83" t="n"/>
      <c r="Y69" s="65" t="n"/>
      <c r="Z69" s="66" t="n">
        <v>3</v>
      </c>
      <c r="AA69" s="66" t="inlineStr">
        <is>
          <t>Medium</t>
        </is>
      </c>
      <c r="AB69" s="66" t="inlineStr">
        <is>
          <t>Core Contributor</t>
        </is>
      </c>
      <c r="AC69" s="66" t="inlineStr">
        <is>
          <t>No</t>
        </is>
      </c>
      <c r="AD69" s="66" t="inlineStr">
        <is>
          <t>No</t>
        </is>
      </c>
      <c r="AE69" s="66" t="inlineStr">
        <is>
          <t>Yes</t>
        </is>
      </c>
      <c r="AF69" s="66" t="n"/>
      <c r="AG69" s="66" t="n"/>
      <c r="AH69" s="66" t="inlineStr">
        <is>
          <t>Consultant</t>
        </is>
      </c>
      <c r="AI69" s="66" t="n"/>
      <c r="AJ69" s="66" t="n"/>
      <c r="AK69" s="66" t="n"/>
      <c r="AL69" s="66" t="n"/>
      <c r="AM69"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AN69" s="19" t="n"/>
      <c r="AO69" s="19" t="n"/>
      <c r="AP69" s="19" t="n"/>
      <c r="AQ69" s="19" t="n"/>
    </row>
    <row r="70" ht="80" customHeight="1">
      <c r="A70" s="117" t="inlineStr">
        <is>
          <t>◂ Back</t>
        </is>
      </c>
      <c r="B70" s="17" t="inlineStr">
        <is>
          <t>Mapped</t>
        </is>
      </c>
      <c r="C70" s="59" t="inlineStr">
        <is>
          <t>CARBON</t>
        </is>
      </c>
      <c r="D70" s="17" t="inlineStr">
        <is>
          <t>IRISC316</t>
        </is>
      </c>
      <c r="E70" s="17" t="inlineStr">
        <is>
          <t>Samiksha Ramdas Bhabal</t>
        </is>
      </c>
      <c r="F70" s="17" t="inlineStr">
        <is>
          <t>Digitizing</t>
        </is>
      </c>
      <c r="G70" s="17" t="inlineStr">
        <is>
          <t>Consultant</t>
        </is>
      </c>
      <c r="H70" s="17" t="inlineStr">
        <is>
          <t>On Contract</t>
        </is>
      </c>
      <c r="I70" s="17" t="inlineStr">
        <is>
          <t>Active</t>
        </is>
      </c>
      <c r="J70" s="118" t="n">
        <v>45901</v>
      </c>
      <c r="K70" s="17" t="inlineStr">
        <is>
          <t>Janardan Bale</t>
        </is>
      </c>
      <c r="L70" s="17" t="inlineStr">
        <is>
          <t>UK - HMRC; USA - SEC · On Contract.</t>
        </is>
      </c>
      <c r="M70" s="67" t="inlineStr">
        <is>
          <t>2 years, 0 months, 0 days</t>
        </is>
      </c>
      <c r="N70" s="68" t="inlineStr">
        <is>
          <t>0 years, 11 months, 24 days</t>
        </is>
      </c>
      <c r="O70" s="68" t="inlineStr">
        <is>
          <t>2 years, 9 months, 19 days</t>
        </is>
      </c>
      <c r="P70" s="68" t="inlineStr">
        <is>
          <t>B.Com</t>
        </is>
      </c>
      <c r="Q70" s="68" t="inlineStr">
        <is>
          <t>OCR/Image procesing</t>
        </is>
      </c>
      <c r="R70" s="82" t="n">
        <v>19</v>
      </c>
      <c r="S70" s="83" t="inlineStr">
        <is>
          <t>• Role / sub-team: OCR Team; Digitizing Assisted Service.</t>
        </is>
      </c>
      <c r="T70" s="83"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U70" s="83" t="inlineStr">
        <is>
          <t>• Current capabilities: Copilot; Tools / software used: Both | Microsoft Web Expression [Teams chat].</t>
        </is>
      </c>
      <c r="V70" s="83" t="inlineStr">
        <is>
          <t>• Communications skills.
• Presentation skills.</t>
        </is>
      </c>
      <c r="W70" s="83" t="inlineStr">
        <is>
          <t>• Key challenges: Quality of report, RDP issue.
• Support required: No input received.</t>
        </is>
      </c>
      <c r="X70" s="83" t="inlineStr">
        <is>
          <t>Complexity &amp; Expertise: A2: own survey / KRA answers · summarised by the rater; not quoted → matches the start
Autonomy &amp; Decision: A1: States 'not applicable'; work goes to review → moved down 0.5
Accountability &amp; Impact: A2: Accuracy and timely delivery of assigned formatting work → matches the start
Leadership &amp; Strategy: A1: No guidance or leadership of others described → matches the start</t>
        </is>
      </c>
      <c r="Y70" s="65" t="n"/>
      <c r="Z70" s="66" t="n">
        <v>3</v>
      </c>
      <c r="AA70" s="66" t="inlineStr">
        <is>
          <t>Medium</t>
        </is>
      </c>
      <c r="AB70" s="66" t="inlineStr">
        <is>
          <t>Core Contributor</t>
        </is>
      </c>
      <c r="AC70" s="66" t="inlineStr">
        <is>
          <t>No</t>
        </is>
      </c>
      <c r="AD70" s="66" t="inlineStr">
        <is>
          <t>No</t>
        </is>
      </c>
      <c r="AE70" s="66" t="inlineStr">
        <is>
          <t>Yes</t>
        </is>
      </c>
      <c r="AF70" s="66" t="n"/>
      <c r="AG70" s="66" t="n"/>
      <c r="AH70" s="66" t="inlineStr">
        <is>
          <t>Consultant</t>
        </is>
      </c>
      <c r="AI70" s="66" t="n"/>
      <c r="AJ70" s="66" t="n"/>
      <c r="AK70" s="66" t="n"/>
      <c r="AL70" s="66" t="n"/>
      <c r="AM70"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AN70" s="19" t="n"/>
      <c r="AO70" s="19" t="n"/>
      <c r="AP70" s="19" t="n"/>
      <c r="AQ70" s="19" t="n"/>
    </row>
    <row r="71" ht="80" customHeight="1">
      <c r="A71" s="117" t="inlineStr">
        <is>
          <t>◂ Back</t>
        </is>
      </c>
      <c r="B71" s="17" t="inlineStr">
        <is>
          <t>Mapped</t>
        </is>
      </c>
      <c r="C71" s="59" t="inlineStr">
        <is>
          <t>CARBON</t>
        </is>
      </c>
      <c r="D71" s="17" t="inlineStr">
        <is>
          <t>IRISC327</t>
        </is>
      </c>
      <c r="E71" s="17" t="inlineStr">
        <is>
          <t>Satyajeet Patil</t>
        </is>
      </c>
      <c r="F71" s="17" t="inlineStr">
        <is>
          <t>Digitizing</t>
        </is>
      </c>
      <c r="G71" s="17" t="inlineStr">
        <is>
          <t>Consultant</t>
        </is>
      </c>
      <c r="H71" s="17" t="inlineStr">
        <is>
          <t>On Contract</t>
        </is>
      </c>
      <c r="I71" s="17" t="inlineStr">
        <is>
          <t>Active</t>
        </is>
      </c>
      <c r="J71" s="118" t="n">
        <v>46006</v>
      </c>
      <c r="K71" s="17" t="inlineStr">
        <is>
          <t>Janardan Bale</t>
        </is>
      </c>
      <c r="L71" s="17" t="inlineStr">
        <is>
          <t>USA - SEC · On Contract.</t>
        </is>
      </c>
      <c r="M71" s="67" t="inlineStr">
        <is>
          <t>0 years, 0 months, 0 days</t>
        </is>
      </c>
      <c r="N71" s="68" t="inlineStr">
        <is>
          <t>0 years, 8 months, 10 days</t>
        </is>
      </c>
      <c r="O71" s="68" t="inlineStr">
        <is>
          <t>0 years, 6 months, 5 days</t>
        </is>
      </c>
      <c r="P71" s="68" t="inlineStr">
        <is>
          <t>BCA</t>
        </is>
      </c>
      <c r="Q71" s="68" t="inlineStr">
        <is>
          <t>OCR/Image procesing</t>
        </is>
      </c>
      <c r="R71" s="82" t="n">
        <v>20</v>
      </c>
      <c r="S71" s="83" t="inlineStr">
        <is>
          <t>• Role / sub-team: Digitizing Assisted Service.</t>
        </is>
      </c>
      <c r="T71" s="83" t="inlineStr">
        <is>
          <t>• Key responsibilities include: US SEC &amp; US DM formatting and review and HTML conversion from word document.
• Reported deliverables and outcomes include: Completed work is self-reviewed before being sent to the service team.</t>
        </is>
      </c>
      <c r="U71" s="83" t="inlineStr">
        <is>
          <t>• Current capabilities: Discipline and Patience; Tools / software used: Both | Microsoft Web Expression [Teams chat].</t>
        </is>
      </c>
      <c r="V71" s="83" t="inlineStr">
        <is>
          <t>• Communications skills.
• Presentation skills.</t>
        </is>
      </c>
      <c r="W71" s="83" t="inlineStr">
        <is>
          <t>• Key challenges: Quality of report, RDP issue.
• Support required: No input received.</t>
        </is>
      </c>
      <c r="X71" s="83" t="inlineStr">
        <is>
          <t>Complexity &amp; Expertise: A2: US SEC / US DM formatting, data checking, HTML conversion to guidelines → matches the start
Autonomy &amp; Decision: A1: States 'Not applicable'; follows guidelines → moved down 0.5
Accountability &amp; Impact: A2: Own work; self-reviewed before sending to service team → matches the start
Leadership &amp; Strategy: A1: No guidance or leadership of others described → matches the start</t>
        </is>
      </c>
      <c r="Y71" s="65" t="n"/>
      <c r="Z71" s="66" t="n">
        <v>3</v>
      </c>
      <c r="AA71" s="66" t="inlineStr">
        <is>
          <t>Medium</t>
        </is>
      </c>
      <c r="AB71" s="66" t="inlineStr">
        <is>
          <t>Core Contributor</t>
        </is>
      </c>
      <c r="AC71" s="66" t="inlineStr">
        <is>
          <t>No</t>
        </is>
      </c>
      <c r="AD71" s="66" t="inlineStr">
        <is>
          <t>No</t>
        </is>
      </c>
      <c r="AE71" s="66" t="inlineStr">
        <is>
          <t>Yes</t>
        </is>
      </c>
      <c r="AF71" s="66" t="n"/>
      <c r="AG71" s="66" t="n"/>
      <c r="AH71" s="66" t="inlineStr">
        <is>
          <t>Consultant</t>
        </is>
      </c>
      <c r="AI71" s="66" t="n"/>
      <c r="AJ71" s="66" t="n"/>
      <c r="AK71" s="66" t="n"/>
      <c r="AL71" s="66" t="n"/>
      <c r="AM71"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AN71" s="19" t="n"/>
      <c r="AO71" s="19" t="n"/>
      <c r="AP71" s="19" t="n"/>
      <c r="AQ71" s="19" t="n"/>
    </row>
    <row r="72" ht="80" customHeight="1">
      <c r="A72" s="117" t="inlineStr">
        <is>
          <t>◂ Back</t>
        </is>
      </c>
      <c r="B72" s="17" t="inlineStr">
        <is>
          <t>Mapped</t>
        </is>
      </c>
      <c r="C72" s="59" t="inlineStr">
        <is>
          <t>Consume</t>
        </is>
      </c>
      <c r="D72" s="17" t="inlineStr">
        <is>
          <t>IRIS0114</t>
        </is>
      </c>
      <c r="E72" s="17" t="inlineStr">
        <is>
          <t>Shraddha Patil</t>
        </is>
      </c>
      <c r="F72" s="17" t="inlineStr">
        <is>
          <t>Digitizing</t>
        </is>
      </c>
      <c r="G72" s="17" t="inlineStr">
        <is>
          <t>Image Processing Specialist</t>
        </is>
      </c>
      <c r="H72" s="17" t="inlineStr">
        <is>
          <t>Employee</t>
        </is>
      </c>
      <c r="I72" s="17" t="inlineStr">
        <is>
          <t>Active</t>
        </is>
      </c>
      <c r="J72" s="118" t="n">
        <v>39326</v>
      </c>
      <c r="K72" s="17" t="inlineStr">
        <is>
          <t>Vijay Parulekar</t>
        </is>
      </c>
      <c r="L72" s="17" t="inlineStr">
        <is>
          <t>No input received.</t>
        </is>
      </c>
      <c r="M72" s="67" t="inlineStr">
        <is>
          <t>0 years, 0 months, 0 days</t>
        </is>
      </c>
      <c r="N72" s="68" t="inlineStr">
        <is>
          <t>18 years, 11 months, 24 days</t>
        </is>
      </c>
      <c r="O72" s="68" t="inlineStr">
        <is>
          <t>18 years, 9 months, 19 days</t>
        </is>
      </c>
      <c r="P72" s="68" t="inlineStr">
        <is>
          <t>BA</t>
        </is>
      </c>
      <c r="Q72" s="68" t="inlineStr">
        <is>
          <t>OCR/Image procesing</t>
        </is>
      </c>
      <c r="R72" s="82" t="n">
        <v>20</v>
      </c>
      <c r="S72" s="83" t="inlineStr">
        <is>
          <t>• Role / sub-team: Digitizing — Image Processing Specialist.
• Core purpose: My core purpose is to align my team, clear away roadblocks, and drive us together".
• Decision-making autonomy: No input received.
• Is this something only they do: No input received.</t>
        </is>
      </c>
      <c r="T72" s="83" t="inlineStr">
        <is>
          <t>• Key responsibilities include: Maintain RBI website.
• Impact if missed or done wrong: No input received.
• How measured: No input received.</t>
        </is>
      </c>
      <c r="U72" s="83" t="inlineStr">
        <is>
          <t>• Current capabilities: No input received.
• Tools / software used: No input received.</t>
        </is>
      </c>
      <c r="V72" s="83" t="inlineStr">
        <is>
          <t>• Development priorities: No input received.</t>
        </is>
      </c>
      <c r="W72" s="83" t="inlineStr">
        <is>
          <t>• Key challenges: No input received.
• Support required: No input received.</t>
        </is>
      </c>
      <c r="X72" s="83" t="inlineStr">
        <is>
          <t>Complexity &amp; Expertise: B1: Runs RBI website maintenance delivery: client coordination, root-cause analysis, quality management, release plans → moved up 0.5
Autonomy &amp; Decision: B2: Decides team workload and major release plans → moved up 0.5
Accountability &amp; Impact: B2: As team leader, accountable for overall delivery of the Website Maintenance Project → matches the start
Leadership &amp; Strategy: B2: Manages performance and workload of the team; 8 direct reports → matches the start</t>
        </is>
      </c>
      <c r="Y72" s="65" t="n"/>
      <c r="Z72" s="66" t="n">
        <v>5</v>
      </c>
      <c r="AA72" s="66" t="inlineStr">
        <is>
          <t>High</t>
        </is>
      </c>
      <c r="AB72" s="66" t="inlineStr">
        <is>
          <t>Core Contributor</t>
        </is>
      </c>
      <c r="AC72" s="66" t="inlineStr">
        <is>
          <t>No</t>
        </is>
      </c>
      <c r="AD72" s="66" t="inlineStr">
        <is>
          <t>No</t>
        </is>
      </c>
      <c r="AE72" s="66" t="inlineStr">
        <is>
          <t>Yes</t>
        </is>
      </c>
      <c r="AF72" s="66" t="n"/>
      <c r="AG72" s="66" t="n"/>
      <c r="AH72" s="66" t="inlineStr">
        <is>
          <t>Manager- Digitizing</t>
        </is>
      </c>
      <c r="AI72" s="66" t="n"/>
      <c r="AJ72" s="66" t="n"/>
      <c r="AK72" s="66" t="n"/>
      <c r="AL72" s="66" t="inlineStr">
        <is>
          <t>Title to be changed to Manager - Digitizing. Not Carbon employee but to be mapped to iFile</t>
        </is>
      </c>
      <c r="AM72" s="18"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AN72" s="19" t="n"/>
      <c r="AO72" s="19" t="n"/>
      <c r="AP72" s="19" t="n"/>
      <c r="AQ72" s="19" t="n"/>
    </row>
    <row r="73" ht="80" customHeight="1">
      <c r="A73" s="117" t="inlineStr">
        <is>
          <t>◂ Back</t>
        </is>
      </c>
      <c r="B73" s="17" t="inlineStr">
        <is>
          <t>Mapped</t>
        </is>
      </c>
      <c r="C73" s="59" t="inlineStr">
        <is>
          <t>Consume</t>
        </is>
      </c>
      <c r="D73" s="17" t="inlineStr">
        <is>
          <t>IRIS0167</t>
        </is>
      </c>
      <c r="E73" s="17" t="inlineStr">
        <is>
          <t>Nitin Bhoir</t>
        </is>
      </c>
      <c r="F73" s="17" t="inlineStr">
        <is>
          <t>Digitizing</t>
        </is>
      </c>
      <c r="G73" s="17" t="inlineStr">
        <is>
          <t>Image Processing Specialist</t>
        </is>
      </c>
      <c r="H73" s="17" t="inlineStr">
        <is>
          <t>Employee</t>
        </is>
      </c>
      <c r="I73" s="17" t="inlineStr">
        <is>
          <t>Active</t>
        </is>
      </c>
      <c r="J73" s="118" t="n">
        <v>39470</v>
      </c>
      <c r="K73" s="17" t="inlineStr">
        <is>
          <t>Shraddha Patil</t>
        </is>
      </c>
      <c r="L73" s="17" t="inlineStr">
        <is>
          <t>Belapur Data Center India.</t>
        </is>
      </c>
      <c r="M73" s="67" t="inlineStr">
        <is>
          <t>0 years, 3 months, 0 days</t>
        </is>
      </c>
      <c r="N73" s="68" t="inlineStr">
        <is>
          <t>18 years, 7 months, 2 days</t>
        </is>
      </c>
      <c r="O73" s="68" t="inlineStr">
        <is>
          <t>18 years, 7 months, 28 days</t>
        </is>
      </c>
      <c r="P73" s="68" t="inlineStr">
        <is>
          <t>BA</t>
        </is>
      </c>
      <c r="Q73" s="68" t="inlineStr">
        <is>
          <t>OCR/Image procesing</t>
        </is>
      </c>
      <c r="R73" s="82" t="n">
        <v>20</v>
      </c>
      <c r="S73" s="83"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T73" s="83"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U73" s="83" t="inlineStr">
        <is>
          <t>• Current capabilities: No input received.
• Tools / software used: No input received.
• Workload: Rated a very heavy load · 5/5 in a typical week.</t>
        </is>
      </c>
      <c r="V73" s="83" t="inlineStr">
        <is>
          <t>• Development priorities: No input received.</t>
        </is>
      </c>
      <c r="W73" s="83" t="inlineStr">
        <is>
          <t>• Key challenges: No input received.
• Support required: No input received.</t>
        </is>
      </c>
      <c r="X73" s="83" t="inlineStr">
        <is>
          <t>Complexity &amp; Expertise: A3: QCs HTML files, fixes syntax errors in Dreamweaver, resolves team and client RBI queries → matches the start
Autonomy &amp; Decision: A2: Independently corrects document syntax; nothing broader stated → moved down 0.5
Accountability &amp; Impact: A3: Accuracy and timeliness of updates published on RBI's live site before effective dates → matches the start
Leadership &amp; Strategy: A2: Resolves queries from team members; no formal guidance role described → matches the start</t>
        </is>
      </c>
      <c r="Y73" s="65" t="n"/>
      <c r="Z73" s="66" t="n">
        <v>3</v>
      </c>
      <c r="AA73" s="66" t="inlineStr">
        <is>
          <t>Medium</t>
        </is>
      </c>
      <c r="AB73" s="66" t="inlineStr">
        <is>
          <t>Core Contributor</t>
        </is>
      </c>
      <c r="AC73" s="66" t="inlineStr">
        <is>
          <t>No</t>
        </is>
      </c>
      <c r="AD73" s="66" t="inlineStr">
        <is>
          <t>No</t>
        </is>
      </c>
      <c r="AE73" s="66" t="inlineStr">
        <is>
          <t>Yes</t>
        </is>
      </c>
      <c r="AF73" s="66" t="n"/>
      <c r="AG73" s="66" t="n"/>
      <c r="AH73" s="66" t="inlineStr">
        <is>
          <t>Sr.Image Processing Specialist</t>
        </is>
      </c>
      <c r="AI73" s="66" t="n"/>
      <c r="AJ73" s="66" t="n"/>
      <c r="AK73" s="66" t="n"/>
      <c r="AL73" s="66" t="inlineStr">
        <is>
          <t>Title to be standardized to : Sr.Image Processing Specialist</t>
        </is>
      </c>
      <c r="AM73"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AN73" s="19" t="n"/>
      <c r="AO73" s="19" t="n"/>
      <c r="AP73" s="19" t="n"/>
      <c r="AQ73" s="19" t="n"/>
    </row>
    <row r="74" ht="80" customHeight="1">
      <c r="A74" s="117" t="inlineStr">
        <is>
          <t>◂ Back</t>
        </is>
      </c>
      <c r="B74" s="17" t="inlineStr">
        <is>
          <t>Mapped</t>
        </is>
      </c>
      <c r="C74" s="59" t="inlineStr">
        <is>
          <t>Consume</t>
        </is>
      </c>
      <c r="D74" s="17" t="inlineStr">
        <is>
          <t>IRIS0110</t>
        </is>
      </c>
      <c r="E74" s="17" t="inlineStr">
        <is>
          <t>Aniket Manval</t>
        </is>
      </c>
      <c r="F74" s="17" t="inlineStr">
        <is>
          <t>Digitizing</t>
        </is>
      </c>
      <c r="G74" s="17" t="inlineStr">
        <is>
          <t>Image Processing Specialist</t>
        </is>
      </c>
      <c r="H74" s="17" t="inlineStr">
        <is>
          <t>Employee</t>
        </is>
      </c>
      <c r="I74" s="17" t="inlineStr">
        <is>
          <t>Active</t>
        </is>
      </c>
      <c r="J74" s="118" t="n">
        <v>39326</v>
      </c>
      <c r="K74" s="17" t="inlineStr">
        <is>
          <t>Shraddha Patil</t>
        </is>
      </c>
      <c r="L74" s="17" t="inlineStr">
        <is>
          <t>Indian.</t>
        </is>
      </c>
      <c r="M74" s="67" t="inlineStr">
        <is>
          <t>0 years, 4 months, 0 days</t>
        </is>
      </c>
      <c r="N74" s="68" t="inlineStr">
        <is>
          <t>18 years, 11 months, 24 days</t>
        </is>
      </c>
      <c r="O74" s="68" t="inlineStr">
        <is>
          <t>19 years, 1 months, 19 days</t>
        </is>
      </c>
      <c r="P74" s="68" t="inlineStr">
        <is>
          <t>Undergraduate</t>
        </is>
      </c>
      <c r="Q74" s="68" t="inlineStr">
        <is>
          <t>OCR/Image procesing</t>
        </is>
      </c>
      <c r="R74" s="82" t="n">
        <v>20</v>
      </c>
      <c r="S74" s="83"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T74" s="83"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U74" s="83"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V74" s="83" t="inlineStr">
        <is>
          <t>• Development priorities: I would also like opportunities to lead small teams.
• Learning and Development Need: RBI project experience. I wish i would be the Team leader for my project.</t>
        </is>
      </c>
      <c r="W74" s="83" t="inlineStr">
        <is>
          <t>• Key challenges: Approval dependencies.
• Support required: Streamline approvals and automate repetitive, low-risk tasks while keeping strong audit and security controls.</t>
        </is>
      </c>
      <c r="X74" s="83" t="inlineStr">
        <is>
          <t>Complexity &amp; Expertise: A2: Uploads content to RBI website from client site; routine publishing task → moved down 0.5
Autonomy &amp; Decision: A2: Independently uploads content that has already been validated and approved → moved down 0.5
Accountability &amp; Impact: A2: Own uploads; says errors are 'usually easy to fix' by revising → moved down 0.5
Leadership &amp; Strategy: A1: No guidance or leadership of others described → moved down 0.5</t>
        </is>
      </c>
      <c r="Y74" s="65" t="n"/>
      <c r="Z74" s="66" t="n">
        <v>4</v>
      </c>
      <c r="AA74" s="66" t="inlineStr">
        <is>
          <t>High</t>
        </is>
      </c>
      <c r="AB74" s="66" t="inlineStr">
        <is>
          <t>Core Contributor</t>
        </is>
      </c>
      <c r="AC74" s="66" t="inlineStr">
        <is>
          <t>No</t>
        </is>
      </c>
      <c r="AD74" s="66" t="inlineStr">
        <is>
          <t>No</t>
        </is>
      </c>
      <c r="AE74" s="66" t="inlineStr">
        <is>
          <t>Yes</t>
        </is>
      </c>
      <c r="AF74" s="66" t="n"/>
      <c r="AG74" s="66" t="n"/>
      <c r="AH74" s="66" t="inlineStr">
        <is>
          <t>Sr.Image Processing Specialist</t>
        </is>
      </c>
      <c r="AI74" s="66" t="n"/>
      <c r="AJ74" s="66" t="n"/>
      <c r="AK74" s="66" t="n"/>
      <c r="AL74" s="66" t="inlineStr">
        <is>
          <t>Title to be standardized to : Sr.Image Processing Specialist</t>
        </is>
      </c>
      <c r="AM74"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AN74" s="19" t="n"/>
      <c r="AO74" s="19" t="n"/>
      <c r="AP74" s="19" t="n"/>
      <c r="AQ74" s="19" t="n"/>
    </row>
    <row r="75" ht="80" customHeight="1">
      <c r="A75" s="117" t="inlineStr">
        <is>
          <t>◂ Back</t>
        </is>
      </c>
      <c r="B75" s="17" t="inlineStr">
        <is>
          <t>Mapped</t>
        </is>
      </c>
      <c r="C75" s="59" t="inlineStr">
        <is>
          <t>Consume</t>
        </is>
      </c>
      <c r="D75" s="17" t="inlineStr">
        <is>
          <t>IRIS0170</t>
        </is>
      </c>
      <c r="E75" s="17" t="inlineStr">
        <is>
          <t>Manish Paithankar</t>
        </is>
      </c>
      <c r="F75" s="17" t="inlineStr">
        <is>
          <t>Digitizing</t>
        </is>
      </c>
      <c r="G75" s="17" t="inlineStr">
        <is>
          <t>Image Processing Specialist</t>
        </is>
      </c>
      <c r="H75" s="17" t="inlineStr">
        <is>
          <t>Employee</t>
        </is>
      </c>
      <c r="I75" s="17" t="inlineStr">
        <is>
          <t>Active</t>
        </is>
      </c>
      <c r="J75" s="118" t="n">
        <v>39470</v>
      </c>
      <c r="K75" s="17" t="inlineStr">
        <is>
          <t>Shraddha Patil</t>
        </is>
      </c>
      <c r="L75" s="17" t="inlineStr">
        <is>
          <t>No input received — attended/was listed as a respondent but did not provide answers to any of the survey questions.</t>
        </is>
      </c>
      <c r="M75" s="67" t="inlineStr">
        <is>
          <t>0 years, 0 months, 0 days</t>
        </is>
      </c>
      <c r="N75" s="68" t="inlineStr">
        <is>
          <t>18 years, 7 months, 2 days</t>
        </is>
      </c>
      <c r="O75" s="68" t="inlineStr">
        <is>
          <t>18 years, 4 months, 28 days</t>
        </is>
      </c>
      <c r="P75" s="68" t="inlineStr">
        <is>
          <t>B.Com</t>
        </is>
      </c>
      <c r="Q75" s="68" t="inlineStr">
        <is>
          <t>OCR/Image procesing</t>
        </is>
      </c>
      <c r="R75" s="82" t="n">
        <v>20</v>
      </c>
      <c r="S75" s="83" t="inlineStr">
        <is>
          <t>• Role / sub-team: Digitizing — Image Processing Specialist.
• Core purpose: Input not given by Participant.
• Decision-making autonomy: Input not given by Participant.
• Is this something only they do: Input not given by Participant.</t>
        </is>
      </c>
      <c r="T75" s="83" t="inlineStr">
        <is>
          <t>• Key responsibilities include: Input not given by Participant.
• Impact if missed or done wrong: Input not given by Participant.
• How measured: Input not given by Participant.</t>
        </is>
      </c>
      <c r="U75" s="83" t="inlineStr">
        <is>
          <t>• Current capabilities: Input not given by Participant.
• Tools / software used: Input not given by Participant.</t>
        </is>
      </c>
      <c r="V75" s="83" t="inlineStr">
        <is>
          <t>• Development priorities: Input not given by Participant.</t>
        </is>
      </c>
      <c r="W75" s="83" t="inlineStr">
        <is>
          <t>• Key challenges: Input not given by Participant.
• Support required: Input not given by Participant.</t>
        </is>
      </c>
      <c r="X75" s="83" t="n"/>
      <c r="Y75" s="65" t="n"/>
      <c r="Z75" s="66" t="n">
        <v>3</v>
      </c>
      <c r="AA75" s="66" t="inlineStr">
        <is>
          <t>Medium</t>
        </is>
      </c>
      <c r="AB75" s="66" t="inlineStr">
        <is>
          <t>Core Contributor</t>
        </is>
      </c>
      <c r="AC75" s="66" t="inlineStr">
        <is>
          <t>No</t>
        </is>
      </c>
      <c r="AD75" s="66" t="inlineStr">
        <is>
          <t>No</t>
        </is>
      </c>
      <c r="AE75" s="66" t="inlineStr">
        <is>
          <t>Yes</t>
        </is>
      </c>
      <c r="AF75" s="66" t="n"/>
      <c r="AG75" s="66" t="n"/>
      <c r="AH75" s="66" t="inlineStr">
        <is>
          <t>Sr.Image Processing Specialist</t>
        </is>
      </c>
      <c r="AI75" s="66" t="n"/>
      <c r="AJ75" s="66" t="n"/>
      <c r="AK75" s="66" t="n"/>
      <c r="AL75" s="66" t="inlineStr">
        <is>
          <t>Title to be standardized to : Sr.Image Processing Specialist</t>
        </is>
      </c>
      <c r="AM75"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AN75" s="19" t="n"/>
      <c r="AO75" s="19" t="n"/>
      <c r="AP75" s="19" t="n"/>
      <c r="AQ75" s="19" t="n"/>
    </row>
    <row r="76" ht="80" customHeight="1">
      <c r="A76" s="117" t="inlineStr">
        <is>
          <t>◂ Back</t>
        </is>
      </c>
      <c r="B76" s="17" t="inlineStr">
        <is>
          <t>Mapped</t>
        </is>
      </c>
      <c r="C76" s="59" t="inlineStr">
        <is>
          <t>Consume</t>
        </is>
      </c>
      <c r="D76" s="17" t="inlineStr">
        <is>
          <t>IRIS1211</t>
        </is>
      </c>
      <c r="E76" s="17" t="inlineStr">
        <is>
          <t>Manoj Ravidas</t>
        </is>
      </c>
      <c r="F76" s="17" t="inlineStr">
        <is>
          <t>Digitizing</t>
        </is>
      </c>
      <c r="G76" s="17" t="inlineStr">
        <is>
          <t>Image Processing Specialist</t>
        </is>
      </c>
      <c r="H76" s="17" t="inlineStr">
        <is>
          <t>Employee</t>
        </is>
      </c>
      <c r="I76" s="17" t="inlineStr">
        <is>
          <t>Active</t>
        </is>
      </c>
      <c r="J76" s="118" t="n">
        <v>40325</v>
      </c>
      <c r="K76" s="17" t="inlineStr">
        <is>
          <t>Shraddha Patil</t>
        </is>
      </c>
      <c r="L76" s="17" t="inlineStr">
        <is>
          <t>INDIA.</t>
        </is>
      </c>
      <c r="M76" s="67" t="inlineStr">
        <is>
          <t>0 years, 0 months, 0 days</t>
        </is>
      </c>
      <c r="N76" s="68" t="inlineStr">
        <is>
          <t>16 years, 2 months, 29 days</t>
        </is>
      </c>
      <c r="O76" s="68" t="inlineStr">
        <is>
          <t>16 years, 0 months, 24 days</t>
        </is>
      </c>
      <c r="P76" s="68" t="inlineStr">
        <is>
          <t>B.Com</t>
        </is>
      </c>
      <c r="Q76" s="68" t="inlineStr">
        <is>
          <t>OCR/Image procesing</t>
        </is>
      </c>
      <c r="R76" s="82" t="n">
        <v>20</v>
      </c>
      <c r="S76" s="83"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T76" s="83" t="inlineStr">
        <is>
          <t>• Key responsibilities include: Ensure Data Accuracy.
• Personally accountable for: Ensuring 100% accuracy and timely delivery.
• Impact if missed or done wrong: Impact the overall quality and timely delivery of work.
• How measured: Same as Everyone.</t>
        </is>
      </c>
      <c r="U76" s="83" t="inlineStr">
        <is>
          <t>• Current capabilities: Knowledge adobe cloud.
• Tools / software used: Adobe cloud tools.
• Workload: Rated a heavy load · 4/5 in a typical week.
• Judgment/way of working: Careful for uploading files in RBI Website.</t>
        </is>
      </c>
      <c r="V76" s="83" t="inlineStr">
        <is>
          <t>• Development priorities: Learn AI and Cloud.
• Learning and Development Need: Support Senior member. I could have worked more efficiently and avoided mistakes.
• Role evolving toward: Add additional work for mainten RBI Website.</t>
        </is>
      </c>
      <c r="W76" s="83" t="inlineStr">
        <is>
          <t>• Key challenges: Heavy work load.
• Support required: Efficient work Management.</t>
        </is>
      </c>
      <c r="X76" s="83" t="n"/>
      <c r="Y76" s="65" t="n"/>
      <c r="Z76" s="66" t="n">
        <v>4</v>
      </c>
      <c r="AA76" s="66" t="inlineStr">
        <is>
          <t>High</t>
        </is>
      </c>
      <c r="AB76" s="66" t="inlineStr">
        <is>
          <t>Core Contributor</t>
        </is>
      </c>
      <c r="AC76" s="66" t="inlineStr">
        <is>
          <t>No</t>
        </is>
      </c>
      <c r="AD76" s="66" t="inlineStr">
        <is>
          <t>No</t>
        </is>
      </c>
      <c r="AE76" s="66" t="inlineStr">
        <is>
          <t>Yes</t>
        </is>
      </c>
      <c r="AF76" s="66" t="n"/>
      <c r="AG76" s="66" t="n"/>
      <c r="AH76" s="66" t="inlineStr">
        <is>
          <t>Sr.Image Processing Specialist</t>
        </is>
      </c>
      <c r="AI76" s="66" t="n"/>
      <c r="AJ76" s="66" t="n"/>
      <c r="AK76" s="66" t="n"/>
      <c r="AL76" s="66" t="inlineStr">
        <is>
          <t>Title to be standardized to : Sr.Image Processing Specialist</t>
        </is>
      </c>
      <c r="AM76"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AN76" s="19" t="n"/>
      <c r="AO76" s="19" t="n"/>
      <c r="AP76" s="19" t="n"/>
      <c r="AQ76" s="19" t="n"/>
    </row>
    <row r="77" ht="80" customHeight="1">
      <c r="A77" s="117" t="inlineStr">
        <is>
          <t>◂ Back</t>
        </is>
      </c>
      <c r="B77" s="17" t="inlineStr">
        <is>
          <t>Mapped</t>
        </is>
      </c>
      <c r="C77" s="59" t="inlineStr">
        <is>
          <t>Consume</t>
        </is>
      </c>
      <c r="D77" s="17" t="inlineStr">
        <is>
          <t>IRIS1213</t>
        </is>
      </c>
      <c r="E77" s="17" t="inlineStr">
        <is>
          <t>Manoj Tiwari</t>
        </is>
      </c>
      <c r="F77" s="17" t="inlineStr">
        <is>
          <t>Digitizing</t>
        </is>
      </c>
      <c r="G77" s="17" t="inlineStr">
        <is>
          <t>Image Processing Specialist</t>
        </is>
      </c>
      <c r="H77" s="17" t="inlineStr">
        <is>
          <t>Employee</t>
        </is>
      </c>
      <c r="I77" s="17" t="inlineStr">
        <is>
          <t>Active</t>
        </is>
      </c>
      <c r="J77" s="118" t="n">
        <v>40567</v>
      </c>
      <c r="K77" s="17" t="inlineStr">
        <is>
          <t>Shraddha Patil</t>
        </is>
      </c>
      <c r="L77" s="17" t="inlineStr">
        <is>
          <t>RBI Belapur Data Center; RBI Data Publishing.</t>
        </is>
      </c>
      <c r="M77" s="67" t="inlineStr">
        <is>
          <t>1 years, 0 months, 0 days</t>
        </is>
      </c>
      <c r="N77" s="68" t="inlineStr">
        <is>
          <t>15 years, 7 months, 1 days</t>
        </is>
      </c>
      <c r="O77" s="68" t="inlineStr">
        <is>
          <t>16 years, 4 months, 27 days</t>
        </is>
      </c>
      <c r="P77" s="68" t="inlineStr">
        <is>
          <t>B.Com</t>
        </is>
      </c>
      <c r="Q77" s="68" t="inlineStr">
        <is>
          <t>OCR/Image procesing</t>
        </is>
      </c>
      <c r="R77" s="82" t="n">
        <v>20</v>
      </c>
      <c r="S77" s="83"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T77" s="83"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U77" s="83"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V77" s="83"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W77" s="83" t="inlineStr">
        <is>
          <t>• Key challenges: Data clarification; Technical issues.
• Support required: Clearer processes, timely data availability, better coordination, and quicker issue resolution.</t>
        </is>
      </c>
      <c r="X77" s="83" t="inlineStr">
        <is>
          <t>Complexity &amp; Expertise: A2: Data QC, HTML validation, upload and post-upload verification to a defined process → moved down 0.5
Autonomy &amp; Decision: A2: Verifies and validates content, then uploads approved data; no wider decisions → moved down 0.5
Accountability &amp; Impact: A3: Own uploads go live on RBI's public website; owns and corrects resulting errors → matches the start
Leadership &amp; Strategy: A1: No guidance or leadership of others described → moved down 0.5</t>
        </is>
      </c>
      <c r="Y77" s="65" t="n"/>
      <c r="Z77" s="66" t="n">
        <v>4</v>
      </c>
      <c r="AA77" s="66" t="inlineStr">
        <is>
          <t>Medium</t>
        </is>
      </c>
      <c r="AB77" s="66" t="inlineStr">
        <is>
          <t>Core Contributor</t>
        </is>
      </c>
      <c r="AC77" s="66" t="inlineStr">
        <is>
          <t>No</t>
        </is>
      </c>
      <c r="AD77" s="66" t="inlineStr">
        <is>
          <t>No</t>
        </is>
      </c>
      <c r="AE77" s="66" t="inlineStr">
        <is>
          <t>Yes</t>
        </is>
      </c>
      <c r="AF77" s="66" t="n"/>
      <c r="AG77" s="66" t="n"/>
      <c r="AH77" s="66" t="inlineStr">
        <is>
          <t>Sr.Image Processing Specialist</t>
        </is>
      </c>
      <c r="AI77" s="66" t="n"/>
      <c r="AJ77" s="66" t="n"/>
      <c r="AK77" s="66" t="n"/>
      <c r="AL77" s="66" t="inlineStr">
        <is>
          <t>Title to be standardized to : Sr.Image Processing Specialist</t>
        </is>
      </c>
      <c r="AM77"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AN77" s="19" t="n"/>
      <c r="AO77" s="19" t="n"/>
      <c r="AP77" s="19" t="n"/>
      <c r="AQ77" s="19" t="n"/>
    </row>
    <row r="78" ht="80" customHeight="1">
      <c r="A78" s="117" t="inlineStr">
        <is>
          <t>◂ Back</t>
        </is>
      </c>
      <c r="B78" s="17" t="inlineStr">
        <is>
          <t>Mapped</t>
        </is>
      </c>
      <c r="C78" s="59" t="inlineStr">
        <is>
          <t>Consume</t>
        </is>
      </c>
      <c r="D78" s="17" t="inlineStr">
        <is>
          <t>IRISC283</t>
        </is>
      </c>
      <c r="E78" s="17" t="inlineStr">
        <is>
          <t>Saurav Kamtekar</t>
        </is>
      </c>
      <c r="F78" s="17" t="inlineStr">
        <is>
          <t>Digitizing</t>
        </is>
      </c>
      <c r="G78" s="17" t="inlineStr">
        <is>
          <t>Consultant</t>
        </is>
      </c>
      <c r="H78" s="17" t="inlineStr">
        <is>
          <t>On Contract</t>
        </is>
      </c>
      <c r="I78" s="17" t="inlineStr">
        <is>
          <t>Active</t>
        </is>
      </c>
      <c r="J78" s="118" t="n">
        <v>45337</v>
      </c>
      <c r="K78" s="17" t="inlineStr">
        <is>
          <t>Shraddha Patil</t>
        </is>
      </c>
      <c r="L78" s="17" t="inlineStr">
        <is>
          <t>No input received — attended/was listed as a respondent but did not provide answers to any of the survey questions.</t>
        </is>
      </c>
      <c r="M78" s="67" t="inlineStr">
        <is>
          <t>0 years, 0 months, 0 days</t>
        </is>
      </c>
      <c r="N78" s="68" t="inlineStr">
        <is>
          <t>2 years, 6 months, 10 days</t>
        </is>
      </c>
      <c r="O78" s="68" t="inlineStr">
        <is>
          <t>2 years, 4 months, 5 days</t>
        </is>
      </c>
      <c r="P78" s="68" t="inlineStr">
        <is>
          <t>Undergraduate</t>
        </is>
      </c>
      <c r="Q78" s="68" t="inlineStr">
        <is>
          <t>OCR/Image procesing</t>
        </is>
      </c>
      <c r="R78" s="82" t="n">
        <v>20</v>
      </c>
      <c r="S78" s="83" t="inlineStr">
        <is>
          <t>• Role / sub-team: Digitizing — Consultant.
• Core purpose: Input not given by Participant.
• Decision-making autonomy: Input not given by Participant.
• Is this something only they do: Input not given by Participant.</t>
        </is>
      </c>
      <c r="T78" s="83" t="inlineStr">
        <is>
          <t>• Key responsibilities include: Input not given by Participant.
• Impact if missed or done wrong: Input not given by Participant.
• How measured: Input not given by Participant.</t>
        </is>
      </c>
      <c r="U78" s="83" t="inlineStr">
        <is>
          <t>• Current capabilities: Input not given by Participant.
• Tools / software used: Input not given by Participant.</t>
        </is>
      </c>
      <c r="V78" s="83" t="inlineStr">
        <is>
          <t>• Development priorities: Input not given by Participant.</t>
        </is>
      </c>
      <c r="W78" s="83" t="inlineStr">
        <is>
          <t>• Key challenges: Input not given by Participant.
• Support required: Input not given by Participant.</t>
        </is>
      </c>
      <c r="X78" s="83" t="inlineStr">
        <is>
          <t>Complexity &amp; Expertise: A2: Validates RBI website content against sources and flags errors; converts press releases, tenders → matches the start
Autonomy &amp; Decision: A2: Validates and flags errors; no authority beyond flagging → matches the start
Accountability &amp; Impact: A2: Accuracy of own validation; errors affect RBI website credibility → matches the start
Leadership &amp; Strategy: A1: No guidance or leadership of others described → matches the start</t>
        </is>
      </c>
      <c r="Y78" s="65" t="n"/>
      <c r="Z78" s="66" t="n">
        <v>3</v>
      </c>
      <c r="AA78" s="66" t="inlineStr">
        <is>
          <t>Medium</t>
        </is>
      </c>
      <c r="AB78" s="66" t="inlineStr">
        <is>
          <t>Core Contributor</t>
        </is>
      </c>
      <c r="AC78" s="66" t="inlineStr">
        <is>
          <t>No</t>
        </is>
      </c>
      <c r="AD78" s="66" t="inlineStr">
        <is>
          <t>No</t>
        </is>
      </c>
      <c r="AE78" s="66" t="inlineStr">
        <is>
          <t>Yes</t>
        </is>
      </c>
      <c r="AF78" s="66" t="n"/>
      <c r="AG78" s="66" t="n"/>
      <c r="AH78" s="66" t="inlineStr">
        <is>
          <t>Consultant</t>
        </is>
      </c>
      <c r="AI78" s="66" t="n"/>
      <c r="AJ78" s="66" t="n"/>
      <c r="AK78" s="66" t="n"/>
      <c r="AL78" s="66" t="n"/>
      <c r="AM78"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AN78" s="19" t="n"/>
      <c r="AO78" s="19" t="n"/>
      <c r="AP78" s="19" t="n"/>
      <c r="AQ78" s="19" t="n"/>
    </row>
    <row r="79" ht="80" customHeight="1">
      <c r="A79" s="117" t="inlineStr">
        <is>
          <t>◂ Back</t>
        </is>
      </c>
      <c r="B79" s="17" t="inlineStr">
        <is>
          <t>Mapped</t>
        </is>
      </c>
      <c r="C79" s="59" t="inlineStr">
        <is>
          <t>Consume</t>
        </is>
      </c>
      <c r="D79" s="17" t="inlineStr">
        <is>
          <t>IRISC338</t>
        </is>
      </c>
      <c r="E79" s="17" t="inlineStr">
        <is>
          <t>Snehal Bhavesh Farad</t>
        </is>
      </c>
      <c r="F79" s="17" t="inlineStr">
        <is>
          <t>Digitizing</t>
        </is>
      </c>
      <c r="G79" s="17" t="inlineStr">
        <is>
          <t>Consultant</t>
        </is>
      </c>
      <c r="H79" s="17" t="inlineStr">
        <is>
          <t>On Contract</t>
        </is>
      </c>
      <c r="I79" s="17" t="inlineStr">
        <is>
          <t>Active</t>
        </is>
      </c>
      <c r="J79" s="118" t="n">
        <v>46044</v>
      </c>
      <c r="K79" s="17" t="inlineStr">
        <is>
          <t>Shraddha Patil</t>
        </is>
      </c>
      <c r="L79" s="17" t="inlineStr">
        <is>
          <t>No input received.</t>
        </is>
      </c>
      <c r="M79" s="67" t="inlineStr">
        <is>
          <t>4 years, 5 months, 0 days</t>
        </is>
      </c>
      <c r="N79" s="68" t="inlineStr">
        <is>
          <t>0 years, 7 months, 3 days</t>
        </is>
      </c>
      <c r="O79" s="68" t="inlineStr">
        <is>
          <t>4 years, 9 months, 29 days</t>
        </is>
      </c>
      <c r="P79" s="68" t="inlineStr">
        <is>
          <t>BA</t>
        </is>
      </c>
      <c r="Q79" s="68" t="inlineStr">
        <is>
          <t>OCR/Image procesing</t>
        </is>
      </c>
      <c r="R79" s="82" t="n">
        <v>17</v>
      </c>
      <c r="S79" s="83" t="inlineStr">
        <is>
          <t>• Role / sub-team: Digitizing — Consultant.
• Core purpose: Conversion ms word to html; Daily update excel sheet.
• Decision-making autonomy: No input received.
• Is this something only they do: No input received.</t>
        </is>
      </c>
      <c r="T79" s="83" t="inlineStr">
        <is>
          <t>• Key responsibilities include: Convert html in Dreamweav.
• Personally accountable for: Wrongly uploaded on client site.
• Impact if missed or done wrong: No input received.
• How measured: No input received.</t>
        </is>
      </c>
      <c r="U79" s="83" t="inlineStr">
        <is>
          <t>• Current capabilities: No input received.
• Tools / software used: No input received.
• Workload: Rated a manageable load · 2/5 in a typical week.</t>
        </is>
      </c>
      <c r="V79" s="83" t="inlineStr">
        <is>
          <t>• Development priorities: No input received.</t>
        </is>
      </c>
      <c r="W79" s="83" t="inlineStr">
        <is>
          <t>• Key challenges: No input received.
• Support required: No input received.</t>
        </is>
      </c>
      <c r="X79" s="83" t="inlineStr">
        <is>
          <t>Complexity &amp; Expertise: A2: Daily upload of security rates and HTML conversion of press releases, tenders → matches the start
Autonomy &amp; Decision: A1: Says 'Nothing' is decided independently → moved down 0.5
Accountability &amp; Impact: A2: Own conversions and uploads; manager note cites wrong upload on client site → matches the start
Leadership &amp; Strategy: A1: No guidance or leadership of others described → matches the start</t>
        </is>
      </c>
      <c r="Y79" s="65" t="n"/>
      <c r="Z79" s="66" t="n">
        <v>3</v>
      </c>
      <c r="AA79" s="66" t="inlineStr">
        <is>
          <t>Medium</t>
        </is>
      </c>
      <c r="AB79" s="66" t="inlineStr">
        <is>
          <t>Core Contributor</t>
        </is>
      </c>
      <c r="AC79" s="66" t="inlineStr">
        <is>
          <t>No</t>
        </is>
      </c>
      <c r="AD79" s="66" t="inlineStr">
        <is>
          <t>No</t>
        </is>
      </c>
      <c r="AE79" s="66" t="inlineStr">
        <is>
          <t>Yes</t>
        </is>
      </c>
      <c r="AF79" s="66" t="n"/>
      <c r="AG79" s="66" t="n"/>
      <c r="AH79" s="66" t="inlineStr">
        <is>
          <t>Consultant</t>
        </is>
      </c>
      <c r="AI79" s="66" t="n"/>
      <c r="AJ79" s="66" t="n"/>
      <c r="AK79" s="66" t="n"/>
      <c r="AL79" s="66" t="n"/>
      <c r="AM79"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AN79" s="19" t="n"/>
      <c r="AO79" s="19" t="n"/>
      <c r="AP79" s="19" t="n"/>
      <c r="AQ79" s="19" t="n"/>
    </row>
    <row r="80" ht="80" customHeight="1">
      <c r="A80" s="117" t="inlineStr">
        <is>
          <t>◂ Back</t>
        </is>
      </c>
      <c r="B80" s="17" t="inlineStr">
        <is>
          <t>Mapped</t>
        </is>
      </c>
      <c r="C80" s="59" t="inlineStr">
        <is>
          <t>Consume</t>
        </is>
      </c>
      <c r="D80" s="17" t="inlineStr">
        <is>
          <t>IRISC337</t>
        </is>
      </c>
      <c r="E80" s="17" t="inlineStr">
        <is>
          <t>Siddhesh Harishchandra Mali</t>
        </is>
      </c>
      <c r="F80" s="17" t="inlineStr">
        <is>
          <t>Digitizing</t>
        </is>
      </c>
      <c r="G80" s="17" t="inlineStr">
        <is>
          <t>Consultant</t>
        </is>
      </c>
      <c r="H80" s="17" t="inlineStr">
        <is>
          <t>On Contract</t>
        </is>
      </c>
      <c r="I80" s="17" t="inlineStr">
        <is>
          <t>Active</t>
        </is>
      </c>
      <c r="J80" s="118" t="n">
        <v>46044</v>
      </c>
      <c r="K80" s="17" t="inlineStr">
        <is>
          <t>Shraddha Patil</t>
        </is>
      </c>
      <c r="L80" s="17" t="inlineStr">
        <is>
          <t>No input received.</t>
        </is>
      </c>
      <c r="M80" s="67" t="inlineStr">
        <is>
          <t>0 years, 1 months, 0 days</t>
        </is>
      </c>
      <c r="N80" s="68" t="inlineStr">
        <is>
          <t>0 years, 7 months, 3 days</t>
        </is>
      </c>
      <c r="O80" s="68" t="inlineStr">
        <is>
          <t>0 years, 5 months, 29 days</t>
        </is>
      </c>
      <c r="P80" s="68" t="inlineStr">
        <is>
          <t>B.Sc</t>
        </is>
      </c>
      <c r="Q80" s="68" t="inlineStr">
        <is>
          <t>OCR/Image procesing</t>
        </is>
      </c>
      <c r="R80" s="82" t="n">
        <v>20</v>
      </c>
      <c r="S80" s="83" t="inlineStr">
        <is>
          <t>• Role / sub-team: Digitizing — Consultant.
• Core purpose: My purpose is to convert word/pdf documents data to html that will be published on RBI Website.
• Decision-making autonomy: No input received.
• Is this something only they do: No input received.</t>
        </is>
      </c>
      <c r="T80" s="83" t="inlineStr">
        <is>
          <t>• Key responsibilities include: RBI data in form of HTML.
• Impact if missed or done wrong: No input received.
• How measured: No input received.</t>
        </is>
      </c>
      <c r="U80" s="83" t="inlineStr">
        <is>
          <t>• Current capabilities: No input received.
• Tools / software used: No input received.</t>
        </is>
      </c>
      <c r="V80" s="83" t="inlineStr">
        <is>
          <t>• Development priorities: No input received.</t>
        </is>
      </c>
      <c r="W80" s="83" t="inlineStr">
        <is>
          <t>• Key challenges: No input received.
• Support required: No input received.</t>
        </is>
      </c>
      <c r="X80" s="83" t="inlineStr">
        <is>
          <t>Complexity &amp; Expertise: A2: Converts Word / PDF to HTML in Dreamweaver via a structured process → matches the start
Autonomy &amp; Decision: A2: Decides HTML formatting structure and edits → matches the start
Accountability &amp; Impact: A2: Accurate, complete HTML ready for RBI website publication → matches the start
Leadership &amp; Strategy: A1: No guidance or leadership of others described → matches the start</t>
        </is>
      </c>
      <c r="Y80" s="65" t="n"/>
      <c r="Z80" s="66" t="n">
        <v>3</v>
      </c>
      <c r="AA80" s="66" t="inlineStr">
        <is>
          <t>Medium</t>
        </is>
      </c>
      <c r="AB80" s="66" t="inlineStr">
        <is>
          <t>Core Contributor</t>
        </is>
      </c>
      <c r="AC80" s="66" t="inlineStr">
        <is>
          <t>No</t>
        </is>
      </c>
      <c r="AD80" s="66" t="inlineStr">
        <is>
          <t>No</t>
        </is>
      </c>
      <c r="AE80" s="66" t="inlineStr">
        <is>
          <t>Yes</t>
        </is>
      </c>
      <c r="AF80" s="66" t="n"/>
      <c r="AG80" s="66" t="n"/>
      <c r="AH80" s="66" t="inlineStr">
        <is>
          <t>Consultant</t>
        </is>
      </c>
      <c r="AI80" s="66" t="n"/>
      <c r="AJ80" s="66" t="n"/>
      <c r="AK80" s="66" t="n"/>
      <c r="AL80" s="66" t="n"/>
      <c r="AM80" s="18"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AN80" s="19" t="n"/>
      <c r="AO80" s="19" t="n"/>
      <c r="AP80" s="19" t="n"/>
      <c r="AQ80" s="19" t="n"/>
    </row>
    <row r="81" ht="80" customHeight="1">
      <c r="A81" s="117" t="inlineStr">
        <is>
          <t>◂ Back</t>
        </is>
      </c>
      <c r="B81" s="17" t="inlineStr">
        <is>
          <t>Mapped</t>
        </is>
      </c>
      <c r="C81" s="59" t="inlineStr">
        <is>
          <t>CARBON</t>
        </is>
      </c>
      <c r="D81" s="17" t="inlineStr">
        <is>
          <t>IRIS1005</t>
        </is>
      </c>
      <c r="E81" s="17" t="inlineStr">
        <is>
          <t>Datta Hatagale</t>
        </is>
      </c>
      <c r="F81" s="17" t="inlineStr">
        <is>
          <t>Digitizing</t>
        </is>
      </c>
      <c r="G81" s="17" t="inlineStr">
        <is>
          <t>Image Processing Specialist</t>
        </is>
      </c>
      <c r="H81" s="17" t="inlineStr">
        <is>
          <t>Employee</t>
        </is>
      </c>
      <c r="I81" s="17" t="inlineStr">
        <is>
          <t>Active</t>
        </is>
      </c>
      <c r="J81" s="118" t="n">
        <v>40840</v>
      </c>
      <c r="K81" s="17" t="inlineStr">
        <is>
          <t>Vijay Parulekar</t>
        </is>
      </c>
      <c r="L81" s="17" t="inlineStr">
        <is>
          <t>UK - HMRC; India - MCA; South Africa - CIPC; Europe - ESEF; Netherland - KVK.</t>
        </is>
      </c>
      <c r="M81" s="67" t="inlineStr">
        <is>
          <t>0 years, 0 months, 0 days</t>
        </is>
      </c>
      <c r="N81" s="68" t="inlineStr">
        <is>
          <t>14 years, 10 months, 1 days</t>
        </is>
      </c>
      <c r="O81" s="68" t="inlineStr">
        <is>
          <t>14 years, 7 months, 27 days</t>
        </is>
      </c>
      <c r="P81" s="68" t="inlineStr">
        <is>
          <t>BA</t>
        </is>
      </c>
      <c r="Q81" s="68" t="inlineStr">
        <is>
          <t>OCR/Image procesing</t>
        </is>
      </c>
      <c r="R81" s="82" t="n">
        <v>20</v>
      </c>
      <c r="S81" s="83" t="inlineStr">
        <is>
          <t>• Role / sub-team: Digitizing assisted services.</t>
        </is>
      </c>
      <c r="T81" s="83"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U81" s="83" t="inlineStr">
        <is>
          <t>• Current capabilities: AI tool skills; Copilot; Tools / software used: Both.</t>
        </is>
      </c>
      <c r="V81" s="83" t="inlineStr">
        <is>
          <t>• Communications skills.
• Presentation skills.</t>
        </is>
      </c>
      <c r="W81" s="83" t="inlineStr">
        <is>
          <t>• Key challenges: Quality of report, RDP issue.
• Support required: No input received.</t>
        </is>
      </c>
      <c r="X81" s="83" t="n"/>
      <c r="Y81" s="65" t="n"/>
      <c r="Z81" s="66" t="n">
        <v>4</v>
      </c>
      <c r="AA81" s="66" t="inlineStr">
        <is>
          <t>High</t>
        </is>
      </c>
      <c r="AB81" s="66" t="inlineStr">
        <is>
          <t>Core Contributor</t>
        </is>
      </c>
      <c r="AC81" s="66" t="inlineStr">
        <is>
          <t>No</t>
        </is>
      </c>
      <c r="AD81" s="66" t="inlineStr">
        <is>
          <t>No</t>
        </is>
      </c>
      <c r="AE81" s="66" t="inlineStr">
        <is>
          <t>Yes</t>
        </is>
      </c>
      <c r="AF81" s="66" t="n"/>
      <c r="AG81" s="66" t="n"/>
      <c r="AH81" s="66" t="inlineStr">
        <is>
          <t>Sr.Image Processing Specialist</t>
        </is>
      </c>
      <c r="AI81" s="66" t="n"/>
      <c r="AJ81" s="66" t="n"/>
      <c r="AK81" s="66" t="n"/>
      <c r="AL81" s="66" t="inlineStr">
        <is>
          <t>Title to be changed to Digitizing Lead</t>
        </is>
      </c>
      <c r="AM81"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AN81" s="19" t="n"/>
      <c r="AO81" s="19" t="n"/>
      <c r="AP81" s="19" t="n"/>
      <c r="AQ81" s="19" t="n"/>
    </row>
    <row r="82" ht="80" customHeight="1">
      <c r="A82" s="117" t="inlineStr">
        <is>
          <t>◂ Back</t>
        </is>
      </c>
      <c r="B82" s="17" t="inlineStr">
        <is>
          <t>Mapped</t>
        </is>
      </c>
      <c r="C82" s="59" t="inlineStr">
        <is>
          <t>CARBON</t>
        </is>
      </c>
      <c r="D82" s="17" t="inlineStr">
        <is>
          <t>IRISC238</t>
        </is>
      </c>
      <c r="E82" s="17" t="inlineStr">
        <is>
          <t>Aishwarya Chaulkar</t>
        </is>
      </c>
      <c r="F82" s="17" t="inlineStr">
        <is>
          <t>Digitizing</t>
        </is>
      </c>
      <c r="G82" s="17" t="inlineStr">
        <is>
          <t>Consultant</t>
        </is>
      </c>
      <c r="H82" s="17" t="inlineStr">
        <is>
          <t>On Contract</t>
        </is>
      </c>
      <c r="I82" s="17" t="inlineStr">
        <is>
          <t>Active</t>
        </is>
      </c>
      <c r="J82" s="118" t="n">
        <v>44872</v>
      </c>
      <c r="K82" s="17" t="inlineStr">
        <is>
          <t>Datta Hatagale</t>
        </is>
      </c>
      <c r="L82" s="17" t="inlineStr">
        <is>
          <t>UK - HMRC; India - MCA; South Africa - CIPC; Europe - ESEF; Nigeria - CBN; Netherland - KVK · On Contract.</t>
        </is>
      </c>
      <c r="M82" s="67" t="inlineStr">
        <is>
          <t>0 years, 0 months, 0 days</t>
        </is>
      </c>
      <c r="N82" s="68" t="inlineStr">
        <is>
          <t>3 years, 9 months, 18 days</t>
        </is>
      </c>
      <c r="O82" s="68" t="inlineStr">
        <is>
          <t>3 years, 7 months, 13 days</t>
        </is>
      </c>
      <c r="P82" s="68" t="inlineStr">
        <is>
          <t>B.Com</t>
        </is>
      </c>
      <c r="Q82" s="68" t="inlineStr">
        <is>
          <t>OCR/Image procesing</t>
        </is>
      </c>
      <c r="R82" s="82" t="n">
        <v>20</v>
      </c>
      <c r="S82" s="83" t="inlineStr">
        <is>
          <t>• Role / sub-team: Digitizing Assisted Service.</t>
        </is>
      </c>
      <c r="T82" s="83" t="inlineStr">
        <is>
          <t>• Key responsibilities include: ESEF QC and EU DM formatting, CIPC, MCA UK HTML Conversation and review.
• Reported deliverables and outcomes include: Once file formatting and convention completed will send the file service team for tagging.</t>
        </is>
      </c>
      <c r="U82" s="83" t="inlineStr">
        <is>
          <t>• Current capabilities: Communication skills; Tools / software used: Both | Abbyy FineReader, Microsoft Web Expression, Carbon tool [Teams chat].</t>
        </is>
      </c>
      <c r="V82" s="83" t="inlineStr">
        <is>
          <t>• Communications skills.
• Presentation skills.</t>
        </is>
      </c>
      <c r="W82" s="83" t="inlineStr">
        <is>
          <t>• Key challenges: Quality of report, RDP issue.
• Support required: No input received.</t>
        </is>
      </c>
      <c r="X82" s="83" t="inlineStr">
        <is>
          <t>Complexity &amp; Expertise: A3: ESMA allocation, query solving and ESEF QC across EU DM, CIPC, MCA, UK → moved up 0.5
Autonomy &amp; Decision: A3: Takes ESMA edit decisions on own files → moved up 0.5
Accountability &amp; Impact: A2: Accountable for own work; errors cause rework and delays → matches the start
Leadership &amp; Strategy: A3: Allocates ESMA files and solves queries; no formal reports → moved up 1</t>
        </is>
      </c>
      <c r="Y82" s="65" t="n"/>
      <c r="Z82" s="66" t="n">
        <v>3</v>
      </c>
      <c r="AA82" s="66" t="inlineStr">
        <is>
          <t>High</t>
        </is>
      </c>
      <c r="AB82" s="66" t="inlineStr">
        <is>
          <t>Core Contributor</t>
        </is>
      </c>
      <c r="AC82" s="66" t="inlineStr">
        <is>
          <t>No</t>
        </is>
      </c>
      <c r="AD82" s="66" t="inlineStr">
        <is>
          <t>No</t>
        </is>
      </c>
      <c r="AE82" s="66" t="inlineStr">
        <is>
          <t>Yes</t>
        </is>
      </c>
      <c r="AF82" s="66" t="n"/>
      <c r="AG82" s="66" t="n"/>
      <c r="AH82" s="66" t="inlineStr">
        <is>
          <t>Consultant</t>
        </is>
      </c>
      <c r="AI82" s="66" t="n"/>
      <c r="AJ82" s="66" t="n"/>
      <c r="AK82" s="66" t="n"/>
      <c r="AL82" s="66" t="n"/>
      <c r="AM82"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82" s="19" t="n"/>
      <c r="AO82" s="19" t="n"/>
      <c r="AP82" s="19" t="n"/>
      <c r="AQ82" s="19" t="n"/>
    </row>
    <row r="83" ht="80" customHeight="1">
      <c r="A83" s="117" t="inlineStr">
        <is>
          <t>◂ Back</t>
        </is>
      </c>
      <c r="B83" s="17" t="inlineStr">
        <is>
          <t>Mapped</t>
        </is>
      </c>
      <c r="C83" s="59" t="inlineStr">
        <is>
          <t>CARBON</t>
        </is>
      </c>
      <c r="D83" s="17" t="inlineStr">
        <is>
          <t>IRISC225</t>
        </is>
      </c>
      <c r="E83" s="17" t="inlineStr">
        <is>
          <t>Shravan Ghadi</t>
        </is>
      </c>
      <c r="F83" s="17" t="inlineStr">
        <is>
          <t>Digitizing</t>
        </is>
      </c>
      <c r="G83" s="17" t="inlineStr">
        <is>
          <t>Consultant</t>
        </is>
      </c>
      <c r="H83" s="17" t="inlineStr">
        <is>
          <t>On Contract</t>
        </is>
      </c>
      <c r="I83" s="17" t="inlineStr">
        <is>
          <t>Active</t>
        </is>
      </c>
      <c r="J83" s="118" t="n">
        <v>44634</v>
      </c>
      <c r="K83" s="17" t="inlineStr">
        <is>
          <t>Datta Hatagale</t>
        </is>
      </c>
      <c r="L83" s="17" t="inlineStr">
        <is>
          <t>USA - SEC; South Africa - CIPC; India - MCA; Europe - ESEF; UK - HMRC · On Contract.</t>
        </is>
      </c>
      <c r="M83" s="67" t="inlineStr">
        <is>
          <t>0 years, 0 months, 0 days</t>
        </is>
      </c>
      <c r="N83" s="68" t="inlineStr">
        <is>
          <t>4 years, 5 months, 11 days</t>
        </is>
      </c>
      <c r="O83" s="68" t="inlineStr">
        <is>
          <t>4 years, 3 months, 6 days</t>
        </is>
      </c>
      <c r="P83" s="68" t="inlineStr">
        <is>
          <t>Undergraduate</t>
        </is>
      </c>
      <c r="Q83" s="68" t="inlineStr">
        <is>
          <t>OCR/Image procesing</t>
        </is>
      </c>
      <c r="R83" s="82" t="n">
        <v>19</v>
      </c>
      <c r="S83" s="83" t="inlineStr">
        <is>
          <t>• Role / sub-team: Digitising Assited Services.</t>
        </is>
      </c>
      <c r="T83" s="83"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U83" s="83" t="inlineStr">
        <is>
          <t>• Current capabilities: Use of ai for tools; Tools / software used:  HTML - Editor | Abbyy FineReader, Microsoft Web Expression · CIPC HTML conversion</t>
        </is>
      </c>
      <c r="V83" s="83" t="inlineStr">
        <is>
          <t>• Communications skills.
• Presentation skills.</t>
        </is>
      </c>
      <c r="W83" s="83" t="inlineStr">
        <is>
          <t>• Key challenges: Quality of report, RDP issue.
• Support required: No input received.</t>
        </is>
      </c>
      <c r="X83" s="83" t="n"/>
      <c r="Y83" s="65" t="n"/>
      <c r="Z83" s="66" t="n">
        <v>3</v>
      </c>
      <c r="AA83" s="66" t="inlineStr">
        <is>
          <t>Medium</t>
        </is>
      </c>
      <c r="AB83" s="66" t="inlineStr">
        <is>
          <t>Core Contributor</t>
        </is>
      </c>
      <c r="AC83" s="66" t="inlineStr">
        <is>
          <t>No</t>
        </is>
      </c>
      <c r="AD83" s="66" t="inlineStr">
        <is>
          <t>No</t>
        </is>
      </c>
      <c r="AE83" s="66" t="inlineStr">
        <is>
          <t>Yes</t>
        </is>
      </c>
      <c r="AF83" s="66" t="n"/>
      <c r="AG83" s="66" t="n"/>
      <c r="AH83" s="66" t="inlineStr">
        <is>
          <t>Consultant</t>
        </is>
      </c>
      <c r="AI83" s="66" t="n"/>
      <c r="AJ83" s="66" t="n"/>
      <c r="AK83" s="66" t="n"/>
      <c r="AL83" s="66" t="n"/>
      <c r="AM83"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83" s="19" t="n"/>
      <c r="AO83" s="19" t="n"/>
      <c r="AP83" s="19" t="n"/>
      <c r="AQ83" s="19" t="n"/>
    </row>
    <row r="84" ht="80" customHeight="1">
      <c r="A84" s="117" t="inlineStr">
        <is>
          <t>◂ Back</t>
        </is>
      </c>
      <c r="B84" s="17" t="inlineStr">
        <is>
          <t>Mapped</t>
        </is>
      </c>
      <c r="C84" s="59" t="inlineStr">
        <is>
          <t>CARBON</t>
        </is>
      </c>
      <c r="D84" s="17" t="inlineStr">
        <is>
          <t>IRISC271</t>
        </is>
      </c>
      <c r="E84" s="17" t="inlineStr">
        <is>
          <t>Siddhesh Manjrekar</t>
        </is>
      </c>
      <c r="F84" s="17" t="inlineStr">
        <is>
          <t>Digitizing</t>
        </is>
      </c>
      <c r="G84" s="17" t="inlineStr">
        <is>
          <t>Consultant</t>
        </is>
      </c>
      <c r="H84" s="17" t="inlineStr">
        <is>
          <t>On Contract</t>
        </is>
      </c>
      <c r="I84" s="17" t="inlineStr">
        <is>
          <t>Active</t>
        </is>
      </c>
      <c r="J84" s="118" t="n">
        <v>45173</v>
      </c>
      <c r="K84" s="17" t="inlineStr">
        <is>
          <t>Datta Hatagale</t>
        </is>
      </c>
      <c r="L84" s="17" t="inlineStr">
        <is>
          <t>India - MCA; Europe - ESEF; UK - HMRC; South Africa - CIPC · On Contract.</t>
        </is>
      </c>
      <c r="M84" s="67" t="inlineStr">
        <is>
          <t>0 years, 5 months, 0 days</t>
        </is>
      </c>
      <c r="N84" s="68" t="inlineStr">
        <is>
          <t>2 years, 11 months, 21 days</t>
        </is>
      </c>
      <c r="O84" s="68" t="inlineStr">
        <is>
          <t>3 years, 2 months, 16 days</t>
        </is>
      </c>
      <c r="P84" s="68" t="inlineStr">
        <is>
          <t>BMS</t>
        </is>
      </c>
      <c r="Q84" s="68" t="inlineStr">
        <is>
          <t>OCR/Image procesing</t>
        </is>
      </c>
      <c r="R84" s="82" t="n">
        <v>20</v>
      </c>
      <c r="S84" s="83" t="inlineStr">
        <is>
          <t>• Role / sub-team: Digitizing Assisted Services.</t>
        </is>
      </c>
      <c r="T84" s="83"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U84" s="83" t="inlineStr">
        <is>
          <t>• Current capabilities: Communication skill; Tools / software used:  HTML - Editor | Abbyy FineReader, Microsoft Web Expression · CIPC HTML conversion</t>
        </is>
      </c>
      <c r="V84" s="83" t="inlineStr">
        <is>
          <t>• Communications skills.
• Presentation skills.</t>
        </is>
      </c>
      <c r="W84" s="83" t="inlineStr">
        <is>
          <t>• Key challenges: Quality of report, RDP issue.
• Support required: No input received.</t>
        </is>
      </c>
      <c r="X84" s="83" t="n"/>
      <c r="Y84" s="65" t="n"/>
      <c r="Z84" s="66" t="n">
        <v>3</v>
      </c>
      <c r="AA84" s="66" t="inlineStr">
        <is>
          <t>Medium</t>
        </is>
      </c>
      <c r="AB84" s="66" t="inlineStr">
        <is>
          <t>Core Contributor</t>
        </is>
      </c>
      <c r="AC84" s="66" t="inlineStr">
        <is>
          <t>No</t>
        </is>
      </c>
      <c r="AD84" s="66" t="inlineStr">
        <is>
          <t>No</t>
        </is>
      </c>
      <c r="AE84" s="66" t="inlineStr">
        <is>
          <t>Yes</t>
        </is>
      </c>
      <c r="AF84" s="66" t="n"/>
      <c r="AG84" s="66" t="n"/>
      <c r="AH84" s="66" t="inlineStr">
        <is>
          <t>Consultant</t>
        </is>
      </c>
      <c r="AI84" s="66" t="n"/>
      <c r="AJ84" s="66" t="n"/>
      <c r="AK84" s="66" t="n"/>
      <c r="AL84" s="66" t="n"/>
      <c r="AM84" s="1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AN84" s="19" t="n"/>
      <c r="AO84" s="19" t="n"/>
      <c r="AP84" s="19" t="n"/>
      <c r="AQ84" s="19" t="n"/>
    </row>
    <row r="85" ht="80" customHeight="1">
      <c r="A85" s="117" t="inlineStr">
        <is>
          <t>◂ Back</t>
        </is>
      </c>
      <c r="B85" s="17" t="inlineStr">
        <is>
          <t>Mapped</t>
        </is>
      </c>
      <c r="C85" s="59" t="inlineStr">
        <is>
          <t>CARBON</t>
        </is>
      </c>
      <c r="D85" s="17" t="inlineStr">
        <is>
          <t>IRIS1204</t>
        </is>
      </c>
      <c r="E85" s="17" t="inlineStr">
        <is>
          <t>Dinesh Sharma</t>
        </is>
      </c>
      <c r="F85" s="17" t="inlineStr">
        <is>
          <t>Digitizing</t>
        </is>
      </c>
      <c r="G85" s="17" t="inlineStr">
        <is>
          <t>Image Processing Specialist</t>
        </is>
      </c>
      <c r="H85" s="17" t="inlineStr">
        <is>
          <t>Employee</t>
        </is>
      </c>
      <c r="I85" s="17" t="inlineStr">
        <is>
          <t>Active</t>
        </is>
      </c>
      <c r="J85" s="118" t="n">
        <v>39722</v>
      </c>
      <c r="K85" s="17" t="inlineStr">
        <is>
          <t>Vijay Parulekar</t>
        </is>
      </c>
      <c r="L85" s="17" t="inlineStr">
        <is>
          <t>Netherland - KVK; India - MCA; South Africa - CIPC; UK - HMRC; Europe - ESEF; Italy - Infocamere; Nigeria - CBN.</t>
        </is>
      </c>
      <c r="M85" s="67" t="inlineStr">
        <is>
          <t>0 years, 0 months, 0 days</t>
        </is>
      </c>
      <c r="N85" s="68" t="inlineStr">
        <is>
          <t>17 years, 10 months, 24 days</t>
        </is>
      </c>
      <c r="O85" s="68" t="inlineStr">
        <is>
          <t>17 years, 8 months, 19 days</t>
        </is>
      </c>
      <c r="P85" s="68" t="inlineStr">
        <is>
          <t>B.Com</t>
        </is>
      </c>
      <c r="Q85" s="68" t="inlineStr">
        <is>
          <t>OCR/Image procesing</t>
        </is>
      </c>
      <c r="R85" s="82" t="n">
        <v>20</v>
      </c>
      <c r="S85" s="83" t="inlineStr">
        <is>
          <t>• Role / sub-team: Digitizing assited service.</t>
        </is>
      </c>
      <c r="T85" s="83"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U85" s="83" t="inlineStr">
        <is>
          <t>• Current capabilities: Copilot; Tools / software used: Both | Carbon tool [Teams chat].</t>
        </is>
      </c>
      <c r="V85" s="83" t="inlineStr">
        <is>
          <t>• Communications skills.
• Presentation skills.</t>
        </is>
      </c>
      <c r="W85" s="83" t="inlineStr">
        <is>
          <t>• Key challenges: Quality of report, RDP issue.
• Support required: No input received.</t>
        </is>
      </c>
      <c r="X85" s="83" t="inlineStr">
        <is>
          <t>Complexity &amp; Expertise: A3: Reviews client edit requests, resolves team doubts, formatting checks across ESEF, KVK, ESRS → matches the start
Autonomy &amp; Decision: B1: Decides to correct or reject client edit requests; manages task allocation → moved up 0.5
Accountability &amp; Impact: A3: States accountability for tasks handled; quality-checked files delivered to clients on time → moved down 0.5
Leadership &amp; Strategy: B1: Team leadership, task allocation, doubt resolution; 4 reports → matches the start</t>
        </is>
      </c>
      <c r="Y85" s="65" t="n"/>
      <c r="Z85" s="66" t="n">
        <v>5</v>
      </c>
      <c r="AA85" s="66" t="inlineStr">
        <is>
          <t>High</t>
        </is>
      </c>
      <c r="AB85" s="66" t="inlineStr">
        <is>
          <t>Core Contributor</t>
        </is>
      </c>
      <c r="AC85" s="66" t="inlineStr">
        <is>
          <t>No</t>
        </is>
      </c>
      <c r="AD85" s="66" t="inlineStr">
        <is>
          <t>No</t>
        </is>
      </c>
      <c r="AE85" s="66" t="inlineStr">
        <is>
          <t>Yes</t>
        </is>
      </c>
      <c r="AF85" s="66" t="n"/>
      <c r="AG85" s="66" t="n"/>
      <c r="AH85" s="66" t="inlineStr">
        <is>
          <t>Sr.Image Processing Specialist</t>
        </is>
      </c>
      <c r="AI85" s="66" t="n"/>
      <c r="AJ85" s="66" t="n"/>
      <c r="AK85" s="66" t="inlineStr">
        <is>
          <t>Leadership development: strategic thinking, cross-functional influence, financial/business acumen, succession &amp; talent development, change management, executive communication</t>
        </is>
      </c>
      <c r="AL85" s="66" t="inlineStr">
        <is>
          <t>Title to be changed to Digitizing Lead</t>
        </is>
      </c>
      <c r="AM85"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AN85" s="19" t="n"/>
      <c r="AO85" s="19" t="n"/>
      <c r="AP85" s="19" t="n"/>
      <c r="AQ85" s="19" t="n"/>
    </row>
    <row r="86" ht="80" customHeight="1">
      <c r="A86" s="117" t="inlineStr">
        <is>
          <t>◂ Back</t>
        </is>
      </c>
      <c r="B86" s="17" t="inlineStr">
        <is>
          <t>Mapped</t>
        </is>
      </c>
      <c r="C86" s="59" t="inlineStr">
        <is>
          <t>CARBON</t>
        </is>
      </c>
      <c r="D86" s="17" t="inlineStr">
        <is>
          <t>IRIS0171</t>
        </is>
      </c>
      <c r="E86" s="17" t="inlineStr">
        <is>
          <t>Ritesh Yeram</t>
        </is>
      </c>
      <c r="F86" s="17" t="inlineStr">
        <is>
          <t>Digitizing</t>
        </is>
      </c>
      <c r="G86" s="17" t="inlineStr">
        <is>
          <t>Image Processing Specialist</t>
        </is>
      </c>
      <c r="H86" s="17" t="inlineStr">
        <is>
          <t>Employee</t>
        </is>
      </c>
      <c r="I86" s="17" t="inlineStr">
        <is>
          <t>Active</t>
        </is>
      </c>
      <c r="J86" s="118" t="n">
        <v>39470</v>
      </c>
      <c r="K86" s="17" t="inlineStr">
        <is>
          <t>Dinesh Sharma</t>
        </is>
      </c>
      <c r="L86" s="17" t="inlineStr">
        <is>
          <t>UK - HMRC; India - MCA; South Africa - CIPC; Europe - ESEF.</t>
        </is>
      </c>
      <c r="M86" s="67" t="inlineStr">
        <is>
          <t>2 years, 0 months, 0 days</t>
        </is>
      </c>
      <c r="N86" s="68" t="inlineStr">
        <is>
          <t>18 years, 7 months, 2 days</t>
        </is>
      </c>
      <c r="O86" s="68" t="inlineStr">
        <is>
          <t>20 years, 4 months, 28 days</t>
        </is>
      </c>
      <c r="P86" s="68" t="inlineStr">
        <is>
          <t>Undergraduate</t>
        </is>
      </c>
      <c r="Q86" s="68" t="inlineStr">
        <is>
          <t>OCR/Image procesing</t>
        </is>
      </c>
      <c r="R86" s="82" t="n">
        <v>19</v>
      </c>
      <c r="S86" s="83" t="inlineStr">
        <is>
          <t>• Role / sub-team: Digitizing Assited service.</t>
        </is>
      </c>
      <c r="T86" s="83"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U86" s="83" t="inlineStr">
        <is>
          <t>• Current capabilities: Communication skills; Tools / software used: Both | Abbyy FineReader, Microsoft Web Expression · CIPC HTML conversion [Teams chat].</t>
        </is>
      </c>
      <c r="V86" s="83" t="inlineStr">
        <is>
          <t>• Communications skills.
• Presentation skills.</t>
        </is>
      </c>
      <c r="W86" s="83" t="inlineStr">
        <is>
          <t>• Key challenges: Quality of Report.
• Support required: No input received.</t>
        </is>
      </c>
      <c r="X86" s="83" t="inlineStr">
        <is>
          <t>Complexity &amp; Expertise: A3: QCs received files, solves formatting queries, HTML conversion and HTML QC across HMRC/CIPC/MCA/ESMA jobs → matches the start
Autonomy &amp; Decision: A2: States 'Not applicable' for independent decisions; only routine file allocation shown → moved down 0.5
Accountability &amp; Impact: A3: Assigns files, ensures timely delivery and QC of conversions before handover to services team → moved down 0.5
Leadership &amp; Strategy: A3: Allocates files and resolves formatting queries for others; 2 direct reports → moved down 0.5</t>
        </is>
      </c>
      <c r="Y86" s="65" t="n"/>
      <c r="Z86" s="66" t="n">
        <v>4</v>
      </c>
      <c r="AA86" s="66" t="inlineStr">
        <is>
          <t>High</t>
        </is>
      </c>
      <c r="AB86" s="66" t="inlineStr">
        <is>
          <t>Core Contributor</t>
        </is>
      </c>
      <c r="AC86" s="66" t="inlineStr">
        <is>
          <t>No</t>
        </is>
      </c>
      <c r="AD86" s="66" t="inlineStr">
        <is>
          <t>No</t>
        </is>
      </c>
      <c r="AE86" s="66" t="inlineStr">
        <is>
          <t>Yes</t>
        </is>
      </c>
      <c r="AF86" s="66" t="n"/>
      <c r="AG86" s="66" t="n"/>
      <c r="AH86" s="66" t="inlineStr">
        <is>
          <t>Sr.Image Processing Specialist</t>
        </is>
      </c>
      <c r="AI86" s="66" t="n"/>
      <c r="AJ86" s="66" t="n"/>
      <c r="AK86" s="66" t="n"/>
      <c r="AL86" s="66" t="inlineStr">
        <is>
          <t>Title to be standardized to : Sr.Image Processing Specialist</t>
        </is>
      </c>
      <c r="AM86"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86" s="19" t="n"/>
      <c r="AO86" s="19" t="n"/>
      <c r="AP86" s="19" t="n"/>
      <c r="AQ86" s="19" t="n"/>
    </row>
    <row r="87" ht="80" customHeight="1">
      <c r="A87" s="117" t="inlineStr">
        <is>
          <t>◂ Back</t>
        </is>
      </c>
      <c r="B87" s="17" t="inlineStr">
        <is>
          <t>Mapped</t>
        </is>
      </c>
      <c r="C87" s="59" t="inlineStr">
        <is>
          <t>CARBON</t>
        </is>
      </c>
      <c r="D87" s="17" t="inlineStr">
        <is>
          <t>IRIS1205</t>
        </is>
      </c>
      <c r="E87" s="17" t="inlineStr">
        <is>
          <t>Justeen Koola</t>
        </is>
      </c>
      <c r="F87" s="17" t="inlineStr">
        <is>
          <t>Digitizing</t>
        </is>
      </c>
      <c r="G87" s="17" t="inlineStr">
        <is>
          <t>Image Processing Specialist</t>
        </is>
      </c>
      <c r="H87" s="17" t="inlineStr">
        <is>
          <t>Employee</t>
        </is>
      </c>
      <c r="I87" s="17" t="inlineStr">
        <is>
          <t>Active</t>
        </is>
      </c>
      <c r="J87" s="118" t="n">
        <v>39736</v>
      </c>
      <c r="K87" s="17" t="inlineStr">
        <is>
          <t>Ritesh Yeram</t>
        </is>
      </c>
      <c r="L87" s="17" t="inlineStr">
        <is>
          <t>South Africa - CIPC; UK - HMRC; Europe - ESEF; India - MCA.</t>
        </is>
      </c>
      <c r="M87" s="67" t="inlineStr">
        <is>
          <t>1 years, 0 months, 0 days</t>
        </is>
      </c>
      <c r="N87" s="68" t="inlineStr">
        <is>
          <t>17 years, 10 months, 10 days</t>
        </is>
      </c>
      <c r="O87" s="68" t="inlineStr">
        <is>
          <t>18 years, 8 months, 5 days</t>
        </is>
      </c>
      <c r="P87" s="68" t="inlineStr">
        <is>
          <t>Undergraduate</t>
        </is>
      </c>
      <c r="Q87" s="68" t="inlineStr">
        <is>
          <t>OCR/Image procesing</t>
        </is>
      </c>
      <c r="R87" s="82" t="n">
        <v>19</v>
      </c>
      <c r="S87" s="83" t="inlineStr">
        <is>
          <t>• Role / sub-team: Digitizing Assited Services.</t>
        </is>
      </c>
      <c r="T87" s="83" t="inlineStr">
        <is>
          <t>• Key responsibilities include: Formatting and review ESEF,UK converison, MCA, cipc html conversion,.</t>
        </is>
      </c>
      <c r="U87" s="83" t="inlineStr">
        <is>
          <t>• Current capabilities: Communication skills; Team management skills; Tools / software used: Abbyy FineReader, Microsoft Web Expression, Carbon tool [Teams chat].</t>
        </is>
      </c>
      <c r="V87" s="83" t="inlineStr">
        <is>
          <t>• Communications skills.
• Presentation skills.</t>
        </is>
      </c>
      <c r="W87" s="83" t="inlineStr">
        <is>
          <t>• Key challenges: Quality of report.
• Support required: No input received.</t>
        </is>
      </c>
      <c r="X87" s="83" t="inlineStr">
        <is>
          <t>Complexity &amp; Expertise: A2: HMRC and CIPC HTML conversion, DM / ESEF formatting and review → moved down 0.5
Autonomy &amp; Decision: A1: States 'Not Applicable' for independent decisions → moved down 0.5
Accountability &amp; Impact: A2: Own files delivered on the given date → moved down 0.5
Leadership &amp; Strategy: A1: Mentions team collaboration only; no guidance of others → moved down 0.5</t>
        </is>
      </c>
      <c r="Y87" s="65" t="n"/>
      <c r="Z87" s="66" t="n">
        <v>3</v>
      </c>
      <c r="AA87" s="66" t="inlineStr">
        <is>
          <t>Medium</t>
        </is>
      </c>
      <c r="AB87" s="66" t="inlineStr">
        <is>
          <t>Core Contributor</t>
        </is>
      </c>
      <c r="AC87" s="66" t="inlineStr">
        <is>
          <t>No</t>
        </is>
      </c>
      <c r="AD87" s="66" t="inlineStr">
        <is>
          <t>No</t>
        </is>
      </c>
      <c r="AE87" s="66" t="inlineStr">
        <is>
          <t>Yes</t>
        </is>
      </c>
      <c r="AF87" s="66" t="n"/>
      <c r="AG87" s="66" t="n"/>
      <c r="AH87" s="66" t="inlineStr">
        <is>
          <t>Sr.Image Processing Specialist</t>
        </is>
      </c>
      <c r="AI87" s="66" t="n"/>
      <c r="AJ87" s="66" t="n"/>
      <c r="AK87" s="66" t="n"/>
      <c r="AL87" s="66" t="inlineStr">
        <is>
          <t>Title to be standardized to : Sr.Image Processing Specialist</t>
        </is>
      </c>
      <c r="AM87"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87" s="19" t="n"/>
      <c r="AO87" s="19" t="n"/>
      <c r="AP87" s="19" t="n"/>
      <c r="AQ87" s="19" t="n"/>
    </row>
    <row r="88" ht="80" customHeight="1">
      <c r="A88" s="117" t="inlineStr">
        <is>
          <t>◂ Back</t>
        </is>
      </c>
      <c r="B88" s="17" t="inlineStr">
        <is>
          <t>Mapped</t>
        </is>
      </c>
      <c r="C88" s="59" t="inlineStr">
        <is>
          <t>CARBON</t>
        </is>
      </c>
      <c r="D88" s="17" t="inlineStr">
        <is>
          <t>IRIS1774</t>
        </is>
      </c>
      <c r="E88" s="17" t="inlineStr">
        <is>
          <t>Tabassum Ali</t>
        </is>
      </c>
      <c r="F88" s="17" t="inlineStr">
        <is>
          <t>Digitizing</t>
        </is>
      </c>
      <c r="G88" s="17" t="inlineStr">
        <is>
          <t>Image Processing Specialist</t>
        </is>
      </c>
      <c r="H88" s="17" t="inlineStr">
        <is>
          <t>Employee</t>
        </is>
      </c>
      <c r="I88" s="17" t="inlineStr">
        <is>
          <t>Active</t>
        </is>
      </c>
      <c r="J88" s="118" t="n">
        <v>43556</v>
      </c>
      <c r="K88" s="17" t="inlineStr">
        <is>
          <t>Ritesh Yeram</t>
        </is>
      </c>
      <c r="L88" s="17" t="n"/>
      <c r="M88" s="67" t="inlineStr">
        <is>
          <t>1 years, 11 months, 0 days</t>
        </is>
      </c>
      <c r="N88" s="68" t="inlineStr">
        <is>
          <t>7 years, 4 months, 24 days</t>
        </is>
      </c>
      <c r="O88" s="68" t="inlineStr">
        <is>
          <t>9 years, 1 months, 19 days</t>
        </is>
      </c>
      <c r="P88" s="68" t="inlineStr">
        <is>
          <t>B.Com</t>
        </is>
      </c>
      <c r="Q88" s="68" t="inlineStr">
        <is>
          <t>OCR/Image procesing</t>
        </is>
      </c>
      <c r="R88" s="82" t="n"/>
      <c r="S88" s="83" t="n"/>
      <c r="T88" s="83" t="n"/>
      <c r="U88" s="83" t="n"/>
      <c r="V88" s="83" t="n"/>
      <c r="W88" s="83" t="n"/>
      <c r="X88" s="83" t="n"/>
      <c r="Y88" s="65" t="n"/>
      <c r="Z88" s="66" t="n">
        <v>3</v>
      </c>
      <c r="AA88" s="66" t="inlineStr">
        <is>
          <t>Medium</t>
        </is>
      </c>
      <c r="AB88" s="66" t="inlineStr">
        <is>
          <t>Core Contributor</t>
        </is>
      </c>
      <c r="AC88" s="66" t="inlineStr">
        <is>
          <t>No</t>
        </is>
      </c>
      <c r="AD88" s="66" t="inlineStr">
        <is>
          <t>No</t>
        </is>
      </c>
      <c r="AE88" s="66" t="inlineStr">
        <is>
          <t>Yes</t>
        </is>
      </c>
      <c r="AF88" s="66" t="n"/>
      <c r="AG88" s="66" t="n"/>
      <c r="AH88" s="66" t="n"/>
      <c r="AI88" s="66" t="n"/>
      <c r="AJ88" s="66" t="n"/>
      <c r="AK88" s="66" t="n"/>
      <c r="AL88" s="66" t="n"/>
      <c r="AM88"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AN88" s="19" t="n"/>
      <c r="AO88" s="19" t="n"/>
      <c r="AP88" s="19" t="n"/>
      <c r="AQ88" s="19" t="n"/>
    </row>
    <row r="89" ht="80" customHeight="1">
      <c r="A89" s="117" t="inlineStr">
        <is>
          <t>◂ Back</t>
        </is>
      </c>
      <c r="B89" s="17" t="inlineStr">
        <is>
          <t>Mapped</t>
        </is>
      </c>
      <c r="C89" s="59" t="inlineStr">
        <is>
          <t>CARBON</t>
        </is>
      </c>
      <c r="D89" s="17" t="inlineStr">
        <is>
          <t>IRISC287</t>
        </is>
      </c>
      <c r="E89" s="17" t="inlineStr">
        <is>
          <t>Farina Pathan</t>
        </is>
      </c>
      <c r="F89" s="17" t="inlineStr">
        <is>
          <t>Digitizing</t>
        </is>
      </c>
      <c r="G89" s="17" t="inlineStr">
        <is>
          <t>Consultant</t>
        </is>
      </c>
      <c r="H89" s="17" t="inlineStr">
        <is>
          <t>On Contract</t>
        </is>
      </c>
      <c r="I89" s="17" t="inlineStr">
        <is>
          <t>Active</t>
        </is>
      </c>
      <c r="J89" s="118" t="n">
        <v>45344</v>
      </c>
      <c r="K89" s="17" t="inlineStr">
        <is>
          <t>Dinesh Sharma</t>
        </is>
      </c>
      <c r="L89" s="17" t="inlineStr">
        <is>
          <t>Netherland - KVK; Nigeria - CBN; Europe - ESEF; UK - HMRC; South Africa - CIPC; India - MCA · On Contract.</t>
        </is>
      </c>
      <c r="M89" s="67" t="inlineStr">
        <is>
          <t>0 years, 0 months, 0 days</t>
        </is>
      </c>
      <c r="N89" s="68" t="inlineStr">
        <is>
          <t>2 years, 6 months, 3 days</t>
        </is>
      </c>
      <c r="O89" s="68" t="inlineStr">
        <is>
          <t>2 years, 3 months, 29 days</t>
        </is>
      </c>
      <c r="P89" s="68" t="inlineStr">
        <is>
          <t>B.Com</t>
        </is>
      </c>
      <c r="Q89" s="68" t="inlineStr">
        <is>
          <t>OCR/Image procesing</t>
        </is>
      </c>
      <c r="R89" s="82" t="n">
        <v>19</v>
      </c>
      <c r="S89" s="83" t="inlineStr">
        <is>
          <t>• Role / sub-team: Digitizing Assited Services.</t>
        </is>
      </c>
      <c r="T89" s="83"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U89" s="83" t="inlineStr">
        <is>
          <t>• Current capabilities: AI tools like capilot; Tools / software used: Both | Abbyy FineReader, Microsoft Web Expression, Carbon tool [Teams chat].</t>
        </is>
      </c>
      <c r="V89" s="83" t="inlineStr">
        <is>
          <t>• Communications skills.
• Presentation skills.</t>
        </is>
      </c>
      <c r="W89" s="83" t="inlineStr">
        <is>
          <t>• Key challenges: Quality of report, RDP issue.
• Support required: No input received.</t>
        </is>
      </c>
      <c r="X89" s="83" t="inlineStr">
        <is>
          <t>Complexity &amp; Expertise: A2: Formatting checks, OCR and HTML conversion for ESEF, EU DM, KVK, CIPC, MCA, HMRC → matches the start
Autonomy &amp; Decision: A1: States 'Not applicable'; completed work handed to a senior → moved down 0.5
Accountability &amp; Impact: A2: Accuracy, QC and timely delivery of documents personally processed → matches the start
Leadership &amp; Strategy: A1: No guidance or leadership of others described → matches the start</t>
        </is>
      </c>
      <c r="Y89" s="65" t="n"/>
      <c r="Z89" s="66" t="n">
        <v>3</v>
      </c>
      <c r="AA89" s="66" t="inlineStr">
        <is>
          <t>Medium</t>
        </is>
      </c>
      <c r="AB89" s="66" t="inlineStr">
        <is>
          <t>Core Contributor</t>
        </is>
      </c>
      <c r="AC89" s="66" t="inlineStr">
        <is>
          <t>No</t>
        </is>
      </c>
      <c r="AD89" s="66" t="inlineStr">
        <is>
          <t>No</t>
        </is>
      </c>
      <c r="AE89" s="66" t="inlineStr">
        <is>
          <t>Yes</t>
        </is>
      </c>
      <c r="AF89" s="66" t="n"/>
      <c r="AG89" s="66" t="n"/>
      <c r="AH89" s="66" t="inlineStr">
        <is>
          <t>Consultant</t>
        </is>
      </c>
      <c r="AI89" s="66" t="n"/>
      <c r="AJ89" s="66" t="n"/>
      <c r="AK89" s="66" t="n"/>
      <c r="AL89" s="66" t="n"/>
      <c r="AM89" s="1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AN89" s="19" t="n"/>
      <c r="AO89" s="19" t="n"/>
      <c r="AP89" s="19" t="n"/>
      <c r="AQ89" s="19" t="n"/>
    </row>
    <row r="90" ht="80" customHeight="1">
      <c r="A90" s="117" t="inlineStr">
        <is>
          <t>◂ Back</t>
        </is>
      </c>
      <c r="B90" s="17" t="inlineStr">
        <is>
          <t>Mapped</t>
        </is>
      </c>
      <c r="C90" s="59" t="inlineStr">
        <is>
          <t>CARBON</t>
        </is>
      </c>
      <c r="D90" s="17" t="inlineStr">
        <is>
          <t>IRISC332</t>
        </is>
      </c>
      <c r="E90" s="17" t="inlineStr">
        <is>
          <t>Aditya Kumar Diwakar</t>
        </is>
      </c>
      <c r="F90" s="17" t="inlineStr">
        <is>
          <t>Digitizing</t>
        </is>
      </c>
      <c r="G90" s="17" t="inlineStr">
        <is>
          <t>Consultant</t>
        </is>
      </c>
      <c r="H90" s="17" t="inlineStr">
        <is>
          <t>On Contract</t>
        </is>
      </c>
      <c r="I90" s="17" t="inlineStr">
        <is>
          <t>Active</t>
        </is>
      </c>
      <c r="J90" s="118" t="n">
        <v>46034</v>
      </c>
      <c r="K90" s="17" t="inlineStr">
        <is>
          <t>Dinesh Sharma</t>
        </is>
      </c>
      <c r="L90" s="17" t="inlineStr">
        <is>
          <t>Netherland - KVK; Europe - ESEF · On Contract.</t>
        </is>
      </c>
      <c r="M90" s="67" t="inlineStr">
        <is>
          <t>0 years, 0 months, 0 days</t>
        </is>
      </c>
      <c r="N90" s="68" t="inlineStr">
        <is>
          <t>0 years, 7 months, 13 days</t>
        </is>
      </c>
      <c r="O90" s="68" t="inlineStr">
        <is>
          <t>0 years, 5 months, 8 days</t>
        </is>
      </c>
      <c r="P90" s="68" t="inlineStr">
        <is>
          <t>Undergraduate</t>
        </is>
      </c>
      <c r="Q90" s="68" t="inlineStr">
        <is>
          <t>OCR/Image procesing</t>
        </is>
      </c>
      <c r="R90" s="82" t="n">
        <v>18</v>
      </c>
      <c r="S90" s="83" t="inlineStr">
        <is>
          <t>• Role / sub-team: Digitizing Assisted service.</t>
        </is>
      </c>
      <c r="T90" s="83" t="inlineStr">
        <is>
          <t>• Key responsibilities include: Esef Formatting check ,kvk. and Eu dm formatting check.
• Reported deliverables and outcomes include: Esef and Dm project file ofter Formatting check next process team leader.</t>
        </is>
      </c>
      <c r="U90" s="83" t="inlineStr">
        <is>
          <t>• Current capabilities: Communication skill; Tools / software used: Disclosure Management - DM - Word editor.</t>
        </is>
      </c>
      <c r="V90" s="83" t="inlineStr">
        <is>
          <t>• Communications skills.
• Presentation skills.</t>
        </is>
      </c>
      <c r="W90" s="83" t="inlineStr">
        <is>
          <t>• Key challenges: Quality of report, RDP issue.
• Support required: No input received.</t>
        </is>
      </c>
      <c r="X90" s="83" t="n"/>
      <c r="Y90" s="65" t="n"/>
      <c r="Z90" s="66" t="n">
        <v>3</v>
      </c>
      <c r="AA90" s="66" t="inlineStr">
        <is>
          <t>Medium</t>
        </is>
      </c>
      <c r="AB90" s="66" t="inlineStr">
        <is>
          <t>Core Contributor</t>
        </is>
      </c>
      <c r="AC90" s="66" t="inlineStr">
        <is>
          <t>No</t>
        </is>
      </c>
      <c r="AD90" s="66" t="inlineStr">
        <is>
          <t>No</t>
        </is>
      </c>
      <c r="AE90" s="66" t="inlineStr">
        <is>
          <t>Yes</t>
        </is>
      </c>
      <c r="AF90" s="66" t="n"/>
      <c r="AG90" s="66" t="n"/>
      <c r="AH90" s="66" t="inlineStr">
        <is>
          <t>Consultant</t>
        </is>
      </c>
      <c r="AI90" s="66" t="n"/>
      <c r="AJ90" s="66" t="n"/>
      <c r="AK90" s="66" t="n"/>
      <c r="AL90" s="66" t="n"/>
      <c r="AM90"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AN90" s="19" t="n"/>
      <c r="AO90" s="19" t="n"/>
      <c r="AP90" s="19" t="n"/>
      <c r="AQ90" s="19" t="n"/>
    </row>
    <row r="91" ht="80" customHeight="1">
      <c r="A91" s="117" t="inlineStr">
        <is>
          <t>◂ Back</t>
        </is>
      </c>
      <c r="B91" s="17" t="inlineStr">
        <is>
          <t>Mapped</t>
        </is>
      </c>
      <c r="C91" s="59" t="inlineStr">
        <is>
          <t>CARBON</t>
        </is>
      </c>
      <c r="D91" s="17" t="inlineStr">
        <is>
          <t>IRISC324</t>
        </is>
      </c>
      <c r="E91" s="17" t="inlineStr">
        <is>
          <t>Kajal Srivastava</t>
        </is>
      </c>
      <c r="F91" s="17" t="inlineStr">
        <is>
          <t>Digitizing</t>
        </is>
      </c>
      <c r="G91" s="17" t="inlineStr">
        <is>
          <t>Consultant</t>
        </is>
      </c>
      <c r="H91" s="17" t="inlineStr">
        <is>
          <t>On Contract</t>
        </is>
      </c>
      <c r="I91" s="17" t="inlineStr">
        <is>
          <t>Active</t>
        </is>
      </c>
      <c r="J91" s="118" t="n">
        <v>46006</v>
      </c>
      <c r="K91" s="17" t="inlineStr">
        <is>
          <t>Dinesh Sharma</t>
        </is>
      </c>
      <c r="L91" s="17" t="inlineStr">
        <is>
          <t>Europe - ESEF, USA - SEC · On Contract</t>
        </is>
      </c>
      <c r="M91" s="67" t="inlineStr">
        <is>
          <t>0 years, 6 months, 0 days</t>
        </is>
      </c>
      <c r="N91" s="68" t="inlineStr">
        <is>
          <t>0 years, 8 months, 10 days</t>
        </is>
      </c>
      <c r="O91" s="68" t="inlineStr">
        <is>
          <t>1 years, 0 months, 5 days</t>
        </is>
      </c>
      <c r="P91" s="68" t="inlineStr">
        <is>
          <t>B.Com</t>
        </is>
      </c>
      <c r="Q91" s="68" t="inlineStr">
        <is>
          <t>OCR/Image procesing</t>
        </is>
      </c>
      <c r="R91" s="82" t="n">
        <v>19</v>
      </c>
      <c r="S91" s="83" t="inlineStr">
        <is>
          <t>• Role / sub-team: Digitizing Assited Services.</t>
        </is>
      </c>
      <c r="T91" s="83" t="inlineStr">
        <is>
          <t>• Key responsibilities include: Perform ed formatting &amp; quality review of Europe - ESEF documents using Carbon &amp; DM tool.
• Key responsibilities include: Perform ed formatting &amp; quality review of US documents using Carbon &amp; DM tool.</t>
        </is>
      </c>
      <c r="U91" s="83" t="inlineStr">
        <is>
          <t>• Current capabilities: Tools knowledge Carbon &amp; DM</t>
        </is>
      </c>
      <c r="V91" s="83" t="inlineStr">
        <is>
          <t>• Communications skills.
• Presentation skills.</t>
        </is>
      </c>
      <c r="W91" s="83" t="inlineStr">
        <is>
          <t>• Key challenges: Quality of report, RDP issue.
• Support required: Input not given by Participant.</t>
        </is>
      </c>
      <c r="X91" s="83" t="n"/>
      <c r="Y91" s="65" t="n"/>
      <c r="Z91" s="66" t="n">
        <v>3</v>
      </c>
      <c r="AA91" s="66" t="inlineStr">
        <is>
          <t>Medium</t>
        </is>
      </c>
      <c r="AB91" s="66" t="inlineStr">
        <is>
          <t>Core Contributor</t>
        </is>
      </c>
      <c r="AC91" s="66" t="inlineStr">
        <is>
          <t>No</t>
        </is>
      </c>
      <c r="AD91" s="66" t="inlineStr">
        <is>
          <t>No</t>
        </is>
      </c>
      <c r="AE91" s="66" t="inlineStr">
        <is>
          <t>Yes</t>
        </is>
      </c>
      <c r="AF91" s="66" t="n"/>
      <c r="AG91" s="66" t="n"/>
      <c r="AH91" s="66" t="inlineStr">
        <is>
          <t>Consultant</t>
        </is>
      </c>
      <c r="AI91" s="66" t="n"/>
      <c r="AJ91" s="66" t="n"/>
      <c r="AK91" s="66" t="n"/>
      <c r="AL91" s="66" t="n"/>
      <c r="AM91"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AN91" s="19" t="n"/>
      <c r="AO91" s="19" t="n"/>
      <c r="AP91" s="19" t="n"/>
      <c r="AQ91" s="19" t="n"/>
    </row>
    <row r="92" ht="80" customHeight="1">
      <c r="A92" s="117" t="inlineStr">
        <is>
          <t>◂ Back</t>
        </is>
      </c>
      <c r="B92" s="17" t="inlineStr">
        <is>
          <t>Mapped</t>
        </is>
      </c>
      <c r="C92" s="59" t="inlineStr">
        <is>
          <t>CARBON</t>
        </is>
      </c>
      <c r="D92" s="17" t="inlineStr">
        <is>
          <t>IRIS0117</t>
        </is>
      </c>
      <c r="E92" s="17" t="inlineStr">
        <is>
          <t>Prajakta Mokal</t>
        </is>
      </c>
      <c r="F92" s="17" t="inlineStr">
        <is>
          <t>Digitizing</t>
        </is>
      </c>
      <c r="G92" s="17" t="inlineStr">
        <is>
          <t>Image Processing Specialist</t>
        </is>
      </c>
      <c r="H92" s="17" t="inlineStr">
        <is>
          <t>Employee</t>
        </is>
      </c>
      <c r="I92" s="17" t="inlineStr">
        <is>
          <t>Active</t>
        </is>
      </c>
      <c r="J92" s="118" t="n">
        <v>39326</v>
      </c>
      <c r="K92" s="17" t="inlineStr">
        <is>
          <t>Vijay Parulekar</t>
        </is>
      </c>
      <c r="L92" s="17" t="inlineStr">
        <is>
          <t>South Africa - CIPC; India - MCA; Europe - ESEF; UK - HMRC.</t>
        </is>
      </c>
      <c r="M92" s="67" t="inlineStr">
        <is>
          <t>0 years, 5 months, 0 days</t>
        </is>
      </c>
      <c r="N92" s="68" t="inlineStr">
        <is>
          <t>18 years, 11 months, 24 days</t>
        </is>
      </c>
      <c r="O92" s="68" t="inlineStr">
        <is>
          <t>19 years, 2 months, 19 days</t>
        </is>
      </c>
      <c r="P92" s="68" t="inlineStr">
        <is>
          <t>BA</t>
        </is>
      </c>
      <c r="Q92" s="68" t="inlineStr">
        <is>
          <t>OCR/Image procesing</t>
        </is>
      </c>
      <c r="R92" s="82" t="n">
        <v>20</v>
      </c>
      <c r="S92" s="83" t="inlineStr">
        <is>
          <t>• Role / sub-team: Digitizing Assisted Services.</t>
        </is>
      </c>
      <c r="T92" s="83"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U92" s="83" t="inlineStr">
        <is>
          <t>• Current capabilities: Inter department communic; Tools / software used: HTML - Editor; Microsoft Web Expression; Abbyy FineReader.</t>
        </is>
      </c>
      <c r="V92" s="83" t="inlineStr">
        <is>
          <t>• Communications skills.
• Presentation skills.</t>
        </is>
      </c>
      <c r="W92" s="83" t="inlineStr">
        <is>
          <t>• Key challenges: Quality of Report.
• Support required: No input received.</t>
        </is>
      </c>
      <c r="X92" s="83" t="inlineStr">
        <is>
          <t>Complexity &amp; Expertise: A3: Checks received files, allocates by skill, OCR with AI app, QC, query solving → matches the start
Autonomy &amp; Decision: A3: Independent file allocation only in urgent or peak situations → matches the start
Accountability &amp; Impact: A3: File allocation and on-time conversion and delivery process → moved down 0.5
Leadership &amp; Strategy: A3: Assigns files to team members and solves queries; 1 report → moved down 0.5</t>
        </is>
      </c>
      <c r="Y92" s="65" t="n"/>
      <c r="Z92" s="66" t="n">
        <v>4</v>
      </c>
      <c r="AA92" s="66" t="inlineStr">
        <is>
          <t>High</t>
        </is>
      </c>
      <c r="AB92" s="66" t="inlineStr">
        <is>
          <t>Core Contributor</t>
        </is>
      </c>
      <c r="AC92" s="66" t="inlineStr">
        <is>
          <t>No</t>
        </is>
      </c>
      <c r="AD92" s="66" t="inlineStr">
        <is>
          <t>No</t>
        </is>
      </c>
      <c r="AE92" s="66" t="inlineStr">
        <is>
          <t>Yes</t>
        </is>
      </c>
      <c r="AF92" s="66" t="n"/>
      <c r="AG92" s="66" t="n"/>
      <c r="AH92" s="66" t="inlineStr">
        <is>
          <t>Sr.Image Processing Specialist</t>
        </is>
      </c>
      <c r="AI92" s="66" t="n"/>
      <c r="AJ92" s="66" t="n"/>
      <c r="AK92" s="66" t="n"/>
      <c r="AL92" s="66" t="inlineStr">
        <is>
          <t>Title to be changed to Digitizing Lead</t>
        </is>
      </c>
      <c r="AM92" s="1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AN92" s="19" t="n"/>
      <c r="AO92" s="19" t="n"/>
      <c r="AP92" s="19" t="n"/>
      <c r="AQ92" s="19" t="n"/>
    </row>
    <row r="93" ht="80" customHeight="1">
      <c r="A93" s="117" t="inlineStr">
        <is>
          <t>◂ Back</t>
        </is>
      </c>
      <c r="B93" s="17" t="inlineStr">
        <is>
          <t>Mapped</t>
        </is>
      </c>
      <c r="C93" s="59" t="inlineStr">
        <is>
          <t>CARBON</t>
        </is>
      </c>
      <c r="D93" s="17" t="inlineStr">
        <is>
          <t>IRISC131</t>
        </is>
      </c>
      <c r="E93" s="17" t="inlineStr">
        <is>
          <t>Vanita Gaikwad</t>
        </is>
      </c>
      <c r="F93" s="17" t="inlineStr">
        <is>
          <t>Digitizing</t>
        </is>
      </c>
      <c r="G93" s="17" t="inlineStr">
        <is>
          <t>Consultant</t>
        </is>
      </c>
      <c r="H93" s="17" t="inlineStr">
        <is>
          <t>On Contract</t>
        </is>
      </c>
      <c r="I93" s="17" t="inlineStr">
        <is>
          <t>Active</t>
        </is>
      </c>
      <c r="J93" s="118" t="n">
        <v>43402</v>
      </c>
      <c r="K93" s="17" t="inlineStr">
        <is>
          <t>Prajakta Mokal</t>
        </is>
      </c>
      <c r="L93" s="17" t="inlineStr">
        <is>
          <t>South Africa - CIPC; India - MCA; UK - HMRC · On Contract.</t>
        </is>
      </c>
      <c r="M93" s="67" t="inlineStr">
        <is>
          <t>0 years, 0 months, 0 days</t>
        </is>
      </c>
      <c r="N93" s="68" t="inlineStr">
        <is>
          <t>7 years, 9 months, 27 days</t>
        </is>
      </c>
      <c r="O93" s="68" t="inlineStr">
        <is>
          <t>7 years, 7 months, 22 days</t>
        </is>
      </c>
      <c r="P93" s="68" t="inlineStr">
        <is>
          <t>BA</t>
        </is>
      </c>
      <c r="Q93" s="68" t="inlineStr">
        <is>
          <t>OCR/Image procesing</t>
        </is>
      </c>
      <c r="R93" s="82" t="n">
        <v>19</v>
      </c>
      <c r="S93" s="83" t="inlineStr">
        <is>
          <t>• Role / sub-team: Digitizing Assisted services.</t>
        </is>
      </c>
      <c r="T93" s="83" t="inlineStr">
        <is>
          <t>• Key responsibilities include: CIPC HTML conversion, UK conversion, CIPC OCR, and MCA OCR · Abbyy.
• Reported deliverables and outcomes include: Completed UK files are submitted to a specific folder for QC; CIPC files are mailed to the service team.</t>
        </is>
      </c>
      <c r="U93" s="83" t="inlineStr">
        <is>
          <t>• Current capabilities: Copillot; Tools / software used: Abby Fine Reader, Web Expression HTML - Editor.</t>
        </is>
      </c>
      <c r="V93" s="83" t="inlineStr">
        <is>
          <t>• Communications skills.
• Presentation skills.</t>
        </is>
      </c>
      <c r="W93" s="83" t="inlineStr">
        <is>
          <t>• Key challenges: Quality of report.
• Support required: No input received.</t>
        </is>
      </c>
      <c r="X93" s="83" t="n"/>
      <c r="Y93" s="65" t="n"/>
      <c r="Z93" s="66" t="n">
        <v>3</v>
      </c>
      <c r="AA93" s="66" t="inlineStr">
        <is>
          <t>Medium</t>
        </is>
      </c>
      <c r="AB93" s="66" t="inlineStr">
        <is>
          <t>Core Contributor</t>
        </is>
      </c>
      <c r="AC93" s="66" t="inlineStr">
        <is>
          <t>No</t>
        </is>
      </c>
      <c r="AD93" s="66" t="inlineStr">
        <is>
          <t>No</t>
        </is>
      </c>
      <c r="AE93" s="66" t="inlineStr">
        <is>
          <t>Yes</t>
        </is>
      </c>
      <c r="AF93" s="66" t="n"/>
      <c r="AG93" s="66" t="n"/>
      <c r="AH93" s="66" t="inlineStr">
        <is>
          <t>Consultant</t>
        </is>
      </c>
      <c r="AI93" s="66" t="n"/>
      <c r="AJ93" s="66" t="n"/>
      <c r="AK93" s="66" t="n"/>
      <c r="AL93" s="66" t="n"/>
      <c r="AM93" s="1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AN93" s="19" t="n"/>
      <c r="AO93" s="19" t="n"/>
      <c r="AP93" s="19" t="n"/>
      <c r="AQ93" s="19" t="n"/>
    </row>
    <row r="94" ht="80" customHeight="1">
      <c r="A94" s="117" t="inlineStr">
        <is>
          <t>◂ Back</t>
        </is>
      </c>
      <c r="B94" s="17" t="inlineStr">
        <is>
          <t>Mapped</t>
        </is>
      </c>
      <c r="C94" s="59" t="inlineStr">
        <is>
          <t>CARBON</t>
        </is>
      </c>
      <c r="D94" s="17" t="inlineStr">
        <is>
          <t>IRISC301</t>
        </is>
      </c>
      <c r="E94" s="17" t="inlineStr">
        <is>
          <t>Saurav Nirmal</t>
        </is>
      </c>
      <c r="F94" s="17" t="inlineStr">
        <is>
          <t>Digitizing</t>
        </is>
      </c>
      <c r="G94" s="17" t="inlineStr">
        <is>
          <t>Consultant</t>
        </is>
      </c>
      <c r="H94" s="17" t="inlineStr">
        <is>
          <t>On Contract</t>
        </is>
      </c>
      <c r="I94" s="17" t="inlineStr">
        <is>
          <t>Active</t>
        </is>
      </c>
      <c r="J94" s="118" t="n">
        <v>45663</v>
      </c>
      <c r="K94" s="17" t="inlineStr">
        <is>
          <t>Vijay Parulekar</t>
        </is>
      </c>
      <c r="L94" s="17" t="inlineStr">
        <is>
          <t>UK - HMRC; South Africa - CIPC; India - MCA; Europe - ESEF · On Contract.</t>
        </is>
      </c>
      <c r="M94" s="67" t="inlineStr">
        <is>
          <t>1 years, 0 months, 0 days</t>
        </is>
      </c>
      <c r="N94" s="68" t="inlineStr">
        <is>
          <t>1 years, 7 months, 19 days</t>
        </is>
      </c>
      <c r="O94" s="68" t="inlineStr">
        <is>
          <t>2 years, 5 months, 14 days</t>
        </is>
      </c>
      <c r="P94" s="68" t="inlineStr">
        <is>
          <t>B.Com</t>
        </is>
      </c>
      <c r="Q94" s="68" t="inlineStr">
        <is>
          <t>OCR/Image procesing</t>
        </is>
      </c>
      <c r="R94" s="82" t="n">
        <v>20</v>
      </c>
      <c r="S94" s="83" t="inlineStr">
        <is>
          <t>• Role / sub-team: Digitizing Assisted Services.</t>
        </is>
      </c>
      <c r="T94" s="83"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U94" s="83" t="inlineStr">
        <is>
          <t>• Current capabilities: Co-ordination skills; Wait for clients updation; Tools / software used: Both | Abbyy FineReader, Microsoft Web Expression [Teams chat].</t>
        </is>
      </c>
      <c r="V94" s="83" t="inlineStr">
        <is>
          <t>• Communications skills.
• Presentation skills.</t>
        </is>
      </c>
      <c r="W94" s="83" t="inlineStr">
        <is>
          <t>• Key challenges: Quality of report, RDP issue.
• Support required: No input received.</t>
        </is>
      </c>
      <c r="X94" s="83" t="n"/>
      <c r="Y94" s="65" t="n"/>
      <c r="Z94" s="66" t="n">
        <v>3</v>
      </c>
      <c r="AA94" s="66" t="inlineStr">
        <is>
          <t>Medium</t>
        </is>
      </c>
      <c r="AB94" s="66" t="inlineStr">
        <is>
          <t>Core Contributor</t>
        </is>
      </c>
      <c r="AC94" s="66" t="inlineStr">
        <is>
          <t>No</t>
        </is>
      </c>
      <c r="AD94" s="66" t="inlineStr">
        <is>
          <t>No</t>
        </is>
      </c>
      <c r="AE94" s="66" t="inlineStr">
        <is>
          <t>Yes</t>
        </is>
      </c>
      <c r="AF94" s="66" t="n"/>
      <c r="AG94" s="66" t="n"/>
      <c r="AH94" s="66" t="inlineStr">
        <is>
          <t>Consultant</t>
        </is>
      </c>
      <c r="AI94" s="66" t="n"/>
      <c r="AJ94" s="66" t="n"/>
      <c r="AK94" s="66" t="n"/>
      <c r="AL94" s="66" t="n"/>
      <c r="AM94" s="1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AN94" s="19" t="n"/>
      <c r="AO94" s="19" t="n"/>
      <c r="AP94" s="19" t="n"/>
      <c r="AQ94" s="19" t="n"/>
    </row>
    <row r="95" ht="80" customHeight="1">
      <c r="A95" s="117" t="inlineStr">
        <is>
          <t>◂ Back</t>
        </is>
      </c>
      <c r="B95" s="17" t="inlineStr">
        <is>
          <t>Mapped</t>
        </is>
      </c>
      <c r="C95" s="59" t="inlineStr">
        <is>
          <t>CARBON</t>
        </is>
      </c>
      <c r="D95" s="17" t="inlineStr">
        <is>
          <t>IRIS0393</t>
        </is>
      </c>
      <c r="E95" s="17" t="inlineStr">
        <is>
          <t>Mayur Zope</t>
        </is>
      </c>
      <c r="F95" s="17" t="inlineStr">
        <is>
          <t>Services</t>
        </is>
      </c>
      <c r="G95" s="17" t="inlineStr">
        <is>
          <t>Lead Financial Analyst</t>
        </is>
      </c>
      <c r="H95" s="17" t="inlineStr">
        <is>
          <t>Employee</t>
        </is>
      </c>
      <c r="I95" s="17" t="inlineStr">
        <is>
          <t>Active</t>
        </is>
      </c>
      <c r="J95" s="118" t="n">
        <v>40317</v>
      </c>
      <c r="K95" s="17" t="inlineStr">
        <is>
          <t>K Ashok Kumar</t>
        </is>
      </c>
      <c r="L95" s="17" t="inlineStr">
        <is>
          <t>India - MCA; Nigeria - CBN; USA - SEC; South Africa - CIPC.</t>
        </is>
      </c>
      <c r="M95" s="67" t="inlineStr">
        <is>
          <t>3 years, 0 months, 0 days</t>
        </is>
      </c>
      <c r="N95" s="68" t="inlineStr">
        <is>
          <t>16 years, 3 months, 6 days</t>
        </is>
      </c>
      <c r="O95" s="68" t="inlineStr">
        <is>
          <t>19 years, 1 months, 1 days</t>
        </is>
      </c>
      <c r="P95" s="68" t="inlineStr">
        <is>
          <t>CA</t>
        </is>
      </c>
      <c r="Q95" s="68" t="inlineStr">
        <is>
          <t>XBRL Domain</t>
        </is>
      </c>
      <c r="R95" s="82" t="n">
        <v>20</v>
      </c>
      <c r="S95" s="83" t="inlineStr">
        <is>
          <t>• Role / sub-team: XBRL conversion team handling.</t>
        </is>
      </c>
      <c r="T95" s="83"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U95" s="83" t="inlineStr">
        <is>
          <t>• Current capabilities: Patience; Communication; Team bonding; Work experience; Accounting knowledge; Tools / software used: HTML - Editor | Ifile, Iris Instant.</t>
        </is>
      </c>
      <c r="V95" s="83" t="inlineStr">
        <is>
          <t>• Development priorities: 
• Learning and Development Need: Time management; Better planning of work; Co-ordination with team., Communication and Presentation, AI Prompting</t>
        </is>
      </c>
      <c r="W95" s="83" t="inlineStr">
        <is>
          <t>• Key challenges: Waiting for information; Slow work machines; Tool issues; Client revert.
• Support required: No input received.</t>
        </is>
      </c>
      <c r="X95" s="83" t="inlineStr">
        <is>
          <t>Complexity &amp; Expertise: B1: XBRL conversion for South Africa, India, Malaysia; billing, reports, process/product suggestions, AI training data testing → matches the start
Autonomy &amp; Decision: B2: Decides invoicing and all work-related matters for the team; allocates work → matches the start
Accountability &amp; Impact: B1: Timely, quality delivery of a four-person team's regulator filings, invoices and monthly reports → moved down 1
Leadership &amp; Strategy: B1: Four direct reports; allocates work and acts as backup for team members → moved down 1</t>
        </is>
      </c>
      <c r="Y95" s="65" t="n"/>
      <c r="Z95" s="66" t="n">
        <v>4</v>
      </c>
      <c r="AA95" s="66" t="inlineStr">
        <is>
          <t>High</t>
        </is>
      </c>
      <c r="AB95" s="66" t="inlineStr">
        <is>
          <t>Core Contributor</t>
        </is>
      </c>
      <c r="AC95" s="66" t="inlineStr">
        <is>
          <t>Yes</t>
        </is>
      </c>
      <c r="AD95" s="66" t="inlineStr">
        <is>
          <t>No</t>
        </is>
      </c>
      <c r="AE95" s="66" t="inlineStr">
        <is>
          <t>Yes</t>
        </is>
      </c>
      <c r="AF95" s="66" t="n"/>
      <c r="AG95" s="66" t="n"/>
      <c r="AH95" s="66" t="inlineStr">
        <is>
          <t>Manager - Services</t>
        </is>
      </c>
      <c r="AI95" s="66" t="n"/>
      <c r="AJ95" s="66" t="n"/>
      <c r="AK95" s="66" t="n"/>
      <c r="AL95" s="66" t="inlineStr">
        <is>
          <t>Title to be Standardized to : Manager - Services</t>
        </is>
      </c>
      <c r="AM95" s="18"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AN95" s="19" t="n"/>
      <c r="AO95" s="19" t="n"/>
      <c r="AP95" s="19" t="n"/>
      <c r="AQ95" s="19" t="n"/>
    </row>
    <row r="96" ht="80" customHeight="1">
      <c r="A96" s="117" t="inlineStr">
        <is>
          <t>◂ Back</t>
        </is>
      </c>
      <c r="B96" s="17" t="inlineStr">
        <is>
          <t>Mapped</t>
        </is>
      </c>
      <c r="C96" s="59" t="inlineStr">
        <is>
          <t>CARBON</t>
        </is>
      </c>
      <c r="D96" s="17" t="inlineStr">
        <is>
          <t>IRIS2071</t>
        </is>
      </c>
      <c r="E96" s="17" t="inlineStr">
        <is>
          <t>Priyanka Mehra</t>
        </is>
      </c>
      <c r="F96" s="17" t="inlineStr">
        <is>
          <t>Services</t>
        </is>
      </c>
      <c r="G96" s="17" t="inlineStr">
        <is>
          <t>Project Manager Officer</t>
        </is>
      </c>
      <c r="H96" s="17" t="inlineStr">
        <is>
          <t>Employee</t>
        </is>
      </c>
      <c r="I96" s="17" t="inlineStr">
        <is>
          <t>Active</t>
        </is>
      </c>
      <c r="J96" s="118" t="n">
        <v>44851</v>
      </c>
      <c r="K96" s="17" t="inlineStr">
        <is>
          <t>Mayur Zope</t>
        </is>
      </c>
      <c r="L96" s="17" t="inlineStr">
        <is>
          <t>South Africa - CIPC, Malaysia.</t>
        </is>
      </c>
      <c r="M96" s="67" t="inlineStr">
        <is>
          <t>13 years, 1 months, 0 days</t>
        </is>
      </c>
      <c r="N96" s="68" t="inlineStr">
        <is>
          <t>3 years, 10 months, 8 days</t>
        </is>
      </c>
      <c r="O96" s="68" t="inlineStr">
        <is>
          <t>16 years, 9 months, 3 days</t>
        </is>
      </c>
      <c r="P96" s="68" t="inlineStr">
        <is>
          <t>B.Com</t>
        </is>
      </c>
      <c r="Q96" s="68" t="inlineStr">
        <is>
          <t>Project Management_Jr</t>
        </is>
      </c>
      <c r="R96" s="82" t="n">
        <v>20</v>
      </c>
      <c r="S96" s="83" t="inlineStr">
        <is>
          <t>• Role / sub-team: PMO.</t>
        </is>
      </c>
      <c r="T96" s="83"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U96" s="83" t="inlineStr">
        <is>
          <t>• Current capabilities: Bound with team members.</t>
        </is>
      </c>
      <c r="V96" s="83" t="inlineStr">
        <is>
          <t>• Development priorities: No input received.
• Learning and Development Need: Client communication.</t>
        </is>
      </c>
      <c r="W96" s="83" t="inlineStr">
        <is>
          <t>• Key challenges: No input received.
• Support required: No input received.</t>
        </is>
      </c>
      <c r="X96" s="83" t="inlineStr">
        <is>
          <t>Complexity &amp; Expertise: A3: own survey / KRA answers · summarised by the rater; not quoted → moved down 0.5
Autonomy &amp; Decision: A2: Updates working-level process documents and follows up with clients; escalates bigger issues → moved down 0.5
Accountability &amp; Impact: A3: Accuracy of process documentation and client data; client mailing and file flow → moved down 0.5
Leadership &amp; Strategy: A2: Seven reports in HR, but text only mentions understanding team problems and resolving queries → moved down 0.5</t>
        </is>
      </c>
      <c r="Y96" s="65" t="n"/>
      <c r="Z96" s="66" t="n">
        <v>4</v>
      </c>
      <c r="AA96" s="66" t="inlineStr">
        <is>
          <t>High</t>
        </is>
      </c>
      <c r="AB96" s="66" t="inlineStr">
        <is>
          <t>Core Contributor</t>
        </is>
      </c>
      <c r="AC96" s="66" t="inlineStr">
        <is>
          <t>No</t>
        </is>
      </c>
      <c r="AD96" s="66" t="inlineStr">
        <is>
          <t>No</t>
        </is>
      </c>
      <c r="AE96" s="66" t="inlineStr">
        <is>
          <t>Yes</t>
        </is>
      </c>
      <c r="AF96" s="66" t="n"/>
      <c r="AG96" s="66" t="n"/>
      <c r="AH96" s="66" t="inlineStr">
        <is>
          <t>Manager - Services</t>
        </is>
      </c>
      <c r="AI96" s="66" t="n"/>
      <c r="AJ96" s="66" t="n"/>
      <c r="AK96" s="66" t="n"/>
      <c r="AL96" s="66" t="inlineStr">
        <is>
          <t>Title to be changed to Manager Services</t>
        </is>
      </c>
      <c r="AM96" s="18"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AN96" s="19" t="n"/>
      <c r="AO96" s="19" t="n"/>
      <c r="AP96" s="19" t="n"/>
      <c r="AQ96" s="19" t="n"/>
    </row>
    <row r="97" ht="80" customHeight="1">
      <c r="A97" s="117" t="inlineStr">
        <is>
          <t>◂ Back</t>
        </is>
      </c>
      <c r="B97" s="17" t="inlineStr">
        <is>
          <t>Mapped</t>
        </is>
      </c>
      <c r="C97" s="59" t="inlineStr">
        <is>
          <t>CARBON</t>
        </is>
      </c>
      <c r="D97" s="17" t="inlineStr">
        <is>
          <t>IRIS0143</t>
        </is>
      </c>
      <c r="E97" s="17" t="inlineStr">
        <is>
          <t>Ajinkya Dhumal</t>
        </is>
      </c>
      <c r="F97" s="17" t="inlineStr">
        <is>
          <t>Services</t>
        </is>
      </c>
      <c r="G97" s="17" t="inlineStr">
        <is>
          <t>Senior Financial Analyst</t>
        </is>
      </c>
      <c r="H97" s="17" t="inlineStr">
        <is>
          <t>Employee</t>
        </is>
      </c>
      <c r="I97" s="17" t="inlineStr">
        <is>
          <t>Active</t>
        </is>
      </c>
      <c r="J97" s="118" t="n">
        <v>39413</v>
      </c>
      <c r="K97" s="17" t="inlineStr">
        <is>
          <t>Priyanka Mehra</t>
        </is>
      </c>
      <c r="L97" s="17" t="inlineStr">
        <is>
          <t>South Africa - CIPC.</t>
        </is>
      </c>
      <c r="M97" s="67" t="inlineStr">
        <is>
          <t>0 years, 0 months, 0 days</t>
        </is>
      </c>
      <c r="N97" s="68" t="inlineStr">
        <is>
          <t>18 years, 8 months, 29 days</t>
        </is>
      </c>
      <c r="O97" s="68" t="inlineStr">
        <is>
          <t>18 years, 6 months, 24 days</t>
        </is>
      </c>
      <c r="P97" s="68" t="inlineStr">
        <is>
          <t>B.Com</t>
        </is>
      </c>
      <c r="Q97" s="68" t="inlineStr">
        <is>
          <t>XBRL Domain</t>
        </is>
      </c>
      <c r="R97" s="82" t="n">
        <v>20</v>
      </c>
      <c r="S97" s="83" t="inlineStr">
        <is>
          <t>• Role / sub-team: Cipc · carbon service department.</t>
        </is>
      </c>
      <c r="T97" s="83" t="inlineStr">
        <is>
          <t>• Key responsibilities include: Cipc tagging, QC, training, doubt solving of tagging query and client queries when it is raised.
• Reported deliverables and outcomes include: Mail the final file to carbon SA PMO.</t>
        </is>
      </c>
      <c r="U97" s="83" t="inlineStr">
        <is>
          <t>• Current capabilities: Communication skill; Tools / software used: HTML - Editor.</t>
        </is>
      </c>
      <c r="V97" s="83" t="inlineStr">
        <is>
          <t>• Development priorities: No input received.
• Learning and Development Need: Time management.</t>
        </is>
      </c>
      <c r="W97" s="83" t="inlineStr">
        <is>
          <t>• Key challenges: No input received.
• Support required: No input received.</t>
        </is>
      </c>
      <c r="X97" s="83" t="inlineStr">
        <is>
          <t>Complexity &amp; Expertise: A3: CIPC iXBRL tagging, quality checking, validation-error investigation and doubt solving → matches the start
Autonomy &amp; Decision: A2: Selects tags from the taxonomy, investigates common validation errors, prioritises assigned work → moved down 0.5
Accountability &amp; Impact: A2: Accuracy and completeness of own tagging; final file mailed to SA PMO → moved down 0.5
Leadership &amp; Strategy: A2: Manager note lists training and solving tagging doubts; survey gives no detail → matches the start</t>
        </is>
      </c>
      <c r="Y97" s="65" t="n"/>
      <c r="Z97" s="66" t="n">
        <v>4</v>
      </c>
      <c r="AA97" s="66" t="inlineStr">
        <is>
          <t>High</t>
        </is>
      </c>
      <c r="AB97" s="66" t="inlineStr">
        <is>
          <t>Core Contributor</t>
        </is>
      </c>
      <c r="AC97" s="66" t="inlineStr">
        <is>
          <t>Yes</t>
        </is>
      </c>
      <c r="AD97" s="66" t="inlineStr">
        <is>
          <t>No</t>
        </is>
      </c>
      <c r="AE97" s="66" t="inlineStr">
        <is>
          <t>Yes</t>
        </is>
      </c>
      <c r="AF97" s="66" t="n"/>
      <c r="AG97" s="66" t="n"/>
      <c r="AH97" s="66" t="inlineStr">
        <is>
          <t>Senior Services Specialst</t>
        </is>
      </c>
      <c r="AI97" s="66" t="n"/>
      <c r="AJ97" s="66" t="n"/>
      <c r="AK97" s="66" t="n"/>
      <c r="AL97" s="66" t="inlineStr">
        <is>
          <t>Title to be standardized to: Senior Services Specialist</t>
        </is>
      </c>
      <c r="AM97"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97" s="19" t="n"/>
      <c r="AO97" s="19" t="n"/>
      <c r="AP97" s="19" t="n"/>
      <c r="AQ97" s="19" t="n"/>
    </row>
    <row r="98" ht="80" customHeight="1">
      <c r="A98" s="117" t="inlineStr">
        <is>
          <t>◂ Back</t>
        </is>
      </c>
      <c r="B98" s="17" t="inlineStr">
        <is>
          <t>Mapped</t>
        </is>
      </c>
      <c r="C98" s="59" t="inlineStr">
        <is>
          <t>CARBON</t>
        </is>
      </c>
      <c r="D98" s="17" t="inlineStr">
        <is>
          <t>IRIS2230</t>
        </is>
      </c>
      <c r="E98" s="17" t="inlineStr">
        <is>
          <t>Palak Verma</t>
        </is>
      </c>
      <c r="F98" s="17" t="inlineStr">
        <is>
          <t>Services</t>
        </is>
      </c>
      <c r="G98" s="17" t="inlineStr">
        <is>
          <t>Financial Analyst</t>
        </is>
      </c>
      <c r="H98" s="17" t="inlineStr">
        <is>
          <t>Employee</t>
        </is>
      </c>
      <c r="I98" s="17" t="inlineStr">
        <is>
          <t>Active</t>
        </is>
      </c>
      <c r="J98" s="118" t="n">
        <v>45362</v>
      </c>
      <c r="K98" s="17" t="inlineStr">
        <is>
          <t>Priyanka Mehra</t>
        </is>
      </c>
      <c r="L98" s="17" t="inlineStr">
        <is>
          <t>South Africa - CIPC.</t>
        </is>
      </c>
      <c r="M98" s="67" t="inlineStr">
        <is>
          <t>3 years, 0 months, 0 days</t>
        </is>
      </c>
      <c r="N98" s="68" t="inlineStr">
        <is>
          <t>2 years, 5 months, 14 days</t>
        </is>
      </c>
      <c r="O98" s="68" t="inlineStr">
        <is>
          <t>5 years, 3 months, 9 days</t>
        </is>
      </c>
      <c r="P98" s="68" t="inlineStr">
        <is>
          <t>B.Com</t>
        </is>
      </c>
      <c r="Q98" s="68" t="inlineStr">
        <is>
          <t>XBRL Domain</t>
        </is>
      </c>
      <c r="R98" s="82" t="n"/>
      <c r="S98" s="83" t="inlineStr">
        <is>
          <t>• Role / sub-team: CIPC tagging.</t>
        </is>
      </c>
      <c r="T98" s="83"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U98" s="83" t="inlineStr">
        <is>
          <t>• Current capabilities: Good communication skills; Punctuality and availabil; Tools / software used: HTML editor.</t>
        </is>
      </c>
      <c r="V98" s="83" t="inlineStr">
        <is>
          <t>• Development priorities: No input received.
• Learning and Development Need: Sincerity, Time Management.</t>
        </is>
      </c>
      <c r="W98" s="83" t="inlineStr">
        <is>
          <t>• Key challenges: No input received.
• Support required: No input received.</t>
        </is>
      </c>
      <c r="X98" s="83" t="inlineStr">
        <is>
          <t>Complexity &amp; Expertise: A2: Manager note only: CIPC tagging, QC, validations and sending the final mail → matches the start
Accountability &amp; Impact: A2: Own completed CIPC files emailed to the PMO → matches the start
Leadership &amp; Strategy: A1: Manager note mentions no guidance of others → matches the start</t>
        </is>
      </c>
      <c r="Y98" s="65" t="n"/>
      <c r="Z98" s="66" t="n">
        <v>3</v>
      </c>
      <c r="AA98" s="66" t="inlineStr">
        <is>
          <t>Medium</t>
        </is>
      </c>
      <c r="AB98" s="66" t="inlineStr">
        <is>
          <t>Core Contributor</t>
        </is>
      </c>
      <c r="AC98" s="66" t="inlineStr">
        <is>
          <t>No</t>
        </is>
      </c>
      <c r="AD98" s="66" t="inlineStr">
        <is>
          <t>No</t>
        </is>
      </c>
      <c r="AE98" s="66" t="inlineStr">
        <is>
          <t>Yes</t>
        </is>
      </c>
      <c r="AF98" s="66" t="n"/>
      <c r="AG98" s="66" t="n"/>
      <c r="AH98" s="66" t="inlineStr">
        <is>
          <t>Services Associate</t>
        </is>
      </c>
      <c r="AI98" s="66" t="n"/>
      <c r="AJ98" s="66" t="n"/>
      <c r="AK98" s="66" t="n"/>
      <c r="AL98" s="66" t="inlineStr">
        <is>
          <t>Title to be standardized to : Services Associate</t>
        </is>
      </c>
      <c r="AM98"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98" s="19" t="n"/>
      <c r="AO98" s="19" t="n"/>
      <c r="AP98" s="19" t="n"/>
      <c r="AQ98" s="19" t="n"/>
    </row>
    <row r="99" ht="80" customHeight="1">
      <c r="A99" s="117" t="inlineStr">
        <is>
          <t>◂ Back</t>
        </is>
      </c>
      <c r="B99" s="17" t="inlineStr">
        <is>
          <t>Mapped</t>
        </is>
      </c>
      <c r="C99" s="59" t="inlineStr">
        <is>
          <t>CARBON</t>
        </is>
      </c>
      <c r="D99" s="17" t="inlineStr">
        <is>
          <t>IRIS1340</t>
        </is>
      </c>
      <c r="E99" s="17" t="inlineStr">
        <is>
          <t>Rajendra Gupta</t>
        </is>
      </c>
      <c r="F99" s="17" t="inlineStr">
        <is>
          <t>Services</t>
        </is>
      </c>
      <c r="G99" s="17" t="inlineStr">
        <is>
          <t>Financial Analyst</t>
        </is>
      </c>
      <c r="H99" s="17" t="inlineStr">
        <is>
          <t>Employee</t>
        </is>
      </c>
      <c r="I99" s="17" t="inlineStr">
        <is>
          <t>Active</t>
        </is>
      </c>
      <c r="J99" s="118" t="n">
        <v>41437</v>
      </c>
      <c r="K99" s="17" t="inlineStr">
        <is>
          <t>Priyanka Mehra</t>
        </is>
      </c>
      <c r="L99" s="17" t="inlineStr">
        <is>
          <t>South Africa - CIPC; India - MCA.</t>
        </is>
      </c>
      <c r="M99" s="67" t="inlineStr">
        <is>
          <t>1 years, 0 months, 0 days</t>
        </is>
      </c>
      <c r="N99" s="68" t="inlineStr">
        <is>
          <t>13 years, 2 months, 13 days</t>
        </is>
      </c>
      <c r="O99" s="68" t="inlineStr">
        <is>
          <t>14 years, 0 months, 8 days</t>
        </is>
      </c>
      <c r="P99" s="68" t="inlineStr">
        <is>
          <t>MBA</t>
        </is>
      </c>
      <c r="Q99" s="68" t="inlineStr">
        <is>
          <t>XBRL Domain</t>
        </is>
      </c>
      <c r="R99" s="82" t="n">
        <v>20</v>
      </c>
      <c r="S99" s="83" t="inlineStr">
        <is>
          <t>• Role / sub-team: Tagging.</t>
        </is>
      </c>
      <c r="T99" s="83"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U99" s="83" t="inlineStr">
        <is>
          <t>• Current capabilities: Coordination.</t>
        </is>
      </c>
      <c r="V99" s="83" t="inlineStr">
        <is>
          <t>• Development priorities: No input received.
• Learning and Development Need: No input received.</t>
        </is>
      </c>
      <c r="W99" s="83"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X99" s="83" t="inlineStr">
        <is>
          <t>Complexity &amp; Expertise: A3: MCA and CIPC conversion: data mapping, XML generation, validation errors, client calls; IFRS, Ind AS → moved up 0.5
Autonomy &amp; Decision: A3: Maps, corrects and quality-checks without prior approval; refers interpretation changes to team or client → moved up 0.5
Accountability &amp; Impact: A3: Complete XBRL file start to finish; MCA files sent directly to client → moved up 0.5
Leadership &amp; Strategy: A1: No guidance or leadership of colleagues described → matches the start</t>
        </is>
      </c>
      <c r="Y99" s="65" t="n"/>
      <c r="Z99" s="66" t="n">
        <v>3</v>
      </c>
      <c r="AA99" s="66" t="inlineStr">
        <is>
          <t>Medium</t>
        </is>
      </c>
      <c r="AB99" s="66" t="inlineStr">
        <is>
          <t>Core Contributor</t>
        </is>
      </c>
      <c r="AC99" s="66" t="inlineStr">
        <is>
          <t>No</t>
        </is>
      </c>
      <c r="AD99" s="66" t="inlineStr">
        <is>
          <t>No</t>
        </is>
      </c>
      <c r="AE99" s="66" t="inlineStr">
        <is>
          <t>Yes</t>
        </is>
      </c>
      <c r="AF99" s="66" t="n"/>
      <c r="AG99" s="66" t="n"/>
      <c r="AH99" s="66" t="inlineStr">
        <is>
          <t>Services Specialist</t>
        </is>
      </c>
      <c r="AI99" s="66" t="n"/>
      <c r="AJ99" s="66" t="n"/>
      <c r="AK99" s="66" t="n"/>
      <c r="AL99" s="66" t="inlineStr">
        <is>
          <t>Title to be standardized to : Services Specialist</t>
        </is>
      </c>
      <c r="AM99"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AN99" s="19" t="n"/>
      <c r="AO99" s="19" t="n"/>
      <c r="AP99" s="19" t="n"/>
      <c r="AQ99" s="19" t="n"/>
    </row>
    <row r="100" ht="80" customHeight="1">
      <c r="A100" s="117" t="inlineStr">
        <is>
          <t>◂ Back</t>
        </is>
      </c>
      <c r="B100" s="17" t="inlineStr">
        <is>
          <t>Mapped</t>
        </is>
      </c>
      <c r="C100" s="59" t="inlineStr">
        <is>
          <t>CARBON</t>
        </is>
      </c>
      <c r="D100" s="17" t="inlineStr">
        <is>
          <t>IRIS0075</t>
        </is>
      </c>
      <c r="E100" s="17" t="inlineStr">
        <is>
          <t>Sudarshan Vichare</t>
        </is>
      </c>
      <c r="F100" s="17" t="inlineStr">
        <is>
          <t>Services</t>
        </is>
      </c>
      <c r="G100" s="17" t="inlineStr">
        <is>
          <t>Junior Financial Analyst</t>
        </is>
      </c>
      <c r="H100" s="17" t="inlineStr">
        <is>
          <t>Employee</t>
        </is>
      </c>
      <c r="I100" s="17" t="inlineStr">
        <is>
          <t>Active</t>
        </is>
      </c>
      <c r="J100" s="118" t="n">
        <v>39142</v>
      </c>
      <c r="K100" s="17" t="inlineStr">
        <is>
          <t>Priyanka Mehra</t>
        </is>
      </c>
      <c r="L100" s="17" t="inlineStr">
        <is>
          <t>South Africa - CIPC</t>
        </is>
      </c>
      <c r="M100" s="67" t="inlineStr">
        <is>
          <t>0 years, 0 months, 0 days</t>
        </is>
      </c>
      <c r="N100" s="68" t="inlineStr">
        <is>
          <t>19 years, 5 months, 24 days</t>
        </is>
      </c>
      <c r="O100" s="68" t="inlineStr">
        <is>
          <t>19 years, 3 months, 19 days</t>
        </is>
      </c>
      <c r="P100" s="68" t="inlineStr">
        <is>
          <t>B.Com</t>
        </is>
      </c>
      <c r="Q100" s="68" t="inlineStr">
        <is>
          <t>XBRL Domain</t>
        </is>
      </c>
      <c r="R100" s="82" t="n">
        <v>20</v>
      </c>
      <c r="S100" s="83" t="inlineStr">
        <is>
          <t>• Role / sub-team: CIPC Conversion Team and CIPC Tagging [Teams chat].</t>
        </is>
      </c>
      <c r="T100" s="83" t="inlineStr">
        <is>
          <t>• Key responsibilities include: Cipc Tagging ., Conversion related issue.
• Reported deliverables and outcomes include: Files are mailed to the PMO for upload.</t>
        </is>
      </c>
      <c r="U100" s="83" t="inlineStr">
        <is>
          <t>• Current capabilities: Excel word knowledge; Tools / software used: Carbon [Teams chat].</t>
        </is>
      </c>
      <c r="V100" s="83" t="inlineStr">
        <is>
          <t>• Development priorities: No input received.
• Learning and Development Need: Tool knowledge.</t>
        </is>
      </c>
      <c r="W100" s="83" t="inlineStr">
        <is>
          <t>• Key challenges: No input received.
• Support required: No input received.</t>
        </is>
      </c>
      <c r="X100" s="83" t="inlineStr">
        <is>
          <t>Complexity &amp; Expertise: A2: Routine CIPC HTML tagging, client file uploads and follow-up coordination → matches the start
Autonomy &amp; Decision: A2: Only stated independent decision is managing client file uploads → matches the start
Accountability &amp; Impact: A2: Own tagged client files and on-time completion; files mailed to PMO for upload → matches the start
Leadership &amp; Strategy: A1: Coordinates and follows up with team members; no guiding or leading described → matches the start</t>
        </is>
      </c>
      <c r="Y100" s="65" t="n"/>
      <c r="Z100" s="66" t="n">
        <v>3</v>
      </c>
      <c r="AA100" s="66" t="inlineStr">
        <is>
          <t>Medium</t>
        </is>
      </c>
      <c r="AB100" s="66" t="inlineStr">
        <is>
          <t>Core Contributor</t>
        </is>
      </c>
      <c r="AC100" s="66" t="inlineStr">
        <is>
          <t>No</t>
        </is>
      </c>
      <c r="AD100" s="66" t="inlineStr">
        <is>
          <t>No</t>
        </is>
      </c>
      <c r="AE100" s="66" t="inlineStr">
        <is>
          <t>Yes</t>
        </is>
      </c>
      <c r="AF100" s="66" t="n"/>
      <c r="AG100" s="66" t="n"/>
      <c r="AH100" s="66" t="inlineStr">
        <is>
          <t>Senior Services Specialist</t>
        </is>
      </c>
      <c r="AI100" s="66" t="n"/>
      <c r="AJ100" s="66" t="n"/>
      <c r="AK100" s="66" t="n"/>
      <c r="AL100" s="66" t="inlineStr">
        <is>
          <t>Moved to Tagging Team &amp; Title standardized to: Senior Services Specialist</t>
        </is>
      </c>
      <c r="AM100"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0" s="19" t="n"/>
      <c r="AO100" s="19" t="n"/>
      <c r="AP100" s="19" t="n"/>
      <c r="AQ100" s="19" t="n"/>
    </row>
    <row r="101" ht="80" customHeight="1">
      <c r="A101" s="117" t="inlineStr">
        <is>
          <t>◂ Back</t>
        </is>
      </c>
      <c r="B101" s="17" t="inlineStr">
        <is>
          <t>Mapped</t>
        </is>
      </c>
      <c r="C101" s="59" t="inlineStr">
        <is>
          <t>CARBON</t>
        </is>
      </c>
      <c r="D101" s="17" t="inlineStr">
        <is>
          <t>IRIS1897</t>
        </is>
      </c>
      <c r="E101" s="17" t="inlineStr">
        <is>
          <t>Sunil Bist</t>
        </is>
      </c>
      <c r="F101" s="17" t="inlineStr">
        <is>
          <t>Services</t>
        </is>
      </c>
      <c r="G101" s="17" t="inlineStr">
        <is>
          <t>Financial Analyst</t>
        </is>
      </c>
      <c r="H101" s="17" t="inlineStr">
        <is>
          <t>Employee</t>
        </is>
      </c>
      <c r="I101" s="17" t="inlineStr">
        <is>
          <t>Active</t>
        </is>
      </c>
      <c r="J101" s="118" t="n">
        <v>44228</v>
      </c>
      <c r="K101" s="17" t="inlineStr">
        <is>
          <t>Priyanka Mehra</t>
        </is>
      </c>
      <c r="L101" s="17" t="inlineStr">
        <is>
          <t>South Africa - CIPC.</t>
        </is>
      </c>
      <c r="M101" s="67" t="inlineStr">
        <is>
          <t>8 years, 5 months, 0 days</t>
        </is>
      </c>
      <c r="N101" s="68" t="inlineStr">
        <is>
          <t>5 years, 6 months, 24 days</t>
        </is>
      </c>
      <c r="O101" s="68" t="inlineStr">
        <is>
          <t>13 years, 9 months, 19 days</t>
        </is>
      </c>
      <c r="P101" s="68" t="inlineStr">
        <is>
          <t>B.Com</t>
        </is>
      </c>
      <c r="Q101" s="68" t="inlineStr">
        <is>
          <t>XBRL Domain</t>
        </is>
      </c>
      <c r="R101" s="82" t="n">
        <v>20</v>
      </c>
      <c r="S101" s="83" t="inlineStr">
        <is>
          <t>• Role / sub-team: CIPC · Carbon Service Department.</t>
        </is>
      </c>
      <c r="T101" s="83" t="inlineStr">
        <is>
          <t>• Key responsibilities include: Tagging and QC of files, Doubt Solving of Tagging query , Solving client queries when it is raised.
• Reported deliverables and outcomes include: Completed files are mailed to the Carbon SA PMO.</t>
        </is>
      </c>
      <c r="U101" s="83" t="inlineStr">
        <is>
          <t>• Current capabilities: Communication; Tools / software used: HTML - Editor.</t>
        </is>
      </c>
      <c r="V101" s="83" t="inlineStr">
        <is>
          <t>• Development priorities: No input received.
• Learning and Development Need: Focus on time management.</t>
        </is>
      </c>
      <c r="W101" s="83" t="inlineStr">
        <is>
          <t>• Key challenges: No input received.
• Support required: No input received.</t>
        </is>
      </c>
      <c r="X101" s="83" t="inlineStr">
        <is>
          <t>Complexity &amp; Expertise: A3: CIPC iXBRL tagging plus quality checking, validation and solving tagging doubts and client queries → moved up 0.5
Autonomy &amp; Decision: A2: Selects tags from the taxonomy and prioritises assigned files by deadline; nothing wider described → matches the start
Accountability &amp; Impact: A2: Accuracy and completeness of own tagging; final file goes to the PMO → matches the start
Leadership &amp; Strategy: A2: Solves colleagues' tagging doubts per manager note; no team responsibility → moved up 0.5</t>
        </is>
      </c>
      <c r="Y101" s="65" t="n"/>
      <c r="Z101" s="66" t="n">
        <v>4</v>
      </c>
      <c r="AA101" s="66" t="inlineStr">
        <is>
          <t>High</t>
        </is>
      </c>
      <c r="AB101" s="66" t="inlineStr">
        <is>
          <t>Core Contributor</t>
        </is>
      </c>
      <c r="AC101" s="66" t="inlineStr">
        <is>
          <t>Yes</t>
        </is>
      </c>
      <c r="AD101" s="66" t="inlineStr">
        <is>
          <t>No</t>
        </is>
      </c>
      <c r="AE101" s="66" t="inlineStr">
        <is>
          <t>Yes</t>
        </is>
      </c>
      <c r="AF101" s="66" t="n"/>
      <c r="AG101" s="66" t="n"/>
      <c r="AH101" s="66" t="inlineStr">
        <is>
          <t>Services Specialist</t>
        </is>
      </c>
      <c r="AI101" s="66" t="n"/>
      <c r="AJ101" s="66" t="n"/>
      <c r="AK101" s="66" t="n"/>
      <c r="AL101" s="66" t="inlineStr">
        <is>
          <t>Title to be standardized to : Services Specialist</t>
        </is>
      </c>
      <c r="AM101"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1" s="19" t="n"/>
      <c r="AO101" s="19" t="n"/>
      <c r="AP101" s="19" t="n"/>
      <c r="AQ101" s="19" t="n"/>
    </row>
    <row r="102" ht="80" customHeight="1">
      <c r="A102" s="117" t="inlineStr">
        <is>
          <t>◂ Back</t>
        </is>
      </c>
      <c r="B102" s="17" t="inlineStr">
        <is>
          <t>Mapped</t>
        </is>
      </c>
      <c r="C102" s="59" t="inlineStr">
        <is>
          <t>CARBON</t>
        </is>
      </c>
      <c r="D102" s="17" t="inlineStr">
        <is>
          <t>IRISC212</t>
        </is>
      </c>
      <c r="E102" s="17" t="inlineStr">
        <is>
          <t>Vishakha Vitmal</t>
        </is>
      </c>
      <c r="F102" s="17" t="inlineStr">
        <is>
          <t>Services</t>
        </is>
      </c>
      <c r="G102" s="17" t="inlineStr">
        <is>
          <t>Consultant</t>
        </is>
      </c>
      <c r="H102" s="17" t="inlineStr">
        <is>
          <t>On Contract</t>
        </is>
      </c>
      <c r="I102" s="17" t="inlineStr">
        <is>
          <t>Active</t>
        </is>
      </c>
      <c r="J102" s="118" t="n">
        <v>44385</v>
      </c>
      <c r="K102" s="17" t="inlineStr">
        <is>
          <t>Priyanka Mehra</t>
        </is>
      </c>
      <c r="L102" s="17" t="inlineStr">
        <is>
          <t>South Africa - CIPC; India - MCA.</t>
        </is>
      </c>
      <c r="M102" s="67" t="inlineStr">
        <is>
          <t>0 years, 0 months, 0 days</t>
        </is>
      </c>
      <c r="N102" s="68" t="inlineStr">
        <is>
          <t>5 years, 1 months, 17 days</t>
        </is>
      </c>
      <c r="O102" s="68" t="inlineStr">
        <is>
          <t>4 years, 11 months, 12 days</t>
        </is>
      </c>
      <c r="P102" s="68" t="inlineStr">
        <is>
          <t>B.Com</t>
        </is>
      </c>
      <c r="Q102" s="68" t="inlineStr">
        <is>
          <t>XBRL Domain</t>
        </is>
      </c>
      <c r="R102" s="82" t="n">
        <v>19</v>
      </c>
      <c r="S102" s="83" t="inlineStr">
        <is>
          <t>• Role / sub-team: Tagging.</t>
        </is>
      </c>
      <c r="T102" s="83"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U102" s="83" t="inlineStr">
        <is>
          <t>• Current capabilities: Coordination.</t>
        </is>
      </c>
      <c r="V102" s="83" t="inlineStr">
        <is>
          <t>• Development priorities: No input received.
• Learning and Development Need: No input received.</t>
        </is>
      </c>
      <c r="W102" s="83" t="inlineStr">
        <is>
          <t>• Key challenges: When 5-6 files are uploaded in a single day there is a delay in work, because the team is on continuous client calls.
• Support required: No input received.</t>
        </is>
      </c>
      <c r="X102" s="83" t="inlineStr">
        <is>
          <t>Complexity &amp; Expertise: A3: MCA taxonomy tagging, QA, troubleshooting validation errors, advising clients on taxonomy rules → moved up 0.5
Autonomy &amp; Decision: A3: Selects tags, resolves validation errors, finalises files for upload; MCA files go straight to client → moved up 0.5
Accountability &amp; Impact: A3: Own files sent directly to clients; wrong guidance or late filing means client penalties → moved up 0.5
Leadership &amp; Strategy: A1: No guidance or leadership of others described → matches the start</t>
        </is>
      </c>
      <c r="Y102" s="65" t="n"/>
      <c r="Z102" s="66" t="n">
        <v>3</v>
      </c>
      <c r="AA102" s="66" t="inlineStr">
        <is>
          <t>Medium</t>
        </is>
      </c>
      <c r="AB102" s="66" t="inlineStr">
        <is>
          <t>Core Contributor</t>
        </is>
      </c>
      <c r="AC102" s="66" t="inlineStr">
        <is>
          <t>No</t>
        </is>
      </c>
      <c r="AD102" s="66" t="inlineStr">
        <is>
          <t>No</t>
        </is>
      </c>
      <c r="AE102" s="66" t="inlineStr">
        <is>
          <t>Yes</t>
        </is>
      </c>
      <c r="AF102" s="66" t="n"/>
      <c r="AG102" s="66" t="n"/>
      <c r="AH102" s="66" t="n"/>
      <c r="AI102" s="66" t="n"/>
      <c r="AJ102" s="66" t="n"/>
      <c r="AK102" s="66" t="n"/>
      <c r="AL102" s="66" t="n"/>
      <c r="AM102"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2" s="19" t="n"/>
      <c r="AO102" s="19" t="n"/>
      <c r="AP102" s="19" t="inlineStr">
        <is>
          <t>Tagging</t>
        </is>
      </c>
      <c r="AQ102" s="19" t="n"/>
    </row>
    <row r="103" ht="80" customHeight="1">
      <c r="A103" s="117" t="inlineStr">
        <is>
          <t>◂ Back</t>
        </is>
      </c>
      <c r="B103" s="17" t="inlineStr">
        <is>
          <t>Mapped</t>
        </is>
      </c>
      <c r="C103" s="59" t="inlineStr">
        <is>
          <t>CARBON</t>
        </is>
      </c>
      <c r="D103" s="17" t="inlineStr">
        <is>
          <t>IRISC341</t>
        </is>
      </c>
      <c r="E103" s="17" t="inlineStr">
        <is>
          <t>Anjali Singh</t>
        </is>
      </c>
      <c r="F103" s="17" t="inlineStr">
        <is>
          <t>Services</t>
        </is>
      </c>
      <c r="G103" s="17" t="inlineStr">
        <is>
          <t>Consultant</t>
        </is>
      </c>
      <c r="H103" s="17" t="inlineStr">
        <is>
          <t>On Contract</t>
        </is>
      </c>
      <c r="I103" s="17" t="inlineStr">
        <is>
          <t>Active</t>
        </is>
      </c>
      <c r="J103" s="118" t="n">
        <v>46056</v>
      </c>
      <c r="K103" s="17" t="inlineStr">
        <is>
          <t>Priyanka Mehra</t>
        </is>
      </c>
      <c r="L103" s="17" t="inlineStr">
        <is>
          <t>South Africa - CIPC · On Contract.</t>
        </is>
      </c>
      <c r="M103" s="67" t="inlineStr">
        <is>
          <t>0 years, 8 months, 0 days</t>
        </is>
      </c>
      <c r="N103" s="68" t="inlineStr">
        <is>
          <t>0 years, 6 months, 22 days</t>
        </is>
      </c>
      <c r="O103" s="68" t="inlineStr">
        <is>
          <t>1 years, 0 months, 17 days</t>
        </is>
      </c>
      <c r="P103" s="68" t="inlineStr">
        <is>
          <t>M.Com</t>
        </is>
      </c>
      <c r="Q103" s="68" t="inlineStr">
        <is>
          <t>XBRL Domain</t>
        </is>
      </c>
      <c r="R103" s="82" t="n">
        <v>20</v>
      </c>
      <c r="S103" s="83" t="inlineStr">
        <is>
          <t>• Role / sub-team: CIPC.</t>
        </is>
      </c>
      <c r="T103" s="83" t="inlineStr">
        <is>
          <t>• Key responsibilities include: Formatting, tagging, validation.
• Reported deliverables and outcomes include: Mail the final file to PMO.</t>
        </is>
      </c>
      <c r="U103" s="83" t="inlineStr">
        <is>
          <t>• Current capabilities: No input received.</t>
        </is>
      </c>
      <c r="V103" s="83" t="inlineStr">
        <is>
          <t>• Development priorities: No input received.
• Learning and Development Need: Time management.</t>
        </is>
      </c>
      <c r="W103" s="83" t="inlineStr">
        <is>
          <t>• Key challenges: No input received.
• Support required: No input received.</t>
        </is>
      </c>
      <c r="X103" s="83" t="inlineStr">
        <is>
          <t>Complexity &amp; Expertise: A2: Data mapping, XBRL tagging and validation of CIPC files to a defined process → matches the start
Autonomy &amp; Decision: A2: Does tagging and checks basic errors on own → matches the start
Accountability &amp; Impact: A2: Accurate tagging and mapping; errors cause validation failures and team rework → matches the start
Leadership &amp; Strategy: A1: No guidance or leadership of others described → matches the start</t>
        </is>
      </c>
      <c r="Y103" s="65" t="n"/>
      <c r="Z103" s="66" t="n">
        <v>2</v>
      </c>
      <c r="AA103" s="66" t="inlineStr">
        <is>
          <t>Low</t>
        </is>
      </c>
      <c r="AB103" s="66" t="inlineStr">
        <is>
          <t>Reliable Specialist</t>
        </is>
      </c>
      <c r="AC103" s="66" t="inlineStr">
        <is>
          <t>No</t>
        </is>
      </c>
      <c r="AD103" s="66" t="inlineStr">
        <is>
          <t>No</t>
        </is>
      </c>
      <c r="AE103" s="66" t="inlineStr">
        <is>
          <t>Yes</t>
        </is>
      </c>
      <c r="AF103" s="66" t="n"/>
      <c r="AG103" s="66" t="n"/>
      <c r="AH103" s="66" t="n"/>
      <c r="AI103" s="66" t="n"/>
      <c r="AJ103" s="66" t="n"/>
      <c r="AK103" s="66" t="n"/>
      <c r="AL103" s="66" t="inlineStr">
        <is>
          <t>Last working month is October — exiting; flag for handover before departure.</t>
        </is>
      </c>
      <c r="AM103"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3" s="19" t="n"/>
      <c r="AO103" s="19" t="n"/>
      <c r="AP103" s="19" t="n"/>
      <c r="AQ103" s="19" t="n"/>
    </row>
    <row r="104" ht="80" customHeight="1">
      <c r="A104" s="117" t="inlineStr">
        <is>
          <t>◂ Back</t>
        </is>
      </c>
      <c r="B104" s="17" t="inlineStr">
        <is>
          <t>Mapped</t>
        </is>
      </c>
      <c r="C104" s="59" t="inlineStr">
        <is>
          <t>CARBON</t>
        </is>
      </c>
      <c r="D104" s="17" t="inlineStr">
        <is>
          <t>IRIS1705</t>
        </is>
      </c>
      <c r="E104" s="17" t="inlineStr">
        <is>
          <t>Lalita Waghmare</t>
        </is>
      </c>
      <c r="F104" s="17" t="inlineStr">
        <is>
          <t>Services</t>
        </is>
      </c>
      <c r="G104" s="17" t="inlineStr">
        <is>
          <t>Financial Analyst</t>
        </is>
      </c>
      <c r="H104" s="17" t="inlineStr">
        <is>
          <t>Employee</t>
        </is>
      </c>
      <c r="I104" s="17" t="inlineStr">
        <is>
          <t>Active</t>
        </is>
      </c>
      <c r="J104" s="118" t="n">
        <v>43130</v>
      </c>
      <c r="K104" s="17" t="inlineStr">
        <is>
          <t>Mayur Zope</t>
        </is>
      </c>
      <c r="L104" s="17" t="inlineStr">
        <is>
          <t>Europe - ESEF; India - MCA.</t>
        </is>
      </c>
      <c r="M104" s="67" t="inlineStr">
        <is>
          <t>9 years, 8 months, 0 days</t>
        </is>
      </c>
      <c r="N104" s="68" t="inlineStr">
        <is>
          <t>8 years, 6 months, 26 days</t>
        </is>
      </c>
      <c r="O104" s="68" t="inlineStr">
        <is>
          <t>18 years, 0 months, 21 days</t>
        </is>
      </c>
      <c r="P104" s="68" t="inlineStr">
        <is>
          <t>B.Com</t>
        </is>
      </c>
      <c r="Q104" s="68" t="inlineStr">
        <is>
          <t>XBRL Domain</t>
        </is>
      </c>
      <c r="R104" s="82" t="n">
        <v>20</v>
      </c>
      <c r="S104" s="83" t="inlineStr">
        <is>
          <t>• Role / sub-team: MCA and ESMA.</t>
        </is>
      </c>
      <c r="T104" s="83"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U104" s="83"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V104" s="83" t="inlineStr">
        <is>
          <t>• Development priorities: No input received.
• Learning and Development Need: Time Mangaement.</t>
        </is>
      </c>
      <c r="W104" s="83" t="inlineStr">
        <is>
          <t>• Key challenges: No input received.
• Support required: No input received.</t>
        </is>
      </c>
      <c r="X104" s="83" t="inlineStr">
        <is>
          <t>Complexity &amp; Expertise: A3: Tagging, QC, client queries and delivery for multiple MCA projects, about 150 files a month → moved up 0.5
Autonomy &amp; Decision: A3: Finalises MCA files alone, with client communication and no handover → matches the start
Accountability &amp; Impact: A3: File from start to end, delivered to clients for MCA portal filing → moved down 0.5
Leadership &amp; Strategy: A2: Four direct reports in HR data, but no leading or guiding described → moved down 1</t>
        </is>
      </c>
      <c r="Y104" s="65" t="n"/>
      <c r="Z104" s="66" t="n">
        <v>3</v>
      </c>
      <c r="AA104" s="66" t="inlineStr">
        <is>
          <t>Medium</t>
        </is>
      </c>
      <c r="AB104" s="66" t="inlineStr">
        <is>
          <t>Core Contributor</t>
        </is>
      </c>
      <c r="AC104" s="66" t="inlineStr">
        <is>
          <t>No</t>
        </is>
      </c>
      <c r="AD104" s="66" t="inlineStr">
        <is>
          <t>No</t>
        </is>
      </c>
      <c r="AE104" s="66" t="inlineStr">
        <is>
          <t>Yes</t>
        </is>
      </c>
      <c r="AF104" s="66" t="n"/>
      <c r="AG104" s="66" t="n"/>
      <c r="AH104" s="66" t="inlineStr">
        <is>
          <t>Professional Services Lead</t>
        </is>
      </c>
      <c r="AI104" s="66" t="n"/>
      <c r="AJ104" s="66" t="n"/>
      <c r="AK104" s="66" t="n"/>
      <c r="AL104" s="66" t="inlineStr">
        <is>
          <t>Title to be standardized to: Professional Services Lead</t>
        </is>
      </c>
      <c r="AM104"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4" s="19" t="n"/>
      <c r="AO104" s="19" t="n"/>
      <c r="AP104" s="19" t="n"/>
      <c r="AQ104" s="19" t="n"/>
    </row>
    <row r="105" ht="80" customHeight="1">
      <c r="A105" s="117" t="inlineStr">
        <is>
          <t>◂ Back</t>
        </is>
      </c>
      <c r="B105" s="17" t="inlineStr">
        <is>
          <t>Mapped</t>
        </is>
      </c>
      <c r="C105" s="59" t="inlineStr">
        <is>
          <t>CARBON</t>
        </is>
      </c>
      <c r="D105" s="17" t="inlineStr">
        <is>
          <t>IRIS0574</t>
        </is>
      </c>
      <c r="E105" s="17" t="inlineStr">
        <is>
          <t>Sandeep Dhere</t>
        </is>
      </c>
      <c r="F105" s="17" t="inlineStr">
        <is>
          <t>Services</t>
        </is>
      </c>
      <c r="G105" s="17" t="inlineStr">
        <is>
          <t>Senior Financial Analyst</t>
        </is>
      </c>
      <c r="H105" s="17" t="inlineStr">
        <is>
          <t>Employee</t>
        </is>
      </c>
      <c r="I105" s="17" t="inlineStr">
        <is>
          <t>Active</t>
        </is>
      </c>
      <c r="J105" s="118" t="n">
        <v>40638</v>
      </c>
      <c r="K105" s="17" t="inlineStr">
        <is>
          <t>Lalita Waghmare</t>
        </is>
      </c>
      <c r="L105" s="17" t="inlineStr">
        <is>
          <t>India - MCA; Europe - ESEF.</t>
        </is>
      </c>
      <c r="M105" s="67" t="inlineStr">
        <is>
          <t>0 years, 0 months, 0 days</t>
        </is>
      </c>
      <c r="N105" s="68" t="inlineStr">
        <is>
          <t>15 years, 4 months, 20 days</t>
        </is>
      </c>
      <c r="O105" s="68" t="inlineStr">
        <is>
          <t>15 years, 2 months, 15 days</t>
        </is>
      </c>
      <c r="P105" s="68" t="inlineStr">
        <is>
          <t>B.Com</t>
        </is>
      </c>
      <c r="Q105" s="68" t="inlineStr">
        <is>
          <t>XBRL Domain</t>
        </is>
      </c>
      <c r="R105" s="82" t="n">
        <v>20</v>
      </c>
      <c r="S105" s="83" t="inlineStr">
        <is>
          <t>• Role / sub-team: Xbrl tagging in EU and MCA.</t>
        </is>
      </c>
      <c r="T105" s="83" t="inlineStr">
        <is>
          <t>• Key responsibilities include: Xbrl tagging.
• Reported deliverables and outcomes include: Deliverables sent directly to Client.</t>
        </is>
      </c>
      <c r="U105" s="83" t="inlineStr">
        <is>
          <t>• Current capabilities: Input not given by Participant; Tools / software used: Carbon, Ifile.</t>
        </is>
      </c>
      <c r="V105" s="83" t="inlineStr">
        <is>
          <t>• Development priorities: Communication skills.
• Learning and Development Need: Time Mangement.</t>
        </is>
      </c>
      <c r="W105" s="83" t="inlineStr">
        <is>
          <t>• Key challenges: No input received.
• Support required: No input received.</t>
        </is>
      </c>
      <c r="X105" s="83" t="inlineStr">
        <is>
          <t>Complexity &amp; Expertise: A3: MCA and ESMA tagging, HTML/XBRL conversion for several countries, client issue resolution, tool testing → matches the start
Autonomy &amp; Decision: A3: Prioritises own work by client deadlines; resolves routine client issues without approval → matches the start
Accountability &amp; Impact: A3: Accuracy and on-time delivery of own conversions sent directly to clients; resolves client concerns → matches the start
Leadership &amp; Strategy: A1: No guiding or leading of others described → moved down 0.5</t>
        </is>
      </c>
      <c r="Y105" s="65" t="n"/>
      <c r="Z105" s="66" t="n">
        <v>3</v>
      </c>
      <c r="AA105" s="66" t="inlineStr">
        <is>
          <t>Medium</t>
        </is>
      </c>
      <c r="AB105" s="66" t="inlineStr">
        <is>
          <t>Core Contributor</t>
        </is>
      </c>
      <c r="AC105" s="66" t="inlineStr">
        <is>
          <t>No</t>
        </is>
      </c>
      <c r="AD105" s="66" t="inlineStr">
        <is>
          <t>No</t>
        </is>
      </c>
      <c r="AE105" s="66" t="inlineStr">
        <is>
          <t>Yes</t>
        </is>
      </c>
      <c r="AF105" s="66" t="n"/>
      <c r="AG105" s="66" t="n"/>
      <c r="AH105" s="66" t="inlineStr">
        <is>
          <t>Senior Services Specialst</t>
        </is>
      </c>
      <c r="AI105" s="66" t="n"/>
      <c r="AJ105" s="66" t="n"/>
      <c r="AK105" s="66" t="n"/>
      <c r="AL105" s="66" t="inlineStr">
        <is>
          <t>Title to be standardized to: Senior Services Specialist</t>
        </is>
      </c>
      <c r="AM105"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5" s="19" t="n"/>
      <c r="AO105" s="19" t="n"/>
      <c r="AP105" s="19" t="n"/>
      <c r="AQ105" s="19" t="n"/>
    </row>
    <row r="106" ht="80" customHeight="1">
      <c r="A106" s="117" t="inlineStr">
        <is>
          <t>◂ Back</t>
        </is>
      </c>
      <c r="B106" s="17" t="inlineStr">
        <is>
          <t>Mapped</t>
        </is>
      </c>
      <c r="C106" s="59" t="inlineStr">
        <is>
          <t>CARBON</t>
        </is>
      </c>
      <c r="D106" s="17" t="inlineStr">
        <is>
          <t>IRIS1703</t>
        </is>
      </c>
      <c r="E106" s="17" t="inlineStr">
        <is>
          <t>Atul Paradkar</t>
        </is>
      </c>
      <c r="F106" s="17" t="inlineStr">
        <is>
          <t>Services</t>
        </is>
      </c>
      <c r="G106" s="17" t="inlineStr">
        <is>
          <t>Financial Analyst</t>
        </is>
      </c>
      <c r="H106" s="17" t="inlineStr">
        <is>
          <t>Employee</t>
        </is>
      </c>
      <c r="I106" s="17" t="inlineStr">
        <is>
          <t>Active</t>
        </is>
      </c>
      <c r="J106" s="118" t="n">
        <v>43129</v>
      </c>
      <c r="K106" s="17" t="inlineStr">
        <is>
          <t>Lalita Waghmare</t>
        </is>
      </c>
      <c r="L106" s="17" t="inlineStr">
        <is>
          <t>India - MCA; Europe - ESEF; Netherland - KVK.</t>
        </is>
      </c>
      <c r="M106" s="67" t="inlineStr">
        <is>
          <t>8 years, 7 months, 0 days</t>
        </is>
      </c>
      <c r="N106" s="68" t="inlineStr">
        <is>
          <t>8 years, 6 months, 27 days</t>
        </is>
      </c>
      <c r="O106" s="68" t="inlineStr">
        <is>
          <t>16 years, 11 months, 22 days</t>
        </is>
      </c>
      <c r="P106" s="68" t="inlineStr">
        <is>
          <t>PGDM</t>
        </is>
      </c>
      <c r="Q106" s="68" t="inlineStr">
        <is>
          <t>XBRL Domain</t>
        </is>
      </c>
      <c r="R106" s="82" t="n">
        <v>19</v>
      </c>
      <c r="S106" s="83" t="inlineStr">
        <is>
          <t>• Role / sub-team: Xbrl conversion service.</t>
        </is>
      </c>
      <c r="T106" s="83" t="inlineStr">
        <is>
          <t>• Key responsibilities include: Tagging and Qc of Mca, Esma and kvk files, client interaction.
• Reported deliverables and outcomes include: Share with client.</t>
        </is>
      </c>
      <c r="U106" s="83" t="inlineStr">
        <is>
          <t>• Current capabilities: Time management; Tools / software used: Carbon, I-file [Teams chat].</t>
        </is>
      </c>
      <c r="V106" s="83" t="inlineStr">
        <is>
          <t>• Development priorities: No input received.
• Learning and Development Need: Time and work management.</t>
        </is>
      </c>
      <c r="W106" s="83" t="inlineStr">
        <is>
          <t>• Key challenges: Tool issue.
• Support required: No input received.</t>
        </is>
      </c>
      <c r="X106" s="83" t="inlineStr">
        <is>
          <t>Complexity &amp; Expertise: A3: End-to-end MCA and ESMA filings with QC, validation, client queries; KVK; Carbon tool testing → moved up 0.5
Autonomy &amp; Decision: A2: No decisions stated; manages filings end to end within the process → matches the start
Accountability &amp; Impact: A3: Timely, accurate files shared with clients for MCA and ESMA filing → moved up 0.5
Leadership &amp; Strategy: A1: No guidance or leadership of others described → matches the start</t>
        </is>
      </c>
      <c r="Y106" s="65" t="n"/>
      <c r="Z106" s="66" t="n">
        <v>3</v>
      </c>
      <c r="AA106" s="66" t="inlineStr">
        <is>
          <t>Medium</t>
        </is>
      </c>
      <c r="AB106" s="66" t="inlineStr">
        <is>
          <t>Core Contributor</t>
        </is>
      </c>
      <c r="AC106" s="66" t="inlineStr">
        <is>
          <t>No</t>
        </is>
      </c>
      <c r="AD106" s="66" t="inlineStr">
        <is>
          <t>No</t>
        </is>
      </c>
      <c r="AE106" s="66" t="inlineStr">
        <is>
          <t>Yes</t>
        </is>
      </c>
      <c r="AF106" s="66" t="n"/>
      <c r="AG106" s="66" t="n"/>
      <c r="AH106" s="66" t="inlineStr">
        <is>
          <t>Services Specialist</t>
        </is>
      </c>
      <c r="AI106" s="66" t="n"/>
      <c r="AJ106" s="66" t="n"/>
      <c r="AK106" s="66" t="n"/>
      <c r="AL106" s="66" t="inlineStr">
        <is>
          <t>Title to be standardized to : Services Specialist</t>
        </is>
      </c>
      <c r="AM106"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6" s="19" t="n"/>
      <c r="AO106" s="19" t="n"/>
      <c r="AP106" s="19" t="n"/>
      <c r="AQ106" s="19" t="n"/>
    </row>
    <row r="107" ht="80" customHeight="1">
      <c r="A107" s="117" t="inlineStr">
        <is>
          <t>◂ Back</t>
        </is>
      </c>
      <c r="B107" s="17" t="inlineStr">
        <is>
          <t>Mapped</t>
        </is>
      </c>
      <c r="C107" s="59" t="inlineStr">
        <is>
          <t>CARBON</t>
        </is>
      </c>
      <c r="D107" s="17" t="inlineStr">
        <is>
          <t>IRISC267</t>
        </is>
      </c>
      <c r="E107" s="17" t="inlineStr">
        <is>
          <t>Chaitali Chatterjee</t>
        </is>
      </c>
      <c r="F107" s="17" t="inlineStr">
        <is>
          <t>Services</t>
        </is>
      </c>
      <c r="G107" s="17" t="inlineStr">
        <is>
          <t>Consultant</t>
        </is>
      </c>
      <c r="H107" s="17" t="inlineStr">
        <is>
          <t>On Contract</t>
        </is>
      </c>
      <c r="I107" s="17" t="n"/>
      <c r="J107" s="17" t="n"/>
      <c r="K107" s="17" t="inlineStr">
        <is>
          <t>Lalita Waghmare</t>
        </is>
      </c>
      <c r="L107" s="17" t="n"/>
      <c r="M107" s="67" t="n"/>
      <c r="N107" s="68" t="n"/>
      <c r="O107" s="68" t="inlineStr">
        <is>
          <t>11 years, 1 months, 10 days</t>
        </is>
      </c>
      <c r="P107" s="68" t="n"/>
      <c r="Q107" s="68" t="n"/>
      <c r="R107" s="82" t="n"/>
      <c r="S107" s="83" t="n"/>
      <c r="T107" s="83" t="n"/>
      <c r="U107" s="83" t="n"/>
      <c r="V107" s="83" t="n"/>
      <c r="W107" s="83" t="n"/>
      <c r="X107" s="83" t="n"/>
      <c r="Y107" s="65" t="n"/>
      <c r="Z107" s="66" t="n">
        <v>2</v>
      </c>
      <c r="AA107" s="66" t="inlineStr">
        <is>
          <t>Low</t>
        </is>
      </c>
      <c r="AB107" s="66" t="inlineStr">
        <is>
          <t>Reliable Specialist</t>
        </is>
      </c>
      <c r="AC107" s="66" t="inlineStr">
        <is>
          <t>No</t>
        </is>
      </c>
      <c r="AD107" s="66" t="inlineStr">
        <is>
          <t>No</t>
        </is>
      </c>
      <c r="AE107" s="66" t="inlineStr">
        <is>
          <t>Yes</t>
        </is>
      </c>
      <c r="AF107" s="66" t="n"/>
      <c r="AG107" s="66" t="n"/>
      <c r="AH107" s="66" t="n"/>
      <c r="AI107" s="66" t="n"/>
      <c r="AJ107" s="66" t="n"/>
      <c r="AK107" s="66" t="n"/>
      <c r="AL107" s="66" t="inlineStr">
        <is>
          <t>Demised — excluded from active roster.</t>
        </is>
      </c>
      <c r="AM107"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7" s="19" t="n"/>
      <c r="AO107" s="19" t="n"/>
      <c r="AP107" s="19" t="n"/>
      <c r="AQ107" s="19" t="n"/>
    </row>
    <row r="108" ht="80" customHeight="1">
      <c r="A108" s="117" t="inlineStr">
        <is>
          <t>◂ Back</t>
        </is>
      </c>
      <c r="B108" s="17" t="inlineStr">
        <is>
          <t>Mapped</t>
        </is>
      </c>
      <c r="C108" s="59" t="inlineStr">
        <is>
          <t>CARBON</t>
        </is>
      </c>
      <c r="D108" s="17" t="inlineStr">
        <is>
          <t>IRIS1247</t>
        </is>
      </c>
      <c r="E108" s="17" t="inlineStr">
        <is>
          <t>Sushma Shinde</t>
        </is>
      </c>
      <c r="F108" s="17" t="inlineStr">
        <is>
          <t>Services</t>
        </is>
      </c>
      <c r="G108" s="17" t="inlineStr">
        <is>
          <t>Financial Analyst</t>
        </is>
      </c>
      <c r="H108" s="17" t="inlineStr">
        <is>
          <t>Employee</t>
        </is>
      </c>
      <c r="I108" s="17" t="inlineStr">
        <is>
          <t>Active</t>
        </is>
      </c>
      <c r="J108" s="118" t="n">
        <v>41134</v>
      </c>
      <c r="K108" s="17" t="inlineStr">
        <is>
          <t>Lalita Waghmare</t>
        </is>
      </c>
      <c r="L108" s="17" t="inlineStr">
        <is>
          <t>India - MCA; Netherland - KVK, Europe - ESEF.</t>
        </is>
      </c>
      <c r="M108" s="67" t="inlineStr">
        <is>
          <t>0 years, 0 months, 0 days</t>
        </is>
      </c>
      <c r="N108" s="68" t="inlineStr">
        <is>
          <t>14 years, 0 months, 12 days</t>
        </is>
      </c>
      <c r="O108" s="68" t="inlineStr">
        <is>
          <t>13 years, 10 months, 7 days</t>
        </is>
      </c>
      <c r="P108" s="68" t="inlineStr">
        <is>
          <t>M.Com</t>
        </is>
      </c>
      <c r="Q108" s="68" t="inlineStr">
        <is>
          <t>XBRL Domain</t>
        </is>
      </c>
      <c r="R108" s="82" t="n">
        <v>18</v>
      </c>
      <c r="S108" s="83" t="inlineStr">
        <is>
          <t>• Role / sub-team: Tagging Analyst</t>
        </is>
      </c>
      <c r="T108" s="83" t="inlineStr">
        <is>
          <t>• Key responsibilities include: Tagging of the files, QC of the file, Client changes, Client interaction etc.
• Reported deliverables and outcomes include: MCA - output file direct send to the client.</t>
        </is>
      </c>
      <c r="U108" s="83" t="inlineStr">
        <is>
          <t>• Current capabilities: Handel multiple things; Tools / software used: Disclosure Management - DM - Word editor | Ifile [Teams chat], HTML Editor.</t>
        </is>
      </c>
      <c r="V108" s="83" t="inlineStr">
        <is>
          <t>• Development priorities: No input received.
• Learning and Development Need: Time and work management.</t>
        </is>
      </c>
      <c r="W108" s="83" t="inlineStr">
        <is>
          <t>• Key challenges: No input received.
• Support required: No input received.</t>
        </is>
      </c>
      <c r="X108" s="83" t="inlineStr">
        <is>
          <t>Complexity &amp; Expertise: A3: MCA tagging and QC, error identification, and resolving errors directly with clients on calls → moved up 0.5
Autonomy &amp; Decision: A2: No decision list given; judges resolutions during client calls within the MCA process → matches the start
Accountability &amp; Impact: A3: Tagging accuracy, QC results and final XML/PDF deliverables sent directly to the client → moved up 0.5
Leadership &amp; Strategy: A1: No guiding or leading of others described → matches the start</t>
        </is>
      </c>
      <c r="Y108" s="65" t="n"/>
      <c r="Z108" s="66" t="n">
        <v>5</v>
      </c>
      <c r="AA108" s="66" t="inlineStr">
        <is>
          <t>High</t>
        </is>
      </c>
      <c r="AB108" s="66" t="inlineStr">
        <is>
          <t>Emerging Talent</t>
        </is>
      </c>
      <c r="AC108" s="66" t="inlineStr">
        <is>
          <t>No</t>
        </is>
      </c>
      <c r="AD108" s="66" t="inlineStr">
        <is>
          <t>Yes</t>
        </is>
      </c>
      <c r="AE108" s="66" t="inlineStr">
        <is>
          <t>Yes</t>
        </is>
      </c>
      <c r="AF108" s="66" t="n"/>
      <c r="AG108" s="66" t="n"/>
      <c r="AH108" s="66" t="inlineStr">
        <is>
          <t>Services Specialist</t>
        </is>
      </c>
      <c r="AI108" s="66" t="n"/>
      <c r="AJ108" s="66" t="n"/>
      <c r="AK108" s="66" t="n"/>
      <c r="AL108" s="66" t="inlineStr">
        <is>
          <t>Title to be standardized to : Services Specialist</t>
        </is>
      </c>
      <c r="AM108"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8" s="19" t="n"/>
      <c r="AO108" s="19" t="n"/>
      <c r="AP108" s="19" t="n"/>
      <c r="AQ108" s="19" t="n"/>
    </row>
    <row r="109" ht="80" customHeight="1">
      <c r="A109" s="117" t="inlineStr">
        <is>
          <t>◂ Back</t>
        </is>
      </c>
      <c r="B109" s="17" t="inlineStr">
        <is>
          <t>Mapped</t>
        </is>
      </c>
      <c r="C109" s="59" t="inlineStr">
        <is>
          <t>CARBON</t>
        </is>
      </c>
      <c r="D109" s="17" t="inlineStr">
        <is>
          <t>IRIS1704</t>
        </is>
      </c>
      <c r="E109" s="17" t="inlineStr">
        <is>
          <t>Lucy Fernandes</t>
        </is>
      </c>
      <c r="F109" s="17" t="inlineStr">
        <is>
          <t>Services</t>
        </is>
      </c>
      <c r="G109" s="17" t="inlineStr">
        <is>
          <t>Senior Financial Analyst</t>
        </is>
      </c>
      <c r="H109" s="17" t="inlineStr">
        <is>
          <t>Employee</t>
        </is>
      </c>
      <c r="I109" s="17" t="inlineStr">
        <is>
          <t>Active</t>
        </is>
      </c>
      <c r="J109" s="118" t="n">
        <v>43129</v>
      </c>
      <c r="K109" s="17" t="inlineStr">
        <is>
          <t>Mayur Zope</t>
        </is>
      </c>
      <c r="L109" s="17" t="inlineStr">
        <is>
          <t>India - MCA; Europe - ESEF.</t>
        </is>
      </c>
      <c r="M109" s="67" t="inlineStr">
        <is>
          <t>6 years, 1 months, 0 days</t>
        </is>
      </c>
      <c r="N109" s="68" t="inlineStr">
        <is>
          <t>8 years, 6 months, 27 days</t>
        </is>
      </c>
      <c r="O109" s="68" t="inlineStr">
        <is>
          <t>14 years, 5 months, 22 days</t>
        </is>
      </c>
      <c r="P109" s="68" t="inlineStr">
        <is>
          <t>MBA</t>
        </is>
      </c>
      <c r="Q109" s="68" t="inlineStr">
        <is>
          <t>XBRL Domain</t>
        </is>
      </c>
      <c r="R109" s="82" t="n">
        <v>20</v>
      </c>
      <c r="S109" s="83" t="inlineStr">
        <is>
          <t>• Role / sub-team: Mca and esma.</t>
        </is>
      </c>
      <c r="T109" s="83" t="inlineStr">
        <is>
          <t>• Key responsibilities include: Ensuring client queries raised during calls are addressed and resolved.
• Reported deliverables and outcomes include: MCA: work is completed and the next client responds accordingly. ESMA: work is handed over to the next stage.</t>
        </is>
      </c>
      <c r="U109" s="83" t="inlineStr">
        <is>
          <t>• Current capabilities: Communication; Tools / software used: HTML - Editor, iFile.</t>
        </is>
      </c>
      <c r="V109" s="83" t="inlineStr">
        <is>
          <t>• Development priorities: No input received.
• Learning and Development Need: No input received.</t>
        </is>
      </c>
      <c r="W109" s="83" t="inlineStr">
        <is>
          <t>• Key challenges: No input received.
• Support required: No input received.</t>
        </is>
      </c>
      <c r="X109" s="83" t="inlineStr">
        <is>
          <t>Complexity &amp; Expertise: A3: MCA and ESMA conversion: data mapping, extension concepts, calculation review, validation errors, client queries → matches the start
Autonomy &amp; Decision: A3: Makes file-related decisions independently; escalates some issues to the manager → matches the start
Accountability &amp; Impact: A3: Solely responsible for conversion accuracy; outputs go to client/certification, resolves client queries → moved down 0.5
Leadership &amp; Strategy: A1: No guiding or leading described despite one HR report → moved down 1</t>
        </is>
      </c>
      <c r="Y109" s="65" t="n"/>
      <c r="Z109" s="66" t="n">
        <v>4</v>
      </c>
      <c r="AA109" s="66" t="inlineStr">
        <is>
          <t>High</t>
        </is>
      </c>
      <c r="AB109" s="66" t="inlineStr">
        <is>
          <t>Core Contributor</t>
        </is>
      </c>
      <c r="AC109" s="66" t="inlineStr">
        <is>
          <t>Yes</t>
        </is>
      </c>
      <c r="AD109" s="66" t="inlineStr">
        <is>
          <t>No</t>
        </is>
      </c>
      <c r="AE109" s="66" t="inlineStr">
        <is>
          <t>Yes</t>
        </is>
      </c>
      <c r="AF109" s="66" t="n"/>
      <c r="AG109" s="66" t="n"/>
      <c r="AH109" s="66" t="inlineStr">
        <is>
          <t>Senior Services Specialst</t>
        </is>
      </c>
      <c r="AI109" s="66" t="n"/>
      <c r="AJ109" s="66" t="n"/>
      <c r="AK109" s="66" t="n"/>
      <c r="AL109" s="66" t="inlineStr">
        <is>
          <t>Title to be standardized to: Senior Services Specialist</t>
        </is>
      </c>
      <c r="AM109"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09" s="19" t="n"/>
      <c r="AO109" s="19" t="n"/>
      <c r="AP109" s="19" t="n"/>
      <c r="AQ109" s="19" t="inlineStr">
        <is>
          <t>Differentiate - only DM, DM+ESG,, PMO</t>
        </is>
      </c>
    </row>
    <row r="110" ht="80" customHeight="1">
      <c r="A110" s="117" t="inlineStr">
        <is>
          <t>◂ Back</t>
        </is>
      </c>
      <c r="B110" s="17" t="inlineStr">
        <is>
          <t>Mapped</t>
        </is>
      </c>
      <c r="C110" s="59" t="inlineStr">
        <is>
          <t>CARBON</t>
        </is>
      </c>
      <c r="D110" s="17" t="inlineStr">
        <is>
          <t>IRISC265</t>
        </is>
      </c>
      <c r="E110" s="17" t="inlineStr">
        <is>
          <t>Roshni Surve</t>
        </is>
      </c>
      <c r="F110" s="17" t="inlineStr">
        <is>
          <t>Services</t>
        </is>
      </c>
      <c r="G110" s="17" t="inlineStr">
        <is>
          <t>Consultant</t>
        </is>
      </c>
      <c r="H110" s="17" t="inlineStr">
        <is>
          <t>On Contract</t>
        </is>
      </c>
      <c r="I110" s="17" t="inlineStr">
        <is>
          <t>Active</t>
        </is>
      </c>
      <c r="J110" s="118" t="n">
        <v>45084</v>
      </c>
      <c r="K110" s="17" t="inlineStr">
        <is>
          <t>Lucy Fernandes</t>
        </is>
      </c>
      <c r="L110" s="17" t="inlineStr">
        <is>
          <t>India - MCA; Europe - ESEF; Netherland - KVK · On Contract.</t>
        </is>
      </c>
      <c r="M110" s="67" t="inlineStr">
        <is>
          <t>0 years, 0 months, 0 days</t>
        </is>
      </c>
      <c r="N110" s="68" t="inlineStr">
        <is>
          <t>3 years, 2 months, 18 days</t>
        </is>
      </c>
      <c r="O110" s="68" t="inlineStr">
        <is>
          <t>3 years, 0 months, 13 days</t>
        </is>
      </c>
      <c r="P110" s="68" t="inlineStr">
        <is>
          <t>B.Com</t>
        </is>
      </c>
      <c r="Q110" s="68" t="inlineStr">
        <is>
          <t>XBRL Domain</t>
        </is>
      </c>
      <c r="R110" s="82" t="n">
        <v>20</v>
      </c>
      <c r="S110" s="83" t="inlineStr">
        <is>
          <t>• Role / sub-team: Xbrl tagging in EU and MCA.</t>
        </is>
      </c>
      <c r="T110" s="83" t="inlineStr">
        <is>
          <t>• Key responsibilities include: Xbrl tagging.
• Reported deliverables and outcomes include: Deliverables sent directly to Client.</t>
        </is>
      </c>
      <c r="U110" s="83" t="inlineStr">
        <is>
          <t>• Current capabilities: Time management; Tools / software used: Carbon, Ifile [Teams chat].</t>
        </is>
      </c>
      <c r="V110" s="83" t="inlineStr">
        <is>
          <t>• Development priorities: No input received.
• Learning and Development Need: Time management.</t>
        </is>
      </c>
      <c r="W110" s="83" t="inlineStr">
        <is>
          <t>• Key challenges: No input received.
• Support required: No input received.</t>
        </is>
      </c>
      <c r="X110" s="83" t="inlineStr">
        <is>
          <t>Complexity &amp; Expertise: A3: MCA and ESMA mapping with extensions, dimensions, calculations; resolves validation errors and client queries → moved up 0.5
Autonomy &amp; Decision: A3: Decides mapping and corrections on own files; deliverables go directly to client → moved up 0.5
Accountability &amp; Impact: A3: Accuracy of own conversions delivered directly to clients for filing → moved up 0.5
Leadership &amp; Strategy: A1: No guidance or leadership of others described → matches the start</t>
        </is>
      </c>
      <c r="Y110" s="65" t="n"/>
      <c r="Z110" s="66" t="n">
        <v>4</v>
      </c>
      <c r="AA110" s="66" t="inlineStr">
        <is>
          <t>High</t>
        </is>
      </c>
      <c r="AB110" s="66" t="inlineStr">
        <is>
          <t>Core Contributor</t>
        </is>
      </c>
      <c r="AC110" s="66" t="inlineStr">
        <is>
          <t>No</t>
        </is>
      </c>
      <c r="AD110" s="66" t="inlineStr">
        <is>
          <t>No</t>
        </is>
      </c>
      <c r="AE110" s="66" t="inlineStr">
        <is>
          <t>Yes</t>
        </is>
      </c>
      <c r="AF110" s="66" t="n"/>
      <c r="AG110" s="66" t="n"/>
      <c r="AH110" s="66" t="n"/>
      <c r="AI110" s="66" t="n"/>
      <c r="AJ110" s="66" t="n"/>
      <c r="AK110" s="66" t="n"/>
      <c r="AL110" s="66" t="n"/>
      <c r="AM110" s="1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AN110" s="19" t="n"/>
      <c r="AO110" s="19" t="n"/>
      <c r="AP110" s="19" t="n"/>
      <c r="AQ110" s="19" t="n"/>
    </row>
    <row r="111" ht="80" customHeight="1">
      <c r="A111" s="117" t="inlineStr">
        <is>
          <t>◂ Back</t>
        </is>
      </c>
      <c r="B111" s="17" t="inlineStr">
        <is>
          <t>Mapped</t>
        </is>
      </c>
      <c r="C111" s="59" t="inlineStr">
        <is>
          <t>CARBON</t>
        </is>
      </c>
      <c r="D111" s="17" t="inlineStr">
        <is>
          <t>IRIS0014</t>
        </is>
      </c>
      <c r="E111" s="17" t="inlineStr">
        <is>
          <t>Jayavant Bhabal</t>
        </is>
      </c>
      <c r="F111" s="17" t="inlineStr">
        <is>
          <t>Services</t>
        </is>
      </c>
      <c r="G111" s="17" t="inlineStr">
        <is>
          <t>Financial Analyst</t>
        </is>
      </c>
      <c r="H111" s="17" t="inlineStr">
        <is>
          <t>Employee</t>
        </is>
      </c>
      <c r="I111" s="17" t="inlineStr">
        <is>
          <t>Active</t>
        </is>
      </c>
      <c r="J111" s="118" t="n">
        <v>38266</v>
      </c>
      <c r="K111" s="17" t="inlineStr">
        <is>
          <t>Mayur Zope</t>
        </is>
      </c>
      <c r="L111" s="17" t="inlineStr">
        <is>
          <t>UK - HMRC; India - MCA; South Africa - CIPC, SARB.</t>
        </is>
      </c>
      <c r="M111" s="67" t="inlineStr">
        <is>
          <t>2 years, 5 months, 0 days</t>
        </is>
      </c>
      <c r="N111" s="68" t="inlineStr">
        <is>
          <t>21 years, 10 months, 19 days</t>
        </is>
      </c>
      <c r="O111" s="68" t="inlineStr">
        <is>
          <t>24 years, 1 months, 14 days</t>
        </is>
      </c>
      <c r="P111" s="68" t="inlineStr">
        <is>
          <t>B.Com</t>
        </is>
      </c>
      <c r="Q111" s="68" t="inlineStr">
        <is>
          <t>XBRL Domain</t>
        </is>
      </c>
      <c r="R111" s="82" t="n">
        <v>18</v>
      </c>
      <c r="S111" s="83" t="inlineStr">
        <is>
          <t>• Role / sub-team: PMO, MIS and Billing.</t>
        </is>
      </c>
      <c r="T111" s="83"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U111" s="83" t="inlineStr">
        <is>
          <t>• Current capabilities: Process optimization; Tools / software used: Excel [Teams chat].</t>
        </is>
      </c>
      <c r="V111" s="83" t="inlineStr">
        <is>
          <t>• Development priorities: No input received.
• Learning and Development Need: Client communication.</t>
        </is>
      </c>
      <c r="W111" s="83" t="inlineStr">
        <is>
          <t>• Key challenges: No input received.
• Support required: No input received.</t>
        </is>
      </c>
      <c r="X111" s="83" t="inlineStr">
        <is>
          <t>Complexity &amp; Expertise: A3: Project monitoring, client billing, MIS for multiple clients, SARB vetting process → moved up 0.5
Autonomy &amp; Decision: A3: Prioritises tasks, validates billing data; manager note: allocates received files within the team → moved up 0.5
Accountability &amp; Impact: A3: Billing and MIS reporting end to end for multiple clients → moved up 0.5
Leadership &amp; Strategy: A2: Allocates incoming files to the team; no guiding or training described → moved up 0.5</t>
        </is>
      </c>
      <c r="Y111" s="65" t="n"/>
      <c r="Z111" s="66" t="n">
        <v>4</v>
      </c>
      <c r="AA111" s="66" t="inlineStr">
        <is>
          <t>High</t>
        </is>
      </c>
      <c r="AB111" s="66" t="inlineStr">
        <is>
          <t>Core Contributor</t>
        </is>
      </c>
      <c r="AC111" s="66" t="inlineStr">
        <is>
          <t>No</t>
        </is>
      </c>
      <c r="AD111" s="66" t="inlineStr">
        <is>
          <t>No</t>
        </is>
      </c>
      <c r="AE111" s="66" t="inlineStr">
        <is>
          <t>Yes</t>
        </is>
      </c>
      <c r="AF111" s="66" t="n"/>
      <c r="AG111" s="66" t="n"/>
      <c r="AH111" s="66" t="inlineStr">
        <is>
          <t>Services Specialist</t>
        </is>
      </c>
      <c r="AI111" s="66" t="n"/>
      <c r="AJ111" s="66" t="n"/>
      <c r="AK111" s="66" t="n"/>
      <c r="AL111" s="66" t="inlineStr">
        <is>
          <t>Title to be standardized to : Services Specialist</t>
        </is>
      </c>
      <c r="AM111" s="18"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AN111" s="19" t="n"/>
      <c r="AO111" s="19" t="n"/>
      <c r="AP111" s="19" t="n"/>
      <c r="AQ111" s="19" t="n"/>
    </row>
    <row r="112" ht="80" customHeight="1">
      <c r="A112" s="117" t="inlineStr">
        <is>
          <t>◂ Back</t>
        </is>
      </c>
      <c r="B112" s="17" t="inlineStr">
        <is>
          <t>Mapped</t>
        </is>
      </c>
      <c r="C112" s="59" t="inlineStr">
        <is>
          <t>CARBON</t>
        </is>
      </c>
      <c r="D112" s="17" t="inlineStr">
        <is>
          <t>IRIS2475</t>
        </is>
      </c>
      <c r="E112" s="17" t="inlineStr">
        <is>
          <t>Yadavar Velumurgan S.</t>
        </is>
      </c>
      <c r="F112" s="17" t="inlineStr">
        <is>
          <t>Services</t>
        </is>
      </c>
      <c r="G112" s="17" t="inlineStr">
        <is>
          <t>Senior Financial Analyst</t>
        </is>
      </c>
      <c r="H112" s="17" t="inlineStr">
        <is>
          <t>Employee</t>
        </is>
      </c>
      <c r="I112" s="17" t="inlineStr">
        <is>
          <t>Active</t>
        </is>
      </c>
      <c r="J112" s="118" t="n">
        <v>46058</v>
      </c>
      <c r="K112" s="17" t="inlineStr">
        <is>
          <t>K Ashok Kumar</t>
        </is>
      </c>
      <c r="L112" s="17" t="inlineStr">
        <is>
          <t>India - MCA; UK - HMRC; Europe - ESEF; USA - SEC.</t>
        </is>
      </c>
      <c r="M112" s="67" t="inlineStr">
        <is>
          <t>2 years, 8 months, 0 days</t>
        </is>
      </c>
      <c r="N112" s="68" t="inlineStr">
        <is>
          <t>0 years, 6 months, 20 days</t>
        </is>
      </c>
      <c r="O112" s="68" t="inlineStr">
        <is>
          <t>3 years, 0 months, 15 days</t>
        </is>
      </c>
      <c r="P112" s="68" t="inlineStr">
        <is>
          <t>B.Com</t>
        </is>
      </c>
      <c r="Q112" s="68" t="inlineStr">
        <is>
          <t>XBRL Domain</t>
        </is>
      </c>
      <c r="R112" s="82" t="n">
        <v>20</v>
      </c>
      <c r="S112" s="83" t="inlineStr">
        <is>
          <t>• Role / sub-team: AI Testing.</t>
        </is>
      </c>
      <c r="T112" s="83"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U112" s="83" t="inlineStr">
        <is>
          <t>• Current capabilities: I am patient and detail; oriented which helps me; Tools / software used: HTML - Editor.</t>
        </is>
      </c>
      <c r="V112" s="83"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W112" s="83" t="inlineStr">
        <is>
          <t>• Key challenges: Yes sometimes work gets; delayed while waiting; for issue fixes updated; builds or clarification; from the team.
• Support required: No input received.</t>
        </is>
      </c>
      <c r="X112" s="83" t="inlineStr">
        <is>
          <t>Complexity &amp; Expertise: A3: Designs test cases; validates AI-extracted financial data and anomaly detection against source filings → matches the start
Autonomy &amp; Decision: A3: Plans own testing, prioritises test cases, raises quality concerns without prior approval → matches the start
Accountability &amp; Impact: A2: Accuracy of own data validation and test results; defect reports go to developers → moved down 0.5
Leadership &amp; Strategy: A1: No guidance or leadership of others described → moved down 0.5</t>
        </is>
      </c>
      <c r="Y112" s="65" t="n"/>
      <c r="Z112" s="66" t="n">
        <v>3</v>
      </c>
      <c r="AA112" s="66" t="inlineStr">
        <is>
          <t>Medium</t>
        </is>
      </c>
      <c r="AB112" s="66" t="inlineStr">
        <is>
          <t>Core Contributor</t>
        </is>
      </c>
      <c r="AC112" s="66" t="inlineStr">
        <is>
          <t>No</t>
        </is>
      </c>
      <c r="AD112" s="66" t="inlineStr">
        <is>
          <t>No</t>
        </is>
      </c>
      <c r="AE112" s="66" t="inlineStr">
        <is>
          <t>Yes</t>
        </is>
      </c>
      <c r="AF112" s="66" t="n"/>
      <c r="AG112" s="66" t="n"/>
      <c r="AH112" s="66" t="inlineStr">
        <is>
          <t>Senior Services Specialst</t>
        </is>
      </c>
      <c r="AI112" s="66" t="n"/>
      <c r="AJ112" s="66" t="n"/>
      <c r="AK112" s="66" t="n"/>
      <c r="AL112" s="66" t="inlineStr">
        <is>
          <t>Title to be standardized to: Senior Services Specialist</t>
        </is>
      </c>
      <c r="AM112" s="18"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AN112" s="19" t="n"/>
      <c r="AO112" s="19" t="n"/>
      <c r="AP112" s="19" t="n"/>
      <c r="AQ112" s="19" t="n"/>
    </row>
    <row r="113" ht="80" customHeight="1">
      <c r="A113" s="117" t="inlineStr">
        <is>
          <t>◂ Back</t>
        </is>
      </c>
      <c r="B113" s="17" t="inlineStr">
        <is>
          <t>Mapped</t>
        </is>
      </c>
      <c r="C113" s="59" t="inlineStr">
        <is>
          <t>CARBON</t>
        </is>
      </c>
      <c r="D113" s="17" t="inlineStr">
        <is>
          <t>IRIS1272</t>
        </is>
      </c>
      <c r="E113" s="17" t="inlineStr">
        <is>
          <t>Aaron Michael</t>
        </is>
      </c>
      <c r="F113" s="17" t="inlineStr">
        <is>
          <t>Technology</t>
        </is>
      </c>
      <c r="G113" s="17" t="inlineStr">
        <is>
          <t>Project Manager</t>
        </is>
      </c>
      <c r="H113" s="17" t="inlineStr">
        <is>
          <t>Employee</t>
        </is>
      </c>
      <c r="I113" s="17" t="inlineStr">
        <is>
          <t>Active</t>
        </is>
      </c>
      <c r="J113" s="118" t="n">
        <v>41162</v>
      </c>
      <c r="K113" s="17" t="inlineStr">
        <is>
          <t>Suman Adhikary</t>
        </is>
      </c>
      <c r="L113" s="17" t="inlineStr">
        <is>
          <t>Europe and LATAM.</t>
        </is>
      </c>
      <c r="M113" s="67" t="inlineStr">
        <is>
          <t>1 years, 5 months, 0 days</t>
        </is>
      </c>
      <c r="N113" s="68" t="inlineStr">
        <is>
          <t>13 years, 11 months, 15 days</t>
        </is>
      </c>
      <c r="O113" s="68" t="inlineStr">
        <is>
          <t>15 years, 2 months, 10 days</t>
        </is>
      </c>
      <c r="P113" s="68" t="inlineStr">
        <is>
          <t>MMS</t>
        </is>
      </c>
      <c r="Q113" s="68" t="inlineStr">
        <is>
          <t>Project Management</t>
        </is>
      </c>
      <c r="R113" s="82" t="n">
        <v>20</v>
      </c>
      <c r="S113" s="83"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T113" s="83"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U113" s="83"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V113" s="83"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W113" s="83"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X113" s="83" t="inlineStr">
        <is>
          <t>Complexity &amp; Expertise: B1: Scope, schedule, risk and client alignment for projects, including invoicing and payments → moved down 0.5
Autonomy &amp; Decision: B2: Decides client engagement and task assignment; sets team priorities → matches the start
Accountability &amp; Impact: B2: Planning, execution and end-to-end delivery including invoicing and payments → matches the start
Leadership &amp; Strategy: B1: Assigns tasks, sets priorities and guides the team; 0 direct reports → matches the start</t>
        </is>
      </c>
      <c r="Y113" s="65" t="n"/>
      <c r="Z113" s="66" t="n">
        <v>3</v>
      </c>
      <c r="AA113" s="66" t="inlineStr">
        <is>
          <t>Medium</t>
        </is>
      </c>
      <c r="AB113" s="66" t="inlineStr">
        <is>
          <t>Core Contributor</t>
        </is>
      </c>
      <c r="AC113" s="66" t="n"/>
      <c r="AD113" s="66" t="n"/>
      <c r="AE113" s="66" t="inlineStr">
        <is>
          <t>Yes</t>
        </is>
      </c>
      <c r="AF113" s="66" t="n"/>
      <c r="AG113" s="66" t="n"/>
      <c r="AH113" s="66" t="inlineStr">
        <is>
          <t>Project Manager</t>
        </is>
      </c>
      <c r="AI113" s="66" t="inlineStr">
        <is>
          <t>No</t>
        </is>
      </c>
      <c r="AJ113" s="66" t="inlineStr">
        <is>
          <t>Agile/Scrum &amp; PMP fundamentals; risk &amp; stakeholder management; estimation; reporting/governance tools</t>
        </is>
      </c>
      <c r="AK113" s="66" t="inlineStr">
        <is>
          <t>Transition to leadership: people management &amp; delegation, mentoring/coaching, project ownership &amp; stakeholder management, prioritisation under ambiguity, presentation &amp; influence skills</t>
        </is>
      </c>
      <c r="AL113" s="66" t="n"/>
      <c r="AM113" s="18"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AN113" s="19" t="n"/>
      <c r="AO113" s="19" t="n"/>
      <c r="AP113" s="19" t="inlineStr">
        <is>
          <t>Project Manager</t>
        </is>
      </c>
      <c r="AQ113" s="19" t="n"/>
    </row>
    <row r="114" ht="80" customHeight="1">
      <c r="A114" s="117" t="inlineStr">
        <is>
          <t>◂ Back</t>
        </is>
      </c>
      <c r="B114" s="17" t="inlineStr">
        <is>
          <t>Mapped</t>
        </is>
      </c>
      <c r="C114" s="59" t="inlineStr">
        <is>
          <t>CARBON</t>
        </is>
      </c>
      <c r="D114" s="17" t="inlineStr">
        <is>
          <t>IRIS0662</t>
        </is>
      </c>
      <c r="E114" s="17" t="inlineStr">
        <is>
          <t>Harshal Shah</t>
        </is>
      </c>
      <c r="F114" s="17" t="inlineStr">
        <is>
          <t>Support</t>
        </is>
      </c>
      <c r="G114" s="17" t="inlineStr">
        <is>
          <t>Support Lead</t>
        </is>
      </c>
      <c r="H114" s="17" t="inlineStr">
        <is>
          <t>Employee</t>
        </is>
      </c>
      <c r="I114" s="17" t="inlineStr">
        <is>
          <t>Active</t>
        </is>
      </c>
      <c r="J114" s="118" t="n">
        <v>40686</v>
      </c>
      <c r="K114" s="17" t="inlineStr">
        <is>
          <t>Suman Adhikary</t>
        </is>
      </c>
      <c r="L114" s="17" t="inlineStr">
        <is>
          <t>Global.</t>
        </is>
      </c>
      <c r="M114" s="67" t="inlineStr">
        <is>
          <t>0 years, 0 months, 0 days</t>
        </is>
      </c>
      <c r="N114" s="68" t="inlineStr">
        <is>
          <t>15 years, 3 months, 2 days</t>
        </is>
      </c>
      <c r="O114" s="68" t="inlineStr">
        <is>
          <t>15 years, 0 months, 28 days</t>
        </is>
      </c>
      <c r="P114" s="68" t="inlineStr">
        <is>
          <t>B.Com</t>
        </is>
      </c>
      <c r="Q114" s="68" t="inlineStr">
        <is>
          <t>Domain Support</t>
        </is>
      </c>
      <c r="R114" s="82" t="n">
        <v>20</v>
      </c>
      <c r="S114" s="83"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T114" s="83"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U114" s="83"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V114" s="83"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W114" s="83" t="inlineStr">
        <is>
          <t>• Key challenges: Cross-team dependencies; lack of AI · tooling; use of multiple RDPs.
• Support required: More automation and streamlined processes.</t>
        </is>
      </c>
      <c r="X114" s="83" t="inlineStr">
        <is>
          <t>Complexity &amp; Expertise: B1: Domain support and critical escalations; ensures regulatory filings are accurate and on time → matches the start
Autonomy &amp; Decision: B1: Decides priorities, coordinates other teams, makes calls on escalations for the team → matches the start
Accountability &amp; Impact: B1: Fully responsible for resolutions and customer communication; manages a four-person team → matches the start
Leadership &amp; Strategy: B1: States he manages the team and handles its escalations; four reports → matches the start</t>
        </is>
      </c>
      <c r="Y114" s="65" t="n"/>
      <c r="Z114" s="66" t="n">
        <v>4</v>
      </c>
      <c r="AA114" s="66" t="inlineStr">
        <is>
          <t>Medium</t>
        </is>
      </c>
      <c r="AB114" s="66" t="inlineStr">
        <is>
          <t>High Impact / Growth Talent</t>
        </is>
      </c>
      <c r="AC114" s="66" t="n"/>
      <c r="AD114" s="66" t="n"/>
      <c r="AE114" s="66" t="inlineStr">
        <is>
          <t>Yes</t>
        </is>
      </c>
      <c r="AF114" s="66" t="inlineStr">
        <is>
          <t>Nelson Paul</t>
        </is>
      </c>
      <c r="AG114" s="66" t="n"/>
      <c r="AH114" s="66" t="inlineStr">
        <is>
          <t>Sr. Manager - Customer Support</t>
        </is>
      </c>
      <c r="AI114" s="66" t="inlineStr">
        <is>
          <t>Yes</t>
        </is>
      </c>
      <c r="AJ114" s="66" t="inlineStr">
        <is>
          <t>Customer success methods; communication &amp; de-escalation; People management: goal-setting &amp; feedback, 1:1 coaching, performance conversations</t>
        </is>
      </c>
      <c r="AK114" s="66" t="inlineStr">
        <is>
          <t>Leadership development: strategic thinking, cross-functional influence, financial/business acumen, succession &amp; talent development, change management, client  communication</t>
        </is>
      </c>
      <c r="AL114" s="66" t="inlineStr">
        <is>
          <t>Title to be standardized to:: Sr. Manager - Customer Support</t>
        </is>
      </c>
      <c r="AM114"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AN114" s="19" t="n"/>
      <c r="AO114" s="19" t="n"/>
      <c r="AP114" s="19" t="inlineStr">
        <is>
          <t>Leads L1 Support</t>
        </is>
      </c>
      <c r="AQ114" s="19" t="n"/>
    </row>
    <row r="115" ht="80" customHeight="1">
      <c r="A115" s="117" t="inlineStr">
        <is>
          <t>◂ Back</t>
        </is>
      </c>
      <c r="B115" s="17" t="inlineStr">
        <is>
          <t>Mapped</t>
        </is>
      </c>
      <c r="C115" s="59" t="inlineStr">
        <is>
          <t>CARBON</t>
        </is>
      </c>
      <c r="D115" s="17" t="inlineStr">
        <is>
          <t>IRIS2081</t>
        </is>
      </c>
      <c r="E115" s="17" t="inlineStr">
        <is>
          <t>Chandra Sekhar Sahu</t>
        </is>
      </c>
      <c r="F115" s="17" t="inlineStr">
        <is>
          <t>Support</t>
        </is>
      </c>
      <c r="G115" s="17" t="inlineStr">
        <is>
          <t>Executive- Customer Support</t>
        </is>
      </c>
      <c r="H115" s="17" t="inlineStr">
        <is>
          <t>Employee</t>
        </is>
      </c>
      <c r="I115" s="17" t="inlineStr">
        <is>
          <t>Active</t>
        </is>
      </c>
      <c r="J115" s="118" t="n">
        <v>44893</v>
      </c>
      <c r="K115" s="17" t="inlineStr">
        <is>
          <t>Harshal Shah</t>
        </is>
      </c>
      <c r="L115" s="17" t="inlineStr">
        <is>
          <t>Global.</t>
        </is>
      </c>
      <c r="M115" s="67" t="inlineStr">
        <is>
          <t>1 years, 8 months, 0 days</t>
        </is>
      </c>
      <c r="N115" s="68" t="inlineStr">
        <is>
          <t>3 years, 8 months, 28 days</t>
        </is>
      </c>
      <c r="O115" s="68" t="inlineStr">
        <is>
          <t>5 years, 2 months, 23 days</t>
        </is>
      </c>
      <c r="P115" s="68" t="inlineStr">
        <is>
          <t>B.Com</t>
        </is>
      </c>
      <c r="Q115" s="68" t="inlineStr">
        <is>
          <t>Domain Support</t>
        </is>
      </c>
      <c r="R115" s="82" t="n">
        <v>20</v>
      </c>
      <c r="S115" s="83"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T115" s="83"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U115" s="83"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V115" s="83" t="inlineStr">
        <is>
          <t>• Development priorities: Wants complete XBRL knowledge to move into the next role.
• Learning and Development Need: Building complete product knowledge by learning from seniors, asking questions, and practising regularly cited as making a difference.</t>
        </is>
      </c>
      <c r="W115" s="83" t="inlineStr">
        <is>
          <t>• Key challenges: Slow laptop; using RDP.
• Support required: Training sessions arranged for product knowledge and personal development.</t>
        </is>
      </c>
      <c r="X115" s="83" t="inlineStr">
        <is>
          <t>Complexity &amp; Expertise: A3: Researches and troubleshoots DM platform issues, tests platform, suggests features; HTML and XBRL knowledge → moved up 0.5
Autonomy &amp; Decision: A2: Researches and resolves issues independently; no wider decisions stated → matches the start
Accountability &amp; Impact: A2: Correctness of own resolutions to clients and internal teams → matches the start
Leadership &amp; Strategy: A1: No guidance of others described → matches the start</t>
        </is>
      </c>
      <c r="Y115" s="65" t="n"/>
      <c r="Z115" s="66" t="n">
        <v>3</v>
      </c>
      <c r="AA115" s="66" t="inlineStr">
        <is>
          <t>Medium</t>
        </is>
      </c>
      <c r="AB115" s="66" t="inlineStr">
        <is>
          <t>Trusted Professional</t>
        </is>
      </c>
      <c r="AC115" s="66" t="n"/>
      <c r="AD115" s="66" t="n"/>
      <c r="AE115" s="66" t="n"/>
      <c r="AF115" s="66" t="n"/>
      <c r="AG115" s="66" t="n"/>
      <c r="AH115" s="66" t="inlineStr">
        <is>
          <t>Customer Support Specialist</t>
        </is>
      </c>
      <c r="AI115" s="66" t="inlineStr">
        <is>
          <t>Yes</t>
        </is>
      </c>
      <c r="AJ115" s="66" t="inlineStr">
        <is>
          <t>Customer success methods; communication &amp; de-escalation; product/domain depth; ticketing &amp; SLA tools</t>
        </is>
      </c>
      <c r="AK115" s="66" t="inlineStr">
        <is>
          <t>Transition to leadership: people management &amp; delegation, mentoring/coaching, project ownership &amp; stakeholder management, prioritisation under ambiguity, presentation &amp; influence skills</t>
        </is>
      </c>
      <c r="AL115" s="66" t="inlineStr">
        <is>
          <t>Title to be changed to Customer Support Specialist</t>
        </is>
      </c>
      <c r="AM115"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AN115" s="19" t="n"/>
      <c r="AO115" s="19" t="n"/>
      <c r="AP115" s="19" t="inlineStr">
        <is>
          <t>L1 support</t>
        </is>
      </c>
      <c r="AQ115" s="19" t="n"/>
    </row>
    <row r="116" ht="80" customHeight="1">
      <c r="A116" s="117" t="inlineStr">
        <is>
          <t>◂ Back</t>
        </is>
      </c>
      <c r="B116" s="17" t="inlineStr">
        <is>
          <t>Mapped</t>
        </is>
      </c>
      <c r="C116" s="59" t="inlineStr">
        <is>
          <t>CARBON</t>
        </is>
      </c>
      <c r="D116" s="17" t="inlineStr">
        <is>
          <t>IRIS1951</t>
        </is>
      </c>
      <c r="E116" s="17" t="inlineStr">
        <is>
          <t>Kiran Pawar</t>
        </is>
      </c>
      <c r="F116" s="17" t="inlineStr">
        <is>
          <t>Support</t>
        </is>
      </c>
      <c r="G116" s="17" t="inlineStr">
        <is>
          <t>Executive- Product Support</t>
        </is>
      </c>
      <c r="H116" s="17" t="inlineStr">
        <is>
          <t>Employee</t>
        </is>
      </c>
      <c r="I116" s="17" t="inlineStr">
        <is>
          <t>Active</t>
        </is>
      </c>
      <c r="J116" s="118" t="n">
        <v>44445</v>
      </c>
      <c r="K116" s="17" t="inlineStr">
        <is>
          <t>Harshal Shah</t>
        </is>
      </c>
      <c r="L116" s="17" t="inlineStr">
        <is>
          <t>Global.</t>
        </is>
      </c>
      <c r="M116" s="67" t="inlineStr">
        <is>
          <t>3 years, 7 months, 0 days</t>
        </is>
      </c>
      <c r="N116" s="68" t="inlineStr">
        <is>
          <t>4 years, 11 months, 19 days</t>
        </is>
      </c>
      <c r="O116" s="68" t="inlineStr">
        <is>
          <t>8 years, 4 months, 14 days</t>
        </is>
      </c>
      <c r="P116" s="68" t="inlineStr">
        <is>
          <t>B.Com</t>
        </is>
      </c>
      <c r="Q116" s="68" t="inlineStr">
        <is>
          <t>Domain Support</t>
        </is>
      </c>
      <c r="R116" s="82" t="n">
        <v>20</v>
      </c>
      <c r="S116" s="83"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T116" s="83"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U116" s="83"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V116" s="83" t="inlineStr">
        <is>
          <t>• Development priorities: Wants faster collaboration and response from dependent teams, and stronger product-process knowledge and proactive communication skills.</t>
        </is>
      </c>
      <c r="W116" s="83" t="inlineStr">
        <is>
          <t>• Key challenges: Dependency on other teams; supporting new DM product features.
• Support required: Faster collaboration and response from dependent teams.</t>
        </is>
      </c>
      <c r="X116" s="83" t="inlineStr">
        <is>
          <t>Complexity &amp; Expertise: A3: own survey / KRA answers · summarised by the rater; not quoted → moved up 0.5
Autonomy &amp; Decision: A3: Handles client requests independently; goes to team lead only on escalation → moved up 0.5
Accountability &amp; Impact: A3: Answerable for requirements passed to Product and high-priority client tickets → moved down 0.5
Leadership &amp; Strategy: A1: Writes knowledge-base articles; no guidance of others described despite one report → moved down 1</t>
        </is>
      </c>
      <c r="Y116" s="65" t="n"/>
      <c r="Z116" s="66" t="n">
        <v>4</v>
      </c>
      <c r="AA116" s="66" t="inlineStr">
        <is>
          <t>Medium</t>
        </is>
      </c>
      <c r="AB116" s="66" t="inlineStr">
        <is>
          <t>High Impact / Growth Talent</t>
        </is>
      </c>
      <c r="AC116" s="66" t="n"/>
      <c r="AD116" s="66" t="inlineStr">
        <is>
          <t>No</t>
        </is>
      </c>
      <c r="AE116" s="66" t="inlineStr">
        <is>
          <t>Yes</t>
        </is>
      </c>
      <c r="AF116" s="66" t="n"/>
      <c r="AG116" s="66" t="n"/>
      <c r="AH116" s="66" t="inlineStr">
        <is>
          <t>Senior Customer Support Specialist</t>
        </is>
      </c>
      <c r="AI116" s="66" t="inlineStr">
        <is>
          <t>Yes</t>
        </is>
      </c>
      <c r="AJ116" s="66" t="inlineStr">
        <is>
          <t>Customer success methods; communication &amp; de-escalation; product/domain depth; ticketing &amp; SLA tools | People management: goal-setting &amp; feedback, 1:1 coaching, performance conversations</t>
        </is>
      </c>
      <c r="AK116" s="66" t="inlineStr">
        <is>
          <t>Leadership development: strategic thinking, cross-functional influence, financial/business acumen, succession &amp; talent development, change management, executive communication</t>
        </is>
      </c>
      <c r="AL116" s="66" t="inlineStr">
        <is>
          <t>IC Role - Not a MANAGER, He should take up additional responsibilities. Title to be standardized to: Sr.Customer Support Specialist</t>
        </is>
      </c>
      <c r="AM116"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AN116" s="19" t="n"/>
      <c r="AO116" s="19" t="n"/>
      <c r="AP116" s="19" t="inlineStr">
        <is>
          <t>L1 support</t>
        </is>
      </c>
      <c r="AQ116" s="19" t="n"/>
    </row>
    <row r="117" ht="80" customHeight="1">
      <c r="A117" s="117" t="inlineStr">
        <is>
          <t>◂ Back</t>
        </is>
      </c>
      <c r="B117" s="17" t="inlineStr">
        <is>
          <t>Mapped</t>
        </is>
      </c>
      <c r="C117" s="59" t="inlineStr">
        <is>
          <t>CARBON</t>
        </is>
      </c>
      <c r="D117" s="17" t="inlineStr">
        <is>
          <t>IRIS2346</t>
        </is>
      </c>
      <c r="E117" s="17" t="inlineStr">
        <is>
          <t>Ravindra Kanojiya</t>
        </is>
      </c>
      <c r="F117" s="17" t="inlineStr">
        <is>
          <t>Support</t>
        </is>
      </c>
      <c r="G117" s="17" t="inlineStr">
        <is>
          <t>Client Support Executive</t>
        </is>
      </c>
      <c r="H117" s="17" t="inlineStr">
        <is>
          <t>Employee</t>
        </is>
      </c>
      <c r="I117" s="17" t="inlineStr">
        <is>
          <t>Active</t>
        </is>
      </c>
      <c r="J117" s="118" t="n">
        <v>45719</v>
      </c>
      <c r="K117" s="17" t="inlineStr">
        <is>
          <t>Kiran Pawar</t>
        </is>
      </c>
      <c r="L117" s="17" t="inlineStr">
        <is>
          <t>Global.</t>
        </is>
      </c>
      <c r="M117" s="67" t="inlineStr">
        <is>
          <t>6 years, 8 months, 0 days</t>
        </is>
      </c>
      <c r="N117" s="68" t="inlineStr">
        <is>
          <t>1 years, 5 months, 22 days</t>
        </is>
      </c>
      <c r="O117" s="68" t="inlineStr">
        <is>
          <t>7 years, 11 months, 17 days</t>
        </is>
      </c>
      <c r="P117" s="68" t="inlineStr">
        <is>
          <t>MBA</t>
        </is>
      </c>
      <c r="Q117" s="68" t="inlineStr">
        <is>
          <t>Domain Support</t>
        </is>
      </c>
      <c r="R117" s="82" t="n">
        <v>20</v>
      </c>
      <c r="S117" s="83"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T117" s="83"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U117" s="83"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V117" s="83" t="inlineStr">
        <is>
          <t>• Development priorities: Wants better training, and a stronger understanding of processes, tools, and tagging requirements, to move into the next role.</t>
        </is>
      </c>
      <c r="W117" s="83" t="inlineStr">
        <is>
          <t>• Key challenges: Slow laptop performance; RAM upgrade needed; new tools; evolving XBRL requirements; shifting priorities; product upgrades · DM and Carbon; new SEC form types; using RDP.
• Support required: Fixed roles and responsibilities; better training.</t>
        </is>
      </c>
      <c r="X117" s="83" t="inlineStr">
        <is>
          <t>Complexity &amp; Expertise: A2: Handles known issues on DM and Carbon; checks prior SEC filings for tagging styles → matches the start
Autonomy &amp; Decision: A2: Handles known issues; coordinates with Product team for others → matches the start
Accountability &amp; Impact: A2: Timely responses to client queries; errors matter at filing deadlines → matches the start
Leadership &amp; Strategy: A1: No guidance of others described → matches the start</t>
        </is>
      </c>
      <c r="Y117" s="65" t="n"/>
      <c r="Z117" s="66" t="n">
        <v>3</v>
      </c>
      <c r="AA117" s="66" t="inlineStr">
        <is>
          <t>Low</t>
        </is>
      </c>
      <c r="AB117" s="66" t="inlineStr">
        <is>
          <t>Core Contributor</t>
        </is>
      </c>
      <c r="AC117" s="66" t="n"/>
      <c r="AD117" s="66" t="n"/>
      <c r="AE117" s="66" t="n"/>
      <c r="AF117" s="66" t="n"/>
      <c r="AG117" s="66" t="n"/>
      <c r="AH117" s="66" t="inlineStr">
        <is>
          <t>Customer Support Specialist</t>
        </is>
      </c>
      <c r="AI117" s="66" t="inlineStr">
        <is>
          <t>Yes</t>
        </is>
      </c>
      <c r="AJ117" s="66" t="inlineStr">
        <is>
          <t>Customer success methods; communication &amp; de-escalation; product/domain depth; ticketing &amp; SLA tools</t>
        </is>
      </c>
      <c r="AK117" s="66" t="inlineStr">
        <is>
          <t>Transition to leadership: people management &amp; delegation, mentoring/coaching, project ownership &amp; stakeholder management, prioritisation under ambiguity, presentation &amp; influence skills</t>
        </is>
      </c>
      <c r="AL117" s="66" t="inlineStr">
        <is>
          <t>Title to be standardized to: Customer Support Specialist</t>
        </is>
      </c>
      <c r="AM117"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AN117" s="19" t="n"/>
      <c r="AO117" s="19" t="n"/>
      <c r="AP117" s="19" t="inlineStr">
        <is>
          <t>L1 support</t>
        </is>
      </c>
      <c r="AQ117" s="19" t="n"/>
    </row>
    <row r="118" ht="80" customHeight="1">
      <c r="A118" s="117" t="inlineStr">
        <is>
          <t>◂ Back</t>
        </is>
      </c>
      <c r="B118" s="17" t="inlineStr">
        <is>
          <t>Mapped</t>
        </is>
      </c>
      <c r="C118" s="59" t="inlineStr">
        <is>
          <t>CARBON</t>
        </is>
      </c>
      <c r="D118" s="17" t="inlineStr">
        <is>
          <t>IRIS0341</t>
        </is>
      </c>
      <c r="E118" s="17" t="inlineStr">
        <is>
          <t>Nelson Paul Koonan</t>
        </is>
      </c>
      <c r="F118" s="17" t="inlineStr">
        <is>
          <t>Support</t>
        </is>
      </c>
      <c r="G118" s="17" t="inlineStr">
        <is>
          <t>Client Solutions Executive</t>
        </is>
      </c>
      <c r="H118" s="17" t="inlineStr">
        <is>
          <t>Employee</t>
        </is>
      </c>
      <c r="I118" s="17" t="inlineStr">
        <is>
          <t>Active</t>
        </is>
      </c>
      <c r="J118" s="118" t="n">
        <v>40329</v>
      </c>
      <c r="K118" s="17" t="inlineStr">
        <is>
          <t>Harshal Shah</t>
        </is>
      </c>
      <c r="L118" s="17" t="inlineStr">
        <is>
          <t>Global.</t>
        </is>
      </c>
      <c r="M118" s="67" t="inlineStr">
        <is>
          <t>0 years, 0 months, 0 days</t>
        </is>
      </c>
      <c r="N118" s="68" t="inlineStr">
        <is>
          <t>16 years, 2 months, 25 days</t>
        </is>
      </c>
      <c r="O118" s="68" t="inlineStr">
        <is>
          <t>16 years, 0 months, 20 days</t>
        </is>
      </c>
      <c r="P118" s="68" t="inlineStr">
        <is>
          <t>B.Com</t>
        </is>
      </c>
      <c r="Q118" s="68" t="inlineStr">
        <is>
          <t>Domain Support</t>
        </is>
      </c>
      <c r="R118" s="82" t="n">
        <v>20</v>
      </c>
      <c r="S118" s="83"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T118" s="83"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U118" s="83"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V118" s="83" t="inlineStr">
        <is>
          <t>• Development priorities: Wants in-depth product knowledge, more advanced technical skills, and man-management exposure to move into the next role.</t>
        </is>
      </c>
      <c r="W118" s="83" t="inlineStr">
        <is>
          <t>• Key challenges: System issues; needing a RAM upgrade; cross-team dependency; product upgrades.
• Support required: More fixed/defined roles and responsibilities.</t>
        </is>
      </c>
      <c r="X118" s="83" t="inlineStr">
        <is>
          <t>Complexity &amp; Expertise: A2: Handles support requests by chat, email and calls; prepares ticket stats reports; basic XBRL → matches the start
Autonomy &amp; Decision: A2: own survey / KRA answers · summarised by the rater; not quoted → moved down 0.5
Accountability &amp; Impact: A2: own survey / KRA answers · summarised by the rater; not quoted → moved down 1
Leadership &amp; Strategy: A3: Lists mentoring the team as a main responsibility; two reports → moved down 0.5</t>
        </is>
      </c>
      <c r="Y118" s="65" t="n"/>
      <c r="Z118" s="66" t="n">
        <v>3</v>
      </c>
      <c r="AA118" s="66" t="inlineStr">
        <is>
          <t>Medium</t>
        </is>
      </c>
      <c r="AB118" s="66" t="inlineStr">
        <is>
          <t>High Impact / Growth Talent</t>
        </is>
      </c>
      <c r="AC118" s="66" t="n"/>
      <c r="AD118" s="66" t="inlineStr">
        <is>
          <t>No</t>
        </is>
      </c>
      <c r="AE118" s="66" t="inlineStr">
        <is>
          <t>Yes</t>
        </is>
      </c>
      <c r="AF118" s="66" t="n"/>
      <c r="AG118" s="66" t="n"/>
      <c r="AH118" s="66" t="inlineStr">
        <is>
          <t>Customer Support Lead</t>
        </is>
      </c>
      <c r="AI118" s="66" t="inlineStr">
        <is>
          <t>Yes</t>
        </is>
      </c>
      <c r="AJ118" s="66" t="inlineStr">
        <is>
          <t>Customer success methods; communication &amp; de-escalation; product/domain depth; ticketing &amp; SLA tools | People management: goal-setting &amp; feedback, 1:1 coaching, performance conversations</t>
        </is>
      </c>
      <c r="AK118" s="66" t="inlineStr">
        <is>
          <t>Leadership development: strategic thinking, cross-functional influence, financial/business acumen, succession &amp; talent development, change management, executive communication, Client conversations</t>
        </is>
      </c>
      <c r="AL118" s="66" t="inlineStr">
        <is>
          <t>IC Role - Not a MANAGER, He should take up additional responsibilities. Title to be standardized to: Customer Support Lead</t>
        </is>
      </c>
      <c r="AM118"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AN118" s="19" t="n"/>
      <c r="AO118" s="19" t="n"/>
      <c r="AP118" s="19" t="inlineStr">
        <is>
          <t>L1 support</t>
        </is>
      </c>
      <c r="AQ118" s="19" t="n"/>
    </row>
    <row r="119" ht="80" customHeight="1">
      <c r="A119" s="117" t="inlineStr">
        <is>
          <t>◂ Back</t>
        </is>
      </c>
      <c r="B119" s="17" t="inlineStr">
        <is>
          <t>Mapped</t>
        </is>
      </c>
      <c r="C119" s="59" t="inlineStr">
        <is>
          <t>CARBON</t>
        </is>
      </c>
      <c r="D119" s="17" t="inlineStr">
        <is>
          <t>IRIS2331</t>
        </is>
      </c>
      <c r="E119" s="17" t="inlineStr">
        <is>
          <t>Pritam Kadam</t>
        </is>
      </c>
      <c r="F119" s="17" t="inlineStr">
        <is>
          <t>Support</t>
        </is>
      </c>
      <c r="G119" s="17" t="inlineStr">
        <is>
          <t>Client Support Executive</t>
        </is>
      </c>
      <c r="H119" s="17" t="inlineStr">
        <is>
          <t>Employee</t>
        </is>
      </c>
      <c r="I119" s="17" t="inlineStr">
        <is>
          <t>Active</t>
        </is>
      </c>
      <c r="J119" s="118" t="n">
        <v>45663</v>
      </c>
      <c r="K119" s="17" t="inlineStr">
        <is>
          <t>Nelson Paul Koonan</t>
        </is>
      </c>
      <c r="L119" s="17" t="inlineStr">
        <is>
          <t>Global.</t>
        </is>
      </c>
      <c r="M119" s="67" t="inlineStr">
        <is>
          <t>4 years, 0 months, 0 days</t>
        </is>
      </c>
      <c r="N119" s="68" t="inlineStr">
        <is>
          <t>1 years, 7 months, 19 days</t>
        </is>
      </c>
      <c r="O119" s="68" t="inlineStr">
        <is>
          <t>5 years, 5 months, 14 days</t>
        </is>
      </c>
      <c r="P119" s="68" t="inlineStr">
        <is>
          <t>MBA</t>
        </is>
      </c>
      <c r="Q119" s="68" t="inlineStr">
        <is>
          <t>Domain Support</t>
        </is>
      </c>
      <c r="R119" s="82" t="n">
        <v>20</v>
      </c>
      <c r="S119" s="83"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T119" s="83" t="inlineStr">
        <is>
          <t>• Key responsibilities include: Resolving common issues.
• How measured: No input received.</t>
        </is>
      </c>
      <c r="U119" s="83" t="inlineStr">
        <is>
          <t>• Current capabilities: No input received.
• Tools / software used: Faveo.
• Workload: Rated a manageable load · 2/5 in a typical week.</t>
        </is>
      </c>
      <c r="V119" s="83" t="inlineStr">
        <is>
          <t>• Learning and Development Need: No input received.</t>
        </is>
      </c>
      <c r="W119" s="83" t="inlineStr">
        <is>
          <t>• Key challenges: Slow laptop.
• Support required: No input received.</t>
        </is>
      </c>
      <c r="X119" s="83" t="inlineStr">
        <is>
          <t>Complexity &amp; Expertise: A2: First-line support: troubleshoots L1 product issues and follows up escalated tickets → matches the start
Autonomy &amp; Decision: A2: Troubleshoots L1 issues and updates tickets without approval; escalates to L2/Product → matches the start
Accountability &amp; Impact: A2: Timely resolution of own tickets, SLAs and follow-up on escalations → matches the start
Leadership &amp; Strategy: A1: No guidance of others described → matches the start</t>
        </is>
      </c>
      <c r="Y119" s="65" t="n"/>
      <c r="Z119" s="66" t="n">
        <v>3</v>
      </c>
      <c r="AA119" s="66" t="inlineStr">
        <is>
          <t>Medium</t>
        </is>
      </c>
      <c r="AB119" s="66" t="inlineStr">
        <is>
          <t>Core Contributor</t>
        </is>
      </c>
      <c r="AC119" s="66" t="n"/>
      <c r="AD119" s="66" t="n"/>
      <c r="AE119" s="66" t="n"/>
      <c r="AF119" s="66" t="n"/>
      <c r="AG119" s="66" t="n"/>
      <c r="AH119" s="66" t="inlineStr">
        <is>
          <t>Customer Support Specialist</t>
        </is>
      </c>
      <c r="AI119" s="66" t="inlineStr">
        <is>
          <t>Yes</t>
        </is>
      </c>
      <c r="AJ119" s="66" t="inlineStr">
        <is>
          <t>Customer success methods; communication &amp; de-escalation; product/domain depth; ticketing &amp; SLA tools</t>
        </is>
      </c>
      <c r="AK119" s="66" t="inlineStr">
        <is>
          <t>Transition to leadership: people management &amp; delegation, mentoring/coaching, project ownership &amp; stakeholder management, prioritisation under ambiguity, presentation &amp; influence skills</t>
        </is>
      </c>
      <c r="AL119" s="66" t="inlineStr">
        <is>
          <t>Title to be standardized to: Customer Support Specialist</t>
        </is>
      </c>
      <c r="AM119"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AN119" s="19" t="n"/>
      <c r="AO119" s="19" t="n"/>
      <c r="AP119" s="19" t="inlineStr">
        <is>
          <t>L1 support</t>
        </is>
      </c>
      <c r="AQ119" s="19" t="n"/>
    </row>
    <row r="120" ht="80" customHeight="1">
      <c r="A120" s="117" t="inlineStr">
        <is>
          <t>◂ Back</t>
        </is>
      </c>
      <c r="B120" s="17" t="inlineStr">
        <is>
          <t>Mapped</t>
        </is>
      </c>
      <c r="C120" s="59" t="inlineStr">
        <is>
          <t>CARBON</t>
        </is>
      </c>
      <c r="D120" s="17" t="inlineStr">
        <is>
          <t>IRIS2494</t>
        </is>
      </c>
      <c r="E120" s="17" t="inlineStr">
        <is>
          <t>Shruti Samant</t>
        </is>
      </c>
      <c r="F120" s="17" t="inlineStr">
        <is>
          <t>Support</t>
        </is>
      </c>
      <c r="G120" s="17" t="inlineStr">
        <is>
          <t>Executive- Customer Support</t>
        </is>
      </c>
      <c r="H120" s="17" t="inlineStr">
        <is>
          <t>Employee</t>
        </is>
      </c>
      <c r="I120" s="17" t="inlineStr">
        <is>
          <t>Active</t>
        </is>
      </c>
      <c r="J120" s="118" t="n">
        <v>46097</v>
      </c>
      <c r="K120" s="17" t="inlineStr">
        <is>
          <t>Nelson Paul Koonan</t>
        </is>
      </c>
      <c r="L120" s="17" t="inlineStr">
        <is>
          <t>Global.</t>
        </is>
      </c>
      <c r="M120" s="67" t="inlineStr">
        <is>
          <t>3 years, 0 months, 0 days</t>
        </is>
      </c>
      <c r="N120" s="68" t="inlineStr">
        <is>
          <t>0 years, 5 months, 9 days</t>
        </is>
      </c>
      <c r="O120" s="68" t="inlineStr">
        <is>
          <t>3 years, 3 months, 4 days</t>
        </is>
      </c>
      <c r="P120" s="68" t="inlineStr">
        <is>
          <t>PGDM</t>
        </is>
      </c>
      <c r="Q120" s="68" t="inlineStr">
        <is>
          <t>Domain Support</t>
        </is>
      </c>
      <c r="R120" s="82" t="n">
        <v>19</v>
      </c>
      <c r="S120" s="83"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T120" s="83"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U120" s="83"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V120" s="83" t="inlineStr">
        <is>
          <t>• Development priorities: Wants advanced product knowledge, technical skills, and leadership experience to move into the next role.</t>
        </is>
      </c>
      <c r="W120" s="83" t="inlineStr">
        <is>
          <t>• Key challenges: Unclear issue details; changing customer requirements; new platform features.
• Support required: Automating routine responses and ticket categorization; balancing speed and accuracy.</t>
        </is>
      </c>
      <c r="X120" s="83" t="inlineStr">
        <is>
          <t>Complexity &amp; Expertise: A2: First-level support: handles tickets and resolves issues using platform knowledge → matches the start
Autonomy &amp; Decision: A2: Prioritises tickets; no other decisions stated → matches the start
Accountability &amp; Impact: A2: own survey / KRA answers · summarised by the rater; not quoted → matches the start
Leadership &amp; Strategy: A1: No guidance of others described → matches the start</t>
        </is>
      </c>
      <c r="Y120" s="65" t="n"/>
      <c r="Z120" s="66" t="n">
        <v>2</v>
      </c>
      <c r="AA120" s="66" t="inlineStr">
        <is>
          <t>Medium</t>
        </is>
      </c>
      <c r="AB120" s="66" t="inlineStr">
        <is>
          <t>Emerging Talent</t>
        </is>
      </c>
      <c r="AC120" s="66" t="n"/>
      <c r="AD120" s="66" t="n"/>
      <c r="AE120" s="66" t="n"/>
      <c r="AF120" s="66" t="n"/>
      <c r="AG120" s="66" t="n"/>
      <c r="AH120" s="66" t="inlineStr">
        <is>
          <t>Customer Support Associate</t>
        </is>
      </c>
      <c r="AI120" s="66" t="inlineStr">
        <is>
          <t>Yes</t>
        </is>
      </c>
      <c r="AJ120" s="66" t="inlineStr">
        <is>
          <t>Communication &amp; de-escalation; product/domain depth; ticketing &amp; SLA tools</t>
        </is>
      </c>
      <c r="AK120" s="66" t="inlineStr">
        <is>
          <t>Transition to leadership: people management &amp; delegation, mentoring/coaching, project ownership &amp; stakeholder management, prioritisation under ambiguity, presentation &amp; influence skills</t>
        </is>
      </c>
      <c r="AL120" s="66" t="inlineStr">
        <is>
          <t>07/16: Joined recently. Title to be standardized to; Customer Support Associate</t>
        </is>
      </c>
      <c r="AM120"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AN120" s="19" t="n"/>
      <c r="AO120" s="19" t="n"/>
      <c r="AP120" s="19" t="inlineStr">
        <is>
          <t>L1 support</t>
        </is>
      </c>
      <c r="AQ120" s="19" t="n"/>
    </row>
    <row r="121" ht="80" customHeight="1">
      <c r="A121" s="117" t="inlineStr">
        <is>
          <t>◂ Back</t>
        </is>
      </c>
      <c r="B121" s="17" t="inlineStr">
        <is>
          <t>Mapped</t>
        </is>
      </c>
      <c r="C121" s="59" t="inlineStr">
        <is>
          <t>CARBON</t>
        </is>
      </c>
      <c r="D121" s="17" t="inlineStr">
        <is>
          <t>IRIS2096</t>
        </is>
      </c>
      <c r="E121" s="17" t="inlineStr">
        <is>
          <t>Sweety Mukherjee</t>
        </is>
      </c>
      <c r="F121" s="17" t="inlineStr">
        <is>
          <t>Support</t>
        </is>
      </c>
      <c r="G121" s="17" t="inlineStr">
        <is>
          <t>Executive- Customer Support</t>
        </is>
      </c>
      <c r="H121" s="17" t="inlineStr">
        <is>
          <t>Employee</t>
        </is>
      </c>
      <c r="I121" s="17" t="inlineStr">
        <is>
          <t>Active</t>
        </is>
      </c>
      <c r="J121" s="118" t="n">
        <v>44949</v>
      </c>
      <c r="K121" s="17" t="inlineStr">
        <is>
          <t>Harshal Shah</t>
        </is>
      </c>
      <c r="L121" s="17" t="inlineStr">
        <is>
          <t>No input received.</t>
        </is>
      </c>
      <c r="M121" s="67" t="inlineStr">
        <is>
          <t>3 years, 4 months, 0 days</t>
        </is>
      </c>
      <c r="N121" s="68" t="inlineStr">
        <is>
          <t>3 years, 7 months, 2 days</t>
        </is>
      </c>
      <c r="O121" s="68" t="inlineStr">
        <is>
          <t>6 years, 8 months, 28 days</t>
        </is>
      </c>
      <c r="P121" s="68" t="inlineStr">
        <is>
          <t>BCA</t>
        </is>
      </c>
      <c r="Q121" s="68" t="inlineStr">
        <is>
          <t>Domain Support</t>
        </is>
      </c>
      <c r="R121" s="82" t="n">
        <v>20</v>
      </c>
      <c r="S121" s="83"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T121" s="83"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U121" s="83"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V121" s="83"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W121" s="83" t="inlineStr">
        <is>
          <t>• Support required: No input received.</t>
        </is>
      </c>
      <c r="X121" s="83" t="inlineStr">
        <is>
          <t>Complexity &amp; Expertise: A2: Resolves routine customer issues and basic complaints with standard solutions; some testing → matches the start
Autonomy &amp; Decision: A2: Resolves routine issues, handles basic complaints, gives standard solutions → matches the start
Accountability &amp; Impact: A2: Timely, accurate responses on own customer complaints → matches the start
Leadership &amp; Strategy: A1: No guidance of others described → matches the start</t>
        </is>
      </c>
      <c r="Y121" s="65" t="n"/>
      <c r="Z121" s="66" t="n">
        <v>3</v>
      </c>
      <c r="AA121" s="66" t="inlineStr">
        <is>
          <t>Medium</t>
        </is>
      </c>
      <c r="AB121" s="66" t="inlineStr">
        <is>
          <t>Core Contributor</t>
        </is>
      </c>
      <c r="AC121" s="66" t="n"/>
      <c r="AD121" s="66" t="n"/>
      <c r="AE121" s="66" t="n"/>
      <c r="AF121" s="66" t="n"/>
      <c r="AG121" s="66" t="n"/>
      <c r="AH121" s="66" t="inlineStr">
        <is>
          <t>Customer Support Specialist</t>
        </is>
      </c>
      <c r="AI121" s="66" t="inlineStr">
        <is>
          <t>Yes</t>
        </is>
      </c>
      <c r="AJ121" s="66" t="inlineStr">
        <is>
          <t>Customer success methods; communication &amp; de-escalation; product/domain depth; ticketing &amp; SLA tools</t>
        </is>
      </c>
      <c r="AK121" s="66" t="inlineStr">
        <is>
          <t>Transition to leadership: people management &amp; delegation, mentoring/coaching, project ownership &amp; stakeholder management, prioritisation under ambiguity, presentation &amp; influence skills</t>
        </is>
      </c>
      <c r="AL121" s="66" t="inlineStr">
        <is>
          <t>Title to be changed to Customer Support Specialist</t>
        </is>
      </c>
      <c r="AM121" s="1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AN121" s="19" t="n"/>
      <c r="AO121" s="19" t="n"/>
      <c r="AP121" s="19" t="inlineStr">
        <is>
          <t>L1 support</t>
        </is>
      </c>
      <c r="AQ121" s="19" t="n"/>
    </row>
    <row r="122" ht="80" customHeight="1">
      <c r="A122" s="117" t="inlineStr">
        <is>
          <t>◂ Back</t>
        </is>
      </c>
      <c r="B122" s="17" t="inlineStr">
        <is>
          <t>Mapped</t>
        </is>
      </c>
      <c r="C122" s="59" t="inlineStr">
        <is>
          <t>CARBON</t>
        </is>
      </c>
      <c r="D122" s="17" t="inlineStr">
        <is>
          <t>IRIS2372</t>
        </is>
      </c>
      <c r="E122" s="17" t="inlineStr">
        <is>
          <t>Aakanksha Swaminathan</t>
        </is>
      </c>
      <c r="F122" s="17" t="inlineStr">
        <is>
          <t>Functional</t>
        </is>
      </c>
      <c r="G122" s="17" t="inlineStr">
        <is>
          <t>Functional Specialist</t>
        </is>
      </c>
      <c r="H122" s="17" t="inlineStr">
        <is>
          <t>Employee</t>
        </is>
      </c>
      <c r="I122" s="17" t="inlineStr">
        <is>
          <t>Active</t>
        </is>
      </c>
      <c r="J122" s="118" t="n">
        <v>45782</v>
      </c>
      <c r="K122" s="17" t="inlineStr">
        <is>
          <t>Suman Adhikary</t>
        </is>
      </c>
      <c r="L122" s="17" t="n"/>
      <c r="M122" s="67" t="inlineStr">
        <is>
          <t>6 years, 10 months, 0 days</t>
        </is>
      </c>
      <c r="N122" s="68" t="inlineStr">
        <is>
          <t>1 years, 3 months, 20 days</t>
        </is>
      </c>
      <c r="O122" s="68" t="inlineStr">
        <is>
          <t>7 years, 11 months, 15 days</t>
        </is>
      </c>
      <c r="P122" s="68" t="inlineStr">
        <is>
          <t>CA</t>
        </is>
      </c>
      <c r="Q122" s="68" t="inlineStr">
        <is>
          <t>CA + CE</t>
        </is>
      </c>
      <c r="R122" s="82" t="n">
        <v>16</v>
      </c>
      <c r="S122" s="83" t="n"/>
      <c r="T122" s="83" t="n"/>
      <c r="U122" s="83" t="n"/>
      <c r="V122" s="83" t="n"/>
      <c r="W122" s="83" t="n"/>
      <c r="X122" s="83" t="inlineStr">
        <is>
          <t>Complexity &amp; Expertise: B1: Names complex implementations, new-market GTM, Asia sales, partnerships; no specifics → matches the start
Autonomy &amp; Decision: B1: Claims 'Everything'; no concrete decisions named → matches the start
Accountability &amp; Impact: B2: New business and sales for Asia plus existing complex clients; states 'All' → moved up 0.5
Leadership &amp; Strategy: A3: Upskilling of department listed; 2 direct reports → moved down 0.5</t>
        </is>
      </c>
      <c r="Y122" s="65" t="n"/>
      <c r="Z122" s="66" t="n">
        <v>5</v>
      </c>
      <c r="AA122" s="66" t="inlineStr">
        <is>
          <t>High</t>
        </is>
      </c>
      <c r="AB122" s="66" t="inlineStr">
        <is>
          <t>Future Leader</t>
        </is>
      </c>
      <c r="AC122" s="66" t="n"/>
      <c r="AD122" s="66" t="n"/>
      <c r="AE122" s="66" t="n"/>
      <c r="AF122" s="66" t="n"/>
      <c r="AG122" s="66" t="n"/>
      <c r="AH122" s="66" t="inlineStr">
        <is>
          <t>Lead - GTM &amp; Strategic Initiatives</t>
        </is>
      </c>
      <c r="AI122" s="66" t="inlineStr">
        <is>
          <t>No</t>
        </is>
      </c>
      <c r="AJ122" s="66" t="inlineStr">
        <is>
          <t>Customer success methods; communication &amp; de-escalation; Team work</t>
        </is>
      </c>
      <c r="AK122" s="66" t="inlineStr">
        <is>
          <t>Transition to leadership: people management &amp; delegation, mentoring/coaching, prioritisation under ambiguity, Customer Management, influence skills</t>
        </is>
      </c>
      <c r="AL122" s="66" t="inlineStr">
        <is>
          <t>Suggested for GTM Role as additional role. Title to be standardized as : Strategic &amp; Learning Initiative Owner</t>
        </is>
      </c>
      <c r="AM122" s="18"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AN122" s="19" t="n"/>
      <c r="AO122" s="19" t="n"/>
      <c r="AP122" s="19" t="n"/>
      <c r="AQ122" s="19" t="n"/>
    </row>
    <row r="123" ht="80" customHeight="1">
      <c r="A123" s="117" t="inlineStr">
        <is>
          <t>◂ Back</t>
        </is>
      </c>
      <c r="B123" s="17" t="inlineStr">
        <is>
          <t>Mapped</t>
        </is>
      </c>
      <c r="C123" s="59" t="inlineStr">
        <is>
          <t>CARBON</t>
        </is>
      </c>
      <c r="D123" s="17" t="inlineStr">
        <is>
          <t>IRIS2510</t>
        </is>
      </c>
      <c r="E123" s="17" t="inlineStr">
        <is>
          <t>Chirag Shah</t>
        </is>
      </c>
      <c r="F123" s="17" t="inlineStr">
        <is>
          <t>Functional</t>
        </is>
      </c>
      <c r="G123" s="17" t="inlineStr">
        <is>
          <t>Functional Specialist</t>
        </is>
      </c>
      <c r="H123" s="17" t="inlineStr">
        <is>
          <t>Employee</t>
        </is>
      </c>
      <c r="I123" s="17" t="inlineStr">
        <is>
          <t>Active</t>
        </is>
      </c>
      <c r="J123" s="118" t="n">
        <v>46125</v>
      </c>
      <c r="K123" s="17" t="inlineStr">
        <is>
          <t>Aakanksha Swaminathan</t>
        </is>
      </c>
      <c r="L123" s="17" t="inlineStr">
        <is>
          <t>EU and India.</t>
        </is>
      </c>
      <c r="M123" s="67" t="inlineStr">
        <is>
          <t>4 years, 0 months, 0 days</t>
        </is>
      </c>
      <c r="N123" s="68" t="inlineStr">
        <is>
          <t>0 years, 4 months, 12 days</t>
        </is>
      </c>
      <c r="O123" s="68" t="inlineStr">
        <is>
          <t>4 years, 2 months, 7 days</t>
        </is>
      </c>
      <c r="P123" s="68" t="inlineStr">
        <is>
          <t>CA</t>
        </is>
      </c>
      <c r="Q123" s="68" t="inlineStr">
        <is>
          <t>CE</t>
        </is>
      </c>
      <c r="R123" s="82" t="n">
        <v>20</v>
      </c>
      <c r="S123" s="83"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T123" s="83"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U123" s="83" t="inlineStr">
        <is>
          <t>• Current capabilities: Financial knowledge; understand clients issues.
• Tools / software used: Adobe InDesign; hubspot.
• Workload: Rated a heavy load · 4/5 in a typical week.
• Judgment/way of working: Good judgement.</t>
        </is>
      </c>
      <c r="V123" s="83" t="inlineStr">
        <is>
          <t>• Development priorities: No input received.
• Learning and Development Need: Knowledge transfer; previous demo recordings. Some sort of go to manual.</t>
        </is>
      </c>
      <c r="W123" s="83" t="inlineStr">
        <is>
          <t>• Key challenges: Back 2 back meetings; last minute invite 4 call.
• Support required: Better team structure; Clear distinction of responsibilities.</t>
        </is>
      </c>
      <c r="X123" s="83" t="inlineStr">
        <is>
          <t>Complexity &amp; Expertise: A3: Understands client reporting needs, tailors DM platform demos, tests features, helps implement reports → moved down 0.5
Autonomy &amp; Decision: A3: Decides which features to focus on in demos → moved down 0.5
Accountability &amp; Impact: A3: Pre-sales demos and implementation; a poor demo can lose the conversion → moved down 0.5
Leadership &amp; Strategy: A1: No guidance of others described; only forwards client feedback → moved down 1</t>
        </is>
      </c>
      <c r="Y123" s="65" t="n"/>
      <c r="Z123" s="66" t="n">
        <v>3</v>
      </c>
      <c r="AA123" s="66" t="inlineStr">
        <is>
          <t>Medium</t>
        </is>
      </c>
      <c r="AB123" s="66" t="inlineStr">
        <is>
          <t>Core Contributor</t>
        </is>
      </c>
      <c r="AC123" s="66" t="n"/>
      <c r="AD123" s="66" t="n"/>
      <c r="AE123" s="66" t="n"/>
      <c r="AF123" s="66" t="n"/>
      <c r="AG123" s="66" t="n"/>
      <c r="AH123" s="66" t="n"/>
      <c r="AI123" s="66" t="inlineStr">
        <is>
          <t>No</t>
        </is>
      </c>
      <c r="AJ123" s="66" t="inlineStr">
        <is>
          <t>Customer success methods; communication &amp; de-escalation; product/domain depth; ticketing &amp; SLA tools</t>
        </is>
      </c>
      <c r="AK123" s="66" t="inlineStr">
        <is>
          <t>Transition to leadership: people management &amp; delegation, mentoring/coaching, project ownership &amp; stakeholder management, prioritisation under ambiguity, presentation &amp; influence skills</t>
        </is>
      </c>
      <c r="AL123" s="66" t="n"/>
      <c r="AM123" s="18"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AN123" s="19" t="n"/>
      <c r="AO123" s="19" t="n"/>
      <c r="AP123" s="19" t="inlineStr">
        <is>
          <t>Tag with Sales team to give product demo to the clients and post onboarding of customers, they help in implementation</t>
        </is>
      </c>
      <c r="AQ123" s="19" t="n"/>
    </row>
    <row r="124" ht="80" customHeight="1">
      <c r="A124" s="117" t="inlineStr">
        <is>
          <t>◂ Back</t>
        </is>
      </c>
      <c r="B124" s="17" t="inlineStr">
        <is>
          <t>Mapped</t>
        </is>
      </c>
      <c r="C124" s="59" t="inlineStr">
        <is>
          <t>CARBON</t>
        </is>
      </c>
      <c r="D124" s="17" t="inlineStr">
        <is>
          <t>IRIS2515</t>
        </is>
      </c>
      <c r="E124" s="17" t="inlineStr">
        <is>
          <t>Aashima Singh</t>
        </is>
      </c>
      <c r="F124" s="17" t="inlineStr">
        <is>
          <t>Marketing</t>
        </is>
      </c>
      <c r="G124" s="17" t="inlineStr">
        <is>
          <t>Marketing Associate</t>
        </is>
      </c>
      <c r="H124" s="17" t="inlineStr">
        <is>
          <t>Employee</t>
        </is>
      </c>
      <c r="I124" s="17" t="inlineStr">
        <is>
          <t>Active</t>
        </is>
      </c>
      <c r="J124" s="118" t="n">
        <v>46125</v>
      </c>
      <c r="K124" s="17" t="inlineStr">
        <is>
          <t>Aakanksha Swaminathan</t>
        </is>
      </c>
      <c r="L124" s="17" t="inlineStr">
        <is>
          <t>Global; global - DM.</t>
        </is>
      </c>
      <c r="M124" s="67" t="inlineStr">
        <is>
          <t>0 years, 0 months, 0 days</t>
        </is>
      </c>
      <c r="N124" s="68" t="inlineStr">
        <is>
          <t>0 years, 4 months, 12 days</t>
        </is>
      </c>
      <c r="O124" s="68" t="inlineStr">
        <is>
          <t>0 years, 2 months, 7 days</t>
        </is>
      </c>
      <c r="P124" s="68" t="inlineStr">
        <is>
          <t>MBA</t>
        </is>
      </c>
      <c r="Q124" s="68" t="inlineStr">
        <is>
          <t>Marketing</t>
        </is>
      </c>
      <c r="R124" s="82" t="n">
        <v>19</v>
      </c>
      <c r="S124" s="83"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T124" s="83"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U124" s="83" t="inlineStr">
        <is>
          <t>• Current capabilities: Domain knowledge; market knowledge.
• Tools / software used: Excel; Claude.
• Workload: Rated a heavy load · 4/5 in a typical week.
• Judgment/way of working: Time management.</t>
        </is>
      </c>
      <c r="V124" s="83" t="inlineStr">
        <is>
          <t>• Development priorities: How initiatives get greenlit and resourced, Deeper product roadmap involvement.
• Learning and Development Need: Mentoring. Better knowledge of product, market and OKRs.
• Role evolving toward: NA.</t>
        </is>
      </c>
      <c r="W124" s="83" t="inlineStr">
        <is>
          <t>• Key challenges: Waiting for approvals.
• Support required: Structured approach.</t>
        </is>
      </c>
      <c r="X124" s="83" t="inlineStr">
        <is>
          <t>Complexity &amp; Expertise: A3: Market, regulatory and competitor research turned into GTM and outreach initiatives; no concrete examples → moved up 0.5
Autonomy &amp; Decision: A2: Claims 'strategy development' and choosing what to pursue; no concrete decision named → matches the start
Accountability &amp; Impact: A2: own survey / KRA answers · summarised by the rater; not quoted → matches the start
Leadership &amp; Strategy: A2: Says builds systems so others can repeat plays; no guiding of people described → moved up 0.5</t>
        </is>
      </c>
      <c r="Y124" s="65" t="n"/>
      <c r="Z124" s="66" t="n">
        <v>3</v>
      </c>
      <c r="AA124" s="66" t="inlineStr">
        <is>
          <t>Medium</t>
        </is>
      </c>
      <c r="AB124" s="66" t="inlineStr">
        <is>
          <t>Core Contributor</t>
        </is>
      </c>
      <c r="AC124" s="66" t="n"/>
      <c r="AD124" s="66" t="n"/>
      <c r="AE124" s="66" t="n"/>
      <c r="AF124" s="66" t="n"/>
      <c r="AG124" s="66" t="n"/>
      <c r="AH124" s="66" t="inlineStr">
        <is>
          <t>Marketing Associate</t>
        </is>
      </c>
      <c r="AI124" s="66" t="inlineStr">
        <is>
          <t>No</t>
        </is>
      </c>
      <c r="AJ124" s="66" t="inlineStr">
        <is>
          <t>Digital marketing &amp; analytics; content/SEO; campaign tooling; brand &amp; creative best practices</t>
        </is>
      </c>
      <c r="AK124" s="66" t="inlineStr">
        <is>
          <t>Transition to leadership: people management &amp; delegation, mentoring/coaching, project ownership &amp; stakeholder management, prioritisation under ambiguity, presentation &amp; influence skills</t>
        </is>
      </c>
      <c r="AL124" s="66" t="inlineStr">
        <is>
          <t>Ashima's dept to be changed to Functional</t>
        </is>
      </c>
      <c r="AM124" s="18"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AN124" s="19" t="n"/>
      <c r="AO124" s="19" t="n"/>
      <c r="AP124" s="19" t="inlineStr">
        <is>
          <t>GTM role - works with Aakanksha - department changed to Functional</t>
        </is>
      </c>
      <c r="AQ124" s="19" t="n"/>
    </row>
    <row r="125" ht="80" customHeight="1">
      <c r="A125" s="117" t="inlineStr">
        <is>
          <t>◂ Back</t>
        </is>
      </c>
      <c r="B125" s="17" t="inlineStr">
        <is>
          <t>Mapped</t>
        </is>
      </c>
      <c r="C125" s="59" t="inlineStr">
        <is>
          <t>CARBON</t>
        </is>
      </c>
      <c r="D125" s="17" t="inlineStr">
        <is>
          <t>IRIS2344</t>
        </is>
      </c>
      <c r="E125" s="17" t="inlineStr">
        <is>
          <t>Medha Ganti</t>
        </is>
      </c>
      <c r="F125" s="17" t="inlineStr">
        <is>
          <t>Functional</t>
        </is>
      </c>
      <c r="G125" s="17" t="inlineStr">
        <is>
          <t>Functional Specialist</t>
        </is>
      </c>
      <c r="H125" s="17" t="inlineStr">
        <is>
          <t>Employee</t>
        </is>
      </c>
      <c r="I125" s="17" t="inlineStr">
        <is>
          <t>Active</t>
        </is>
      </c>
      <c r="J125" s="118" t="n">
        <v>45698</v>
      </c>
      <c r="K125" s="17" t="inlineStr">
        <is>
          <t>Suman Adhikary</t>
        </is>
      </c>
      <c r="L125" s="17" t="n"/>
      <c r="M125" s="67" t="inlineStr">
        <is>
          <t>4 years, 0 months, 0 days</t>
        </is>
      </c>
      <c r="N125" s="68" t="inlineStr">
        <is>
          <t>1 years, 6 months, 15 days</t>
        </is>
      </c>
      <c r="O125" s="68" t="inlineStr">
        <is>
          <t>5 years, 4 months, 10 days</t>
        </is>
      </c>
      <c r="P125" s="68" t="inlineStr">
        <is>
          <t>CA</t>
        </is>
      </c>
      <c r="Q125" s="68" t="inlineStr">
        <is>
          <t>CA + CE</t>
        </is>
      </c>
      <c r="R125" s="82" t="n">
        <v>20</v>
      </c>
      <c r="S125" s="83" t="n"/>
      <c r="T125" s="83" t="n"/>
      <c r="U125" s="83" t="n"/>
      <c r="V125" s="83" t="n"/>
      <c r="W125" s="83" t="n"/>
      <c r="X125" s="83" t="inlineStr">
        <is>
          <t>Complexity &amp; Expertise: B1: Product roadmap planning, end-to-end RFP management, competitive intelligence, demos and POCs → matches the start
Autonomy &amp; Decision: B1: Decides RFP answers, demo flow and competitive research priorities → matches the start
Accountability &amp; Impact: B1: own survey / KRA answers · summarised by the rater; not quoted → moved up 0.2
Leadership &amp; Strategy: A3: Aligns stakeholders on the roadmap; 1 direct report → moved down 0.5</t>
        </is>
      </c>
      <c r="Y125" s="65" t="n"/>
      <c r="Z125" s="66" t="n">
        <v>3</v>
      </c>
      <c r="AA125" s="66" t="inlineStr">
        <is>
          <t>Medium</t>
        </is>
      </c>
      <c r="AB125" s="66" t="inlineStr">
        <is>
          <t>High Impact / Growth Talent</t>
        </is>
      </c>
      <c r="AC125" s="66" t="n"/>
      <c r="AD125" s="66" t="n"/>
      <c r="AE125" s="66" t="inlineStr">
        <is>
          <t>Yes</t>
        </is>
      </c>
      <c r="AF125" s="66" t="n"/>
      <c r="AG125" s="66" t="n"/>
      <c r="AH125" s="66" t="inlineStr">
        <is>
          <t>Sr.Product Specialist</t>
        </is>
      </c>
      <c r="AI125" s="66" t="inlineStr">
        <is>
          <t>No</t>
        </is>
      </c>
      <c r="AJ125" s="66" t="inlineStr">
        <is>
          <t>Customer success methods; communication &amp; de-escalation; product/domain depth; ticketing &amp; SLA tools | People management: goal-setting &amp; feedback, 1:1 coaching, performance conversations</t>
        </is>
      </c>
      <c r="AK125" s="66" t="inlineStr">
        <is>
          <t>Leadership development: strategic thinking, cross-functional influence, financial/business acumen, succession &amp; talent development, change management, executive communication</t>
        </is>
      </c>
      <c r="AL125" s="66" t="inlineStr">
        <is>
          <t>Aligned to Prod role as additional now</t>
        </is>
      </c>
      <c r="AM125" s="18"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AN125" s="19" t="n"/>
      <c r="AO125" s="19" t="n"/>
      <c r="AP125" s="19" t="inlineStr">
        <is>
          <t>Stakeholder Management and Product Roadmap for DM product.</t>
        </is>
      </c>
      <c r="AQ125" s="19" t="n"/>
    </row>
    <row r="126" ht="80" customHeight="1">
      <c r="A126" s="117" t="inlineStr">
        <is>
          <t>◂ Back</t>
        </is>
      </c>
      <c r="B126" s="17" t="inlineStr">
        <is>
          <t>Mapped</t>
        </is>
      </c>
      <c r="C126" s="59" t="inlineStr">
        <is>
          <t>CARBON</t>
        </is>
      </c>
      <c r="D126" s="17" t="inlineStr">
        <is>
          <t>IRIS2308</t>
        </is>
      </c>
      <c r="E126" s="17" t="inlineStr">
        <is>
          <t>Smriti Priya</t>
        </is>
      </c>
      <c r="F126" s="17" t="inlineStr">
        <is>
          <t>Sales</t>
        </is>
      </c>
      <c r="G126" s="17" t="inlineStr">
        <is>
          <t>Senior Analyst, Strategy and Operations</t>
        </is>
      </c>
      <c r="H126" s="17" t="inlineStr">
        <is>
          <t>Employee</t>
        </is>
      </c>
      <c r="I126" s="17" t="inlineStr">
        <is>
          <t>Active</t>
        </is>
      </c>
      <c r="J126" s="118" t="n">
        <v>45551</v>
      </c>
      <c r="K126" s="17" t="inlineStr">
        <is>
          <t>Medha Ganti</t>
        </is>
      </c>
      <c r="L126" s="17" t="inlineStr">
        <is>
          <t>Global</t>
        </is>
      </c>
      <c r="M126" s="67" t="inlineStr">
        <is>
          <t>2 years, 0 months, 0 days</t>
        </is>
      </c>
      <c r="N126" s="68" t="inlineStr">
        <is>
          <t>1 years, 11 months, 9 days</t>
        </is>
      </c>
      <c r="O126" s="68" t="inlineStr">
        <is>
          <t>3 years, 9 months, 4 days</t>
        </is>
      </c>
      <c r="P126" s="68" t="inlineStr">
        <is>
          <t>MBA</t>
        </is>
      </c>
      <c r="Q126" s="68" t="inlineStr">
        <is>
          <t>Sales</t>
        </is>
      </c>
      <c r="R126" s="82" t="n">
        <v>20</v>
      </c>
      <c r="S126" s="83" t="inlineStr">
        <is>
          <t>Streamline and support the sales process by coordinating cross-functional inputs, managing RFPs/tenders and commercial requirements, and ensuring timely, accurate execution.; RFP Tracking Response consolidation Process Improvement Deadline Management</t>
        </is>
      </c>
      <c r="T126" s="83"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U126" s="83"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V126" s="83"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W126" s="83" t="inlineStr">
        <is>
          <t>Cross functional inputs Multiple urgent requests Competitive priorities Too many parallel tasks Unclear ownership; Clearer ownership and prioritization of cross-team requests, so urgent work can be handled without constantly switching between priorities.</t>
        </is>
      </c>
      <c r="X126" s="83" t="inlineStr">
        <is>
          <t>Complexity &amp; Expertise: A3: Manages RFPs/tenders, bid compliance, vendor registration, questionnaires, commission calculation and legal coordination → matches the start
Autonomy &amp; Decision: A3: Decides RFP tracking, response consolidation, process improvement; judges when to deviate from the repository → matches the start
Accountability &amp; Impact: A3: Accuracy and on-time submission of RFP responses; errors can cost participation in opportunities → matches the start
Leadership &amp; Strategy: A1: Coordinates cross-functional inputs; no guidance of others described → moved down 0.5</t>
        </is>
      </c>
      <c r="Y126" s="65" t="n"/>
      <c r="Z126" s="66" t="n">
        <v>3</v>
      </c>
      <c r="AA126" s="66" t="inlineStr">
        <is>
          <t>Low</t>
        </is>
      </c>
      <c r="AB126" s="66" t="inlineStr">
        <is>
          <t>Reliable Specialist</t>
        </is>
      </c>
      <c r="AC126" s="66" t="n"/>
      <c r="AD126" s="66" t="n"/>
      <c r="AE126" s="66" t="n"/>
      <c r="AF126" s="66" t="n"/>
      <c r="AG126" s="66" t="n"/>
      <c r="AH126" s="66" t="inlineStr">
        <is>
          <t>Senior Associate - Strategy &amp; Operations</t>
        </is>
      </c>
      <c r="AI126" s="66" t="inlineStr">
        <is>
          <t>No</t>
        </is>
      </c>
      <c r="AJ126" s="66" t="inlineStr">
        <is>
          <t>Consultative &amp; solution selling; negotiation; CRM discipline; SaaS/RegTech product &amp; domain knowledge</t>
        </is>
      </c>
      <c r="AK126" s="66" t="inlineStr">
        <is>
          <t>Transition to leadership: people management &amp; delegation, mentoring/coaching, project ownership &amp; stakeholder management, prioritisation under ambiguity, presentation &amp; influence skills</t>
        </is>
      </c>
      <c r="AL126" s="66" t="inlineStr">
        <is>
          <t>Title to be standardized to: Senior Associate - Strategy &amp; Operations</t>
        </is>
      </c>
      <c r="AM126" s="18"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AN126" s="19" t="n"/>
      <c r="AO126" s="19" t="n"/>
      <c r="AP126" s="19" t="inlineStr">
        <is>
          <t>Actual - mostly coordinates and furnishes data in RFP, volume of RFP is not high - 2-3 RFT in a month max</t>
        </is>
      </c>
      <c r="AQ126" s="19" t="n"/>
    </row>
    <row r="127" ht="80" customHeight="1">
      <c r="A127" s="117" t="inlineStr">
        <is>
          <t>◂ Back</t>
        </is>
      </c>
      <c r="B127" s="17" t="inlineStr">
        <is>
          <t>Mapped</t>
        </is>
      </c>
      <c r="C127" s="59" t="inlineStr">
        <is>
          <t>CARBON</t>
        </is>
      </c>
      <c r="D127" s="17" t="inlineStr">
        <is>
          <t>IRIS2301</t>
        </is>
      </c>
      <c r="E127" s="17" t="inlineStr">
        <is>
          <t>Priyadarsini Kairali</t>
        </is>
      </c>
      <c r="F127" s="17" t="inlineStr">
        <is>
          <t>Functional</t>
        </is>
      </c>
      <c r="G127" s="17" t="inlineStr">
        <is>
          <t>Functional Specialist</t>
        </is>
      </c>
      <c r="H127" s="17" t="inlineStr">
        <is>
          <t>Employee</t>
        </is>
      </c>
      <c r="I127" s="17" t="inlineStr">
        <is>
          <t>Active</t>
        </is>
      </c>
      <c r="J127" s="118" t="n">
        <v>45537</v>
      </c>
      <c r="K127" s="17" t="inlineStr">
        <is>
          <t>Suman Adhikary</t>
        </is>
      </c>
      <c r="L127" s="17" t="inlineStr">
        <is>
          <t>EU; APAC; US.</t>
        </is>
      </c>
      <c r="M127" s="67" t="inlineStr">
        <is>
          <t>5 years, 9 months, 0 days</t>
        </is>
      </c>
      <c r="N127" s="68" t="inlineStr">
        <is>
          <t>1 years, 11 months, 23 days</t>
        </is>
      </c>
      <c r="O127" s="68" t="inlineStr">
        <is>
          <t>7 years, 6 months, 18 days</t>
        </is>
      </c>
      <c r="P127" s="68" t="inlineStr">
        <is>
          <t>MBA</t>
        </is>
      </c>
      <c r="Q127" s="68" t="inlineStr">
        <is>
          <t>CA + CE</t>
        </is>
      </c>
      <c r="R127" s="82" t="n">
        <v>20</v>
      </c>
      <c r="S127" s="83"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T127" s="83"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U127" s="83"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V127" s="83"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W127" s="83"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X127" s="83" t="inlineStr">
        <is>
          <t>Complexity &amp; Expertise: B1: Discovery calls and demos for enterprise customers, pricing inputs, partner and customer enablement → matches the start
Autonomy &amp; Decision: A3: Decides approach for client calls, how to pitch and feedback given → moved down 0.5
Accountability &amp; Impact: A3: Customer clarity on product capability; errors delay revenue or cool prospects → moved down 0.5
Leadership &amp; Strategy: A3: Enables partners and customers; 2 direct reports → moved down 0.5</t>
        </is>
      </c>
      <c r="Y127" s="65" t="n"/>
      <c r="Z127" s="66" t="n">
        <v>3</v>
      </c>
      <c r="AA127" s="66" t="inlineStr">
        <is>
          <t>Medium</t>
        </is>
      </c>
      <c r="AB127" s="66" t="inlineStr">
        <is>
          <t>High Impact / Growth Talent</t>
        </is>
      </c>
      <c r="AC127" s="66" t="n"/>
      <c r="AD127" s="66" t="n"/>
      <c r="AE127" s="66" t="inlineStr">
        <is>
          <t>Yes</t>
        </is>
      </c>
      <c r="AF127" s="66" t="n"/>
      <c r="AG127" s="66" t="n"/>
      <c r="AH127" s="66" t="inlineStr">
        <is>
          <t>Lead Strategy &amp; Solutions Consulting</t>
        </is>
      </c>
      <c r="AI127" s="66" t="inlineStr">
        <is>
          <t>No</t>
        </is>
      </c>
      <c r="AJ127" s="66" t="inlineStr">
        <is>
          <t>Customer success methods; communication &amp; de-escalation; product/domain depth; ticketing &amp; SLA tools | People management: goal-setting &amp; feedback, 1:1 coaching, performance conversations</t>
        </is>
      </c>
      <c r="AK127" s="66" t="inlineStr">
        <is>
          <t>Leadership development: strategic thinking, cross-functional influence, financial/business acumen, succession &amp; talent development, change management, executive communication</t>
        </is>
      </c>
      <c r="AL127" s="66" t="inlineStr">
        <is>
          <t>Suggested a designation of "Solutions &amp; Strategy Lead"</t>
        </is>
      </c>
      <c r="AM127" s="18"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AN127" s="19" t="n"/>
      <c r="AO127" s="19" t="n"/>
      <c r="AP127" s="19" t="inlineStr">
        <is>
          <t>. Revenue impact: Handle the pre-sales process where we can represent our product and solutions effectively to prospects, which leads to deal closures.</t>
        </is>
      </c>
      <c r="AQ127" s="19" t="n"/>
    </row>
    <row r="128" ht="80" customHeight="1">
      <c r="A128" s="117" t="inlineStr">
        <is>
          <t>◂ Back</t>
        </is>
      </c>
      <c r="B128" s="17" t="inlineStr">
        <is>
          <t>Mapped</t>
        </is>
      </c>
      <c r="C128" s="59" t="inlineStr">
        <is>
          <t>CARBON</t>
        </is>
      </c>
      <c r="D128" s="17" t="inlineStr">
        <is>
          <t>IRIS2463</t>
        </is>
      </c>
      <c r="E128" s="17" t="inlineStr">
        <is>
          <t>Nandit Verma</t>
        </is>
      </c>
      <c r="F128" s="17" t="inlineStr">
        <is>
          <t>Functional</t>
        </is>
      </c>
      <c r="G128" s="17" t="inlineStr">
        <is>
          <t>Functional Specialist</t>
        </is>
      </c>
      <c r="H128" s="17" t="inlineStr">
        <is>
          <t>Employee</t>
        </is>
      </c>
      <c r="I128" s="17" t="inlineStr">
        <is>
          <t>Active</t>
        </is>
      </c>
      <c r="J128" s="118" t="n">
        <v>46030</v>
      </c>
      <c r="K128" s="17" t="inlineStr">
        <is>
          <t>Priyadarsini Kairali</t>
        </is>
      </c>
      <c r="L128" s="17" t="inlineStr">
        <is>
          <t>Global - DM.</t>
        </is>
      </c>
      <c r="M128" s="67" t="inlineStr">
        <is>
          <t>4 years, 3 months, 0 days</t>
        </is>
      </c>
      <c r="N128" s="68" t="inlineStr">
        <is>
          <t>0 years, 7 months, 17 days</t>
        </is>
      </c>
      <c r="O128" s="68" t="inlineStr">
        <is>
          <t>4 years, 8 months, 12 days</t>
        </is>
      </c>
      <c r="P128" s="68" t="inlineStr">
        <is>
          <t>B.E</t>
        </is>
      </c>
      <c r="Q128" s="68" t="inlineStr">
        <is>
          <t>CE</t>
        </is>
      </c>
      <c r="R128" s="82" t="n">
        <v>20</v>
      </c>
      <c r="S128" s="83"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T128" s="83"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U128" s="83"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V128" s="83"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W128" s="83" t="inlineStr">
        <is>
          <t>• Key challenges: Random tasks assigned.
• Support required: Introduce more roles which define proper responsibilities. Eg. Designated Pre Sales Consultant, Designated QA Tester. Solution Architect etc.</t>
        </is>
      </c>
      <c r="X128" s="83" t="inlineStr">
        <is>
          <t>Complexity &amp; Expertise: B1: Translates client requirements into implementations; US/EMEA financial reporting and XBRL mandate knowledge; bug testing → matches the start
Autonomy &amp; Decision: A3: Decides project set-up activities; suggests product features → moved down 0.5
Accountability &amp; Impact: B1: own survey / KRA answers · summarised by the rater; not quoted → matches the start
Leadership &amp; Strategy: A2: Coordinates internal teams on bugs and gaps; no juniors guided → moved down 0.5</t>
        </is>
      </c>
      <c r="Y128" s="65" t="n"/>
      <c r="Z128" s="66" t="n">
        <v>4</v>
      </c>
      <c r="AA128" s="66" t="inlineStr">
        <is>
          <t>Medium</t>
        </is>
      </c>
      <c r="AB128" s="66" t="inlineStr">
        <is>
          <t>High Impact / Growth Talent</t>
        </is>
      </c>
      <c r="AC128" s="66" t="n"/>
      <c r="AD128" s="66" t="n"/>
      <c r="AE128" s="66" t="n"/>
      <c r="AF128" s="66" t="n"/>
      <c r="AG128" s="66" t="n"/>
      <c r="AH128" s="66" t="inlineStr">
        <is>
          <t>Functional Specialist</t>
        </is>
      </c>
      <c r="AI128" s="66" t="inlineStr">
        <is>
          <t>No</t>
        </is>
      </c>
      <c r="AJ128" s="66" t="inlineStr">
        <is>
          <t>Customer success methods; communication &amp; de-escalation; product/domain depth; ticketing &amp; SLA tools</t>
        </is>
      </c>
      <c r="AK128" s="66" t="inlineStr">
        <is>
          <t>Transition to leadership: people management &amp; delegation, mentoring/coaching, project ownership &amp; stakeholder management, prioritisation under ambiguity, presentation &amp; influence skills</t>
        </is>
      </c>
      <c r="AL128" s="66" t="n"/>
      <c r="AM128" s="18" t="inlineStr">
        <is>
          <t>OKR Link</t>
        </is>
      </c>
      <c r="AN128" s="19" t="n"/>
      <c r="AO128" s="19" t="n"/>
      <c r="AP128" s="19" t="inlineStr">
        <is>
          <t>Tag with Sales team to give product demo to the clients and post onboarding of customers, they help in implementation</t>
        </is>
      </c>
      <c r="AQ128" s="19" t="n"/>
    </row>
    <row r="129" ht="80" customHeight="1">
      <c r="A129" s="117" t="inlineStr">
        <is>
          <t>◂ Back</t>
        </is>
      </c>
      <c r="B129" s="17" t="inlineStr">
        <is>
          <t>Mapped</t>
        </is>
      </c>
      <c r="C129" s="59" t="inlineStr">
        <is>
          <t>CARBON</t>
        </is>
      </c>
      <c r="D129" s="17" t="inlineStr">
        <is>
          <t>IRIS2421</t>
        </is>
      </c>
      <c r="E129" s="17" t="inlineStr">
        <is>
          <t>Prathamesh Patil</t>
        </is>
      </c>
      <c r="F129" s="17" t="inlineStr">
        <is>
          <t>Functional</t>
        </is>
      </c>
      <c r="G129" s="17" t="inlineStr">
        <is>
          <t>Functional Analyst</t>
        </is>
      </c>
      <c r="H129" s="17" t="inlineStr">
        <is>
          <t>Employee</t>
        </is>
      </c>
      <c r="I129" s="17" t="inlineStr">
        <is>
          <t>Active</t>
        </is>
      </c>
      <c r="J129" s="118" t="n">
        <v>45881</v>
      </c>
      <c r="K129" s="17" t="inlineStr">
        <is>
          <t>Priyadarsini Kairali</t>
        </is>
      </c>
      <c r="L129" s="17" t="inlineStr">
        <is>
          <t>Global DM.</t>
        </is>
      </c>
      <c r="M129" s="67" t="inlineStr">
        <is>
          <t>0 years, 6 months, 0 days</t>
        </is>
      </c>
      <c r="N129" s="68" t="inlineStr">
        <is>
          <t>1 years, 0 months, 13 days</t>
        </is>
      </c>
      <c r="O129" s="68" t="inlineStr">
        <is>
          <t>1 years, 4 months, 8 days</t>
        </is>
      </c>
      <c r="P129" s="68" t="inlineStr">
        <is>
          <t>MMS</t>
        </is>
      </c>
      <c r="Q129" s="68" t="inlineStr">
        <is>
          <t>CE</t>
        </is>
      </c>
      <c r="R129" s="82" t="n">
        <v>19</v>
      </c>
      <c r="S129" s="83"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T129" s="83"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U129" s="83"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V129" s="83"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W129" s="83" t="inlineStr">
        <is>
          <t>• Key challenges: Serviceteam Excelknowled; Multiple tasks assigned.
• Support required: Training services team with excel; Improvement in processes.</t>
        </is>
      </c>
      <c r="X129" s="83" t="inlineStr">
        <is>
          <t>Complexity &amp; Expertise: B1: Plans, designs, tests and implements client set-ups; devises workarounds; structures demo flows → moved up 1
Autonomy &amp; Decision: A3: Decides project set-up strategies for own implementations → moved up 0.5
Accountability &amp; Impact: B1: Client implementations and set-up strategy; poor set-up risks adoption and churn → moved up 1
Leadership &amp; Strategy: A2: Trains internal and external users; bridges client and product team → moved up 0.5</t>
        </is>
      </c>
      <c r="Y129" s="65" t="n"/>
      <c r="Z129" s="66" t="n"/>
      <c r="AA129" s="66" t="n"/>
      <c r="AB129" s="66" t="n"/>
      <c r="AC129" s="66" t="n"/>
      <c r="AD129" s="66" t="n"/>
      <c r="AE129" s="66" t="n"/>
      <c r="AF129" s="66" t="n"/>
      <c r="AG129" s="66" t="n"/>
      <c r="AH129" s="66" t="inlineStr">
        <is>
          <t>Functional Specialist</t>
        </is>
      </c>
      <c r="AI129" s="66" t="n"/>
      <c r="AJ129" s="66" t="inlineStr">
        <is>
          <t>Customer success methods; communication &amp; de-escalation; product/domain depth; ticketing &amp; SLA tools</t>
        </is>
      </c>
      <c r="AK129" s="66" t="inlineStr">
        <is>
          <t>Transition to leadership: people management &amp; delegation, mentoring/coaching, project ownership &amp; stakeholder management, prioritisation under ambiguity, presentation &amp; influence skills</t>
        </is>
      </c>
      <c r="AL129" s="66" t="n"/>
      <c r="AM129" s="18" t="n"/>
      <c r="AN129" s="19" t="n"/>
      <c r="AO129" s="19" t="n"/>
      <c r="AP129" s="19" t="inlineStr">
        <is>
          <t>pre and post sales support</t>
        </is>
      </c>
      <c r="AQ129" s="19" t="n"/>
    </row>
    <row r="130" ht="80" customHeight="1">
      <c r="A130" s="117" t="inlineStr">
        <is>
          <t>◂ Back</t>
        </is>
      </c>
      <c r="B130" s="17" t="inlineStr">
        <is>
          <t>Mapped</t>
        </is>
      </c>
      <c r="C130" s="59" t="inlineStr">
        <is>
          <t>CARBON</t>
        </is>
      </c>
      <c r="D130" s="17" t="inlineStr">
        <is>
          <t>IRIS1970</t>
        </is>
      </c>
      <c r="E130" s="17" t="inlineStr">
        <is>
          <t>Sharanya Balachandran</t>
        </is>
      </c>
      <c r="F130" s="17" t="inlineStr">
        <is>
          <t>Functional</t>
        </is>
      </c>
      <c r="G130" s="17" t="inlineStr">
        <is>
          <t>Business Consultant</t>
        </is>
      </c>
      <c r="H130" s="17" t="inlineStr">
        <is>
          <t>Employee</t>
        </is>
      </c>
      <c r="I130" s="17" t="inlineStr">
        <is>
          <t>Active</t>
        </is>
      </c>
      <c r="J130" s="118" t="n">
        <v>44544</v>
      </c>
      <c r="K130" s="17" t="inlineStr">
        <is>
          <t>Suman Adhikary</t>
        </is>
      </c>
      <c r="L130" s="17" t="n"/>
      <c r="M130" s="67" t="inlineStr">
        <is>
          <t>0 years, 0 months, 0 days</t>
        </is>
      </c>
      <c r="N130" s="68" t="inlineStr">
        <is>
          <t>4 years, 8 months, 11 days</t>
        </is>
      </c>
      <c r="O130" s="68" t="inlineStr">
        <is>
          <t>4 years, 6 months, 6 days</t>
        </is>
      </c>
      <c r="P130" s="68" t="inlineStr">
        <is>
          <t>CA</t>
        </is>
      </c>
      <c r="Q130" s="68" t="inlineStr">
        <is>
          <t>CA + CE</t>
        </is>
      </c>
      <c r="R130" s="82" t="n">
        <v>17</v>
      </c>
      <c r="S130" s="83" t="n"/>
      <c r="T130" s="83" t="n"/>
      <c r="U130" s="83" t="n"/>
      <c r="V130" s="83" t="n"/>
      <c r="W130" s="83" t="n"/>
      <c r="X130" s="83" t="n"/>
      <c r="Y130" s="65" t="n"/>
      <c r="Z130" s="66" t="n">
        <v>5</v>
      </c>
      <c r="AA130" s="66" t="inlineStr">
        <is>
          <t>High</t>
        </is>
      </c>
      <c r="AB130" s="66" t="inlineStr">
        <is>
          <t>Future Leader</t>
        </is>
      </c>
      <c r="AC130" s="66" t="inlineStr">
        <is>
          <t>Yes</t>
        </is>
      </c>
      <c r="AD130" s="66" t="inlineStr">
        <is>
          <t>Yes</t>
        </is>
      </c>
      <c r="AE130" s="66" t="inlineStr">
        <is>
          <t>Yes</t>
        </is>
      </c>
      <c r="AF130" s="66" t="inlineStr">
        <is>
          <t>Medha Ganti</t>
        </is>
      </c>
      <c r="AG130" s="66" t="n"/>
      <c r="AH130" s="66" t="inlineStr">
        <is>
          <t>Lead Product Manager</t>
        </is>
      </c>
      <c r="AI130" s="66" t="inlineStr">
        <is>
          <t>No</t>
        </is>
      </c>
      <c r="AJ130" s="66" t="inlineStr">
        <is>
          <t>Customer success methods; communication &amp; de-escalation; Team work, Proactive collaboration</t>
        </is>
      </c>
      <c r="AK130" s="66" t="inlineStr">
        <is>
          <t>Transition to leadership: people management &amp; delegation, mentoring/coaching, project ownership &amp; stakeholder management, prioritisation under ambiguity, presentation &amp; influence skills</t>
        </is>
      </c>
      <c r="AL130" s="66" t="inlineStr">
        <is>
          <t>Suggested for Product Management Role as Product Owner</t>
        </is>
      </c>
      <c r="AM130" s="18"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AN130" s="19" t="n"/>
      <c r="AO130" s="19" t="n"/>
      <c r="AP130" s="19" t="inlineStr">
        <is>
          <t>1. Drive Product Strategy and roadmap execution for DM with domain focus.</t>
        </is>
      </c>
      <c r="AQ130" s="19" t="n"/>
    </row>
    <row r="131" ht="80" customHeight="1">
      <c r="A131" s="117" t="inlineStr">
        <is>
          <t>◂ Back</t>
        </is>
      </c>
      <c r="B131" s="17" t="inlineStr">
        <is>
          <t>Mapped</t>
        </is>
      </c>
      <c r="C131" s="59" t="inlineStr">
        <is>
          <t>CARBON</t>
        </is>
      </c>
      <c r="D131" s="17" t="inlineStr">
        <is>
          <t>IRIS2545</t>
        </is>
      </c>
      <c r="E131" s="17" t="inlineStr">
        <is>
          <t>Vishal Gujar</t>
        </is>
      </c>
      <c r="F131" s="17" t="inlineStr">
        <is>
          <t>Functional</t>
        </is>
      </c>
      <c r="G131" s="17" t="inlineStr">
        <is>
          <t>Functional Specialist</t>
        </is>
      </c>
      <c r="H131" s="17" t="inlineStr">
        <is>
          <t>Employee</t>
        </is>
      </c>
      <c r="I131" s="17" t="inlineStr">
        <is>
          <t>Active</t>
        </is>
      </c>
      <c r="J131" s="118" t="n">
        <v>46223</v>
      </c>
      <c r="K131" s="17" t="inlineStr">
        <is>
          <t>Sharanya Balachandran</t>
        </is>
      </c>
      <c r="L131" s="17" t="inlineStr">
        <is>
          <t>All Regions.</t>
        </is>
      </c>
      <c r="M131" s="67" t="inlineStr">
        <is>
          <t>5 years, 9 months, 0 days</t>
        </is>
      </c>
      <c r="N131" s="68" t="inlineStr">
        <is>
          <t>0 years, 1 months, 5 days</t>
        </is>
      </c>
      <c r="O131" s="68" t="n"/>
      <c r="P131" s="68" t="inlineStr">
        <is>
          <t>MBA</t>
        </is>
      </c>
      <c r="Q131" s="68" t="inlineStr">
        <is>
          <t>CE</t>
        </is>
      </c>
      <c r="R131" s="82" t="n">
        <v>20</v>
      </c>
      <c r="S131" s="83"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T131" s="83"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U131" s="83" t="inlineStr">
        <is>
          <t>• Current capabilities: Requirement Gathering; Process Mapping.
• Tools / software used: Claude; Adobe InDesign; MS 365.
• Workload: Rated a heavy load · 4/5 in a typical week.
• Judgment/way of working: Building trust and rapport with clients.</t>
        </is>
      </c>
      <c r="V131" s="83" t="inlineStr">
        <is>
          <t>• Development priorities: Domain expertise and ensuring I have the right financial knowledge to help our customers.
• Learning and Development Need: Orbit; Shadowing. Domain knowledge and expertise.
• Role evolving toward: Staying updated with the latest mandates.</t>
        </is>
      </c>
      <c r="W131" s="83" t="inlineStr">
        <is>
          <t>• Key challenges: Adhoc activities.
• Support required: Focus on better documentation.</t>
        </is>
      </c>
      <c r="X131" s="83" t="inlineStr">
        <is>
          <t>Complexity &amp; Expertise: A3: own survey / KRA answers · summarised by the rater; not quoted → moved down 0.5
Autonomy &amp; Decision: A3: Decides implementation approach for own clients → moved down 0.5
Accountability &amp; Impact: A3: Demos, training and smooth implementation; customer may go to other vendors → moved down 0.5
Leadership &amp; Strategy: A1: No guidance or leadership of others described → moved down 1</t>
        </is>
      </c>
      <c r="Y131" s="65" t="n"/>
      <c r="Z131" s="66" t="n"/>
      <c r="AA131" s="66" t="n"/>
      <c r="AB131" s="66" t="n"/>
      <c r="AC131" s="66" t="n"/>
      <c r="AD131" s="66" t="n"/>
      <c r="AE131" s="66" t="n"/>
      <c r="AF131" s="66" t="n"/>
      <c r="AG131" s="66" t="n"/>
      <c r="AH131" s="66" t="n"/>
      <c r="AI131" s="66" t="n"/>
      <c r="AJ131" s="66" t="n"/>
      <c r="AK131" s="66" t="n"/>
      <c r="AL131" s="66" t="n"/>
      <c r="AM131" s="18" t="n"/>
      <c r="AN131" s="19" t="n"/>
      <c r="AO131" s="19" t="n"/>
      <c r="AP131" s="19" t="n"/>
      <c r="AQ131" s="19" t="n"/>
    </row>
    <row r="132" ht="80" customHeight="1">
      <c r="A132" s="117" t="inlineStr">
        <is>
          <t>◂ Back</t>
        </is>
      </c>
      <c r="B132" s="17" t="inlineStr">
        <is>
          <t>Mapped</t>
        </is>
      </c>
      <c r="C132" s="59" t="inlineStr">
        <is>
          <t>CARBON</t>
        </is>
      </c>
      <c r="D132" s="17" t="inlineStr">
        <is>
          <t>IRIS2489</t>
        </is>
      </c>
      <c r="E132" s="17" t="inlineStr">
        <is>
          <t>Sreyash Duragkar</t>
        </is>
      </c>
      <c r="F132" s="17" t="inlineStr">
        <is>
          <t>Sales</t>
        </is>
      </c>
      <c r="G132" s="17" t="inlineStr">
        <is>
          <t>Director- Enterprise Sales</t>
        </is>
      </c>
      <c r="H132" s="17" t="inlineStr">
        <is>
          <t>Employee</t>
        </is>
      </c>
      <c r="I132" s="17" t="inlineStr">
        <is>
          <t>Active</t>
        </is>
      </c>
      <c r="J132" s="118" t="n">
        <v>46086</v>
      </c>
      <c r="K132" s="17" t="inlineStr">
        <is>
          <t>Anuradha RK</t>
        </is>
      </c>
      <c r="L132" s="17" t="n"/>
      <c r="M132" s="67" t="inlineStr">
        <is>
          <t>2 years, 0 months, 0 days</t>
        </is>
      </c>
      <c r="N132" s="68" t="inlineStr">
        <is>
          <t>0 years, 5 months, 20 days</t>
        </is>
      </c>
      <c r="O132" s="68" t="inlineStr">
        <is>
          <t>2 years, 0 months, 0 days</t>
        </is>
      </c>
      <c r="P132" s="68" t="inlineStr">
        <is>
          <t>PGDM</t>
        </is>
      </c>
      <c r="Q132" s="68" t="inlineStr">
        <is>
          <t>Sales</t>
        </is>
      </c>
      <c r="R132" s="82" t="n"/>
      <c r="S132" s="83" t="n"/>
      <c r="T132" s="83" t="n"/>
      <c r="U132" s="83" t="n"/>
      <c r="V132" s="83" t="n"/>
      <c r="W132" s="83" t="n"/>
      <c r="X132" s="83" t="n"/>
      <c r="Y132" s="65" t="n"/>
      <c r="Z132" s="66" t="inlineStr">
        <is>
          <t>2 years, 3 months, 15 days</t>
        </is>
      </c>
      <c r="AA132" s="66" t="n">
        <v>0.166666667</v>
      </c>
      <c r="AB132" s="66" t="n"/>
      <c r="AC132" s="66" t="n"/>
      <c r="AD132" s="66" t="inlineStr">
        <is>
          <t>Regtech</t>
        </is>
      </c>
      <c r="AE132" s="66" t="inlineStr">
        <is>
          <t>CARBON</t>
        </is>
      </c>
      <c r="AF132" s="66" t="inlineStr">
        <is>
          <t>Sales</t>
        </is>
      </c>
      <c r="AG132" s="66" t="n"/>
      <c r="AH132" s="66" t="n"/>
      <c r="AI132" s="66" t="inlineStr">
        <is>
          <t>0 years, 3 months, 15 days</t>
        </is>
      </c>
      <c r="AJ132" s="66" t="inlineStr">
        <is>
          <t>Sales</t>
        </is>
      </c>
      <c r="AK132" s="66" t="inlineStr">
        <is>
          <t>No</t>
        </is>
      </c>
      <c r="AL132" s="66" t="inlineStr">
        <is>
          <t>Sales, Marketing &amp; Support</t>
        </is>
      </c>
      <c r="AM132" s="18" t="n"/>
      <c r="AN132" s="19" t="n"/>
      <c r="AO132" s="19" t="n"/>
      <c r="AP132" s="19" t="inlineStr">
        <is>
          <t>North America: Understand the shortlisted customers details from SDR team, schedule the discovery call, demo call and make the presetation/Demo to the client - Follow up -till the deal closure  along with price negotiations</t>
        </is>
      </c>
      <c r="AQ132" s="19" t="n"/>
    </row>
    <row r="133" ht="80" customHeight="1">
      <c r="A133" s="117" t="inlineStr">
        <is>
          <t>◂ Back</t>
        </is>
      </c>
      <c r="B133" s="17" t="inlineStr">
        <is>
          <t>Mapped</t>
        </is>
      </c>
      <c r="C133" s="59" t="inlineStr">
        <is>
          <t>CARBON</t>
        </is>
      </c>
      <c r="D133" s="17" t="inlineStr">
        <is>
          <t>IRIS2239</t>
        </is>
      </c>
      <c r="E133" s="17" t="inlineStr">
        <is>
          <t>Saahit Togaru</t>
        </is>
      </c>
      <c r="F133" s="17" t="inlineStr">
        <is>
          <t>Marketing</t>
        </is>
      </c>
      <c r="G133" s="17" t="inlineStr">
        <is>
          <t>Senior Manager - Strategy &amp; Product Marketing</t>
        </is>
      </c>
      <c r="H133" s="17" t="inlineStr">
        <is>
          <t>Employee</t>
        </is>
      </c>
      <c r="I133" s="17" t="inlineStr">
        <is>
          <t>Active</t>
        </is>
      </c>
      <c r="J133" s="118" t="n">
        <v>45398</v>
      </c>
      <c r="K133" s="17" t="inlineStr">
        <is>
          <t>Anuradha Rk</t>
        </is>
      </c>
      <c r="L133" s="17" t="inlineStr">
        <is>
          <t>Global</t>
        </is>
      </c>
      <c r="M133" s="67" t="inlineStr">
        <is>
          <t>8 years, 4 months, 0 days</t>
        </is>
      </c>
      <c r="N133" s="68" t="inlineStr">
        <is>
          <t>2 years, 4 months, 9 days</t>
        </is>
      </c>
      <c r="O133" s="68" t="inlineStr">
        <is>
          <t>8 years, 4 months, 0 days</t>
        </is>
      </c>
      <c r="P133" s="68" t="inlineStr">
        <is>
          <t>Masters in Liberal Arts</t>
        </is>
      </c>
      <c r="Q133" s="68" t="inlineStr">
        <is>
          <t>Marketing</t>
        </is>
      </c>
      <c r="R133" s="82" t="n">
        <v>20</v>
      </c>
      <c r="S133" s="83" t="inlineStr">
        <is>
          <t>Growth, Revenue and building the brand; Marketing Demand Capture Demand Gene Strategies GTM Strategies</t>
        </is>
      </c>
      <c r="T133" s="83"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U133" s="83"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V133" s="83"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W133" s="83"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X133" s="83" t="inlineStr">
        <is>
          <t>Complexity &amp; Expertise: B1: Analyses internal and external data sets to map market demand, position brand and build pipeline → moved down 0.5
Autonomy &amp; Decision: B2: Decides marketing, demand generation, demand capture and GTM strategies → moved down 0.5
Accountability &amp; Impact: B2: Accountable for marketing pipeline, revenue contribution, brand and product positioning; five-person team → moved down 0.5
Leadership &amp; Strategy: B1: Five direct reports in HR data; text does not describe people management → moved down 0.5</t>
        </is>
      </c>
      <c r="Y133" s="65" t="n"/>
      <c r="Z133" s="66" t="inlineStr">
        <is>
          <t>10 years, 6 months, 4 days</t>
        </is>
      </c>
      <c r="AA133" s="66" t="n">
        <v>2.177625571</v>
      </c>
      <c r="AB133" s="66" t="n"/>
      <c r="AC133" s="66" t="n"/>
      <c r="AD133" s="66" t="inlineStr">
        <is>
          <t>Regtech</t>
        </is>
      </c>
      <c r="AE133" s="66" t="inlineStr">
        <is>
          <t>CARBON</t>
        </is>
      </c>
      <c r="AF133" s="66" t="inlineStr">
        <is>
          <t>Marketing</t>
        </is>
      </c>
      <c r="AG133" s="66" t="n"/>
      <c r="AH133" s="66" t="n"/>
      <c r="AI133" s="66" t="inlineStr">
        <is>
          <t>2 years, 2 months, 4 days</t>
        </is>
      </c>
      <c r="AJ133" s="66" t="inlineStr">
        <is>
          <t>Marketing</t>
        </is>
      </c>
      <c r="AK133" s="66" t="inlineStr">
        <is>
          <t>No</t>
        </is>
      </c>
      <c r="AL133" s="66" t="inlineStr">
        <is>
          <t>Sales, Marketing &amp; Support</t>
        </is>
      </c>
      <c r="AM133" s="18" t="n"/>
      <c r="AN133" s="19" t="n"/>
      <c r="AO133" s="19" t="n"/>
      <c r="AP133" s="19" t="inlineStr">
        <is>
          <t>- Deliver pipeline to Sales</t>
        </is>
      </c>
      <c r="AQ133" s="19" t="n"/>
    </row>
    <row r="134" ht="80" customHeight="1">
      <c r="A134" s="117" t="inlineStr">
        <is>
          <t>◂ Back</t>
        </is>
      </c>
      <c r="B134" s="17" t="inlineStr">
        <is>
          <t>Mapped</t>
        </is>
      </c>
      <c r="C134" s="59" t="inlineStr">
        <is>
          <t>CARBON</t>
        </is>
      </c>
      <c r="D134" s="17" t="inlineStr">
        <is>
          <t>IRIS2358</t>
        </is>
      </c>
      <c r="E134" s="17" t="inlineStr">
        <is>
          <t>Sobhan Pramanik</t>
        </is>
      </c>
      <c r="F134" s="17" t="inlineStr">
        <is>
          <t>Marketing</t>
        </is>
      </c>
      <c r="G134" s="17" t="inlineStr">
        <is>
          <t>Manager - Marketing</t>
        </is>
      </c>
      <c r="H134" s="17" t="inlineStr">
        <is>
          <t>Employee</t>
        </is>
      </c>
      <c r="I134" s="17" t="inlineStr">
        <is>
          <t>Active</t>
        </is>
      </c>
      <c r="J134" s="118" t="n">
        <v>45748</v>
      </c>
      <c r="K134" s="17" t="inlineStr">
        <is>
          <t>Saahit Togaru</t>
        </is>
      </c>
      <c r="L134" s="17" t="inlineStr">
        <is>
          <t>US; EU; India; Africa.</t>
        </is>
      </c>
      <c r="M134" s="67" t="inlineStr">
        <is>
          <t>7 years, 0 months, 0 days</t>
        </is>
      </c>
      <c r="N134" s="68" t="inlineStr">
        <is>
          <t>1 years, 4 months, 24 days</t>
        </is>
      </c>
      <c r="O134" s="68" t="inlineStr">
        <is>
          <t>8 years, 2 months, 19 days</t>
        </is>
      </c>
      <c r="P134" s="68" t="inlineStr">
        <is>
          <t>B.Tech</t>
        </is>
      </c>
      <c r="Q134" s="68" t="inlineStr">
        <is>
          <t>Marketing</t>
        </is>
      </c>
      <c r="R134" s="82" t="n">
        <v>20</v>
      </c>
      <c r="S134" s="83" t="inlineStr">
        <is>
          <t>• Role / sub-team: Marketing — Manager - Marketing.
• Core purpose: Building brand awareness and demand for IRIS CARBON globally.
• Decision-making autonomy: Can independently content Strategy.
• Is this something only they do: Everyone on the team.</t>
        </is>
      </c>
      <c r="T134" s="83"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U134" s="83"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V134" s="83"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W134" s="83" t="inlineStr">
        <is>
          <t>• Key challenges: Adhoc requirements.
• Support required: Clear prioritization, lesser ambiguity.</t>
        </is>
      </c>
      <c r="X134" s="83" t="inlineStr">
        <is>
          <t>Complexity &amp; Expertise: B2: Runs marketing across organic/SEO, paid, events, PR and analyst relations; builds messaging and team processes → matches the start
Autonomy &amp; Decision: B2: Decides content strategy; manages the team and institutionalises its processes → matches the start
Accountability &amp; Impact: B2: MQL volume plus brand messaging and visual consistency for IRIS CARBON → matches the start
Leadership &amp; Strategy: B2: Team management listed; 7 direct reports → matches the start</t>
        </is>
      </c>
      <c r="Y134" s="65" t="n"/>
      <c r="Z134" s="66" t="n">
        <v>3</v>
      </c>
      <c r="AA134" s="66" t="inlineStr">
        <is>
          <t>High</t>
        </is>
      </c>
      <c r="AB134" s="66" t="inlineStr">
        <is>
          <t>Future Leader</t>
        </is>
      </c>
      <c r="AC134" s="66" t="n"/>
      <c r="AD134" s="66" t="inlineStr">
        <is>
          <t>No</t>
        </is>
      </c>
      <c r="AE134" s="66" t="inlineStr">
        <is>
          <t>Yes</t>
        </is>
      </c>
      <c r="AF134" s="66" t="inlineStr">
        <is>
          <t>Alisha Sheikh</t>
        </is>
      </c>
      <c r="AG134" s="66" t="n"/>
      <c r="AH134" s="66" t="n"/>
      <c r="AI134" s="66" t="inlineStr">
        <is>
          <t>No</t>
        </is>
      </c>
      <c r="AJ134" s="66" t="inlineStr">
        <is>
          <t>-Time management</t>
        </is>
      </c>
      <c r="AK134" s="66" t="n"/>
      <c r="AL134" s="66" t="n"/>
      <c r="AM134" s="18" t="inlineStr">
        <is>
          <t>OKR Tracker - Marketing 2026 · FY27.xlsx</t>
        </is>
      </c>
      <c r="AN134" s="19" t="n"/>
      <c r="AO134" s="19" t="n"/>
      <c r="AP134" s="19" t="inlineStr">
        <is>
          <t>Content and social media Management team : Run Campaigns for Carbon across region,</t>
        </is>
      </c>
      <c r="AQ134" s="19" t="n"/>
    </row>
    <row r="135" ht="80" customHeight="1">
      <c r="A135" s="117" t="inlineStr">
        <is>
          <t>◂ Back</t>
        </is>
      </c>
      <c r="B135" s="17" t="inlineStr">
        <is>
          <t>Mapped</t>
        </is>
      </c>
      <c r="C135" s="59" t="inlineStr">
        <is>
          <t>CARBON</t>
        </is>
      </c>
      <c r="D135" s="17" t="inlineStr">
        <is>
          <t>IRIS2400</t>
        </is>
      </c>
      <c r="E135" s="17" t="inlineStr">
        <is>
          <t>Bharani Kumar</t>
        </is>
      </c>
      <c r="F135" s="17" t="inlineStr">
        <is>
          <t>Marketing</t>
        </is>
      </c>
      <c r="G135" s="17" t="inlineStr">
        <is>
          <t>Creative Lead</t>
        </is>
      </c>
      <c r="H135" s="17" t="inlineStr">
        <is>
          <t>Employee</t>
        </is>
      </c>
      <c r="I135" s="17" t="inlineStr">
        <is>
          <t>Active</t>
        </is>
      </c>
      <c r="J135" s="118" t="n">
        <v>45845</v>
      </c>
      <c r="K135" s="17" t="inlineStr">
        <is>
          <t>Sobhan Pramanik</t>
        </is>
      </c>
      <c r="L135" s="17" t="inlineStr">
        <is>
          <t>No input received — attended/was listed as a respondent but did not provide answers to any of the survey questions.</t>
        </is>
      </c>
      <c r="M135" s="67" t="inlineStr">
        <is>
          <t>11 years, 0 months, 0 days</t>
        </is>
      </c>
      <c r="N135" s="68" t="inlineStr">
        <is>
          <t>1 years, 1 months, 18 days</t>
        </is>
      </c>
      <c r="O135" s="68" t="inlineStr">
        <is>
          <t>11 years, 11 months, 13 days</t>
        </is>
      </c>
      <c r="P135" s="68" t="inlineStr">
        <is>
          <t>BA</t>
        </is>
      </c>
      <c r="Q135" s="68" t="inlineStr">
        <is>
          <t>Graphic design</t>
        </is>
      </c>
      <c r="R135" s="82" t="n">
        <v>20</v>
      </c>
      <c r="S135" s="83" t="inlineStr">
        <is>
          <t>• Role / sub-team: Marketing — Creative Lead.
• Core purpose: Input not given by Participant.
• Decision-making autonomy: Input not given by Participant.
• Is this something only they do: Input not given by Participant.</t>
        </is>
      </c>
      <c r="T135" s="83" t="inlineStr">
        <is>
          <t>• Key responsibilities include: Input not given by Participant.
• Impact if missed or done wrong: Input not given by Participant.
• How measured: Input not given by Participant.</t>
        </is>
      </c>
      <c r="U135" s="83" t="inlineStr">
        <is>
          <t>• Current capabilities: Input not given by Participant.
• Tools / software used: Input not given by Participant.</t>
        </is>
      </c>
      <c r="V135" s="83" t="inlineStr">
        <is>
          <t>• Development priorities: Input not given by Participant.</t>
        </is>
      </c>
      <c r="W135" s="83" t="inlineStr">
        <is>
          <t>• Key challenges: Input not given by Participant.
• Support required: Input not given by Participant.</t>
        </is>
      </c>
      <c r="X135" s="83" t="inlineStr">
        <is>
          <t>Complexity &amp; Expertise: B1: Designs brand visuals, sales decks, motion graphics and video; owns brand design rules → matches the start
Autonomy &amp; Decision: B1: Decides design direction, visual style, motion approach and design standards used across decks and videos → matches the start
Accountability &amp; Impact: B1: Brand and visual design, motion/video content and decks that customers see → moved up 0.2
Leadership &amp; Strategy: A2: Sets design standards others follow; no people guidance described · 1 report in HR → moved down 0.5</t>
        </is>
      </c>
      <c r="Y135" s="65" t="n"/>
      <c r="Z135" s="66" t="n"/>
      <c r="AA135" s="66" t="inlineStr">
        <is>
          <t>Medium</t>
        </is>
      </c>
      <c r="AB135" s="66" t="inlineStr">
        <is>
          <t>Core Contributor</t>
        </is>
      </c>
      <c r="AC135" s="66" t="n"/>
      <c r="AD135" s="66" t="inlineStr">
        <is>
          <t>No</t>
        </is>
      </c>
      <c r="AE135" s="66" t="inlineStr">
        <is>
          <t>No</t>
        </is>
      </c>
      <c r="AF135" s="66" t="n"/>
      <c r="AG135" s="66" t="n"/>
      <c r="AH135" s="66" t="inlineStr">
        <is>
          <t>Creative Lead</t>
        </is>
      </c>
      <c r="AI135" s="66" t="inlineStr">
        <is>
          <t>No</t>
        </is>
      </c>
      <c r="AJ135" s="66" t="inlineStr">
        <is>
          <t>High time he learns the product/industry/brand positioning</t>
        </is>
      </c>
      <c r="AK135" s="66" t="n"/>
      <c r="AL135" s="66" t="n"/>
      <c r="AM135" s="18" t="inlineStr">
        <is>
          <t>c</t>
        </is>
      </c>
      <c r="AN135" s="19" t="n"/>
      <c r="AO135" s="19" t="n"/>
      <c r="AP135" s="19" t="inlineStr">
        <is>
          <t>Reports to Shobhan: Responsible for designing the collaterals for social media</t>
        </is>
      </c>
      <c r="AQ135" s="19" t="n"/>
    </row>
    <row r="136" ht="80" customHeight="1">
      <c r="A136" s="117" t="inlineStr">
        <is>
          <t>◂ Back</t>
        </is>
      </c>
      <c r="B136" s="17" t="inlineStr">
        <is>
          <t>Mapped</t>
        </is>
      </c>
      <c r="C136" s="59" t="inlineStr">
        <is>
          <t>CARBON</t>
        </is>
      </c>
      <c r="D136" s="17" t="inlineStr">
        <is>
          <t>IRIS2387</t>
        </is>
      </c>
      <c r="E136" s="17" t="inlineStr">
        <is>
          <t>Avidi Jeevitesh</t>
        </is>
      </c>
      <c r="F136" s="17" t="inlineStr">
        <is>
          <t>Marketing</t>
        </is>
      </c>
      <c r="G136" s="17" t="inlineStr">
        <is>
          <t>Senior Designer</t>
        </is>
      </c>
      <c r="H136" s="17" t="inlineStr">
        <is>
          <t>Employee</t>
        </is>
      </c>
      <c r="I136" s="17" t="inlineStr">
        <is>
          <t>Active</t>
        </is>
      </c>
      <c r="J136" s="118" t="n">
        <v>45824</v>
      </c>
      <c r="K136" s="17" t="inlineStr">
        <is>
          <t>Bharani Kumar</t>
        </is>
      </c>
      <c r="L136" s="17" t="inlineStr">
        <is>
          <t>Global</t>
        </is>
      </c>
      <c r="M136" s="67" t="inlineStr">
        <is>
          <t>9 years, 4 months, 00 days</t>
        </is>
      </c>
      <c r="N136" s="68" t="inlineStr">
        <is>
          <t>1 years, 2 months, 9 days</t>
        </is>
      </c>
      <c r="O136" s="68" t="inlineStr">
        <is>
          <t>10 years, 4 months, 4 days</t>
        </is>
      </c>
      <c r="P136" s="68" t="inlineStr">
        <is>
          <t>Under Gratuate</t>
        </is>
      </c>
      <c r="Q136" s="68" t="inlineStr">
        <is>
          <t>Graphic design</t>
        </is>
      </c>
      <c r="R136" s="82" t="n">
        <v>20</v>
      </c>
      <c r="S136" s="83" t="inlineStr">
        <is>
          <t>• This role manages the visual identity of brand assets, including e-books, social-media posts and solution briefs.</t>
        </is>
      </c>
      <c r="T136" s="83"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U136" s="83" t="inlineStr">
        <is>
          <t>• Current capabilities: Adobe Illustrator, Photoshop and After Effects; AI-assisted design, visual storytelling and business-focused creative judgement.</t>
        </is>
      </c>
      <c r="V136" s="83"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W136" s="83" t="inlineStr">
        <is>
          <t>• Key challenges: Frequent ad-hoc priorities and time pressure; Limited capacity for high-priority asset creation and revisions.
• Support required: Improved planning and workload bandwidth; Mentorship and exposure to design-leadership opportunities.</t>
        </is>
      </c>
      <c r="X136" s="83" t="inlineStr">
        <is>
          <t>Complexity &amp; Expertise: A2: Designs ebooks, social posts, solution briefs, print and landing-page assets in Adobe tools → moved down 0.5
Autonomy &amp; Decision: A2: Decides document sizes and layout → moved down 0.5
Accountability &amp; Impact: A2: Accountable for print files matching specifications and correct details such as CTA links → moved down 0.5
Leadership &amp; Strategy: A1: No guidance or leadership of others described → moved down 0.5</t>
        </is>
      </c>
      <c r="Y136" s="65" t="n"/>
      <c r="Z136" s="66" t="n"/>
      <c r="AA136" s="66" t="inlineStr">
        <is>
          <t>Medium</t>
        </is>
      </c>
      <c r="AB136" s="66" t="inlineStr">
        <is>
          <t>Reliable Specialist</t>
        </is>
      </c>
      <c r="AC136" s="66" t="n"/>
      <c r="AD136" s="66" t="inlineStr">
        <is>
          <t>No</t>
        </is>
      </c>
      <c r="AE136" s="66" t="inlineStr">
        <is>
          <t>No</t>
        </is>
      </c>
      <c r="AF136" s="66" t="n"/>
      <c r="AG136" s="66" t="n"/>
      <c r="AH136" s="66" t="inlineStr">
        <is>
          <t>Senior Desinger</t>
        </is>
      </c>
      <c r="AI136" s="66" t="inlineStr">
        <is>
          <t>No</t>
        </is>
      </c>
      <c r="AJ136" s="66" t="inlineStr">
        <is>
          <t>Get trained on PPT/UI/UX fundamentals</t>
        </is>
      </c>
      <c r="AK136" s="66" t="n"/>
      <c r="AL136" s="66" t="inlineStr">
        <is>
          <t>Reporting manager to be Bharani Kumar</t>
        </is>
      </c>
      <c r="AM136" s="18" t="n"/>
      <c r="AN136" s="19" t="n"/>
      <c r="AO136" s="19" t="n"/>
      <c r="AP136" s="19" t="inlineStr">
        <is>
          <t>Reports to Shobhan: Responsible for designing the collaterals for social media</t>
        </is>
      </c>
      <c r="AQ136" s="19" t="n"/>
    </row>
    <row r="137" ht="80" customHeight="1">
      <c r="A137" s="117" t="inlineStr">
        <is>
          <t>◂ Back</t>
        </is>
      </c>
      <c r="B137" s="17" t="inlineStr">
        <is>
          <t>Mapped</t>
        </is>
      </c>
      <c r="C137" s="59" t="inlineStr">
        <is>
          <t>CARBON</t>
        </is>
      </c>
      <c r="D137" s="17" t="inlineStr">
        <is>
          <t>IRIS2348</t>
        </is>
      </c>
      <c r="E137" s="17" t="inlineStr">
        <is>
          <t>Alisha Sheikh</t>
        </is>
      </c>
      <c r="F137" s="17" t="inlineStr">
        <is>
          <t>Marketing</t>
        </is>
      </c>
      <c r="G137" s="17" t="inlineStr">
        <is>
          <t>Content Marketer</t>
        </is>
      </c>
      <c r="H137" s="17" t="inlineStr">
        <is>
          <t>Employee</t>
        </is>
      </c>
      <c r="I137" s="17" t="inlineStr">
        <is>
          <t>Active</t>
        </is>
      </c>
      <c r="J137" s="118" t="n">
        <v>45719</v>
      </c>
      <c r="K137" s="17" t="inlineStr">
        <is>
          <t>Sobhan Pramanik</t>
        </is>
      </c>
      <c r="L137" s="17" t="inlineStr">
        <is>
          <t>United States</t>
        </is>
      </c>
      <c r="M137" s="67" t="inlineStr">
        <is>
          <t>1 years, 5 months, 0 days</t>
        </is>
      </c>
      <c r="N137" s="68" t="inlineStr">
        <is>
          <t>1 years, 5 months, 22 days</t>
        </is>
      </c>
      <c r="O137" s="68" t="inlineStr">
        <is>
          <t>2 years, 8 months, 17 days</t>
        </is>
      </c>
      <c r="P137" s="68" t="inlineStr">
        <is>
          <t>MBA</t>
        </is>
      </c>
      <c r="Q137" s="68" t="inlineStr">
        <is>
          <t>Marketing</t>
        </is>
      </c>
      <c r="R137" s="82" t="n">
        <v>20</v>
      </c>
      <c r="S137" s="83" t="inlineStr">
        <is>
          <t>• This role creates engaging content across multiple formats and channels to strengthen brand presence and engage audiences.</t>
        </is>
      </c>
      <c r="T137" s="83"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U137" s="83" t="inlineStr">
        <is>
          <t>• Current capabilities: Content writing, SEO research and social media; Time management, audience research and functional understanding; SEMrush, Microsoft Office, LinkedIn and AI research tools.</t>
        </is>
      </c>
      <c r="V137" s="83"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W137" s="83" t="inlineStr">
        <is>
          <t>• Key challenges: Delays in reviews and approvals; Process changes, added trackers and shifting responsibilities.
• Support required: Fewer approval layers; Clear, consistent processes for content and syndication.</t>
        </is>
      </c>
      <c r="X137" s="83" t="inlineStr">
        <is>
          <t>Complexity &amp; Expertise: A3: Writes blogs, social, SEO, sales-enablement and demand-generation content, video scripts; builds content plans → moved up 0.5
Autonomy &amp; Decision: A3: Decides social posts, captions, content calendars, blog SEO and images → moved up 0.5
Accountability &amp; Impact: A3: own survey / KRA answers · summarised by the rater; not quoted → moved up 0.5
Leadership &amp; Strategy: A1: No guiding or leading of others described → matches the start</t>
        </is>
      </c>
      <c r="Y137" s="65" t="n"/>
      <c r="Z137" s="66" t="n">
        <v>4</v>
      </c>
      <c r="AA137" s="66" t="inlineStr">
        <is>
          <t>Medium</t>
        </is>
      </c>
      <c r="AB137" s="66" t="inlineStr">
        <is>
          <t>High Impact / Growth Talent</t>
        </is>
      </c>
      <c r="AC137" s="66" t="n"/>
      <c r="AD137" s="66" t="inlineStr">
        <is>
          <t>No</t>
        </is>
      </c>
      <c r="AE137" s="66" t="inlineStr">
        <is>
          <t>Yes</t>
        </is>
      </c>
      <c r="AF137" s="66" t="n"/>
      <c r="AG137" s="66" t="n"/>
      <c r="AH137" s="66" t="inlineStr">
        <is>
          <t>Content Marketer</t>
        </is>
      </c>
      <c r="AI137" s="66" t="inlineStr">
        <is>
          <t>No</t>
        </is>
      </c>
      <c r="AJ137" s="66" t="inlineStr">
        <is>
          <t>Alisha to learn how brand positioning is mapped into content strategy for messaging consistency.</t>
        </is>
      </c>
      <c r="AK137" s="66" t="n"/>
      <c r="AL137" s="66" t="n"/>
      <c r="AM137" s="18" t="n"/>
      <c r="AN137" s="19" t="n"/>
      <c r="AO137" s="19" t="n"/>
      <c r="AP137" s="19" t="inlineStr">
        <is>
          <t>Reports to Shobhan: Responsible for content creation</t>
        </is>
      </c>
      <c r="AQ137" s="19" t="n"/>
    </row>
    <row r="138" ht="80" customHeight="1">
      <c r="A138" s="117" t="inlineStr">
        <is>
          <t>◂ Back</t>
        </is>
      </c>
      <c r="B138" s="17" t="inlineStr">
        <is>
          <t>Mapped</t>
        </is>
      </c>
      <c r="C138" s="59" t="inlineStr">
        <is>
          <t>CARBON</t>
        </is>
      </c>
      <c r="D138" s="17" t="inlineStr">
        <is>
          <t>IRIS2005</t>
        </is>
      </c>
      <c r="E138" s="17" t="inlineStr">
        <is>
          <t>Danish Baksh</t>
        </is>
      </c>
      <c r="F138" s="17" t="inlineStr">
        <is>
          <t>Marketing</t>
        </is>
      </c>
      <c r="G138" s="17" t="inlineStr">
        <is>
          <t>Marketing Web Developer</t>
        </is>
      </c>
      <c r="H138" s="17" t="inlineStr">
        <is>
          <t>Employee</t>
        </is>
      </c>
      <c r="I138" s="17" t="inlineStr">
        <is>
          <t>Active</t>
        </is>
      </c>
      <c r="J138" s="118" t="n">
        <v>44643</v>
      </c>
      <c r="K138" s="17" t="inlineStr">
        <is>
          <t>Sobhan Pramanik</t>
        </is>
      </c>
      <c r="L138" s="17" t="inlineStr">
        <is>
          <t>All markets</t>
        </is>
      </c>
      <c r="M138" s="67" t="inlineStr">
        <is>
          <t>6 years, 0 months, 0 days</t>
        </is>
      </c>
      <c r="N138" s="68" t="inlineStr">
        <is>
          <t>4 years, 5 months, 2 days</t>
        </is>
      </c>
      <c r="O138" s="68" t="inlineStr">
        <is>
          <t>10 years, 2 months, 28 days</t>
        </is>
      </c>
      <c r="P138" s="68" t="inlineStr">
        <is>
          <t>B.E</t>
        </is>
      </c>
      <c r="Q138" s="68" t="inlineStr">
        <is>
          <t>Marketing</t>
        </is>
      </c>
      <c r="R138" s="82" t="n">
        <v>20</v>
      </c>
      <c r="S138" s="83" t="inlineStr">
        <is>
          <t>• This role builds, runs and optimises websites to attract visitors and convert them into customers.</t>
        </is>
      </c>
      <c r="T138" s="83"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U138" s="83" t="inlineStr">
        <is>
          <t>• Current capabilities: WordPress, SEO tools, HubSpot Marketing, HTML, CSS and hosting; Keyword research, email campaigns and user-behaviour analysis; FileZilla, HubSpot, Claude and server administration.</t>
        </is>
      </c>
      <c r="V138" s="83"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W138" s="83" t="inlineStr">
        <is>
          <t>• Key challenges: Limited laptop capacity; Too many urgent, unplanned requests; Insufficient content and design capacity.
• Support required: Dedicated content and design support; Stronger prioritisation and planning discipline.</t>
        </is>
      </c>
      <c r="X138" s="83" t="inlineStr">
        <is>
          <t>Complexity &amp; Expertise: A3: Builds and runs WordPress websites, landing pages, technical SEO, email campaigns and marketing automation → matches the start
Autonomy &amp; Decision: A3: Decides keyword strategy, technical SEO, content planning, website technicalities and landing page design → matches the start
Accountability &amp; Impact: A3: Accountable for websites and digital marketing except paid campaigns; broken pages or forms lose leads → matches the start
Leadership &amp; Strategy: A1: No guidance or leadership of others described → moved down 0.5</t>
        </is>
      </c>
      <c r="Y138" s="65" t="n"/>
      <c r="Z138" s="66" t="n">
        <v>3</v>
      </c>
      <c r="AA138" s="66" t="inlineStr">
        <is>
          <t>Medium</t>
        </is>
      </c>
      <c r="AB138" s="66" t="inlineStr">
        <is>
          <t>Reliable Specialist</t>
        </is>
      </c>
      <c r="AC138" s="66" t="n"/>
      <c r="AD138" s="66" t="inlineStr">
        <is>
          <t>No</t>
        </is>
      </c>
      <c r="AE138" s="66" t="inlineStr">
        <is>
          <t>No</t>
        </is>
      </c>
      <c r="AF138" s="66" t="n"/>
      <c r="AG138" s="66" t="n"/>
      <c r="AH138" s="66" t="n"/>
      <c r="AI138" s="66" t="inlineStr">
        <is>
          <t>No</t>
        </is>
      </c>
      <c r="AJ138" s="66" t="n"/>
      <c r="AK138" s="66" t="n"/>
      <c r="AL138" s="66" t="n"/>
      <c r="AM138" s="18"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AN138" s="19" t="n"/>
      <c r="AO138" s="19" t="n"/>
      <c r="AP138" s="19" t="inlineStr">
        <is>
          <t>Digital Marketing, SEO, Website optimisation, Wordpress, Web designing and development</t>
        </is>
      </c>
      <c r="AQ138" s="19" t="n"/>
    </row>
    <row r="139" ht="80" customHeight="1">
      <c r="A139" s="117" t="inlineStr">
        <is>
          <t>◂ Back</t>
        </is>
      </c>
      <c r="B139" s="17" t="inlineStr">
        <is>
          <t>Mapped</t>
        </is>
      </c>
      <c r="C139" s="59" t="inlineStr">
        <is>
          <t>CARBON</t>
        </is>
      </c>
      <c r="D139" s="17" t="inlineStr">
        <is>
          <t>IRIS2541</t>
        </is>
      </c>
      <c r="E139" s="17" t="inlineStr">
        <is>
          <t>Aakansha Gupta</t>
        </is>
      </c>
      <c r="F139" s="17" t="inlineStr">
        <is>
          <t>Marketing</t>
        </is>
      </c>
      <c r="G139" s="17" t="inlineStr">
        <is>
          <t>Marketing Associate</t>
        </is>
      </c>
      <c r="H139" s="17" t="inlineStr">
        <is>
          <t>Employee</t>
        </is>
      </c>
      <c r="I139" s="17" t="inlineStr">
        <is>
          <t>Active</t>
        </is>
      </c>
      <c r="J139" s="118" t="n">
        <v>46195</v>
      </c>
      <c r="K139" s="17" t="inlineStr">
        <is>
          <t>Sobhan Pramanik</t>
        </is>
      </c>
      <c r="L139" s="17" t="inlineStr">
        <is>
          <t>US and Europe</t>
        </is>
      </c>
      <c r="M139" s="67" t="inlineStr">
        <is>
          <t>0 years, 0 months, 0 days</t>
        </is>
      </c>
      <c r="N139" s="68" t="inlineStr">
        <is>
          <t>0 years, 2 months, 3 days</t>
        </is>
      </c>
      <c r="O139" s="68" t="n"/>
      <c r="P139" s="68" t="inlineStr">
        <is>
          <t>BBA.LLB</t>
        </is>
      </c>
      <c r="Q139" s="68" t="inlineStr">
        <is>
          <t>Marketing</t>
        </is>
      </c>
      <c r="R139" s="82" t="n">
        <v>20</v>
      </c>
      <c r="S139" s="83" t="inlineStr">
        <is>
          <t>• This role creates content for products being sold and promotes it through social media.</t>
        </is>
      </c>
      <c r="T139" s="83"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U139" s="83" t="inlineStr">
        <is>
          <t>• Current capabilities: Storytelling and content drafting; Research and message development; Video editing.</t>
        </is>
      </c>
      <c r="V139" s="83" t="inlineStr">
        <is>
          <t>• Development priorities: Needs earlier clarity on content expectations and priorities.
• Learning and Development Need: Training in content prioritisation and campaign planning to build independent judgment when priorities shift.</t>
        </is>
      </c>
      <c r="W139" s="83" t="inlineStr">
        <is>
          <t>• Key challenges: Design delays; Ad-hoc work that disrupts planned priorities.
• Support required: Clearer priority-setting and predictable design support.</t>
        </is>
      </c>
      <c r="X139" s="83" t="inlineStr">
        <is>
          <t>Complexity &amp; Expertise: A2: Researches and writes blogs, assets and campaign content with SEO; one asset per week → matches the start
Autonomy &amp; Decision: A2: Decides blog topics and SEO for own content → matches the start
Accountability &amp; Impact: A2: Quality, accuracy and relevance of own content → matches the start
Leadership &amp; Strategy: A1: No guiding or leading of others described → matches the start</t>
        </is>
      </c>
      <c r="Y139" s="65" t="n"/>
      <c r="Z139" s="66" t="n"/>
      <c r="AA139" s="66" t="n"/>
      <c r="AB139" s="66" t="n"/>
      <c r="AC139" s="66" t="n"/>
      <c r="AD139" s="66" t="n"/>
      <c r="AE139" s="66" t="n"/>
      <c r="AF139" s="66" t="n"/>
      <c r="AG139" s="66" t="n"/>
      <c r="AH139" s="66" t="n"/>
      <c r="AI139" s="66" t="n"/>
      <c r="AJ139" s="66" t="n"/>
      <c r="AK139" s="66" t="n"/>
      <c r="AL139" s="66" t="n"/>
      <c r="AM139" s="18" t="n"/>
      <c r="AN139" s="19" t="n"/>
      <c r="AO139" s="19" t="n"/>
      <c r="AP139" s="19" t="n"/>
      <c r="AQ139" s="19" t="n"/>
    </row>
    <row r="140" ht="80" customHeight="1">
      <c r="A140" s="117" t="inlineStr">
        <is>
          <t>◂ Back</t>
        </is>
      </c>
      <c r="B140" s="17" t="inlineStr">
        <is>
          <t>Mapped</t>
        </is>
      </c>
      <c r="C140" s="59" t="inlineStr">
        <is>
          <t>iDEAL</t>
        </is>
      </c>
      <c r="D140" s="17" t="inlineStr">
        <is>
          <t>IRIS2511</t>
        </is>
      </c>
      <c r="E140" s="17" t="inlineStr">
        <is>
          <t>Muskan Jain</t>
        </is>
      </c>
      <c r="F140" s="17" t="inlineStr">
        <is>
          <t>Marketing</t>
        </is>
      </c>
      <c r="G140" s="17" t="inlineStr">
        <is>
          <t>Marketing Associate</t>
        </is>
      </c>
      <c r="H140" s="17" t="inlineStr">
        <is>
          <t>Employee</t>
        </is>
      </c>
      <c r="I140" s="17" t="inlineStr">
        <is>
          <t>Active</t>
        </is>
      </c>
      <c r="J140" s="118" t="n">
        <v>46125</v>
      </c>
      <c r="K140" s="17" t="inlineStr">
        <is>
          <t>Sobhan Pramanik</t>
        </is>
      </c>
      <c r="L140" s="17" t="inlineStr">
        <is>
          <t>Work From Office- Hyderabad</t>
        </is>
      </c>
      <c r="M140" s="67" t="inlineStr">
        <is>
          <t>0 years, 0 months, 0 days</t>
        </is>
      </c>
      <c r="N140" s="68" t="inlineStr">
        <is>
          <t>0 years, 4 months, 12 days</t>
        </is>
      </c>
      <c r="O140" s="68" t="inlineStr">
        <is>
          <t>0 years, 2 months, 7 days</t>
        </is>
      </c>
      <c r="P140" s="68" t="inlineStr">
        <is>
          <t>PGDM</t>
        </is>
      </c>
      <c r="Q140" s="68" t="inlineStr">
        <is>
          <t>Marketing</t>
        </is>
      </c>
      <c r="R140" s="82" t="n">
        <v>20</v>
      </c>
      <c r="S140" s="83" t="inlineStr">
        <is>
          <t>• This role is intended to get the inbound leads through the website content and branding. That can be converted into full time clients.</t>
        </is>
      </c>
      <c r="T140" s="83"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U140" s="83" t="inlineStr">
        <is>
          <t>• Current capabilities: Research, marketing knowledge, creative writing and content development; Industry understanding and audience communication; SEMrush, Google Scholar, Buffer, PowerPoint, Canva and Freepik.</t>
        </is>
      </c>
      <c r="V140" s="83" t="inlineStr">
        <is>
          <t>• Development priorities: Build target-audience and industry knowledge; Develop Adobe and Acrobat capability.
• Learning and Development Need: BFSI industry and target-audience knowledge sessions, plus Adobe Creative Suite and Acrobat skills training.</t>
        </is>
      </c>
      <c r="W140" s="83" t="inlineStr">
        <is>
          <t>• Key challenges: Review delays and repeated back-and-forth on content.
• Support required: Faster reviews and clearer expectations for deliverables.</t>
        </is>
      </c>
      <c r="X140" s="83" t="inlineStr">
        <is>
          <t>Complexity &amp; Expertise: A2: Writes blogs, ebooks, infographics, decks and brochures and optimises content for iDEAL's bank audience → matches the start
Autonomy &amp; Decision: A2: Decides own calendars, trackers and decks → matches the start
Accountability &amp; Impact: A3: Accountable for all bank / financial-institution content: website, social media, client decks → moved up 0.5
Leadership &amp; Strategy: A1: No guidance or leadership of others described → matches the start</t>
        </is>
      </c>
      <c r="Y140" s="65" t="n"/>
      <c r="Z140" s="66" t="n"/>
      <c r="AA140" s="66" t="inlineStr">
        <is>
          <t>Medium</t>
        </is>
      </c>
      <c r="AB140" s="66" t="inlineStr">
        <is>
          <t>Core Contributor</t>
        </is>
      </c>
      <c r="AC140" s="66" t="n"/>
      <c r="AD140" s="66" t="inlineStr">
        <is>
          <t>No</t>
        </is>
      </c>
      <c r="AE140" s="66" t="inlineStr">
        <is>
          <t>No</t>
        </is>
      </c>
      <c r="AF140" s="66" t="n"/>
      <c r="AG140" s="66" t="n"/>
      <c r="AH140" s="66" t="inlineStr">
        <is>
          <t>Same as per records</t>
        </is>
      </c>
      <c r="AI140" s="66" t="inlineStr">
        <is>
          <t>No</t>
        </is>
      </c>
      <c r="AJ140" s="66" t="inlineStr">
        <is>
          <t>Training on the effective utilization of AI tools.</t>
        </is>
      </c>
      <c r="AK140" s="66" t="n"/>
      <c r="AL140" s="66" t="inlineStr">
        <is>
          <t>To be mapped to Sobhan Pramanik as reporting manager</t>
        </is>
      </c>
      <c r="AM140" s="18" t="n"/>
      <c r="AN140" s="19" t="n"/>
      <c r="AO140" s="19" t="n"/>
      <c r="AP140" s="19" t="inlineStr">
        <is>
          <t>Content management allocated to the ideal business</t>
        </is>
      </c>
      <c r="AQ140" s="19" t="n"/>
    </row>
    <row r="141" ht="80" customHeight="1">
      <c r="A141" s="117" t="inlineStr">
        <is>
          <t>◂ Back</t>
        </is>
      </c>
      <c r="B141" s="17" t="inlineStr">
        <is>
          <t>Mapped</t>
        </is>
      </c>
      <c r="C141" s="59" t="inlineStr">
        <is>
          <t>CARBON</t>
        </is>
      </c>
      <c r="D141" s="17" t="inlineStr">
        <is>
          <t>IRIS2516</t>
        </is>
      </c>
      <c r="E141" s="17" t="inlineStr">
        <is>
          <t>Rimsha Khan</t>
        </is>
      </c>
      <c r="F141" s="17" t="inlineStr">
        <is>
          <t>Marketing</t>
        </is>
      </c>
      <c r="G141" s="17" t="inlineStr">
        <is>
          <t>Marketing Associate</t>
        </is>
      </c>
      <c r="H141" s="17" t="inlineStr">
        <is>
          <t>Employee</t>
        </is>
      </c>
      <c r="I141" s="17" t="inlineStr">
        <is>
          <t>Active</t>
        </is>
      </c>
      <c r="J141" s="118" t="n">
        <v>46125</v>
      </c>
      <c r="K141" s="17" t="inlineStr">
        <is>
          <t>Sobhan Pramanik</t>
        </is>
      </c>
      <c r="L141" s="17" t="inlineStr">
        <is>
          <t>Europe and United States</t>
        </is>
      </c>
      <c r="M141" s="67" t="inlineStr">
        <is>
          <t>0 years, 0 months, 0 days</t>
        </is>
      </c>
      <c r="N141" s="68" t="inlineStr">
        <is>
          <t>0 years, 4 months, 12 days</t>
        </is>
      </c>
      <c r="O141" s="68" t="inlineStr">
        <is>
          <t>0 years, 2 months, 7 days</t>
        </is>
      </c>
      <c r="P141" s="68" t="inlineStr">
        <is>
          <t>PGDM</t>
        </is>
      </c>
      <c r="Q141" s="68" t="inlineStr">
        <is>
          <t>Marketing</t>
        </is>
      </c>
      <c r="R141" s="82" t="n">
        <v>18</v>
      </c>
      <c r="S141" s="83" t="inlineStr">
        <is>
          <t>• This role focuses on brand content writing and generating MQLs through organic channels.</t>
        </is>
      </c>
      <c r="T141" s="83"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U141" s="83" t="inlineStr">
        <is>
          <t>• Current capabilities: Content writing, SEO, Google Analytics, presentation development and Buffer; ESG domain knowledge, narration and audience-relatable messaging; SEMrush.</t>
        </is>
      </c>
      <c r="V141" s="83"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W141" s="83" t="inlineStr">
        <is>
          <t>• Key challenges: Frequent changes, urgent requests and varying requirements; Delayed approvals and design dependencies.
• Support required: More autonomy and space for creative work; Clearer briefs and faster approvals.</t>
        </is>
      </c>
      <c r="X141" s="83" t="inlineStr">
        <is>
          <t>Complexity &amp; Expertise: A2: Writes two ESG blogs a week and other content assets after research → matches the start
Autonomy &amp; Decision: A2: own survey / KRA answers · summarised by the rater; not quoted → matches the start
Accountability &amp; Impact: A2: Answerable for own content deliverables; says only 'everything' → matches the start
Leadership &amp; Strategy: A1: No guidance or leadership of others described → matches the start</t>
        </is>
      </c>
      <c r="Y141" s="65" t="n"/>
      <c r="Z141" s="66" t="n"/>
      <c r="AA141" s="66" t="inlineStr">
        <is>
          <t>Low</t>
        </is>
      </c>
      <c r="AB141" s="66" t="inlineStr">
        <is>
          <t>Misplaced Talent / Enigma</t>
        </is>
      </c>
      <c r="AC141" s="66" t="n"/>
      <c r="AD141" s="66" t="inlineStr">
        <is>
          <t>No</t>
        </is>
      </c>
      <c r="AE141" s="66" t="inlineStr">
        <is>
          <t>No</t>
        </is>
      </c>
      <c r="AF141" s="66" t="n"/>
      <c r="AG141" s="66" t="n"/>
      <c r="AH141" s="66" t="inlineStr">
        <is>
          <t>Marketing Associate</t>
        </is>
      </c>
      <c r="AI141" s="66" t="inlineStr">
        <is>
          <t>No</t>
        </is>
      </c>
      <c r="AJ141" s="66" t="inlineStr">
        <is>
          <t>Needs to learn the fundamentals of content marketing</t>
        </is>
      </c>
      <c r="AK141" s="66" t="n"/>
      <c r="AL141" s="66" t="inlineStr">
        <is>
          <t>To be mapped to Sobhan Pramanik as reporting manager</t>
        </is>
      </c>
      <c r="AM141" s="18" t="n"/>
      <c r="AN141" s="19" t="n"/>
      <c r="AO141" s="19" t="n"/>
      <c r="AP141" s="19" t="inlineStr">
        <is>
          <t>Content Creation</t>
        </is>
      </c>
      <c r="AQ141" s="19" t="n"/>
    </row>
    <row r="142" ht="80" customHeight="1">
      <c r="A142" s="117" t="inlineStr">
        <is>
          <t>◂ Back</t>
        </is>
      </c>
      <c r="B142" s="17" t="inlineStr">
        <is>
          <t>Mapped</t>
        </is>
      </c>
      <c r="C142" s="59" t="inlineStr">
        <is>
          <t>CARBON</t>
        </is>
      </c>
      <c r="D142" s="17" t="inlineStr">
        <is>
          <t>IRIS2517</t>
        </is>
      </c>
      <c r="E142" s="17" t="inlineStr">
        <is>
          <t>Shubhangi Sharma</t>
        </is>
      </c>
      <c r="F142" s="17" t="inlineStr">
        <is>
          <t>Marketing</t>
        </is>
      </c>
      <c r="G142" s="17" t="inlineStr">
        <is>
          <t>Marketing Associate</t>
        </is>
      </c>
      <c r="H142" s="17" t="inlineStr">
        <is>
          <t>Employee</t>
        </is>
      </c>
      <c r="I142" s="17" t="inlineStr">
        <is>
          <t>Active</t>
        </is>
      </c>
      <c r="J142" s="118" t="n">
        <v>46125</v>
      </c>
      <c r="K142" s="17" t="inlineStr">
        <is>
          <t>Sobhan Pramanik</t>
        </is>
      </c>
      <c r="L142" s="17" t="inlineStr">
        <is>
          <t>Europe and United Kingdom</t>
        </is>
      </c>
      <c r="M142" s="67" t="inlineStr">
        <is>
          <t>0 years, 0 months, 0 days</t>
        </is>
      </c>
      <c r="N142" s="68" t="inlineStr">
        <is>
          <t>0 years, 4 months, 12 days</t>
        </is>
      </c>
      <c r="O142" s="68" t="inlineStr">
        <is>
          <t>0 years, 2 months, 7 days</t>
        </is>
      </c>
      <c r="P142" s="68" t="inlineStr">
        <is>
          <t>PGDM</t>
        </is>
      </c>
      <c r="Q142" s="68" t="inlineStr">
        <is>
          <t>Marketing</t>
        </is>
      </c>
      <c r="R142" s="82" t="n">
        <v>20</v>
      </c>
      <c r="S142" s="83" t="inlineStr">
        <is>
          <t>• This role focuses on branding and content marketing to generate MQLs through organic channels, campaigns and events.</t>
        </is>
      </c>
      <c r="T142" s="83" t="inlineStr">
        <is>
          <t>• Reported deliverables and outcomes include: AEO optimization.
• Key responsibilities include Campaign delieverables; 8-10 blogs per month.
• The role is accountable for Europe based MQLs and content.
• The role independently makes decisions on Asset types.</t>
        </is>
      </c>
      <c r="U142" s="83" t="inlineStr">
        <is>
          <t>• Current capabilities: Presentation development, storytelling and positioning; SEMrush and Copilot; Content and campaign planning.</t>
        </is>
      </c>
      <c r="V142" s="83"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W142" s="83" t="inlineStr">
        <is>
          <t>• Key challenges: Last-minute changes disrupt planned work.
• Support required: No input received.</t>
        </is>
      </c>
      <c r="X142" s="83" t="inlineStr">
        <is>
          <t>Complexity &amp; Expertise: A2: Produces 8-10 blogs a month and campaign deliverables; SEO/AEO optimisation using Semrush → matches the start
Autonomy &amp; Decision: A2: Decides asset types within campaign plans → matches the start
Accountability &amp; Impact: A3: own survey / KRA answers · summarised by the rater; not quoted → moved up 0.5
Leadership &amp; Strategy: A1: No guidance or leadership of others described → matches the start</t>
        </is>
      </c>
      <c r="Y142" s="65" t="n"/>
      <c r="Z142" s="66" t="n"/>
      <c r="AA142" s="66" t="inlineStr">
        <is>
          <t>Medium</t>
        </is>
      </c>
      <c r="AB142" s="66" t="inlineStr">
        <is>
          <t>Core Contributor</t>
        </is>
      </c>
      <c r="AC142" s="66" t="n"/>
      <c r="AD142" s="66" t="inlineStr">
        <is>
          <t>No</t>
        </is>
      </c>
      <c r="AE142" s="66" t="inlineStr">
        <is>
          <t>No</t>
        </is>
      </c>
      <c r="AF142" s="66" t="n"/>
      <c r="AG142" s="66" t="n"/>
      <c r="AH142" s="66" t="inlineStr">
        <is>
          <t>Marketing Associate</t>
        </is>
      </c>
      <c r="AI142" s="66" t="inlineStr">
        <is>
          <t>No</t>
        </is>
      </c>
      <c r="AJ142" s="66" t="inlineStr">
        <is>
          <t>Needs to learn the fundamentals of content marketing</t>
        </is>
      </c>
      <c r="AK142" s="66" t="n"/>
      <c r="AL142" s="66" t="inlineStr">
        <is>
          <t>To be mapped to Sobhan Pramanik as Reporting Mgr</t>
        </is>
      </c>
      <c r="AM142" s="18" t="n"/>
      <c r="AN142" s="19" t="n"/>
      <c r="AO142" s="19" t="n"/>
      <c r="AP142" s="19" t="inlineStr">
        <is>
          <t>Content Creation</t>
        </is>
      </c>
      <c r="AQ142" s="19" t="n"/>
    </row>
    <row r="143" ht="80" customHeight="1">
      <c r="A143" s="117" t="inlineStr">
        <is>
          <t>◂ Back</t>
        </is>
      </c>
      <c r="B143" s="17" t="inlineStr">
        <is>
          <t>Mapped</t>
        </is>
      </c>
      <c r="C143" s="59" t="inlineStr">
        <is>
          <t>CARBON</t>
        </is>
      </c>
      <c r="D143" s="17" t="inlineStr">
        <is>
          <t>IRIS2502</t>
        </is>
      </c>
      <c r="E143" s="17" t="inlineStr">
        <is>
          <t>Sudipta Kundu</t>
        </is>
      </c>
      <c r="F143" s="17" t="inlineStr">
        <is>
          <t>Marketing</t>
        </is>
      </c>
      <c r="G143" s="17" t="inlineStr">
        <is>
          <t>Marketing Manager- Partner and Automation</t>
        </is>
      </c>
      <c r="H143" s="17" t="inlineStr">
        <is>
          <t>Employee</t>
        </is>
      </c>
      <c r="I143" s="17" t="inlineStr">
        <is>
          <t>Active</t>
        </is>
      </c>
      <c r="J143" s="118" t="n">
        <v>46104</v>
      </c>
      <c r="K143" s="17" t="inlineStr">
        <is>
          <t>Saahit togaru</t>
        </is>
      </c>
      <c r="L143" s="17" t="inlineStr">
        <is>
          <t>Europe; US; global.</t>
        </is>
      </c>
      <c r="M143" s="67" t="inlineStr">
        <is>
          <t>8 years, 4 months, 0 days</t>
        </is>
      </c>
      <c r="N143" s="68" t="inlineStr">
        <is>
          <t>0 years, 5 months, 2 days</t>
        </is>
      </c>
      <c r="O143" s="68" t="inlineStr">
        <is>
          <t>8 years, 6 months, 28 days</t>
        </is>
      </c>
      <c r="P143" s="68" t="inlineStr">
        <is>
          <t>MBA</t>
        </is>
      </c>
      <c r="Q143" s="68" t="inlineStr">
        <is>
          <t>Marketing</t>
        </is>
      </c>
      <c r="R143" s="82" t="n">
        <v>20</v>
      </c>
      <c r="S143" s="83"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T143" s="83"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U143" s="83"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V143" s="83"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W143" s="83" t="inlineStr">
        <is>
          <t>• Key challenges: Multiple Approvals; multiple reviews.
• Support required: Clearer priorities; More clarity on ownership and decision-making, with faster support when priorities or requirements change.</t>
        </is>
      </c>
      <c r="X143" s="83" t="inlineStr">
        <is>
          <t>Complexity &amp; Expertise: B1: Manages partner GTM, CRM, partner marketing, automation and events across multiple stakeholders and tools → moved down 0.5
Autonomy &amp; Decision: B1: Decides on database, partner relationships and database health score for the area → moved down 0.5
Accountability &amp; Impact: B1: own survey / KRA answers · summarised by the rater; not quoted → moved down 0.5
Leadership &amp; Strategy: B1: Lists team management; three direct reports → matches the start</t>
        </is>
      </c>
      <c r="Y143" s="65" t="n"/>
      <c r="Z143" s="66" t="n">
        <v>2</v>
      </c>
      <c r="AA143" s="66" t="inlineStr">
        <is>
          <t>Medium</t>
        </is>
      </c>
      <c r="AB143" s="66" t="inlineStr">
        <is>
          <t>Reliable Specialist</t>
        </is>
      </c>
      <c r="AC143" s="66" t="n"/>
      <c r="AD143" s="66" t="inlineStr">
        <is>
          <t>No</t>
        </is>
      </c>
      <c r="AE143" s="66" t="inlineStr">
        <is>
          <t>No</t>
        </is>
      </c>
      <c r="AF143" s="66" t="n"/>
      <c r="AG143" s="66" t="n"/>
      <c r="AH143" s="66" t="n"/>
      <c r="AI143" s="66" t="inlineStr">
        <is>
          <t>No</t>
        </is>
      </c>
      <c r="AJ143" s="66" t="inlineStr">
        <is>
          <t>Would benefit from deeper understanding of domain + perspective of database &amp; marketing</t>
        </is>
      </c>
      <c r="AK143" s="66" t="n"/>
      <c r="AL143" s="66" t="n"/>
      <c r="AM143" s="18" t="inlineStr">
        <is>
          <t>OKR Tracker - Marketing 2026 · FY27.xlsx</t>
        </is>
      </c>
      <c r="AN143" s="19" t="n"/>
      <c r="AO143" s="19" t="n"/>
      <c r="AP143" s="19" t="inlineStr">
        <is>
          <t>Leads Database team &amp; automation to bring efficiencies across marketing - recently role is upgraded to Partner management as well</t>
        </is>
      </c>
      <c r="AQ143" s="19" t="n"/>
    </row>
    <row r="144" ht="80" customHeight="1">
      <c r="A144" s="117" t="inlineStr">
        <is>
          <t>◂ Back</t>
        </is>
      </c>
      <c r="B144" s="17" t="inlineStr">
        <is>
          <t>Mapped</t>
        </is>
      </c>
      <c r="C144" s="59" t="inlineStr">
        <is>
          <t>CARBON</t>
        </is>
      </c>
      <c r="D144" s="17" t="inlineStr">
        <is>
          <t>IRIS2316</t>
        </is>
      </c>
      <c r="E144" s="17" t="inlineStr">
        <is>
          <t>Mounika Kattula</t>
        </is>
      </c>
      <c r="F144" s="17" t="inlineStr">
        <is>
          <t>Marketing</t>
        </is>
      </c>
      <c r="G144" s="17" t="inlineStr">
        <is>
          <t>Marketing Associate</t>
        </is>
      </c>
      <c r="H144" s="17" t="inlineStr">
        <is>
          <t>Employee</t>
        </is>
      </c>
      <c r="I144" s="17" t="inlineStr">
        <is>
          <t>Active</t>
        </is>
      </c>
      <c r="J144" s="118" t="n">
        <v>45572</v>
      </c>
      <c r="K144" s="17" t="inlineStr">
        <is>
          <t>Sudipta Kundu</t>
        </is>
      </c>
      <c r="L144" s="17" t="inlineStr">
        <is>
          <t>Global</t>
        </is>
      </c>
      <c r="M144" s="67" t="inlineStr">
        <is>
          <t>2 years, 1 months, 0 days</t>
        </is>
      </c>
      <c r="N144" s="68" t="inlineStr">
        <is>
          <t>1 years, 10 months, 18 days</t>
        </is>
      </c>
      <c r="O144" s="68" t="inlineStr">
        <is>
          <t>3 years, 9 months, 13 days</t>
        </is>
      </c>
      <c r="P144" s="68" t="inlineStr">
        <is>
          <t>MBA</t>
        </is>
      </c>
      <c r="Q144" s="68" t="inlineStr">
        <is>
          <t>Marketing</t>
        </is>
      </c>
      <c r="R144" s="82" t="n">
        <v>20</v>
      </c>
      <c r="S144" s="83" t="inlineStr">
        <is>
          <t>• This role leads database strategy, research and CRM management to keep data accurate, organised and effectively used across the business.</t>
        </is>
      </c>
      <c r="T144" s="83"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U144" s="83" t="inlineStr">
        <is>
          <t>• Current capabilities: HubSpot, Excel, Seamless and data-quality auditing; Critical thinking, attention to detail and process improvement.</t>
        </is>
      </c>
      <c r="V144" s="83"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W144" s="83" t="inlineStr">
        <is>
          <t>• Key challenges: Incomplete and inconsistent source data; Manual processes and missing CRM information.
• Support required: Better tool integration and automation to reduce manual effort and improve data accuracy.</t>
        </is>
      </c>
      <c r="X144" s="83" t="inlineStr">
        <is>
          <t>Complexity &amp; Expertise: A3: Runs CRM data quality: enrichment, validation, auditing, tagging and process improvement on global HubSpot data → moved up 0.5
Autonomy &amp; Decision: A3: Decides data quality and CRM hygiene matters independently → matches the start
Accountability &amp; Impact: A3: Accountable for data quality and CRM accuracy that outreach, reporting and SDR effort depend on → moved down 0.5
Leadership &amp; Strategy: A3: Two direct reports in HR data and 'we manage global data'; no leadership tasks described → moved down 0.5</t>
        </is>
      </c>
      <c r="Y144" s="65" t="n"/>
      <c r="Z144" s="66" t="n">
        <v>4</v>
      </c>
      <c r="AA144" s="66" t="inlineStr">
        <is>
          <t>High</t>
        </is>
      </c>
      <c r="AB144" s="66" t="inlineStr">
        <is>
          <t>Emerging Talent</t>
        </is>
      </c>
      <c r="AC144" s="66" t="inlineStr">
        <is>
          <t>Yes</t>
        </is>
      </c>
      <c r="AD144" s="66" t="inlineStr">
        <is>
          <t>Yes</t>
        </is>
      </c>
      <c r="AE144" s="66" t="inlineStr">
        <is>
          <t>Yes</t>
        </is>
      </c>
      <c r="AF144" s="66" t="inlineStr">
        <is>
          <t>Ritam Mukhopadhyay</t>
        </is>
      </c>
      <c r="AG144" s="66" t="n"/>
      <c r="AH144" s="66" t="inlineStr">
        <is>
          <t>Senior Marketing Associates</t>
        </is>
      </c>
      <c r="AI144" s="66" t="inlineStr">
        <is>
          <t>Yes</t>
        </is>
      </c>
      <c r="AJ144" s="66" t="n"/>
      <c r="AK144" s="66" t="inlineStr">
        <is>
          <t>Yes</t>
        </is>
      </c>
      <c r="AL144" s="66" t="n"/>
      <c r="AM144" s="18"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AN144" s="19" t="n"/>
      <c r="AO144" s="19" t="n"/>
      <c r="AP144" s="19" t="inlineStr">
        <is>
          <t>reports to Sudipta, database creation team - they use Lusha to generate the list of customers for the SDR team &amp; upload the same on hubspot:</t>
        </is>
      </c>
      <c r="AQ144" s="19" t="n"/>
    </row>
    <row r="145" ht="80" customHeight="1">
      <c r="A145" s="117" t="inlineStr">
        <is>
          <t>◂ Back</t>
        </is>
      </c>
      <c r="B145" s="17" t="inlineStr">
        <is>
          <t>Mapped</t>
        </is>
      </c>
      <c r="C145" s="59" t="inlineStr">
        <is>
          <t>CARBON</t>
        </is>
      </c>
      <c r="D145" s="17" t="inlineStr">
        <is>
          <t>IRIS2535</t>
        </is>
      </c>
      <c r="E145" s="17" t="inlineStr">
        <is>
          <t>Kaninika Kali</t>
        </is>
      </c>
      <c r="F145" s="17" t="inlineStr">
        <is>
          <t>Marketing</t>
        </is>
      </c>
      <c r="G145" s="17" t="inlineStr">
        <is>
          <t>Associate- MarkOps</t>
        </is>
      </c>
      <c r="H145" s="17" t="inlineStr">
        <is>
          <t>Employee</t>
        </is>
      </c>
      <c r="I145" s="17" t="inlineStr">
        <is>
          <t>Active</t>
        </is>
      </c>
      <c r="J145" s="118" t="n">
        <v>46178</v>
      </c>
      <c r="K145" s="17" t="inlineStr">
        <is>
          <t>Mounika Kattula</t>
        </is>
      </c>
      <c r="L145" s="17" t="inlineStr">
        <is>
          <t>India and global enterprise accounts</t>
        </is>
      </c>
      <c r="M145" s="67" t="inlineStr">
        <is>
          <t>0 years, 0 months, 00 days</t>
        </is>
      </c>
      <c r="N145" s="68" t="inlineStr">
        <is>
          <t>0 years, 11 months, 30 days</t>
        </is>
      </c>
      <c r="O145" s="68" t="inlineStr">
        <is>
          <t>1 years, 0 months, 11 days</t>
        </is>
      </c>
      <c r="P145" s="68" t="inlineStr">
        <is>
          <t>B.Tech</t>
        </is>
      </c>
      <c r="Q145" s="68" t="inlineStr">
        <is>
          <t>Marketing</t>
        </is>
      </c>
      <c r="R145" s="82" t="n">
        <v>20</v>
      </c>
      <c r="S145" s="83" t="inlineStr">
        <is>
          <t>• This role conducts database research, data enrichment and data-quality maintenance.</t>
        </is>
      </c>
      <c r="T145" s="83"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U145" s="83" t="inlineStr">
        <is>
          <t>• Current capabilities: Advanced Excel, HubSpot, AI and enrichment tools; Structured data management and enterprise-account research.</t>
        </is>
      </c>
      <c r="V145" s="83"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W145" s="83"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X145" s="83" t="inlineStr">
        <is>
          <t>Complexity &amp; Expertise: A2: Database research, contact and company enrichment, SDR contact assignment, HubSpot property tagging → matches the start
Autonomy &amp; Decision: A2: Decides contact segments and company information within set HubSpot processes → matches the start
Accountability &amp; Impact: A2: Correct contact/company ownership and HubSpot property tagging on own records → matches the start
Leadership &amp; Strategy: A1: No guiding or leading of others described → matches the start</t>
        </is>
      </c>
      <c r="Y145" s="65" t="n"/>
      <c r="Z145" s="66" t="n">
        <v>3</v>
      </c>
      <c r="AA145" s="66" t="inlineStr">
        <is>
          <t>Low</t>
        </is>
      </c>
      <c r="AB145" s="66" t="inlineStr">
        <is>
          <t>Core Contributor</t>
        </is>
      </c>
      <c r="AC145" s="66" t="n"/>
      <c r="AD145" s="66" t="inlineStr">
        <is>
          <t>No</t>
        </is>
      </c>
      <c r="AE145" s="66" t="inlineStr">
        <is>
          <t>No</t>
        </is>
      </c>
      <c r="AF145" s="66" t="n"/>
      <c r="AG145" s="66" t="n"/>
      <c r="AH145" s="66" t="inlineStr">
        <is>
          <t>Associate - Marketing Operations</t>
        </is>
      </c>
      <c r="AI145" s="66" t="inlineStr">
        <is>
          <t>No</t>
        </is>
      </c>
      <c r="AJ145" s="66" t="inlineStr">
        <is>
          <t>Yes</t>
        </is>
      </c>
      <c r="AK145" s="66" t="n"/>
      <c r="AL145" s="66" t="inlineStr">
        <is>
          <t>Title to be standardized to: Associate - Marketing Operations</t>
        </is>
      </c>
      <c r="AM145" s="18"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AN145" s="19" t="n"/>
      <c r="AO145" s="19" t="n"/>
      <c r="AP145" s="19" t="inlineStr">
        <is>
          <t>Converted to FTE: reports to Sudipta, database creation team - they use Lusha to generate the list of customers for the SDR team &amp; upload the same on hubspot:</t>
        </is>
      </c>
      <c r="AQ145" s="19" t="n"/>
    </row>
    <row r="146" ht="80" customHeight="1">
      <c r="A146" s="117" t="inlineStr">
        <is>
          <t>◂ Back</t>
        </is>
      </c>
      <c r="B146" s="17" t="inlineStr">
        <is>
          <t>Mapped</t>
        </is>
      </c>
      <c r="C146" s="59" t="inlineStr">
        <is>
          <t>CARBON</t>
        </is>
      </c>
      <c r="D146" s="17" t="inlineStr">
        <is>
          <t>IRIS2534</t>
        </is>
      </c>
      <c r="E146" s="17" t="inlineStr">
        <is>
          <t>Vishal</t>
        </is>
      </c>
      <c r="F146" s="17" t="inlineStr">
        <is>
          <t>Marketing</t>
        </is>
      </c>
      <c r="G146" s="17" t="inlineStr">
        <is>
          <t>Associate- MarkOps</t>
        </is>
      </c>
      <c r="H146" s="17" t="inlineStr">
        <is>
          <t>Employee</t>
        </is>
      </c>
      <c r="I146" s="17" t="inlineStr">
        <is>
          <t>Active</t>
        </is>
      </c>
      <c r="J146" s="118" t="n">
        <v>46178</v>
      </c>
      <c r="K146" s="17" t="inlineStr">
        <is>
          <t>Mounika Kattula</t>
        </is>
      </c>
      <c r="L146" s="17" t="inlineStr">
        <is>
          <t>Worldwide</t>
        </is>
      </c>
      <c r="M146" s="67" t="inlineStr">
        <is>
          <t>0 years, 0 months, 00 days</t>
        </is>
      </c>
      <c r="N146" s="68" t="inlineStr">
        <is>
          <t>1 years, 0 months, 3 days</t>
        </is>
      </c>
      <c r="O146" s="68" t="inlineStr">
        <is>
          <t>1 years, 0 months, 15 days</t>
        </is>
      </c>
      <c r="P146" s="68" t="inlineStr">
        <is>
          <t>B.E</t>
        </is>
      </c>
      <c r="Q146" s="68" t="inlineStr">
        <is>
          <t>Marketing</t>
        </is>
      </c>
      <c r="R146" s="82" t="n">
        <v>20</v>
      </c>
      <c r="S146" s="83" t="inlineStr">
        <is>
          <t>• This role manages and improves data, maintains HubSpot and supports SDR requests.</t>
        </is>
      </c>
      <c r="T146" s="83"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U146" s="83" t="inlineStr">
        <is>
          <t>• Current capabilities: HubSpot, LinkedIn Sales Navigator and AI-enabled enrichment tools; Data-quality management, research and task prioritisation.</t>
        </is>
      </c>
      <c r="V146" s="83"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W146" s="83"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X146" s="83" t="inlineStr">
        <is>
          <t>Complexity &amp; Expertise: A2: own survey / KRA answers · summarised by the rater; not quoted → matches the start
Autonomy &amp; Decision: A2: Decides ICP research independently; prioritises tasks by business requirement → matches the start
Accountability &amp; Impact: A2: Data accuracy and quality in HubSpot; avoiding duplicates and outdated records → matches the start
Leadership &amp; Strategy: A1: No guiding or leading of others described → matches the start</t>
        </is>
      </c>
      <c r="Y146" s="65" t="n"/>
      <c r="Z146" s="66" t="n">
        <v>4</v>
      </c>
      <c r="AA146" s="66" t="inlineStr">
        <is>
          <t>Medium</t>
        </is>
      </c>
      <c r="AB146" s="66" t="inlineStr">
        <is>
          <t>Core Contributor</t>
        </is>
      </c>
      <c r="AC146" s="66" t="n"/>
      <c r="AD146" s="66" t="inlineStr">
        <is>
          <t>No</t>
        </is>
      </c>
      <c r="AE146" s="66" t="inlineStr">
        <is>
          <t>No</t>
        </is>
      </c>
      <c r="AF146" s="66" t="n"/>
      <c r="AG146" s="66" t="n"/>
      <c r="AH146" s="66" t="inlineStr">
        <is>
          <t>Associate MarkOps</t>
        </is>
      </c>
      <c r="AI146" s="66" t="inlineStr">
        <is>
          <t>No</t>
        </is>
      </c>
      <c r="AJ146" s="66" t="inlineStr">
        <is>
          <t>Would benefit from deeper understanding of domain + perspective of database &amp; marketing</t>
        </is>
      </c>
      <c r="AK146" s="66" t="n"/>
      <c r="AL146" s="66" t="inlineStr">
        <is>
          <t>Reporting to Mounika - for now, reporting structure change can wait, soft skill training for Mounika on people management</t>
        </is>
      </c>
      <c r="AM146" s="18"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AN146" s="19" t="n"/>
      <c r="AO146" s="19" t="n"/>
      <c r="AP146" s="19" t="inlineStr">
        <is>
          <t>Converted to Full time - reports to Sudipta, database creation team - they use Lusha to generate the list of customers for the SDR team &amp; upload the same on hubspot:</t>
        </is>
      </c>
      <c r="AQ146" s="19" t="n"/>
    </row>
    <row r="147" ht="80" customHeight="1">
      <c r="A147" s="117" t="inlineStr">
        <is>
          <t>◂ Back</t>
        </is>
      </c>
      <c r="B147" s="17" t="inlineStr">
        <is>
          <t>Mapped</t>
        </is>
      </c>
      <c r="C147" s="59" t="inlineStr">
        <is>
          <t>CARBON</t>
        </is>
      </c>
      <c r="D147" s="17" t="inlineStr">
        <is>
          <t>IRIS2514</t>
        </is>
      </c>
      <c r="E147" s="17" t="inlineStr">
        <is>
          <t>Jatin Khare</t>
        </is>
      </c>
      <c r="F147" s="17" t="inlineStr">
        <is>
          <t>Marketing</t>
        </is>
      </c>
      <c r="G147" s="17" t="inlineStr">
        <is>
          <t>Marketing Associate</t>
        </is>
      </c>
      <c r="H147" s="17" t="inlineStr">
        <is>
          <t>Employee</t>
        </is>
      </c>
      <c r="I147" s="17" t="inlineStr">
        <is>
          <t>Active</t>
        </is>
      </c>
      <c r="J147" s="118" t="n">
        <v>46125</v>
      </c>
      <c r="K147" s="17" t="inlineStr">
        <is>
          <t>Sudipta Kundu</t>
        </is>
      </c>
      <c r="L147" s="17" t="inlineStr">
        <is>
          <t>United States, Europe and United Kingdom</t>
        </is>
      </c>
      <c r="M147" s="67" t="inlineStr">
        <is>
          <t>0 years, 0 months, 0 days</t>
        </is>
      </c>
      <c r="N147" s="68" t="inlineStr">
        <is>
          <t>0 years, 4 months, 12 days</t>
        </is>
      </c>
      <c r="O147" s="68" t="inlineStr">
        <is>
          <t>0 years, 2 months, 7 days</t>
        </is>
      </c>
      <c r="P147" s="68" t="inlineStr">
        <is>
          <t>PGDM</t>
        </is>
      </c>
      <c r="Q147" s="68" t="inlineStr">
        <is>
          <t>Marketing</t>
        </is>
      </c>
      <c r="R147" s="82" t="n">
        <v>19</v>
      </c>
      <c r="S147" s="83" t="inlineStr">
        <is>
          <t>• This role manages event marketing and operations by coordinating internal and external stakeholders for exhibition events.</t>
        </is>
      </c>
      <c r="T147" s="83" t="inlineStr">
        <is>
          <t>• Reported deliverables and outcomes include: Event Experience.
• Key responsibilities include Vendor Management; Stakeholder coordination; Event experience; Event Calendar and Delive.</t>
        </is>
      </c>
      <c r="U147" s="83" t="inlineStr">
        <is>
          <t>• Current capabilities: Stakeholder coordination and proactive execution; Vendor management and event operations; HubSpot.</t>
        </is>
      </c>
      <c r="V147" s="83" t="inlineStr">
        <is>
          <t>• Development priorities: Improve decision-making through stronger event frameworks and checklists.
• Learning and Development Need: Training on event-management frameworks and decision checklists to reduce reliance on ad hoc escalation for decisions.</t>
        </is>
      </c>
      <c r="W147" s="83" t="inlineStr">
        <is>
          <t>• Key challenges: No clear point of contact for decisions; Internal coordination gaps and limited error tolerance; Workload is very high.
• Support required: Additional team capacity; Clearer guidance, ownership and operating checklists.</t>
        </is>
      </c>
      <c r="X147" s="83" t="inlineStr">
        <is>
          <t>Complexity &amp; Expertise: A2: Coordinates events and webinars: vendor management, stakeholder coordination, brand-aligned content, internal communication → matches the start
Autonomy &amp; Decision: A2: Decides only 'few marketing materials'; the rest goes through stakeholders → matches the start
Accountability &amp; Impact: A3: Looks after the event and webinar channel end to end for lead generation and engagement → moved up 0.5
Leadership &amp; Strategy: A1: No guidance or leadership of others described → matches the start</t>
        </is>
      </c>
      <c r="Y147" s="65" t="n"/>
      <c r="Z147" s="66" t="n"/>
      <c r="AA147" s="66" t="inlineStr">
        <is>
          <t>Medium</t>
        </is>
      </c>
      <c r="AB147" s="66" t="inlineStr">
        <is>
          <t>Core Contributor</t>
        </is>
      </c>
      <c r="AC147" s="66" t="n"/>
      <c r="AD147" s="66" t="inlineStr">
        <is>
          <t>No</t>
        </is>
      </c>
      <c r="AE147" s="66" t="inlineStr">
        <is>
          <t>No</t>
        </is>
      </c>
      <c r="AF147" s="66" t="n"/>
      <c r="AG147" s="66" t="n"/>
      <c r="AH147" s="66" t="inlineStr">
        <is>
          <t>Marketing Associate</t>
        </is>
      </c>
      <c r="AI147" s="66" t="inlineStr">
        <is>
          <t>No</t>
        </is>
      </c>
      <c r="AJ147" s="66" t="inlineStr">
        <is>
          <t>Jatin needs to be more proactive when dealing with conflicting priorities</t>
        </is>
      </c>
      <c r="AK147" s="66" t="n"/>
      <c r="AL147" s="66" t="inlineStr">
        <is>
          <t>To be mapped to Sobhan Pramanik as reporting manager</t>
        </is>
      </c>
      <c r="AM147" s="18" t="n"/>
      <c r="AN147" s="19" t="n"/>
      <c r="AO147" s="19" t="n"/>
      <c r="AP147" s="19" t="inlineStr">
        <is>
          <t>Event Management - reports to Saahit</t>
        </is>
      </c>
      <c r="AQ147" s="19" t="n"/>
    </row>
    <row r="148" ht="80" customHeight="1">
      <c r="A148" s="117" t="inlineStr">
        <is>
          <t>◂ Back</t>
        </is>
      </c>
      <c r="B148" s="17" t="inlineStr">
        <is>
          <t>Mapped</t>
        </is>
      </c>
      <c r="C148" s="59" t="inlineStr">
        <is>
          <t>CARBON</t>
        </is>
      </c>
      <c r="D148" s="17" t="inlineStr">
        <is>
          <t>IRIS2391</t>
        </is>
      </c>
      <c r="E148" s="17" t="inlineStr">
        <is>
          <t>Ritam Mukhopadhyay</t>
        </is>
      </c>
      <c r="F148" s="17" t="inlineStr">
        <is>
          <t>Marketing</t>
        </is>
      </c>
      <c r="G148" s="17" t="inlineStr">
        <is>
          <t>Marketing Operations Executive</t>
        </is>
      </c>
      <c r="H148" s="17" t="inlineStr">
        <is>
          <t>Employee</t>
        </is>
      </c>
      <c r="I148" s="17" t="inlineStr">
        <is>
          <t>Active</t>
        </is>
      </c>
      <c r="J148" s="118" t="n">
        <v>45839</v>
      </c>
      <c r="K148" s="17" t="inlineStr">
        <is>
          <t>Sudipta Kundu</t>
        </is>
      </c>
      <c r="L148" s="17" t="inlineStr">
        <is>
          <t>Internal / enterprise-wide</t>
        </is>
      </c>
      <c r="M148" s="67" t="inlineStr">
        <is>
          <t>0 years, 0 months, 0 days</t>
        </is>
      </c>
      <c r="N148" s="68" t="inlineStr">
        <is>
          <t>1 years, 1 months, 24 days</t>
        </is>
      </c>
      <c r="O148" s="68" t="inlineStr">
        <is>
          <t>0 years, 11 months, 19 days</t>
        </is>
      </c>
      <c r="P148" s="68" t="inlineStr">
        <is>
          <t>B.Tech</t>
        </is>
      </c>
      <c r="Q148" s="68" t="inlineStr">
        <is>
          <t>Marketing</t>
        </is>
      </c>
      <c r="R148" s="82" t="n">
        <v>20</v>
      </c>
      <c r="S148" s="83" t="inlineStr">
        <is>
          <t>• This role creates marketing reporting dashboards for leadership and maintains processes and data governance.</t>
        </is>
      </c>
      <c r="T148" s="83"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U148" s="83" t="inlineStr">
        <is>
          <t>• Current capabilities: HubSpot, Excel, Power BI, GA4, marketing automation, workflows and email tools; Cross-functional collaboration, stakeholder management and proactive process design.</t>
        </is>
      </c>
      <c r="V148" s="83"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W148" s="83"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X148" s="83" t="inlineStr">
        <is>
          <t>Complexity &amp; Expertise: A3: Builds leadership dashboards, administers HubSpot CRM, audits marketing numbers, tracks KPIs and spends → moved up 0.5
Autonomy &amp; Decision: A2: Only stated independent decision is validating process numbers → matches the start
Accountability &amp; Impact: A3: own survey / KRA answers · summarised by the rater; not quoted → moved up 0.5
Leadership &amp; Strategy: A1: own survey / KRA answers · summarised by the rater; not quoted → matches the start</t>
        </is>
      </c>
      <c r="Y148" s="65" t="n"/>
      <c r="Z148" s="66" t="n">
        <v>3</v>
      </c>
      <c r="AA148" s="66" t="inlineStr">
        <is>
          <t>Medium</t>
        </is>
      </c>
      <c r="AB148" s="66" t="inlineStr">
        <is>
          <t>Reliable Specialist</t>
        </is>
      </c>
      <c r="AC148" s="66" t="n"/>
      <c r="AD148" s="66" t="inlineStr">
        <is>
          <t>No</t>
        </is>
      </c>
      <c r="AE148" s="66" t="inlineStr">
        <is>
          <t>No</t>
        </is>
      </c>
      <c r="AF148" s="66" t="n"/>
      <c r="AG148" s="66" t="n"/>
      <c r="AH148" s="66" t="inlineStr">
        <is>
          <t>Marketing Associate</t>
        </is>
      </c>
      <c r="AI148" s="66" t="inlineStr">
        <is>
          <t>No</t>
        </is>
      </c>
      <c r="AJ148" s="66" t="inlineStr">
        <is>
          <t>Yes</t>
        </is>
      </c>
      <c r="AK148" s="66" t="n"/>
      <c r="AL148" s="66" t="inlineStr">
        <is>
          <t>to be mapped to Sudipta Kunduas reporting manager. Title to be standardized to : Marketing Associate</t>
        </is>
      </c>
      <c r="AM148" s="18"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AN148" s="19" t="n"/>
      <c r="AO148" s="19" t="n"/>
      <c r="AP148" s="19" t="inlineStr">
        <is>
          <t>Takes care of market data reporting, inbound database distribution to SDR team, performance Dashboard maintenance for WBRX and Review meeting , people spoc for Hyderabad office</t>
        </is>
      </c>
      <c r="AQ148" s="19" t="n"/>
    </row>
    <row r="149" ht="80" customHeight="1">
      <c r="A149" s="117" t="inlineStr">
        <is>
          <t>◂ Back</t>
        </is>
      </c>
      <c r="B149" s="17" t="inlineStr">
        <is>
          <t>Mapped</t>
        </is>
      </c>
      <c r="C149" s="59" t="inlineStr">
        <is>
          <t>CARBON</t>
        </is>
      </c>
      <c r="D149" s="17" t="inlineStr">
        <is>
          <t>IRIS2324</t>
        </is>
      </c>
      <c r="E149" s="17" t="inlineStr">
        <is>
          <t>Priyadarshini Dey</t>
        </is>
      </c>
      <c r="F149" s="17" t="inlineStr">
        <is>
          <t>Marketing</t>
        </is>
      </c>
      <c r="G149" s="17" t="inlineStr">
        <is>
          <t>Team Lead SDR</t>
        </is>
      </c>
      <c r="H149" s="17" t="inlineStr">
        <is>
          <t>Employee</t>
        </is>
      </c>
      <c r="I149" s="17" t="inlineStr">
        <is>
          <t>Active</t>
        </is>
      </c>
      <c r="J149" s="118" t="n">
        <v>45607</v>
      </c>
      <c r="K149" s="17" t="inlineStr">
        <is>
          <t>Saahit Togaru</t>
        </is>
      </c>
      <c r="L149" s="17" t="inlineStr">
        <is>
          <t>Europe</t>
        </is>
      </c>
      <c r="M149" s="67" t="inlineStr">
        <is>
          <t>2 years, 4 months, 0 days</t>
        </is>
      </c>
      <c r="N149" s="68" t="inlineStr">
        <is>
          <t>1 years, 9 months, 14 days</t>
        </is>
      </c>
      <c r="O149" s="68" t="inlineStr">
        <is>
          <t>3 years, 11 months, 9 days</t>
        </is>
      </c>
      <c r="P149" s="68" t="inlineStr">
        <is>
          <t>B.Tech</t>
        </is>
      </c>
      <c r="Q149" s="68" t="inlineStr">
        <is>
          <t>Marketing</t>
        </is>
      </c>
      <c r="R149" s="82" t="n">
        <v>20</v>
      </c>
      <c r="S149" s="83" t="inlineStr">
        <is>
          <t>My role of an SDR is to reach out to prospects, understand and recognise ICPs and put out what IRIS CARBON does in a consultative and strategic way; Outreach Pipeline Generation Strategies for the team</t>
        </is>
      </c>
      <c r="T149" s="83"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U149" s="83" t="inlineStr">
        <is>
          <t>Cold Calling HubSpot Outreach Team management Outbound Inside Sales; HubSpot Excel; This job requires me to fail fast and fix fast. Adaptability, ability to navigate through rejections and wearing multiple hats is what sets it apart from just doing it.</t>
        </is>
      </c>
      <c r="V149" s="83"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W149" s="83" t="inlineStr">
        <is>
          <t>Market Instability; Nothing as of now.</t>
        </is>
      </c>
      <c r="X149" s="83" t="inlineStr">
        <is>
          <t>Complexity &amp; Expertise: A3: Player-coach: own consultative outreach and lead qualification plus working out new strategies for SDR team → moved down 0.5
Autonomy &amp; Decision: B1: Decides outreach, pipeline generation and strategies for the team → matches the start
Accountability &amp; Impact: B1: Leads an SDR team delivering qualified leads and pipeline; four reports → matches the start
Leadership &amp; Strategy: B1: Leads an SDR team as player and coach; four direct reports → matches the start</t>
        </is>
      </c>
      <c r="Y149" s="65" t="n"/>
      <c r="Z149" s="66" t="n"/>
      <c r="AA149" s="66" t="n"/>
      <c r="AB149" s="66" t="n"/>
      <c r="AC149" s="66" t="n"/>
      <c r="AD149" s="66" t="inlineStr">
        <is>
          <t>No</t>
        </is>
      </c>
      <c r="AE149" s="66" t="inlineStr">
        <is>
          <t>No</t>
        </is>
      </c>
      <c r="AF149" s="66" t="n"/>
      <c r="AG149" s="66" t="n"/>
      <c r="AH149" s="66" t="inlineStr">
        <is>
          <t>Team Lead - Sales Development</t>
        </is>
      </c>
      <c r="AI149" s="66" t="inlineStr">
        <is>
          <t>No</t>
        </is>
      </c>
      <c r="AJ149" s="66" t="n"/>
      <c r="AK149" s="66" t="n"/>
      <c r="AL149" s="66" t="inlineStr">
        <is>
          <t>Title to be standardized to Team Lead - Sales Development, To be mapped to SDR Mgr Europe - TBH</t>
        </is>
      </c>
      <c r="AM149" s="1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AN149" s="19" t="n"/>
      <c r="AO149" s="19" t="n"/>
      <c r="AP149" s="19" t="inlineStr">
        <is>
          <t>Team lead parallel to Vijay: Cold calling+Emailing, Scheduling Demo,, Before Demo, they huddle with Functional * Sales team to provide detailed portfolio about the company.Tools used - Linkedin Sales navigator · To fetch number of customers shared by Database Team:</t>
        </is>
      </c>
      <c r="AQ149" s="19" t="n"/>
    </row>
    <row r="150" ht="80" customHeight="1">
      <c r="A150" s="117" t="inlineStr">
        <is>
          <t>◂ Back</t>
        </is>
      </c>
      <c r="B150" s="17" t="inlineStr">
        <is>
          <t>Mapped</t>
        </is>
      </c>
      <c r="C150" s="59" t="inlineStr">
        <is>
          <t>CARBON</t>
        </is>
      </c>
      <c r="D150" s="17" t="inlineStr">
        <is>
          <t>IRIS2513</t>
        </is>
      </c>
      <c r="E150" s="17" t="inlineStr">
        <is>
          <t>Satyarth Singh</t>
        </is>
      </c>
      <c r="F150" s="17" t="inlineStr">
        <is>
          <t>Marketing</t>
        </is>
      </c>
      <c r="G150" s="17" t="inlineStr">
        <is>
          <t>Marketing Associate</t>
        </is>
      </c>
      <c r="H150" s="17" t="inlineStr">
        <is>
          <t>Employee</t>
        </is>
      </c>
      <c r="I150" s="17" t="inlineStr">
        <is>
          <t>Active</t>
        </is>
      </c>
      <c r="J150" s="118" t="n">
        <v>46125</v>
      </c>
      <c r="K150" s="17" t="inlineStr">
        <is>
          <t>Priyadarshini Dey</t>
        </is>
      </c>
      <c r="L150" s="17" t="inlineStr">
        <is>
          <t>No input received.</t>
        </is>
      </c>
      <c r="M150" s="67" t="inlineStr">
        <is>
          <t>0 years, 0 months, 0 days</t>
        </is>
      </c>
      <c r="N150" s="68" t="inlineStr">
        <is>
          <t>0 years, 4 months, 12 days</t>
        </is>
      </c>
      <c r="O150" s="68" t="inlineStr">
        <is>
          <t>0 years, 2 months, 7 days</t>
        </is>
      </c>
      <c r="P150" s="68" t="inlineStr">
        <is>
          <t>PGDM</t>
        </is>
      </c>
      <c r="Q150" s="68" t="inlineStr">
        <is>
          <t>Marketing</t>
        </is>
      </c>
      <c r="R150" s="82" t="n">
        <v>19</v>
      </c>
      <c r="S150" s="83" t="inlineStr">
        <is>
          <t>• This role books pre-sales discovery meetings, primarily through outbound calls, between relevant ICPs and the sales and functional teams.</t>
        </is>
      </c>
      <c r="T150" s="83"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U150" s="83" t="inlineStr">
        <is>
          <t>• Current capabilities: Account research and targeted outreach; Cold calling, email outreach and LinkedIn engagement; Prospect qualification and meeting coordination.</t>
        </is>
      </c>
      <c r="V150" s="83"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W150" s="83" t="inlineStr">
        <is>
          <t>• Key challenges: Internal coordination gaps can result in missed prospects; Needs more consistent outreach cadence and communication confidence.
• Support required: No input received.</t>
        </is>
      </c>
      <c r="X150" s="83" t="inlineStr">
        <is>
          <t>Complexity &amp; Expertise: A2: Books discovery meetings via cold calls, emails and LinkedIn for France and Italy; researches ICPs → matches the start
Autonomy &amp; Decision: A2: Decides the first outreach; adapts approach by region → matches the start
Accountability &amp; Impact: A2: Accountable for ICP research and scheduling discovery calls; missed coordination loses a prospect → matches the start
Leadership &amp; Strategy: A1: No guidance or leadership of others described → matches the start</t>
        </is>
      </c>
      <c r="Y150" s="65" t="n"/>
      <c r="Z150" s="66" t="n"/>
      <c r="AA150" s="66" t="n"/>
      <c r="AB150" s="66" t="n"/>
      <c r="AC150" s="66" t="n"/>
      <c r="AD150" s="66" t="inlineStr">
        <is>
          <t>No</t>
        </is>
      </c>
      <c r="AE150" s="66" t="inlineStr">
        <is>
          <t>No</t>
        </is>
      </c>
      <c r="AF150" s="66" t="n"/>
      <c r="AG150" s="66" t="n"/>
      <c r="AH150" s="66" t="n"/>
      <c r="AI150" s="66" t="n"/>
      <c r="AJ150" s="66" t="n"/>
      <c r="AK150" s="66" t="n"/>
      <c r="AL150" s="66" t="inlineStr">
        <is>
          <t>To be mapped to SDR Mgr US - TBH</t>
        </is>
      </c>
      <c r="AM150" s="18" t="n"/>
      <c r="AN150" s="19" t="n"/>
      <c r="AO150" s="19" t="n"/>
      <c r="AP150" s="19" t="inlineStr">
        <is>
          <t>Cold calling+Emailing, Scheduling Demo, Before Demo, they huddle with Functional * Sales team to provide detailed portfolio about the company. Tools used - Linkedin Sales navigator · To fetch number of customers shared by Database Team:</t>
        </is>
      </c>
      <c r="AQ150" s="19" t="n"/>
    </row>
    <row r="151" ht="80" customHeight="1">
      <c r="A151" s="117" t="inlineStr">
        <is>
          <t>◂ Back</t>
        </is>
      </c>
      <c r="B151" s="17" t="inlineStr">
        <is>
          <t>Mapped</t>
        </is>
      </c>
      <c r="C151" s="59" t="inlineStr">
        <is>
          <t>CARBON</t>
        </is>
      </c>
      <c r="D151" s="17" t="inlineStr">
        <is>
          <t>IRIS2512</t>
        </is>
      </c>
      <c r="E151" s="17" t="inlineStr">
        <is>
          <t>Shobhit Dhingra</t>
        </is>
      </c>
      <c r="F151" s="17" t="inlineStr">
        <is>
          <t>Marketing</t>
        </is>
      </c>
      <c r="G151" s="17" t="inlineStr">
        <is>
          <t>Marketing Associate</t>
        </is>
      </c>
      <c r="H151" s="17" t="inlineStr">
        <is>
          <t>Employee</t>
        </is>
      </c>
      <c r="I151" s="17" t="inlineStr">
        <is>
          <t>Active</t>
        </is>
      </c>
      <c r="J151" s="118" t="n">
        <v>46125</v>
      </c>
      <c r="K151" s="17" t="inlineStr">
        <is>
          <t>Priyadarshini Dey</t>
        </is>
      </c>
      <c r="L151" s="17" t="inlineStr">
        <is>
          <t>No input received.</t>
        </is>
      </c>
      <c r="M151" s="67" t="inlineStr">
        <is>
          <t>0 years, 0 months, 0 days</t>
        </is>
      </c>
      <c r="N151" s="68" t="inlineStr">
        <is>
          <t>0 years, 4 months, 12 days</t>
        </is>
      </c>
      <c r="O151" s="68" t="inlineStr">
        <is>
          <t>0 years, 2 months, 7 days</t>
        </is>
      </c>
      <c r="P151" s="68" t="inlineStr">
        <is>
          <t>B.Com</t>
        </is>
      </c>
      <c r="Q151" s="68" t="inlineStr">
        <is>
          <t>Marketing</t>
        </is>
      </c>
      <c r="R151" s="82" t="n">
        <v>20</v>
      </c>
      <c r="S151" s="83" t="inlineStr">
        <is>
          <t>• This role creates immediate revenue impact by generating leads and new business opportunities.</t>
        </is>
      </c>
      <c r="T151" s="83"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U151" s="83" t="inlineStr">
        <is>
          <t>• Current capabilities: Pipeline building and outbound outreach; Initial relationship management and sales-funnel execution.</t>
        </is>
      </c>
      <c r="V151" s="83" t="inlineStr">
        <is>
          <t>• Development priorities: Build communication, relationship-building and prospect-research capability.
• Learning and Development Need: Communication and relationship-building skills training, along with prospect-research methods and CRM data-discipline coaching.</t>
        </is>
      </c>
      <c r="W151" s="83" t="inlineStr">
        <is>
          <t>• Key challenges: Outdated database and limited contact information; Needs stronger CRM discipline and access to better prospect research.
• Support required: Dedicated research support to improve data quality and targeting.</t>
        </is>
      </c>
      <c r="X151" s="83" t="inlineStr">
        <is>
          <t>Complexity &amp; Expertise: A2: Pure outbound outreach to create pipeline, start the sales funnel and maintain the CRM → matches the start
Autonomy &amp; Decision: A2: Decides own outreach approach, e.g. A/B tests of messaging → matches the start
Accountability &amp; Impact: A2: own survey / KRA answers · summarised by the rater; not quoted → matches the start
Leadership &amp; Strategy: A1: No guidance or leadership of others described → matches the start</t>
        </is>
      </c>
      <c r="Y151" s="65" t="n"/>
      <c r="Z151" s="66" t="n">
        <v>1</v>
      </c>
      <c r="AA151" s="66" t="inlineStr">
        <is>
          <t>Medium</t>
        </is>
      </c>
      <c r="AB151" s="66" t="inlineStr">
        <is>
          <t>Core Contributor</t>
        </is>
      </c>
      <c r="AC151" s="66" t="inlineStr">
        <is>
          <t>Too soon to comment</t>
        </is>
      </c>
      <c r="AD151" s="66" t="inlineStr">
        <is>
          <t>No</t>
        </is>
      </c>
      <c r="AE151" s="66" t="inlineStr">
        <is>
          <t>Yes</t>
        </is>
      </c>
      <c r="AF151" s="66" t="n"/>
      <c r="AG151" s="66" t="n"/>
      <c r="AH151" s="66" t="n"/>
      <c r="AI151" s="66" t="inlineStr">
        <is>
          <t>No</t>
        </is>
      </c>
      <c r="AJ151" s="66" t="inlineStr">
        <is>
          <t>Would benefit from a deeper understanding of the current role and  sales process, while continuing to build confidence in prospecting and customer conversations.</t>
        </is>
      </c>
      <c r="AK151" s="66" t="n"/>
      <c r="AL151" s="66" t="inlineStr">
        <is>
          <t>To be mapped to SDR Mgr Europe - TBH</t>
        </is>
      </c>
      <c r="AM151" s="18"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AN151" s="19" t="n"/>
      <c r="AO151" s="19" t="n"/>
      <c r="AP151" s="19" t="inlineStr">
        <is>
          <t>SDR Management for EU region reports to Saahit</t>
        </is>
      </c>
      <c r="AQ151" s="19" t="n"/>
    </row>
    <row r="152" ht="80" customHeight="1">
      <c r="A152" s="117" t="inlineStr">
        <is>
          <t>◂ Back</t>
        </is>
      </c>
      <c r="B152" s="17" t="inlineStr">
        <is>
          <t>Mapped</t>
        </is>
      </c>
      <c r="C152" s="59" t="inlineStr">
        <is>
          <t>CARBON</t>
        </is>
      </c>
      <c r="D152" s="17" t="inlineStr">
        <is>
          <t>INTN0287</t>
        </is>
      </c>
      <c r="E152" s="17" t="inlineStr">
        <is>
          <t>Anika Mariam</t>
        </is>
      </c>
      <c r="F152" s="17" t="inlineStr">
        <is>
          <t>Marketing</t>
        </is>
      </c>
      <c r="G152" s="17" t="inlineStr">
        <is>
          <t>Intern</t>
        </is>
      </c>
      <c r="H152" s="17" t="inlineStr">
        <is>
          <t>Intern</t>
        </is>
      </c>
      <c r="I152" s="17" t="inlineStr">
        <is>
          <t>Active</t>
        </is>
      </c>
      <c r="J152" s="118" t="n">
        <v>46027</v>
      </c>
      <c r="K152" s="17" t="inlineStr">
        <is>
          <t>Priyadarshini Dey</t>
        </is>
      </c>
      <c r="L152" s="17" t="inlineStr">
        <is>
          <t>No input received.</t>
        </is>
      </c>
      <c r="M152" s="67" t="inlineStr">
        <is>
          <t>0 years, 1 months, 0 days</t>
        </is>
      </c>
      <c r="N152" s="68" t="inlineStr">
        <is>
          <t>0 years, 7 months, 20 days</t>
        </is>
      </c>
      <c r="O152" s="68" t="inlineStr">
        <is>
          <t>0 years, 6 months, 15 days</t>
        </is>
      </c>
      <c r="P152" s="68" t="inlineStr">
        <is>
          <t>B.Tech</t>
        </is>
      </c>
      <c r="Q152" s="68" t="inlineStr">
        <is>
          <t>Marketing</t>
        </is>
      </c>
      <c r="R152" s="82" t="n">
        <v>19</v>
      </c>
      <c r="S152" s="83" t="inlineStr">
        <is>
          <t>• This role builds pipeline through meaningful prospect conversations and explains how the solution addresses prospect problems.</t>
        </is>
      </c>
      <c r="T152" s="83"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U152" s="83" t="inlineStr">
        <is>
          <t>• Current capabilities: Prospect and account research using AI; Open-ended discovery conversations; Lead nurturing for lower-intent prospects.</t>
        </is>
      </c>
      <c r="V152" s="83"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W152" s="83" t="inlineStr">
        <is>
          <t>• Key challenges: Call-recording review needs; Limited or unreliable prospect data and invalid contact details.
• Support required: No input received.</t>
        </is>
      </c>
      <c r="X152" s="83" t="n"/>
      <c r="Y152" s="65" t="n"/>
      <c r="Z152" s="66" t="n">
        <v>2</v>
      </c>
      <c r="AA152" s="66" t="inlineStr">
        <is>
          <t>Medium</t>
        </is>
      </c>
      <c r="AB152" s="66" t="inlineStr">
        <is>
          <t>Core Contributor</t>
        </is>
      </c>
      <c r="AC152" s="66" t="inlineStr">
        <is>
          <t>No</t>
        </is>
      </c>
      <c r="AD152" s="66" t="inlineStr">
        <is>
          <t>No</t>
        </is>
      </c>
      <c r="AE152" s="66" t="inlineStr">
        <is>
          <t>No</t>
        </is>
      </c>
      <c r="AF152" s="66" t="n"/>
      <c r="AG152" s="66" t="n"/>
      <c r="AH152" s="66" t="n"/>
      <c r="AI152" s="66" t="inlineStr">
        <is>
          <t>NO</t>
        </is>
      </c>
      <c r="AJ152" s="66" t="inlineStr">
        <is>
          <t>1. Strengthen domain knowledge through revised training to confidently communicate the value proposition, understand product updates, and articulate our competitive advantage over other players</t>
        </is>
      </c>
      <c r="AK152" s="66" t="n"/>
      <c r="AL152" s="66" t="n"/>
      <c r="AM152" s="1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AN152" s="19" t="n"/>
      <c r="AO152" s="19" t="n"/>
      <c r="AP152" s="19" t="inlineStr">
        <is>
          <t>Cold calling+Emailing, Scheduling Demo, Before Demo, they huddle with Functional * Sales team to provide detailed portfolio about the company. Tools used - Linkedin Sales navigator · To fetch number of customers shared by Database Team:</t>
        </is>
      </c>
      <c r="AQ152" s="19" t="n"/>
    </row>
    <row r="153" ht="80" customHeight="1">
      <c r="A153" s="117" t="inlineStr">
        <is>
          <t>◂ Back</t>
        </is>
      </c>
      <c r="B153" s="17" t="inlineStr">
        <is>
          <t>Mapped</t>
        </is>
      </c>
      <c r="C153" s="59" t="inlineStr">
        <is>
          <t>CARBON</t>
        </is>
      </c>
      <c r="D153" s="17" t="inlineStr">
        <is>
          <t>INTN0285</t>
        </is>
      </c>
      <c r="E153" s="17" t="inlineStr">
        <is>
          <t>Deblina Chatterjee</t>
        </is>
      </c>
      <c r="F153" s="17" t="inlineStr">
        <is>
          <t>Marketing</t>
        </is>
      </c>
      <c r="G153" s="17" t="inlineStr">
        <is>
          <t>Intern</t>
        </is>
      </c>
      <c r="H153" s="17" t="inlineStr">
        <is>
          <t>Intern</t>
        </is>
      </c>
      <c r="I153" s="17" t="inlineStr">
        <is>
          <t>Active</t>
        </is>
      </c>
      <c r="J153" s="118" t="n">
        <v>46027</v>
      </c>
      <c r="K153" s="17" t="inlineStr">
        <is>
          <t>Priyadarshini Dey</t>
        </is>
      </c>
      <c r="L153" s="17" t="inlineStr">
        <is>
          <t>No input received.</t>
        </is>
      </c>
      <c r="M153" s="67" t="inlineStr">
        <is>
          <t>0 years, 6 months, 0 days</t>
        </is>
      </c>
      <c r="N153" s="68" t="inlineStr">
        <is>
          <t>0 years, 7 months, 20 days</t>
        </is>
      </c>
      <c r="O153" s="68" t="inlineStr">
        <is>
          <t>0 years, 11 months, 15 days</t>
        </is>
      </c>
      <c r="P153" s="68" t="inlineStr">
        <is>
          <t>B.Tech</t>
        </is>
      </c>
      <c r="Q153" s="68" t="inlineStr">
        <is>
          <t>Marketing</t>
        </is>
      </c>
      <c r="R153" s="82" t="n">
        <v>19</v>
      </c>
      <c r="S153" s="83" t="inlineStr">
        <is>
          <t>• This role develops new business opportunities by connecting the company with relevant customers and partners, while supporting outreach and relationship building.</t>
        </is>
      </c>
      <c r="T153" s="83"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U153" s="83" t="inlineStr">
        <is>
          <t>• Current capabilities: Prospect messaging and relationship building; Lead nurturing, meeting coordination and follow-up management.</t>
        </is>
      </c>
      <c r="V153" s="83"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W153" s="83" t="inlineStr">
        <is>
          <t>• Key challenges: Needs more outreach experience and team-lead mentoring; Limited access to practical sales support.
• Support required: Structured mentoring and team-management development.</t>
        </is>
      </c>
      <c r="X153" s="83" t="n"/>
      <c r="Y153" s="65" t="n"/>
      <c r="Z153" s="66" t="n">
        <v>3</v>
      </c>
      <c r="AA153" s="66" t="inlineStr">
        <is>
          <t>High</t>
        </is>
      </c>
      <c r="AB153" s="66" t="inlineStr">
        <is>
          <t>Emerging Talent</t>
        </is>
      </c>
      <c r="AC153" s="66" t="inlineStr">
        <is>
          <t>No</t>
        </is>
      </c>
      <c r="AD153" s="66" t="inlineStr">
        <is>
          <t>No</t>
        </is>
      </c>
      <c r="AE153" s="66" t="inlineStr">
        <is>
          <t>No</t>
        </is>
      </c>
      <c r="AF153" s="66" t="n"/>
      <c r="AG153" s="66" t="n"/>
      <c r="AH153" s="66" t="n"/>
      <c r="AI153" s="66" t="inlineStr">
        <is>
          <t>NO</t>
        </is>
      </c>
      <c r="AJ153" s="66" t="inlineStr">
        <is>
          <t>1. Strengthen domain knowledge through revised training to confidently communicate the value proposition, understand product updates, and articulate our competitive advantage over other players</t>
        </is>
      </c>
      <c r="AK153" s="66" t="n"/>
      <c r="AL153" s="66" t="n"/>
      <c r="AM153" s="1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AN153" s="19" t="n"/>
      <c r="AO153" s="19" t="n"/>
      <c r="AP153" s="19" t="inlineStr">
        <is>
          <t>Cold calling+Emailing, Scheduling Demo, Before Demo, they huddle with Functional * Sales team to provide detailed portfolio about the company. Tools used - Linkedin Sales navigator · To fetch number of customers shared by Database Team:</t>
        </is>
      </c>
      <c r="AQ153" s="19" t="n"/>
    </row>
    <row r="154" ht="80" customHeight="1">
      <c r="A154" s="117" t="inlineStr">
        <is>
          <t>◂ Back</t>
        </is>
      </c>
      <c r="B154" s="17" t="inlineStr">
        <is>
          <t>Mapped</t>
        </is>
      </c>
      <c r="C154" s="59" t="inlineStr">
        <is>
          <t>CARBON</t>
        </is>
      </c>
      <c r="D154" s="17" t="inlineStr">
        <is>
          <t>IRIS2345</t>
        </is>
      </c>
      <c r="E154" s="17" t="inlineStr">
        <is>
          <t>Vijay Krishna Chintha</t>
        </is>
      </c>
      <c r="F154" s="17" t="inlineStr">
        <is>
          <t>Marketing</t>
        </is>
      </c>
      <c r="G154" s="17" t="inlineStr">
        <is>
          <t>Team Lead SDR</t>
        </is>
      </c>
      <c r="H154" s="17" t="inlineStr">
        <is>
          <t>Employee</t>
        </is>
      </c>
      <c r="I154" s="17" t="inlineStr">
        <is>
          <t>Active</t>
        </is>
      </c>
      <c r="J154" s="118" t="n">
        <v>45705</v>
      </c>
      <c r="K154" s="17" t="inlineStr">
        <is>
          <t>Saahit Togaru</t>
        </is>
      </c>
      <c r="L154" s="17" t="inlineStr">
        <is>
          <t>EU; USA; Global.</t>
        </is>
      </c>
      <c r="M154" s="67" t="inlineStr">
        <is>
          <t>5 years, 2 months, 0 days</t>
        </is>
      </c>
      <c r="N154" s="68" t="inlineStr">
        <is>
          <t>1 years, 6 months, 8 days</t>
        </is>
      </c>
      <c r="O154" s="68" t="inlineStr">
        <is>
          <t>6 years, 6 months, 3 days</t>
        </is>
      </c>
      <c r="P154" s="68" t="inlineStr">
        <is>
          <t>PGDM</t>
        </is>
      </c>
      <c r="Q154" s="68" t="inlineStr">
        <is>
          <t>Marketing</t>
        </is>
      </c>
      <c r="R154" s="82" t="n">
        <v>20</v>
      </c>
      <c r="S154" s="83"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T154" s="83"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U154" s="83" t="inlineStr">
        <is>
          <t>• Current capabilities: Communication; Emailing; HubSpot.
• Tools / software used: HubSpot.
• Workload: Rated a manageable load · 2/5 in a typical week.
• Judgment/way of working: Managing the pipeline.</t>
        </is>
      </c>
      <c r="V154" s="83" t="inlineStr">
        <is>
          <t>• Development priorities: Courses and certifications.
• Learning and Development Need: Manager's empathy. Product and role training could have been better.
• Role evolving toward: Yes, there are lot of new tools for database, efficient dialers.</t>
        </is>
      </c>
      <c r="W154" s="83" t="inlineStr">
        <is>
          <t>• Key challenges: Laptop configuration; High quality database too.
• Support required: Clear ownership.</t>
        </is>
      </c>
      <c r="X154" s="83" t="inlineStr">
        <is>
          <t>Complexity &amp; Expertise: A2: Cold calling, email and LinkedIn outreach to generate sales-accepted leads, plus team management → moved down 0.5
Autonomy &amp; Decision: A2: Only stated independent decision is channels of outreach → moved down 0.5
Accountability &amp; Impact: A3: own survey / KRA answers · summarised by the rater; not quoted → moved down 0.5
Leadership &amp; Strategy: B1: Lists team management; four direct reports → matches the start</t>
        </is>
      </c>
      <c r="Y154" s="65" t="n"/>
      <c r="Z154" s="66" t="n">
        <v>2</v>
      </c>
      <c r="AA154" s="66" t="inlineStr">
        <is>
          <t>Low</t>
        </is>
      </c>
      <c r="AB154" s="66" t="n"/>
      <c r="AC154" s="66" t="n"/>
      <c r="AD154" s="66" t="inlineStr">
        <is>
          <t>No</t>
        </is>
      </c>
      <c r="AE154" s="66" t="inlineStr">
        <is>
          <t>No</t>
        </is>
      </c>
      <c r="AF154" s="66" t="n"/>
      <c r="AG154" s="66" t="n"/>
      <c r="AH154" s="66" t="inlineStr">
        <is>
          <t>Team Lead - Sales Development</t>
        </is>
      </c>
      <c r="AI154" s="66" t="inlineStr">
        <is>
          <t>No</t>
        </is>
      </c>
      <c r="AJ154" s="66" t="inlineStr">
        <is>
          <t>- Understand the definition of Culture</t>
        </is>
      </c>
      <c r="AK154" s="66" t="n"/>
      <c r="AL154" s="66" t="inlineStr">
        <is>
          <t>Title to be standardized to Team Lead - Sales Development, To be mapped to SDR Mgr Europe - TBH</t>
        </is>
      </c>
      <c r="AM154" s="1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AN154" s="19" t="n"/>
      <c r="AO154" s="19" t="n"/>
      <c r="AP154" s="19" t="inlineStr">
        <is>
          <t>Cold calling+Emailing, Scheduling Demo, Before Demo, they huddle with Functional * Sales team to provide detailed portfolio about the company. Tools used - Linkedin Sales navigator · To fetch number of customers shared by Database Team:</t>
        </is>
      </c>
      <c r="AQ154" s="19" t="n"/>
    </row>
    <row r="155" ht="80" customHeight="1">
      <c r="A155" s="117" t="inlineStr">
        <is>
          <t>◂ Back</t>
        </is>
      </c>
      <c r="B155" s="17" t="inlineStr">
        <is>
          <t>Mapped</t>
        </is>
      </c>
      <c r="C155" s="59" t="inlineStr">
        <is>
          <t>CARBON</t>
        </is>
      </c>
      <c r="D155" s="17" t="inlineStr">
        <is>
          <t>IRIS2531</t>
        </is>
      </c>
      <c r="E155" s="17" t="inlineStr">
        <is>
          <t>Fatima Bhaiji</t>
        </is>
      </c>
      <c r="F155" s="17" t="inlineStr">
        <is>
          <t>Marketing</t>
        </is>
      </c>
      <c r="G155" s="17" t="inlineStr">
        <is>
          <t>Sales Development Representative</t>
        </is>
      </c>
      <c r="H155" s="17" t="inlineStr">
        <is>
          <t>Employee</t>
        </is>
      </c>
      <c r="I155" s="17" t="inlineStr">
        <is>
          <t>Active</t>
        </is>
      </c>
      <c r="J155" s="118" t="n">
        <v>46167</v>
      </c>
      <c r="K155" s="17" t="inlineStr">
        <is>
          <t>Vijay Krishna Chintha</t>
        </is>
      </c>
      <c r="L155" s="17" t="inlineStr">
        <is>
          <t>Global.</t>
        </is>
      </c>
      <c r="M155" s="67" t="inlineStr">
        <is>
          <t>6 years, 9 months, 0 days</t>
        </is>
      </c>
      <c r="N155" s="68" t="inlineStr">
        <is>
          <t>0 years, 3 months, 0 days</t>
        </is>
      </c>
      <c r="O155" s="68" t="inlineStr">
        <is>
          <t>6 years, 9 months, 26 days</t>
        </is>
      </c>
      <c r="P155" s="68" t="inlineStr">
        <is>
          <t>BFM</t>
        </is>
      </c>
      <c r="Q155" s="68" t="inlineStr">
        <is>
          <t>Marketing</t>
        </is>
      </c>
      <c r="R155" s="82" t="n">
        <v>20</v>
      </c>
      <c r="S155" s="83"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T155" s="83"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U155" s="83" t="inlineStr">
        <is>
          <t>• Current capabilities: Communication; Research h.
• Tools / software used: HubSpot; Sales navigator; Apollo.
• Workload: Rated a heavy load · 4/5 in a typical week.
• Judgment/way of working: Writin good emails.</t>
        </is>
      </c>
      <c r="V155" s="83" t="inlineStr">
        <is>
          <t>• Development priorities: Learn the product.
• Learning and Development Need: SDR sales training. Product knowledge.
• Role evolving toward: Vijay helps a lot; Vijay is amazing when it comes to helping; Vijay’s support.</t>
        </is>
      </c>
      <c r="W155" s="83" t="inlineStr">
        <is>
          <t>• Key challenges: Sleep schedule.
• Support required: Coming to office 5 days a week instead make it completely hybrids.</t>
        </is>
      </c>
      <c r="X155" s="83" t="inlineStr">
        <is>
          <t>Complexity &amp; Expertise: A2: Calls · about 150 daily, emailing and LinkedIn outreach to create and qualify opportunities → matches the start
Autonomy &amp; Decision: A2: Decides which contacts to approach → matches the start
Accountability &amp; Impact: A2: Accountable for quality and consistency of own pipeline and outreach → matches the start
Leadership &amp; Strategy: A1: 'Team management' listed with no detail; zero direct reports → matches the start</t>
        </is>
      </c>
      <c r="Y155" s="65" t="n"/>
      <c r="Z155" s="66" t="n">
        <v>3</v>
      </c>
      <c r="AA155" s="66" t="inlineStr">
        <is>
          <t>High</t>
        </is>
      </c>
      <c r="AB155" s="66" t="inlineStr">
        <is>
          <t>Emerging Talent</t>
        </is>
      </c>
      <c r="AC155" s="66" t="inlineStr">
        <is>
          <t>No</t>
        </is>
      </c>
      <c r="AD155" s="66" t="inlineStr">
        <is>
          <t>No</t>
        </is>
      </c>
      <c r="AE155" s="66" t="inlineStr">
        <is>
          <t>No</t>
        </is>
      </c>
      <c r="AF155" s="66" t="n"/>
      <c r="AG155" s="66" t="n"/>
      <c r="AH155" s="66" t="n"/>
      <c r="AI155" s="66" t="n"/>
      <c r="AJ155" s="66" t="inlineStr">
        <is>
          <t>Additional training sessions focused on objection handling, call openings, and advanced sales conversations could further enhance her effectiveness and help her achieve even better results</t>
        </is>
      </c>
      <c r="AK155" s="66" t="n"/>
      <c r="AL155" s="66" t="n"/>
      <c r="AM155" s="18"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AN155" s="19" t="n"/>
      <c r="AO155" s="19" t="n"/>
      <c r="AP155" s="19" t="inlineStr">
        <is>
          <t>Reports to Vijay: Cold calling, Scheduling Demo,, Before Demo, they huddle with Functional * Sales team to provide detailed portfolio about the company.Tools used - Linkedin Sales navigator · To fetch number of customers shared by Database Team:</t>
        </is>
      </c>
      <c r="AQ155" s="19" t="n"/>
    </row>
    <row r="156" ht="80" customHeight="1">
      <c r="A156" s="117" t="inlineStr">
        <is>
          <t>◂ Back</t>
        </is>
      </c>
      <c r="B156" s="17" t="inlineStr">
        <is>
          <t>Mapped</t>
        </is>
      </c>
      <c r="C156" s="59" t="inlineStr">
        <is>
          <t>CARBON</t>
        </is>
      </c>
      <c r="D156" s="17" t="inlineStr">
        <is>
          <t>IRIS2543</t>
        </is>
      </c>
      <c r="E156" s="17" t="inlineStr">
        <is>
          <t>Rahul Nishikant Pawar</t>
        </is>
      </c>
      <c r="F156" s="17" t="inlineStr">
        <is>
          <t>Marketing</t>
        </is>
      </c>
      <c r="G156" s="17" t="inlineStr">
        <is>
          <t>Senior Sales Development Representative</t>
        </is>
      </c>
      <c r="H156" s="17" t="inlineStr">
        <is>
          <t>Employee</t>
        </is>
      </c>
      <c r="I156" s="17" t="inlineStr">
        <is>
          <t>Active</t>
        </is>
      </c>
      <c r="J156" s="118" t="n">
        <v>46216</v>
      </c>
      <c r="K156" s="17" t="inlineStr">
        <is>
          <t>Vijay Krishna Chintha</t>
        </is>
      </c>
      <c r="L156" s="17" t="inlineStr">
        <is>
          <t>Nordics Europe</t>
        </is>
      </c>
      <c r="M156" s="67" t="inlineStr">
        <is>
          <t>5 years, 1 months, 0 days</t>
        </is>
      </c>
      <c r="N156" s="68" t="inlineStr">
        <is>
          <t>0 years, 1 months, 12 days</t>
        </is>
      </c>
      <c r="O156" s="68" t="n"/>
      <c r="P156" s="68" t="inlineStr">
        <is>
          <t>HSC</t>
        </is>
      </c>
      <c r="Q156" s="68" t="inlineStr">
        <is>
          <t>Marketing</t>
        </is>
      </c>
      <c r="R156" s="82" t="n">
        <v>20</v>
      </c>
      <c r="S156" s="83" t="inlineStr">
        <is>
          <t>Schedule qualified meetings; Finding alternatives New strategies</t>
        </is>
      </c>
      <c r="T156" s="83"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U156" s="83" t="inlineStr">
        <is>
          <t>CRM hygiene; CRM Dialler Linkedin Microsoft 365; Managing my cold-calling time effectively by focusing on peak hours when I receive the highest response rates.</t>
        </is>
      </c>
      <c r="V156" s="83"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W156" s="83" t="inlineStr">
        <is>
          <t>Multitasking; Providing more support and training, along with enough time for new team members to understand the product and improve their skills. It would also help to have someone who can identify our mistakes, p</t>
        </is>
      </c>
      <c r="X156" s="83" t="inlineStr">
        <is>
          <t>Complexity &amp; Expertise: A2: Cold calls, cold emails and LinkedIn outreach with account research to schedule qualified meetings → moved down 0.5
Autonomy &amp; Decision: A2: Decides on alternatives and new outreach approaches; times own calling → moved down 0.5
Accountability &amp; Impact: A2: Accountable for own sales-qualified meetings and pipeline targets → moved down 0.5
Leadership &amp; Strategy: A1: No guidance or leadership of others described → moved down 0.5</t>
        </is>
      </c>
      <c r="Y156" s="65" t="n"/>
      <c r="Z156" s="66" t="n"/>
      <c r="AA156" s="66" t="n"/>
      <c r="AB156" s="66" t="n"/>
      <c r="AC156" s="66" t="n"/>
      <c r="AD156" s="66" t="n"/>
      <c r="AE156" s="66" t="n"/>
      <c r="AF156" s="66" t="n"/>
      <c r="AG156" s="66" t="n"/>
      <c r="AH156" s="66" t="n"/>
      <c r="AI156" s="66" t="n"/>
      <c r="AJ156" s="66" t="n"/>
      <c r="AK156" s="66" t="n"/>
      <c r="AL156" s="66" t="n"/>
      <c r="AM156" s="18" t="n"/>
      <c r="AN156" s="19" t="n"/>
      <c r="AO156" s="19" t="n"/>
      <c r="AP156" s="19" t="inlineStr">
        <is>
          <t>"Reports to Saahit : Cold calling, Scheduling Demo, Tools used - Linkedin Sales navigator · To fetch number of customers shared by Database Team:</t>
        </is>
      </c>
      <c r="AQ156" s="19" t="n"/>
    </row>
    <row r="157" ht="80" customHeight="1">
      <c r="A157" s="117" t="inlineStr">
        <is>
          <t>◂ Back</t>
        </is>
      </c>
      <c r="B157" s="17" t="inlineStr">
        <is>
          <t>Mapped</t>
        </is>
      </c>
      <c r="C157" s="59" t="inlineStr">
        <is>
          <t>CARBON</t>
        </is>
      </c>
      <c r="D157" s="17" t="inlineStr">
        <is>
          <t>IRIS2518</t>
        </is>
      </c>
      <c r="E157" s="17" t="inlineStr">
        <is>
          <t>Diksha Gunjyal</t>
        </is>
      </c>
      <c r="F157" s="17" t="inlineStr">
        <is>
          <t>Marketing</t>
        </is>
      </c>
      <c r="G157" s="17" t="inlineStr">
        <is>
          <t>Marketing Associate</t>
        </is>
      </c>
      <c r="H157" s="17" t="inlineStr">
        <is>
          <t>Employee</t>
        </is>
      </c>
      <c r="I157" s="17" t="inlineStr">
        <is>
          <t>Active</t>
        </is>
      </c>
      <c r="J157" s="118" t="n">
        <v>46125</v>
      </c>
      <c r="K157" s="17" t="inlineStr">
        <is>
          <t>Vijay Krishna Chintha</t>
        </is>
      </c>
      <c r="L157" s="17" t="inlineStr">
        <is>
          <t>No input received.</t>
        </is>
      </c>
      <c r="M157" s="67" t="inlineStr">
        <is>
          <t>0 years, 0 months, 0 days</t>
        </is>
      </c>
      <c r="N157" s="68" t="inlineStr">
        <is>
          <t>0 years, 4 months, 12 days</t>
        </is>
      </c>
      <c r="O157" s="68" t="inlineStr">
        <is>
          <t>0 years, 2 months, 7 days</t>
        </is>
      </c>
      <c r="P157" s="68" t="inlineStr">
        <is>
          <t>B.Sc</t>
        </is>
      </c>
      <c r="Q157" s="68" t="inlineStr">
        <is>
          <t>Marketing</t>
        </is>
      </c>
      <c r="R157" s="82" t="n">
        <v>20</v>
      </c>
      <c r="S157" s="83" t="inlineStr">
        <is>
          <t>• This role reaches out to relevant ICPs to support sales and build the IRIS brand.</t>
        </is>
      </c>
      <c r="T157" s="83"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U157" s="83" t="inlineStr">
        <is>
          <t>• Current capabilities: Company and ICP research; LinkedIn Navigator and email-sequence creation.</t>
        </is>
      </c>
      <c r="V157" s="83"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W157" s="83" t="inlineStr">
        <is>
          <t>• Key challenges: Outdated prospect database; Low confidence during outreach.
• Support required: No input received.</t>
        </is>
      </c>
      <c r="X157" s="83" t="inlineStr">
        <is>
          <t>Complexity &amp; Expertise: A2: Researches companies, finds ICPs, cold calls, email sequences and LinkedIn outreach to book discovery meetings → matches the start
Autonomy &amp; Decision: A2: Only stated independent decision is setting meetings; outreach follows a set process → matches the start
Accountability &amp; Impact: A2: Answerable for booked discovery meetings and lead attendance; risk is setting wrong expectations → matches the start
Leadership &amp; Strategy: A1: No guidance or leadership of others described → matches the start</t>
        </is>
      </c>
      <c r="Y157" s="65" t="n"/>
      <c r="Z157" s="66" t="n">
        <v>1</v>
      </c>
      <c r="AA157" s="66" t="inlineStr">
        <is>
          <t>Low</t>
        </is>
      </c>
      <c r="AB157" s="66" t="inlineStr">
        <is>
          <t>Performance Risk</t>
        </is>
      </c>
      <c r="AC157" s="66" t="inlineStr">
        <is>
          <t>Too soon to comment</t>
        </is>
      </c>
      <c r="AD157" s="66" t="inlineStr">
        <is>
          <t>No</t>
        </is>
      </c>
      <c r="AE157" s="66" t="inlineStr">
        <is>
          <t>No</t>
        </is>
      </c>
      <c r="AF157" s="66" t="n"/>
      <c r="AG157" s="66" t="n"/>
      <c r="AH157" s="66" t="n"/>
      <c r="AI157" s="66" t="inlineStr">
        <is>
          <t>No</t>
        </is>
      </c>
      <c r="AJ157" s="66" t="inlineStr">
        <is>
          <t>Would benefit from improving ownership, proactiveness · from her own end, and confidence in conversations while strengthening prospecting and pipeline generation skills</t>
        </is>
      </c>
      <c r="AK157" s="66" t="n"/>
      <c r="AL157" s="66" t="inlineStr">
        <is>
          <t>To be mapped to SDR Mgr Europe - TBH</t>
        </is>
      </c>
      <c r="AM157" s="18" t="inlineStr">
        <is>
          <t>1.Recently joined the organization · around 3 months ago and is currently ramping up while building a strong understanding
2. Started actively prospecting through multi-channel outreach across target accounts to build pipeline</t>
        </is>
      </c>
      <c r="AN157" s="19" t="n"/>
      <c r="AO157" s="19" t="n"/>
      <c r="AP157" s="19" t="inlineStr">
        <is>
          <t>Moved to SDR - EURegions - reports to Saahit</t>
        </is>
      </c>
      <c r="AQ157" s="19" t="n"/>
    </row>
    <row r="158" ht="80" customHeight="1">
      <c r="A158" s="117" t="inlineStr">
        <is>
          <t>◂ Back</t>
        </is>
      </c>
      <c r="B158" s="17" t="inlineStr">
        <is>
          <t>Mapped</t>
        </is>
      </c>
      <c r="C158" s="59" t="inlineStr">
        <is>
          <t>CARBON</t>
        </is>
      </c>
      <c r="D158" s="17" t="inlineStr">
        <is>
          <t>INTN0286</t>
        </is>
      </c>
      <c r="E158" s="17" t="inlineStr">
        <is>
          <t>Samriddhi Kundu</t>
        </is>
      </c>
      <c r="F158" s="17" t="inlineStr">
        <is>
          <t>Marketing</t>
        </is>
      </c>
      <c r="G158" s="17" t="inlineStr">
        <is>
          <t>Intern</t>
        </is>
      </c>
      <c r="H158" s="17" t="inlineStr">
        <is>
          <t>Intern</t>
        </is>
      </c>
      <c r="I158" s="17" t="inlineStr">
        <is>
          <t>Active</t>
        </is>
      </c>
      <c r="J158" s="118" t="n">
        <v>46027</v>
      </c>
      <c r="K158" s="17" t="inlineStr">
        <is>
          <t>Vijay Krishna Chintha</t>
        </is>
      </c>
      <c r="L158" s="17" t="inlineStr">
        <is>
          <t>No input received.</t>
        </is>
      </c>
      <c r="M158" s="67" t="inlineStr">
        <is>
          <t>0 years, 3 months, 0 days</t>
        </is>
      </c>
      <c r="N158" s="68" t="inlineStr">
        <is>
          <t>0 years, 7 months, 20 days</t>
        </is>
      </c>
      <c r="O158" s="68" t="inlineStr">
        <is>
          <t>0 years, 8 months, 15 days</t>
        </is>
      </c>
      <c r="P158" s="68" t="inlineStr">
        <is>
          <t>B.Tech</t>
        </is>
      </c>
      <c r="Q158" s="68" t="inlineStr">
        <is>
          <t>Marketing</t>
        </is>
      </c>
      <c r="R158" s="82" t="n">
        <v>20</v>
      </c>
      <c r="S158" s="83" t="inlineStr">
        <is>
          <t>• This role engages qualified leads, holds meaningful prospect conversations and generates interest in IRIS Carbon.</t>
        </is>
      </c>
      <c r="T158" s="83"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U158" s="83" t="inlineStr">
        <is>
          <t>• Current capabilities: Prospect engagement and discovery conversations; AI-assisted outreach and multichannel prospecting; Lead follow-up and pipeline development.</t>
        </is>
      </c>
      <c r="V158" s="83"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W158" s="83" t="inlineStr">
        <is>
          <t>• Key challenges: Team coordination and overlapping prospect data; Limited feedback from call recordings; Confidence in difficult prospect interactions.
• Support required: Peer coaching and timely clarification from the team.</t>
        </is>
      </c>
      <c r="X158" s="83" t="n"/>
      <c r="Y158" s="65" t="n"/>
      <c r="Z158" s="66" t="n">
        <v>3</v>
      </c>
      <c r="AA158" s="66" t="inlineStr">
        <is>
          <t>High</t>
        </is>
      </c>
      <c r="AB158" s="66" t="inlineStr">
        <is>
          <t>Emerging Talent</t>
        </is>
      </c>
      <c r="AC158" s="66" t="inlineStr">
        <is>
          <t>No</t>
        </is>
      </c>
      <c r="AD158" s="66" t="inlineStr">
        <is>
          <t>No</t>
        </is>
      </c>
      <c r="AE158" s="66" t="inlineStr">
        <is>
          <t>No</t>
        </is>
      </c>
      <c r="AF158" s="66" t="n"/>
      <c r="AG158" s="66" t="n"/>
      <c r="AH158" s="66" t="n"/>
      <c r="AI158" s="66" t="inlineStr">
        <is>
          <t>No</t>
        </is>
      </c>
      <c r="AJ158" s="66"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AK158" s="66" t="n"/>
      <c r="AL158" s="66" t="n"/>
      <c r="AM158" s="1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AN158" s="19" t="n"/>
      <c r="AO158" s="19" t="n"/>
      <c r="AP158" s="19" t="inlineStr">
        <is>
          <t>Cold calling+Emailing, Scheduling Demo, Before Demo, they huddle with Functional * Sales team to provide detailed portfolio about the company. Tools used - Linkedin Sales navigator · To fetch number of customers shared by Database Team:</t>
        </is>
      </c>
      <c r="AQ158" s="19" t="n"/>
    </row>
    <row r="159" ht="80" customHeight="1">
      <c r="A159" s="117" t="inlineStr">
        <is>
          <t>◂ Back</t>
        </is>
      </c>
      <c r="B159" s="17" t="inlineStr">
        <is>
          <t>Mapped</t>
        </is>
      </c>
      <c r="C159" s="59" t="inlineStr">
        <is>
          <t>CARBON</t>
        </is>
      </c>
      <c r="D159" s="17" t="inlineStr">
        <is>
          <t>IRIS2392</t>
        </is>
      </c>
      <c r="E159" s="17" t="inlineStr">
        <is>
          <t>Sanjana Thapa</t>
        </is>
      </c>
      <c r="F159" s="17" t="inlineStr">
        <is>
          <t>Marketing</t>
        </is>
      </c>
      <c r="G159" s="17" t="inlineStr">
        <is>
          <t>Marketing Associate - ABM</t>
        </is>
      </c>
      <c r="H159" s="17" t="inlineStr">
        <is>
          <t>Employee</t>
        </is>
      </c>
      <c r="I159" s="17" t="inlineStr">
        <is>
          <t>Active</t>
        </is>
      </c>
      <c r="J159" s="118" t="n">
        <v>45839</v>
      </c>
      <c r="K159" s="17" t="inlineStr">
        <is>
          <t>Saahit Togaru</t>
        </is>
      </c>
      <c r="L159" s="17" t="inlineStr">
        <is>
          <t>No input received.</t>
        </is>
      </c>
      <c r="M159" s="67" t="inlineStr">
        <is>
          <t>0 years, 0 months, 0 days</t>
        </is>
      </c>
      <c r="N159" s="68" t="inlineStr">
        <is>
          <t>1 years, 1 months, 24 days</t>
        </is>
      </c>
      <c r="O159" s="68" t="inlineStr">
        <is>
          <t>0 years, 11 months, 19 days</t>
        </is>
      </c>
      <c r="P159" s="68" t="inlineStr">
        <is>
          <t>B.E</t>
        </is>
      </c>
      <c r="Q159" s="68" t="inlineStr">
        <is>
          <t>Marketing</t>
        </is>
      </c>
      <c r="R159" s="82" t="n">
        <v>19</v>
      </c>
      <c r="S159" s="83" t="inlineStr">
        <is>
          <t>• This role brings suitable potential leads into the pipeline and creates new revenue opportunities.</t>
        </is>
      </c>
      <c r="T159" s="83"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U159" s="83" t="inlineStr">
        <is>
          <t>• Current capabilities: Discovery conversations, active listening and customer reading; ICP research, pain-point discovery and proactive communication; Relationship-building and strategic thinking.</t>
        </is>
      </c>
      <c r="V159" s="83"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W159" s="83" t="inlineStr">
        <is>
          <t>• Key challenges: Slow laptop and manual Excel tracking; Needs stronger alignment and clarity from management.
• Support required: Clearer manager guidance and improved tools for tracking work.</t>
        </is>
      </c>
      <c r="X159" s="83" t="inlineStr">
        <is>
          <t>Complexity &amp; Expertise: A3: Account-based outreach for UK&amp;I and US: account research, target identification, consultative, personalised messaging → moved up 0.5
Autonomy &amp; Decision: A3: Decides messaging approach, prospect prioritisation and engagement strategy for own accounts → moved up 0.5
Accountability &amp; Impact: A2: own survey / KRA answers · summarised by the rater; not quoted → matches the start
Leadership &amp; Strategy: A1: Cross-team collaboration only; no guidance of others described → matches the start</t>
        </is>
      </c>
      <c r="Y159" s="65" t="n"/>
      <c r="Z159" s="66" t="n">
        <v>1</v>
      </c>
      <c r="AA159" s="66" t="inlineStr">
        <is>
          <t>High</t>
        </is>
      </c>
      <c r="AB159" s="66" t="inlineStr">
        <is>
          <t>High Impact / Growth Talent</t>
        </is>
      </c>
      <c r="AC159" s="66"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AD159" s="66" t="inlineStr">
        <is>
          <t>No</t>
        </is>
      </c>
      <c r="AE159" s="66" t="inlineStr">
        <is>
          <t>Yes</t>
        </is>
      </c>
      <c r="AF159" s="66" t="n"/>
      <c r="AG159" s="66" t="n"/>
      <c r="AH159" s="66" t="inlineStr">
        <is>
          <t>Sales Development Associate</t>
        </is>
      </c>
      <c r="AI159" s="66" t="inlineStr">
        <is>
          <t>No</t>
        </is>
      </c>
      <c r="AJ159" s="66" t="inlineStr">
        <is>
          <t>Continue building cross-functional collaboration by proactively engaging with internal teams</t>
        </is>
      </c>
      <c r="AK159" s="66" t="n"/>
      <c r="AL159" s="66" t="inlineStr">
        <is>
          <t>To be mapped to SDR Mgr Europe - TBH and Title to be standardized to Sales Development Associate</t>
        </is>
      </c>
      <c r="AM159" s="18"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AN159" s="19" t="n"/>
      <c r="AO159" s="19" t="n"/>
      <c r="AP159" s="19" t="inlineStr">
        <is>
          <t>Cold calling+Emailing, Scheduling Demo,, Before Demo, they huddle with Functional * Sales team to provide detailed portfolio about the company.Tools used - Linkedin Sales navigator · To fetch number of customers shared by Database Team:</t>
        </is>
      </c>
      <c r="AQ159" s="19" t="n"/>
    </row>
    <row r="160" ht="80" customHeight="1">
      <c r="A160" s="117" t="inlineStr">
        <is>
          <t>◂ Back</t>
        </is>
      </c>
      <c r="B160" s="17" t="inlineStr">
        <is>
          <t>Mapped</t>
        </is>
      </c>
      <c r="C160" s="59" t="inlineStr">
        <is>
          <t>CARBON</t>
        </is>
      </c>
      <c r="D160" s="17" t="inlineStr">
        <is>
          <t>IRIS1783</t>
        </is>
      </c>
      <c r="E160" s="17" t="inlineStr">
        <is>
          <t>Swapnil Trikane</t>
        </is>
      </c>
      <c r="F160" s="17" t="inlineStr">
        <is>
          <t>Sales</t>
        </is>
      </c>
      <c r="G160" s="17" t="inlineStr">
        <is>
          <t>Senior Manager Sales</t>
        </is>
      </c>
      <c r="H160" s="17" t="inlineStr">
        <is>
          <t>Employee</t>
        </is>
      </c>
      <c r="I160" s="17" t="inlineStr">
        <is>
          <t>Active</t>
        </is>
      </c>
      <c r="J160" s="118" t="n">
        <v>43591</v>
      </c>
      <c r="K160" s="17" t="inlineStr">
        <is>
          <t>Anuradha Rk</t>
        </is>
      </c>
      <c r="L160" s="17" t="inlineStr">
        <is>
          <t>UK BeNeLux</t>
        </is>
      </c>
      <c r="M160" s="67" t="inlineStr">
        <is>
          <t>8 years, 1 months, 0 days</t>
        </is>
      </c>
      <c r="N160" s="68" t="inlineStr">
        <is>
          <t>7 years, 3 months, 19 days</t>
        </is>
      </c>
      <c r="O160" s="68" t="inlineStr">
        <is>
          <t>8 years, 1 months, 0 days</t>
        </is>
      </c>
      <c r="P160" s="68" t="inlineStr">
        <is>
          <t>MBA</t>
        </is>
      </c>
      <c r="Q160" s="68" t="inlineStr">
        <is>
          <t>Sales</t>
        </is>
      </c>
      <c r="R160" s="82" t="n">
        <v>19</v>
      </c>
      <c r="S160" s="83" t="inlineStr">
        <is>
          <t>To bring in new logos for the org. Overachieve Sales targets. Help company grow 10x; To not make any commitmen</t>
        </is>
      </c>
      <c r="T160" s="83"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U160" s="83"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V160" s="83"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W160" s="83" t="inlineStr">
        <is>
          <t>Clearer ownership, faster access to the right subject\-matter expertise, and better availability of up\-to\-date product, competitive, and customer\-reference information would help reduce TAT</t>
        </is>
      </c>
      <c r="X160" s="83" t="inlineStr">
        <is>
          <t>Complexity &amp; Expertise: B1: New-logo selling: BANT qualification, deal closures, partnership management, sales forecast and pipeline → moved down 0.5
Autonomy &amp; Decision: A3: Runs own deals; decision answer suggests commitments are not made alone → moved down 0.5
Accountability &amp; Impact: B2: own survey / KRA answers · summarised by the rater; not quoted → moved down 0.5
Leadership &amp; Strategy: A1: No guidance or leadership of others described → moved down 0.5</t>
        </is>
      </c>
      <c r="Y160" s="65" t="n"/>
      <c r="Z160" s="66" t="inlineStr">
        <is>
          <t>15 years, 2 months, 14 days</t>
        </is>
      </c>
      <c r="AA160" s="66" t="n"/>
      <c r="AB160" s="66" t="n"/>
      <c r="AC160" s="66" t="n"/>
      <c r="AD160" s="66" t="inlineStr">
        <is>
          <t>Regtech</t>
        </is>
      </c>
      <c r="AE160" s="66" t="inlineStr">
        <is>
          <t>CARBON</t>
        </is>
      </c>
      <c r="AF160" s="66" t="inlineStr">
        <is>
          <t>Sales</t>
        </is>
      </c>
      <c r="AG160" s="66" t="n"/>
      <c r="AH160" s="66" t="n"/>
      <c r="AI160" s="66" t="inlineStr">
        <is>
          <t>7 years, 1 months, 14 days</t>
        </is>
      </c>
      <c r="AJ160" s="66" t="inlineStr">
        <is>
          <t>Sales</t>
        </is>
      </c>
      <c r="AK160" s="66" t="inlineStr">
        <is>
          <t>No</t>
        </is>
      </c>
      <c r="AL160" s="66" t="inlineStr">
        <is>
          <t>Sales, Marketing &amp; Support</t>
        </is>
      </c>
      <c r="AM160" s="18" t="n"/>
      <c r="AN160" s="19" t="n"/>
      <c r="AO160" s="19" t="n"/>
      <c r="AP160" s="19" t="inlineStr">
        <is>
          <t>EU + Other regions Understand the shortlisted customers details from SDR team, schedule the discovery call, demo call and make the presetation/Demo to the client - Follow up -till the deal closure  along with price negotiations</t>
        </is>
      </c>
      <c r="AQ160" s="19" t="n"/>
    </row>
    <row r="161" ht="80" customHeight="1">
      <c r="A161" s="117" t="inlineStr">
        <is>
          <t>◂ Back</t>
        </is>
      </c>
      <c r="B161" s="17" t="inlineStr">
        <is>
          <t>Mapped</t>
        </is>
      </c>
      <c r="C161" s="59" t="inlineStr">
        <is>
          <t>CARBON</t>
        </is>
      </c>
      <c r="D161" s="17" t="inlineStr">
        <is>
          <t>IRIS2353</t>
        </is>
      </c>
      <c r="E161" s="17" t="inlineStr">
        <is>
          <t>Farzad Wadia</t>
        </is>
      </c>
      <c r="F161" s="17" t="inlineStr">
        <is>
          <t>Functional</t>
        </is>
      </c>
      <c r="G161" s="17" t="inlineStr">
        <is>
          <t>ESG Manager</t>
        </is>
      </c>
      <c r="H161" s="17" t="inlineStr">
        <is>
          <t>Employee</t>
        </is>
      </c>
      <c r="I161" s="17" t="inlineStr">
        <is>
          <t>Active</t>
        </is>
      </c>
      <c r="J161" s="118" t="n">
        <v>45733</v>
      </c>
      <c r="K161" s="17" t="inlineStr">
        <is>
          <t>Anuradha RK</t>
        </is>
      </c>
      <c r="L161" s="17" t="inlineStr">
        <is>
          <t>Global.</t>
        </is>
      </c>
      <c r="M161" s="67" t="inlineStr">
        <is>
          <t>9 years, 2 months, 0 days</t>
        </is>
      </c>
      <c r="N161" s="68" t="inlineStr">
        <is>
          <t>1 years, 5 months, 8 days</t>
        </is>
      </c>
      <c r="O161" s="68" t="inlineStr">
        <is>
          <t>9 years, 2 months, 0 days</t>
        </is>
      </c>
      <c r="P161" s="68" t="inlineStr">
        <is>
          <t>CA</t>
        </is>
      </c>
      <c r="Q161" s="68" t="inlineStr">
        <is>
          <t>ESG</t>
        </is>
      </c>
      <c r="R161" s="82" t="n">
        <v>20</v>
      </c>
      <c r="S161" s="83" t="inlineStr">
        <is>
          <t>• Role / sub-team: Functional — ESG Manager.
• Core purpose: Lead product in market.
• Decision-making autonomy: Can independently most things.
• Is this something only they do: Partially.
• What's different about this role: The product; The customer.</t>
        </is>
      </c>
      <c r="T161" s="83"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U161" s="83"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V161" s="83" t="inlineStr">
        <is>
          <t>• Development priorities: Deal closure.
• Learning and Development Need: None specifically.
• Role evolving toward: Field is changing continuously; AI impact is phenomenal.</t>
        </is>
      </c>
      <c r="W161" s="83" t="inlineStr">
        <is>
          <t>• Key challenges: Cross-team collaboration.
• Support required: Collaboration overhead is too high · workload distribution is skewed; quality gaps across teams.</t>
        </is>
      </c>
      <c r="X161" s="83" t="inlineStr">
        <is>
          <t>Complexity &amp; Expertise: B2: own survey / KRA answers · summarised by the rater; not quoted → matches the start
Autonomy &amp; Decision: B2: Decides 'most things' per self and manager note; no specific decisions named → matches the start
Accountability &amp; Impact: B2: States 'everything' for the ESG product in market; team of 5 → moved up 0.5
Leadership &amp; Strategy: B1: Runs weekly reviews and updates; 5 direct reports → matches the start</t>
        </is>
      </c>
      <c r="Y161" s="65" t="n"/>
      <c r="Z161" s="66" t="n"/>
      <c r="AA161" s="66" t="n"/>
      <c r="AB161" s="66" t="n"/>
      <c r="AC161" s="66" t="n"/>
      <c r="AD161" s="66" t="n"/>
      <c r="AE161" s="66" t="n"/>
      <c r="AF161" s="66" t="n"/>
      <c r="AG161" s="66" t="n"/>
      <c r="AH161" s="66" t="n"/>
      <c r="AI161" s="66" t="n"/>
      <c r="AJ161" s="66" t="n"/>
      <c r="AK161" s="66" t="n"/>
      <c r="AL161" s="66" t="inlineStr">
        <is>
          <t>New entry — profile recovered from Sept 22 zip review · previously miscounted as a non-attendee. Performance rating, potential, 9-box placement, and succession fields not yet assessed — pending review.</t>
        </is>
      </c>
      <c r="AM161" s="18" t="n"/>
      <c r="AN161" s="19" t="n"/>
      <c r="AO161" s="19" t="n"/>
      <c r="AP161" s="19" t="inlineStr">
        <is>
          <t>Leads ESG Product</t>
        </is>
      </c>
      <c r="AQ161" s="19" t="n"/>
    </row>
    <row r="162" ht="80" customHeight="1">
      <c r="A162" s="117" t="inlineStr">
        <is>
          <t>◂ Back</t>
        </is>
      </c>
      <c r="B162" s="17" t="inlineStr">
        <is>
          <t>Mapped</t>
        </is>
      </c>
      <c r="C162" s="59" t="inlineStr">
        <is>
          <t>CARBON</t>
        </is>
      </c>
      <c r="D162" s="17" t="inlineStr">
        <is>
          <t>IRIS2143</t>
        </is>
      </c>
      <c r="E162" s="17" t="inlineStr">
        <is>
          <t>Shambo Mitra</t>
        </is>
      </c>
      <c r="F162" s="17" t="inlineStr">
        <is>
          <t>Functional</t>
        </is>
      </c>
      <c r="G162" s="17" t="inlineStr">
        <is>
          <t>ESG - Subject Matter Expert</t>
        </is>
      </c>
      <c r="H162" s="17" t="inlineStr">
        <is>
          <t>Employee</t>
        </is>
      </c>
      <c r="I162" s="17" t="inlineStr">
        <is>
          <t>Active</t>
        </is>
      </c>
      <c r="J162" s="118" t="n">
        <v>45084</v>
      </c>
      <c r="K162" s="17" t="inlineStr">
        <is>
          <t>Farzad Wadia</t>
        </is>
      </c>
      <c r="L162" s="17" t="inlineStr">
        <is>
          <t>Europe; Africa; Asia; South America.</t>
        </is>
      </c>
      <c r="M162" s="67" t="inlineStr">
        <is>
          <t>4 years, 0 months, 0 days</t>
        </is>
      </c>
      <c r="N162" s="68" t="inlineStr">
        <is>
          <t>3 years, 2 months, 18 days</t>
        </is>
      </c>
      <c r="O162" s="68" t="inlineStr">
        <is>
          <t>7 years, 0 months, 13 days</t>
        </is>
      </c>
      <c r="P162" s="68" t="inlineStr">
        <is>
          <t>MBA</t>
        </is>
      </c>
      <c r="Q162" s="68" t="inlineStr">
        <is>
          <t>ESG</t>
        </is>
      </c>
      <c r="R162" s="82" t="n">
        <v>20</v>
      </c>
      <c r="S162" s="83"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T162" s="83"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U162" s="83" t="inlineStr">
        <is>
          <t>• Current capabilities: ESG frameworks.
• Tools / software used: ESG standards.
• Workload: Rated a heavy load · 4/5 in a typical week.
• Judgment/way of working: Knowing the most common pitfalls and sources of errors helps in quickly resolving queries.</t>
        </is>
      </c>
      <c r="V162" s="83"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W162" s="83" t="inlineStr">
        <is>
          <t>• Key challenges: Unexpected requirements.
• Support required: A separate support or product stream for impromptu client requirements.</t>
        </is>
      </c>
      <c r="X162" s="83" t="inlineStr">
        <is>
          <t>Complexity &amp; Expertise: B1: Implements ESG product to client requirements; needs in-depth ESG framework and KPI knowledge → moved down 1
Autonomy &amp; Decision: A3: Prioritises own tasks across implementation work → moved down 1
Accountability &amp; Impact: B1: Implementation and post-go-live support for ESG clients; client escalation if wrong → moved down 1
Leadership &amp; Strategy: A2: Relays client requirements to product team; trains clients, not colleagues → moved down 1</t>
        </is>
      </c>
      <c r="Y162" s="65" t="n"/>
      <c r="Z162" s="66" t="n">
        <v>3</v>
      </c>
      <c r="AA162" s="66" t="inlineStr">
        <is>
          <t>Medium</t>
        </is>
      </c>
      <c r="AB162" s="66" t="inlineStr">
        <is>
          <t>Reliable Specialist</t>
        </is>
      </c>
      <c r="AC162" s="66" t="inlineStr">
        <is>
          <t>No</t>
        </is>
      </c>
      <c r="AD162" s="66" t="inlineStr">
        <is>
          <t>No</t>
        </is>
      </c>
      <c r="AE162" s="66" t="inlineStr">
        <is>
          <t>Yes</t>
        </is>
      </c>
      <c r="AF162" s="66" t="n"/>
      <c r="AG162" s="66" t="n"/>
      <c r="AH162" s="66" t="inlineStr">
        <is>
          <t>Functional Specialist - ESG</t>
        </is>
      </c>
      <c r="AI162" s="66" t="inlineStr">
        <is>
          <t>No</t>
        </is>
      </c>
      <c r="AJ162" s="66" t="inlineStr">
        <is>
          <t>-Leadership, Agile</t>
        </is>
      </c>
      <c r="AK162" s="66" t="n"/>
      <c r="AL162" s="66" t="inlineStr">
        <is>
          <t>Title: Standardized to ESG Functional Consultant</t>
        </is>
      </c>
      <c r="AM162" s="18" t="inlineStr">
        <is>
          <t>Refer to a separate sheet</t>
        </is>
      </c>
      <c r="AN162" s="19" t="n"/>
      <c r="AO162" s="19" t="n"/>
      <c r="AP162" s="19"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AQ162" s="19" t="n"/>
    </row>
    <row r="163" ht="80" customHeight="1">
      <c r="A163" s="117" t="inlineStr">
        <is>
          <t>◂ Back</t>
        </is>
      </c>
      <c r="B163" s="17" t="inlineStr">
        <is>
          <t>Mapped</t>
        </is>
      </c>
      <c r="C163" s="59" t="inlineStr">
        <is>
          <t>CARBON</t>
        </is>
      </c>
      <c r="D163" s="17" t="inlineStr">
        <is>
          <t>IRIS2419</t>
        </is>
      </c>
      <c r="E163" s="17" t="inlineStr">
        <is>
          <t>Alizah Noorani</t>
        </is>
      </c>
      <c r="F163" s="17" t="inlineStr">
        <is>
          <t>Functional</t>
        </is>
      </c>
      <c r="G163" s="17" t="inlineStr">
        <is>
          <t>ESG Implementation Consultant</t>
        </is>
      </c>
      <c r="H163" s="17" t="inlineStr">
        <is>
          <t>Employee</t>
        </is>
      </c>
      <c r="I163" s="17" t="inlineStr">
        <is>
          <t>Active</t>
        </is>
      </c>
      <c r="J163" s="118" t="n">
        <v>45880</v>
      </c>
      <c r="K163" s="17" t="inlineStr">
        <is>
          <t>Farzad Wadia</t>
        </is>
      </c>
      <c r="L163" s="17" t="inlineStr">
        <is>
          <t>Global - ESG.</t>
        </is>
      </c>
      <c r="M163" s="67" t="inlineStr">
        <is>
          <t>3 years, 1 months, 0 days</t>
        </is>
      </c>
      <c r="N163" s="68" t="inlineStr">
        <is>
          <t>1 years, 0 months, 14 days</t>
        </is>
      </c>
      <c r="O163" s="68" t="inlineStr">
        <is>
          <t>3 years, 11 months, 9 days</t>
        </is>
      </c>
      <c r="P163" s="68" t="inlineStr">
        <is>
          <t>M.Sc</t>
        </is>
      </c>
      <c r="Q163" s="68" t="inlineStr">
        <is>
          <t>ESG</t>
        </is>
      </c>
      <c r="R163" s="82" t="n">
        <v>20</v>
      </c>
      <c r="S163" s="83"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T163" s="83"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U163" s="83"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V163" s="83"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W163" s="83"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X163" s="83" t="inlineStr">
        <is>
          <t>Complexity &amp; Expertise: B1: Configures platform for clients, translates requirements into features, tests, runs sprints, reviews ESG content → matches the start
Autonomy &amp; Decision: B1: Decides project activities and timelines; reviews and accepts content assets → matches the start
Accountability &amp; Impact: B1: Assigned ESG client implementation projects, client demos, partly marketing assets → matches the start
Leadership &amp; Strategy: A3: Trains new team members; reviews the marketing team's ESG content → matches the start</t>
        </is>
      </c>
      <c r="Y163" s="65" t="n"/>
      <c r="Z163" s="66" t="n">
        <v>3</v>
      </c>
      <c r="AA163" s="66" t="inlineStr">
        <is>
          <t>Medium</t>
        </is>
      </c>
      <c r="AB163" s="66" t="inlineStr">
        <is>
          <t>Core Contributor</t>
        </is>
      </c>
      <c r="AC163" s="66" t="inlineStr">
        <is>
          <t>No</t>
        </is>
      </c>
      <c r="AD163" s="66" t="inlineStr">
        <is>
          <t>No</t>
        </is>
      </c>
      <c r="AE163" s="66" t="inlineStr">
        <is>
          <t>Yes</t>
        </is>
      </c>
      <c r="AF163" s="66" t="n"/>
      <c r="AG163" s="66" t="n"/>
      <c r="AH163" s="66" t="inlineStr">
        <is>
          <t>Functional Specialist - ESG</t>
        </is>
      </c>
      <c r="AI163" s="66" t="inlineStr">
        <is>
          <t>No</t>
        </is>
      </c>
      <c r="AJ163" s="66" t="inlineStr">
        <is>
          <t>-Agile Thinking, Domain, AI</t>
        </is>
      </c>
      <c r="AK163" s="66" t="n"/>
      <c r="AL163" s="66" t="n"/>
      <c r="AM163" s="18" t="inlineStr">
        <is>
          <t>Refer to a separate sheet</t>
        </is>
      </c>
      <c r="AN163" s="19" t="n"/>
      <c r="AO163" s="19" t="n"/>
      <c r="AP163" s="19" t="inlineStr">
        <is>
          <t>Gives product Demo &amp; helps in implementation</t>
        </is>
      </c>
      <c r="AQ163" s="19" t="n"/>
    </row>
    <row r="164" ht="80" customHeight="1">
      <c r="A164" s="117" t="inlineStr">
        <is>
          <t>◂ Back</t>
        </is>
      </c>
      <c r="B164" s="17" t="inlineStr">
        <is>
          <t>Mapped</t>
        </is>
      </c>
      <c r="C164" s="59" t="inlineStr">
        <is>
          <t>CARBON</t>
        </is>
      </c>
      <c r="D164" s="17" t="inlineStr">
        <is>
          <t>IRIS2233</t>
        </is>
      </c>
      <c r="E164" s="17" t="inlineStr">
        <is>
          <t>Biswajit Biswal</t>
        </is>
      </c>
      <c r="F164" s="17" t="inlineStr">
        <is>
          <t>Functional</t>
        </is>
      </c>
      <c r="G164" s="17" t="inlineStr">
        <is>
          <t>ESG Executive</t>
        </is>
      </c>
      <c r="H164" s="17" t="inlineStr">
        <is>
          <t>Employee</t>
        </is>
      </c>
      <c r="I164" s="17" t="inlineStr">
        <is>
          <t>Active</t>
        </is>
      </c>
      <c r="J164" s="118" t="n">
        <v>45372</v>
      </c>
      <c r="K164" s="17" t="inlineStr">
        <is>
          <t>Farzad Wadia</t>
        </is>
      </c>
      <c r="L164" s="17" t="inlineStr">
        <is>
          <t>No input received — attended/was listed as a respondent but did not provide answers to any of the survey questions.</t>
        </is>
      </c>
      <c r="M164" s="67" t="inlineStr">
        <is>
          <t>3 years, 8 months, 0 days</t>
        </is>
      </c>
      <c r="N164" s="68" t="inlineStr">
        <is>
          <t>2 years, 5 months, 4 days</t>
        </is>
      </c>
      <c r="O164" s="68" t="inlineStr">
        <is>
          <t>5 years, 10 months, 30 days</t>
        </is>
      </c>
      <c r="P164" s="68" t="inlineStr">
        <is>
          <t>B.Tech</t>
        </is>
      </c>
      <c r="Q164" s="68" t="inlineStr">
        <is>
          <t>ESG</t>
        </is>
      </c>
      <c r="R164" s="82" t="n">
        <v>20</v>
      </c>
      <c r="S164" s="83" t="inlineStr">
        <is>
          <t>• Role / sub-team: Functional — ESG Executive.
• Core purpose: Input not given by Participant.
• Decision-making autonomy: Input not given by Participant.
• Is this something only they do: Input not given by Participant.</t>
        </is>
      </c>
      <c r="T164" s="83" t="inlineStr">
        <is>
          <t>• Key responsibilities include: Input not given by Participant.
• Impact if missed or done wrong: Input not given by Participant.
• How measured: Input not given by Participant.</t>
        </is>
      </c>
      <c r="U164" s="83" t="inlineStr">
        <is>
          <t>• Current capabilities: Input not given by Participant.
• Tools / software used: Input not given by Participant.</t>
        </is>
      </c>
      <c r="V164" s="83" t="inlineStr">
        <is>
          <t>• Development priorities: Input not given by Participant.</t>
        </is>
      </c>
      <c r="W164" s="83" t="inlineStr">
        <is>
          <t>• Key challenges: Input not given by Participant.
• Support required: Input not given by Participant.</t>
        </is>
      </c>
      <c r="X164" s="83" t="inlineStr">
        <is>
          <t>Complexity &amp; Expertise: B1: Writes PRDs, builds prototypes, market and competitor research, functional testing for ESG product → moved up 1
Autonomy &amp; Decision: B1: Decides product ideas and product roadmap → moved up 0.5
Accountability &amp; Impact: B1: Final product functionality, requirements and handover to engineering → moved up 0.5
Leadership &amp; Strategy: A3: Hand-holds developers and manages cross-functional stakeholders; 1 direct report → moved down 0.5</t>
        </is>
      </c>
      <c r="Y164" s="65" t="n"/>
      <c r="Z164" s="66" t="n">
        <v>4</v>
      </c>
      <c r="AA164" s="66" t="inlineStr">
        <is>
          <t>High</t>
        </is>
      </c>
      <c r="AB164" s="66" t="inlineStr">
        <is>
          <t>High Impact / Growth Talent</t>
        </is>
      </c>
      <c r="AC164" s="66" t="inlineStr">
        <is>
          <t>No</t>
        </is>
      </c>
      <c r="AD164" s="66" t="inlineStr">
        <is>
          <t>No</t>
        </is>
      </c>
      <c r="AE164" s="66" t="inlineStr">
        <is>
          <t>Yes</t>
        </is>
      </c>
      <c r="AF164" s="66" t="n"/>
      <c r="AG164" s="66" t="n"/>
      <c r="AH164" s="66" t="inlineStr">
        <is>
          <t>Sr.Product Specialist - ESG</t>
        </is>
      </c>
      <c r="AI164" s="66" t="inlineStr">
        <is>
          <t>No</t>
        </is>
      </c>
      <c r="AJ164" s="66" t="inlineStr">
        <is>
          <t>-Presentation and Communication, Management, System Thinking, AI</t>
        </is>
      </c>
      <c r="AK164" s="66" t="n"/>
      <c r="AL164" s="66" t="inlineStr">
        <is>
          <t>Can see him being promotion ready by end of year. Title to be standardized to: Product Manager - ESG</t>
        </is>
      </c>
      <c r="AM164" s="18" t="inlineStr">
        <is>
          <t>Refer to a separate sheet</t>
        </is>
      </c>
      <c r="AN164" s="19" t="n"/>
      <c r="AO164" s="19" t="n"/>
      <c r="AP164" s="19" t="inlineStr">
        <is>
          <t>Stakeholder Management and Product Roadmap for ESG product.</t>
        </is>
      </c>
      <c r="AQ164" s="19" t="n"/>
    </row>
    <row r="165" ht="80" customHeight="1">
      <c r="A165" s="117" t="inlineStr">
        <is>
          <t>◂ Back</t>
        </is>
      </c>
      <c r="B165" s="17" t="inlineStr">
        <is>
          <t>Mapped</t>
        </is>
      </c>
      <c r="C165" s="59" t="inlineStr">
        <is>
          <t>CARBON</t>
        </is>
      </c>
      <c r="D165" s="17" t="inlineStr">
        <is>
          <t>IRIS2493</t>
        </is>
      </c>
      <c r="E165" s="17" t="inlineStr">
        <is>
          <t>Watan Kumar Meena</t>
        </is>
      </c>
      <c r="F165" s="17" t="inlineStr">
        <is>
          <t>Functional</t>
        </is>
      </c>
      <c r="G165" s="17" t="inlineStr">
        <is>
          <t>Product Associate</t>
        </is>
      </c>
      <c r="H165" s="17" t="inlineStr">
        <is>
          <t>Employee</t>
        </is>
      </c>
      <c r="I165" s="17" t="inlineStr">
        <is>
          <t>Active</t>
        </is>
      </c>
      <c r="J165" s="118" t="n">
        <v>46097</v>
      </c>
      <c r="K165" s="17" t="inlineStr">
        <is>
          <t>Biswajit Biswal</t>
        </is>
      </c>
      <c r="L165" s="17" t="inlineStr">
        <is>
          <t>Esg.</t>
        </is>
      </c>
      <c r="M165" s="67" t="inlineStr">
        <is>
          <t>4 years, 5 months, 0 days</t>
        </is>
      </c>
      <c r="N165" s="68" t="inlineStr">
        <is>
          <t>0 years, 5 months, 9 days</t>
        </is>
      </c>
      <c r="O165" s="68" t="inlineStr">
        <is>
          <t>4 years, 8 months, 4 days</t>
        </is>
      </c>
      <c r="P165" s="68" t="inlineStr">
        <is>
          <t>B.Tech</t>
        </is>
      </c>
      <c r="Q165" s="68" t="inlineStr">
        <is>
          <t>CE</t>
        </is>
      </c>
      <c r="R165" s="82" t="n">
        <v>19</v>
      </c>
      <c r="S165" s="83"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T165" s="83"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U165" s="83" t="inlineStr">
        <is>
          <t>• Current capabilities: Basic level coding; Prototype creation.
• Tools / software used: Claude code; Vscode; Excel; Coffe machine.
• Workload: Rated a moderate load · 3/5 in a typical week.
• Judgment/way of working: Stakeholders engagement; Customer oriented thinking.</t>
        </is>
      </c>
      <c r="V165" s="83" t="inlineStr">
        <is>
          <t>• Development priorities: Building Gtm strategy.
• Learning and Development Need: Cross team collaboration. Nothing.
• Role evolving toward: Initially it was all PRD , now Prototype creation with claude code.</t>
        </is>
      </c>
      <c r="W165" s="83" t="inlineStr">
        <is>
          <t>• Key challenges: Travelling to office.
• Support required: Competetor tools demo.</t>
        </is>
      </c>
      <c r="X165" s="83" t="inlineStr">
        <is>
          <t>Complexity &amp; Expertise: A3: Creates PRDs and prototypes for ESG client features using basic coding → moved up 0.5
Autonomy &amp; Decision: A2: Only stakeholder engagement named as an independent decision → matches the start
Accountability &amp; Impact: A3: Feature success metrics and client feedback; redesigns feature if results are poor → moved up 0.5
Leadership &amp; Strategy: A2: Helps development team build features; no guiding role → moved up 0.5</t>
        </is>
      </c>
      <c r="Y165" s="65" t="n"/>
      <c r="Z165" s="66" t="n">
        <v>3</v>
      </c>
      <c r="AA165" s="66" t="inlineStr">
        <is>
          <t>Medium</t>
        </is>
      </c>
      <c r="AB165" s="66" t="inlineStr">
        <is>
          <t>Emerging Talent</t>
        </is>
      </c>
      <c r="AC165" s="66" t="inlineStr">
        <is>
          <t>No</t>
        </is>
      </c>
      <c r="AD165" s="66" t="inlineStr">
        <is>
          <t>No</t>
        </is>
      </c>
      <c r="AE165" s="66" t="inlineStr">
        <is>
          <t>Yes</t>
        </is>
      </c>
      <c r="AF165" s="66" t="n"/>
      <c r="AG165" s="66" t="n"/>
      <c r="AH165" s="66" t="inlineStr">
        <is>
          <t>Product Specialist - ESG</t>
        </is>
      </c>
      <c r="AI165" s="66" t="inlineStr">
        <is>
          <t>No</t>
        </is>
      </c>
      <c r="AJ165" s="66" t="inlineStr">
        <is>
          <t>-Communication, Time Management, AI, Domain</t>
        </is>
      </c>
      <c r="AK165" s="66" t="n"/>
      <c r="AL165" s="66" t="n"/>
      <c r="AM165" s="18" t="inlineStr">
        <is>
          <t>`</t>
        </is>
      </c>
      <c r="AN165" s="19" t="n"/>
      <c r="AO165" s="19" t="n"/>
      <c r="AP165" s="19" t="inlineStr">
        <is>
          <t>Reports to Watan &amp; helps in product implemntation</t>
        </is>
      </c>
      <c r="AQ165" s="19" t="n"/>
    </row>
    <row r="166" ht="80" customHeight="1">
      <c r="A166" s="117" t="inlineStr">
        <is>
          <t>◂ Back</t>
        </is>
      </c>
      <c r="B166" s="17" t="inlineStr">
        <is>
          <t>Mapped</t>
        </is>
      </c>
      <c r="C166" s="59" t="inlineStr">
        <is>
          <t>CARBON</t>
        </is>
      </c>
      <c r="D166" s="17" t="inlineStr">
        <is>
          <t>IRIS2519</t>
        </is>
      </c>
      <c r="E166" s="17" t="inlineStr">
        <is>
          <t>Karthik Menon</t>
        </is>
      </c>
      <c r="F166" s="17" t="inlineStr">
        <is>
          <t>Functional</t>
        </is>
      </c>
      <c r="G166" s="17" t="inlineStr">
        <is>
          <t>ESG Functional Consultant</t>
        </is>
      </c>
      <c r="H166" s="17" t="inlineStr">
        <is>
          <t>Employee</t>
        </is>
      </c>
      <c r="I166" s="17" t="inlineStr">
        <is>
          <t>Active</t>
        </is>
      </c>
      <c r="J166" s="118" t="n">
        <v>46128</v>
      </c>
      <c r="K166" s="17" t="inlineStr">
        <is>
          <t>Farzad Wadia</t>
        </is>
      </c>
      <c r="L166" s="17" t="inlineStr">
        <is>
          <t>Global.</t>
        </is>
      </c>
      <c r="M166" s="67" t="inlineStr">
        <is>
          <t>5 years, 9 months, 0 days</t>
        </is>
      </c>
      <c r="N166" s="68" t="inlineStr">
        <is>
          <t>0 years, 4 months, 9 days</t>
        </is>
      </c>
      <c r="O166" s="68" t="inlineStr">
        <is>
          <t>5 years, 11 months, 4 days</t>
        </is>
      </c>
      <c r="P166" s="68" t="inlineStr">
        <is>
          <t>MBA</t>
        </is>
      </c>
      <c r="Q166" s="68" t="inlineStr">
        <is>
          <t>CE</t>
        </is>
      </c>
      <c r="R166" s="82" t="n">
        <v>19</v>
      </c>
      <c r="S166" s="83"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T166" s="83"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U166" s="83"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V166" s="83"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W166" s="83" t="inlineStr">
        <is>
          <t>• Key challenges: Nothing.
• Support required: None for now.</t>
        </is>
      </c>
      <c r="X166" s="83" t="inlineStr">
        <is>
          <t>Complexity &amp; Expertise: A3: Builds sales material, tracks deals in CRM, ESG market research, reviews product releases → moved down 0.5
Autonomy &amp; Decision: A2: Raises product requirements, reviews releases, follows up prospects; works closely with manager → moved down 1
Accountability &amp; Impact: A3: Deal tracking, CRM hygiene and prospect follow-ups affecting conversion → moved down 0.5
Leadership &amp; Strategy: A1: No guidance of others described; being 'number 2' is an aspiration → moved down 1</t>
        </is>
      </c>
      <c r="Y166" s="65" t="n"/>
      <c r="Z166" s="66" t="n">
        <v>4</v>
      </c>
      <c r="AA166" s="66" t="inlineStr">
        <is>
          <t>High</t>
        </is>
      </c>
      <c r="AB166" s="66" t="inlineStr">
        <is>
          <t>High Impact / Growth Talent</t>
        </is>
      </c>
      <c r="AC166" s="66" t="inlineStr">
        <is>
          <t>No</t>
        </is>
      </c>
      <c r="AD166" s="66" t="inlineStr">
        <is>
          <t>No</t>
        </is>
      </c>
      <c r="AE166" s="66" t="inlineStr">
        <is>
          <t>Yes</t>
        </is>
      </c>
      <c r="AF166" s="66" t="n"/>
      <c r="AG166" s="66" t="n"/>
      <c r="AH166" s="66" t="inlineStr">
        <is>
          <t>Sr.Functional Specialist - ESG</t>
        </is>
      </c>
      <c r="AI166" s="66" t="inlineStr">
        <is>
          <t>No</t>
        </is>
      </c>
      <c r="AJ166" s="66" t="inlineStr">
        <is>
          <t>-Communication, AI</t>
        </is>
      </c>
      <c r="AK166" s="66" t="n"/>
      <c r="AL166" s="66" t="inlineStr">
        <is>
          <t>Can see him being promotion ready by end of year</t>
        </is>
      </c>
      <c r="AM166" s="18" t="inlineStr">
        <is>
          <t>Refer to a separate sheet</t>
        </is>
      </c>
      <c r="AN166" s="19" t="n"/>
      <c r="AO166" s="19" t="n"/>
      <c r="AP166" s="19" t="inlineStr">
        <is>
          <t>Gives product Demo &amp; helps in implementation</t>
        </is>
      </c>
      <c r="AQ166" s="19" t="n"/>
    </row>
    <row r="167" ht="80" customHeight="1">
      <c r="A167" s="117" t="inlineStr">
        <is>
          <t>◂ Back</t>
        </is>
      </c>
      <c r="B167" s="17" t="inlineStr">
        <is>
          <t>Mapped</t>
        </is>
      </c>
      <c r="C167" s="59" t="inlineStr">
        <is>
          <t>CARBON</t>
        </is>
      </c>
      <c r="D167" s="17" t="inlineStr">
        <is>
          <t>IRIS2491</t>
        </is>
      </c>
      <c r="E167" s="17" t="inlineStr">
        <is>
          <t>Ritik Wadje</t>
        </is>
      </c>
      <c r="F167" s="17" t="inlineStr">
        <is>
          <t>Technology</t>
        </is>
      </c>
      <c r="G167" s="17" t="inlineStr">
        <is>
          <t>Product Designer</t>
        </is>
      </c>
      <c r="H167" s="17" t="inlineStr">
        <is>
          <t>Employee</t>
        </is>
      </c>
      <c r="I167" s="17" t="inlineStr">
        <is>
          <t>Active</t>
        </is>
      </c>
      <c r="J167" s="118" t="n">
        <v>46090</v>
      </c>
      <c r="K167" s="17" t="inlineStr">
        <is>
          <t>Farzad Wadia</t>
        </is>
      </c>
      <c r="L167" s="17" t="inlineStr">
        <is>
          <t>All; Global.</t>
        </is>
      </c>
      <c r="M167" s="67" t="inlineStr">
        <is>
          <t>3 years, 5 months, 0 days</t>
        </is>
      </c>
      <c r="N167" s="68" t="inlineStr">
        <is>
          <t>0 years, 5 months, 16 days</t>
        </is>
      </c>
      <c r="O167" s="68" t="inlineStr">
        <is>
          <t>3 years, 8 months, 11 days</t>
        </is>
      </c>
      <c r="P167" s="68" t="inlineStr">
        <is>
          <t>B.E</t>
        </is>
      </c>
      <c r="Q167" s="68" t="inlineStr">
        <is>
          <t>UI/UX Designer</t>
        </is>
      </c>
      <c r="R167" s="82" t="n">
        <v>20</v>
      </c>
      <c r="S167" s="83"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T167" s="83"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U167" s="83"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V167" s="83"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W167" s="83"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X167" s="83" t="inlineStr">
        <is>
          <t>Complexity &amp; Expertise: B1: Sole designer: end-to-end product and UX design, research, brand assets, setting up design processes → moved up 0.5
Autonomy &amp; Decision: A3: Plans design sprints, research and competitor analysis independently → matches the start
Accountability &amp; Impact: A3: Whole design process alone; reviews whether builds match Figma designs → matches the start
Leadership &amp; Strategy: A2: No reports; collaborates with developers and reviews their implementation → matches the start</t>
        </is>
      </c>
      <c r="Y167" s="65" t="n"/>
      <c r="Z167" s="66" t="n">
        <v>4</v>
      </c>
      <c r="AA167" s="66" t="inlineStr">
        <is>
          <t>High</t>
        </is>
      </c>
      <c r="AB167" s="66" t="inlineStr">
        <is>
          <t>High Impact / Growth Talent</t>
        </is>
      </c>
      <c r="AC167" s="66" t="inlineStr">
        <is>
          <t>No</t>
        </is>
      </c>
      <c r="AD167" s="66" t="inlineStr">
        <is>
          <t>No</t>
        </is>
      </c>
      <c r="AE167" s="66" t="inlineStr">
        <is>
          <t>Yes</t>
        </is>
      </c>
      <c r="AF167" s="66" t="n"/>
      <c r="AG167" s="66" t="n"/>
      <c r="AH167" s="66" t="inlineStr">
        <is>
          <t>Product Specialist - UI &amp; UX</t>
        </is>
      </c>
      <c r="AI167" s="66" t="inlineStr">
        <is>
          <t>Yes - in the long term.</t>
        </is>
      </c>
      <c r="AJ167" s="66" t="inlineStr">
        <is>
          <t>-None at this time</t>
        </is>
      </c>
      <c r="AK167" s="66" t="n"/>
      <c r="AL167" s="66" t="n"/>
      <c r="AM167" s="18" t="inlineStr">
        <is>
          <t>Refer to a separate sheet</t>
        </is>
      </c>
      <c r="AN167" s="19" t="n"/>
      <c r="AO167" s="19" t="n"/>
      <c r="AP167" s="19" t="inlineStr">
        <is>
          <t>UI/UX produc designing</t>
        </is>
      </c>
      <c r="AQ167" s="19" t="n"/>
    </row>
    <row r="168" ht="80" customHeight="1">
      <c r="A168" s="117" t="inlineStr">
        <is>
          <t>◂ Back</t>
        </is>
      </c>
      <c r="B168" s="17" t="inlineStr">
        <is>
          <t>Mapped</t>
        </is>
      </c>
      <c r="C168" s="59" t="inlineStr">
        <is>
          <t>CARBON</t>
        </is>
      </c>
      <c r="D168" s="17" t="inlineStr">
        <is>
          <t>IRIS2553</t>
        </is>
      </c>
      <c r="E168" s="17" t="inlineStr">
        <is>
          <t>Prashant Sharad Jadhav</t>
        </is>
      </c>
      <c r="F168" s="17" t="inlineStr">
        <is>
          <t>Marketing</t>
        </is>
      </c>
      <c r="G168" s="17" t="inlineStr">
        <is>
          <t>SDR Manager</t>
        </is>
      </c>
      <c r="H168" s="17" t="inlineStr">
        <is>
          <t>Employee</t>
        </is>
      </c>
      <c r="I168" s="17" t="inlineStr">
        <is>
          <t>Active</t>
        </is>
      </c>
      <c r="J168" s="118" t="n">
        <v>46244</v>
      </c>
      <c r="K168" s="17" t="inlineStr">
        <is>
          <t>Anuradha RK</t>
        </is>
      </c>
      <c r="L168" s="17" t="n"/>
      <c r="M168" s="67" t="inlineStr">
        <is>
          <t>15 years, 11 months, 0 days</t>
        </is>
      </c>
      <c r="N168" s="68" t="inlineStr">
        <is>
          <t>0 years, 0 months, 15 days</t>
        </is>
      </c>
      <c r="O168" s="68" t="n"/>
      <c r="P168" s="68" t="inlineStr">
        <is>
          <t>MBA</t>
        </is>
      </c>
      <c r="Q168" s="68" t="inlineStr">
        <is>
          <t>Marketing</t>
        </is>
      </c>
      <c r="R168" s="82" t="n">
        <v>20</v>
      </c>
      <c r="S168" s="83" t="n"/>
      <c r="T168" s="83" t="n"/>
      <c r="U168" s="83" t="n"/>
      <c r="V168" s="83" t="n"/>
      <c r="W168" s="83" t="n"/>
      <c r="X168" s="83" t="inlineStr">
        <is>
          <t>Complexity &amp; Expertise: B1: Builds US/Canada SDR pipeline; analyses what drives or blocks conversion; needs SEC/XBRL use-case knowledge → moved down 0.5
Autonomy &amp; Decision: B2: Sets daily prospecting priorities, assigns SDRs, adjusts messaging and calling approach within agreed targets → matches the start
Accountability &amp; Impact: B1: Accountable for the SDR team's qualified meetings, targeting quality and pipeline reporting; three reports → moved down 0.5
Leadership &amp; Strategy: B1: Coaches each SDR from call evidence and addresses performance gaps; three direct reports → matches the start</t>
        </is>
      </c>
      <c r="Y168" s="65" t="n"/>
      <c r="Z168" s="66" t="n"/>
      <c r="AA168" s="66" t="n"/>
      <c r="AB168" s="66" t="n"/>
      <c r="AC168" s="66" t="n"/>
      <c r="AD168" s="66" t="n"/>
      <c r="AE168" s="66" t="n"/>
      <c r="AF168" s="66" t="n"/>
      <c r="AG168" s="66" t="n"/>
      <c r="AH168" s="66" t="n"/>
      <c r="AI168" s="66" t="n"/>
      <c r="AJ168" s="66" t="n"/>
      <c r="AK168" s="66" t="n"/>
      <c r="AL168" s="66" t="n"/>
      <c r="AM168" s="18" t="n"/>
      <c r="AN168" s="19" t="n"/>
      <c r="AO168" s="19" t="n"/>
      <c r="AP168" s="19" t="n"/>
      <c r="AQ168" s="19" t="n"/>
    </row>
    <row r="169" ht="80" customHeight="1">
      <c r="A169" s="117" t="inlineStr">
        <is>
          <t>◂ Back</t>
        </is>
      </c>
      <c r="B169" s="17" t="inlineStr">
        <is>
          <t>Mapped</t>
        </is>
      </c>
      <c r="C169" s="59" t="inlineStr">
        <is>
          <t>CARBON</t>
        </is>
      </c>
      <c r="D169" s="17" t="inlineStr">
        <is>
          <t>IRIS2412</t>
        </is>
      </c>
      <c r="E169" s="17" t="inlineStr">
        <is>
          <t>Anand Chiluka</t>
        </is>
      </c>
      <c r="F169" s="17" t="inlineStr">
        <is>
          <t>Marketing</t>
        </is>
      </c>
      <c r="G169" s="17" t="inlineStr">
        <is>
          <t>Team Lead SDR</t>
        </is>
      </c>
      <c r="H169" s="17" t="inlineStr">
        <is>
          <t>Employee</t>
        </is>
      </c>
      <c r="I169" s="17" t="inlineStr">
        <is>
          <t>Active</t>
        </is>
      </c>
      <c r="J169" s="118" t="n">
        <v>45873</v>
      </c>
      <c r="K169" s="17" t="inlineStr">
        <is>
          <t>Prashant Sharad Jadhav</t>
        </is>
      </c>
      <c r="L169" s="17" t="inlineStr">
        <is>
          <t>US; CANADA.</t>
        </is>
      </c>
      <c r="M169" s="67" t="inlineStr">
        <is>
          <t>10 years, 0 months, 0 days</t>
        </is>
      </c>
      <c r="N169" s="68" t="inlineStr">
        <is>
          <t>1 years, 0 months, 21 days</t>
        </is>
      </c>
      <c r="O169" s="68" t="inlineStr">
        <is>
          <t>10 years, 10 months, 16 days</t>
        </is>
      </c>
      <c r="P169" s="68" t="inlineStr">
        <is>
          <t>B.E</t>
        </is>
      </c>
      <c r="Q169" s="68" t="inlineStr">
        <is>
          <t>Marketing</t>
        </is>
      </c>
      <c r="R169" s="82" t="n">
        <v>20</v>
      </c>
      <c r="S169" s="83"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T169" s="83"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U169" s="83"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V169" s="83" t="inlineStr">
        <is>
          <t>• Development priorities: More exposure on the product.
• Learning and Development Need: Hubspot training; Mr vijay help abt process. Better understanding on the tools and the process.</t>
        </is>
      </c>
      <c r="W169" s="83" t="inlineStr">
        <is>
          <t>• Key challenges: Database could be better; laptop lot of times hangs.
• Support required: Could give us wfh, as the role is independent.</t>
        </is>
      </c>
      <c r="X169" s="83" t="inlineStr">
        <is>
          <t>Complexity &amp; Expertise: A2: Outreach, cold calling, LinkedIn outreach and database building to get qualified meetings → moved down 0.5
Autonomy &amp; Decision: A2: Decides own outreach emails, calls and number of dials → moved down 0.5
Accountability &amp; Impact: A2: Accountable for own meetings and numbers, including no-shows and cancellations → moved down 0.5
Leadership &amp; Strategy: A1: No team leadership described; zero direct reports despite Team Lead title → moved down 0.5</t>
        </is>
      </c>
      <c r="Y169" s="65" t="n"/>
      <c r="Z169" s="66" t="n"/>
      <c r="AA169" s="66" t="n"/>
      <c r="AB169" s="66" t="n"/>
      <c r="AC169" s="66" t="n"/>
      <c r="AD169" s="66" t="inlineStr">
        <is>
          <t>No</t>
        </is>
      </c>
      <c r="AE169" s="66" t="inlineStr">
        <is>
          <t>No</t>
        </is>
      </c>
      <c r="AF169" s="66" t="n"/>
      <c r="AG169" s="66" t="n"/>
      <c r="AH169" s="66" t="inlineStr">
        <is>
          <t>Sr.Sales Development Rep.</t>
        </is>
      </c>
      <c r="AI169" s="66" t="n"/>
      <c r="AJ169" s="66" t="n"/>
      <c r="AK169" s="66" t="n"/>
      <c r="AL169" s="66" t="inlineStr">
        <is>
          <t>To be mapped to SDR Mgr US - TBH</t>
        </is>
      </c>
      <c r="AM169" s="18" t="n"/>
      <c r="AN169" s="19" t="n"/>
      <c r="AO169" s="19" t="n"/>
      <c r="AP169" s="19" t="inlineStr">
        <is>
          <t>Reports to Saahit: Cold calling, Scheduling Demo, Tools used - Linkedin Sales navigator · To fetch number of customers shared by Database Team:</t>
        </is>
      </c>
      <c r="AQ169" s="19" t="n"/>
    </row>
    <row r="170" ht="80" customHeight="1">
      <c r="A170" s="117" t="inlineStr">
        <is>
          <t>◂ Back</t>
        </is>
      </c>
      <c r="B170" s="17" t="inlineStr">
        <is>
          <t>Mapped</t>
        </is>
      </c>
      <c r="C170" s="59" t="inlineStr">
        <is>
          <t>CARBON</t>
        </is>
      </c>
      <c r="D170" s="17" t="inlineStr">
        <is>
          <t>IRIS2554</t>
        </is>
      </c>
      <c r="E170" s="17" t="inlineStr">
        <is>
          <t>Mausam Thakkar</t>
        </is>
      </c>
      <c r="F170" s="17" t="inlineStr">
        <is>
          <t>Marketing</t>
        </is>
      </c>
      <c r="G170" s="17" t="inlineStr">
        <is>
          <t>Senior Sales Development Representative</t>
        </is>
      </c>
      <c r="H170" s="17" t="inlineStr">
        <is>
          <t>Employee</t>
        </is>
      </c>
      <c r="I170" s="17" t="inlineStr">
        <is>
          <t>Active</t>
        </is>
      </c>
      <c r="J170" s="118" t="n">
        <v>46244</v>
      </c>
      <c r="K170" s="17" t="inlineStr">
        <is>
          <t>Prashant Sharad Jadhav</t>
        </is>
      </c>
      <c r="L170" s="17" t="inlineStr">
        <is>
          <t>US.</t>
        </is>
      </c>
      <c r="M170" s="67" t="inlineStr">
        <is>
          <t>4 years, 10 months, 0 days</t>
        </is>
      </c>
      <c r="N170" s="68" t="inlineStr">
        <is>
          <t>0 years, 0 months, 15 days</t>
        </is>
      </c>
      <c r="O170" s="68" t="n"/>
      <c r="P170" s="68" t="inlineStr">
        <is>
          <t>MBA</t>
        </is>
      </c>
      <c r="Q170" s="68" t="inlineStr">
        <is>
          <t>Marketing</t>
        </is>
      </c>
      <c r="R170" s="82" t="n">
        <v>20</v>
      </c>
      <c r="S170" s="83"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T170" s="83"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U170" s="83" t="inlineStr">
        <is>
          <t>• Current capabilities: Customise outreach.
• Tools / software used: Zoominfo.
• Workload: Rated a moderate load · 3/5 in a typical week.
• Judgment/way of working: Knowing when to adapt messaging based on prospect cues instead of following a script.</t>
        </is>
      </c>
      <c r="V170" s="83"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W170" s="83" t="inlineStr">
        <is>
          <t>• Key challenges: Outdated outreach data.
• Support required: Better tools for prospect data enrichment and real-time intent signals to boost outreach conversion.</t>
        </is>
      </c>
      <c r="X170" s="83" t="inlineStr">
        <is>
          <t>Complexity &amp; Expertise: A3: ABM outreach to multi-stakeholder enterprise buying committees with tailored messaging, intent tools, 150+ calls → matches the start
Autonomy &amp; Decision: A2: Decides outreach execution only → moved down 0.5
Accountability &amp; Impact: A2: Accountable for own quota of qualified meetings and pipeline opportunities → moved down 0.5
Leadership &amp; Strategy: A1: No guidance or leadership of others described → moved down 0.5</t>
        </is>
      </c>
      <c r="Y170" s="65" t="n"/>
      <c r="Z170" s="66" t="n"/>
      <c r="AA170" s="66" t="n"/>
      <c r="AB170" s="66" t="n"/>
      <c r="AC170" s="66" t="n"/>
      <c r="AD170" s="66" t="n"/>
      <c r="AE170" s="66" t="n"/>
      <c r="AF170" s="66" t="n"/>
      <c r="AG170" s="66" t="n"/>
      <c r="AH170" s="66" t="n"/>
      <c r="AI170" s="66" t="n"/>
      <c r="AJ170" s="66" t="n"/>
      <c r="AK170" s="66" t="n"/>
      <c r="AL170" s="66" t="n"/>
      <c r="AM170" s="18" t="n"/>
      <c r="AN170" s="19" t="n"/>
      <c r="AO170" s="19" t="n"/>
      <c r="AP170" s="19" t="n"/>
      <c r="AQ170" s="19" t="n"/>
    </row>
    <row r="171" ht="80" customHeight="1">
      <c r="A171" s="117" t="inlineStr">
        <is>
          <t>◂ Back</t>
        </is>
      </c>
      <c r="B171" s="17" t="inlineStr">
        <is>
          <t>Mapped</t>
        </is>
      </c>
      <c r="C171" s="59" t="inlineStr">
        <is>
          <t>CARBON</t>
        </is>
      </c>
      <c r="D171" s="17" t="inlineStr">
        <is>
          <t>IRIS2546</t>
        </is>
      </c>
      <c r="E171" s="17" t="inlineStr">
        <is>
          <t>Adithya Nair</t>
        </is>
      </c>
      <c r="F171" s="17" t="inlineStr">
        <is>
          <t>Marketing</t>
        </is>
      </c>
      <c r="G171" s="17" t="inlineStr">
        <is>
          <t>Sales Development Representative</t>
        </is>
      </c>
      <c r="H171" s="17" t="inlineStr">
        <is>
          <t>Employee</t>
        </is>
      </c>
      <c r="I171" s="17" t="inlineStr">
        <is>
          <t>Active</t>
        </is>
      </c>
      <c r="J171" s="118" t="n">
        <v>46223</v>
      </c>
      <c r="K171" s="17" t="inlineStr">
        <is>
          <t>Prashant Sharad Jadhav</t>
        </is>
      </c>
      <c r="L171" s="17" t="inlineStr">
        <is>
          <t>USA.</t>
        </is>
      </c>
      <c r="M171" s="67" t="inlineStr">
        <is>
          <t>1 years, 1 months, 0 days</t>
        </is>
      </c>
      <c r="N171" s="68" t="inlineStr">
        <is>
          <t>0 years, 1 months, 5 days</t>
        </is>
      </c>
      <c r="O171" s="68" t="n"/>
      <c r="P171" s="68" t="inlineStr">
        <is>
          <t>B.Tech</t>
        </is>
      </c>
      <c r="Q171" s="68" t="inlineStr">
        <is>
          <t>Marketing</t>
        </is>
      </c>
      <c r="R171" s="82" t="n">
        <v>20</v>
      </c>
      <c r="S171" s="83"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T171" s="83"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U171" s="83"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V171" s="83"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W171" s="83"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X171" s="83" t="inlineStr">
        <is>
          <t>Complexity &amp; Expertise: A2: Prospect shortlisting, personalised emails, LinkedIn and dialler outreach, lead qualification, CRM hygiene → matches the start
Autonomy &amp; Decision: A2: Decides own outreach and emails; chooses the day's accounts → matches the start
Accountability &amp; Impact: A2: Accountable if the booked contact does not show up or is not relevant → matches the start
Leadership &amp; Strategy: A1: No guidance or leadership of others described → matches the start</t>
        </is>
      </c>
      <c r="Y171" s="65" t="n"/>
      <c r="Z171" s="66" t="n"/>
      <c r="AA171" s="66" t="n"/>
      <c r="AB171" s="66" t="n"/>
      <c r="AC171" s="66" t="n"/>
      <c r="AD171" s="66" t="n"/>
      <c r="AE171" s="66" t="n"/>
      <c r="AF171" s="66" t="n"/>
      <c r="AG171" s="66" t="n"/>
      <c r="AH171" s="66" t="n"/>
      <c r="AI171" s="66" t="n"/>
      <c r="AJ171" s="66" t="n"/>
      <c r="AK171" s="66" t="n"/>
      <c r="AL171" s="66" t="inlineStr">
        <is>
          <t>Reporting to New SDR Manager US</t>
        </is>
      </c>
      <c r="AM171" s="18" t="n"/>
      <c r="AN171" s="19" t="n"/>
      <c r="AO171" s="19" t="n"/>
      <c r="AP171" s="19" t="inlineStr">
        <is>
          <t>"Reports to Anu: Cold calling, Scheduling Demo, Tools used - Linkedin Sales navigator · To fetch number of customers shared by Database Team:</t>
        </is>
      </c>
      <c r="AQ171" s="19" t="n"/>
    </row>
    <row r="172" ht="80" customHeight="1">
      <c r="A172" s="117" t="inlineStr">
        <is>
          <t>◂ Back</t>
        </is>
      </c>
      <c r="B172" s="17" t="inlineStr">
        <is>
          <t>Mapped</t>
        </is>
      </c>
      <c r="C172" s="59" t="inlineStr">
        <is>
          <t>CARBON</t>
        </is>
      </c>
      <c r="D172" s="17" t="inlineStr">
        <is>
          <t>IRIS1734</t>
        </is>
      </c>
      <c r="E172" s="17" t="inlineStr">
        <is>
          <t>Rohit Bansal</t>
        </is>
      </c>
      <c r="F172" s="17" t="inlineStr">
        <is>
          <t>Sales</t>
        </is>
      </c>
      <c r="G172" s="17" t="inlineStr">
        <is>
          <t>Senior Manager Sales</t>
        </is>
      </c>
      <c r="H172" s="17" t="inlineStr">
        <is>
          <t>Employee</t>
        </is>
      </c>
      <c r="I172" s="17" t="inlineStr">
        <is>
          <t>Active</t>
        </is>
      </c>
      <c r="J172" s="118" t="n">
        <v>43311</v>
      </c>
      <c r="K172" s="17" t="inlineStr">
        <is>
          <t>Anuradha Rk</t>
        </is>
      </c>
      <c r="L172" s="17" t="inlineStr">
        <is>
          <t>Not region specific; But focus on EU and US.</t>
        </is>
      </c>
      <c r="M172" s="67" t="inlineStr">
        <is>
          <t>8 years, 4 months, 0 days</t>
        </is>
      </c>
      <c r="N172" s="68" t="inlineStr">
        <is>
          <t>8 years, 0 months, 26 days</t>
        </is>
      </c>
      <c r="O172" s="68" t="inlineStr">
        <is>
          <t>8 years, 4 months, 0 days</t>
        </is>
      </c>
      <c r="P172" s="68" t="inlineStr">
        <is>
          <t>MBA</t>
        </is>
      </c>
      <c r="Q172" s="68" t="inlineStr">
        <is>
          <t>Sales</t>
        </is>
      </c>
      <c r="R172" s="82" t="n">
        <v>20</v>
      </c>
      <c r="S172" s="83"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T172" s="83"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U172" s="83"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V172" s="83"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W172" s="83" t="inlineStr">
        <is>
          <t>• Key challenges: Long business cycles; Building Pipeline; Client education.
• Support required: Cross-function dependencies.</t>
        </is>
      </c>
      <c r="X172" s="83" t="inlineStr">
        <is>
          <t>Complexity &amp; Expertise: B1: Consultative selling: requirements gathering, architecting deals, proposals and negotiation in financial reporting domain → moved down 1
Autonomy &amp; Decision: B1: Independently drives deals, pursues opportunities and builds proposals on own key accounts → moved down 1
Accountability &amp; Impact: B2: Revenue generation and customer acquisition; owns key accounts and revenue targets → moved down 0.5
Leadership &amp; Strategy: A1: Works with cross-functional teams; no people guidance described → moved down 1</t>
        </is>
      </c>
      <c r="Y172" s="65" t="n"/>
      <c r="Z172" s="66" t="inlineStr">
        <is>
          <t>16 years, 2 months, 21 days</t>
        </is>
      </c>
      <c r="AA172" s="66" t="n"/>
      <c r="AB172" s="66" t="n"/>
      <c r="AC172" s="66" t="n"/>
      <c r="AD172" s="66" t="inlineStr">
        <is>
          <t>Regtech</t>
        </is>
      </c>
      <c r="AE172" s="66" t="inlineStr">
        <is>
          <t>CARBON</t>
        </is>
      </c>
      <c r="AF172" s="66" t="inlineStr">
        <is>
          <t>Sales</t>
        </is>
      </c>
      <c r="AG172" s="66" t="n"/>
      <c r="AH172" s="66" t="n"/>
      <c r="AI172" s="66" t="inlineStr">
        <is>
          <t>7 years, 10 months, 21 days</t>
        </is>
      </c>
      <c r="AJ172" s="66" t="inlineStr">
        <is>
          <t>Sales</t>
        </is>
      </c>
      <c r="AK172" s="66" t="inlineStr">
        <is>
          <t>No</t>
        </is>
      </c>
      <c r="AL172" s="66" t="inlineStr">
        <is>
          <t>Sales, Marketing &amp; Support</t>
        </is>
      </c>
      <c r="AM172" s="18" t="n"/>
      <c r="AN172" s="19" t="n"/>
      <c r="AO172" s="19" t="n"/>
      <c r="AP172" s="19" t="inlineStr">
        <is>
          <t>EU Region: Understand the shortlisted customers details from SDR team, schedule the discovery call, demo call and make the presetation/Demo to the client - Follow up -till the deal closure  along with price negotiations</t>
        </is>
      </c>
      <c r="AQ172" s="19" t="n"/>
    </row>
    <row r="173" ht="80" customHeight="1">
      <c r="A173" s="117" t="inlineStr">
        <is>
          <t>◂ Back</t>
        </is>
      </c>
      <c r="B173" s="17" t="inlineStr">
        <is>
          <t>Mapped</t>
        </is>
      </c>
      <c r="C173" s="59" t="inlineStr">
        <is>
          <t>CARBON</t>
        </is>
      </c>
      <c r="D173" s="17" t="inlineStr">
        <is>
          <t>IRIS2351</t>
        </is>
      </c>
      <c r="E173" s="17" t="inlineStr">
        <is>
          <t>Aniket Das</t>
        </is>
      </c>
      <c r="F173" s="17" t="inlineStr">
        <is>
          <t>Sales</t>
        </is>
      </c>
      <c r="G173" s="17" t="inlineStr">
        <is>
          <t>Senior Analyst, Strategy and Operations</t>
        </is>
      </c>
      <c r="H173" s="17" t="inlineStr">
        <is>
          <t>Employee</t>
        </is>
      </c>
      <c r="I173" s="17" t="inlineStr">
        <is>
          <t>Active</t>
        </is>
      </c>
      <c r="J173" s="118" t="n">
        <v>45726</v>
      </c>
      <c r="K173" s="17" t="inlineStr">
        <is>
          <t>Anuradha Rk</t>
        </is>
      </c>
      <c r="L173" s="17" t="inlineStr">
        <is>
          <t>Entire Geo</t>
        </is>
      </c>
      <c r="M173" s="67" t="inlineStr">
        <is>
          <t>3 years, 8 months, 0 days</t>
        </is>
      </c>
      <c r="N173" s="68" t="inlineStr">
        <is>
          <t>1 years, 5 months, 15 days</t>
        </is>
      </c>
      <c r="O173" s="68" t="inlineStr">
        <is>
          <t>3 years, 8 months, 0 days</t>
        </is>
      </c>
      <c r="P173" s="68" t="inlineStr">
        <is>
          <t>MBA</t>
        </is>
      </c>
      <c r="Q173" s="68" t="inlineStr">
        <is>
          <t>Sales</t>
        </is>
      </c>
      <c r="R173" s="82" t="n">
        <v>20</v>
      </c>
      <c r="S173" s="83" t="inlineStr">
        <is>
          <t>Managing Business Revenue Metrics and Analysing Pipeline Funnel; Business CRM and Data Hub</t>
        </is>
      </c>
      <c r="T173" s="83"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U173" s="83" t="inlineStr">
        <is>
          <t>Advanced Excel HubSpot CRM Sales Funnel; HubSpot CRM MS Office Suite Power BI; Soft Skill, Communication, Business Acumen, Data Governance, Presentation</t>
        </is>
      </c>
      <c r="V173" s="83" t="inlineStr">
        <is>
          <t>Learn more about the business including the roadmap it is heading to.; On the job; Managing People/Stakeholders, Strategic and critical thinking.</t>
        </is>
      </c>
      <c r="W173" s="83" t="inlineStr">
        <is>
          <t>Missing on Follow-Ups Active Participation Staleness; Swift support from teams including adaptability of new process.</t>
        </is>
      </c>
      <c r="X173" s="83" t="inlineStr">
        <is>
          <t>Complexity &amp; Expertise: B1: Analyses pipeline funnel and all CARBON revenue metrics · new logos, expansion, churn for board reporting → moved up 0.5
Autonomy &amp; Decision: A3: Decides on the business CRM and data hub; no wider decisions stated → matches the start
Accountability &amp; Impact: B1: Owns CARBON revenue metrics and HubSpot CRM; wrong numbers reach the board → moved up 0.5
Leadership &amp; Strategy: A2: One direct report in HR data, but no guiding or reviewing described → moved down 0.5</t>
        </is>
      </c>
      <c r="Y173" s="65" t="n"/>
      <c r="Z173" s="66" t="inlineStr">
        <is>
          <t>4 years, 11 months, 10 days</t>
        </is>
      </c>
      <c r="AA173" s="66" t="n"/>
      <c r="AB173" s="66" t="n"/>
      <c r="AC173" s="66" t="n"/>
      <c r="AD173" s="66" t="inlineStr">
        <is>
          <t>Regtech</t>
        </is>
      </c>
      <c r="AE173" s="66" t="inlineStr">
        <is>
          <t>CARBON</t>
        </is>
      </c>
      <c r="AF173" s="66" t="inlineStr">
        <is>
          <t>Sales</t>
        </is>
      </c>
      <c r="AG173" s="66" t="n"/>
      <c r="AH173" s="66" t="n"/>
      <c r="AI173" s="66" t="inlineStr">
        <is>
          <t>1 years, 3 months, 10 days</t>
        </is>
      </c>
      <c r="AJ173" s="66" t="inlineStr">
        <is>
          <t>Sales</t>
        </is>
      </c>
      <c r="AK173" s="66" t="inlineStr">
        <is>
          <t>No</t>
        </is>
      </c>
      <c r="AL173" s="66" t="inlineStr">
        <is>
          <t>Sales, Marketing &amp; Support</t>
        </is>
      </c>
      <c r="AM173" s="18" t="n"/>
      <c r="AN173" s="19" t="n"/>
      <c r="AO173" s="19" t="n"/>
      <c r="AP173" s="19" t="inlineStr">
        <is>
          <t>Takes care of Sales data reporting, inbound database distribution, performance Dashboard maintenance for WBRX and Review meeting</t>
        </is>
      </c>
      <c r="AQ173" s="19" t="n"/>
    </row>
    <row r="174" ht="80" customHeight="1">
      <c r="A174" s="117" t="inlineStr">
        <is>
          <t>◂ Back</t>
        </is>
      </c>
      <c r="B174" s="17" t="inlineStr">
        <is>
          <t>Mapped</t>
        </is>
      </c>
      <c r="C174" s="59" t="inlineStr">
        <is>
          <t>CARBON</t>
        </is>
      </c>
      <c r="D174" s="17" t="inlineStr">
        <is>
          <t>IRIS0118</t>
        </is>
      </c>
      <c r="E174" s="17" t="inlineStr">
        <is>
          <t>Mayur Narvekar</t>
        </is>
      </c>
      <c r="F174" s="17" t="inlineStr">
        <is>
          <t>Support</t>
        </is>
      </c>
      <c r="G174" s="17" t="inlineStr">
        <is>
          <t>Image Processing Specialist</t>
        </is>
      </c>
      <c r="H174" s="17" t="inlineStr">
        <is>
          <t>Employee</t>
        </is>
      </c>
      <c r="I174" s="17" t="inlineStr">
        <is>
          <t>Active</t>
        </is>
      </c>
      <c r="J174" s="118" t="n">
        <v>39326</v>
      </c>
      <c r="K174" s="17" t="inlineStr">
        <is>
          <t>Aniket Das</t>
        </is>
      </c>
      <c r="L174" s="17" t="inlineStr">
        <is>
          <t>Global.</t>
        </is>
      </c>
      <c r="M174" s="67" t="inlineStr">
        <is>
          <t>0 years, 0 months, 0 days</t>
        </is>
      </c>
      <c r="N174" s="68" t="inlineStr">
        <is>
          <t>18 years, 11 months, 24 days</t>
        </is>
      </c>
      <c r="O174" s="68" t="inlineStr">
        <is>
          <t>18 years, 9 months, 19 days</t>
        </is>
      </c>
      <c r="P174" s="68" t="inlineStr">
        <is>
          <t>B.Com</t>
        </is>
      </c>
      <c r="Q174" s="68" t="inlineStr">
        <is>
          <t>OCR/Image procesing</t>
        </is>
      </c>
      <c r="R174" s="82" t="n">
        <v>18</v>
      </c>
      <c r="S174" s="83"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T174" s="83"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U174" s="83" t="inlineStr">
        <is>
          <t>• Current capabilities: Data collection; adaptability.
• Tools / software used: MS Office; PDF Professional.
• Workload: Rated a moderate load · 3/5 in a typical week.
• Judgment/way of working: Budget creation.</t>
        </is>
      </c>
      <c r="V174" s="83" t="inlineStr">
        <is>
          <t>• Learning and Development Need: Training on other tasks cited as making a difference.</t>
        </is>
      </c>
      <c r="W174" s="83" t="inlineStr">
        <is>
          <t>• Key challenges: New tasks added over the last 3 months.
• Support required: Better scheduling and time-framing of work.</t>
        </is>
      </c>
      <c r="X174" s="83" t="inlineStr">
        <is>
          <t>Complexity &amp; Expertise: A3: Prepares revenue and ARR forecasts on assumptions, IR data and invoices; needs accounting knowledge → matches the start
Autonomy &amp; Decision: A2: No decisions stated; answerable for wrong forecast assumptions → moved down 0.5
Accountability &amp; Impact: A3: Revenue and ARR forecast, invoicing and IR data involving confidential numbers → matches the start
Leadership &amp; Strategy: A1: No guidance of others described → moved down 0.5</t>
        </is>
      </c>
      <c r="Y174" s="65" t="n"/>
      <c r="Z174" s="66" t="n"/>
      <c r="AA174" s="66" t="n"/>
      <c r="AB174" s="66" t="n"/>
      <c r="AC174" s="66" t="n"/>
      <c r="AD174" s="66" t="n"/>
      <c r="AE174" s="66" t="n"/>
      <c r="AF174" s="66" t="n"/>
      <c r="AG174" s="66" t="n"/>
      <c r="AH174" s="66" t="inlineStr">
        <is>
          <t>Sr.Services Specialist</t>
        </is>
      </c>
      <c r="AI174" s="66" t="n"/>
      <c r="AJ174" s="66" t="n"/>
      <c r="AK174" s="66" t="n"/>
      <c r="AL174" s="66" t="inlineStr">
        <is>
          <t>He is not part of Assisted services team and currently working with Suman and Anu. Title to be Standardized to: Sr.Services Specialist</t>
        </is>
      </c>
      <c r="AM174" s="18" t="n"/>
      <c r="AN174" s="19" t="n"/>
      <c r="AO174" s="19" t="n"/>
      <c r="AP174" s="19" t="n"/>
      <c r="AQ174" s="19" t="n"/>
    </row>
    <row r="175" ht="80" customHeight="1">
      <c r="A175" s="117" t="inlineStr">
        <is>
          <t>◂ Back</t>
        </is>
      </c>
      <c r="B175" s="17" t="inlineStr">
        <is>
          <t>Mapped</t>
        </is>
      </c>
      <c r="C175" s="59" t="inlineStr">
        <is>
          <t>CARBON</t>
        </is>
      </c>
      <c r="D175" s="17" t="inlineStr">
        <is>
          <t>IRISC345</t>
        </is>
      </c>
      <c r="E175" s="17" t="inlineStr">
        <is>
          <t>Andrea Messiga</t>
        </is>
      </c>
      <c r="F175" s="17" t="inlineStr">
        <is>
          <t>Sales</t>
        </is>
      </c>
      <c r="G175" s="17" t="inlineStr">
        <is>
          <t>Regional Manager- Business Development</t>
        </is>
      </c>
      <c r="H175" s="17" t="inlineStr">
        <is>
          <t>Full Time Consultant · Italy</t>
        </is>
      </c>
      <c r="I175" s="17" t="inlineStr">
        <is>
          <t>Active</t>
        </is>
      </c>
      <c r="J175" s="118" t="n">
        <v>46120</v>
      </c>
      <c r="K175" s="17" t="inlineStr">
        <is>
          <t>Anuradha RK</t>
        </is>
      </c>
      <c r="L175" s="17" t="n"/>
      <c r="M175" s="67" t="n"/>
      <c r="N175" s="68" t="n"/>
      <c r="O175" s="68" t="n"/>
      <c r="P175" s="68" t="n"/>
      <c r="Q175" s="68" t="inlineStr">
        <is>
          <t>Sales</t>
        </is>
      </c>
      <c r="R175" s="82" t="n"/>
      <c r="S175" s="83" t="n"/>
      <c r="T175" s="83" t="n"/>
      <c r="U175" s="83" t="n"/>
      <c r="V175" s="83" t="n"/>
      <c r="W175" s="83" t="n"/>
      <c r="X175" s="83" t="n"/>
      <c r="Y175" s="65" t="n"/>
      <c r="Z175" s="66" t="n"/>
      <c r="AA175" s="66" t="n"/>
      <c r="AB175" s="66" t="n"/>
      <c r="AC175" s="66" t="n"/>
      <c r="AD175" s="66" t="inlineStr">
        <is>
          <t>Regtech</t>
        </is>
      </c>
      <c r="AE175" s="66" t="inlineStr">
        <is>
          <t>CARBON</t>
        </is>
      </c>
      <c r="AF175" s="66" t="inlineStr">
        <is>
          <t>Sales</t>
        </is>
      </c>
      <c r="AG175" s="66" t="n"/>
      <c r="AH175" s="66" t="n"/>
      <c r="AI175" s="66" t="inlineStr">
        <is>
          <t>0 years, 2 months, 12 days</t>
        </is>
      </c>
      <c r="AJ175" s="66" t="inlineStr">
        <is>
          <t>Sales</t>
        </is>
      </c>
      <c r="AK175" s="66" t="inlineStr">
        <is>
          <t>No</t>
        </is>
      </c>
      <c r="AL175" s="66" t="inlineStr">
        <is>
          <t>Sales, Marketing &amp; Support</t>
        </is>
      </c>
      <c r="AM175" s="18" t="n"/>
      <c r="AN175" s="19" t="n"/>
      <c r="AO175" s="19" t="n"/>
      <c r="AP175" s="19" t="inlineStr">
        <is>
          <t>Works based out of Milan, client management, engagement, lead generation -e2e sales</t>
        </is>
      </c>
      <c r="AQ175" s="19" t="n"/>
    </row>
    <row r="176" ht="80" customHeight="1">
      <c r="A176" s="117" t="inlineStr">
        <is>
          <t>◂ Back</t>
        </is>
      </c>
      <c r="B176" s="17" t="inlineStr">
        <is>
          <t>Mapped</t>
        </is>
      </c>
      <c r="C176" s="59" t="inlineStr">
        <is>
          <t>Corporate</t>
        </is>
      </c>
      <c r="D176" s="17" t="inlineStr">
        <is>
          <t>IRIS0919</t>
        </is>
      </c>
      <c r="E176" s="17" t="inlineStr">
        <is>
          <t>Vineet Kandoi</t>
        </is>
      </c>
      <c r="F176" s="17" t="inlineStr">
        <is>
          <t>Finance</t>
        </is>
      </c>
      <c r="G176" s="17" t="inlineStr">
        <is>
          <t>Chief Financial Officer</t>
        </is>
      </c>
      <c r="H176" s="17" t="inlineStr">
        <is>
          <t>Employee</t>
        </is>
      </c>
      <c r="I176" s="17" t="inlineStr">
        <is>
          <t>Active</t>
        </is>
      </c>
      <c r="J176" s="118" t="n">
        <v>40806</v>
      </c>
      <c r="K176" s="17" t="inlineStr">
        <is>
          <t>Balachandran K</t>
        </is>
      </c>
      <c r="L176" s="17" t="n"/>
      <c r="M176" s="67" t="inlineStr">
        <is>
          <t>0 years, 0 months, 0 days</t>
        </is>
      </c>
      <c r="N176" s="68" t="inlineStr">
        <is>
          <t>14 years, 11 months, 5 days</t>
        </is>
      </c>
      <c r="O176" s="68" t="n"/>
      <c r="P176" s="68" t="inlineStr">
        <is>
          <t>CA + Senior Management Program</t>
        </is>
      </c>
      <c r="Q176" s="68" t="inlineStr">
        <is>
          <t>Accounting</t>
        </is>
      </c>
      <c r="R176" s="82" t="n"/>
      <c r="S176" s="83" t="n"/>
      <c r="T176" s="83" t="n"/>
      <c r="U176" s="83" t="n"/>
      <c r="V176" s="83" t="n"/>
      <c r="W176" s="83" t="n"/>
      <c r="X176" s="83" t="n"/>
      <c r="Y176" s="65" t="n"/>
      <c r="Z176" s="66" t="n"/>
      <c r="AA176" s="66" t="n"/>
      <c r="AB176" s="66" t="n"/>
      <c r="AC176" s="66" t="n"/>
      <c r="AD176" s="66" t="n"/>
      <c r="AE176" s="66" t="n"/>
      <c r="AF176" s="66" t="n"/>
      <c r="AG176" s="66" t="n"/>
      <c r="AH176" s="66" t="n"/>
      <c r="AI176" s="66" t="n"/>
      <c r="AJ176" s="66" t="n"/>
      <c r="AK176" s="66" t="n"/>
      <c r="AL176" s="66" t="n"/>
      <c r="AM176" s="18" t="n"/>
      <c r="AN176" s="19" t="n"/>
      <c r="AO176" s="19" t="n"/>
      <c r="AP176" s="19" t="n"/>
      <c r="AQ176" s="19" t="n"/>
    </row>
    <row r="177" ht="80" customHeight="1">
      <c r="A177" s="117" t="inlineStr">
        <is>
          <t>◂ Back</t>
        </is>
      </c>
      <c r="B177" s="17" t="inlineStr">
        <is>
          <t>Mapped</t>
        </is>
      </c>
      <c r="C177" s="59" t="inlineStr">
        <is>
          <t>Corporate</t>
        </is>
      </c>
      <c r="D177" s="17" t="inlineStr">
        <is>
          <t>IRIS1918</t>
        </is>
      </c>
      <c r="E177" s="17" t="inlineStr">
        <is>
          <t>Nishant Gupta</t>
        </is>
      </c>
      <c r="F177" s="17" t="inlineStr">
        <is>
          <t>Finance</t>
        </is>
      </c>
      <c r="G177" s="17" t="inlineStr">
        <is>
          <t>Head Finance &amp; Accounts</t>
        </is>
      </c>
      <c r="H177" s="17" t="inlineStr">
        <is>
          <t>Employee</t>
        </is>
      </c>
      <c r="I177" s="17" t="inlineStr">
        <is>
          <t>Active</t>
        </is>
      </c>
      <c r="J177" s="118" t="n">
        <v>44357</v>
      </c>
      <c r="K177" s="17" t="inlineStr">
        <is>
          <t>Vineet Kandoi</t>
        </is>
      </c>
      <c r="L177" s="17" t="n"/>
      <c r="M177" s="67" t="inlineStr">
        <is>
          <t>2 years, 0 months, 0 days</t>
        </is>
      </c>
      <c r="N177" s="68" t="inlineStr">
        <is>
          <t>5 years, 2 months, 15 days</t>
        </is>
      </c>
      <c r="O177" s="68" t="n"/>
      <c r="P177" s="68" t="inlineStr">
        <is>
          <t>CA</t>
        </is>
      </c>
      <c r="Q177" s="68" t="inlineStr">
        <is>
          <t>Accounting</t>
        </is>
      </c>
      <c r="R177" s="82" t="n"/>
      <c r="S177" s="83" t="n"/>
      <c r="T177" s="83" t="n"/>
      <c r="U177" s="83" t="n"/>
      <c r="V177" s="83" t="n"/>
      <c r="W177" s="83" t="n"/>
      <c r="X177" s="83" t="n"/>
      <c r="Y177" s="65" t="n"/>
      <c r="Z177" s="66" t="n"/>
      <c r="AA177" s="66" t="n"/>
      <c r="AB177" s="66" t="n"/>
      <c r="AC177" s="66" t="n"/>
      <c r="AD177" s="66" t="n"/>
      <c r="AE177" s="66" t="n"/>
      <c r="AF177" s="66" t="n"/>
      <c r="AG177" s="66" t="n"/>
      <c r="AH177" s="66" t="n"/>
      <c r="AI177" s="66" t="n"/>
      <c r="AJ177" s="66" t="n"/>
      <c r="AK177" s="66" t="n"/>
      <c r="AL177" s="66" t="n"/>
      <c r="AM177" s="18" t="n"/>
      <c r="AN177" s="19" t="n"/>
      <c r="AO177" s="19" t="n"/>
      <c r="AP177" s="19" t="n"/>
      <c r="AQ177" s="19" t="n"/>
    </row>
    <row r="178" ht="80" customHeight="1">
      <c r="A178" s="117" t="inlineStr">
        <is>
          <t>◂ Back</t>
        </is>
      </c>
      <c r="B178" s="17" t="inlineStr">
        <is>
          <t>Mapped</t>
        </is>
      </c>
      <c r="C178" s="59" t="inlineStr">
        <is>
          <t>Corporate</t>
        </is>
      </c>
      <c r="D178" s="17" t="inlineStr">
        <is>
          <t>IRIS1508</t>
        </is>
      </c>
      <c r="E178" s="17" t="inlineStr">
        <is>
          <t>Winny Nair</t>
        </is>
      </c>
      <c r="F178" s="17" t="inlineStr">
        <is>
          <t>Finance</t>
        </is>
      </c>
      <c r="G178" s="17" t="inlineStr">
        <is>
          <t>Manager - Finance and Accounts</t>
        </is>
      </c>
      <c r="H178" s="17" t="inlineStr">
        <is>
          <t>Employee</t>
        </is>
      </c>
      <c r="I178" s="17" t="inlineStr">
        <is>
          <t>Active</t>
        </is>
      </c>
      <c r="J178" s="118" t="n">
        <v>42019</v>
      </c>
      <c r="K178" s="17" t="inlineStr">
        <is>
          <t>Nishant Gupta</t>
        </is>
      </c>
      <c r="L178" s="17" t="n"/>
      <c r="M178" s="67" t="inlineStr">
        <is>
          <t>8 years, 2 months, 0 days</t>
        </is>
      </c>
      <c r="N178" s="68" t="inlineStr">
        <is>
          <t>11 years, 7 months, 10 days</t>
        </is>
      </c>
      <c r="O178" s="68" t="n"/>
      <c r="P178" s="68" t="inlineStr">
        <is>
          <t>PGDM</t>
        </is>
      </c>
      <c r="Q178" s="68" t="inlineStr">
        <is>
          <t>Accounting</t>
        </is>
      </c>
      <c r="R178" s="82" t="n">
        <v>19</v>
      </c>
      <c r="S178" s="83" t="n"/>
      <c r="T178" s="83" t="n"/>
      <c r="U178" s="83" t="n"/>
      <c r="V178" s="83" t="n"/>
      <c r="W178" s="83" t="n"/>
      <c r="X178" s="83" t="inlineStr">
        <is>
          <t>Complexity &amp; Expertise: B2: Spans statutory compliance, subsidiary book closing, audits, banking, forex hedging and regulatory notices → matches the start
Autonomy &amp; Decision: A2: States decides 'Nothing' independently, though approves entries and executes forex hedging → moved down 1
Accountability &amp; Impact: B2: own survey / KRA answers · summarised by the rater; not quoted → moved up 0.2
Leadership &amp; Strategy: A3: Approves entries and gets work done through others; 1 direct report → moved down 0.5</t>
        </is>
      </c>
      <c r="Y178" s="65" t="n"/>
      <c r="Z178" s="66" t="n"/>
      <c r="AA178" s="66" t="n"/>
      <c r="AB178" s="66" t="n"/>
      <c r="AC178" s="66" t="n"/>
      <c r="AD178" s="66" t="n"/>
      <c r="AE178" s="66" t="n"/>
      <c r="AF178" s="66" t="n"/>
      <c r="AG178" s="66" t="n"/>
      <c r="AH178" s="66" t="n"/>
      <c r="AI178" s="66" t="n"/>
      <c r="AJ178" s="66" t="n"/>
      <c r="AK178" s="66" t="n"/>
      <c r="AL178" s="66" t="n"/>
      <c r="AM178" s="18" t="n"/>
      <c r="AN178" s="19" t="n"/>
      <c r="AO178" s="19" t="n"/>
      <c r="AP178" s="19" t="n"/>
      <c r="AQ178" s="19" t="n"/>
    </row>
    <row r="179" ht="80" customHeight="1">
      <c r="A179" s="117" t="inlineStr">
        <is>
          <t>◂ Back</t>
        </is>
      </c>
      <c r="B179" s="17" t="inlineStr">
        <is>
          <t>Mapped</t>
        </is>
      </c>
      <c r="C179" s="59" t="inlineStr">
        <is>
          <t>Corporate</t>
        </is>
      </c>
      <c r="D179" s="17" t="inlineStr">
        <is>
          <t>IRIS2214</t>
        </is>
      </c>
      <c r="E179" s="17" t="inlineStr">
        <is>
          <t>Shreya Singh</t>
        </is>
      </c>
      <c r="F179" s="17" t="inlineStr">
        <is>
          <t>Finance</t>
        </is>
      </c>
      <c r="G179" s="17" t="inlineStr">
        <is>
          <t>Assistant Manager - Finance and Accounts</t>
        </is>
      </c>
      <c r="H179" s="17" t="inlineStr">
        <is>
          <t>Employee</t>
        </is>
      </c>
      <c r="I179" s="17" t="inlineStr">
        <is>
          <t>Active</t>
        </is>
      </c>
      <c r="J179" s="118" t="n">
        <v>45278</v>
      </c>
      <c r="K179" s="17" t="inlineStr">
        <is>
          <t>Winny Nair</t>
        </is>
      </c>
      <c r="L179" s="17" t="n"/>
      <c r="M179" s="67" t="inlineStr">
        <is>
          <t>3 years, 4 months, 0 days</t>
        </is>
      </c>
      <c r="N179" s="68" t="inlineStr">
        <is>
          <t>2 years, 8 months, 7 days</t>
        </is>
      </c>
      <c r="O179" s="68" t="n"/>
      <c r="P179" s="68" t="inlineStr">
        <is>
          <t>B.Com</t>
        </is>
      </c>
      <c r="Q179" s="68" t="inlineStr">
        <is>
          <t>Accounting</t>
        </is>
      </c>
      <c r="R179" s="82" t="n">
        <v>20</v>
      </c>
      <c r="S179" s="83" t="n"/>
      <c r="T179" s="83" t="n"/>
      <c r="U179" s="83" t="n"/>
      <c r="V179" s="83" t="n"/>
      <c r="W179" s="83" t="n"/>
      <c r="X179" s="83" t="inlineStr">
        <is>
          <t>Complexity &amp; Expertise: B1: Revenue report, standalone financial statements, statutory auditor queries, ERP phase 2 development, DM tool → matches the start
Autonomy &amp; Decision: A3: Decides sales order renewals; approves sales orders and invoices → moved down 0.5
Accountability &amp; Impact: B1: own survey / KRA answers · summarised by the rater; not quoted → matches the start
Leadership &amp; Strategy: A3: Approves entries made by others; 2 direct reports → moved down 0.5</t>
        </is>
      </c>
      <c r="Y179" s="65" t="n"/>
      <c r="Z179" s="66" t="n"/>
      <c r="AA179" s="66" t="n"/>
      <c r="AB179" s="66" t="n"/>
      <c r="AC179" s="66" t="n"/>
      <c r="AD179" s="66" t="n"/>
      <c r="AE179" s="66" t="n"/>
      <c r="AF179" s="66" t="n"/>
      <c r="AG179" s="66" t="n"/>
      <c r="AH179" s="66" t="n"/>
      <c r="AI179" s="66" t="n"/>
      <c r="AJ179" s="66" t="n"/>
      <c r="AK179" s="66" t="n"/>
      <c r="AL179" s="66" t="n"/>
      <c r="AM179" s="18" t="n"/>
      <c r="AN179" s="19" t="n"/>
      <c r="AO179" s="19" t="n"/>
      <c r="AP179" s="19" t="n"/>
      <c r="AQ179" s="19" t="n"/>
    </row>
    <row r="180" ht="80" customHeight="1">
      <c r="A180" s="117" t="inlineStr">
        <is>
          <t>◂ Back</t>
        </is>
      </c>
      <c r="B180" s="17" t="inlineStr">
        <is>
          <t>Mapped</t>
        </is>
      </c>
      <c r="C180" s="59" t="inlineStr">
        <is>
          <t>Corporate</t>
        </is>
      </c>
      <c r="D180" s="17" t="inlineStr">
        <is>
          <t>IRIS1724</t>
        </is>
      </c>
      <c r="E180" s="17" t="inlineStr">
        <is>
          <t>Anita Chavan</t>
        </is>
      </c>
      <c r="F180" s="17" t="inlineStr">
        <is>
          <t>Finance</t>
        </is>
      </c>
      <c r="G180" s="17" t="inlineStr">
        <is>
          <t>Senior Executive Accounts</t>
        </is>
      </c>
      <c r="H180" s="17" t="inlineStr">
        <is>
          <t>Employee</t>
        </is>
      </c>
      <c r="I180" s="17" t="inlineStr">
        <is>
          <t>Active</t>
        </is>
      </c>
      <c r="J180" s="118" t="n">
        <v>43262</v>
      </c>
      <c r="K180" s="17" t="inlineStr">
        <is>
          <t>Shreya Singh</t>
        </is>
      </c>
      <c r="L180" s="17" t="n"/>
      <c r="M180" s="67" t="inlineStr">
        <is>
          <t>12 years, 4 months, 0 days</t>
        </is>
      </c>
      <c r="N180" s="68" t="inlineStr">
        <is>
          <t>8 years, 2 months, 14 days</t>
        </is>
      </c>
      <c r="O180" s="68" t="n"/>
      <c r="P180" s="68" t="inlineStr">
        <is>
          <t>B.Com</t>
        </is>
      </c>
      <c r="Q180" s="68" t="inlineStr">
        <is>
          <t>Accounting</t>
        </is>
      </c>
      <c r="R180" s="82" t="n">
        <v>20</v>
      </c>
      <c r="S180" s="83" t="n"/>
      <c r="T180" s="83" t="n"/>
      <c r="U180" s="83" t="n"/>
      <c r="V180" s="83" t="n"/>
      <c r="W180" s="83" t="n"/>
      <c r="X180" s="83" t="inlineStr">
        <is>
          <t>Complexity &amp; Expertise: A3: Bank payments, TDS and GST compliance, reimbursements, ledger reconciliations, audit and reporting → matches the start
Autonomy &amp; Decision: A2: Decides within compliance activities; routine → moved down 0.5
Accountability &amp; Impact: A3: Timely statutory and bank payments; delays bring penalties or interest → moved down 0.5
Leadership &amp; Strategy: A1: No guidance of others described despite 1 direct report → moved down 1</t>
        </is>
      </c>
      <c r="Y180" s="65" t="n"/>
      <c r="Z180" s="66" t="n"/>
      <c r="AA180" s="66" t="n"/>
      <c r="AB180" s="66" t="n"/>
      <c r="AC180" s="66" t="n"/>
      <c r="AD180" s="66" t="n"/>
      <c r="AE180" s="66" t="n"/>
      <c r="AF180" s="66" t="n"/>
      <c r="AG180" s="66" t="n"/>
      <c r="AH180" s="66" t="n"/>
      <c r="AI180" s="66" t="n"/>
      <c r="AJ180" s="66" t="n"/>
      <c r="AK180" s="66" t="n"/>
      <c r="AL180" s="66" t="n"/>
      <c r="AM180" s="18" t="n"/>
      <c r="AN180" s="19" t="n"/>
      <c r="AO180" s="19" t="n"/>
      <c r="AP180" s="19" t="n"/>
      <c r="AQ180" s="19" t="n"/>
    </row>
    <row r="181" ht="80" customHeight="1">
      <c r="A181" s="117" t="inlineStr">
        <is>
          <t>◂ Back</t>
        </is>
      </c>
      <c r="B181" s="17" t="inlineStr">
        <is>
          <t>Mapped</t>
        </is>
      </c>
      <c r="C181" s="59" t="inlineStr">
        <is>
          <t>Corporate</t>
        </is>
      </c>
      <c r="D181" s="17" t="inlineStr">
        <is>
          <t>IRIS2217</t>
        </is>
      </c>
      <c r="E181" s="17" t="inlineStr">
        <is>
          <t>Bhushan Kashid</t>
        </is>
      </c>
      <c r="F181" s="17" t="inlineStr">
        <is>
          <t>Finance</t>
        </is>
      </c>
      <c r="G181" s="17" t="inlineStr">
        <is>
          <t>Executive Accounts</t>
        </is>
      </c>
      <c r="H181" s="17" t="inlineStr">
        <is>
          <t>Employee</t>
        </is>
      </c>
      <c r="I181" s="17" t="inlineStr">
        <is>
          <t>Active</t>
        </is>
      </c>
      <c r="J181" s="118" t="n">
        <v>45299</v>
      </c>
      <c r="K181" s="17" t="inlineStr">
        <is>
          <t>Anita Chavan</t>
        </is>
      </c>
      <c r="L181" s="17" t="n"/>
      <c r="M181" s="67" t="inlineStr">
        <is>
          <t>6 years, 0 months, 0 days</t>
        </is>
      </c>
      <c r="N181" s="68" t="inlineStr">
        <is>
          <t>2 years, 7 months, 17 days</t>
        </is>
      </c>
      <c r="O181" s="68" t="n"/>
      <c r="P181" s="68" t="inlineStr">
        <is>
          <t>B.Com</t>
        </is>
      </c>
      <c r="Q181" s="68" t="inlineStr">
        <is>
          <t>Accounting</t>
        </is>
      </c>
      <c r="R181" s="82" t="n">
        <v>19</v>
      </c>
      <c r="S181" s="83" t="n"/>
      <c r="T181" s="83" t="n"/>
      <c r="U181" s="83" t="n"/>
      <c r="V181" s="83" t="n"/>
      <c r="W181" s="83" t="n"/>
      <c r="X181" s="83" t="inlineStr">
        <is>
          <t>Complexity &amp; Expertise: A2: Invoice verification and booking, payment processing, vendor reconciliation, supplier creation → matches the start
Autonomy &amp; Decision: A2: Decides purchase booking; queries anomalies rather than deciding them → matches the start
Accountability &amp; Impact: A2: Accuracy of own invoice bookings, payment entries and reconciliations → matches the start
Leadership &amp; Strategy: A1: No guidance or leadership of others described → matches the start</t>
        </is>
      </c>
      <c r="Y181" s="65" t="n"/>
      <c r="Z181" s="66" t="n"/>
      <c r="AA181" s="66" t="n"/>
      <c r="AB181" s="66" t="n"/>
      <c r="AC181" s="66" t="n"/>
      <c r="AD181" s="66" t="n"/>
      <c r="AE181" s="66" t="n"/>
      <c r="AF181" s="66" t="n"/>
      <c r="AG181" s="66" t="n"/>
      <c r="AH181" s="66" t="n"/>
      <c r="AI181" s="66" t="n"/>
      <c r="AJ181" s="66" t="n"/>
      <c r="AK181" s="66" t="n"/>
      <c r="AL181" s="66" t="n"/>
      <c r="AM181" s="18" t="n"/>
      <c r="AN181" s="19" t="n"/>
      <c r="AO181" s="19" t="n"/>
      <c r="AP181" s="19" t="n"/>
      <c r="AQ181" s="19" t="n"/>
    </row>
    <row r="182" ht="80" customHeight="1">
      <c r="A182" s="117" t="inlineStr">
        <is>
          <t>◂ Back</t>
        </is>
      </c>
      <c r="B182" s="17" t="inlineStr">
        <is>
          <t>Mapped</t>
        </is>
      </c>
      <c r="C182" s="59" t="inlineStr">
        <is>
          <t>Corporate</t>
        </is>
      </c>
      <c r="D182" s="17" t="inlineStr">
        <is>
          <t>IRIS1557</t>
        </is>
      </c>
      <c r="E182" s="17" t="inlineStr">
        <is>
          <t>Gaurangee Gaurav Tawde</t>
        </is>
      </c>
      <c r="F182" s="17" t="inlineStr">
        <is>
          <t>Finance</t>
        </is>
      </c>
      <c r="G182" s="17" t="inlineStr">
        <is>
          <t>Senior Executive Accounts</t>
        </is>
      </c>
      <c r="H182" s="17" t="inlineStr">
        <is>
          <t>Employee</t>
        </is>
      </c>
      <c r="I182" s="17" t="inlineStr">
        <is>
          <t>Active</t>
        </is>
      </c>
      <c r="J182" s="118" t="n">
        <v>42219</v>
      </c>
      <c r="K182" s="17" t="inlineStr">
        <is>
          <t>Shreya Singh</t>
        </is>
      </c>
      <c r="L182" s="17" t="n"/>
      <c r="M182" s="67" t="inlineStr">
        <is>
          <t>9 years, 0 months, 0 days</t>
        </is>
      </c>
      <c r="N182" s="68" t="inlineStr">
        <is>
          <t>11 years, 0 months, 22 days</t>
        </is>
      </c>
      <c r="O182" s="68" t="n"/>
      <c r="P182" s="68" t="inlineStr">
        <is>
          <t>PGDM</t>
        </is>
      </c>
      <c r="Q182" s="68" t="inlineStr">
        <is>
          <t>Accounting</t>
        </is>
      </c>
      <c r="R182" s="82" t="n">
        <v>20</v>
      </c>
      <c r="S182" s="83" t="n"/>
      <c r="T182" s="83" t="n"/>
      <c r="U182" s="83" t="n"/>
      <c r="V182" s="83" t="n"/>
      <c r="W182" s="83" t="n"/>
      <c r="X182" s="83" t="inlineStr">
        <is>
          <t>Complexity &amp; Expertise: A3: GST compliance, bank guarantees, Softex settlement, forward contract booking, audit coordination, MIS → matches the start
Autonomy &amp; Decision: A2: Decides within compliance work; nothing broader stated → moved down 0.5
Accountability &amp; Impact: A3: GST, bank guarantee and Softex compliance; late filing fees if missed → moved down 0.5
Leadership &amp; Strategy: A1: No guidance of others described despite 1 direct report → moved down 1</t>
        </is>
      </c>
      <c r="Y182" s="65" t="n"/>
      <c r="Z182" s="66" t="n"/>
      <c r="AA182" s="66" t="n"/>
      <c r="AB182" s="66" t="n"/>
      <c r="AC182" s="66" t="n"/>
      <c r="AD182" s="66" t="n"/>
      <c r="AE182" s="66" t="n"/>
      <c r="AF182" s="66" t="n"/>
      <c r="AG182" s="66" t="n"/>
      <c r="AH182" s="66" t="n"/>
      <c r="AI182" s="66" t="n"/>
      <c r="AJ182" s="66" t="n"/>
      <c r="AK182" s="66" t="n"/>
      <c r="AL182" s="66" t="n"/>
      <c r="AM182" s="18" t="n"/>
      <c r="AN182" s="19" t="n"/>
      <c r="AO182" s="19" t="n"/>
      <c r="AP182" s="19" t="n"/>
      <c r="AQ182" s="19" t="n"/>
    </row>
    <row r="183" ht="80" customHeight="1">
      <c r="A183" s="117" t="inlineStr">
        <is>
          <t>◂ Back</t>
        </is>
      </c>
      <c r="B183" s="17" t="inlineStr">
        <is>
          <t>Mapped</t>
        </is>
      </c>
      <c r="C183" s="59" t="inlineStr">
        <is>
          <t>Corporate</t>
        </is>
      </c>
      <c r="D183" s="17" t="inlineStr">
        <is>
          <t>IRIS2062</t>
        </is>
      </c>
      <c r="E183" s="17" t="inlineStr">
        <is>
          <t>Riddhi Narkar</t>
        </is>
      </c>
      <c r="F183" s="17" t="inlineStr">
        <is>
          <t>Finance</t>
        </is>
      </c>
      <c r="G183" s="17" t="inlineStr">
        <is>
          <t>Executive Accounts</t>
        </is>
      </c>
      <c r="H183" s="17" t="inlineStr">
        <is>
          <t>Employee</t>
        </is>
      </c>
      <c r="I183" s="17" t="inlineStr">
        <is>
          <t>Active</t>
        </is>
      </c>
      <c r="J183" s="118" t="n">
        <v>44811</v>
      </c>
      <c r="K183" s="17" t="inlineStr">
        <is>
          <t>Gaurangee Gaurav Tawde</t>
        </is>
      </c>
      <c r="L183" s="17" t="n"/>
      <c r="M183" s="67" t="inlineStr">
        <is>
          <t>5 years, 10 months, 0 days</t>
        </is>
      </c>
      <c r="N183" s="68" t="inlineStr">
        <is>
          <t>3 years, 11 months, 18 days</t>
        </is>
      </c>
      <c r="O183" s="68" t="n"/>
      <c r="P183" s="68" t="inlineStr">
        <is>
          <t>B.Com</t>
        </is>
      </c>
      <c r="Q183" s="68" t="inlineStr">
        <is>
          <t>Accounting</t>
        </is>
      </c>
      <c r="R183" s="82" t="n">
        <v>19</v>
      </c>
      <c r="S183" s="83" t="n"/>
      <c r="T183" s="83" t="n"/>
      <c r="U183" s="83" t="n"/>
      <c r="V183" s="83" t="n"/>
      <c r="W183" s="83" t="n"/>
      <c r="X183" s="83" t="inlineStr">
        <is>
          <t>Complexity &amp; Expertise: A2: Creates sales orders and invoices, records daily bank transactions, fixed asset data → matches the start
Autonomy &amp; Decision: A1: States 'No freedom' to decide independently → moved down 0.5
Accountability &amp; Impact: A2: Entry-level accuracy and reports feeding the revenue report → matches the start
Leadership &amp; Strategy: A1: No guidance or leadership of others described → matches the start</t>
        </is>
      </c>
      <c r="Y183" s="65" t="n"/>
      <c r="Z183" s="66" t="n"/>
      <c r="AA183" s="66" t="n"/>
      <c r="AB183" s="66" t="n"/>
      <c r="AC183" s="66" t="n"/>
      <c r="AD183" s="66" t="n"/>
      <c r="AE183" s="66" t="n"/>
      <c r="AF183" s="66" t="n"/>
      <c r="AG183" s="66" t="n"/>
      <c r="AH183" s="66" t="n"/>
      <c r="AI183" s="66" t="n"/>
      <c r="AJ183" s="66" t="n"/>
      <c r="AK183" s="66" t="n"/>
      <c r="AL183" s="66" t="n"/>
      <c r="AM183" s="18" t="n"/>
      <c r="AN183" s="19" t="n"/>
      <c r="AO183" s="19" t="n"/>
      <c r="AP183" s="19" t="n"/>
      <c r="AQ183" s="19" t="n"/>
    </row>
    <row r="184" ht="80" customHeight="1">
      <c r="A184" s="117" t="inlineStr">
        <is>
          <t>◂ Back</t>
        </is>
      </c>
      <c r="B184" s="17" t="inlineStr">
        <is>
          <t>Mapped</t>
        </is>
      </c>
      <c r="C184" s="59" t="inlineStr">
        <is>
          <t>Corporate</t>
        </is>
      </c>
      <c r="D184" s="17" t="inlineStr">
        <is>
          <t>IRIS2547</t>
        </is>
      </c>
      <c r="E184" s="17" t="inlineStr">
        <is>
          <t>Lalit Choudhary</t>
        </is>
      </c>
      <c r="F184" s="17" t="inlineStr">
        <is>
          <t>Finance</t>
        </is>
      </c>
      <c r="G184" s="17" t="inlineStr">
        <is>
          <t>Assistant Manager - Finance and Accounts</t>
        </is>
      </c>
      <c r="H184" s="17" t="inlineStr">
        <is>
          <t>Employee</t>
        </is>
      </c>
      <c r="I184" s="17" t="inlineStr">
        <is>
          <t>Active</t>
        </is>
      </c>
      <c r="J184" s="118" t="n">
        <v>46223</v>
      </c>
      <c r="K184" s="17" t="inlineStr">
        <is>
          <t>Nishant Gupta</t>
        </is>
      </c>
      <c r="L184" s="17" t="n"/>
      <c r="M184" s="67" t="inlineStr">
        <is>
          <t>4 years, 7 months, 0 days</t>
        </is>
      </c>
      <c r="N184" s="68" t="inlineStr">
        <is>
          <t>0 years, 1 months, 5 days</t>
        </is>
      </c>
      <c r="O184" s="68" t="n"/>
      <c r="P184" s="68" t="inlineStr">
        <is>
          <t>CA</t>
        </is>
      </c>
      <c r="Q184" s="68" t="inlineStr">
        <is>
          <t>Accounting</t>
        </is>
      </c>
      <c r="R184" s="82" t="n">
        <v>19</v>
      </c>
      <c r="S184" s="83" t="n"/>
      <c r="T184" s="83" t="n"/>
      <c r="U184" s="83" t="n"/>
      <c r="V184" s="83" t="n"/>
      <c r="W184" s="83" t="n"/>
      <c r="X184" s="83" t="inlineStr">
        <is>
          <t>Complexity &amp; Expertise: B1: Expense variance analysis, subsidiary and consolidated financial statements, budget preparation, GST/MSME compliance → matches the start
Autonomy &amp; Decision: A2: Independent decisions limited to how expenses are analysed → moved down 1
Accountability &amp; Impact: A3: Owns expense analysis and the Ideal Business order book feeding financials → moved down 0.5
Leadership &amp; Strategy: A1: No guidance or leadership of others described → moved down 1</t>
        </is>
      </c>
      <c r="Y184" s="65" t="n"/>
      <c r="Z184" s="66" t="n"/>
      <c r="AA184" s="66" t="n"/>
      <c r="AB184" s="66" t="n"/>
      <c r="AC184" s="66" t="n"/>
      <c r="AD184" s="66" t="n"/>
      <c r="AE184" s="66" t="n"/>
      <c r="AF184" s="66" t="n"/>
      <c r="AG184" s="66" t="n"/>
      <c r="AH184" s="66" t="n"/>
      <c r="AI184" s="66" t="n"/>
      <c r="AJ184" s="66" t="n"/>
      <c r="AK184" s="66" t="n"/>
      <c r="AL184" s="66" t="n"/>
      <c r="AM184" s="18" t="n"/>
      <c r="AN184" s="19" t="n"/>
      <c r="AO184" s="19" t="n"/>
      <c r="AP184" s="19" t="n"/>
      <c r="AQ184" s="19" t="n"/>
    </row>
    <row r="185" ht="80" customHeight="1">
      <c r="A185" s="117" t="inlineStr">
        <is>
          <t>◂ Back</t>
        </is>
      </c>
      <c r="B185" s="17" t="inlineStr">
        <is>
          <t>Mapped</t>
        </is>
      </c>
      <c r="C185" s="59" t="inlineStr">
        <is>
          <t>Corporate</t>
        </is>
      </c>
      <c r="D185" s="17" t="inlineStr">
        <is>
          <t>IRIS2561</t>
        </is>
      </c>
      <c r="E185" s="17" t="inlineStr">
        <is>
          <t>Radhika Karnani</t>
        </is>
      </c>
      <c r="F185" s="17" t="inlineStr">
        <is>
          <t>Finance</t>
        </is>
      </c>
      <c r="G185" s="17" t="inlineStr">
        <is>
          <t>Assistant Manager - Finance and Accounts</t>
        </is>
      </c>
      <c r="H185" s="17" t="inlineStr">
        <is>
          <t>Employee</t>
        </is>
      </c>
      <c r="I185" s="17" t="inlineStr">
        <is>
          <t>Active</t>
        </is>
      </c>
      <c r="J185" s="118" t="n">
        <v>46268</v>
      </c>
      <c r="K185" s="17" t="inlineStr">
        <is>
          <t>Nishant Gupta</t>
        </is>
      </c>
      <c r="L185" s="17" t="n"/>
      <c r="M185" s="67" t="n"/>
      <c r="N185" s="68" t="n"/>
      <c r="O185" s="68" t="n"/>
      <c r="P185" s="68" t="inlineStr">
        <is>
          <t>CA</t>
        </is>
      </c>
      <c r="Q185" s="68" t="inlineStr">
        <is>
          <t>Accounting</t>
        </is>
      </c>
      <c r="R185" s="82" t="n">
        <v>19</v>
      </c>
      <c r="S185" s="83" t="n"/>
      <c r="T185" s="83" t="n"/>
      <c r="U185" s="83" t="n"/>
      <c r="V185" s="83" t="n"/>
      <c r="W185" s="83" t="n"/>
      <c r="X185" s="83" t="inlineStr">
        <is>
          <t>Complexity &amp; Expertise: B1: own survey / KRA answers · summarised by the rater; not quoted → matches the start
Autonomy &amp; Decision: A2: Only 'process improvement' named as an independent decision → moved down 1
Accountability &amp; Impact: A3: own survey / KRA answers · summarised by the rater; not quoted → moved down 0.5
Leadership &amp; Strategy: A2: Reviews sales orders and invoices prepared by others; no guiding role stated → moved down 0.5</t>
        </is>
      </c>
      <c r="Y185" s="65" t="n"/>
      <c r="Z185" s="66" t="n"/>
      <c r="AA185" s="66" t="n"/>
      <c r="AB185" s="66" t="n"/>
      <c r="AC185" s="66" t="n"/>
      <c r="AD185" s="66" t="n"/>
      <c r="AE185" s="66" t="n"/>
      <c r="AF185" s="66" t="n"/>
      <c r="AG185" s="66" t="n"/>
      <c r="AH185" s="66" t="n"/>
      <c r="AI185" s="66" t="n"/>
      <c r="AJ185" s="66" t="n"/>
      <c r="AK185" s="66" t="n"/>
      <c r="AL185" s="66" t="n"/>
      <c r="AM185" s="18" t="n"/>
      <c r="AN185" s="19" t="n"/>
      <c r="AO185" s="19" t="n"/>
      <c r="AP185" s="19" t="n"/>
      <c r="AQ185" s="19" t="n"/>
    </row>
    <row r="186" ht="80" customHeight="1">
      <c r="A186" s="117" t="inlineStr">
        <is>
          <t>◂ Back</t>
        </is>
      </c>
      <c r="B186" s="17" t="inlineStr">
        <is>
          <t>Mapped</t>
        </is>
      </c>
      <c r="C186" s="59" t="inlineStr">
        <is>
          <t>Corporate</t>
        </is>
      </c>
      <c r="D186" s="17" t="inlineStr">
        <is>
          <t>IRIS0006</t>
        </is>
      </c>
      <c r="E186" s="17" t="inlineStr">
        <is>
          <t>Sudhakar Sawant</t>
        </is>
      </c>
      <c r="F186" s="17" t="inlineStr">
        <is>
          <t>Finance</t>
        </is>
      </c>
      <c r="G186" s="17" t="inlineStr">
        <is>
          <t>Head – Admin &amp; Internal Audit</t>
        </is>
      </c>
      <c r="H186" s="17" t="inlineStr">
        <is>
          <t>Employee</t>
        </is>
      </c>
      <c r="I186" s="17" t="inlineStr">
        <is>
          <t>Active</t>
        </is>
      </c>
      <c r="J186" s="118" t="n">
        <v>38200</v>
      </c>
      <c r="K186" s="17" t="inlineStr">
        <is>
          <t>Vineet Kandoi</t>
        </is>
      </c>
      <c r="L186" s="17" t="n"/>
      <c r="M186" s="67" t="inlineStr">
        <is>
          <t>6 years, 3 months, 0 days</t>
        </is>
      </c>
      <c r="N186" s="68" t="inlineStr">
        <is>
          <t>22 years, 0 months, 24 days</t>
        </is>
      </c>
      <c r="O186" s="68" t="n"/>
      <c r="P186" s="68" t="inlineStr">
        <is>
          <t>B.Com</t>
        </is>
      </c>
      <c r="Q186" s="68" t="inlineStr">
        <is>
          <t>Accounting</t>
        </is>
      </c>
      <c r="R186" s="82" t="n"/>
      <c r="S186" s="83" t="n"/>
      <c r="T186" s="83" t="n"/>
      <c r="U186" s="83" t="n"/>
      <c r="V186" s="83" t="n"/>
      <c r="W186" s="83" t="n"/>
      <c r="X186" s="83" t="n"/>
      <c r="Y186" s="65" t="n"/>
      <c r="Z186" s="66" t="n"/>
      <c r="AA186" s="66" t="n"/>
      <c r="AB186" s="66" t="n"/>
      <c r="AC186" s="66" t="n"/>
      <c r="AD186" s="66" t="n"/>
      <c r="AE186" s="66" t="n"/>
      <c r="AF186" s="66" t="n"/>
      <c r="AG186" s="66" t="n"/>
      <c r="AH186" s="66" t="n"/>
      <c r="AI186" s="66" t="n"/>
      <c r="AJ186" s="66" t="n"/>
      <c r="AK186" s="66" t="n"/>
      <c r="AL186" s="66" t="n"/>
      <c r="AM186" s="18" t="n"/>
      <c r="AN186" s="19" t="n"/>
      <c r="AO186" s="19" t="n"/>
      <c r="AP186" s="19" t="n"/>
      <c r="AQ186" s="19" t="n"/>
    </row>
    <row r="187" ht="80" customHeight="1">
      <c r="A187" s="117" t="inlineStr">
        <is>
          <t>◂ Back</t>
        </is>
      </c>
      <c r="B187" s="17" t="inlineStr">
        <is>
          <t>Mapped</t>
        </is>
      </c>
      <c r="C187" s="59" t="inlineStr">
        <is>
          <t>Corporate</t>
        </is>
      </c>
      <c r="D187" s="17" t="inlineStr">
        <is>
          <t>IRIS1326</t>
        </is>
      </c>
      <c r="E187" s="17" t="inlineStr">
        <is>
          <t>Sujit Acharya</t>
        </is>
      </c>
      <c r="F187" s="17" t="inlineStr">
        <is>
          <t>Administration</t>
        </is>
      </c>
      <c r="G187" s="17" t="inlineStr">
        <is>
          <t>Manager Administration</t>
        </is>
      </c>
      <c r="H187" s="17" t="inlineStr">
        <is>
          <t>Employee</t>
        </is>
      </c>
      <c r="I187" s="17" t="inlineStr">
        <is>
          <t>Active</t>
        </is>
      </c>
      <c r="J187" s="118" t="n">
        <v>41353</v>
      </c>
      <c r="K187" s="17" t="inlineStr">
        <is>
          <t>Sudhakar Sawant</t>
        </is>
      </c>
      <c r="L187" s="17" t="n"/>
      <c r="M187" s="67" t="inlineStr">
        <is>
          <t>8 years, 3 months, 0 days</t>
        </is>
      </c>
      <c r="N187" s="68" t="inlineStr">
        <is>
          <t>13 years, 5 months, 5 days</t>
        </is>
      </c>
      <c r="O187" s="68" t="n"/>
      <c r="P187" s="68" t="inlineStr">
        <is>
          <t>B.Com</t>
        </is>
      </c>
      <c r="Q187" s="68" t="inlineStr">
        <is>
          <t>Administration</t>
        </is>
      </c>
      <c r="R187" s="82" t="n">
        <v>20</v>
      </c>
      <c r="S187" s="83" t="n"/>
      <c r="T187" s="83" t="n"/>
      <c r="U187" s="83" t="n"/>
      <c r="V187" s="83" t="n"/>
      <c r="W187" s="83" t="n"/>
      <c r="X187" s="83" t="inlineStr">
        <is>
          <t>Complexity &amp; Expertise: A3: Runs travel, facilities, vendor contracts, billing and procurement; negotiates routine rates within policy → moved down 1
Autonomy &amp; Decision: A3: Selects from approved vendors, negotiates routine rates, schedules maintenance within delegated authority → moved down 1
Accountability &amp; Impact: B1: Owns admin area: cost, quality, timeliness of travel, vendor services, maintenance, procurement → moved down 0.5
Leadership &amp; Strategy: A3: HR shows 5 reports, but text describes no allocation, review or coaching → moved down 0.5</t>
        </is>
      </c>
      <c r="Y187" s="65" t="n"/>
      <c r="Z187" s="66" t="n"/>
      <c r="AA187" s="66" t="n"/>
      <c r="AB187" s="66" t="n"/>
      <c r="AC187" s="66" t="n"/>
      <c r="AD187" s="66" t="n"/>
      <c r="AE187" s="66" t="n"/>
      <c r="AF187" s="66" t="n"/>
      <c r="AG187" s="66" t="n"/>
      <c r="AH187" s="66" t="n"/>
      <c r="AI187" s="66" t="n"/>
      <c r="AJ187" s="66" t="n"/>
      <c r="AK187" s="66" t="n"/>
      <c r="AL187" s="66" t="n"/>
      <c r="AM187" s="18" t="n"/>
      <c r="AN187" s="19" t="n"/>
      <c r="AO187" s="19" t="n"/>
      <c r="AP187" s="19" t="n"/>
      <c r="AQ187" s="19" t="n"/>
    </row>
    <row r="188" ht="80" customHeight="1">
      <c r="A188" s="117" t="inlineStr">
        <is>
          <t>◂ Back</t>
        </is>
      </c>
      <c r="B188" s="17" t="inlineStr">
        <is>
          <t>Mapped</t>
        </is>
      </c>
      <c r="C188" s="59" t="inlineStr">
        <is>
          <t>Corporate</t>
        </is>
      </c>
      <c r="D188" s="17" t="inlineStr">
        <is>
          <t>IRIS2431</t>
        </is>
      </c>
      <c r="E188" s="17" t="inlineStr">
        <is>
          <t>Ashish Pawar</t>
        </is>
      </c>
      <c r="F188" s="17" t="inlineStr">
        <is>
          <t>Administration</t>
        </is>
      </c>
      <c r="G188" s="17" t="inlineStr">
        <is>
          <t>Executive Administration</t>
        </is>
      </c>
      <c r="H188" s="17" t="inlineStr">
        <is>
          <t>Employee</t>
        </is>
      </c>
      <c r="I188" s="17" t="inlineStr">
        <is>
          <t>Active</t>
        </is>
      </c>
      <c r="J188" s="118" t="n">
        <v>45918</v>
      </c>
      <c r="K188" s="17" t="inlineStr">
        <is>
          <t>Sujit Acharya</t>
        </is>
      </c>
      <c r="L188" s="17" t="n"/>
      <c r="M188" s="67" t="inlineStr">
        <is>
          <t>12 years, 2 months, 0 days</t>
        </is>
      </c>
      <c r="N188" s="68" t="inlineStr">
        <is>
          <t>0 years, 11 months, 7 days</t>
        </is>
      </c>
      <c r="O188" s="68" t="n"/>
      <c r="P188" s="68" t="inlineStr">
        <is>
          <t>BA</t>
        </is>
      </c>
      <c r="Q188" s="68" t="inlineStr">
        <is>
          <t>Administration</t>
        </is>
      </c>
      <c r="R188" s="82" t="n">
        <v>19</v>
      </c>
      <c r="S188" s="83" t="n"/>
      <c r="T188" s="83" t="n"/>
      <c r="U188" s="83" t="n"/>
      <c r="V188" s="83" t="n"/>
      <c r="W188" s="83" t="n"/>
      <c r="X188" s="83" t="inlineStr">
        <is>
          <t>Complexity &amp; Expertise: A2: own survey / KRA answers · summarised by the rater; not quoted → matches the start
Autonomy &amp; Decision: A2: States 'routine decisions' only → matches the start
Accountability &amp; Impact: A2: Own admin support and vendor coordination; errors cause delays or extra cost → matches the start
Leadership &amp; Strategy: A1: No guidance or leadership of others described → matches the start</t>
        </is>
      </c>
      <c r="Y188" s="65" t="n"/>
      <c r="Z188" s="66" t="n"/>
      <c r="AA188" s="66" t="n"/>
      <c r="AB188" s="66" t="n"/>
      <c r="AC188" s="66" t="n"/>
      <c r="AD188" s="66" t="n"/>
      <c r="AE188" s="66" t="n"/>
      <c r="AF188" s="66" t="n"/>
      <c r="AG188" s="66" t="n"/>
      <c r="AH188" s="66" t="n"/>
      <c r="AI188" s="66" t="n"/>
      <c r="AJ188" s="66" t="n"/>
      <c r="AK188" s="66" t="n"/>
      <c r="AL188" s="66" t="n"/>
      <c r="AM188" s="18" t="n"/>
      <c r="AN188" s="19" t="n"/>
      <c r="AO188" s="19" t="n"/>
      <c r="AP188" s="19" t="n"/>
      <c r="AQ188" s="19" t="n"/>
    </row>
    <row r="189" ht="80" customHeight="1">
      <c r="A189" s="117" t="inlineStr">
        <is>
          <t>◂ Back</t>
        </is>
      </c>
      <c r="B189" s="17" t="inlineStr">
        <is>
          <t>Mapped</t>
        </is>
      </c>
      <c r="C189" s="59" t="inlineStr">
        <is>
          <t>Corporate</t>
        </is>
      </c>
      <c r="D189" s="17" t="inlineStr">
        <is>
          <t>IRIS0020</t>
        </is>
      </c>
      <c r="E189" s="17" t="inlineStr">
        <is>
          <t>Mangesh Kosty</t>
        </is>
      </c>
      <c r="F189" s="17" t="inlineStr">
        <is>
          <t>Administration</t>
        </is>
      </c>
      <c r="G189" s="17" t="inlineStr">
        <is>
          <t>Executive Administration</t>
        </is>
      </c>
      <c r="H189" s="17" t="inlineStr">
        <is>
          <t>Employee</t>
        </is>
      </c>
      <c r="I189" s="17" t="inlineStr">
        <is>
          <t>Active</t>
        </is>
      </c>
      <c r="J189" s="118" t="n">
        <v>38353</v>
      </c>
      <c r="K189" s="17" t="inlineStr">
        <is>
          <t>Sujit Acharya</t>
        </is>
      </c>
      <c r="L189" s="17" t="n"/>
      <c r="M189" s="67" t="inlineStr">
        <is>
          <t>0 years, 0 months, 0 days</t>
        </is>
      </c>
      <c r="N189" s="68" t="inlineStr">
        <is>
          <t>21 years, 7 months, 24 days</t>
        </is>
      </c>
      <c r="O189" s="68" t="n"/>
      <c r="P189" s="68" t="inlineStr">
        <is>
          <t>Undergraduate</t>
        </is>
      </c>
      <c r="Q189" s="68" t="inlineStr">
        <is>
          <t>Administration</t>
        </is>
      </c>
      <c r="R189" s="82" t="n"/>
      <c r="S189" s="83" t="n"/>
      <c r="T189" s="83" t="n"/>
      <c r="U189" s="83" t="n"/>
      <c r="V189" s="83" t="n"/>
      <c r="W189" s="83" t="n"/>
      <c r="X189" s="83" t="n"/>
      <c r="Y189" s="65" t="n"/>
      <c r="Z189" s="66" t="n"/>
      <c r="AA189" s="66" t="n"/>
      <c r="AB189" s="66" t="n"/>
      <c r="AC189" s="66" t="n"/>
      <c r="AD189" s="66" t="n"/>
      <c r="AE189" s="66" t="n"/>
      <c r="AF189" s="66" t="n"/>
      <c r="AG189" s="66" t="n"/>
      <c r="AH189" s="66" t="n"/>
      <c r="AI189" s="66" t="n"/>
      <c r="AJ189" s="66" t="n"/>
      <c r="AK189" s="66" t="n"/>
      <c r="AL189" s="66" t="n"/>
      <c r="AM189" s="18" t="n"/>
      <c r="AN189" s="19" t="n"/>
      <c r="AO189" s="19" t="n"/>
      <c r="AP189" s="19" t="n"/>
      <c r="AQ189" s="19" t="n"/>
    </row>
    <row r="190" ht="80" customHeight="1">
      <c r="A190" s="117" t="inlineStr">
        <is>
          <t>◂ Back</t>
        </is>
      </c>
      <c r="B190" s="17" t="inlineStr">
        <is>
          <t>Mapped</t>
        </is>
      </c>
      <c r="C190" s="59" t="inlineStr">
        <is>
          <t>Corporate</t>
        </is>
      </c>
      <c r="D190" s="17" t="inlineStr">
        <is>
          <t>IRIS0021</t>
        </is>
      </c>
      <c r="E190" s="17" t="inlineStr">
        <is>
          <t>Rajesh Khurambe</t>
        </is>
      </c>
      <c r="F190" s="17" t="inlineStr">
        <is>
          <t>Administration</t>
        </is>
      </c>
      <c r="G190" s="17" t="inlineStr">
        <is>
          <t>Executive Administration</t>
        </is>
      </c>
      <c r="H190" s="17" t="inlineStr">
        <is>
          <t>Employee</t>
        </is>
      </c>
      <c r="I190" s="17" t="inlineStr">
        <is>
          <t>Active</t>
        </is>
      </c>
      <c r="J190" s="118" t="n">
        <v>38353</v>
      </c>
      <c r="K190" s="17" t="inlineStr">
        <is>
          <t>Sujit Acharya</t>
        </is>
      </c>
      <c r="L190" s="17" t="n"/>
      <c r="M190" s="67" t="inlineStr">
        <is>
          <t>0 years, 0 months, 0 days</t>
        </is>
      </c>
      <c r="N190" s="68" t="inlineStr">
        <is>
          <t>21 years, 7 months, 24 days</t>
        </is>
      </c>
      <c r="O190" s="68" t="n"/>
      <c r="P190" s="68" t="inlineStr">
        <is>
          <t>Undergraduate</t>
        </is>
      </c>
      <c r="Q190" s="68" t="inlineStr">
        <is>
          <t>Administration</t>
        </is>
      </c>
      <c r="R190" s="82" t="n"/>
      <c r="S190" s="83" t="n"/>
      <c r="T190" s="83" t="n"/>
      <c r="U190" s="83" t="n"/>
      <c r="V190" s="83" t="n"/>
      <c r="W190" s="83" t="n"/>
      <c r="X190" s="83" t="n"/>
      <c r="Y190" s="65" t="n"/>
      <c r="Z190" s="66" t="n"/>
      <c r="AA190" s="66" t="n"/>
      <c r="AB190" s="66" t="n"/>
      <c r="AC190" s="66" t="n"/>
      <c r="AD190" s="66" t="n"/>
      <c r="AE190" s="66" t="n"/>
      <c r="AF190" s="66" t="n"/>
      <c r="AG190" s="66" t="n"/>
      <c r="AH190" s="66" t="n"/>
      <c r="AI190" s="66" t="n"/>
      <c r="AJ190" s="66" t="n"/>
      <c r="AK190" s="66" t="n"/>
      <c r="AL190" s="66" t="n"/>
      <c r="AM190" s="18" t="n"/>
      <c r="AN190" s="19" t="n"/>
      <c r="AO190" s="19" t="n"/>
      <c r="AP190" s="19" t="n"/>
      <c r="AQ190" s="19" t="n"/>
    </row>
    <row r="191" ht="80" customHeight="1">
      <c r="A191" s="117" t="inlineStr">
        <is>
          <t>◂ Back</t>
        </is>
      </c>
      <c r="B191" s="17" t="inlineStr">
        <is>
          <t>Mapped</t>
        </is>
      </c>
      <c r="C191" s="59" t="inlineStr">
        <is>
          <t>Corporate</t>
        </is>
      </c>
      <c r="D191" s="17" t="inlineStr">
        <is>
          <t>IRIS1008</t>
        </is>
      </c>
      <c r="E191" s="17" t="inlineStr">
        <is>
          <t>Sunil Pawar</t>
        </is>
      </c>
      <c r="F191" s="17" t="inlineStr">
        <is>
          <t>Administration</t>
        </is>
      </c>
      <c r="G191" s="17" t="inlineStr">
        <is>
          <t>Executive Administration</t>
        </is>
      </c>
      <c r="H191" s="17" t="inlineStr">
        <is>
          <t>Employee</t>
        </is>
      </c>
      <c r="I191" s="17" t="inlineStr">
        <is>
          <t>Active</t>
        </is>
      </c>
      <c r="J191" s="118" t="n">
        <v>40854</v>
      </c>
      <c r="K191" s="17" t="inlineStr">
        <is>
          <t>Sujit Acharya</t>
        </is>
      </c>
      <c r="L191" s="17" t="n"/>
      <c r="M191" s="67" t="inlineStr">
        <is>
          <t>0 years, 0 months, 0 days</t>
        </is>
      </c>
      <c r="N191" s="68" t="inlineStr">
        <is>
          <t>14 years, 9 months, 18 days</t>
        </is>
      </c>
      <c r="O191" s="68" t="n"/>
      <c r="P191" s="68" t="inlineStr">
        <is>
          <t>Undergraduate</t>
        </is>
      </c>
      <c r="Q191" s="68" t="inlineStr">
        <is>
          <t>Administration</t>
        </is>
      </c>
      <c r="R191" s="82" t="n"/>
      <c r="S191" s="83" t="n"/>
      <c r="T191" s="83" t="n"/>
      <c r="U191" s="83" t="n"/>
      <c r="V191" s="83" t="n"/>
      <c r="W191" s="83" t="n"/>
      <c r="X191" s="83" t="n"/>
      <c r="Y191" s="65" t="n"/>
      <c r="Z191" s="66" t="n"/>
      <c r="AA191" s="66" t="n"/>
      <c r="AB191" s="66" t="n"/>
      <c r="AC191" s="66" t="n"/>
      <c r="AD191" s="66" t="n"/>
      <c r="AE191" s="66" t="n"/>
      <c r="AF191" s="66" t="n"/>
      <c r="AG191" s="66" t="n"/>
      <c r="AH191" s="66" t="n"/>
      <c r="AI191" s="66" t="n"/>
      <c r="AJ191" s="66" t="n"/>
      <c r="AK191" s="66" t="n"/>
      <c r="AL191" s="66" t="n"/>
      <c r="AM191" s="18" t="n"/>
      <c r="AN191" s="19" t="n"/>
      <c r="AO191" s="19" t="n"/>
      <c r="AP191" s="19" t="n"/>
      <c r="AQ191" s="19" t="n"/>
    </row>
    <row r="192" ht="80" customHeight="1">
      <c r="A192" s="117" t="inlineStr">
        <is>
          <t>◂ Back</t>
        </is>
      </c>
      <c r="B192" s="17" t="inlineStr">
        <is>
          <t>Mapped</t>
        </is>
      </c>
      <c r="C192" s="59" t="inlineStr">
        <is>
          <t>Corporate</t>
        </is>
      </c>
      <c r="D192" s="17" t="inlineStr">
        <is>
          <t>IRISC291</t>
        </is>
      </c>
      <c r="E192" s="17" t="inlineStr">
        <is>
          <t>Ganesh Prabhakar Amrutsagar</t>
        </is>
      </c>
      <c r="F192" s="17" t="inlineStr">
        <is>
          <t>Administration</t>
        </is>
      </c>
      <c r="G192" s="17" t="inlineStr">
        <is>
          <t>Consultant</t>
        </is>
      </c>
      <c r="H192" s="17" t="inlineStr">
        <is>
          <t>Full Time Consultant</t>
        </is>
      </c>
      <c r="I192" s="17" t="inlineStr">
        <is>
          <t>Active</t>
        </is>
      </c>
      <c r="J192" s="118" t="n">
        <v>45327</v>
      </c>
      <c r="K192" s="17" t="inlineStr">
        <is>
          <t>Sujit Acharya</t>
        </is>
      </c>
      <c r="L192" s="17" t="n"/>
      <c r="M192" s="67" t="inlineStr">
        <is>
          <t>0 years, 0 months, 0 days</t>
        </is>
      </c>
      <c r="N192" s="68" t="inlineStr">
        <is>
          <t>2 years, 6 months, 20 days</t>
        </is>
      </c>
      <c r="O192" s="68" t="n"/>
      <c r="P192" s="68" t="inlineStr">
        <is>
          <t>Undergraduate</t>
        </is>
      </c>
      <c r="Q192" s="68" t="inlineStr">
        <is>
          <t>Administration</t>
        </is>
      </c>
      <c r="R192" s="82" t="n"/>
      <c r="S192" s="83" t="n"/>
      <c r="T192" s="83" t="n"/>
      <c r="U192" s="83" t="n"/>
      <c r="V192" s="83" t="n"/>
      <c r="W192" s="83" t="n"/>
      <c r="X192" s="83" t="n"/>
      <c r="Y192" s="65" t="n"/>
      <c r="Z192" s="66" t="n"/>
      <c r="AA192" s="66" t="n"/>
      <c r="AB192" s="66" t="n"/>
      <c r="AC192" s="66" t="n"/>
      <c r="AD192" s="66" t="n"/>
      <c r="AE192" s="66" t="n"/>
      <c r="AF192" s="66" t="n"/>
      <c r="AG192" s="66" t="n"/>
      <c r="AH192" s="66" t="n"/>
      <c r="AI192" s="66" t="n"/>
      <c r="AJ192" s="66" t="n"/>
      <c r="AK192" s="66" t="n"/>
      <c r="AL192" s="66" t="n"/>
      <c r="AM192" s="18" t="n"/>
      <c r="AN192" s="19" t="n"/>
      <c r="AO192" s="19" t="n"/>
      <c r="AP192" s="19" t="n"/>
      <c r="AQ192" s="19" t="n"/>
    </row>
    <row r="193" ht="80" customHeight="1">
      <c r="A193" s="117" t="inlineStr">
        <is>
          <t>◂ Back</t>
        </is>
      </c>
      <c r="B193" s="17" t="inlineStr">
        <is>
          <t>Mapped</t>
        </is>
      </c>
      <c r="C193" s="59" t="inlineStr">
        <is>
          <t>iFile</t>
        </is>
      </c>
      <c r="D193" s="17" t="inlineStr">
        <is>
          <t>IRIS0012</t>
        </is>
      </c>
      <c r="E193" s="17" t="inlineStr">
        <is>
          <t>Shailesh Gupta</t>
        </is>
      </c>
      <c r="F193" s="17" t="inlineStr">
        <is>
          <t>Sales</t>
        </is>
      </c>
      <c r="G193" s="17" t="inlineStr">
        <is>
          <t>Business Head – SupTech &amp; Bank-RegTech</t>
        </is>
      </c>
      <c r="H193" s="17" t="inlineStr">
        <is>
          <t>Employee</t>
        </is>
      </c>
      <c r="I193" s="17" t="inlineStr">
        <is>
          <t>Active</t>
        </is>
      </c>
      <c r="J193" s="118" t="n">
        <v>38250</v>
      </c>
      <c r="K193" s="17" t="inlineStr">
        <is>
          <t>Balachandran K</t>
        </is>
      </c>
      <c r="L193" s="17" t="n"/>
      <c r="M193" s="67" t="inlineStr">
        <is>
          <t>0 years, 0 months, 0 days</t>
        </is>
      </c>
      <c r="N193" s="68" t="inlineStr">
        <is>
          <t>21 years, 11 months, 5 days</t>
        </is>
      </c>
      <c r="O193" s="68" t="n"/>
      <c r="P193" s="68" t="inlineStr">
        <is>
          <t>MBA</t>
        </is>
      </c>
      <c r="Q193" s="68" t="inlineStr">
        <is>
          <t>Pre-Sales</t>
        </is>
      </c>
      <c r="R193" s="82" t="n"/>
      <c r="S193" s="83" t="n"/>
      <c r="T193" s="83" t="n"/>
      <c r="U193" s="83" t="n"/>
      <c r="V193" s="83" t="n"/>
      <c r="W193" s="83" t="n"/>
      <c r="X193" s="83" t="n"/>
      <c r="Y193" s="65" t="n"/>
      <c r="Z193" s="66" t="n"/>
      <c r="AA193" s="66" t="n"/>
      <c r="AB193" s="66" t="n"/>
      <c r="AC193" s="66" t="n"/>
      <c r="AD193" s="66" t="n"/>
      <c r="AE193" s="66" t="n"/>
      <c r="AF193" s="66" t="n"/>
      <c r="AG193" s="66" t="n"/>
      <c r="AH193" s="66" t="n"/>
      <c r="AI193" s="66" t="n"/>
      <c r="AJ193" s="66" t="n"/>
      <c r="AK193" s="66" t="n"/>
      <c r="AL193" s="66" t="n"/>
      <c r="AM193" s="18" t="n"/>
      <c r="AN193" s="19" t="n"/>
      <c r="AO193" s="19" t="n"/>
      <c r="AP193" s="19" t="n"/>
      <c r="AQ193" s="19" t="n"/>
    </row>
    <row r="194" ht="80" customHeight="1">
      <c r="A194" s="117" t="inlineStr">
        <is>
          <t>◂ Back</t>
        </is>
      </c>
      <c r="B194" s="17" t="inlineStr">
        <is>
          <t>Mapped</t>
        </is>
      </c>
      <c r="C194" s="59" t="inlineStr">
        <is>
          <t>iDEAL</t>
        </is>
      </c>
      <c r="D194" s="17" t="inlineStr">
        <is>
          <t>IRIS1224</t>
        </is>
      </c>
      <c r="E194" s="17" t="inlineStr">
        <is>
          <t>Hemant Karale</t>
        </is>
      </c>
      <c r="F194" s="17" t="inlineStr">
        <is>
          <t>iDEAL Business Head</t>
        </is>
      </c>
      <c r="G194" s="17" t="inlineStr">
        <is>
          <t>Business Head IRIS iDEAL</t>
        </is>
      </c>
      <c r="H194" s="17" t="inlineStr">
        <is>
          <t>Employee</t>
        </is>
      </c>
      <c r="I194" s="17" t="inlineStr">
        <is>
          <t>Active</t>
        </is>
      </c>
      <c r="J194" s="118" t="n">
        <v>41106</v>
      </c>
      <c r="K194" s="17" t="inlineStr">
        <is>
          <t>Shailesh Gupta</t>
        </is>
      </c>
      <c r="L194" s="17" t="inlineStr">
        <is>
          <t>Remote- Outside Mumbai</t>
        </is>
      </c>
      <c r="M194" s="67" t="inlineStr">
        <is>
          <t>3 years, 5 months, 0 days</t>
        </is>
      </c>
      <c r="N194" s="68" t="inlineStr">
        <is>
          <t>14 years, 1 months, 9 days</t>
        </is>
      </c>
      <c r="O194" s="68" t="inlineStr">
        <is>
          <t>17 years, 4 months, 4 days</t>
        </is>
      </c>
      <c r="P194" s="68" t="inlineStr">
        <is>
          <t>MBA</t>
        </is>
      </c>
      <c r="Q194" s="68" t="inlineStr">
        <is>
          <t>Product Management</t>
        </is>
      </c>
      <c r="R194" s="82" t="n"/>
      <c r="S194" s="83" t="n"/>
      <c r="T194" s="83" t="n"/>
      <c r="U194" s="83" t="n"/>
      <c r="V194" s="83" t="n"/>
      <c r="W194" s="83" t="n"/>
      <c r="X194" s="83" t="inlineStr">
        <is>
          <t>Complexity &amp; Expertise: C2: KRA only: business revenue, foreign-market partner onboarding, AI product launches, defect reduction → moved down 0.5
Autonomy &amp; Decision: C2: KRA only: commits business revenue, partner onboarding and product launches; no decisions stated directly → moved down 0.5
Accountability &amp; Impact: D1: KRA: FY27 revenue of Rs 19Cr, new ARR Rs 4Cr, revenue recognition plan → matches the start
Leadership &amp; Strategy: C1: KRA: knowledge sessions with product, sales, delivery leaders; team AI adoption; 8 reports → moved down 0.5</t>
        </is>
      </c>
      <c r="Y194" s="65" t="n"/>
      <c r="Z194" s="66" t="n"/>
      <c r="AA194" s="66" t="n"/>
      <c r="AB194" s="66" t="n"/>
      <c r="AC194" s="66" t="n"/>
      <c r="AD194" s="66" t="n"/>
      <c r="AE194" s="66" t="n"/>
      <c r="AF194" s="66" t="n"/>
      <c r="AG194" s="66" t="n"/>
      <c r="AH194" s="66" t="inlineStr">
        <is>
          <t>Same as per records</t>
        </is>
      </c>
      <c r="AI194" s="66" t="n"/>
      <c r="AJ194" s="66" t="inlineStr">
        <is>
          <t>Training on the effective utilization of AI tools.</t>
        </is>
      </c>
      <c r="AK194" s="66" t="n"/>
      <c r="AL194" s="66" t="n"/>
      <c r="AM194" s="18" t="n"/>
      <c r="AN194" s="19" t="n"/>
      <c r="AO194" s="19"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AP194" s="19" t="n"/>
      <c r="AQ194" s="19" t="n"/>
    </row>
    <row r="195" ht="80" customHeight="1">
      <c r="A195" s="117" t="inlineStr">
        <is>
          <t>◂ Back</t>
        </is>
      </c>
      <c r="B195" s="17" t="inlineStr">
        <is>
          <t>Mapped</t>
        </is>
      </c>
      <c r="C195" s="59" t="inlineStr">
        <is>
          <t>iDEAL</t>
        </is>
      </c>
      <c r="D195" s="17" t="inlineStr">
        <is>
          <t>IRIS0810</t>
        </is>
      </c>
      <c r="E195" s="17" t="inlineStr">
        <is>
          <t>Jitendra Kumar</t>
        </is>
      </c>
      <c r="F195" s="17" t="inlineStr">
        <is>
          <t>Technology</t>
        </is>
      </c>
      <c r="G195" s="17" t="inlineStr">
        <is>
          <t>Technical Architect</t>
        </is>
      </c>
      <c r="H195" s="17" t="inlineStr">
        <is>
          <t>Employee</t>
        </is>
      </c>
      <c r="I195" s="17" t="inlineStr">
        <is>
          <t>Active</t>
        </is>
      </c>
      <c r="J195" s="118" t="n">
        <v>40751</v>
      </c>
      <c r="K195" s="17" t="inlineStr">
        <is>
          <t>Hemant Karale</t>
        </is>
      </c>
      <c r="L195" s="17" t="inlineStr">
        <is>
          <t>Work From Office - Turbhe</t>
        </is>
      </c>
      <c r="M195" s="67" t="inlineStr">
        <is>
          <t>1 years, 5 months, 0 days</t>
        </is>
      </c>
      <c r="N195" s="68" t="inlineStr">
        <is>
          <t>15 years, 0 months, 29 days</t>
        </is>
      </c>
      <c r="O195" s="68" t="inlineStr">
        <is>
          <t>16 years, 3 months, 24 days</t>
        </is>
      </c>
      <c r="P195" s="68" t="inlineStr">
        <is>
          <t>MCA</t>
        </is>
      </c>
      <c r="Q195" s="68" t="inlineStr">
        <is>
          <t>.NET MVC</t>
        </is>
      </c>
      <c r="R195" s="82" t="n">
        <v>20</v>
      </c>
      <c r="S195" s="83" t="n"/>
      <c r="T195" s="83" t="n"/>
      <c r="U195" s="83" t="n"/>
      <c r="V195" s="83" t="n"/>
      <c r="W195" s="83" t="n"/>
      <c r="X195" s="83" t="inlineStr">
        <is>
          <t>Complexity &amp; Expertise: B2: Runs all technical aspects of a bank XBRL reporting product: requirements,.NET development, delivery, client support → moved down 1
Autonomy &amp; Decision: B2: Decides application enhancements; coordinates a nine-person team; leads client discussions → moved down 1
Accountability &amp; Impact: B2: Accountable for any application failure at client side and project deliverables; team of nine → moved down 0.5
Leadership &amp; Strategy: B2: Coordinates nine direct reports; KRA: develop and mentor technical leaders → moved down 0.5</t>
        </is>
      </c>
      <c r="Y195" s="65" t="n">
        <v>4</v>
      </c>
      <c r="Z195" s="66" t="n"/>
      <c r="AA195" s="66" t="n"/>
      <c r="AB195" s="66" t="n"/>
      <c r="AC195" s="66" t="n"/>
      <c r="AD195" s="66" t="n"/>
      <c r="AE195" s="66" t="n"/>
      <c r="AF195" s="66" t="n"/>
      <c r="AG195" s="66" t="n"/>
      <c r="AH195" s="66" t="inlineStr">
        <is>
          <t>Same as per records</t>
        </is>
      </c>
      <c r="AI195" s="66" t="n"/>
      <c r="AJ195" s="66" t="inlineStr">
        <is>
          <t>Training on the effective utilization of AI tools.</t>
        </is>
      </c>
      <c r="AK195" s="66" t="n"/>
      <c r="AL195" s="66" t="n"/>
      <c r="AM195" s="18"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AN195" s="19"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AO195" s="19"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AP195" s="19" t="n"/>
      <c r="AQ195" s="19" t="n"/>
    </row>
    <row r="196" ht="80" customHeight="1">
      <c r="A196" s="117" t="inlineStr">
        <is>
          <t>◂ Back</t>
        </is>
      </c>
      <c r="B196" s="17" t="inlineStr">
        <is>
          <t>Mapped</t>
        </is>
      </c>
      <c r="C196" s="59" t="inlineStr">
        <is>
          <t>iDEAL</t>
        </is>
      </c>
      <c r="D196" s="17" t="inlineStr">
        <is>
          <t>IRIS1809</t>
        </is>
      </c>
      <c r="E196" s="17" t="inlineStr">
        <is>
          <t>Jignasha Sawla</t>
        </is>
      </c>
      <c r="F196" s="17" t="inlineStr">
        <is>
          <t>Technology</t>
        </is>
      </c>
      <c r="G196" s="17" t="inlineStr">
        <is>
          <t>Database Lead</t>
        </is>
      </c>
      <c r="H196" s="17" t="inlineStr">
        <is>
          <t>Employee</t>
        </is>
      </c>
      <c r="I196" s="17" t="inlineStr">
        <is>
          <t>Active</t>
        </is>
      </c>
      <c r="J196" s="118" t="n">
        <v>43731</v>
      </c>
      <c r="K196" s="17" t="inlineStr">
        <is>
          <t>Jitendra Kumar</t>
        </is>
      </c>
      <c r="L196" s="17" t="inlineStr">
        <is>
          <t>Remote - Mumbai</t>
        </is>
      </c>
      <c r="M196" s="67" t="inlineStr">
        <is>
          <t>10 years, 0 months, 0 days</t>
        </is>
      </c>
      <c r="N196" s="68" t="inlineStr">
        <is>
          <t>6 years, 11 months, 2 days</t>
        </is>
      </c>
      <c r="O196" s="68" t="inlineStr">
        <is>
          <t>16 years, 8 months, 28 days</t>
        </is>
      </c>
      <c r="P196" s="68" t="inlineStr">
        <is>
          <t>B.E</t>
        </is>
      </c>
      <c r="Q196" s="68" t="inlineStr">
        <is>
          <t>SQL</t>
        </is>
      </c>
      <c r="R196" s="82" t="n">
        <v>20</v>
      </c>
      <c r="S196" s="83" t="n"/>
      <c r="T196" s="83" t="n"/>
      <c r="U196" s="83" t="n"/>
      <c r="V196" s="83" t="n"/>
      <c r="W196" s="83" t="n"/>
      <c r="X196" s="83" t="inlineStr">
        <is>
          <t>Complexity &amp; Expertise: A3: Database development of procedures and functions, ETL tools, resolves production database issues → moved down 0.5
Autonomy &amp; Decision: A3: Independently decides how to resolve database issues → moved down 0.5
Accountability &amp; Impact: A3: Accountable for any database issues, including out-of-hours production fixes → moved down 0.2
Leadership &amp; Strategy: A3: Manages tasks and status of the team; 1 direct report → moved down 0.5</t>
        </is>
      </c>
      <c r="Y196" s="65" t="n">
        <v>2</v>
      </c>
      <c r="Z196" s="66" t="n">
        <v>2</v>
      </c>
      <c r="AA196" s="66" t="inlineStr">
        <is>
          <t>Low</t>
        </is>
      </c>
      <c r="AB196" s="66" t="inlineStr">
        <is>
          <t>Performance Risk</t>
        </is>
      </c>
      <c r="AC196" s="66" t="inlineStr">
        <is>
          <t>Not Ready</t>
        </is>
      </c>
      <c r="AD196" s="66" t="inlineStr">
        <is>
          <t>No</t>
        </is>
      </c>
      <c r="AE196" s="66" t="inlineStr">
        <is>
          <t>No</t>
        </is>
      </c>
      <c r="AF196" s="66" t="n"/>
      <c r="AG196" s="66" t="n"/>
      <c r="AH196" s="66" t="inlineStr">
        <is>
          <t>Same as per records</t>
        </is>
      </c>
      <c r="AI196" s="66" t="n"/>
      <c r="AJ196" s="66" t="inlineStr">
        <is>
          <t>Training on the effective utilization of AI tools.</t>
        </is>
      </c>
      <c r="AK196" s="66" t="n"/>
      <c r="AL196" s="66" t="n"/>
      <c r="AM196" s="18"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AN196" s="19"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AO196" s="19" t="inlineStr">
        <is>
          <t>Focused on delivering reliable, scalable, and optimized solutions while also aiming to enhance team productivity, adopt AI-driven development practices, and continuously upskill in ETL and BI tools like Apache Hop.</t>
        </is>
      </c>
      <c r="AP196" s="19" t="n"/>
      <c r="AQ196" s="19" t="n"/>
    </row>
    <row r="197" ht="80" customHeight="1">
      <c r="A197" s="117" t="inlineStr">
        <is>
          <t>◂ Back</t>
        </is>
      </c>
      <c r="B197" s="17" t="inlineStr">
        <is>
          <t>Mapped</t>
        </is>
      </c>
      <c r="C197" s="59" t="inlineStr">
        <is>
          <t>iDEAL</t>
        </is>
      </c>
      <c r="D197" s="17" t="inlineStr">
        <is>
          <t>IRIS1858</t>
        </is>
      </c>
      <c r="E197" s="17" t="inlineStr">
        <is>
          <t>Prasad Bhoite</t>
        </is>
      </c>
      <c r="F197" s="17" t="inlineStr">
        <is>
          <t>Technology</t>
        </is>
      </c>
      <c r="G197" s="17" t="inlineStr">
        <is>
          <t>Software Engineer</t>
        </is>
      </c>
      <c r="H197" s="17" t="inlineStr">
        <is>
          <t>Employee</t>
        </is>
      </c>
      <c r="I197" s="17" t="inlineStr">
        <is>
          <t>Active</t>
        </is>
      </c>
      <c r="J197" s="118" t="n">
        <v>43983</v>
      </c>
      <c r="K197" s="17" t="inlineStr">
        <is>
          <t>Jignasha Sawla</t>
        </is>
      </c>
      <c r="L197" s="17" t="inlineStr">
        <is>
          <t>Remote- Outside Mumbai</t>
        </is>
      </c>
      <c r="M197" s="67" t="inlineStr">
        <is>
          <t>0 years, 7 months, 4 days</t>
        </is>
      </c>
      <c r="N197" s="68" t="inlineStr">
        <is>
          <t>6 years, 2 months, 24 days</t>
        </is>
      </c>
      <c r="O197" s="68" t="inlineStr">
        <is>
          <t>6 years, 7 months, 23 days</t>
        </is>
      </c>
      <c r="P197" s="68" t="inlineStr">
        <is>
          <t>BCA</t>
        </is>
      </c>
      <c r="Q197" s="68" t="inlineStr">
        <is>
          <t>Java</t>
        </is>
      </c>
      <c r="R197" s="82" t="n">
        <v>20</v>
      </c>
      <c r="S197" s="83" t="n"/>
      <c r="T197" s="83" t="n"/>
      <c r="U197" s="83" t="n"/>
      <c r="V197" s="83" t="n"/>
      <c r="W197" s="83" t="n"/>
      <c r="X197" s="83" t="inlineStr">
        <is>
          <t>Complexity &amp; Expertise: A3: Data models, stored procedures, query optimisation, performance monitoring and production issue support → moved up 0.5
Autonomy &amp; Decision: A2: own survey / KRA answers · summarised by the rater; not quoted → matches the start
Accountability &amp; Impact: A3: Data integrity and database performance; errors cause downtime or reporting issues → moved up 0.5
Leadership &amp; Strategy: A1: No guidance of others described → matches the start</t>
        </is>
      </c>
      <c r="Y197" s="65" t="n">
        <v>3</v>
      </c>
      <c r="Z197" s="66" t="n">
        <v>3</v>
      </c>
      <c r="AA197" s="66" t="inlineStr">
        <is>
          <t>Medium</t>
        </is>
      </c>
      <c r="AB197" s="66" t="inlineStr">
        <is>
          <t>Emerging Talent</t>
        </is>
      </c>
      <c r="AC197" s="66" t="inlineStr">
        <is>
          <t>Not Ready</t>
        </is>
      </c>
      <c r="AD197" s="66" t="inlineStr">
        <is>
          <t>No</t>
        </is>
      </c>
      <c r="AE197" s="66" t="inlineStr">
        <is>
          <t>Yes</t>
        </is>
      </c>
      <c r="AF197" s="66" t="n"/>
      <c r="AG197" s="66" t="n"/>
      <c r="AH197" s="66" t="inlineStr">
        <is>
          <t>Same as per records</t>
        </is>
      </c>
      <c r="AI197" s="66" t="n"/>
      <c r="AJ197" s="66" t="inlineStr">
        <is>
          <t>Training on the effective utilization of AI tools.</t>
        </is>
      </c>
      <c r="AK197" s="66" t="n"/>
      <c r="AL197" s="66" t="n"/>
      <c r="AM197" s="18"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AN197" s="19"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AO197" s="19"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AP197" s="19" t="n"/>
      <c r="AQ197" s="19" t="n"/>
    </row>
    <row r="198" ht="80" customHeight="1">
      <c r="A198" s="117" t="inlineStr">
        <is>
          <t>◂ Back</t>
        </is>
      </c>
      <c r="B198" s="17" t="inlineStr">
        <is>
          <t>Mapped</t>
        </is>
      </c>
      <c r="C198" s="59" t="inlineStr">
        <is>
          <t>iDEAL</t>
        </is>
      </c>
      <c r="D198" s="17" t="inlineStr">
        <is>
          <t>IRIS2052</t>
        </is>
      </c>
      <c r="E198" s="17" t="inlineStr">
        <is>
          <t>Akshata Sabale</t>
        </is>
      </c>
      <c r="F198" s="17" t="inlineStr">
        <is>
          <t>Technology</t>
        </is>
      </c>
      <c r="G198" s="17" t="inlineStr">
        <is>
          <t>Software Engineer</t>
        </is>
      </c>
      <c r="H198" s="17" t="inlineStr">
        <is>
          <t>Employee</t>
        </is>
      </c>
      <c r="I198" s="17" t="inlineStr">
        <is>
          <t>Active</t>
        </is>
      </c>
      <c r="J198" s="118" t="n">
        <v>44774</v>
      </c>
      <c r="K198" s="17" t="inlineStr">
        <is>
          <t>Jitendra Kumar</t>
        </is>
      </c>
      <c r="L198" s="17" t="inlineStr">
        <is>
          <t>Remote- Outside Mumbai</t>
        </is>
      </c>
      <c r="M198" s="67" t="inlineStr">
        <is>
          <t>1 years, 0 months, 0 days</t>
        </is>
      </c>
      <c r="N198" s="68" t="inlineStr">
        <is>
          <t>4 years, 0 months, 24 days</t>
        </is>
      </c>
      <c r="O198" s="68" t="inlineStr">
        <is>
          <t>4 years, 10 months, 19 days</t>
        </is>
      </c>
      <c r="P198" s="68" t="inlineStr">
        <is>
          <t>B.E</t>
        </is>
      </c>
      <c r="Q198" s="68" t="inlineStr">
        <is>
          <t>.NET MVC</t>
        </is>
      </c>
      <c r="R198" s="82" t="n">
        <v>20</v>
      </c>
      <c r="S198" s="83" t="n"/>
      <c r="T198" s="83" t="n"/>
      <c r="U198" s="83" t="n"/>
      <c r="V198" s="83" t="n"/>
      <c r="W198" s="83" t="n"/>
      <c r="X198" s="83" t="inlineStr">
        <is>
          <t>Complexity &amp; Expertise: A3: New features, bug fixes, code review, live-issue debugging, report development, unit testing on RPT application → moved up 0.5
Autonomy &amp; Decision: A2: Only 'code implementation' given as independent decision → matches the start
Accountability &amp; Impact: A3: Code he ships to production; breakage means urgent fix by him → moved up 0.5
Leadership &amp; Strategy: A1: Reviews code but no guidance of others described → matches the start</t>
        </is>
      </c>
      <c r="Y198" s="65" t="n">
        <v>3</v>
      </c>
      <c r="Z198" s="66" t="n">
        <v>3</v>
      </c>
      <c r="AA198" s="66" t="inlineStr">
        <is>
          <t>Medium</t>
        </is>
      </c>
      <c r="AB198" s="66" t="inlineStr">
        <is>
          <t>Core Contributor</t>
        </is>
      </c>
      <c r="AC198" s="66" t="inlineStr">
        <is>
          <t>Not Ready</t>
        </is>
      </c>
      <c r="AD198" s="66" t="inlineStr">
        <is>
          <t>No</t>
        </is>
      </c>
      <c r="AE198" s="66" t="inlineStr">
        <is>
          <t>No</t>
        </is>
      </c>
      <c r="AF198" s="66" t="n"/>
      <c r="AG198" s="66" t="n"/>
      <c r="AH198" s="66" t="inlineStr">
        <is>
          <t>Same as per records</t>
        </is>
      </c>
      <c r="AI198" s="66" t="n"/>
      <c r="AJ198" s="66" t="inlineStr">
        <is>
          <t>XBRL Training, Training on the effective utilization of AI tools.</t>
        </is>
      </c>
      <c r="AK198" s="66" t="n"/>
      <c r="AL198" s="66" t="n"/>
      <c r="AM198" s="18"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AN198" s="19"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AO198" s="19"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AP198" s="19" t="n"/>
      <c r="AQ198" s="19" t="n"/>
    </row>
    <row r="199" ht="80" customHeight="1">
      <c r="A199" s="117" t="inlineStr">
        <is>
          <t>◂ Back</t>
        </is>
      </c>
      <c r="B199" s="17" t="inlineStr">
        <is>
          <t>Mapped</t>
        </is>
      </c>
      <c r="C199" s="59" t="inlineStr">
        <is>
          <t>iDEAL</t>
        </is>
      </c>
      <c r="D199" s="17" t="inlineStr">
        <is>
          <t>IRIS1922</t>
        </is>
      </c>
      <c r="E199" s="17" t="inlineStr">
        <is>
          <t>H Marenna</t>
        </is>
      </c>
      <c r="F199" s="17" t="inlineStr">
        <is>
          <t>Technology</t>
        </is>
      </c>
      <c r="G199" s="17" t="inlineStr">
        <is>
          <t>Senior Software Engineer</t>
        </is>
      </c>
      <c r="H199" s="17" t="inlineStr">
        <is>
          <t>Employee</t>
        </is>
      </c>
      <c r="I199" s="17" t="inlineStr">
        <is>
          <t>Active</t>
        </is>
      </c>
      <c r="J199" s="118" t="n">
        <v>44375</v>
      </c>
      <c r="K199" s="17" t="inlineStr">
        <is>
          <t>Jitendra Kumar</t>
        </is>
      </c>
      <c r="L199" s="17" t="inlineStr">
        <is>
          <t>Hybrid</t>
        </is>
      </c>
      <c r="M199" s="67" t="inlineStr">
        <is>
          <t>4 years, 0 months, 0 days</t>
        </is>
      </c>
      <c r="N199" s="68" t="inlineStr">
        <is>
          <t>5 years, 1 months, 28 days</t>
        </is>
      </c>
      <c r="O199" s="68" t="inlineStr">
        <is>
          <t>8 years, 11 months, 23 days</t>
        </is>
      </c>
      <c r="P199" s="68" t="inlineStr">
        <is>
          <t>B.Tech</t>
        </is>
      </c>
      <c r="Q199" s="68" t="inlineStr">
        <is>
          <t>Talend</t>
        </is>
      </c>
      <c r="R199" s="82" t="n">
        <v>20</v>
      </c>
      <c r="S199" s="83" t="n"/>
      <c r="T199" s="83" t="n"/>
      <c r="U199" s="83" t="n"/>
      <c r="V199" s="83" t="n"/>
      <c r="W199" s="83" t="n"/>
      <c r="X199" s="83" t="inlineStr">
        <is>
          <t>Complexity &amp; Expertise: A2: Database / ETL issue resolution on assigned work; no harder cases described → moved down 0.5
Autonomy &amp; Decision: A2: Only says troubleshooting issues is done independently → moved down 0.5
Accountability &amp; Impact: A2: own survey / KRA answers · summarised by the rater; not quoted → moved down 0.5
Leadership &amp; Strategy: A1: No guiding or reviewing of others described → moved down 0.5</t>
        </is>
      </c>
      <c r="Y199" s="65" t="n">
        <v>2</v>
      </c>
      <c r="Z199" s="66" t="n">
        <v>2</v>
      </c>
      <c r="AA199" s="66" t="inlineStr">
        <is>
          <t>Low</t>
        </is>
      </c>
      <c r="AB199" s="66" t="inlineStr">
        <is>
          <t>Reliable Specialist</t>
        </is>
      </c>
      <c r="AC199" s="66" t="inlineStr">
        <is>
          <t>Not Ready</t>
        </is>
      </c>
      <c r="AD199" s="66" t="inlineStr">
        <is>
          <t>No</t>
        </is>
      </c>
      <c r="AE199" s="66" t="inlineStr">
        <is>
          <t>No</t>
        </is>
      </c>
      <c r="AF199" s="66" t="n"/>
      <c r="AG199" s="66" t="n"/>
      <c r="AH199" s="66" t="inlineStr">
        <is>
          <t>Same as per records</t>
        </is>
      </c>
      <c r="AI199" s="66" t="n"/>
      <c r="AJ199" s="66" t="inlineStr">
        <is>
          <t>Training on the effective utilization of AI tools.</t>
        </is>
      </c>
      <c r="AK199" s="66" t="n"/>
      <c r="AL199" s="66" t="n"/>
      <c r="AM199" s="18"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AN199" s="19" t="inlineStr">
        <is>
          <t>1.Translate business requirements into end-to-end database solutions, including schema design and development</t>
        </is>
      </c>
      <c r="AO199" s="19"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AP199" s="19" t="n"/>
      <c r="AQ199" s="19" t="n"/>
    </row>
    <row r="200" ht="80" customHeight="1">
      <c r="A200" s="117" t="inlineStr">
        <is>
          <t>◂ Back</t>
        </is>
      </c>
      <c r="B200" s="17" t="inlineStr">
        <is>
          <t>Mapped</t>
        </is>
      </c>
      <c r="C200" s="59" t="inlineStr">
        <is>
          <t>iDEAL</t>
        </is>
      </c>
      <c r="D200" s="17" t="inlineStr">
        <is>
          <t>IRIS2530</t>
        </is>
      </c>
      <c r="E200" s="17" t="inlineStr">
        <is>
          <t>Jay Gudhka</t>
        </is>
      </c>
      <c r="F200" s="17" t="inlineStr">
        <is>
          <t>Technology</t>
        </is>
      </c>
      <c r="G200" s="17" t="inlineStr">
        <is>
          <t>Senior Software Engineer</t>
        </is>
      </c>
      <c r="H200" s="17" t="inlineStr">
        <is>
          <t>Employee</t>
        </is>
      </c>
      <c r="I200" s="17" t="inlineStr">
        <is>
          <t>Active</t>
        </is>
      </c>
      <c r="J200" s="118" t="n">
        <v>46153</v>
      </c>
      <c r="K200" s="17" t="inlineStr">
        <is>
          <t>Jitendra Kumar</t>
        </is>
      </c>
      <c r="L200" s="17" t="inlineStr">
        <is>
          <t>Work From Office - Turbhe</t>
        </is>
      </c>
      <c r="M200" s="67" t="inlineStr">
        <is>
          <t>6 years, 9 months, 0 days</t>
        </is>
      </c>
      <c r="N200" s="68" t="inlineStr">
        <is>
          <t>0 years, 3 months, 14 days</t>
        </is>
      </c>
      <c r="O200" s="68" t="inlineStr">
        <is>
          <t>6 years, 10 months, 9 days</t>
        </is>
      </c>
      <c r="P200" s="68" t="inlineStr">
        <is>
          <t>B.E</t>
        </is>
      </c>
      <c r="Q200" s="68" t="inlineStr">
        <is>
          <t>.NET MVC + Angular</t>
        </is>
      </c>
      <c r="R200" s="82" t="n">
        <v>20</v>
      </c>
      <c r="S200" s="83" t="n"/>
      <c r="T200" s="83" t="n"/>
      <c r="U200" s="83" t="n"/>
      <c r="V200" s="83" t="n"/>
      <c r="W200" s="83" t="n"/>
      <c r="X200" s="83" t="inlineStr">
        <is>
          <t>Complexity &amp; Expertise: B1: Full-stack development, API design and RAG/LLM integration with no established internal process → moved up 0.5
Autonomy &amp; Decision: A3: Makes the tech and design choices on what is built → matches the start
Accountability &amp; Impact: A3: own survey / KRA answers · summarised by the rater; not quoted → matches the start
Leadership &amp; Strategy: A3: Mentoring is a listed responsibility; KRA includes training the team on AI coding → moved up 0.5</t>
        </is>
      </c>
      <c r="Y200" s="65" t="n">
        <v>3</v>
      </c>
      <c r="Z200" s="66" t="n">
        <v>3</v>
      </c>
      <c r="AA200" s="66" t="inlineStr">
        <is>
          <t>Medium</t>
        </is>
      </c>
      <c r="AB200" s="66" t="inlineStr">
        <is>
          <t>Emerging Talent</t>
        </is>
      </c>
      <c r="AC200" s="66" t="inlineStr">
        <is>
          <t>Ready in 12 Months</t>
        </is>
      </c>
      <c r="AD200" s="66" t="inlineStr">
        <is>
          <t>No</t>
        </is>
      </c>
      <c r="AE200" s="66" t="inlineStr">
        <is>
          <t>No</t>
        </is>
      </c>
      <c r="AF200" s="66" t="n"/>
      <c r="AG200" s="66" t="n"/>
      <c r="AH200" s="66" t="inlineStr">
        <is>
          <t>Same as per records</t>
        </is>
      </c>
      <c r="AI200" s="66" t="n"/>
      <c r="AJ200" s="66" t="inlineStr">
        <is>
          <t>XBRL Training, Training on the effective utilization of AI tools.</t>
        </is>
      </c>
      <c r="AK200" s="66" t="n"/>
      <c r="AL200" s="66" t="n"/>
      <c r="AM200" s="18"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AN200" s="19" t="inlineStr">
        <is>
          <t>Guide and deliver the AI chatbot integration
Lead and deliver the RPT solution
Deliver XBRL TableLink for Europe &amp; Qatar taxonomies</t>
        </is>
      </c>
      <c r="AO200" s="19"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AP200" s="19" t="n"/>
      <c r="AQ200" s="19" t="n"/>
    </row>
    <row r="201" ht="80" customHeight="1">
      <c r="A201" s="117" t="inlineStr">
        <is>
          <t>◂ Back</t>
        </is>
      </c>
      <c r="B201" s="17" t="inlineStr">
        <is>
          <t>Mapped</t>
        </is>
      </c>
      <c r="C201" s="59" t="inlineStr">
        <is>
          <t>iDEAL</t>
        </is>
      </c>
      <c r="D201" s="17" t="inlineStr">
        <is>
          <t>IRIS2260</t>
        </is>
      </c>
      <c r="E201" s="17" t="inlineStr">
        <is>
          <t>Pratik Ekhande</t>
        </is>
      </c>
      <c r="F201" s="17" t="inlineStr">
        <is>
          <t>Technology</t>
        </is>
      </c>
      <c r="G201" s="17" t="inlineStr">
        <is>
          <t>Software Engineer</t>
        </is>
      </c>
      <c r="H201" s="17" t="inlineStr">
        <is>
          <t>Employee</t>
        </is>
      </c>
      <c r="I201" s="17" t="inlineStr">
        <is>
          <t>Active</t>
        </is>
      </c>
      <c r="J201" s="118" t="n">
        <v>45446</v>
      </c>
      <c r="K201" s="17" t="inlineStr">
        <is>
          <t>Jitendra Kumar</t>
        </is>
      </c>
      <c r="L201" s="17" t="inlineStr">
        <is>
          <t>Work From Office - Turbhe</t>
        </is>
      </c>
      <c r="M201" s="67" t="inlineStr">
        <is>
          <t>0 years, 0 months, 0 days</t>
        </is>
      </c>
      <c r="N201" s="68" t="inlineStr">
        <is>
          <t>2 years, 2 months, 22 days</t>
        </is>
      </c>
      <c r="O201" s="68" t="inlineStr">
        <is>
          <t>2 years, 0 months, 17 days</t>
        </is>
      </c>
      <c r="P201" s="68" t="inlineStr">
        <is>
          <t>B.E</t>
        </is>
      </c>
      <c r="Q201" s="68" t="inlineStr">
        <is>
          <t>.NET MVC</t>
        </is>
      </c>
      <c r="R201" s="82" t="n">
        <v>20</v>
      </c>
      <c r="S201" s="83" t="n"/>
      <c r="T201" s="83" t="n"/>
      <c r="U201" s="83" t="n"/>
      <c r="V201" s="83" t="n"/>
      <c r="W201" s="83" t="n"/>
      <c r="X201" s="83" t="inlineStr">
        <is>
          <t>Complexity &amp; Expertise: A2:.NET Core development from requirements; asks experienced seniors for review → matches the start
Autonomy &amp; Decision: A2: Decides prerequisites / BRD design; relies on senior review → matches the start
Accountability &amp; Impact: A3: Module flow errors produce improper instances and entity filing issues → moved up 0.5
Leadership &amp; Strategy: A1: No guidance of others described → matches the start</t>
        </is>
      </c>
      <c r="Y201" s="65" t="n">
        <v>4</v>
      </c>
      <c r="Z201" s="66" t="n">
        <v>4</v>
      </c>
      <c r="AA201" s="66" t="inlineStr">
        <is>
          <t>High</t>
        </is>
      </c>
      <c r="AB201" s="66" t="inlineStr">
        <is>
          <t>Emerging Talent</t>
        </is>
      </c>
      <c r="AC201" s="66" t="inlineStr">
        <is>
          <t>Not Ready</t>
        </is>
      </c>
      <c r="AD201" s="66" t="inlineStr">
        <is>
          <t>No</t>
        </is>
      </c>
      <c r="AE201" s="66" t="inlineStr">
        <is>
          <t>Yes</t>
        </is>
      </c>
      <c r="AF201" s="66" t="n"/>
      <c r="AG201" s="66" t="n"/>
      <c r="AH201" s="66" t="inlineStr">
        <is>
          <t>Same as per records</t>
        </is>
      </c>
      <c r="AI201" s="66" t="n"/>
      <c r="AJ201" s="66" t="inlineStr">
        <is>
          <t>XBRL Training, Training on the effective utilization of AI tools.</t>
        </is>
      </c>
      <c r="AK201" s="66" t="n"/>
      <c r="AL201" s="66" t="n"/>
      <c r="AM201" s="18"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AN201" s="19"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AO201" s="19"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in.NET Minimal APIs, Native OpenAPI support, Swagger/OpenAPI, ASP.NET Identity, JWT-based authentication, Role-Based Access Control · RBAC, and modern authorization standards.
6. To adapt to the latest features introduced in.NET 8 and.NET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AP201" s="19" t="n"/>
      <c r="AQ201" s="19" t="n"/>
    </row>
    <row r="202" ht="80" customHeight="1">
      <c r="A202" s="117" t="inlineStr">
        <is>
          <t>◂ Back</t>
        </is>
      </c>
      <c r="B202" s="17" t="inlineStr">
        <is>
          <t>Mapped</t>
        </is>
      </c>
      <c r="C202" s="59" t="inlineStr">
        <is>
          <t>iDEAL</t>
        </is>
      </c>
      <c r="D202" s="17" t="inlineStr">
        <is>
          <t>IRIS2038</t>
        </is>
      </c>
      <c r="E202" s="17" t="inlineStr">
        <is>
          <t>Swapnil Shirke</t>
        </is>
      </c>
      <c r="F202" s="17" t="inlineStr">
        <is>
          <t>Technology</t>
        </is>
      </c>
      <c r="G202" s="17" t="inlineStr">
        <is>
          <t>Software Engineer</t>
        </is>
      </c>
      <c r="H202" s="17" t="inlineStr">
        <is>
          <t>Employee</t>
        </is>
      </c>
      <c r="I202" s="17" t="inlineStr">
        <is>
          <t>Active</t>
        </is>
      </c>
      <c r="J202" s="118" t="n">
        <v>44754</v>
      </c>
      <c r="K202" s="17" t="inlineStr">
        <is>
          <t>Jitendra Kumar</t>
        </is>
      </c>
      <c r="L202" s="17" t="inlineStr">
        <is>
          <t>Remote- Outside Mumbai</t>
        </is>
      </c>
      <c r="M202" s="67" t="inlineStr">
        <is>
          <t>0 years, 0 months, 0 days</t>
        </is>
      </c>
      <c r="N202" s="68" t="inlineStr">
        <is>
          <t>4 years, 1 months, 13 days</t>
        </is>
      </c>
      <c r="O202" s="68" t="inlineStr">
        <is>
          <t>3 years, 11 months, 8 days</t>
        </is>
      </c>
      <c r="P202" s="68" t="inlineStr">
        <is>
          <t>B.E</t>
        </is>
      </c>
      <c r="Q202" s="68" t="inlineStr">
        <is>
          <t>.NET MVC</t>
        </is>
      </c>
      <c r="R202" s="82" t="n">
        <v>20</v>
      </c>
      <c r="S202" s="83" t="n"/>
      <c r="T202" s="83" t="n"/>
      <c r="U202" s="83" t="n"/>
      <c r="V202" s="83" t="n"/>
      <c r="W202" s="83" t="n"/>
      <c r="X202" s="83" t="n"/>
      <c r="Y202" s="65" t="n">
        <v>5</v>
      </c>
      <c r="Z202" s="66" t="n">
        <v>5</v>
      </c>
      <c r="AA202" s="66" t="inlineStr">
        <is>
          <t>High</t>
        </is>
      </c>
      <c r="AB202" s="66" t="inlineStr">
        <is>
          <t>High Impact / Growth Talent</t>
        </is>
      </c>
      <c r="AC202" s="66" t="inlineStr">
        <is>
          <t>Ready Now</t>
        </is>
      </c>
      <c r="AD202" s="66" t="inlineStr">
        <is>
          <t>No</t>
        </is>
      </c>
      <c r="AE202" s="66" t="inlineStr">
        <is>
          <t>Yes</t>
        </is>
      </c>
      <c r="AF202" s="66" t="n"/>
      <c r="AG202" s="66" t="n"/>
      <c r="AH202" s="66" t="inlineStr">
        <is>
          <t>Same as per records</t>
        </is>
      </c>
      <c r="AI202" s="66" t="inlineStr">
        <is>
          <t>Carries manager responsibility on a non-lead title – align title/grade to people-management scope</t>
        </is>
      </c>
      <c r="AJ202" s="66" t="inlineStr">
        <is>
          <t>XBRL Training, Training on the effective utilization of AI tools.</t>
        </is>
      </c>
      <c r="AK202" s="66" t="inlineStr">
        <is>
          <t>Advanced System Design &amp; Software Architecture:
1 - Microservices Architecture
2 - Design Patterns and SOLID Principles
3 - Scalable Application Design
4 - Distributed Systems Fundamentals</t>
        </is>
      </c>
      <c r="AL202" s="66" t="n"/>
      <c r="AM202" s="18"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AN202" s="19"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AO202" s="19"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AP202" s="19" t="n"/>
      <c r="AQ202" s="19" t="n"/>
    </row>
    <row r="203" ht="80" customHeight="1">
      <c r="A203" s="117" t="inlineStr">
        <is>
          <t>◂ Back</t>
        </is>
      </c>
      <c r="B203" s="17" t="inlineStr">
        <is>
          <t>Mapped</t>
        </is>
      </c>
      <c r="C203" s="59" t="inlineStr">
        <is>
          <t>iDEAL</t>
        </is>
      </c>
      <c r="D203" s="17" t="inlineStr">
        <is>
          <t>IRIS2426</t>
        </is>
      </c>
      <c r="E203" s="17" t="inlineStr">
        <is>
          <t>Abhay Pandey</t>
        </is>
      </c>
      <c r="F203" s="17" t="inlineStr">
        <is>
          <t>Technology</t>
        </is>
      </c>
      <c r="G203" s="17" t="inlineStr">
        <is>
          <t>Trainee Software Engineer</t>
        </is>
      </c>
      <c r="H203" s="17" t="inlineStr">
        <is>
          <t>Employee</t>
        </is>
      </c>
      <c r="I203" s="17" t="inlineStr">
        <is>
          <t>Active</t>
        </is>
      </c>
      <c r="J203" s="118" t="n">
        <v>45894</v>
      </c>
      <c r="K203" s="17" t="inlineStr">
        <is>
          <t>Swapnil Shirke</t>
        </is>
      </c>
      <c r="L203" s="17" t="inlineStr">
        <is>
          <t>Work From Office - Turbhe</t>
        </is>
      </c>
      <c r="M203" s="67" t="inlineStr">
        <is>
          <t>0 years, 0 months, 0 days</t>
        </is>
      </c>
      <c r="N203" s="68" t="inlineStr">
        <is>
          <t>1 years, 0 months, 0 days</t>
        </is>
      </c>
      <c r="O203" s="68" t="inlineStr">
        <is>
          <t>0 years, 9 months, 26 days</t>
        </is>
      </c>
      <c r="P203" s="68" t="inlineStr">
        <is>
          <t>B.E</t>
        </is>
      </c>
      <c r="Q203" s="68" t="inlineStr">
        <is>
          <t>.NET MVC</t>
        </is>
      </c>
      <c r="R203" s="82" t="n">
        <v>20</v>
      </c>
      <c r="S203" s="83" t="n"/>
      <c r="T203" s="83" t="n"/>
      <c r="U203" s="83" t="n"/>
      <c r="V203" s="83" t="n"/>
      <c r="W203" s="83" t="n"/>
      <c r="X203" s="83" t="n"/>
      <c r="Y203" s="65" t="n">
        <v>3</v>
      </c>
      <c r="Z203" s="66" t="n">
        <v>3</v>
      </c>
      <c r="AA203" s="66" t="inlineStr">
        <is>
          <t>Medium</t>
        </is>
      </c>
      <c r="AB203" s="66" t="inlineStr">
        <is>
          <t>Core Contributor</t>
        </is>
      </c>
      <c r="AC203" s="66" t="inlineStr">
        <is>
          <t>Not Ready</t>
        </is>
      </c>
      <c r="AD203" s="66" t="inlineStr">
        <is>
          <t>No</t>
        </is>
      </c>
      <c r="AE203" s="66" t="inlineStr">
        <is>
          <t>No</t>
        </is>
      </c>
      <c r="AF203" s="66" t="n"/>
      <c r="AG203" s="66" t="n"/>
      <c r="AH203" s="66" t="inlineStr">
        <is>
          <t>Same as per records</t>
        </is>
      </c>
      <c r="AI203" s="66" t="n"/>
      <c r="AJ203" s="66" t="inlineStr">
        <is>
          <t>XBRL Training, Training on the effective utilization of AI tools.</t>
        </is>
      </c>
      <c r="AK203" s="66" t="n"/>
      <c r="AL203" s="66" t="n"/>
      <c r="AM203" s="18"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AN203" s="19"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AO203" s="19"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AP203" s="19" t="n"/>
      <c r="AQ203" s="19" t="n"/>
    </row>
    <row r="204" ht="80" customHeight="1">
      <c r="A204" s="117" t="inlineStr">
        <is>
          <t>◂ Back</t>
        </is>
      </c>
      <c r="B204" s="17" t="inlineStr">
        <is>
          <t>Mapped</t>
        </is>
      </c>
      <c r="C204" s="59" t="inlineStr">
        <is>
          <t>iDEAL</t>
        </is>
      </c>
      <c r="D204" s="17" t="inlineStr">
        <is>
          <t>IRIS2427</t>
        </is>
      </c>
      <c r="E204" s="17" t="inlineStr">
        <is>
          <t>Sumeet Laxman Kurdia</t>
        </is>
      </c>
      <c r="F204" s="17" t="inlineStr">
        <is>
          <t>Technology</t>
        </is>
      </c>
      <c r="G204" s="17" t="inlineStr">
        <is>
          <t>Trainee Software Engineer</t>
        </is>
      </c>
      <c r="H204" s="17" t="inlineStr">
        <is>
          <t>Employee</t>
        </is>
      </c>
      <c r="I204" s="17" t="inlineStr">
        <is>
          <t>Active</t>
        </is>
      </c>
      <c r="J204" s="118" t="n">
        <v>45894</v>
      </c>
      <c r="K204" s="17" t="inlineStr">
        <is>
          <t>Swapnil Shirke</t>
        </is>
      </c>
      <c r="L204" s="17" t="inlineStr">
        <is>
          <t>Work From Office - Turbhe</t>
        </is>
      </c>
      <c r="M204" s="67" t="inlineStr">
        <is>
          <t>0 years, 9 months, 0 days</t>
        </is>
      </c>
      <c r="N204" s="68" t="inlineStr">
        <is>
          <t>1 years, 0 months, 0 days</t>
        </is>
      </c>
      <c r="O204" s="68" t="inlineStr">
        <is>
          <t>1 years, 6 months, 26 days</t>
        </is>
      </c>
      <c r="P204" s="68" t="inlineStr">
        <is>
          <t>B.Sc</t>
        </is>
      </c>
      <c r="Q204" s="68" t="inlineStr">
        <is>
          <t>.NET MVC</t>
        </is>
      </c>
      <c r="R204" s="82" t="n">
        <v>20</v>
      </c>
      <c r="S204" s="83" t="n"/>
      <c r="T204" s="83" t="n"/>
      <c r="U204" s="83" t="n"/>
      <c r="V204" s="83" t="n"/>
      <c r="W204" s="83" t="n"/>
      <c r="X204" s="83" t="inlineStr">
        <is>
          <t>Complexity &amp; Expertise: A2: ASP.NET MVC development and bug fixing with Excel/XML/Oracle integrations for financial reporting → moved up 0.5
Autonomy &amp; Decision: A2: Only 'technical analysis' named → moved up 0.5
Accountability &amp; Impact: A2: Quality of own features and fixes; errors cause incorrect data and bugs → moved up 0.5
Leadership &amp; Strategy: A1: None described → matches the start</t>
        </is>
      </c>
      <c r="Y204" s="65" t="n">
        <v>3</v>
      </c>
      <c r="Z204" s="66" t="n">
        <v>3</v>
      </c>
      <c r="AA204" s="66" t="inlineStr">
        <is>
          <t>Medium</t>
        </is>
      </c>
      <c r="AB204" s="66" t="inlineStr">
        <is>
          <t>Core Contributor</t>
        </is>
      </c>
      <c r="AC204" s="66" t="inlineStr">
        <is>
          <t>Not Ready</t>
        </is>
      </c>
      <c r="AD204" s="66" t="inlineStr">
        <is>
          <t>No</t>
        </is>
      </c>
      <c r="AE204" s="66" t="inlineStr">
        <is>
          <t>No</t>
        </is>
      </c>
      <c r="AF204" s="66" t="n"/>
      <c r="AG204" s="66" t="n"/>
      <c r="AH204" s="66" t="inlineStr">
        <is>
          <t>Same as per records</t>
        </is>
      </c>
      <c r="AI204" s="66" t="n"/>
      <c r="AJ204" s="66" t="inlineStr">
        <is>
          <t>XBRL Training, Training on the effective utilization of AI tools.</t>
        </is>
      </c>
      <c r="AK204" s="66" t="n"/>
      <c r="AL204" s="66" t="n"/>
      <c r="AM204" s="18"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AN204" s="19"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AO204" s="19"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AP204" s="19" t="n"/>
      <c r="AQ204" s="19" t="n"/>
    </row>
    <row r="205" ht="80" customHeight="1">
      <c r="A205" s="117" t="inlineStr">
        <is>
          <t>◂ Back</t>
        </is>
      </c>
      <c r="B205" s="17" t="inlineStr">
        <is>
          <t>Mapped</t>
        </is>
      </c>
      <c r="C205" s="59" t="inlineStr">
        <is>
          <t>iDEAL</t>
        </is>
      </c>
      <c r="D205" s="17" t="inlineStr">
        <is>
          <t>IRIS2538</t>
        </is>
      </c>
      <c r="E205" s="17" t="inlineStr">
        <is>
          <t>Atharv Sameer Shevade</t>
        </is>
      </c>
      <c r="F205" s="17" t="inlineStr">
        <is>
          <t>Technology</t>
        </is>
      </c>
      <c r="G205" s="17" t="inlineStr">
        <is>
          <t>Trainee Software Engineer</t>
        </is>
      </c>
      <c r="H205" s="17" t="inlineStr">
        <is>
          <t>Employee</t>
        </is>
      </c>
      <c r="I205" s="17" t="inlineStr">
        <is>
          <t>Active</t>
        </is>
      </c>
      <c r="J205" s="118" t="n">
        <v>46189</v>
      </c>
      <c r="K205" s="17" t="inlineStr">
        <is>
          <t>Swapnil Shirke</t>
        </is>
      </c>
      <c r="L205" s="17" t="inlineStr">
        <is>
          <t>Work From Office - Turbhe</t>
        </is>
      </c>
      <c r="M205" s="67" t="inlineStr">
        <is>
          <t>0 years, 0 months, 0 days</t>
        </is>
      </c>
      <c r="N205" s="68" t="inlineStr">
        <is>
          <t>0 years, 2 months, 9 days</t>
        </is>
      </c>
      <c r="O205" s="68" t="inlineStr">
        <is>
          <t>0 years, 3 months, 4 days</t>
        </is>
      </c>
      <c r="P205" s="68" t="inlineStr">
        <is>
          <t>B.Tech</t>
        </is>
      </c>
      <c r="Q205" s="68" t="inlineStr">
        <is>
          <t>.NET MVC</t>
        </is>
      </c>
      <c r="R205" s="82" t="n">
        <v>20</v>
      </c>
      <c r="S205" s="83" t="n"/>
      <c r="T205" s="83" t="n"/>
      <c r="U205" s="83" t="n"/>
      <c r="V205" s="83" t="n"/>
      <c r="W205" s="83" t="n"/>
      <c r="X205" s="83" t="n"/>
      <c r="Y205" s="65" t="n">
        <v>3</v>
      </c>
      <c r="Z205" s="66" t="n">
        <v>3</v>
      </c>
      <c r="AA205" s="66" t="inlineStr">
        <is>
          <t>Medium</t>
        </is>
      </c>
      <c r="AB205" s="66" t="inlineStr">
        <is>
          <t>Core Contributor</t>
        </is>
      </c>
      <c r="AC205" s="66" t="inlineStr">
        <is>
          <t>Not Ready</t>
        </is>
      </c>
      <c r="AD205" s="66" t="inlineStr">
        <is>
          <t>No</t>
        </is>
      </c>
      <c r="AE205" s="66" t="inlineStr">
        <is>
          <t>No</t>
        </is>
      </c>
      <c r="AF205" s="66" t="n"/>
      <c r="AG205" s="66" t="n"/>
      <c r="AH205" s="66" t="inlineStr">
        <is>
          <t>Same as per records</t>
        </is>
      </c>
      <c r="AI205" s="66" t="n"/>
      <c r="AJ205" s="66" t="inlineStr">
        <is>
          <t>XBRL Training, Training on the effective utilization of AI tools.</t>
        </is>
      </c>
      <c r="AK205" s="66" t="n"/>
      <c r="AL205" s="66" t="n"/>
      <c r="AM205" s="18"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AN205" s="19"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AO205" s="19"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AP205" s="19" t="n"/>
      <c r="AQ205" s="19" t="n"/>
    </row>
    <row r="206" ht="80" customHeight="1">
      <c r="A206" s="117" t="inlineStr">
        <is>
          <t>◂ Back</t>
        </is>
      </c>
      <c r="B206" s="17" t="inlineStr">
        <is>
          <t>Mapped</t>
        </is>
      </c>
      <c r="C206" s="59" t="inlineStr">
        <is>
          <t>iDEAL</t>
        </is>
      </c>
      <c r="D206" s="17" t="inlineStr">
        <is>
          <t>IRIS2539</t>
        </is>
      </c>
      <c r="E206" s="17" t="inlineStr">
        <is>
          <t>Vinayak Dadasaheb Suryawanshi</t>
        </is>
      </c>
      <c r="F206" s="17" t="inlineStr">
        <is>
          <t>Technology</t>
        </is>
      </c>
      <c r="G206" s="17" t="inlineStr">
        <is>
          <t>Trainee Software Engineer</t>
        </is>
      </c>
      <c r="H206" s="17" t="inlineStr">
        <is>
          <t>Employee</t>
        </is>
      </c>
      <c r="I206" s="17" t="inlineStr">
        <is>
          <t>Active</t>
        </is>
      </c>
      <c r="J206" s="118" t="n">
        <v>46189</v>
      </c>
      <c r="K206" s="17" t="inlineStr">
        <is>
          <t>Swapnil Shirke</t>
        </is>
      </c>
      <c r="L206" s="17" t="inlineStr">
        <is>
          <t>Work From Office - Turbhe</t>
        </is>
      </c>
      <c r="M206" s="67" t="inlineStr">
        <is>
          <t>0 years, 0 months, 0 days</t>
        </is>
      </c>
      <c r="N206" s="68" t="inlineStr">
        <is>
          <t>0 years, 2 months, 9 days</t>
        </is>
      </c>
      <c r="O206" s="68" t="inlineStr">
        <is>
          <t>0 years, 3 months, 4 days</t>
        </is>
      </c>
      <c r="P206" s="68" t="inlineStr">
        <is>
          <t>B.Tech</t>
        </is>
      </c>
      <c r="Q206" s="68" t="inlineStr">
        <is>
          <t>.NET MVC</t>
        </is>
      </c>
      <c r="R206" s="82" t="n">
        <v>20</v>
      </c>
      <c r="S206" s="83" t="n"/>
      <c r="T206" s="83" t="n"/>
      <c r="U206" s="83" t="n"/>
      <c r="V206" s="83" t="n"/>
      <c r="W206" s="83" t="n"/>
      <c r="X206" s="83" t="n"/>
      <c r="Y206" s="65" t="n">
        <v>3</v>
      </c>
      <c r="Z206" s="66" t="n">
        <v>3</v>
      </c>
      <c r="AA206" s="66" t="inlineStr">
        <is>
          <t>Medium</t>
        </is>
      </c>
      <c r="AB206" s="66" t="inlineStr">
        <is>
          <t>Emerging Talent</t>
        </is>
      </c>
      <c r="AC206" s="66" t="inlineStr">
        <is>
          <t>Not Ready</t>
        </is>
      </c>
      <c r="AD206" s="66" t="inlineStr">
        <is>
          <t>No</t>
        </is>
      </c>
      <c r="AE206" s="66" t="inlineStr">
        <is>
          <t>No</t>
        </is>
      </c>
      <c r="AF206" s="66" t="n"/>
      <c r="AG206" s="66" t="n"/>
      <c r="AH206" s="66" t="inlineStr">
        <is>
          <t>Same as per records</t>
        </is>
      </c>
      <c r="AI206" s="66" t="inlineStr">
        <is>
          <t>No</t>
        </is>
      </c>
      <c r="AJ206" s="66" t="inlineStr">
        <is>
          <t>XBRL Training, Training on the effective utilization of AI tools.</t>
        </is>
      </c>
      <c r="AK206" s="66" t="n"/>
      <c r="AL206" s="66" t="n"/>
      <c r="AM206" s="18"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AN206" s="19"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AO206" s="19"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AP206" s="19" t="n"/>
      <c r="AQ206" s="19" t="n"/>
    </row>
    <row r="207" ht="80" customHeight="1">
      <c r="A207" s="117" t="inlineStr">
        <is>
          <t>◂ Back</t>
        </is>
      </c>
      <c r="B207" s="17" t="inlineStr">
        <is>
          <t>Mapped</t>
        </is>
      </c>
      <c r="C207" s="59" t="inlineStr">
        <is>
          <t>iDEAL</t>
        </is>
      </c>
      <c r="D207" s="17" t="inlineStr">
        <is>
          <t>IRIS2259</t>
        </is>
      </c>
      <c r="E207" s="17" t="inlineStr">
        <is>
          <t>Tushar Kadu Nimbolkar</t>
        </is>
      </c>
      <c r="F207" s="17" t="inlineStr">
        <is>
          <t>Technology</t>
        </is>
      </c>
      <c r="G207" s="17" t="inlineStr">
        <is>
          <t>Software Engineer</t>
        </is>
      </c>
      <c r="H207" s="17" t="inlineStr">
        <is>
          <t>Employee</t>
        </is>
      </c>
      <c r="I207" s="17" t="inlineStr">
        <is>
          <t>Active</t>
        </is>
      </c>
      <c r="J207" s="118" t="n">
        <v>45446</v>
      </c>
      <c r="K207" s="17" t="inlineStr">
        <is>
          <t>Jitendra Kumar</t>
        </is>
      </c>
      <c r="L207" s="17" t="inlineStr">
        <is>
          <t>Work From Office - Turbhe</t>
        </is>
      </c>
      <c r="M207" s="67" t="inlineStr">
        <is>
          <t>0 years, 0 months, 0 days</t>
        </is>
      </c>
      <c r="N207" s="68" t="inlineStr">
        <is>
          <t>2 years, 2 months, 22 days</t>
        </is>
      </c>
      <c r="O207" s="68" t="inlineStr">
        <is>
          <t>2 years, 0 months, 17 days</t>
        </is>
      </c>
      <c r="P207" s="68" t="inlineStr">
        <is>
          <t>B.E</t>
        </is>
      </c>
      <c r="Q207" s="68" t="inlineStr">
        <is>
          <t>.NET MVC</t>
        </is>
      </c>
      <c r="R207" s="82" t="n">
        <v>20</v>
      </c>
      <c r="S207" s="83" t="n"/>
      <c r="T207" s="83" t="n"/>
      <c r="U207" s="83" t="n"/>
      <c r="V207" s="83" t="n"/>
      <c r="W207" s="83" t="n"/>
      <c r="X207" s="83" t="inlineStr">
        <is>
          <t>Complexity &amp; Expertise: A3: Coding, client calls and support, deployment, R&amp;D, documentation; SQL, ETL and data engineering → moved up 0.5
Autonomy &amp; Decision: A3: Independently handles client support, issues and code enhancements → moved up 0.5
Accountability &amp; Impact: A3: Logic and code he develops, plus shared client support; escalations if wrong → moved up 0.5
Leadership &amp; Strategy: A1: Leadership named only as a quality; no guidance described → matches the start</t>
        </is>
      </c>
      <c r="Y207" s="65" t="n">
        <v>3</v>
      </c>
      <c r="Z207" s="66" t="n">
        <v>3</v>
      </c>
      <c r="AA207" s="66" t="inlineStr">
        <is>
          <t>Medium</t>
        </is>
      </c>
      <c r="AB207" s="66" t="inlineStr">
        <is>
          <t>Emerging Talent</t>
        </is>
      </c>
      <c r="AC207" s="66" t="inlineStr">
        <is>
          <t>Not Ready</t>
        </is>
      </c>
      <c r="AD207" s="66" t="inlineStr">
        <is>
          <t>No</t>
        </is>
      </c>
      <c r="AE207" s="66" t="inlineStr">
        <is>
          <t>Yes</t>
        </is>
      </c>
      <c r="AF207" s="66" t="n"/>
      <c r="AG207" s="66" t="n"/>
      <c r="AH207" s="66" t="inlineStr">
        <is>
          <t>Same as per records</t>
        </is>
      </c>
      <c r="AI207" s="66" t="inlineStr">
        <is>
          <t>No</t>
        </is>
      </c>
      <c r="AJ207" s="66" t="inlineStr">
        <is>
          <t>XBRL Training, Training on the effective utilization of AI tools.</t>
        </is>
      </c>
      <c r="AK207" s="66" t="n"/>
      <c r="AL207" s="66" t="n"/>
      <c r="AM207" s="18"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AN207" s="19"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AO207" s="19"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AP207" s="19" t="n"/>
      <c r="AQ207" s="19" t="n"/>
    </row>
    <row r="208" ht="80" customHeight="1">
      <c r="A208" s="117" t="inlineStr">
        <is>
          <t>◂ Back</t>
        </is>
      </c>
      <c r="B208" s="17" t="inlineStr">
        <is>
          <t>Mapped</t>
        </is>
      </c>
      <c r="C208" s="59" t="inlineStr">
        <is>
          <t>iDEAL</t>
        </is>
      </c>
      <c r="D208" s="17" t="inlineStr">
        <is>
          <t>IRIS2258</t>
        </is>
      </c>
      <c r="E208" s="17" t="inlineStr">
        <is>
          <t>Vaibhav Govind Gahat</t>
        </is>
      </c>
      <c r="F208" s="17" t="inlineStr">
        <is>
          <t>Technology</t>
        </is>
      </c>
      <c r="G208" s="17" t="inlineStr">
        <is>
          <t>Software Engineer</t>
        </is>
      </c>
      <c r="H208" s="17" t="inlineStr">
        <is>
          <t>Employee</t>
        </is>
      </c>
      <c r="I208" s="17" t="inlineStr">
        <is>
          <t>Active</t>
        </is>
      </c>
      <c r="J208" s="118" t="n">
        <v>45446</v>
      </c>
      <c r="K208" s="17" t="inlineStr">
        <is>
          <t>Jitendra Kumar</t>
        </is>
      </c>
      <c r="L208" s="17" t="inlineStr">
        <is>
          <t>Work From Office - Turbhe</t>
        </is>
      </c>
      <c r="M208" s="67" t="inlineStr">
        <is>
          <t>0 years, 0 months, 0 days</t>
        </is>
      </c>
      <c r="N208" s="68" t="inlineStr">
        <is>
          <t>2 years, 2 months, 22 days</t>
        </is>
      </c>
      <c r="O208" s="68" t="inlineStr">
        <is>
          <t>2 years, 0 months, 17 days</t>
        </is>
      </c>
      <c r="P208" s="68" t="inlineStr">
        <is>
          <t>B.E</t>
        </is>
      </c>
      <c r="Q208" s="68" t="inlineStr">
        <is>
          <t>.NET MVC</t>
        </is>
      </c>
      <c r="R208" s="82" t="n">
        <v>20</v>
      </c>
      <c r="S208" s="83" t="n"/>
      <c r="T208" s="83" t="n"/>
      <c r="U208" s="83" t="n"/>
      <c r="V208" s="83" t="n"/>
      <c r="W208" s="83" t="n"/>
      <c r="X208" s="83" t="inlineStr">
        <is>
          <t>Complexity &amp; Expertise: A3: Answers for Data automation module and API issues; deployment, table creation, performance enhancements → moved up 0.5
Autonomy &amp; Decision: A2: Decides performance enhancements and documentation → matches the start
Accountability &amp; Impact: A3: Data automation module and API-related issues in iDEAL application → moved up 0.5
Leadership &amp; Strategy: A1: No guidance of others described → matches the start</t>
        </is>
      </c>
      <c r="Y208" s="65" t="n">
        <v>4</v>
      </c>
      <c r="Z208" s="66" t="n">
        <v>4</v>
      </c>
      <c r="AA208" s="66" t="inlineStr">
        <is>
          <t>High</t>
        </is>
      </c>
      <c r="AB208" s="66" t="inlineStr">
        <is>
          <t>Emerging Talent</t>
        </is>
      </c>
      <c r="AC208" s="66" t="inlineStr">
        <is>
          <t>Not Ready</t>
        </is>
      </c>
      <c r="AD208" s="66" t="inlineStr">
        <is>
          <t>No</t>
        </is>
      </c>
      <c r="AE208" s="66" t="inlineStr">
        <is>
          <t>Yes</t>
        </is>
      </c>
      <c r="AF208" s="66" t="n"/>
      <c r="AG208" s="66" t="n"/>
      <c r="AH208" s="66" t="inlineStr">
        <is>
          <t>Same as per records</t>
        </is>
      </c>
      <c r="AI208" s="66" t="inlineStr">
        <is>
          <t>No</t>
        </is>
      </c>
      <c r="AJ208" s="66" t="inlineStr">
        <is>
          <t>XBRL Training, Training on the effective utilization of AI tools.</t>
        </is>
      </c>
      <c r="AK208" s="66" t="n"/>
      <c r="AL208" s="66" t="n"/>
      <c r="AM208" s="18"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AN208" s="19"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AO208" s="19"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AP208" s="19" t="n"/>
      <c r="AQ208" s="19" t="n"/>
    </row>
    <row r="209" ht="80" customHeight="1">
      <c r="A209" s="117" t="inlineStr">
        <is>
          <t>◂ Back</t>
        </is>
      </c>
      <c r="B209" s="17" t="inlineStr">
        <is>
          <t>Mapped</t>
        </is>
      </c>
      <c r="C209" s="59" t="inlineStr">
        <is>
          <t>iDEAL</t>
        </is>
      </c>
      <c r="D209" s="17" t="inlineStr">
        <is>
          <t>IRIS2018</t>
        </is>
      </c>
      <c r="E209" s="17" t="inlineStr">
        <is>
          <t>Varsha Patil</t>
        </is>
      </c>
      <c r="F209" s="17" t="inlineStr">
        <is>
          <t>Technology</t>
        </is>
      </c>
      <c r="G209" s="17" t="inlineStr">
        <is>
          <t>Software Engineer</t>
        </is>
      </c>
      <c r="H209" s="17" t="inlineStr">
        <is>
          <t>Employee</t>
        </is>
      </c>
      <c r="I209" s="17" t="inlineStr">
        <is>
          <t>Active</t>
        </is>
      </c>
      <c r="J209" s="118" t="n">
        <v>44706</v>
      </c>
      <c r="K209" s="17" t="inlineStr">
        <is>
          <t>Jitendra Kumar</t>
        </is>
      </c>
      <c r="L209" s="17" t="inlineStr">
        <is>
          <t>Remote - Mumbai</t>
        </is>
      </c>
      <c r="M209" s="67" t="inlineStr">
        <is>
          <t>1 years, 0 months, 0 days</t>
        </is>
      </c>
      <c r="N209" s="68" t="inlineStr">
        <is>
          <t>4 years, 3 months, 0 days</t>
        </is>
      </c>
      <c r="O209" s="68" t="inlineStr">
        <is>
          <t>5 years, 0 months, 26 days</t>
        </is>
      </c>
      <c r="P209" s="68" t="inlineStr">
        <is>
          <t>B.E</t>
        </is>
      </c>
      <c r="Q209" s="68" t="inlineStr">
        <is>
          <t>.NET MVC</t>
        </is>
      </c>
      <c r="R209" s="82" t="n">
        <v>20</v>
      </c>
      <c r="S209" s="83" t="n"/>
      <c r="T209" s="83" t="n"/>
      <c r="U209" s="83" t="n"/>
      <c r="V209" s="83" t="n"/>
      <c r="W209" s="83" t="n"/>
      <c r="X209" s="83" t="inlineStr">
        <is>
          <t>Complexity &amp; Expertise: A2: Develops features, supports production issues, fixes bugs; no specifics in own answers → matches the start
Autonomy &amp; Decision: A2: Only 'improve existing code' given as independent decision → matches the start
Accountability &amp; Impact: A3: Production support; KRA gives ownership of non-XBRL WebIDEAL modules and REST API support → moved up 0.5
Leadership &amp; Strategy: A1: No guidance of others described → matches the start</t>
        </is>
      </c>
      <c r="Y209" s="65" t="n">
        <v>3</v>
      </c>
      <c r="Z209" s="66" t="n">
        <v>3</v>
      </c>
      <c r="AA209" s="66" t="inlineStr">
        <is>
          <t>Medium</t>
        </is>
      </c>
      <c r="AB209" s="66" t="inlineStr">
        <is>
          <t>Core Contributor</t>
        </is>
      </c>
      <c r="AC209" s="66" t="inlineStr">
        <is>
          <t>Ready in 12 Months</t>
        </is>
      </c>
      <c r="AD209" s="66" t="inlineStr">
        <is>
          <t>No</t>
        </is>
      </c>
      <c r="AE209" s="66" t="inlineStr">
        <is>
          <t>No</t>
        </is>
      </c>
      <c r="AF209" s="66" t="n"/>
      <c r="AG209" s="66" t="n"/>
      <c r="AH209" s="66" t="inlineStr">
        <is>
          <t>Same as per records</t>
        </is>
      </c>
      <c r="AI209" s="66" t="inlineStr">
        <is>
          <t>No</t>
        </is>
      </c>
      <c r="AJ209" s="66" t="inlineStr">
        <is>
          <t>XBRL Training, Training on the effective utilization of AI tools.</t>
        </is>
      </c>
      <c r="AK209" s="66" t="n"/>
      <c r="AL209" s="66" t="n"/>
      <c r="AM209" s="18"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AN209" s="19"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AO209" s="19"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AP209" s="19" t="n"/>
      <c r="AQ209" s="19" t="n"/>
    </row>
    <row r="210" ht="80" customHeight="1">
      <c r="A210" s="117" t="inlineStr">
        <is>
          <t>◂ Back</t>
        </is>
      </c>
      <c r="B210" s="17" t="inlineStr">
        <is>
          <t>Mapped</t>
        </is>
      </c>
      <c r="C210" s="59" t="inlineStr">
        <is>
          <t>iDEAL</t>
        </is>
      </c>
      <c r="D210" s="17" t="inlineStr">
        <is>
          <t>IRIS2104</t>
        </is>
      </c>
      <c r="E210" s="17" t="inlineStr">
        <is>
          <t>Ravi Ranjan</t>
        </is>
      </c>
      <c r="F210" s="17" t="inlineStr">
        <is>
          <t>Technology</t>
        </is>
      </c>
      <c r="G210" s="17" t="inlineStr">
        <is>
          <t>Lead Software Engineer</t>
        </is>
      </c>
      <c r="H210" s="17" t="inlineStr">
        <is>
          <t>Employee</t>
        </is>
      </c>
      <c r="I210" s="17" t="inlineStr">
        <is>
          <t>Active</t>
        </is>
      </c>
      <c r="J210" s="118" t="n">
        <v>44986</v>
      </c>
      <c r="K210" s="17" t="inlineStr">
        <is>
          <t>Hemant Karale</t>
        </is>
      </c>
      <c r="L210" s="17" t="inlineStr">
        <is>
          <t>Remote- Outside Mumbai</t>
        </is>
      </c>
      <c r="M210" s="67" t="inlineStr">
        <is>
          <t>22 years, 0 months, 0 days</t>
        </is>
      </c>
      <c r="N210" s="68" t="inlineStr">
        <is>
          <t>3 years, 5 months, 24 days</t>
        </is>
      </c>
      <c r="O210" s="68" t="inlineStr">
        <is>
          <t>25 years, 3 months, 19 days</t>
        </is>
      </c>
      <c r="P210" s="68" t="inlineStr">
        <is>
          <t>MCA</t>
        </is>
      </c>
      <c r="Q210" s="68" t="inlineStr">
        <is>
          <t>.NET MVC</t>
        </is>
      </c>
      <c r="R210" s="82" t="n">
        <v>20</v>
      </c>
      <c r="S210" s="83" t="n"/>
      <c r="T210" s="83" t="n"/>
      <c r="U210" s="83" t="n"/>
      <c r="V210" s="83" t="n"/>
      <c r="W210" s="83" t="n"/>
      <c r="X210" s="83" t="inlineStr">
        <is>
          <t>Complexity &amp; Expertise: B1: SAML implementation,.NET Framework to.NET Core upgrade, load-balancer work, security testing with Burp Suite → moved down 1
Autonomy &amp; Decision: B1: Decides SAML feature enhancement and the framework upgrade for the product → moved down 1
Accountability &amp; Impact: A3: Accountable for SAML implementation and the.NET Core upgrade → moved down 1
Leadership &amp; Strategy: A3: Dev team brings issues to him for discussion as a regular part of the role → moved down 1</t>
        </is>
      </c>
      <c r="Y210" s="65" t="n">
        <v>4</v>
      </c>
      <c r="Z210" s="66" t="n"/>
      <c r="AA210" s="66" t="n"/>
      <c r="AB210" s="66" t="n"/>
      <c r="AC210" s="66" t="n"/>
      <c r="AD210" s="66" t="n"/>
      <c r="AE210" s="66" t="inlineStr">
        <is>
          <t>Yes</t>
        </is>
      </c>
      <c r="AF210" s="66" t="n"/>
      <c r="AG210" s="66" t="n"/>
      <c r="AH210" s="66" t="inlineStr">
        <is>
          <t>Same as per records</t>
        </is>
      </c>
      <c r="AI210" s="66" t="n"/>
      <c r="AJ210" s="66" t="inlineStr">
        <is>
          <t>XBRL Training, Training on the effective utilization of AI tools.</t>
        </is>
      </c>
      <c r="AK210" s="66" t="n"/>
      <c r="AL210" s="66" t="n"/>
      <c r="AM210" s="18"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AN210" s="19" t="inlineStr">
        <is>
          <t>1. AI Feature Planning and Road Map to be completed 
2. AI adoption and training to the team should be initiated 
3. iDEAL Readiness for EU, Qatar and Jordan Markets</t>
        </is>
      </c>
      <c r="AO210" s="19" t="inlineStr">
        <is>
          <t>1. iDEAL 6.0 Architecture Design
2. iDEAL Feature Enhancements 
3. iDEAL Performance Optimisation
4. iDEAL Security Hardening
5. AI Adoption &amp; Team Enablement</t>
        </is>
      </c>
      <c r="AP210" s="19" t="n"/>
      <c r="AQ210" s="19" t="n"/>
    </row>
    <row r="211" ht="80" customHeight="1">
      <c r="A211" s="117" t="inlineStr">
        <is>
          <t>◂ Back</t>
        </is>
      </c>
      <c r="B211" s="17" t="inlineStr">
        <is>
          <t>Mapped</t>
        </is>
      </c>
      <c r="C211" s="59" t="inlineStr">
        <is>
          <t>iDEAL</t>
        </is>
      </c>
      <c r="D211" s="17" t="inlineStr">
        <is>
          <t>IRIS0971</t>
        </is>
      </c>
      <c r="E211" s="17" t="inlineStr">
        <is>
          <t>Dnyaneshwar Daund</t>
        </is>
      </c>
      <c r="F211" s="17" t="inlineStr">
        <is>
          <t>Product Management</t>
        </is>
      </c>
      <c r="G211" s="17" t="inlineStr">
        <is>
          <t>Product Manager</t>
        </is>
      </c>
      <c r="H211" s="17" t="inlineStr">
        <is>
          <t>Employee</t>
        </is>
      </c>
      <c r="I211" s="17" t="inlineStr">
        <is>
          <t>Active</t>
        </is>
      </c>
      <c r="J211" s="118" t="n">
        <v>40826</v>
      </c>
      <c r="K211" s="17" t="inlineStr">
        <is>
          <t>Hemant Karale</t>
        </is>
      </c>
      <c r="L211" s="17" t="inlineStr">
        <is>
          <t>Hybrid</t>
        </is>
      </c>
      <c r="M211" s="67" t="inlineStr">
        <is>
          <t>1 years, 2 months, 0 days</t>
        </is>
      </c>
      <c r="N211" s="68" t="inlineStr">
        <is>
          <t>14 years, 10 months, 15 days</t>
        </is>
      </c>
      <c r="O211" s="68" t="inlineStr">
        <is>
          <t>15 years, 10 months, 10 days</t>
        </is>
      </c>
      <c r="P211" s="68" t="inlineStr">
        <is>
          <t>MMS</t>
        </is>
      </c>
      <c r="Q211" s="68" t="inlineStr">
        <is>
          <t>Product Management</t>
        </is>
      </c>
      <c r="R211" s="82" t="n">
        <v>20</v>
      </c>
      <c r="S211" s="83" t="n"/>
      <c r="T211" s="83" t="n"/>
      <c r="U211" s="83" t="n"/>
      <c r="V211" s="83" t="n"/>
      <c r="W211" s="83" t="n"/>
      <c r="X211" s="83" t="inlineStr">
        <is>
          <t>Complexity &amp; Expertise: B1: Researches regulatory mandates, translates them into product requirements, delivers and implements across several regions → moved down 0.5
Autonomy &amp; Decision: B1: Decides on new mandate research and iDEAL opportunities; work prioritisation and client problem-solving → moved down 0.5
Accountability &amp; Impact: B2: Accountable for on-time delivery and implementation, report accuracy and the team's support quality → moved up 0.5
Leadership &amp; Strategy: B1: Team management and grooming listed; five direct reports → matches the start</t>
        </is>
      </c>
      <c r="Y211" s="65" t="n">
        <v>5</v>
      </c>
      <c r="Z211" s="66" t="n"/>
      <c r="AA211" s="66" t="n"/>
      <c r="AB211" s="66" t="n"/>
      <c r="AC211" s="66" t="n"/>
      <c r="AD211" s="66" t="n"/>
      <c r="AE211" s="66" t="n"/>
      <c r="AF211" s="66" t="n"/>
      <c r="AG211" s="66" t="n"/>
      <c r="AH211" s="66" t="inlineStr">
        <is>
          <t>Same as current designation</t>
        </is>
      </c>
      <c r="AI211" s="66" t="inlineStr">
        <is>
          <t>No</t>
        </is>
      </c>
      <c r="AJ211" s="66" t="inlineStr">
        <is>
          <t>Training on the effective utilization of AI tools.</t>
        </is>
      </c>
      <c r="AK211" s="66" t="n"/>
      <c r="AL211" s="66" t="n"/>
      <c r="AM211" s="18"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AN211" s="19" t="inlineStr">
        <is>
          <t>1. Manage 15 EBR report development, delivery 
2. Manage complete applicable CIMS report development, delivery
3. Manage project kick-offs for important clients · Warwyck, SARB</t>
        </is>
      </c>
      <c r="AO211" s="19"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AP211" s="19" t="n"/>
      <c r="AQ211" s="19" t="n"/>
    </row>
    <row r="212" ht="80" customHeight="1">
      <c r="A212" s="117" t="inlineStr">
        <is>
          <t>◂ Back</t>
        </is>
      </c>
      <c r="B212" s="17" t="inlineStr">
        <is>
          <t>Mapped</t>
        </is>
      </c>
      <c r="C212" s="59" t="inlineStr">
        <is>
          <t>iDEAL</t>
        </is>
      </c>
      <c r="D212" s="17" t="inlineStr">
        <is>
          <t>IRIS2125</t>
        </is>
      </c>
      <c r="E212" s="17" t="inlineStr">
        <is>
          <t>Phuzel Siddiqui</t>
        </is>
      </c>
      <c r="F212" s="17" t="inlineStr">
        <is>
          <t>Technology</t>
        </is>
      </c>
      <c r="G212" s="17" t="inlineStr">
        <is>
          <t>Business Analyst</t>
        </is>
      </c>
      <c r="H212" s="17" t="inlineStr">
        <is>
          <t>Employee</t>
        </is>
      </c>
      <c r="I212" s="17" t="inlineStr">
        <is>
          <t>Active</t>
        </is>
      </c>
      <c r="J212" s="118" t="n">
        <v>45048</v>
      </c>
      <c r="K212" s="17" t="inlineStr">
        <is>
          <t>Dnyaneshwar Daund</t>
        </is>
      </c>
      <c r="L212" s="17" t="inlineStr">
        <is>
          <t>Remote - Mumbai</t>
        </is>
      </c>
      <c r="M212" s="67" t="inlineStr">
        <is>
          <t>6 years, 5 months, 0 days</t>
        </is>
      </c>
      <c r="N212" s="68" t="inlineStr">
        <is>
          <t>3 years, 3 months, 23 days</t>
        </is>
      </c>
      <c r="O212" s="68" t="inlineStr">
        <is>
          <t>9 years, 6 months, 18 days</t>
        </is>
      </c>
      <c r="P212" s="68" t="inlineStr">
        <is>
          <t>B.E</t>
        </is>
      </c>
      <c r="Q212" s="68" t="inlineStr">
        <is>
          <t>Business Analysis</t>
        </is>
      </c>
      <c r="R212" s="82" t="n">
        <v>18</v>
      </c>
      <c r="S212" s="83" t="n"/>
      <c r="T212" s="83" t="n"/>
      <c r="U212" s="83" t="n"/>
      <c r="V212" s="83" t="n"/>
      <c r="W212" s="83" t="n"/>
      <c r="X212" s="83" t="inlineStr">
        <is>
          <t>Complexity &amp; Expertise: B1: Handles bank portfolio, product demos, EBR project, ETL coordination, enhancement pitches; FATCA and mutual fund reporting → moved up 0.5
Autonomy &amp; Decision: A3: Decides process streamlining and application improvement initiatives; manages portfolio independently → matches the start
Accountability &amp; Impact: B1: Accountable for 'the account assigned to me'; wrong report deployment hits bank's regulatory submission → moved up 0.5
Leadership &amp; Strategy: A3: 1 direct report in HR data; coordinates ETL team; no mentoring described in text → moved down 0.5</t>
        </is>
      </c>
      <c r="Y212" s="65" t="n">
        <v>3</v>
      </c>
      <c r="Z212" s="66" t="n">
        <v>3</v>
      </c>
      <c r="AA212" s="66" t="inlineStr">
        <is>
          <t>Medium</t>
        </is>
      </c>
      <c r="AB212" s="66" t="inlineStr">
        <is>
          <t>Emerging Talent</t>
        </is>
      </c>
      <c r="AC212" s="66" t="inlineStr">
        <is>
          <t>Ready in 12 Months</t>
        </is>
      </c>
      <c r="AD212" s="66" t="inlineStr">
        <is>
          <t>No</t>
        </is>
      </c>
      <c r="AE212" s="66" t="inlineStr">
        <is>
          <t>Yes</t>
        </is>
      </c>
      <c r="AF212" s="66" t="n"/>
      <c r="AG212" s="119" t="n">
        <v>45931</v>
      </c>
      <c r="AH212" s="66" t="inlineStr">
        <is>
          <t>Same as current designation</t>
        </is>
      </c>
      <c r="AI212" s="66" t="inlineStr">
        <is>
          <t>No</t>
        </is>
      </c>
      <c r="AJ212" s="66" t="inlineStr">
        <is>
          <t>Training on the effective utilization of AI tools.</t>
        </is>
      </c>
      <c r="AK212" s="66" t="n"/>
      <c r="AL212" s="66" t="n"/>
      <c r="AM212" s="18"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12" s="19"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AO212" s="19"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AP212" s="19" t="n"/>
      <c r="AQ212" s="19" t="n"/>
    </row>
    <row r="213" ht="80" customHeight="1">
      <c r="A213" s="117" t="inlineStr">
        <is>
          <t>◂ Back</t>
        </is>
      </c>
      <c r="B213" s="17" t="inlineStr">
        <is>
          <t>Mapped</t>
        </is>
      </c>
      <c r="C213" s="59" t="inlineStr">
        <is>
          <t>iDEAL</t>
        </is>
      </c>
      <c r="D213" s="17" t="inlineStr">
        <is>
          <t>IRIS2552</t>
        </is>
      </c>
      <c r="E213" s="17" t="inlineStr">
        <is>
          <t>Shreekanth Samala</t>
        </is>
      </c>
      <c r="F213" s="17" t="inlineStr">
        <is>
          <t>Technology</t>
        </is>
      </c>
      <c r="G213" s="17" t="inlineStr">
        <is>
          <t>Technical Support Analyst</t>
        </is>
      </c>
      <c r="H213" s="17" t="inlineStr">
        <is>
          <t>Employee</t>
        </is>
      </c>
      <c r="I213" s="17" t="inlineStr">
        <is>
          <t>Active</t>
        </is>
      </c>
      <c r="J213" s="118" t="n">
        <v>46244</v>
      </c>
      <c r="K213" s="17" t="inlineStr">
        <is>
          <t>Phuzel Siddiqui</t>
        </is>
      </c>
      <c r="L213" s="17" t="n"/>
      <c r="M213" s="67" t="inlineStr">
        <is>
          <t>13 years, 4 months, 0 days</t>
        </is>
      </c>
      <c r="N213" s="68" t="inlineStr">
        <is>
          <t>0 years, 0 months, 15 days</t>
        </is>
      </c>
      <c r="O213" s="68" t="n"/>
      <c r="P213" s="68" t="inlineStr">
        <is>
          <t>MBA</t>
        </is>
      </c>
      <c r="Q213" s="68" t="inlineStr">
        <is>
          <t>Business Analysis</t>
        </is>
      </c>
      <c r="R213" s="82" t="n">
        <v>20</v>
      </c>
      <c r="S213" s="83" t="n"/>
      <c r="T213" s="83" t="n"/>
      <c r="U213" s="83" t="n"/>
      <c r="V213" s="83" t="n"/>
      <c r="W213" s="83" t="n"/>
      <c r="X213" s="83" t="n"/>
      <c r="Y213" s="65" t="n"/>
      <c r="Z213" s="66" t="n"/>
      <c r="AA213" s="66" t="n"/>
      <c r="AB213" s="66" t="n"/>
      <c r="AC213" s="66" t="n"/>
      <c r="AD213" s="66" t="n"/>
      <c r="AE213" s="66" t="n"/>
      <c r="AF213" s="66" t="n"/>
      <c r="AG213" s="66" t="n"/>
      <c r="AH213" s="66" t="n"/>
      <c r="AI213" s="66" t="n"/>
      <c r="AJ213" s="66" t="n"/>
      <c r="AK213" s="66" t="n"/>
      <c r="AL213" s="66" t="n"/>
      <c r="AM213" s="18" t="n"/>
      <c r="AN213" s="19" t="n"/>
      <c r="AO213" s="19" t="n"/>
      <c r="AP213" s="19" t="n"/>
      <c r="AQ213" s="19" t="n"/>
    </row>
    <row r="214" ht="80" customHeight="1">
      <c r="A214" s="117" t="inlineStr">
        <is>
          <t>◂ Back</t>
        </is>
      </c>
      <c r="B214" s="17" t="inlineStr">
        <is>
          <t>Mapped</t>
        </is>
      </c>
      <c r="C214" s="59" t="inlineStr">
        <is>
          <t>iDEAL</t>
        </is>
      </c>
      <c r="D214" s="17" t="inlineStr">
        <is>
          <t>IRIS0417</t>
        </is>
      </c>
      <c r="E214" s="17" t="inlineStr">
        <is>
          <t>Vishal Pingle</t>
        </is>
      </c>
      <c r="F214" s="17" t="inlineStr">
        <is>
          <t>Technology</t>
        </is>
      </c>
      <c r="G214" s="17" t="inlineStr">
        <is>
          <t>Senior Business Analyst</t>
        </is>
      </c>
      <c r="H214" s="17" t="inlineStr">
        <is>
          <t>Employee</t>
        </is>
      </c>
      <c r="I214" s="17" t="inlineStr">
        <is>
          <t>Active</t>
        </is>
      </c>
      <c r="J214" s="118" t="n">
        <v>40448</v>
      </c>
      <c r="K214" s="17" t="inlineStr">
        <is>
          <t>Dnyaneshwar Daund</t>
        </is>
      </c>
      <c r="L214" s="17" t="inlineStr">
        <is>
          <t>Remote - Mumbai</t>
        </is>
      </c>
      <c r="M214" s="67" t="inlineStr">
        <is>
          <t>0 years, 6 months, 0 days</t>
        </is>
      </c>
      <c r="N214" s="68" t="inlineStr">
        <is>
          <t>15 years, 10 months, 29 days</t>
        </is>
      </c>
      <c r="O214" s="68" t="inlineStr">
        <is>
          <t>16 years, 2 months, 24 days</t>
        </is>
      </c>
      <c r="P214" s="68" t="inlineStr">
        <is>
          <t>B.Com</t>
        </is>
      </c>
      <c r="Q214" s="68" t="inlineStr">
        <is>
          <t>Business Analysis</t>
        </is>
      </c>
      <c r="R214" s="82" t="n">
        <v>20</v>
      </c>
      <c r="S214" s="83" t="n"/>
      <c r="T214" s="83" t="n"/>
      <c r="U214" s="83" t="n"/>
      <c r="V214" s="83" t="n"/>
      <c r="W214" s="83" t="n"/>
      <c r="X214" s="83" t="inlineStr">
        <is>
          <t>Complexity &amp; Expertise: B1: RBI CIMS return developments, taxonomy changes, validation rules and client customisations across assigned banks → matches the start
Autonomy &amp; Decision: A3: Analyses and resolves routine client issues independently; escalates others → moved down 0.5
Accountability &amp; Impact: B1: Assigned bank clients end to end; timely, accurate return and taxonomy deliveries → matches the start
Leadership &amp; Strategy: A1: None described → moved down 1</t>
        </is>
      </c>
      <c r="Y214" s="65" t="n">
        <v>3</v>
      </c>
      <c r="Z214" s="66" t="n">
        <v>3</v>
      </c>
      <c r="AA214" s="66" t="inlineStr">
        <is>
          <t>Medium</t>
        </is>
      </c>
      <c r="AB214" s="66" t="inlineStr">
        <is>
          <t>Trusted Professional</t>
        </is>
      </c>
      <c r="AC214" s="66" t="inlineStr">
        <is>
          <t>Not Ready</t>
        </is>
      </c>
      <c r="AD214" s="66" t="inlineStr">
        <is>
          <t>No</t>
        </is>
      </c>
      <c r="AE214" s="66" t="inlineStr">
        <is>
          <t>Yes</t>
        </is>
      </c>
      <c r="AF214" s="66" t="n"/>
      <c r="AG214" s="119" t="n">
        <v>45931</v>
      </c>
      <c r="AH214" s="66" t="inlineStr">
        <is>
          <t>Same as current designation</t>
        </is>
      </c>
      <c r="AI214" s="66" t="inlineStr">
        <is>
          <t>No</t>
        </is>
      </c>
      <c r="AJ214" s="66" t="inlineStr">
        <is>
          <t>Training on the effective utilization of AI tools.</t>
        </is>
      </c>
      <c r="AK214" s="66" t="n"/>
      <c r="AL214" s="66" t="n"/>
      <c r="AM214" s="18"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14" s="19"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AO214" s="19"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AP214" s="19" t="n"/>
      <c r="AQ214" s="19" t="n"/>
    </row>
    <row r="215" ht="80" customHeight="1">
      <c r="A215" s="117" t="inlineStr">
        <is>
          <t>◂ Back</t>
        </is>
      </c>
      <c r="B215" s="17" t="inlineStr">
        <is>
          <t>Mapped</t>
        </is>
      </c>
      <c r="C215" s="59" t="inlineStr">
        <is>
          <t>iDEAL</t>
        </is>
      </c>
      <c r="D215" s="17" t="inlineStr">
        <is>
          <t>IRIS2142</t>
        </is>
      </c>
      <c r="E215" s="17" t="inlineStr">
        <is>
          <t>Nilam Anandrao Kadam</t>
        </is>
      </c>
      <c r="F215" s="17" t="inlineStr">
        <is>
          <t>Technology</t>
        </is>
      </c>
      <c r="G215" s="17" t="inlineStr">
        <is>
          <t>Business Analyst</t>
        </is>
      </c>
      <c r="H215" s="17" t="inlineStr">
        <is>
          <t>Employee</t>
        </is>
      </c>
      <c r="I215" s="17" t="inlineStr">
        <is>
          <t>Active</t>
        </is>
      </c>
      <c r="J215" s="118" t="n">
        <v>45083</v>
      </c>
      <c r="K215" s="17" t="inlineStr">
        <is>
          <t>Dnyaneshwar Daund</t>
        </is>
      </c>
      <c r="L215" s="17" t="inlineStr">
        <is>
          <t>Remote- Outside Mumbai</t>
        </is>
      </c>
      <c r="M215" s="67" t="inlineStr">
        <is>
          <t>2 years, 7 months, 0 days</t>
        </is>
      </c>
      <c r="N215" s="68" t="inlineStr">
        <is>
          <t>3 years, 2 months, 19 days</t>
        </is>
      </c>
      <c r="O215" s="68" t="inlineStr">
        <is>
          <t>5 years, 7 months, 14 days</t>
        </is>
      </c>
      <c r="P215" s="68" t="inlineStr">
        <is>
          <t>MBA</t>
        </is>
      </c>
      <c r="Q215" s="68" t="inlineStr">
        <is>
          <t>Business Analysis</t>
        </is>
      </c>
      <c r="R215" s="82" t="n"/>
      <c r="S215" s="83" t="n"/>
      <c r="T215" s="83" t="n"/>
      <c r="U215" s="83" t="n"/>
      <c r="V215" s="83" t="n"/>
      <c r="W215" s="83" t="n"/>
      <c r="X215" s="83" t="inlineStr">
        <is>
          <t>Complexity &amp; Expertise: A3: Manager note only: tracks, analyses and delivers EBA taxonomy changes; UAT and production deployments for banks → matches the start
Autonomy &amp; Decision: A2: No survey; note shows query handling and follow-ups within set timelines, no stated authority → moved down 0.5
Accountability &amp; Impact: A3: Note: assigned portfolio of banks, report/taxonomy updates delivered before filing dates → matches the start
Leadership &amp; Strategy: A1: No survey answers; manager note describes no guidance of others → moved down 0.5</t>
        </is>
      </c>
      <c r="Y215" s="65" t="n">
        <v>3</v>
      </c>
      <c r="Z215" s="66" t="n">
        <v>3</v>
      </c>
      <c r="AA215" s="66" t="inlineStr">
        <is>
          <t>Medium</t>
        </is>
      </c>
      <c r="AB215" s="66" t="inlineStr">
        <is>
          <t>Trusted Professional</t>
        </is>
      </c>
      <c r="AC215" s="66" t="inlineStr">
        <is>
          <t>Not Ready</t>
        </is>
      </c>
      <c r="AD215" s="66" t="inlineStr">
        <is>
          <t>No</t>
        </is>
      </c>
      <c r="AE215" s="66" t="inlineStr">
        <is>
          <t>Yes</t>
        </is>
      </c>
      <c r="AF215" s="66" t="n"/>
      <c r="AG215" s="119" t="n">
        <v>45931</v>
      </c>
      <c r="AH215" s="66" t="inlineStr">
        <is>
          <t>Same as current designation</t>
        </is>
      </c>
      <c r="AI215" s="66" t="inlineStr">
        <is>
          <t>No</t>
        </is>
      </c>
      <c r="AJ215" s="66" t="inlineStr">
        <is>
          <t>Training on the effective utilization of AI tools.</t>
        </is>
      </c>
      <c r="AK215" s="66" t="n"/>
      <c r="AL215" s="66" t="n"/>
      <c r="AM215" s="18"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15" s="19" t="inlineStr">
        <is>
          <t>On Maternity Leave</t>
        </is>
      </c>
      <c r="AO215" s="19" t="inlineStr">
        <is>
          <t>On Maternity Leave</t>
        </is>
      </c>
      <c r="AP215" s="19" t="n"/>
      <c r="AQ215" s="19" t="n"/>
    </row>
    <row r="216" ht="80" customHeight="1">
      <c r="A216" s="117" t="inlineStr">
        <is>
          <t>◂ Back</t>
        </is>
      </c>
      <c r="B216" s="17" t="inlineStr">
        <is>
          <t>Mapped</t>
        </is>
      </c>
      <c r="C216" s="59" t="inlineStr">
        <is>
          <t>iDEAL</t>
        </is>
      </c>
      <c r="D216" s="17" t="inlineStr">
        <is>
          <t>IRIS2067</t>
        </is>
      </c>
      <c r="E216" s="17" t="inlineStr">
        <is>
          <t>Silky Agarwal</t>
        </is>
      </c>
      <c r="F216" s="17" t="inlineStr">
        <is>
          <t>Technology</t>
        </is>
      </c>
      <c r="G216" s="17" t="inlineStr">
        <is>
          <t>Business Analyst</t>
        </is>
      </c>
      <c r="H216" s="17" t="inlineStr">
        <is>
          <t>Employee</t>
        </is>
      </c>
      <c r="I216" s="17" t="inlineStr">
        <is>
          <t>Active</t>
        </is>
      </c>
      <c r="J216" s="118" t="n">
        <v>44837</v>
      </c>
      <c r="K216" s="17" t="inlineStr">
        <is>
          <t>Dnyaneshwar Daund</t>
        </is>
      </c>
      <c r="L216" s="17" t="inlineStr">
        <is>
          <t>Remote- Outside Mumbai</t>
        </is>
      </c>
      <c r="M216" s="67" t="inlineStr">
        <is>
          <t>0 years, 4 months, 0 days</t>
        </is>
      </c>
      <c r="N216" s="68" t="inlineStr">
        <is>
          <t>3 years, 10 months, 22 days</t>
        </is>
      </c>
      <c r="O216" s="68" t="inlineStr">
        <is>
          <t>4 years, 0 months, 17 days</t>
        </is>
      </c>
      <c r="P216" s="68" t="inlineStr">
        <is>
          <t>MBA</t>
        </is>
      </c>
      <c r="Q216" s="68" t="inlineStr">
        <is>
          <t>Business Analysis</t>
        </is>
      </c>
      <c r="R216" s="82" t="n">
        <v>20</v>
      </c>
      <c r="S216" s="83" t="n"/>
      <c r="T216" s="83" t="n"/>
      <c r="U216" s="83" t="n"/>
      <c r="V216" s="83" t="n"/>
      <c r="W216" s="83" t="n"/>
      <c r="X216" s="83" t="n"/>
      <c r="Y216" s="65" t="n">
        <v>3</v>
      </c>
      <c r="Z216" s="66" t="n">
        <v>3</v>
      </c>
      <c r="AA216" s="66" t="inlineStr">
        <is>
          <t>Medium</t>
        </is>
      </c>
      <c r="AB216" s="66" t="inlineStr">
        <is>
          <t>Emerging Talent</t>
        </is>
      </c>
      <c r="AC216" s="66" t="inlineStr">
        <is>
          <t>Not Ready</t>
        </is>
      </c>
      <c r="AD216" s="66" t="inlineStr">
        <is>
          <t>No</t>
        </is>
      </c>
      <c r="AE216" s="66" t="inlineStr">
        <is>
          <t>Yes</t>
        </is>
      </c>
      <c r="AF216" s="66" t="n"/>
      <c r="AG216" s="119" t="n">
        <v>45931</v>
      </c>
      <c r="AH216" s="66" t="inlineStr">
        <is>
          <t>Same as current designation</t>
        </is>
      </c>
      <c r="AI216" s="66" t="inlineStr">
        <is>
          <t>No</t>
        </is>
      </c>
      <c r="AJ216" s="66" t="inlineStr">
        <is>
          <t>Training on the effective utilization of AI tools.</t>
        </is>
      </c>
      <c r="AK216" s="66" t="n"/>
      <c r="AL216" s="66" t="n"/>
      <c r="AM216" s="18"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16" s="19"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AO216" s="19"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AP216" s="19" t="n"/>
      <c r="AQ216" s="19" t="n"/>
    </row>
    <row r="217" ht="80" customHeight="1">
      <c r="A217" s="117" t="inlineStr">
        <is>
          <t>◂ Back</t>
        </is>
      </c>
      <c r="B217" s="17" t="inlineStr">
        <is>
          <t>Mapped</t>
        </is>
      </c>
      <c r="C217" s="59" t="inlineStr">
        <is>
          <t>iDEAL</t>
        </is>
      </c>
      <c r="D217" s="17" t="inlineStr">
        <is>
          <t>IRIS2466</t>
        </is>
      </c>
      <c r="E217" s="17" t="inlineStr">
        <is>
          <t>Vidyasagar Reddy</t>
        </is>
      </c>
      <c r="F217" s="17" t="inlineStr">
        <is>
          <t>Technology</t>
        </is>
      </c>
      <c r="G217" s="17" t="inlineStr">
        <is>
          <t>Business Analyst</t>
        </is>
      </c>
      <c r="H217" s="17" t="inlineStr">
        <is>
          <t>Employee</t>
        </is>
      </c>
      <c r="I217" s="17" t="inlineStr">
        <is>
          <t>Active</t>
        </is>
      </c>
      <c r="J217" s="118" t="n">
        <v>46041</v>
      </c>
      <c r="K217" s="17" t="inlineStr">
        <is>
          <t>Dnyaneshwar Daund</t>
        </is>
      </c>
      <c r="L217" s="17" t="inlineStr">
        <is>
          <t>Work From Office - Turbhe</t>
        </is>
      </c>
      <c r="M217" s="67" t="inlineStr">
        <is>
          <t>1 years, 6 months, 0 days</t>
        </is>
      </c>
      <c r="N217" s="68" t="inlineStr">
        <is>
          <t>0 years, 7 months, 6 days</t>
        </is>
      </c>
      <c r="O217" s="68" t="inlineStr">
        <is>
          <t>1 years, 11 months, 1 days</t>
        </is>
      </c>
      <c r="P217" s="68" t="inlineStr">
        <is>
          <t>B.Tech</t>
        </is>
      </c>
      <c r="Q217" s="68" t="inlineStr">
        <is>
          <t>Business Analysis</t>
        </is>
      </c>
      <c r="R217" s="82" t="n">
        <v>19</v>
      </c>
      <c r="S217" s="83" t="n"/>
      <c r="T217" s="83" t="n"/>
      <c r="U217" s="83" t="n"/>
      <c r="V217" s="83" t="n"/>
      <c r="W217" s="83" t="n"/>
      <c r="X217" s="83" t="inlineStr">
        <is>
          <t>Complexity &amp; Expertise: A3: Requirement gathering, wireframe design, proposes solution designs, part scrum-master duties, client support → matches the start
Autonomy &amp; Decision: A2: Decides only on proposing innovative product ideas; note targets working with minimal supervision → moved down 0.5
Accountability &amp; Impact: A3: Answers for zero production issues for clients and feasibility of solutions he proposes → matches the start
Leadership &amp; Strategy: A2: Performs scrum master responsibilities 'a bit'; explains requirements to developers → matches the start</t>
        </is>
      </c>
      <c r="Y217" s="65" t="n">
        <v>2</v>
      </c>
      <c r="Z217" s="66" t="n">
        <v>3</v>
      </c>
      <c r="AA217" s="66" t="inlineStr">
        <is>
          <t>Medium</t>
        </is>
      </c>
      <c r="AB217" s="66" t="inlineStr">
        <is>
          <t>Emerging Talent</t>
        </is>
      </c>
      <c r="AC217" s="66" t="inlineStr">
        <is>
          <t>Not Ready</t>
        </is>
      </c>
      <c r="AD217" s="66" t="inlineStr">
        <is>
          <t>No</t>
        </is>
      </c>
      <c r="AE217" s="66" t="inlineStr">
        <is>
          <t>No</t>
        </is>
      </c>
      <c r="AF217" s="66" t="n"/>
      <c r="AG217" s="119" t="n">
        <v>45931</v>
      </c>
      <c r="AH217" s="66" t="inlineStr">
        <is>
          <t>Same as current designation</t>
        </is>
      </c>
      <c r="AI217" s="66" t="inlineStr">
        <is>
          <t>No</t>
        </is>
      </c>
      <c r="AJ217" s="66" t="inlineStr">
        <is>
          <t>XBRL Training, Training on the effective utilization of AI tools.</t>
        </is>
      </c>
      <c r="AK217" s="66" t="n"/>
      <c r="AL217" s="66" t="n"/>
      <c r="AM217" s="18"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AN217" s="19"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AO217" s="19"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AP217" s="19" t="n"/>
      <c r="AQ217" s="19" t="n"/>
    </row>
    <row r="218" ht="80" customHeight="1">
      <c r="A218" s="117" t="inlineStr">
        <is>
          <t>◂ Back</t>
        </is>
      </c>
      <c r="B218" s="17" t="inlineStr">
        <is>
          <t>Mapped</t>
        </is>
      </c>
      <c r="C218" s="59" t="inlineStr">
        <is>
          <t>iDEAL</t>
        </is>
      </c>
      <c r="D218" s="17" t="inlineStr">
        <is>
          <t>IRIS2505</t>
        </is>
      </c>
      <c r="E218" s="17" t="inlineStr">
        <is>
          <t>Rohit Patil</t>
        </is>
      </c>
      <c r="F218" s="17" t="inlineStr">
        <is>
          <t>Sales</t>
        </is>
      </c>
      <c r="G218" s="17" t="inlineStr">
        <is>
          <t>Manager Sales</t>
        </is>
      </c>
      <c r="H218" s="17" t="inlineStr">
        <is>
          <t>Employee</t>
        </is>
      </c>
      <c r="I218" s="17" t="inlineStr">
        <is>
          <t>Active</t>
        </is>
      </c>
      <c r="J218" s="118" t="n">
        <v>46114</v>
      </c>
      <c r="K218" s="17" t="inlineStr">
        <is>
          <t>Hemant Karale</t>
        </is>
      </c>
      <c r="L218" s="17" t="inlineStr">
        <is>
          <t>Work From Office - Turbhe</t>
        </is>
      </c>
      <c r="M218" s="67" t="inlineStr">
        <is>
          <t>16 years, 0 months, 0 days</t>
        </is>
      </c>
      <c r="N218" s="68" t="inlineStr">
        <is>
          <t>0 years, 4 months, 23 days</t>
        </is>
      </c>
      <c r="O218" s="68" t="inlineStr">
        <is>
          <t>16 years, 2 months, 18 days</t>
        </is>
      </c>
      <c r="P218" s="68" t="inlineStr">
        <is>
          <t>MBA</t>
        </is>
      </c>
      <c r="Q218" s="68" t="inlineStr">
        <is>
          <t>Sales</t>
        </is>
      </c>
      <c r="R218" s="82" t="n">
        <v>20</v>
      </c>
      <c r="S218" s="83" t="n"/>
      <c r="T218" s="83" t="n"/>
      <c r="U218" s="83" t="n"/>
      <c r="V218" s="83" t="n"/>
      <c r="W218" s="83" t="n"/>
      <c r="X218" s="83" t="inlineStr">
        <is>
          <t>Complexity &amp; Expertise: A3: Sells compliance-automation solutions to banks and NBFCs; lead identification and client research → moved down 0.5
Autonomy &amp; Decision: A2: Only 'meeting new clients' named as an independent decision → moved down 0.5
Accountability &amp; Impact: B2: own survey / KRA answers · summarised by the rater; not quoted → matches the start
Leadership &amp; Strategy: A1: No guidance or leadership of others described → moved down 0.5</t>
        </is>
      </c>
      <c r="Y218" s="65" t="n">
        <v>2</v>
      </c>
      <c r="Z218" s="66" t="n"/>
      <c r="AA218" s="66" t="n"/>
      <c r="AB218" s="66" t="n"/>
      <c r="AC218" s="66" t="n"/>
      <c r="AD218" s="66" t="n"/>
      <c r="AE218" s="66" t="n"/>
      <c r="AF218" s="66" t="n"/>
      <c r="AG218" s="66" t="n"/>
      <c r="AH218" s="66" t="inlineStr">
        <is>
          <t>Same as per records</t>
        </is>
      </c>
      <c r="AI218" s="66" t="n"/>
      <c r="AJ218" s="66" t="inlineStr">
        <is>
          <t>XBRL Training, Training on the effective utilization of AI tools.</t>
        </is>
      </c>
      <c r="AK218" s="66" t="n"/>
      <c r="AL218" s="66" t="n"/>
      <c r="AM218" s="18"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AN218" s="19" t="inlineStr">
        <is>
          <t>1. Close &gt; 1 NBFCS clients
2. Generate 6 NBFC &amp; 3 Banking qualified leads</t>
        </is>
      </c>
      <c r="AO218" s="19" t="n"/>
      <c r="AP218" s="19" t="n"/>
      <c r="AQ218" s="19" t="n"/>
    </row>
    <row r="219" ht="80" customHeight="1">
      <c r="A219" s="117" t="inlineStr">
        <is>
          <t>◂ Back</t>
        </is>
      </c>
      <c r="B219" s="17" t="inlineStr">
        <is>
          <t>Mapped</t>
        </is>
      </c>
      <c r="C219" s="59" t="inlineStr">
        <is>
          <t>iDEAL</t>
        </is>
      </c>
      <c r="D219" s="17" t="inlineStr">
        <is>
          <t>IRIS1158</t>
        </is>
      </c>
      <c r="E219" s="17" t="inlineStr">
        <is>
          <t>Yuvraj Kharchane</t>
        </is>
      </c>
      <c r="F219" s="17" t="inlineStr">
        <is>
          <t>Product Management</t>
        </is>
      </c>
      <c r="G219" s="17" t="inlineStr">
        <is>
          <t>Product Manager</t>
        </is>
      </c>
      <c r="H219" s="17" t="inlineStr">
        <is>
          <t>Employee</t>
        </is>
      </c>
      <c r="I219" s="17" t="inlineStr">
        <is>
          <t>Active</t>
        </is>
      </c>
      <c r="J219" s="118" t="n">
        <v>41078</v>
      </c>
      <c r="K219" s="17" t="inlineStr">
        <is>
          <t>Hemant Karale</t>
        </is>
      </c>
      <c r="L219" s="17" t="inlineStr">
        <is>
          <t>Remote - Mumbai</t>
        </is>
      </c>
      <c r="M219" s="67" t="inlineStr">
        <is>
          <t>0 years, 0 months, 0 days</t>
        </is>
      </c>
      <c r="N219" s="68" t="inlineStr">
        <is>
          <t>14 years, 2 months, 7 days</t>
        </is>
      </c>
      <c r="O219" s="68" t="inlineStr">
        <is>
          <t>14 years, 0 months, 2 days</t>
        </is>
      </c>
      <c r="P219" s="68" t="inlineStr">
        <is>
          <t>MBA</t>
        </is>
      </c>
      <c r="Q219" s="68" t="inlineStr">
        <is>
          <t>Product Management</t>
        </is>
      </c>
      <c r="R219" s="82" t="n">
        <v>20</v>
      </c>
      <c r="S219" s="83" t="n"/>
      <c r="T219" s="83" t="n"/>
      <c r="U219" s="83" t="n"/>
      <c r="V219" s="83" t="n"/>
      <c r="W219" s="83" t="n"/>
      <c r="X219" s="83" t="inlineStr">
        <is>
          <t>Complexity &amp; Expertise: B2: Combines product delivery, client relationships, renewals, billing, proposals and EU business development in regulatory reporting → matches the start
Autonomy &amp; Decision: B2: Decides delivery matters, day-to-day operations and commercial negotiations with clients → matches the start
Accountability &amp; Impact: B2: own survey / KRA answers · summarised by the rater; not quoted → matches the start
Leadership &amp; Strategy: B1: Six direct reports in HR data; text does not describe managing them → moved down 0.5</t>
        </is>
      </c>
      <c r="Y219" s="65" t="n">
        <v>5</v>
      </c>
      <c r="Z219" s="66" t="n">
        <v>5</v>
      </c>
      <c r="AA219" s="66" t="inlineStr">
        <is>
          <t>High</t>
        </is>
      </c>
      <c r="AB219" s="66" t="inlineStr">
        <is>
          <t>Core Contributor</t>
        </is>
      </c>
      <c r="AC219" s="66" t="inlineStr">
        <is>
          <t>Ready Now</t>
        </is>
      </c>
      <c r="AD219" s="66" t="n"/>
      <c r="AE219" s="66" t="inlineStr">
        <is>
          <t>Yes</t>
        </is>
      </c>
      <c r="AF219" s="66" t="n"/>
      <c r="AG219" s="119" t="n">
        <v>45931</v>
      </c>
      <c r="AH219" s="66" t="inlineStr">
        <is>
          <t>Same as current designation</t>
        </is>
      </c>
      <c r="AI219" s="66" t="inlineStr">
        <is>
          <t>No</t>
        </is>
      </c>
      <c r="AJ219" s="66" t="inlineStr">
        <is>
          <t>Product discovery &amp; prioritisation, Information research</t>
        </is>
      </c>
      <c r="AK219" s="66" t="inlineStr">
        <is>
          <t>Leadership development: strategic thinking, cross-functional influence, financial/business acumen, succession &amp; talent development, change management, executive communication</t>
        </is>
      </c>
      <c r="AL219" s="66" t="n"/>
      <c r="AM219" s="18"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AN219" s="19" t="inlineStr">
        <is>
          <t>1. Manage 15 EBR report development, delivery 
2. Close &gt; 3 EBR clients
3. Generate 6 qualified leads</t>
        </is>
      </c>
      <c r="AO219" s="19"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AP219" s="19" t="n"/>
      <c r="AQ219" s="19" t="n"/>
    </row>
    <row r="220" ht="80" customHeight="1">
      <c r="A220" s="117" t="inlineStr">
        <is>
          <t>◂ Back</t>
        </is>
      </c>
      <c r="B220" s="17" t="inlineStr">
        <is>
          <t>Mapped</t>
        </is>
      </c>
      <c r="C220" s="59" t="inlineStr">
        <is>
          <t>iDEAL</t>
        </is>
      </c>
      <c r="D220" s="17" t="inlineStr">
        <is>
          <t>IRIS1178</t>
        </is>
      </c>
      <c r="E220" s="17" t="inlineStr">
        <is>
          <t>Anand Shinde</t>
        </is>
      </c>
      <c r="F220" s="17" t="inlineStr">
        <is>
          <t>Technology</t>
        </is>
      </c>
      <c r="G220" s="17" t="inlineStr">
        <is>
          <t>Senior Business Analyst</t>
        </is>
      </c>
      <c r="H220" s="17" t="inlineStr">
        <is>
          <t>Employee</t>
        </is>
      </c>
      <c r="I220" s="17" t="inlineStr">
        <is>
          <t>Active</t>
        </is>
      </c>
      <c r="J220" s="118" t="n">
        <v>41078</v>
      </c>
      <c r="K220" s="17" t="inlineStr">
        <is>
          <t>Yuvraj Kharchane</t>
        </is>
      </c>
      <c r="L220" s="17" t="inlineStr">
        <is>
          <t>Remote - Mumbai</t>
        </is>
      </c>
      <c r="M220" s="67" t="inlineStr">
        <is>
          <t>0 years, 0 months, 0 days</t>
        </is>
      </c>
      <c r="N220" s="68" t="inlineStr">
        <is>
          <t>14 years, 2 months, 7 days</t>
        </is>
      </c>
      <c r="O220" s="68" t="inlineStr">
        <is>
          <t>14 years, 0 months, 2 days</t>
        </is>
      </c>
      <c r="P220" s="68" t="inlineStr">
        <is>
          <t>MBA</t>
        </is>
      </c>
      <c r="Q220" s="68" t="inlineStr">
        <is>
          <t>Business Analysis</t>
        </is>
      </c>
      <c r="R220" s="82" t="n">
        <v>20</v>
      </c>
      <c r="S220" s="83" t="n"/>
      <c r="T220" s="83" t="n"/>
      <c r="U220" s="83" t="n"/>
      <c r="V220" s="83" t="n"/>
      <c r="W220" s="83" t="n"/>
      <c r="X220" s="83" t="inlineStr">
        <is>
          <t>Complexity &amp; Expertise: A3: Develops new RBI returns from scratch; handles client return-conversion errors; uses SQL → moved down 0.5
Autonomy &amp; Decision: A2: Decides bug fixing only → moved down 0.5
Accountability &amp; Impact: A2: Own return development and error fixes; mistakes trigger client escalation → moved down 0.5
Leadership &amp; Strategy: A1: None described → moved down 0.5</t>
        </is>
      </c>
      <c r="Y220" s="65" t="n">
        <v>5</v>
      </c>
      <c r="Z220" s="66" t="n">
        <v>5</v>
      </c>
      <c r="AA220" s="66" t="inlineStr">
        <is>
          <t>High</t>
        </is>
      </c>
      <c r="AB220" s="66" t="inlineStr">
        <is>
          <t>Trusted Professional</t>
        </is>
      </c>
      <c r="AC220" s="66" t="inlineStr">
        <is>
          <t>Ready in 12 Months</t>
        </is>
      </c>
      <c r="AD220" s="66" t="inlineStr">
        <is>
          <t>No</t>
        </is>
      </c>
      <c r="AE220" s="66" t="inlineStr">
        <is>
          <t>Yes</t>
        </is>
      </c>
      <c r="AF220" s="66" t="n"/>
      <c r="AG220" s="119" t="n">
        <v>45931</v>
      </c>
      <c r="AH220" s="66" t="inlineStr">
        <is>
          <t>Same as current designation</t>
        </is>
      </c>
      <c r="AI220" s="66" t="inlineStr">
        <is>
          <t>No</t>
        </is>
      </c>
      <c r="AJ220" s="66" t="inlineStr">
        <is>
          <t>Training on the effective utilization of AI tools.</t>
        </is>
      </c>
      <c r="AK220" s="66" t="n"/>
      <c r="AL220" s="66" t="n"/>
      <c r="AM220" s="18"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AN220" s="19"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AO220" s="19"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AP220" s="19" t="n"/>
      <c r="AQ220" s="19" t="n"/>
    </row>
    <row r="221" ht="80" customHeight="1">
      <c r="A221" s="117" t="inlineStr">
        <is>
          <t>◂ Back</t>
        </is>
      </c>
      <c r="B221" s="17" t="inlineStr">
        <is>
          <t>Mapped</t>
        </is>
      </c>
      <c r="C221" s="59" t="inlineStr">
        <is>
          <t>iDEAL</t>
        </is>
      </c>
      <c r="D221" s="17" t="inlineStr">
        <is>
          <t>IRIS1796</t>
        </is>
      </c>
      <c r="E221" s="17" t="inlineStr">
        <is>
          <t>Kailash Sahu</t>
        </is>
      </c>
      <c r="F221" s="17" t="inlineStr">
        <is>
          <t>Technology</t>
        </is>
      </c>
      <c r="G221" s="17" t="inlineStr">
        <is>
          <t>Business Analyst</t>
        </is>
      </c>
      <c r="H221" s="17" t="inlineStr">
        <is>
          <t>Employee</t>
        </is>
      </c>
      <c r="I221" s="17" t="inlineStr">
        <is>
          <t>Serving Notice</t>
        </is>
      </c>
      <c r="J221" s="118" t="n">
        <v>43647</v>
      </c>
      <c r="K221" s="17" t="inlineStr">
        <is>
          <t>Yuvraj Kharchane</t>
        </is>
      </c>
      <c r="L221" s="17" t="inlineStr">
        <is>
          <t>Remote- Outside Mumbai</t>
        </is>
      </c>
      <c r="M221" s="67" t="inlineStr">
        <is>
          <t>12 years, 8 months, 4 days</t>
        </is>
      </c>
      <c r="N221" s="68" t="inlineStr">
        <is>
          <t>7 years, 1 months, 24 days</t>
        </is>
      </c>
      <c r="O221" s="68" t="inlineStr">
        <is>
          <t>19 years, 7 months, 23 days</t>
        </is>
      </c>
      <c r="P221" s="68" t="inlineStr">
        <is>
          <t>MCA</t>
        </is>
      </c>
      <c r="Q221" s="68" t="inlineStr">
        <is>
          <t>Business Analysis</t>
        </is>
      </c>
      <c r="R221" s="82" t="n">
        <v>20</v>
      </c>
      <c r="S221" s="83" t="n"/>
      <c r="T221" s="83" t="n"/>
      <c r="U221" s="83" t="n"/>
      <c r="V221" s="83" t="n"/>
      <c r="W221" s="83" t="n"/>
      <c r="X221" s="83" t="inlineStr">
        <is>
          <t>Complexity &amp; Expertise: A3: Resolves report errors, deploys upgrades and takes enhancement requirements for client banks → matches the start
Autonomy &amp; Decision: A3: Independently resolves report errors and carries out upgrade deployments for his clients → matches the start
Accountability &amp; Impact: B1: Own client banks' on-time, error-free compliance filing and application issues → moved up 0.5
Leadership &amp; Strategy: A1: No guidance of others described → moved down 0.5</t>
        </is>
      </c>
      <c r="Y221" s="65" t="n">
        <v>3</v>
      </c>
      <c r="Z221" s="66" t="n">
        <v>3</v>
      </c>
      <c r="AA221" s="66" t="inlineStr">
        <is>
          <t>Medium</t>
        </is>
      </c>
      <c r="AB221" s="66" t="inlineStr">
        <is>
          <t>Core Contributor</t>
        </is>
      </c>
      <c r="AC221" s="66" t="inlineStr">
        <is>
          <t>Not Ready</t>
        </is>
      </c>
      <c r="AD221" s="66" t="inlineStr">
        <is>
          <t>No</t>
        </is>
      </c>
      <c r="AE221" s="66" t="inlineStr">
        <is>
          <t>No</t>
        </is>
      </c>
      <c r="AF221" s="66" t="n"/>
      <c r="AG221" s="119" t="n">
        <v>45931</v>
      </c>
      <c r="AH221" s="66" t="inlineStr">
        <is>
          <t>Same as current designation</t>
        </is>
      </c>
      <c r="AI221" s="66" t="inlineStr">
        <is>
          <t>No</t>
        </is>
      </c>
      <c r="AJ221" s="66" t="inlineStr">
        <is>
          <t>Training on the effective utilization of AI tools.</t>
        </is>
      </c>
      <c r="AK221" s="66" t="n"/>
      <c r="AL221" s="66" t="n"/>
      <c r="AM221" s="18" t="inlineStr">
        <is>
          <t>On Notice Period</t>
        </is>
      </c>
      <c r="AN221" s="19" t="inlineStr">
        <is>
          <t>On Notice Period</t>
        </is>
      </c>
      <c r="AO221" s="19" t="inlineStr">
        <is>
          <t>On Notice Period</t>
        </is>
      </c>
      <c r="AP221" s="19" t="n"/>
      <c r="AQ221" s="19" t="n"/>
    </row>
    <row r="222" ht="80" customHeight="1">
      <c r="A222" s="117" t="inlineStr">
        <is>
          <t>◂ Back</t>
        </is>
      </c>
      <c r="B222" s="17" t="inlineStr">
        <is>
          <t>Mapped</t>
        </is>
      </c>
      <c r="C222" s="59" t="inlineStr">
        <is>
          <t>iDEAL</t>
        </is>
      </c>
      <c r="D222" s="17" t="inlineStr">
        <is>
          <t>IRIS2236</t>
        </is>
      </c>
      <c r="E222" s="17" t="inlineStr">
        <is>
          <t>Anishaa Mahesh Kukreja</t>
        </is>
      </c>
      <c r="F222" s="17" t="inlineStr">
        <is>
          <t>Technology</t>
        </is>
      </c>
      <c r="G222" s="17" t="inlineStr">
        <is>
          <t>Business Analyst</t>
        </is>
      </c>
      <c r="H222" s="17" t="inlineStr">
        <is>
          <t>Employee</t>
        </is>
      </c>
      <c r="I222" s="17" t="inlineStr">
        <is>
          <t>Active</t>
        </is>
      </c>
      <c r="J222" s="118" t="n">
        <v>45390</v>
      </c>
      <c r="K222" s="17" t="inlineStr">
        <is>
          <t>Yuvraj Kharchane</t>
        </is>
      </c>
      <c r="L222" s="17" t="inlineStr">
        <is>
          <t>Remote - Mumbai</t>
        </is>
      </c>
      <c r="M222" s="67" t="inlineStr">
        <is>
          <t>4 years, 0 months, 0 days</t>
        </is>
      </c>
      <c r="N222" s="68" t="inlineStr">
        <is>
          <t>2 years, 4 months, 17 days</t>
        </is>
      </c>
      <c r="O222" s="68" t="inlineStr">
        <is>
          <t>6 years, 2 months, 12 days</t>
        </is>
      </c>
      <c r="P222" s="68" t="inlineStr">
        <is>
          <t>B.E</t>
        </is>
      </c>
      <c r="Q222" s="68" t="inlineStr">
        <is>
          <t>Business Analysis</t>
        </is>
      </c>
      <c r="R222" s="82" t="n">
        <v>20</v>
      </c>
      <c r="S222" s="83" t="n"/>
      <c r="T222" s="83" t="n"/>
      <c r="U222" s="83" t="n"/>
      <c r="V222" s="83" t="n"/>
      <c r="W222" s="83" t="n"/>
      <c r="X222" s="83" t="inlineStr">
        <is>
          <t>Complexity &amp; Expertise: A3: Requirement gathering, testing, demos and documentation for RPT; CIMS and EBR support → matches the start
Autonomy &amp; Decision: A3: Coordinates the RPT project and independently validates delivered solution against expected outcome → matches the start
Accountability &amp; Impact: B1: States accountability for end-to-end RPT project delivery; manager note says 'contribute' → moved up 0.5
Leadership &amp; Strategy: A2: Coordinates stakeholders and runs RPT demos; no people guidance described → matches the start</t>
        </is>
      </c>
      <c r="Y222" s="65" t="n">
        <v>3</v>
      </c>
      <c r="Z222" s="66" t="n">
        <v>3</v>
      </c>
      <c r="AA222" s="66" t="inlineStr">
        <is>
          <t>Medium</t>
        </is>
      </c>
      <c r="AB222" s="66" t="inlineStr">
        <is>
          <t>Core Contributor</t>
        </is>
      </c>
      <c r="AC222" s="66" t="inlineStr">
        <is>
          <t>Not Ready</t>
        </is>
      </c>
      <c r="AD222" s="66" t="inlineStr">
        <is>
          <t>No</t>
        </is>
      </c>
      <c r="AE222" s="66" t="inlineStr">
        <is>
          <t>No</t>
        </is>
      </c>
      <c r="AF222" s="66" t="n"/>
      <c r="AG222" s="119" t="n">
        <v>45931</v>
      </c>
      <c r="AH222" s="66" t="inlineStr">
        <is>
          <t>Same as current designation</t>
        </is>
      </c>
      <c r="AI222" s="66" t="inlineStr">
        <is>
          <t>No</t>
        </is>
      </c>
      <c r="AJ222" s="66" t="inlineStr">
        <is>
          <t>XBRL Training, Training on the effective utilization of AI tools.</t>
        </is>
      </c>
      <c r="AK222" s="66" t="n"/>
      <c r="AL222" s="66" t="n"/>
      <c r="AM222" s="18"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22" s="19"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AO222" s="19"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AP222" s="19" t="n"/>
      <c r="AQ222" s="19" t="n"/>
    </row>
    <row r="223" ht="80" customHeight="1">
      <c r="A223" s="117" t="inlineStr">
        <is>
          <t>◂ Back</t>
        </is>
      </c>
      <c r="B223" s="17" t="inlineStr">
        <is>
          <t>Mapped</t>
        </is>
      </c>
      <c r="C223" s="59" t="inlineStr">
        <is>
          <t>iDEAL</t>
        </is>
      </c>
      <c r="D223" s="17" t="inlineStr">
        <is>
          <t>IRIS2136</t>
        </is>
      </c>
      <c r="E223" s="17" t="inlineStr">
        <is>
          <t>Neetu Rani Paul</t>
        </is>
      </c>
      <c r="F223" s="17" t="inlineStr">
        <is>
          <t>Technology</t>
        </is>
      </c>
      <c r="G223" s="17" t="inlineStr">
        <is>
          <t>Business Analyst</t>
        </is>
      </c>
      <c r="H223" s="17" t="inlineStr">
        <is>
          <t>Employee</t>
        </is>
      </c>
      <c r="I223" s="17" t="inlineStr">
        <is>
          <t>Active</t>
        </is>
      </c>
      <c r="J223" s="118" t="n">
        <v>45078</v>
      </c>
      <c r="K223" s="17" t="inlineStr">
        <is>
          <t>Yuvraj Kharchane</t>
        </is>
      </c>
      <c r="L223" s="17" t="inlineStr">
        <is>
          <t>Remote- Outside Mumbai</t>
        </is>
      </c>
      <c r="M223" s="67" t="inlineStr">
        <is>
          <t>2 years, 7 months, 0 days</t>
        </is>
      </c>
      <c r="N223" s="68" t="inlineStr">
        <is>
          <t>3 years, 2 months, 24 days</t>
        </is>
      </c>
      <c r="O223" s="68" t="inlineStr">
        <is>
          <t>5 years, 7 months, 19 days</t>
        </is>
      </c>
      <c r="P223" s="68" t="inlineStr">
        <is>
          <t>MA</t>
        </is>
      </c>
      <c r="Q223" s="68" t="inlineStr">
        <is>
          <t>Business Analysis</t>
        </is>
      </c>
      <c r="R223" s="82" t="n">
        <v>20</v>
      </c>
      <c r="S223" s="83" t="n"/>
      <c r="T223" s="83" t="n"/>
      <c r="U223" s="83" t="n"/>
      <c r="V223" s="83" t="n"/>
      <c r="W223" s="83" t="n"/>
      <c r="X223" s="83" t="inlineStr">
        <is>
          <t>Complexity &amp; Expertise: A3: Checks feasibility, gives solutions to banks, reads developer code to resolve issues, Excel mapping, deployments → matches the start
Autonomy &amp; Decision: A3: Decides deployment process; assesses feasibility and gives the solution to banks himself → matches the start
Accountability &amp; Impact: A3: Timely return updates and successful RBI portal submissions for banks; escalation if wrong → matches the start
Leadership &amp; Strategy: A2: Gives KT and handles team coordination; no standing mentoring described → matches the start</t>
        </is>
      </c>
      <c r="Y223" s="65" t="n">
        <v>3</v>
      </c>
      <c r="Z223" s="66" t="n">
        <v>3</v>
      </c>
      <c r="AA223" s="66" t="inlineStr">
        <is>
          <t>Medium</t>
        </is>
      </c>
      <c r="AB223" s="66" t="inlineStr">
        <is>
          <t>Trusted Professional</t>
        </is>
      </c>
      <c r="AC223" s="66" t="inlineStr">
        <is>
          <t>Not Ready</t>
        </is>
      </c>
      <c r="AD223" s="66" t="inlineStr">
        <is>
          <t>No</t>
        </is>
      </c>
      <c r="AE223" s="66" t="inlineStr">
        <is>
          <t>Yes</t>
        </is>
      </c>
      <c r="AF223" s="66" t="n"/>
      <c r="AG223" s="119" t="n">
        <v>45931</v>
      </c>
      <c r="AH223" s="66" t="inlineStr">
        <is>
          <t>Same as current designation</t>
        </is>
      </c>
      <c r="AI223" s="66" t="inlineStr">
        <is>
          <t>No</t>
        </is>
      </c>
      <c r="AJ223" s="66" t="inlineStr">
        <is>
          <t>Training on the effective utilization of AI tools.</t>
        </is>
      </c>
      <c r="AK223" s="66" t="n"/>
      <c r="AL223" s="66" t="n"/>
      <c r="AM223" s="18"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23" s="19"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AO223" s="19"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AP223" s="19" t="n"/>
      <c r="AQ223" s="19" t="n"/>
    </row>
    <row r="224" ht="80" customHeight="1">
      <c r="A224" s="117" t="inlineStr">
        <is>
          <t>◂ Back</t>
        </is>
      </c>
      <c r="B224" s="17" t="inlineStr">
        <is>
          <t>Mapped</t>
        </is>
      </c>
      <c r="C224" s="59" t="inlineStr">
        <is>
          <t>iDEAL</t>
        </is>
      </c>
      <c r="D224" s="17" t="inlineStr">
        <is>
          <t>IRIS2066</t>
        </is>
      </c>
      <c r="E224" s="17" t="inlineStr">
        <is>
          <t>Shivani Mishra</t>
        </is>
      </c>
      <c r="F224" s="17" t="inlineStr">
        <is>
          <t>Technology</t>
        </is>
      </c>
      <c r="G224" s="17" t="inlineStr">
        <is>
          <t>Business Analyst</t>
        </is>
      </c>
      <c r="H224" s="17" t="inlineStr">
        <is>
          <t>Employee</t>
        </is>
      </c>
      <c r="I224" s="17" t="inlineStr">
        <is>
          <t>Active</t>
        </is>
      </c>
      <c r="J224" s="118" t="n">
        <v>44837</v>
      </c>
      <c r="K224" s="17" t="inlineStr">
        <is>
          <t>Yuvraj Kharchane</t>
        </is>
      </c>
      <c r="L224" s="17" t="inlineStr">
        <is>
          <t>Remote- Outside Mumbai</t>
        </is>
      </c>
      <c r="M224" s="67" t="inlineStr">
        <is>
          <t>3 years, 6 months, 0 days</t>
        </is>
      </c>
      <c r="N224" s="68" t="inlineStr">
        <is>
          <t>3 years, 10 months, 22 days</t>
        </is>
      </c>
      <c r="O224" s="68" t="inlineStr">
        <is>
          <t>7 years, 2 months, 17 days</t>
        </is>
      </c>
      <c r="P224" s="68" t="inlineStr">
        <is>
          <t>M.Com</t>
        </is>
      </c>
      <c r="Q224" s="68" t="inlineStr">
        <is>
          <t>Business Analysis</t>
        </is>
      </c>
      <c r="R224" s="82" t="n"/>
      <c r="S224" s="83" t="n"/>
      <c r="T224" s="83" t="n"/>
      <c r="U224" s="83" t="n"/>
      <c r="V224" s="83" t="n"/>
      <c r="W224" s="83" t="n"/>
      <c r="X224" s="83" t="inlineStr">
        <is>
          <t>Complexity &amp; Expertise: A3: Manager note only: tracks, analyses and delivers EBA taxonomy changes; UAT and production deployments for banks → matches the start
Autonomy &amp; Decision: A2: No survey; note shows query handling and follow-ups within set timelines, no stated authority → moved down 0.5
Accountability &amp; Impact: A3: Note: assigned portfolio of banks, report/taxonomy updates delivered before filing dates → matches the start
Leadership &amp; Strategy: A1: No survey answers; manager note describes no guidance of others → moved down 0.5</t>
        </is>
      </c>
      <c r="Y224" s="65" t="n">
        <v>3</v>
      </c>
      <c r="Z224" s="66" t="n">
        <v>3</v>
      </c>
      <c r="AA224" s="66" t="inlineStr">
        <is>
          <t>Medium</t>
        </is>
      </c>
      <c r="AB224" s="66" t="inlineStr">
        <is>
          <t>Trusted Professional</t>
        </is>
      </c>
      <c r="AC224" s="66" t="inlineStr">
        <is>
          <t>Not Ready</t>
        </is>
      </c>
      <c r="AD224" s="66" t="inlineStr">
        <is>
          <t>No</t>
        </is>
      </c>
      <c r="AE224" s="66" t="inlineStr">
        <is>
          <t>Yes</t>
        </is>
      </c>
      <c r="AF224" s="66" t="n"/>
      <c r="AG224" s="119" t="n">
        <v>45931</v>
      </c>
      <c r="AH224" s="66" t="inlineStr">
        <is>
          <t>Same as current designation</t>
        </is>
      </c>
      <c r="AI224" s="66" t="inlineStr">
        <is>
          <t>No</t>
        </is>
      </c>
      <c r="AJ224" s="66" t="inlineStr">
        <is>
          <t>Training on the effective utilization of AI tools.</t>
        </is>
      </c>
      <c r="AK224" s="66" t="n"/>
      <c r="AL224" s="66" t="n"/>
      <c r="AM224" s="18"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AN224" s="19" t="inlineStr">
        <is>
          <t>On Maternity Leave</t>
        </is>
      </c>
      <c r="AO224" s="19" t="inlineStr">
        <is>
          <t>On Maternity Leave</t>
        </is>
      </c>
      <c r="AP224" s="19" t="n"/>
      <c r="AQ224" s="19" t="n"/>
    </row>
    <row r="225" ht="80" customHeight="1">
      <c r="A225" s="117" t="inlineStr">
        <is>
          <t>◂ Back</t>
        </is>
      </c>
      <c r="B225" s="17" t="inlineStr">
        <is>
          <t>Mapped</t>
        </is>
      </c>
      <c r="C225" s="59" t="inlineStr">
        <is>
          <t>iDEAL</t>
        </is>
      </c>
      <c r="D225" s="17" t="inlineStr">
        <is>
          <t>IRIS2435</t>
        </is>
      </c>
      <c r="E225" s="17" t="inlineStr">
        <is>
          <t>Srijith Menon</t>
        </is>
      </c>
      <c r="F225" s="17" t="inlineStr">
        <is>
          <t>Product Management</t>
        </is>
      </c>
      <c r="G225" s="17" t="inlineStr">
        <is>
          <t>Product Coordinator</t>
        </is>
      </c>
      <c r="H225" s="17" t="inlineStr">
        <is>
          <t>Employee</t>
        </is>
      </c>
      <c r="I225" s="17" t="inlineStr">
        <is>
          <t>Active</t>
        </is>
      </c>
      <c r="J225" s="118" t="n">
        <v>45925</v>
      </c>
      <c r="K225" s="17" t="inlineStr">
        <is>
          <t>Yuvraj Kharchane</t>
        </is>
      </c>
      <c r="L225" s="17" t="inlineStr">
        <is>
          <t>Work From Office - Turbhe</t>
        </is>
      </c>
      <c r="M225" s="67" t="inlineStr">
        <is>
          <t>7 years, 0 months, 0 days</t>
        </is>
      </c>
      <c r="N225" s="68" t="inlineStr">
        <is>
          <t>0 years, 11 months, 0 days</t>
        </is>
      </c>
      <c r="O225" s="68" t="inlineStr">
        <is>
          <t>7 years, 8 months, 26 days</t>
        </is>
      </c>
      <c r="P225" s="68" t="inlineStr">
        <is>
          <t>Bachelors in Hotel Management</t>
        </is>
      </c>
      <c r="Q225" s="68" t="inlineStr">
        <is>
          <t>Product Management</t>
        </is>
      </c>
      <c r="R225" s="82" t="n">
        <v>20</v>
      </c>
      <c r="S225" s="83" t="n"/>
      <c r="T225" s="83" t="n"/>
      <c r="U225" s="83" t="n"/>
      <c r="V225" s="83" t="n"/>
      <c r="W225" s="83" t="n"/>
      <c r="X225" s="83" t="inlineStr">
        <is>
          <t>Complexity &amp; Expertise: A3: Coordinates ETL implementation projects across stakeholders: schedules, documentation, tracking, follow-up, escalation → moved up 0.5
Autonomy &amp; Decision: A2: Decides scheduling; judges what to escalate and when → matches the start
Accountability &amp; Impact: A3: Accountable for ETL solution delivery for two named clients · ESAF, BFL: timelines and accuracy → moved up 0.5
Leadership &amp; Strategy: A1: Coordinates people and tasks; no guidance or leadership of others described → matches the start</t>
        </is>
      </c>
      <c r="Y225" s="65" t="n">
        <v>3</v>
      </c>
      <c r="Z225" s="66" t="n">
        <v>3</v>
      </c>
      <c r="AA225" s="66" t="inlineStr">
        <is>
          <t>Medium</t>
        </is>
      </c>
      <c r="AB225" s="66" t="inlineStr">
        <is>
          <t>Emerging Talent</t>
        </is>
      </c>
      <c r="AC225" s="66" t="inlineStr">
        <is>
          <t>Not Ready</t>
        </is>
      </c>
      <c r="AD225" s="66" t="inlineStr">
        <is>
          <t>No</t>
        </is>
      </c>
      <c r="AE225" s="66" t="inlineStr">
        <is>
          <t>Yes</t>
        </is>
      </c>
      <c r="AF225" s="66" t="n"/>
      <c r="AG225" s="119" t="n">
        <v>45931</v>
      </c>
      <c r="AH225" s="66" t="inlineStr">
        <is>
          <t>Same as current designation</t>
        </is>
      </c>
      <c r="AI225" s="66" t="inlineStr">
        <is>
          <t>No</t>
        </is>
      </c>
      <c r="AJ225" s="66" t="inlineStr">
        <is>
          <t>XBRL Training, Training on the effective utilization of AI tools.</t>
        </is>
      </c>
      <c r="AK225" s="66" t="n"/>
      <c r="AL225" s="66" t="n"/>
      <c r="AM225" s="18"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AN225" s="19"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AO225" s="19"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AP225" s="19" t="n"/>
      <c r="AQ225" s="19" t="n"/>
    </row>
    <row r="226" ht="80" customHeight="1">
      <c r="A226" s="117" t="inlineStr">
        <is>
          <t>◂ Back</t>
        </is>
      </c>
      <c r="B226" s="17" t="inlineStr">
        <is>
          <t>Mapped</t>
        </is>
      </c>
      <c r="C226" s="59" t="inlineStr">
        <is>
          <t>iDEAL</t>
        </is>
      </c>
      <c r="D226" s="17" t="inlineStr">
        <is>
          <t>IRIS1343</t>
        </is>
      </c>
      <c r="E226" s="17" t="inlineStr">
        <is>
          <t>Anand Usakoyal</t>
        </is>
      </c>
      <c r="F226" s="17" t="inlineStr">
        <is>
          <t>Technology</t>
        </is>
      </c>
      <c r="G226" s="17" t="inlineStr">
        <is>
          <t>Project Lead</t>
        </is>
      </c>
      <c r="H226" s="17" t="inlineStr">
        <is>
          <t>Employee</t>
        </is>
      </c>
      <c r="I226" s="17" t="inlineStr">
        <is>
          <t>Active</t>
        </is>
      </c>
      <c r="J226" s="118" t="n">
        <v>41437</v>
      </c>
      <c r="K226" s="17" t="inlineStr">
        <is>
          <t>Hemant Karale</t>
        </is>
      </c>
      <c r="L226" s="17" t="inlineStr">
        <is>
          <t>Remote - Mumbai</t>
        </is>
      </c>
      <c r="M226" s="67" t="inlineStr">
        <is>
          <t>0 years, 0 months, 0 days</t>
        </is>
      </c>
      <c r="N226" s="68" t="inlineStr">
        <is>
          <t>13 years, 2 months, 13 days</t>
        </is>
      </c>
      <c r="O226" s="68" t="inlineStr">
        <is>
          <t>13 years, 0 months, 8 days</t>
        </is>
      </c>
      <c r="P226" s="68" t="inlineStr">
        <is>
          <t>MBA</t>
        </is>
      </c>
      <c r="Q226" s="68" t="inlineStr">
        <is>
          <t>Project Management</t>
        </is>
      </c>
      <c r="R226" s="82" t="n">
        <v>20</v>
      </c>
      <c r="S226" s="83" t="n"/>
      <c r="T226" s="83" t="n"/>
      <c r="U226" s="83" t="n"/>
      <c r="V226" s="83" t="n"/>
      <c r="W226" s="83" t="n"/>
      <c r="X226" s="83" t="inlineStr">
        <is>
          <t>Complexity &amp; Expertise: A3: Gathers RBI EBR return requirements, verifies developed returns, resolves team doubts → moved down 0.5
Autonomy &amp; Decision: A3: Decides requirement gathering independently; verifies returns before delivery to banks → moved down 0.5
Accountability &amp; Impact: B1: Answers for EBR returns delivered to banks meeting RBI standards → matches the start
Leadership &amp; Strategy: A3: Coordinates development and testing teams; gives guidance and resolves doubts → matches the start</t>
        </is>
      </c>
      <c r="Y226" s="65" t="n">
        <v>3</v>
      </c>
      <c r="Z226" s="66" t="n">
        <v>3</v>
      </c>
      <c r="AA226" s="66" t="inlineStr">
        <is>
          <t>Medium</t>
        </is>
      </c>
      <c r="AB226" s="66" t="inlineStr">
        <is>
          <t>Emerging Talent</t>
        </is>
      </c>
      <c r="AC226" s="66" t="inlineStr">
        <is>
          <t>Not Ready</t>
        </is>
      </c>
      <c r="AD226" s="66" t="inlineStr">
        <is>
          <t>No</t>
        </is>
      </c>
      <c r="AE226" s="66" t="inlineStr">
        <is>
          <t>No</t>
        </is>
      </c>
      <c r="AF226" s="66" t="n"/>
      <c r="AG226" s="119" t="n">
        <v>45931</v>
      </c>
      <c r="AH226" s="66" t="inlineStr">
        <is>
          <t>Same as current designation</t>
        </is>
      </c>
      <c r="AI226" s="66" t="inlineStr">
        <is>
          <t>No</t>
        </is>
      </c>
      <c r="AJ226" s="66" t="inlineStr">
        <is>
          <t>Training on the effective utilization of AI tools.</t>
        </is>
      </c>
      <c r="AK226" s="66" t="n"/>
      <c r="AL226" s="66" t="n"/>
      <c r="AM226" s="18"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AN226" s="19"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AO226" s="19"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AP226" s="19" t="n"/>
      <c r="AQ226" s="19" t="n"/>
    </row>
    <row r="227" ht="80" customHeight="1">
      <c r="A227" s="117" t="inlineStr">
        <is>
          <t>◂ Back</t>
        </is>
      </c>
      <c r="B227" s="17" t="inlineStr">
        <is>
          <t>Mapped</t>
        </is>
      </c>
      <c r="C227" s="59" t="inlineStr">
        <is>
          <t>iDEAL</t>
        </is>
      </c>
      <c r="D227" s="17" t="inlineStr">
        <is>
          <t>IRIS1947</t>
        </is>
      </c>
      <c r="E227" s="17" t="inlineStr">
        <is>
          <t>Aroosa Ghole</t>
        </is>
      </c>
      <c r="F227" s="17" t="inlineStr">
        <is>
          <t>Technology</t>
        </is>
      </c>
      <c r="G227" s="17" t="inlineStr">
        <is>
          <t>Senior Business Analyst</t>
        </is>
      </c>
      <c r="H227" s="17" t="inlineStr">
        <is>
          <t>Employee</t>
        </is>
      </c>
      <c r="I227" s="17" t="inlineStr">
        <is>
          <t>Active</t>
        </is>
      </c>
      <c r="J227" s="118" t="n">
        <v>44431</v>
      </c>
      <c r="K227" s="17" t="inlineStr">
        <is>
          <t>Hemant Karale</t>
        </is>
      </c>
      <c r="L227" s="17" t="inlineStr">
        <is>
          <t>Hybrid</t>
        </is>
      </c>
      <c r="M227" s="67" t="inlineStr">
        <is>
          <t>2 years, 5 months, 0 days</t>
        </is>
      </c>
      <c r="N227" s="68" t="inlineStr">
        <is>
          <t>5 years, 0 months, 2 days</t>
        </is>
      </c>
      <c r="O227" s="68" t="inlineStr">
        <is>
          <t>7 years, 2 months, 28 days</t>
        </is>
      </c>
      <c r="P227" s="68" t="inlineStr">
        <is>
          <t>PGDM</t>
        </is>
      </c>
      <c r="Q227" s="68" t="inlineStr">
        <is>
          <t>Business Analysis</t>
        </is>
      </c>
      <c r="R227" s="82" t="n">
        <v>20</v>
      </c>
      <c r="S227" s="83" t="n"/>
      <c r="T227" s="83" t="n"/>
      <c r="U227" s="83" t="n"/>
      <c r="V227" s="83" t="n"/>
      <c r="W227" s="83" t="n"/>
      <c r="X227" s="83" t="inlineStr">
        <is>
          <t>Complexity &amp; Expertise: B1: RBI regulatory reporting and iDEAL expertise; feasibility assessment, BRD/FSD, validation rules, UAT → matches the start
Autonomy &amp; Decision: B1: Decides whether requirements fit standard product or need customisation, effort and cost → matches the start
Accountability &amp; Impact: B1: Requirement quality, functional solution, sign-offs and end-to-end delivery coordination for bank implementations → matches the start
Leadership &amp; Strategy: B1: 4 direct reports; manager note expects building a self-sufficient team → matches the start</t>
        </is>
      </c>
      <c r="Y227" s="65" t="n">
        <v>4</v>
      </c>
      <c r="Z227" s="66" t="n">
        <v>4</v>
      </c>
      <c r="AA227" s="66" t="inlineStr">
        <is>
          <t>High</t>
        </is>
      </c>
      <c r="AB227" s="66" t="inlineStr">
        <is>
          <t>High Impact / Growth Talent</t>
        </is>
      </c>
      <c r="AC227" s="66" t="inlineStr">
        <is>
          <t>Ready in 12 Months</t>
        </is>
      </c>
      <c r="AD227" s="66" t="inlineStr">
        <is>
          <t>No</t>
        </is>
      </c>
      <c r="AE227" s="66" t="inlineStr">
        <is>
          <t>Yes</t>
        </is>
      </c>
      <c r="AF227" s="66" t="n"/>
      <c r="AG227" s="119" t="n">
        <v>45931</v>
      </c>
      <c r="AH227" s="66" t="inlineStr">
        <is>
          <t>Same as current designation</t>
        </is>
      </c>
      <c r="AI227" s="66" t="inlineStr">
        <is>
          <t>No</t>
        </is>
      </c>
      <c r="AJ227" s="66" t="inlineStr">
        <is>
          <t>Training on the effective utilization of AI tools.</t>
        </is>
      </c>
      <c r="AK227" s="66" t="n"/>
      <c r="AL227" s="66" t="n"/>
      <c r="AM227" s="18"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AN227" s="19"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AO227" s="19"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AP227" s="19" t="n"/>
      <c r="AQ227" s="19" t="n"/>
    </row>
    <row r="228" ht="80" customHeight="1">
      <c r="A228" s="117" t="inlineStr">
        <is>
          <t>◂ Back</t>
        </is>
      </c>
      <c r="B228" s="17" t="inlineStr">
        <is>
          <t>Mapped</t>
        </is>
      </c>
      <c r="C228" s="59" t="inlineStr">
        <is>
          <t>iDEAL</t>
        </is>
      </c>
      <c r="D228" s="17" t="inlineStr">
        <is>
          <t>IRIS2536</t>
        </is>
      </c>
      <c r="E228" s="17" t="inlineStr">
        <is>
          <t>Mohin Patel</t>
        </is>
      </c>
      <c r="F228" s="17" t="inlineStr">
        <is>
          <t>Technology</t>
        </is>
      </c>
      <c r="G228" s="17" t="inlineStr">
        <is>
          <t>Business Analyst</t>
        </is>
      </c>
      <c r="H228" s="17" t="inlineStr">
        <is>
          <t>Employee</t>
        </is>
      </c>
      <c r="I228" s="17" t="inlineStr">
        <is>
          <t>Active</t>
        </is>
      </c>
      <c r="J228" s="118" t="n">
        <v>46181</v>
      </c>
      <c r="K228" s="17" t="inlineStr">
        <is>
          <t>Aroosa Ghole</t>
        </is>
      </c>
      <c r="L228" s="17" t="inlineStr">
        <is>
          <t>Remote - Mumbai</t>
        </is>
      </c>
      <c r="M228" s="67" t="inlineStr">
        <is>
          <t>2 years, 5 months, 00 days</t>
        </is>
      </c>
      <c r="N228" s="68" t="inlineStr">
        <is>
          <t>0 years, 2 months, 17 days</t>
        </is>
      </c>
      <c r="O228" s="68" t="inlineStr">
        <is>
          <t>6 years, 2 months, 12 days</t>
        </is>
      </c>
      <c r="P228" s="68" t="inlineStr">
        <is>
          <t>B.E</t>
        </is>
      </c>
      <c r="Q228" s="68" t="n"/>
      <c r="R228" s="82" t="n">
        <v>20</v>
      </c>
      <c r="S228" s="83" t="n"/>
      <c r="T228" s="83" t="n"/>
      <c r="U228" s="83" t="n"/>
      <c r="V228" s="83" t="n"/>
      <c r="W228" s="83" t="n"/>
      <c r="X228" s="83" t="inlineStr">
        <is>
          <t>Complexity &amp; Expertise: A2: Standard BA tasks: documentation, BRD/FRD, requirement gathering, bank support for report generation → moved down 0.5
Autonomy &amp; Decision: A2: Only decides 'documentation'; manager note says still gaining independent handling of portfolio → moved down 0.5
Accountability &amp; Impact: A2: Accountable for starting documentation and enhancement initiatives; escalation if own work missed → moved down 0.5
Leadership &amp; Strategy: A1: No guidance or leadership of others described → moved down 0.5</t>
        </is>
      </c>
      <c r="Y228" s="65" t="n">
        <v>2</v>
      </c>
      <c r="Z228" s="66" t="n">
        <v>3</v>
      </c>
      <c r="AA228" s="66" t="inlineStr">
        <is>
          <t>Medium</t>
        </is>
      </c>
      <c r="AB228" s="66" t="inlineStr">
        <is>
          <t>Core Contributor</t>
        </is>
      </c>
      <c r="AC228" s="66" t="inlineStr">
        <is>
          <t>Not Ready</t>
        </is>
      </c>
      <c r="AD228" s="66" t="inlineStr">
        <is>
          <t>No</t>
        </is>
      </c>
      <c r="AE228" s="66" t="inlineStr">
        <is>
          <t>No</t>
        </is>
      </c>
      <c r="AF228" s="66" t="n"/>
      <c r="AG228" s="119" t="n">
        <v>45931</v>
      </c>
      <c r="AH228" s="66" t="inlineStr">
        <is>
          <t>Same as current designation</t>
        </is>
      </c>
      <c r="AI228" s="66" t="inlineStr">
        <is>
          <t>No</t>
        </is>
      </c>
      <c r="AJ228" s="66" t="inlineStr">
        <is>
          <t>XBRL Training, Training on the effective utilization of AI tools.</t>
        </is>
      </c>
      <c r="AK228" s="66" t="n"/>
      <c r="AL228" s="66" t="n"/>
      <c r="AM228" s="18"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AN228" s="19"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AO228" s="19"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AP228" s="19" t="n"/>
      <c r="AQ228" s="19" t="n"/>
    </row>
    <row r="229" ht="80" customHeight="1">
      <c r="A229" s="117" t="inlineStr">
        <is>
          <t>◂ Back</t>
        </is>
      </c>
      <c r="B229" s="17" t="inlineStr">
        <is>
          <t>Mapped</t>
        </is>
      </c>
      <c r="C229" s="59" t="inlineStr">
        <is>
          <t>iDEAL</t>
        </is>
      </c>
      <c r="D229" s="17" t="inlineStr">
        <is>
          <t>IRIS2555</t>
        </is>
      </c>
      <c r="E229" s="17" t="inlineStr">
        <is>
          <t>Nidhi Kulkarni</t>
        </is>
      </c>
      <c r="F229" s="17" t="inlineStr">
        <is>
          <t>Technology</t>
        </is>
      </c>
      <c r="G229" s="17" t="inlineStr">
        <is>
          <t>Technical Support Analyst</t>
        </is>
      </c>
      <c r="H229" s="17" t="inlineStr">
        <is>
          <t>Employee</t>
        </is>
      </c>
      <c r="I229" s="17" t="inlineStr">
        <is>
          <t>Active</t>
        </is>
      </c>
      <c r="J229" s="118" t="n">
        <v>46252</v>
      </c>
      <c r="K229" s="17" t="inlineStr">
        <is>
          <t>Aroosa Ghole</t>
        </is>
      </c>
      <c r="L229" s="17" t="n"/>
      <c r="M229" s="67" t="n"/>
      <c r="N229" s="68" t="inlineStr">
        <is>
          <t>0 years, 0 months, 7 days</t>
        </is>
      </c>
      <c r="O229" s="68" t="n"/>
      <c r="P229" s="68" t="inlineStr">
        <is>
          <t>B.E</t>
        </is>
      </c>
      <c r="Q229" s="68" t="inlineStr">
        <is>
          <t>Business Analysis</t>
        </is>
      </c>
      <c r="R229" s="82" t="n">
        <v>20</v>
      </c>
      <c r="S229" s="83" t="n"/>
      <c r="T229" s="83" t="n"/>
      <c r="U229" s="83" t="n"/>
      <c r="V229" s="83" t="n"/>
      <c r="W229" s="83" t="n"/>
      <c r="X229" s="83" t="inlineStr">
        <is>
          <t>Complexity &amp; Expertise: A2: Routine client support: error solving, documentation, coordination so report filing goes through → moved down 0.5
Autonomy &amp; Decision: A2: Only documentation named as an independent decision → moved down 0.5
Accountability &amp; Impact: A2: Delivering correct kits for the reports clients ask for → moved down 0.5
Leadership &amp; Strategy: A1: None described → moved down 0.5</t>
        </is>
      </c>
      <c r="Y229" s="65" t="n"/>
      <c r="Z229" s="66" t="n"/>
      <c r="AA229" s="66" t="n"/>
      <c r="AB229" s="66" t="n"/>
      <c r="AC229" s="66" t="n"/>
      <c r="AD229" s="66" t="n"/>
      <c r="AE229" s="66" t="n"/>
      <c r="AF229" s="66" t="n"/>
      <c r="AG229" s="66" t="n"/>
      <c r="AH229" s="66" t="n"/>
      <c r="AI229" s="66" t="n"/>
      <c r="AJ229" s="66" t="n"/>
      <c r="AK229" s="66" t="n"/>
      <c r="AL229" s="66" t="n"/>
      <c r="AM229" s="18" t="n"/>
      <c r="AN229" s="19" t="n"/>
      <c r="AO229" s="19" t="n"/>
      <c r="AP229" s="19" t="n"/>
      <c r="AQ229" s="19" t="n"/>
    </row>
    <row r="230" ht="80" customHeight="1">
      <c r="A230" s="117" t="inlineStr">
        <is>
          <t>◂ Back</t>
        </is>
      </c>
      <c r="B230" s="17" t="inlineStr">
        <is>
          <t>Mapped</t>
        </is>
      </c>
      <c r="C230" s="59" t="inlineStr">
        <is>
          <t>iDEAL</t>
        </is>
      </c>
      <c r="D230" s="17" t="inlineStr">
        <is>
          <t>IRIS2310</t>
        </is>
      </c>
      <c r="E230" s="17" t="inlineStr">
        <is>
          <t>Vivek Kumar</t>
        </is>
      </c>
      <c r="F230" s="17" t="inlineStr">
        <is>
          <t>Technology</t>
        </is>
      </c>
      <c r="G230" s="17" t="inlineStr">
        <is>
          <t>Trainee Business Analyst</t>
        </is>
      </c>
      <c r="H230" s="17" t="inlineStr">
        <is>
          <t>Employee</t>
        </is>
      </c>
      <c r="I230" s="17" t="inlineStr">
        <is>
          <t>Active</t>
        </is>
      </c>
      <c r="J230" s="118" t="n">
        <v>45558</v>
      </c>
      <c r="K230" s="17" t="inlineStr">
        <is>
          <t>Aroosa Ghole</t>
        </is>
      </c>
      <c r="L230" s="17" t="inlineStr">
        <is>
          <t>Hybrid</t>
        </is>
      </c>
      <c r="M230" s="67" t="inlineStr">
        <is>
          <t>1 years, 1 months, 0 days</t>
        </is>
      </c>
      <c r="N230" s="68" t="inlineStr">
        <is>
          <t>1 years, 11 months, 2 days</t>
        </is>
      </c>
      <c r="O230" s="68" t="inlineStr">
        <is>
          <t>2 years, 9 months, 28 days</t>
        </is>
      </c>
      <c r="P230" s="68" t="inlineStr">
        <is>
          <t>BBA</t>
        </is>
      </c>
      <c r="Q230" s="68" t="inlineStr">
        <is>
          <t>Business Analysis</t>
        </is>
      </c>
      <c r="R230" s="82" t="n">
        <v>20</v>
      </c>
      <c r="S230" s="83" t="n"/>
      <c r="T230" s="83" t="n"/>
      <c r="U230" s="83" t="n"/>
      <c r="V230" s="83" t="n"/>
      <c r="W230" s="83" t="n"/>
      <c r="X230" s="83" t="inlineStr">
        <is>
          <t>Complexity &amp; Expertise: A3: Resolves bank queries, errors and deployments across 10+ banks; documents requirements; CIC automation → moved up 1
Autonomy &amp; Decision: A3: Runs daily support calls and requirement understanding with banks as their SPOC → moved up 1
Accountability &amp; Impact: A3: SPOC for 10+ banks; checks changes on client servers; clears escalations → moved up 1
Leadership &amp; Strategy: A2: Lists 'helping others'; no standing guidance role → moved up 0.5</t>
        </is>
      </c>
      <c r="Y230" s="65" t="n">
        <v>3</v>
      </c>
      <c r="Z230" s="66" t="n">
        <v>3</v>
      </c>
      <c r="AA230" s="66" t="inlineStr">
        <is>
          <t>Medium</t>
        </is>
      </c>
      <c r="AB230" s="66" t="inlineStr">
        <is>
          <t>Emerging Talent</t>
        </is>
      </c>
      <c r="AC230" s="66" t="inlineStr">
        <is>
          <t>Not Ready</t>
        </is>
      </c>
      <c r="AD230" s="66" t="inlineStr">
        <is>
          <t>No</t>
        </is>
      </c>
      <c r="AE230" s="66" t="inlineStr">
        <is>
          <t>No</t>
        </is>
      </c>
      <c r="AF230" s="66" t="n"/>
      <c r="AG230" s="119" t="n">
        <v>45931</v>
      </c>
      <c r="AH230" s="66" t="inlineStr">
        <is>
          <t>Same as current designation</t>
        </is>
      </c>
      <c r="AI230" s="66" t="inlineStr">
        <is>
          <t>No</t>
        </is>
      </c>
      <c r="AJ230" s="66" t="inlineStr">
        <is>
          <t>XBRL Training, Training on the effective utilization of AI tools.</t>
        </is>
      </c>
      <c r="AK230" s="66" t="n"/>
      <c r="AL230" s="66" t="n"/>
      <c r="AM230" s="18"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AN230" s="19"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AO230" s="19"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AP230" s="19" t="n"/>
      <c r="AQ230" s="19" t="n"/>
    </row>
    <row r="231" ht="80" customHeight="1">
      <c r="A231" s="117" t="inlineStr">
        <is>
          <t>◂ Back</t>
        </is>
      </c>
      <c r="B231" s="17" t="inlineStr">
        <is>
          <t>Mapped</t>
        </is>
      </c>
      <c r="C231" s="59" t="inlineStr">
        <is>
          <t>iDEAL</t>
        </is>
      </c>
      <c r="D231" s="17" t="inlineStr">
        <is>
          <t>IRIS2527</t>
        </is>
      </c>
      <c r="E231" s="17" t="inlineStr">
        <is>
          <t>Hemand Thayil</t>
        </is>
      </c>
      <c r="F231" s="17" t="inlineStr">
        <is>
          <t>Technology</t>
        </is>
      </c>
      <c r="G231" s="17" t="inlineStr">
        <is>
          <t>Customer Solution Analyst</t>
        </is>
      </c>
      <c r="H231" s="17" t="inlineStr">
        <is>
          <t>Employee</t>
        </is>
      </c>
      <c r="I231" s="17" t="inlineStr">
        <is>
          <t>Active</t>
        </is>
      </c>
      <c r="J231" s="118" t="n">
        <v>46146</v>
      </c>
      <c r="K231" s="17" t="inlineStr">
        <is>
          <t>Aroosa Ghole</t>
        </is>
      </c>
      <c r="L231" s="17" t="inlineStr">
        <is>
          <t>Work From Office - Turbhe</t>
        </is>
      </c>
      <c r="M231" s="67" t="inlineStr">
        <is>
          <t>1 years, 6 months, 0 days</t>
        </is>
      </c>
      <c r="N231" s="68" t="inlineStr">
        <is>
          <t>0 years, 3 months, 21 days</t>
        </is>
      </c>
      <c r="O231" s="68" t="inlineStr">
        <is>
          <t>1 years, 7 months, 16 days</t>
        </is>
      </c>
      <c r="P231" s="68" t="inlineStr">
        <is>
          <t>MCA</t>
        </is>
      </c>
      <c r="Q231" s="68" t="inlineStr">
        <is>
          <t>Business Analysis</t>
        </is>
      </c>
      <c r="R231" s="82" t="n">
        <v>17</v>
      </c>
      <c r="S231" s="83" t="n"/>
      <c r="T231" s="83" t="n"/>
      <c r="U231" s="83" t="n"/>
      <c r="V231" s="83" t="n"/>
      <c r="W231" s="83" t="n"/>
      <c r="X231" s="83" t="inlineStr">
        <is>
          <t>Complexity &amp; Expertise: A2: Client support and error handling on iDEAL; note says moving from shadowing to independent → matches the start
Autonomy &amp; Decision: A2: Decides to connect with the client to fix an issue; note shows reliance on seniors → matches the start
Accountability &amp; Impact: A2: own survey / KRA answers · summarised by the rater; not quoted → matches the start
Leadership &amp; Strategy: A1: No guidance of others described → matches the start</t>
        </is>
      </c>
      <c r="Y231" s="65" t="n">
        <v>2</v>
      </c>
      <c r="Z231" s="66" t="n">
        <v>3</v>
      </c>
      <c r="AA231" s="66" t="inlineStr">
        <is>
          <t>Medium</t>
        </is>
      </c>
      <c r="AB231" s="66" t="inlineStr">
        <is>
          <t>Core Contributor</t>
        </is>
      </c>
      <c r="AC231" s="66" t="inlineStr">
        <is>
          <t>Not Ready</t>
        </is>
      </c>
      <c r="AD231" s="66" t="inlineStr">
        <is>
          <t>No</t>
        </is>
      </c>
      <c r="AE231" s="66" t="inlineStr">
        <is>
          <t>No</t>
        </is>
      </c>
      <c r="AF231" s="66" t="n"/>
      <c r="AG231" s="119" t="n">
        <v>45931</v>
      </c>
      <c r="AH231" s="66" t="inlineStr">
        <is>
          <t>Same as current designation</t>
        </is>
      </c>
      <c r="AI231" s="66" t="inlineStr">
        <is>
          <t>No</t>
        </is>
      </c>
      <c r="AJ231" s="66" t="inlineStr">
        <is>
          <t>XBRL Training, Training on the effective utilization of AI tools.</t>
        </is>
      </c>
      <c r="AK231" s="66" t="n"/>
      <c r="AL231" s="66" t="n"/>
      <c r="AM231" s="18"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AN231" s="19"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AO231" s="19"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AP231" s="19" t="n"/>
      <c r="AQ231" s="19" t="n"/>
    </row>
    <row r="232" ht="80" customHeight="1">
      <c r="A232" s="117" t="inlineStr">
        <is>
          <t>◂ Back</t>
        </is>
      </c>
      <c r="B232" s="17" t="inlineStr">
        <is>
          <t>Mapped</t>
        </is>
      </c>
      <c r="C232" s="59" t="inlineStr">
        <is>
          <t>iDEAL</t>
        </is>
      </c>
      <c r="D232" s="17" t="inlineStr">
        <is>
          <t>IRIS0636</t>
        </is>
      </c>
      <c r="E232" s="17" t="inlineStr">
        <is>
          <t>Reena Gotal</t>
        </is>
      </c>
      <c r="F232" s="17" t="inlineStr">
        <is>
          <t>Quality Assurance</t>
        </is>
      </c>
      <c r="G232" s="17" t="inlineStr">
        <is>
          <t>Senior QA - Engineer</t>
        </is>
      </c>
      <c r="H232" s="17" t="inlineStr">
        <is>
          <t>Employee</t>
        </is>
      </c>
      <c r="I232" s="17" t="inlineStr">
        <is>
          <t>Active</t>
        </is>
      </c>
      <c r="J232" s="118" t="n">
        <v>40686</v>
      </c>
      <c r="K232" s="17" t="inlineStr">
        <is>
          <t>Hemant Karale</t>
        </is>
      </c>
      <c r="L232" s="17" t="inlineStr">
        <is>
          <t>Hybrid</t>
        </is>
      </c>
      <c r="M232" s="67" t="inlineStr">
        <is>
          <t>0 years, 0 months, 0 days</t>
        </is>
      </c>
      <c r="N232" s="68" t="inlineStr">
        <is>
          <t>15 years, 3 months, 2 days</t>
        </is>
      </c>
      <c r="O232" s="68" t="inlineStr">
        <is>
          <t>15 years, 0 months, 28 days</t>
        </is>
      </c>
      <c r="P232" s="68" t="inlineStr">
        <is>
          <t>B.Com</t>
        </is>
      </c>
      <c r="Q232" s="68" t="inlineStr">
        <is>
          <t>Software Testing</t>
        </is>
      </c>
      <c r="R232" s="82" t="n">
        <v>20</v>
      </c>
      <c r="S232" s="83" t="n"/>
      <c r="T232" s="83" t="n"/>
      <c r="U232" s="83" t="n"/>
      <c r="V232" s="83" t="n"/>
      <c r="W232" s="83" t="n"/>
      <c r="X232" s="83" t="inlineStr">
        <is>
          <t>Complexity &amp; Expertise: A3: Test planning and execution, defect management, API testing with SQL/Postman; no harder problems detailed → matches the start
Autonomy &amp; Decision: A3: Names only 'independent testing'; mentions managing priorities in passing → matches the start
Accountability &amp; Impact: B1: Own test coverage and defect reporting plus the team's quality and timelines → matches the start
Leadership &amp; Strategy: B1: Coordinates, supports and guides team members; four direct reports → matches the start</t>
        </is>
      </c>
      <c r="Y232" s="65" t="n">
        <v>3</v>
      </c>
      <c r="Z232" s="66" t="n">
        <v>3</v>
      </c>
      <c r="AA232" s="66" t="inlineStr">
        <is>
          <t>Medium</t>
        </is>
      </c>
      <c r="AB232" s="66" t="inlineStr">
        <is>
          <t>Core Contributor</t>
        </is>
      </c>
      <c r="AC232" s="66" t="inlineStr">
        <is>
          <t>Not Ready</t>
        </is>
      </c>
      <c r="AD232" s="66" t="inlineStr">
        <is>
          <t>No</t>
        </is>
      </c>
      <c r="AE232" s="66" t="inlineStr">
        <is>
          <t>No</t>
        </is>
      </c>
      <c r="AF232" s="66" t="n"/>
      <c r="AG232" s="66" t="n"/>
      <c r="AH232" s="66" t="inlineStr">
        <is>
          <t>Same as per records</t>
        </is>
      </c>
      <c r="AI232" s="66" t="n"/>
      <c r="AJ232" s="66" t="inlineStr">
        <is>
          <t>Training on the effective utilization of AI tools.</t>
        </is>
      </c>
      <c r="AK232" s="66" t="n"/>
      <c r="AL232" s="66" t="n"/>
      <c r="AM232" s="18"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AN232" s="19" t="inlineStr">
        <is>
          <t>1. Defect Escape Rate should be &lt;= 5%, for all Q1 releases
2. Defect Detection Efficiency should be &gt;95% for the Q1 releases
3. Automation testing · test cases coverage should be &gt;=50% for Q1 releases</t>
        </is>
      </c>
      <c r="AO232" s="19" t="n"/>
      <c r="AP232" s="19" t="n"/>
      <c r="AQ232" s="19" t="n"/>
    </row>
    <row r="233" ht="80" customHeight="1">
      <c r="A233" s="117" t="inlineStr">
        <is>
          <t>◂ Back</t>
        </is>
      </c>
      <c r="B233" s="17" t="inlineStr">
        <is>
          <t>Mapped</t>
        </is>
      </c>
      <c r="C233" s="59" t="inlineStr">
        <is>
          <t>iDEAL</t>
        </is>
      </c>
      <c r="D233" s="17" t="inlineStr">
        <is>
          <t>IRIS2271</t>
        </is>
      </c>
      <c r="E233" s="17" t="inlineStr">
        <is>
          <t>Atharv Ravindra Bokade</t>
        </is>
      </c>
      <c r="F233" s="17" t="inlineStr">
        <is>
          <t>Quality Assurance</t>
        </is>
      </c>
      <c r="G233" s="17" t="inlineStr">
        <is>
          <t>QA Engineer</t>
        </is>
      </c>
      <c r="H233" s="17" t="inlineStr">
        <is>
          <t>Employee</t>
        </is>
      </c>
      <c r="I233" s="17" t="inlineStr">
        <is>
          <t>Active</t>
        </is>
      </c>
      <c r="J233" s="118" t="n">
        <v>45449</v>
      </c>
      <c r="K233" s="17" t="inlineStr">
        <is>
          <t>Reena Gotal</t>
        </is>
      </c>
      <c r="L233" s="17" t="inlineStr">
        <is>
          <t>Work From Office - Turbhe</t>
        </is>
      </c>
      <c r="M233" s="67" t="inlineStr">
        <is>
          <t>0 years, 0 months, 0 days</t>
        </is>
      </c>
      <c r="N233" s="68" t="inlineStr">
        <is>
          <t>2 years, 2 months, 19 days</t>
        </is>
      </c>
      <c r="O233" s="68" t="inlineStr">
        <is>
          <t>2 years, 0 months, 14 days</t>
        </is>
      </c>
      <c r="P233" s="68" t="inlineStr">
        <is>
          <t>B.E</t>
        </is>
      </c>
      <c r="Q233" s="68" t="inlineStr">
        <is>
          <t>Software Testing</t>
        </is>
      </c>
      <c r="R233" s="82" t="n">
        <v>20</v>
      </c>
      <c r="S233" s="83" t="n"/>
      <c r="T233" s="83" t="n"/>
      <c r="U233" s="83" t="n"/>
      <c r="V233" s="83" t="n"/>
      <c r="W233" s="83" t="n"/>
      <c r="X233" s="83" t="inlineStr">
        <is>
          <t>Complexity &amp; Expertise: A2: Writes test cases, manual testing and bug reports for regulatory applications; some Playwright and VAPT → matches the start
Autonomy &amp; Decision: A2: Cannot name independent decisions; only judges depth of testing → matches the start
Accountability &amp; Impact: A3: Accountable if bugs persist after own sign-off; delivery to client affected → moved up 0.5
Leadership &amp; Strategy: A1: No guiding or leading of others described → matches the start</t>
        </is>
      </c>
      <c r="Y233" s="65" t="n">
        <v>3</v>
      </c>
      <c r="Z233" s="66" t="n">
        <v>3</v>
      </c>
      <c r="AA233" s="66" t="inlineStr">
        <is>
          <t>Medium</t>
        </is>
      </c>
      <c r="AB233" s="66" t="inlineStr">
        <is>
          <t>Core Contributor</t>
        </is>
      </c>
      <c r="AC233" s="66" t="inlineStr">
        <is>
          <t>Not Ready</t>
        </is>
      </c>
      <c r="AD233" s="66" t="inlineStr">
        <is>
          <t>No</t>
        </is>
      </c>
      <c r="AE233" s="66" t="inlineStr">
        <is>
          <t>No</t>
        </is>
      </c>
      <c r="AF233" s="66" t="n"/>
      <c r="AG233" s="66" t="n"/>
      <c r="AH233" s="66" t="inlineStr">
        <is>
          <t>Same as per records</t>
        </is>
      </c>
      <c r="AI233" s="66" t="n"/>
      <c r="AJ233" s="66" t="inlineStr">
        <is>
          <t>XBRL Training, Training on the effective utilization of AI tools.</t>
        </is>
      </c>
      <c r="AK233" s="66" t="n"/>
      <c r="AL233" s="66" t="n"/>
      <c r="AM233" s="18"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AN233" s="19"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AO233" s="19"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AP233" s="19" t="n"/>
      <c r="AQ233" s="19" t="n"/>
    </row>
    <row r="234" ht="80" customHeight="1">
      <c r="A234" s="117" t="inlineStr">
        <is>
          <t>◂ Back</t>
        </is>
      </c>
      <c r="B234" s="17" t="inlineStr">
        <is>
          <t>Mapped</t>
        </is>
      </c>
      <c r="C234" s="59" t="inlineStr">
        <is>
          <t>iDEAL</t>
        </is>
      </c>
      <c r="D234" s="17" t="inlineStr">
        <is>
          <t>IRIS2479</t>
        </is>
      </c>
      <c r="E234" s="17" t="inlineStr">
        <is>
          <t>Rohan Kailas Aher</t>
        </is>
      </c>
      <c r="F234" s="17" t="inlineStr">
        <is>
          <t>Quality Assurance</t>
        </is>
      </c>
      <c r="G234" s="17" t="inlineStr">
        <is>
          <t>QA Engineer</t>
        </is>
      </c>
      <c r="H234" s="17" t="inlineStr">
        <is>
          <t>Employee</t>
        </is>
      </c>
      <c r="I234" s="17" t="inlineStr">
        <is>
          <t>Active</t>
        </is>
      </c>
      <c r="J234" s="118" t="n">
        <v>46072</v>
      </c>
      <c r="K234" s="17" t="inlineStr">
        <is>
          <t>Reena Gotal</t>
        </is>
      </c>
      <c r="L234" s="17" t="inlineStr">
        <is>
          <t>Work From Office - Turbhe</t>
        </is>
      </c>
      <c r="M234" s="67" t="inlineStr">
        <is>
          <t>3 years, 0 months, 0 days</t>
        </is>
      </c>
      <c r="N234" s="68" t="inlineStr">
        <is>
          <t>0 years, 6 months, 6 days</t>
        </is>
      </c>
      <c r="O234" s="68" t="inlineStr">
        <is>
          <t>3 years, 4 months, 1 days</t>
        </is>
      </c>
      <c r="P234" s="68" t="inlineStr">
        <is>
          <t>Civil engineering</t>
        </is>
      </c>
      <c r="Q234" s="68" t="inlineStr">
        <is>
          <t>Software Testing</t>
        </is>
      </c>
      <c r="R234" s="82" t="n">
        <v>20</v>
      </c>
      <c r="S234" s="83" t="n"/>
      <c r="T234" s="83" t="n"/>
      <c r="U234" s="83" t="n"/>
      <c r="V234" s="83" t="n"/>
      <c r="W234" s="83" t="n"/>
      <c r="X234" s="83" t="inlineStr">
        <is>
          <t>Complexity &amp; Expertise: A2: Testing, bug reporting, retesting, API testing and documentation; no harder cases shown → matches the start
Autonomy &amp; Decision: A2: States 'routine decisions' only → matches the start
Accountability &amp; Impact: A2: Own assigned testing work, its quality and timeliness → matches the start
Leadership &amp; Strategy: A1: No guiding or leading of others described → matches the start</t>
        </is>
      </c>
      <c r="Y234" s="65" t="n">
        <v>3</v>
      </c>
      <c r="Z234" s="66" t="n">
        <v>3</v>
      </c>
      <c r="AA234" s="66" t="inlineStr">
        <is>
          <t>Medium</t>
        </is>
      </c>
      <c r="AB234" s="66" t="inlineStr">
        <is>
          <t>Core Contributor</t>
        </is>
      </c>
      <c r="AC234" s="66" t="inlineStr">
        <is>
          <t>Not Ready</t>
        </is>
      </c>
      <c r="AD234" s="66" t="inlineStr">
        <is>
          <t>No</t>
        </is>
      </c>
      <c r="AE234" s="66" t="inlineStr">
        <is>
          <t>No</t>
        </is>
      </c>
      <c r="AF234" s="66" t="n"/>
      <c r="AG234" s="66" t="n"/>
      <c r="AH234" s="66" t="inlineStr">
        <is>
          <t>Same as per records</t>
        </is>
      </c>
      <c r="AI234" s="66" t="n"/>
      <c r="AJ234" s="66" t="inlineStr">
        <is>
          <t>XBRL Training, Training on the effective utilization of AI tools.</t>
        </is>
      </c>
      <c r="AK234" s="66" t="n"/>
      <c r="AL234" s="66" t="n"/>
      <c r="AM234" s="18"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AN234" s="19" t="inlineStr">
        <is>
          <t>1. Continue manual testing with better quality and coverage.
2. Learn and implement automation for selected test scenarios.
3. Use AI tools to improve efficiency in requirement analysis and test case writing.
4. Improve testing speed and reduce manual effort.</t>
        </is>
      </c>
      <c r="AO234" s="19"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AP234" s="19" t="n"/>
      <c r="AQ234" s="19" t="n"/>
    </row>
    <row r="235" ht="80" customHeight="1">
      <c r="A235" s="117" t="inlineStr">
        <is>
          <t>◂ Back</t>
        </is>
      </c>
      <c r="B235" s="17" t="inlineStr">
        <is>
          <t>Mapped</t>
        </is>
      </c>
      <c r="C235" s="59" t="inlineStr">
        <is>
          <t>iDEAL</t>
        </is>
      </c>
      <c r="D235" s="17" t="inlineStr">
        <is>
          <t>IRIS2437</t>
        </is>
      </c>
      <c r="E235" s="17" t="inlineStr">
        <is>
          <t>Shubham Kamble</t>
        </is>
      </c>
      <c r="F235" s="17" t="inlineStr">
        <is>
          <t>Quality Assurance</t>
        </is>
      </c>
      <c r="G235" s="17" t="inlineStr">
        <is>
          <t>QA Automation Engineer</t>
        </is>
      </c>
      <c r="H235" s="17" t="inlineStr">
        <is>
          <t>Employee</t>
        </is>
      </c>
      <c r="I235" s="17" t="inlineStr">
        <is>
          <t>Active</t>
        </is>
      </c>
      <c r="J235" s="118" t="n">
        <v>45944</v>
      </c>
      <c r="K235" s="17" t="inlineStr">
        <is>
          <t>Reena Gotal</t>
        </is>
      </c>
      <c r="L235" s="17" t="inlineStr">
        <is>
          <t>Work From Office - Turbhe</t>
        </is>
      </c>
      <c r="M235" s="67" t="inlineStr">
        <is>
          <t>3 years, 5 months, 0 days</t>
        </is>
      </c>
      <c r="N235" s="68" t="inlineStr">
        <is>
          <t>0 years, 10 months, 11 days</t>
        </is>
      </c>
      <c r="O235" s="68" t="inlineStr">
        <is>
          <t>4 years, 1 months, 6 days</t>
        </is>
      </c>
      <c r="P235" s="68" t="inlineStr">
        <is>
          <t>B.Tech</t>
        </is>
      </c>
      <c r="Q235" s="68" t="inlineStr">
        <is>
          <t>Software Testing</t>
        </is>
      </c>
      <c r="R235" s="82" t="n">
        <v>20</v>
      </c>
      <c r="S235" s="83" t="n"/>
      <c r="T235" s="83" t="n"/>
      <c r="U235" s="83" t="n"/>
      <c r="V235" s="83" t="n"/>
      <c r="W235" s="83" t="n"/>
      <c r="X235" s="83" t="inlineStr">
        <is>
          <t>Complexity &amp; Expertise: A3: Playwright UI/API automation, Jenkins integration, root-cause analysis of flaky tests and production defects → matches the start
Autonomy &amp; Decision: A3: Decides what tasks or features to automate, when to test manually, and raises bugs → matches the start
Accountability &amp; Impact: A3: Answers for iDeal automated suites in Jenkins, defects to closure, and production-defect RCA → matches the start
Leadership &amp; Strategy: A1: No guiding or leading of others described → moved down 0.5</t>
        </is>
      </c>
      <c r="Y235" s="65" t="n">
        <v>3</v>
      </c>
      <c r="Z235" s="66" t="n">
        <v>3</v>
      </c>
      <c r="AA235" s="66" t="inlineStr">
        <is>
          <t>Medium</t>
        </is>
      </c>
      <c r="AB235" s="66" t="inlineStr">
        <is>
          <t>Emerging Talent</t>
        </is>
      </c>
      <c r="AC235" s="66" t="inlineStr">
        <is>
          <t>Not Ready</t>
        </is>
      </c>
      <c r="AD235" s="66" t="inlineStr">
        <is>
          <t>No</t>
        </is>
      </c>
      <c r="AE235" s="66" t="inlineStr">
        <is>
          <t>No</t>
        </is>
      </c>
      <c r="AF235" s="66" t="n"/>
      <c r="AG235" s="66" t="n"/>
      <c r="AH235" s="66" t="inlineStr">
        <is>
          <t>Same as per records</t>
        </is>
      </c>
      <c r="AI235" s="66" t="n"/>
      <c r="AJ235" s="66" t="inlineStr">
        <is>
          <t>XBRL Training, Training on the effective utilization of AI tools.</t>
        </is>
      </c>
      <c r="AK235" s="66" t="n"/>
      <c r="AL235" s="66" t="n"/>
      <c r="AM235" s="18"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AN235" s="19"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AO235" s="19"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AP235" s="19" t="n"/>
      <c r="AQ235" s="19" t="n"/>
    </row>
    <row r="236" ht="80" customHeight="1">
      <c r="A236" s="117" t="inlineStr">
        <is>
          <t>◂ Back</t>
        </is>
      </c>
      <c r="B236" s="17" t="inlineStr">
        <is>
          <t>Mapped</t>
        </is>
      </c>
      <c r="C236" s="59" t="inlineStr">
        <is>
          <t>iDEAL</t>
        </is>
      </c>
      <c r="D236" s="17" t="inlineStr">
        <is>
          <t>IRIS2522</t>
        </is>
      </c>
      <c r="E236" s="17" t="inlineStr">
        <is>
          <t>Tulasiram Chand</t>
        </is>
      </c>
      <c r="F236" s="17" t="inlineStr">
        <is>
          <t>Quality Assurance</t>
        </is>
      </c>
      <c r="G236" s="17" t="inlineStr">
        <is>
          <t>QA Automation Engineer</t>
        </is>
      </c>
      <c r="H236" s="17" t="inlineStr">
        <is>
          <t>Employee</t>
        </is>
      </c>
      <c r="I236" s="17" t="inlineStr">
        <is>
          <t>Active</t>
        </is>
      </c>
      <c r="J236" s="118" t="n">
        <v>46128</v>
      </c>
      <c r="K236" s="17" t="inlineStr">
        <is>
          <t>Reena Gotal</t>
        </is>
      </c>
      <c r="L236" s="17" t="inlineStr">
        <is>
          <t>Work From Office - Turbhe</t>
        </is>
      </c>
      <c r="M236" s="67" t="inlineStr">
        <is>
          <t>4 years, 0 months, 0 days</t>
        </is>
      </c>
      <c r="N236" s="68" t="inlineStr">
        <is>
          <t>0 years, 4 months, 9 days</t>
        </is>
      </c>
      <c r="O236" s="68" t="inlineStr">
        <is>
          <t>4 years, 2 months, 4 days</t>
        </is>
      </c>
      <c r="P236" s="68" t="inlineStr">
        <is>
          <t>MCA</t>
        </is>
      </c>
      <c r="Q236" s="68" t="inlineStr">
        <is>
          <t>Software Testing</t>
        </is>
      </c>
      <c r="R236" s="82" t="n">
        <v>20</v>
      </c>
      <c r="S236" s="83" t="n"/>
      <c r="T236" s="83" t="n"/>
      <c r="U236" s="83" t="n"/>
      <c r="V236" s="83" t="n"/>
      <c r="W236" s="83" t="n"/>
      <c r="X236" s="83" t="inlineStr">
        <is>
          <t>Complexity &amp; Expertise: A3: Playwright/Cucumber scripts, API and database testing, Windows/Linux runs, CI/CD pipeline integration → matches the start
Autonomy &amp; Decision: A2: Decisions listed are generic · 'identify issues, find solutions'; KRA says existing framework is used → moved down 0.5
Accountability &amp; Impact: A2: Own automation scripts, reliability of test results and coverage reporting → moved down 0.5
Leadership &amp; Strategy: A1: No guiding or leading of others described → moved down 0.5</t>
        </is>
      </c>
      <c r="Y236" s="65" t="n">
        <v>3</v>
      </c>
      <c r="Z236" s="66" t="n">
        <v>3</v>
      </c>
      <c r="AA236" s="66" t="inlineStr">
        <is>
          <t>Medium</t>
        </is>
      </c>
      <c r="AB236" s="66" t="inlineStr">
        <is>
          <t>Reliable Specialist</t>
        </is>
      </c>
      <c r="AC236" s="66" t="inlineStr">
        <is>
          <t>Not Ready</t>
        </is>
      </c>
      <c r="AD236" s="66" t="inlineStr">
        <is>
          <t>No</t>
        </is>
      </c>
      <c r="AE236" s="66" t="inlineStr">
        <is>
          <t>No</t>
        </is>
      </c>
      <c r="AF236" s="66" t="n"/>
      <c r="AG236" s="66" t="n"/>
      <c r="AH236" s="66" t="inlineStr">
        <is>
          <t>Same as per records</t>
        </is>
      </c>
      <c r="AI236" s="66" t="inlineStr">
        <is>
          <t>No</t>
        </is>
      </c>
      <c r="AJ236" s="66" t="inlineStr">
        <is>
          <t>XBRL Training, Training on the effective utilization of AI tools.</t>
        </is>
      </c>
      <c r="AK236" s="66" t="n"/>
      <c r="AL236" s="66" t="n"/>
      <c r="AM236" s="18"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AN236" s="19"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AO236" s="19"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AP236" s="19" t="n"/>
      <c r="AQ236" s="19" t="n"/>
    </row>
    <row r="237" ht="80" customHeight="1">
      <c r="A237" s="117" t="inlineStr">
        <is>
          <t>◂ Back</t>
        </is>
      </c>
      <c r="B237" s="17" t="inlineStr">
        <is>
          <t>Mapped</t>
        </is>
      </c>
      <c r="C237" s="59" t="inlineStr">
        <is>
          <t>iFile</t>
        </is>
      </c>
      <c r="D237" s="17" t="inlineStr">
        <is>
          <t>IRIS0242</t>
        </is>
      </c>
      <c r="E237" s="17" t="inlineStr">
        <is>
          <t>Arup Ganguly</t>
        </is>
      </c>
      <c r="F237" s="17" t="inlineStr">
        <is>
          <t>Sales</t>
        </is>
      </c>
      <c r="G237" s="17" t="inlineStr">
        <is>
          <t>Head Sales - SupTech</t>
        </is>
      </c>
      <c r="H237" s="17" t="inlineStr">
        <is>
          <t>Employee</t>
        </is>
      </c>
      <c r="I237" s="17" t="inlineStr">
        <is>
          <t>Active</t>
        </is>
      </c>
      <c r="J237" s="118" t="n">
        <v>39734</v>
      </c>
      <c r="K237" s="17" t="inlineStr">
        <is>
          <t>Shailesh Gupta</t>
        </is>
      </c>
      <c r="L237" s="17" t="n"/>
      <c r="M237" s="67" t="inlineStr">
        <is>
          <t>6 years, 2 months, 0 days</t>
        </is>
      </c>
      <c r="N237" s="68" t="inlineStr">
        <is>
          <t>17 years, 10 months, 12 days</t>
        </is>
      </c>
      <c r="O237" s="68" t="n"/>
      <c r="P237" s="68" t="inlineStr">
        <is>
          <t>MBA</t>
        </is>
      </c>
      <c r="Q237" s="68" t="inlineStr">
        <is>
          <t>Sales</t>
        </is>
      </c>
      <c r="R237" s="82" t="n"/>
      <c r="S237" s="83" t="n"/>
      <c r="T237" s="83" t="n"/>
      <c r="U237" s="83" t="n"/>
      <c r="V237" s="83" t="n"/>
      <c r="W237" s="83" t="n"/>
      <c r="X237" s="83" t="n"/>
      <c r="Y237" s="65" t="n"/>
      <c r="Z237" s="66" t="n"/>
      <c r="AA237" s="66" t="n"/>
      <c r="AB237" s="66" t="n"/>
      <c r="AC237" s="66" t="n"/>
      <c r="AD237" s="66" t="n"/>
      <c r="AE237" s="66" t="n"/>
      <c r="AF237" s="66" t="n"/>
      <c r="AG237" s="66" t="n"/>
      <c r="AH237" s="66" t="n"/>
      <c r="AI237" s="66" t="n"/>
      <c r="AJ237" s="66" t="n"/>
      <c r="AK237" s="66" t="n"/>
      <c r="AL237" s="66" t="n"/>
      <c r="AM237" s="18" t="n"/>
      <c r="AN237" s="19" t="n"/>
      <c r="AO237" s="19" t="n"/>
      <c r="AP237" s="19" t="n"/>
      <c r="AQ237" s="19" t="n"/>
    </row>
    <row r="238" ht="80" customHeight="1">
      <c r="A238" s="117" t="inlineStr">
        <is>
          <t>◂ Back</t>
        </is>
      </c>
      <c r="B238" s="17" t="inlineStr">
        <is>
          <t>Mapped</t>
        </is>
      </c>
      <c r="C238" s="59" t="inlineStr">
        <is>
          <t>iFile</t>
        </is>
      </c>
      <c r="D238" s="17" t="inlineStr">
        <is>
          <t>IRIS1687</t>
        </is>
      </c>
      <c r="E238" s="17" t="inlineStr">
        <is>
          <t>Amit Jaidka</t>
        </is>
      </c>
      <c r="F238" s="17" t="inlineStr">
        <is>
          <t>Sales</t>
        </is>
      </c>
      <c r="G238" s="17" t="inlineStr">
        <is>
          <t>Manager Sales</t>
        </is>
      </c>
      <c r="H238" s="17" t="inlineStr">
        <is>
          <t>Employee</t>
        </is>
      </c>
      <c r="I238" s="17" t="inlineStr">
        <is>
          <t>Active</t>
        </is>
      </c>
      <c r="J238" s="118" t="n">
        <v>43066</v>
      </c>
      <c r="K238" s="17" t="inlineStr">
        <is>
          <t>Arup Ganguly</t>
        </is>
      </c>
      <c r="L238" s="17" t="inlineStr">
        <is>
          <t>Client Side</t>
        </is>
      </c>
      <c r="M238" s="67" t="inlineStr">
        <is>
          <t>11 years, 0 months, 0 days</t>
        </is>
      </c>
      <c r="N238" s="68" t="inlineStr">
        <is>
          <t>8 years, 8 months, 29 days</t>
        </is>
      </c>
      <c r="O238" s="68" t="inlineStr">
        <is>
          <t>19 years, 6 months, 24 days</t>
        </is>
      </c>
      <c r="P238" s="68" t="inlineStr">
        <is>
          <t>MBA</t>
        </is>
      </c>
      <c r="Q238" s="68" t="inlineStr">
        <is>
          <t>Sales</t>
        </is>
      </c>
      <c r="R238" s="82" t="n">
        <v>20</v>
      </c>
      <c r="S238" s="83" t="n"/>
      <c r="T238" s="83" t="n"/>
      <c r="U238" s="83" t="n"/>
      <c r="V238" s="83" t="n"/>
      <c r="W238" s="83" t="n"/>
      <c r="X238" s="83" t="inlineStr">
        <is>
          <t>Complexity &amp; Expertise: B2: Multi-country, multi-product MEA selling to regulators, banks and partners; tender strategy and negotiation → matches the start
Autonomy &amp; Decision: B2: Decides client strategy; KRA: leads tender strategy, pricing inputs, commercial negotiation, team weekly reviews → matches the start
Accountability &amp; Impact: B3: MEA revenue and pipeline target · INR 5 Cr, market expansion and new business wins → moved up 0.5
Leadership &amp; Strategy: B1: Three direct reports; KRA: manages team productivity, weekly reviews and forecasts → matches the start</t>
        </is>
      </c>
      <c r="Y238" s="65" t="n">
        <v>5</v>
      </c>
      <c r="Z238" s="66" t="n">
        <v>5</v>
      </c>
      <c r="AA238" s="66" t="inlineStr">
        <is>
          <t>High</t>
        </is>
      </c>
      <c r="AB238" s="66" t="inlineStr">
        <is>
          <t>Future Leader</t>
        </is>
      </c>
      <c r="AC238" s="66" t="inlineStr">
        <is>
          <t>Yes</t>
        </is>
      </c>
      <c r="AD238" s="66" t="inlineStr">
        <is>
          <t>Yes</t>
        </is>
      </c>
      <c r="AE238" s="66" t="inlineStr">
        <is>
          <t>Yes</t>
        </is>
      </c>
      <c r="AF238" s="66" t="n"/>
      <c r="AG238" s="66" t="n"/>
      <c r="AH238" s="66" t="inlineStr">
        <is>
          <t>VP Sales</t>
        </is>
      </c>
      <c r="AI238" s="66" t="inlineStr">
        <is>
          <t>No</t>
        </is>
      </c>
      <c r="AJ238" s="66" t="inlineStr">
        <is>
          <t>Strategic account management, enterprise deal closure, forecasting, leadership reporting, cross-functional governance</t>
        </is>
      </c>
      <c r="AK238" s="66" t="inlineStr">
        <is>
          <t>P&amp;L ownership, senior leadership development, financial planning, negotiation at CXO/regulator level</t>
        </is>
      </c>
      <c r="AL238" s="66" t="n"/>
      <c r="AM238" s="18"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AN238" s="19"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AO238" s="19"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AP238" s="19" t="n"/>
      <c r="AQ238" s="19" t="inlineStr">
        <is>
          <t>Handles responsibilities beyond current designation including MEA business development, regulators, partners, tenders, pipeline and revenue accountability. Strong promotion/structural alignment case.</t>
        </is>
      </c>
    </row>
    <row r="239" ht="80" customHeight="1">
      <c r="A239" s="117" t="inlineStr">
        <is>
          <t>◂ Back</t>
        </is>
      </c>
      <c r="B239" s="17" t="inlineStr">
        <is>
          <t>Mapped</t>
        </is>
      </c>
      <c r="C239" s="59" t="inlineStr">
        <is>
          <t>iFile</t>
        </is>
      </c>
      <c r="D239" s="17" t="inlineStr">
        <is>
          <t>IRIS2070</t>
        </is>
      </c>
      <c r="E239" s="17" t="inlineStr">
        <is>
          <t>Shreya Jolly</t>
        </is>
      </c>
      <c r="F239" s="17" t="inlineStr">
        <is>
          <t>Sales</t>
        </is>
      </c>
      <c r="G239" s="17" t="inlineStr">
        <is>
          <t>Assistant Manager Sales</t>
        </is>
      </c>
      <c r="H239" s="17" t="inlineStr">
        <is>
          <t>Employee</t>
        </is>
      </c>
      <c r="I239" s="17" t="inlineStr">
        <is>
          <t>Active</t>
        </is>
      </c>
      <c r="J239" s="118" t="n">
        <v>44851</v>
      </c>
      <c r="K239" s="17" t="inlineStr">
        <is>
          <t>Amit Jaidka</t>
        </is>
      </c>
      <c r="L239" s="17" t="inlineStr">
        <is>
          <t>Remote- Outside Mumbai</t>
        </is>
      </c>
      <c r="M239" s="67" t="inlineStr">
        <is>
          <t>1 years, 1 months, 0 days</t>
        </is>
      </c>
      <c r="N239" s="68" t="inlineStr">
        <is>
          <t>3 years, 10 months, 8 days</t>
        </is>
      </c>
      <c r="O239" s="68" t="inlineStr">
        <is>
          <t>4 years, 9 months, 3 days</t>
        </is>
      </c>
      <c r="P239" s="68" t="inlineStr">
        <is>
          <t>MBA</t>
        </is>
      </c>
      <c r="Q239" s="68" t="inlineStr">
        <is>
          <t>Sales</t>
        </is>
      </c>
      <c r="R239" s="82" t="n">
        <v>20</v>
      </c>
      <c r="S239" s="83" t="n"/>
      <c r="T239" s="83" t="n"/>
      <c r="U239" s="83" t="n"/>
      <c r="V239" s="83" t="n"/>
      <c r="W239" s="83" t="n"/>
      <c r="X239" s="83" t="inlineStr">
        <is>
          <t>Complexity &amp; Expertise: B1: Compliance-driven sales across Africa/ASEAN regulators: proposals, pricing negotiation, contract clauses, onboarding, renewals → matches the start
Autonomy &amp; Decision: B1: Decides deal priorities, negotiation approach, proposal structure; allocates tasks to two reports → matches the start
Accountability &amp; Impact: B2: Revenue against target · 1 Cr personal quota, signed contracts' commercial terms, renewals, reports' quotas → moved up 0.5
Leadership &amp; Strategy: B1: Manages two sales reports: task allocation and monthly pipeline reviews → matches the start</t>
        </is>
      </c>
      <c r="Y239" s="65" t="n">
        <v>4</v>
      </c>
      <c r="Z239" s="66" t="n">
        <v>4</v>
      </c>
      <c r="AA239" s="66" t="inlineStr">
        <is>
          <t>High</t>
        </is>
      </c>
      <c r="AB239" s="66" t="inlineStr">
        <is>
          <t>High Impact / Growth Talent</t>
        </is>
      </c>
      <c r="AC239" s="66" t="inlineStr">
        <is>
          <t>Yes</t>
        </is>
      </c>
      <c r="AD239" s="66" t="inlineStr">
        <is>
          <t>Yes</t>
        </is>
      </c>
      <c r="AE239" s="66" t="inlineStr">
        <is>
          <t>Yes</t>
        </is>
      </c>
      <c r="AF239" s="66" t="inlineStr">
        <is>
          <t>No</t>
        </is>
      </c>
      <c r="AG239" s="119" t="n">
        <v>46172</v>
      </c>
      <c r="AH239" s="66" t="inlineStr">
        <is>
          <t>Manager</t>
        </is>
      </c>
      <c r="AI239" s="66" t="inlineStr">
        <is>
          <t>No</t>
        </is>
      </c>
      <c r="AJ239" s="66"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AK239" s="66" t="n"/>
      <c r="AL239" s="66" t="n"/>
      <c r="AM239" s="18"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AN239" s="19"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AO239" s="19"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AP239" s="19" t="n"/>
      <c r="AQ239" s="19" t="n"/>
    </row>
    <row r="240" ht="80" customHeight="1">
      <c r="A240" s="117" t="inlineStr">
        <is>
          <t>◂ Back</t>
        </is>
      </c>
      <c r="B240" s="17" t="inlineStr">
        <is>
          <t>Mapped</t>
        </is>
      </c>
      <c r="C240" s="59" t="inlineStr">
        <is>
          <t>iDEAL</t>
        </is>
      </c>
      <c r="D240" s="17" t="inlineStr">
        <is>
          <t>IRIS2540</t>
        </is>
      </c>
      <c r="E240" s="17" t="inlineStr">
        <is>
          <t>Deepali Barai</t>
        </is>
      </c>
      <c r="F240" s="17" t="inlineStr">
        <is>
          <t>Sales</t>
        </is>
      </c>
      <c r="G240" s="17" t="inlineStr">
        <is>
          <t>Business Development Manager</t>
        </is>
      </c>
      <c r="H240" s="17" t="inlineStr">
        <is>
          <t>Employee</t>
        </is>
      </c>
      <c r="I240" s="17" t="inlineStr">
        <is>
          <t>Active</t>
        </is>
      </c>
      <c r="J240" s="118" t="n">
        <v>46195</v>
      </c>
      <c r="K240" s="17" t="inlineStr">
        <is>
          <t>Shreya Jolly</t>
        </is>
      </c>
      <c r="L240" s="17" t="n"/>
      <c r="M240" s="67" t="inlineStr">
        <is>
          <t>4 years, 4 months, 0 days</t>
        </is>
      </c>
      <c r="N240" s="68" t="inlineStr">
        <is>
          <t>0 years, 2 months, 3 days</t>
        </is>
      </c>
      <c r="O240" s="68" t="n"/>
      <c r="P240" s="68" t="inlineStr">
        <is>
          <t>B.E</t>
        </is>
      </c>
      <c r="Q240" s="68" t="inlineStr">
        <is>
          <t>Sales</t>
        </is>
      </c>
      <c r="R240" s="82" t="n">
        <v>18</v>
      </c>
      <c r="S240" s="83" t="n"/>
      <c r="T240" s="83" t="n"/>
      <c r="U240" s="83" t="n"/>
      <c r="V240" s="83" t="n"/>
      <c r="W240" s="83" t="n"/>
      <c r="X240" s="83" t="inlineStr">
        <is>
          <t>Complexity &amp; Expertise: A2: Prospecting, cold calls, emails, LinkedIn outreach and client demos for the Africa region → moved down 1
Autonomy &amp; Decision: A2: Decides only own prospecting and cold calls → moved down 1
Accountability &amp; Impact: B1: Names a revenue target and demo set-up; outputs are meetings, calls and demos for Africa → moved down 0.5
Leadership &amp; Strategy: A1: No guidance or leadership of others described → moved down 1</t>
        </is>
      </c>
      <c r="Y240" s="65" t="n"/>
      <c r="Z240" s="66" t="n"/>
      <c r="AA240" s="66" t="n"/>
      <c r="AB240" s="66" t="n"/>
      <c r="AC240" s="66" t="n"/>
      <c r="AD240" s="66" t="n"/>
      <c r="AE240" s="66" t="n"/>
      <c r="AF240" s="66" t="n"/>
      <c r="AG240" s="66" t="n"/>
      <c r="AH240" s="66" t="n"/>
      <c r="AI240" s="66" t="n"/>
      <c r="AJ240" s="66" t="n"/>
      <c r="AK240" s="66" t="n"/>
      <c r="AL240" s="66" t="n"/>
      <c r="AM240" s="18" t="n"/>
      <c r="AN240" s="19" t="n"/>
      <c r="AO240" s="19" t="n"/>
      <c r="AP240" s="19" t="n"/>
      <c r="AQ240" s="19" t="n"/>
    </row>
    <row r="241" ht="80" customHeight="1">
      <c r="A241" s="117" t="inlineStr">
        <is>
          <t>◂ Back</t>
        </is>
      </c>
      <c r="B241" s="17" t="inlineStr">
        <is>
          <t>Mapped</t>
        </is>
      </c>
      <c r="C241" s="59" t="inlineStr">
        <is>
          <t>iDEAL</t>
        </is>
      </c>
      <c r="D241" s="17" t="inlineStr">
        <is>
          <t>IRIS2481</t>
        </is>
      </c>
      <c r="E241" s="17" t="inlineStr">
        <is>
          <t>Shreya Sharma</t>
        </is>
      </c>
      <c r="F241" s="17" t="inlineStr">
        <is>
          <t>Sales</t>
        </is>
      </c>
      <c r="G241" s="17" t="inlineStr">
        <is>
          <t>Senior Sales Executive</t>
        </is>
      </c>
      <c r="H241" s="17" t="inlineStr">
        <is>
          <t>Employee</t>
        </is>
      </c>
      <c r="I241" s="17" t="inlineStr">
        <is>
          <t>Active</t>
        </is>
      </c>
      <c r="J241" s="118" t="n">
        <v>46076</v>
      </c>
      <c r="K241" s="17" t="inlineStr">
        <is>
          <t>Shreya Jolly</t>
        </is>
      </c>
      <c r="L241" s="17" t="inlineStr">
        <is>
          <t>Hybrid</t>
        </is>
      </c>
      <c r="M241" s="67" t="inlineStr">
        <is>
          <t>3 years, 10 months, 0 days</t>
        </is>
      </c>
      <c r="N241" s="68" t="inlineStr">
        <is>
          <t>0 years, 6 months, 2 days</t>
        </is>
      </c>
      <c r="O241" s="68" t="inlineStr">
        <is>
          <t>4 years, 1 months, 28 days</t>
        </is>
      </c>
      <c r="P241" s="68" t="inlineStr">
        <is>
          <t>B.Com</t>
        </is>
      </c>
      <c r="Q241" s="68" t="inlineStr">
        <is>
          <t>Sales</t>
        </is>
      </c>
      <c r="R241" s="82" t="n">
        <v>20</v>
      </c>
      <c r="S241" s="83" t="n"/>
      <c r="T241" s="83" t="n"/>
      <c r="U241" s="83" t="n"/>
      <c r="V241" s="83" t="n"/>
      <c r="W241" s="83" t="n"/>
      <c r="X241" s="83" t="inlineStr">
        <is>
          <t>Complexity &amp; Expertise: A3: Full cycle for one market: prospecting, cold outreach, giving demos, proposals, partnerships, sales reports → matches the start
Autonomy &amp; Decision: A2: Decides emails, collateral sharing and fresh prospecting → moved down 0.5
Accountability &amp; Impact: B1: Handles an entire market; accountable for database, CRM, revenue tracking; KRA quota 80 lakhs → moved up 0.5
Leadership &amp; Strategy: A1: No guidance or leadership of others described → moved down 0.5</t>
        </is>
      </c>
      <c r="Y241" s="65" t="n">
        <v>3</v>
      </c>
      <c r="Z241" s="66" t="n">
        <v>3</v>
      </c>
      <c r="AA241" s="66" t="inlineStr">
        <is>
          <t>High</t>
        </is>
      </c>
      <c r="AB241" s="66" t="inlineStr">
        <is>
          <t>Emerging Talent</t>
        </is>
      </c>
      <c r="AC241" s="66" t="inlineStr">
        <is>
          <t>No</t>
        </is>
      </c>
      <c r="AD241" s="66" t="inlineStr">
        <is>
          <t>No</t>
        </is>
      </c>
      <c r="AE241" s="66" t="inlineStr">
        <is>
          <t>Yes</t>
        </is>
      </c>
      <c r="AF241" s="66" t="n"/>
      <c r="AG241" s="66" t="n"/>
      <c r="AH241" s="66" t="inlineStr">
        <is>
          <t>Sales Executive</t>
        </is>
      </c>
      <c r="AI241" s="66" t="inlineStr">
        <is>
          <t>No</t>
        </is>
      </c>
      <c r="AJ241" s="66"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AK241" s="66" t="n"/>
      <c r="AL241" s="66" t="n"/>
      <c r="AM241" s="18"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AN241" s="19"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AO241" s="19"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AP241" s="19" t="n"/>
      <c r="AQ241" s="19" t="n"/>
    </row>
    <row r="242" ht="80" customHeight="1">
      <c r="A242" s="117" t="inlineStr">
        <is>
          <t>◂ Back</t>
        </is>
      </c>
      <c r="B242" s="17" t="inlineStr">
        <is>
          <t>Mapped</t>
        </is>
      </c>
      <c r="C242" s="59" t="inlineStr">
        <is>
          <t>iFile</t>
        </is>
      </c>
      <c r="D242" s="17" t="inlineStr">
        <is>
          <t>INTN0304</t>
        </is>
      </c>
      <c r="E242" s="17" t="inlineStr">
        <is>
          <t>Anushka Chaturvedi</t>
        </is>
      </c>
      <c r="F242" s="17" t="inlineStr">
        <is>
          <t>Sales</t>
        </is>
      </c>
      <c r="G242" s="17" t="inlineStr">
        <is>
          <t>Intern</t>
        </is>
      </c>
      <c r="H242" s="17" t="inlineStr">
        <is>
          <t>Intern</t>
        </is>
      </c>
      <c r="I242" s="17" t="inlineStr">
        <is>
          <t>Active</t>
        </is>
      </c>
      <c r="J242" s="118" t="n">
        <v>46146</v>
      </c>
      <c r="K242" s="17" t="inlineStr">
        <is>
          <t>Amit Jaidka</t>
        </is>
      </c>
      <c r="L242" s="17" t="inlineStr">
        <is>
          <t>Hybrid</t>
        </is>
      </c>
      <c r="M242" s="67" t="inlineStr">
        <is>
          <t>0 years, 0 months, 0 days</t>
        </is>
      </c>
      <c r="N242" s="68" t="inlineStr">
        <is>
          <t>0 years, 3 months, 21 days</t>
        </is>
      </c>
      <c r="O242" s="68" t="inlineStr">
        <is>
          <t>0 years, 1 months, 16 days</t>
        </is>
      </c>
      <c r="P242" s="68" t="inlineStr">
        <is>
          <t>MBA</t>
        </is>
      </c>
      <c r="Q242" s="68" t="inlineStr">
        <is>
          <t>Sales</t>
        </is>
      </c>
      <c r="R242" s="82" t="n">
        <v>20</v>
      </c>
      <c r="S242" s="83" t="n"/>
      <c r="T242" s="83" t="n"/>
      <c r="U242" s="83" t="n"/>
      <c r="V242" s="83" t="n"/>
      <c r="W242" s="83" t="n"/>
      <c r="X242" s="83" t="n"/>
      <c r="Y242" s="65" t="n">
        <v>4</v>
      </c>
      <c r="Z242" s="66" t="n">
        <v>4</v>
      </c>
      <c r="AA242" s="66" t="inlineStr">
        <is>
          <t>Medium</t>
        </is>
      </c>
      <c r="AB242" s="66" t="inlineStr">
        <is>
          <t>Emerging Talent</t>
        </is>
      </c>
      <c r="AC242" s="66" t="inlineStr">
        <is>
          <t>No</t>
        </is>
      </c>
      <c r="AD242" s="66" t="inlineStr">
        <is>
          <t>No</t>
        </is>
      </c>
      <c r="AE242" s="66" t="inlineStr">
        <is>
          <t>No</t>
        </is>
      </c>
      <c r="AF242" s="66" t="inlineStr">
        <is>
          <t>No</t>
        </is>
      </c>
      <c r="AG242" s="66" t="n"/>
      <c r="AH242" s="66" t="inlineStr">
        <is>
          <t>Intern</t>
        </is>
      </c>
      <c r="AI242" s="66" t="inlineStr">
        <is>
          <t>No</t>
        </is>
      </c>
      <c r="AJ242" s="66" t="n"/>
      <c r="AK242" s="66" t="n"/>
      <c r="AL242" s="66" t="n"/>
      <c r="AM242" s="18"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AN242" s="19"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AO242" s="19"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AP242" s="19" t="n"/>
      <c r="AQ242" s="19" t="n"/>
    </row>
    <row r="243" ht="80" customHeight="1">
      <c r="A243" s="117" t="inlineStr">
        <is>
          <t>◂ Back</t>
        </is>
      </c>
      <c r="B243" s="17" t="inlineStr">
        <is>
          <t>Mapped</t>
        </is>
      </c>
      <c r="C243" s="59" t="inlineStr">
        <is>
          <t>iDEAL</t>
        </is>
      </c>
      <c r="D243" s="17" t="inlineStr">
        <is>
          <t>INTN0302</t>
        </is>
      </c>
      <c r="E243" s="17" t="inlineStr">
        <is>
          <t>Nehal Bohra</t>
        </is>
      </c>
      <c r="F243" s="17" t="inlineStr">
        <is>
          <t>Sales</t>
        </is>
      </c>
      <c r="G243" s="17" t="inlineStr">
        <is>
          <t>Intern</t>
        </is>
      </c>
      <c r="H243" s="17" t="inlineStr">
        <is>
          <t>Intern</t>
        </is>
      </c>
      <c r="I243" s="17" t="inlineStr">
        <is>
          <t>Active</t>
        </is>
      </c>
      <c r="J243" s="118" t="n">
        <v>46135</v>
      </c>
      <c r="K243" s="17" t="inlineStr">
        <is>
          <t>Amit Jaidka</t>
        </is>
      </c>
      <c r="L243" s="17" t="inlineStr">
        <is>
          <t>Hybrid</t>
        </is>
      </c>
      <c r="M243" s="67" t="inlineStr">
        <is>
          <t>0 years, 0 months, 0 days</t>
        </is>
      </c>
      <c r="N243" s="68" t="inlineStr">
        <is>
          <t>0 years, 4 months, 2 days</t>
        </is>
      </c>
      <c r="O243" s="68" t="inlineStr">
        <is>
          <t>0 years, 1 months, 28 days</t>
        </is>
      </c>
      <c r="P243" s="68" t="inlineStr">
        <is>
          <t>BBA</t>
        </is>
      </c>
      <c r="Q243" s="68" t="inlineStr">
        <is>
          <t>Sales</t>
        </is>
      </c>
      <c r="R243" s="82" t="n">
        <v>19</v>
      </c>
      <c r="S243" s="83" t="n"/>
      <c r="T243" s="83" t="n"/>
      <c r="U243" s="83" t="n"/>
      <c r="V243" s="83" t="n"/>
      <c r="W243" s="83" t="n"/>
      <c r="X243" s="83" t="n"/>
      <c r="Y243" s="65" t="n"/>
      <c r="Z243" s="66" t="n"/>
      <c r="AA243" s="66" t="n"/>
      <c r="AB243" s="66" t="n"/>
      <c r="AC243" s="66" t="n"/>
      <c r="AD243" s="66" t="n"/>
      <c r="AE243" s="66" t="n"/>
      <c r="AF243" s="66" t="n"/>
      <c r="AG243" s="66" t="n"/>
      <c r="AH243" s="66" t="inlineStr">
        <is>
          <t>Same as per records</t>
        </is>
      </c>
      <c r="AI243" s="66" t="n"/>
      <c r="AJ243" s="66" t="inlineStr">
        <is>
          <t>Training on the effective utilization of AI tools.</t>
        </is>
      </c>
      <c r="AK243" s="66" t="n"/>
      <c r="AL243" s="66" t="n"/>
      <c r="AM243" s="18"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AN243" s="19"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AO243" s="19"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AP243" s="19" t="n"/>
      <c r="AQ243" s="19" t="n"/>
    </row>
    <row r="244" ht="80" customHeight="1">
      <c r="A244" s="117" t="inlineStr">
        <is>
          <t>◂ Back</t>
        </is>
      </c>
      <c r="B244" s="17" t="inlineStr">
        <is>
          <t>Mapped</t>
        </is>
      </c>
      <c r="C244" s="59" t="inlineStr">
        <is>
          <t>Consume</t>
        </is>
      </c>
      <c r="D244" s="17" t="inlineStr">
        <is>
          <t>IRIS0007</t>
        </is>
      </c>
      <c r="E244" s="17" t="inlineStr">
        <is>
          <t>Gopal Krishna Sahu</t>
        </is>
      </c>
      <c r="F244" s="17" t="inlineStr">
        <is>
          <t>India Content</t>
        </is>
      </c>
      <c r="G244" s="17" t="inlineStr">
        <is>
          <t>Data Analyst Manager</t>
        </is>
      </c>
      <c r="H244" s="17" t="inlineStr">
        <is>
          <t>Employee</t>
        </is>
      </c>
      <c r="I244" s="17" t="inlineStr">
        <is>
          <t>Active</t>
        </is>
      </c>
      <c r="J244" s="118" t="n">
        <v>38200</v>
      </c>
      <c r="K244" s="17" t="inlineStr">
        <is>
          <t>Arup Ganguly</t>
        </is>
      </c>
      <c r="L244" s="17" t="inlineStr">
        <is>
          <t>Remote - Mumbai</t>
        </is>
      </c>
      <c r="M244" s="67" t="inlineStr">
        <is>
          <t>13 years, 1 months, 0 days</t>
        </is>
      </c>
      <c r="N244" s="68" t="inlineStr">
        <is>
          <t>22 years, 0 months, 24 days</t>
        </is>
      </c>
      <c r="O244" s="68" t="inlineStr">
        <is>
          <t>34 years, 11 months, 19 days</t>
        </is>
      </c>
      <c r="P244" s="68" t="inlineStr">
        <is>
          <t>MBA</t>
        </is>
      </c>
      <c r="Q244" s="68" t="inlineStr">
        <is>
          <t>Data Processing</t>
        </is>
      </c>
      <c r="R244" s="82" t="n">
        <v>20</v>
      </c>
      <c r="S244" s="83" t="n"/>
      <c r="T244" s="83" t="n"/>
      <c r="U244" s="83" t="n"/>
      <c r="V244" s="83" t="n"/>
      <c r="W244" s="83" t="n"/>
      <c r="X244" s="83" t="inlineStr">
        <is>
          <t>Complexity &amp; Expertise: B2: Solves all issues the team faces; answers client product queries; equity and mutual fund domain → matches the start
Autonomy &amp; Decision: B2: Manages team and workload · KRA, handles client escalations and RCAs, decides product matters → matches the start
Accountability &amp; Impact: B2: Team's client files; escalations and billing penalties; client invoices; new business → matches the start
Leadership &amp; Strategy: B2: Manages and trains the team; 8 direct reports → matches the start</t>
        </is>
      </c>
      <c r="Y244" s="65" t="n">
        <v>4</v>
      </c>
      <c r="Z244" s="66" t="n">
        <v>4</v>
      </c>
      <c r="AA244" s="66" t="inlineStr">
        <is>
          <t>Medium</t>
        </is>
      </c>
      <c r="AB244" s="66" t="inlineStr">
        <is>
          <t>Emerging Talent</t>
        </is>
      </c>
      <c r="AC244" s="66" t="inlineStr">
        <is>
          <t>No</t>
        </is>
      </c>
      <c r="AD244" s="66" t="inlineStr">
        <is>
          <t>No</t>
        </is>
      </c>
      <c r="AE244" s="66" t="inlineStr">
        <is>
          <t>No</t>
        </is>
      </c>
      <c r="AF244" s="66" t="inlineStr">
        <is>
          <t>No</t>
        </is>
      </c>
      <c r="AG244" s="66" t="n"/>
      <c r="AH244" s="66" t="inlineStr">
        <is>
          <t>Head of Delivery Content</t>
        </is>
      </c>
      <c r="AI244" s="66" t="inlineStr">
        <is>
          <t>No</t>
        </is>
      </c>
      <c r="AJ244" s="66" t="n"/>
      <c r="AK244" s="66" t="n"/>
      <c r="AL244" s="66" t="n"/>
      <c r="AM244" s="18"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AN244" s="19"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AO244" s="19"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AP244" s="19" t="n"/>
      <c r="AQ244" s="19" t="n"/>
    </row>
    <row r="245" ht="80" customHeight="1">
      <c r="A245" s="117" t="inlineStr">
        <is>
          <t>◂ Back</t>
        </is>
      </c>
      <c r="B245" s="17" t="inlineStr">
        <is>
          <t>Mapped</t>
        </is>
      </c>
      <c r="C245" s="59" t="inlineStr">
        <is>
          <t>Consume</t>
        </is>
      </c>
      <c r="D245" s="17" t="inlineStr">
        <is>
          <t>IRIS0015</t>
        </is>
      </c>
      <c r="E245" s="17" t="inlineStr">
        <is>
          <t>Virendra Borkar</t>
        </is>
      </c>
      <c r="F245" s="17" t="inlineStr">
        <is>
          <t>India Content</t>
        </is>
      </c>
      <c r="G245" s="17" t="inlineStr">
        <is>
          <t>Data Analyst Lead</t>
        </is>
      </c>
      <c r="H245" s="17" t="inlineStr">
        <is>
          <t>Employee</t>
        </is>
      </c>
      <c r="I245" s="17" t="inlineStr">
        <is>
          <t>Active</t>
        </is>
      </c>
      <c r="J245" s="118" t="n">
        <v>38285</v>
      </c>
      <c r="K245" s="17" t="inlineStr">
        <is>
          <t>Gopal Krishna Sahu</t>
        </is>
      </c>
      <c r="L245" s="17" t="inlineStr">
        <is>
          <t>Remote - Mumbai</t>
        </is>
      </c>
      <c r="M245" s="67" t="inlineStr">
        <is>
          <t>0 years, 5 months, 0 days</t>
        </is>
      </c>
      <c r="N245" s="68" t="inlineStr">
        <is>
          <t>21 years, 10 months, 0 days</t>
        </is>
      </c>
      <c r="O245" s="68" t="inlineStr">
        <is>
          <t>22 years, 0 months, 26 days</t>
        </is>
      </c>
      <c r="P245" s="68" t="inlineStr">
        <is>
          <t>B.Com</t>
        </is>
      </c>
      <c r="Q245" s="68" t="inlineStr">
        <is>
          <t>Data Processing</t>
        </is>
      </c>
      <c r="R245" s="82" t="n">
        <v>20</v>
      </c>
      <c r="S245" s="83" t="n"/>
      <c r="T245" s="83" t="n"/>
      <c r="U245" s="83" t="n"/>
      <c r="V245" s="83" t="n"/>
      <c r="W245" s="83" t="n"/>
      <c r="X245" s="83" t="inlineStr">
        <is>
          <t>Complexity &amp; Expertise: A2: Maintains client master and price data with Access queries; daily tasks and reports → moved down 0.5
Autonomy &amp; Decision: A2: Names only client work and new updates; no team or method decisions → moved down 0.5
Accountability &amp; Impact: A2: Accuracy of master data sent to clients; own daily reports → moved down 0.5
Leadership &amp; Strategy: A1: No leading, reviewing or guiding described; 0 direct reports → moved down 0.5</t>
        </is>
      </c>
      <c r="Y245" s="65" t="n">
        <v>3</v>
      </c>
      <c r="Z245" s="66" t="n">
        <v>3</v>
      </c>
      <c r="AA245" s="66" t="inlineStr">
        <is>
          <t>Medium</t>
        </is>
      </c>
      <c r="AB245" s="66" t="inlineStr">
        <is>
          <t>Future Leader</t>
        </is>
      </c>
      <c r="AC245" s="66" t="inlineStr">
        <is>
          <t>Yes</t>
        </is>
      </c>
      <c r="AD245" s="66" t="inlineStr">
        <is>
          <t>Yes</t>
        </is>
      </c>
      <c r="AE245" s="66" t="inlineStr">
        <is>
          <t>Yes</t>
        </is>
      </c>
      <c r="AF245" s="66" t="inlineStr">
        <is>
          <t>Swapnil Katrat</t>
        </is>
      </c>
      <c r="AG245" s="119" t="n">
        <v>45933</v>
      </c>
      <c r="AH245" s="66" t="inlineStr">
        <is>
          <t>Data Analyst Lead</t>
        </is>
      </c>
      <c r="AI245" s="66" t="inlineStr">
        <is>
          <t>No</t>
        </is>
      </c>
      <c r="AJ245" s="66" t="inlineStr">
        <is>
          <t>The team needs training for new automation tools.</t>
        </is>
      </c>
      <c r="AK245" s="66" t="inlineStr">
        <is>
          <t>Transition to leadership: people management &amp; delegation, mentoring/coaching, project ownership &amp; stakeholder management, prioritisation under ambiguity, presentation &amp; influence skills</t>
        </is>
      </c>
      <c r="AL245" s="66" t="n"/>
      <c r="AM245"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45"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45" s="19"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45" s="19" t="n"/>
      <c r="AQ245" s="19" t="n"/>
    </row>
    <row r="246" ht="80" customHeight="1">
      <c r="A246" s="117" t="inlineStr">
        <is>
          <t>◂ Back</t>
        </is>
      </c>
      <c r="B246" s="17" t="inlineStr">
        <is>
          <t>Mapped</t>
        </is>
      </c>
      <c r="C246" s="59" t="inlineStr">
        <is>
          <t>Consume</t>
        </is>
      </c>
      <c r="D246" s="17" t="inlineStr">
        <is>
          <t>IRIS1743</t>
        </is>
      </c>
      <c r="E246" s="17" t="inlineStr">
        <is>
          <t>Akash Dubey</t>
        </is>
      </c>
      <c r="F246" s="17" t="inlineStr">
        <is>
          <t>India Content</t>
        </is>
      </c>
      <c r="G246" s="17" t="inlineStr">
        <is>
          <t>Data Analyst</t>
        </is>
      </c>
      <c r="H246" s="17" t="inlineStr">
        <is>
          <t>Employee</t>
        </is>
      </c>
      <c r="I246" s="17" t="inlineStr">
        <is>
          <t>Active</t>
        </is>
      </c>
      <c r="J246" s="118" t="n">
        <v>43346</v>
      </c>
      <c r="K246" s="17" t="inlineStr">
        <is>
          <t>Gopal Krishna Sahu</t>
        </is>
      </c>
      <c r="L246" s="17" t="inlineStr">
        <is>
          <t>Remote - Mumbai</t>
        </is>
      </c>
      <c r="M246" s="67" t="inlineStr">
        <is>
          <t>0 years, 0 months, 0 days</t>
        </is>
      </c>
      <c r="N246" s="68" t="inlineStr">
        <is>
          <t>7 years, 11 months, 22 days</t>
        </is>
      </c>
      <c r="O246" s="68" t="inlineStr">
        <is>
          <t>7 years, 9 months, 17 days</t>
        </is>
      </c>
      <c r="P246" s="68" t="inlineStr">
        <is>
          <t>M.Com</t>
        </is>
      </c>
      <c r="Q246" s="68" t="inlineStr">
        <is>
          <t>Data Processing</t>
        </is>
      </c>
      <c r="R246" s="82" t="n">
        <v>20</v>
      </c>
      <c r="S246" s="83" t="n"/>
      <c r="T246" s="83" t="n"/>
      <c r="U246" s="83" t="n"/>
      <c r="V246" s="83" t="n"/>
      <c r="W246" s="83" t="n"/>
      <c r="X246" s="83" t="inlineStr">
        <is>
          <t>Complexity &amp; Expertise: A2: Collects and validates mutual fund data from several sources; prepares client-specific NAV/returns reports → matches the start
Autonomy &amp; Decision: A2: Independently collects data per requirements and process; KRA says escalate discrepancies to seniors → matches the start
Accountability &amp; Impact: A2: own survey / KRA answers · summarised by the rater; not quoted → matches the start
Leadership &amp; Strategy: A1: No guiding or leading of others described → matches the start</t>
        </is>
      </c>
      <c r="Y246" s="65" t="n">
        <v>3</v>
      </c>
      <c r="Z246" s="66" t="n">
        <v>3</v>
      </c>
      <c r="AA246" s="66" t="inlineStr">
        <is>
          <t>Medium</t>
        </is>
      </c>
      <c r="AB246" s="66" t="inlineStr">
        <is>
          <t>Trusted Professional</t>
        </is>
      </c>
      <c r="AC246" s="66" t="inlineStr">
        <is>
          <t>Yes</t>
        </is>
      </c>
      <c r="AD246" s="66" t="inlineStr">
        <is>
          <t>Yes</t>
        </is>
      </c>
      <c r="AE246" s="66" t="inlineStr">
        <is>
          <t>Yes</t>
        </is>
      </c>
      <c r="AF246" s="66" t="inlineStr">
        <is>
          <t>John Mariakulandai</t>
        </is>
      </c>
      <c r="AG246" s="119" t="n">
        <v>45933</v>
      </c>
      <c r="AH246" s="66" t="inlineStr">
        <is>
          <t>Data Analyst</t>
        </is>
      </c>
      <c r="AI246" s="66" t="inlineStr">
        <is>
          <t>No</t>
        </is>
      </c>
      <c r="AJ246" s="66" t="inlineStr">
        <is>
          <t>The team needs training for new automation tools.</t>
        </is>
      </c>
      <c r="AK246" s="66" t="inlineStr">
        <is>
          <t>Transition to leadership: people management &amp; delegation, mentoring/coaching, project ownership &amp; stakeholder management, prioritisation under ambiguity, presentation &amp; influence skills</t>
        </is>
      </c>
      <c r="AL246" s="66" t="n"/>
      <c r="AM246"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46"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46" s="19"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46" s="19" t="n"/>
      <c r="AQ246" s="19" t="n"/>
    </row>
    <row r="247" ht="80" customHeight="1">
      <c r="A247" s="117" t="inlineStr">
        <is>
          <t>◂ Back</t>
        </is>
      </c>
      <c r="B247" s="17" t="inlineStr">
        <is>
          <t>Mapped</t>
        </is>
      </c>
      <c r="C247" s="59" t="inlineStr">
        <is>
          <t>Consume</t>
        </is>
      </c>
      <c r="D247" s="17" t="inlineStr">
        <is>
          <t>IRIS1710</t>
        </is>
      </c>
      <c r="E247" s="17" t="inlineStr">
        <is>
          <t>John Mariakulandai</t>
        </is>
      </c>
      <c r="F247" s="17" t="inlineStr">
        <is>
          <t>India Content</t>
        </is>
      </c>
      <c r="G247" s="17" t="inlineStr">
        <is>
          <t>Data Analyst</t>
        </is>
      </c>
      <c r="H247" s="17" t="inlineStr">
        <is>
          <t>Employee</t>
        </is>
      </c>
      <c r="I247" s="17" t="inlineStr">
        <is>
          <t>Active</t>
        </is>
      </c>
      <c r="J247" s="118" t="n">
        <v>43150</v>
      </c>
      <c r="K247" s="17" t="inlineStr">
        <is>
          <t>Gopal Krishna Sahu</t>
        </is>
      </c>
      <c r="L247" s="17" t="inlineStr">
        <is>
          <t>Remote - Mumbai</t>
        </is>
      </c>
      <c r="M247" s="67" t="inlineStr">
        <is>
          <t>8 years, 9 months, 0 days</t>
        </is>
      </c>
      <c r="N247" s="68" t="inlineStr">
        <is>
          <t>8 years, 6 months, 6 days</t>
        </is>
      </c>
      <c r="O247" s="68" t="inlineStr">
        <is>
          <t>17 years, 1 months, 1 days</t>
        </is>
      </c>
      <c r="P247" s="68" t="inlineStr">
        <is>
          <t>B.Com</t>
        </is>
      </c>
      <c r="Q247" s="68" t="inlineStr">
        <is>
          <t>Data Processing</t>
        </is>
      </c>
      <c r="R247" s="82" t="n">
        <v>20</v>
      </c>
      <c r="S247" s="83" t="n"/>
      <c r="T247" s="83" t="n"/>
      <c r="U247" s="83" t="n"/>
      <c r="V247" s="83" t="n"/>
      <c r="W247" s="83" t="n"/>
      <c r="X247" s="83" t="inlineStr">
        <is>
          <t>Complexity &amp; Expertise: A2: Updates mutual fund scheme details daily and sends the feed to the client → matches the start
Autonomy &amp; Decision: A2: Only 'mutual fund data' named; KRA requires escalating discrepancies to seniors → matches the start
Accountability &amp; Impact: A2: Accurate own data to client, who loads it to a portal for transactions → matches the start
Leadership &amp; Strategy: A1: No guiding or leading of others described → matches the start</t>
        </is>
      </c>
      <c r="Y247" s="65" t="n">
        <v>3</v>
      </c>
      <c r="Z247" s="66" t="n">
        <v>3</v>
      </c>
      <c r="AA247" s="66" t="inlineStr">
        <is>
          <t>Medium</t>
        </is>
      </c>
      <c r="AB247" s="66" t="inlineStr">
        <is>
          <t>High Impact / Growth Talent</t>
        </is>
      </c>
      <c r="AC247" s="66" t="inlineStr">
        <is>
          <t>Yes</t>
        </is>
      </c>
      <c r="AD247" s="66" t="inlineStr">
        <is>
          <t>Yes</t>
        </is>
      </c>
      <c r="AE247" s="66" t="inlineStr">
        <is>
          <t>Yes</t>
        </is>
      </c>
      <c r="AF247" s="66" t="inlineStr">
        <is>
          <t>Palani Kumar, Akash Dubey</t>
        </is>
      </c>
      <c r="AG247" s="119" t="n">
        <v>45933</v>
      </c>
      <c r="AH247" s="66" t="inlineStr">
        <is>
          <t>Data Analyst</t>
        </is>
      </c>
      <c r="AI247" s="66" t="inlineStr">
        <is>
          <t>No</t>
        </is>
      </c>
      <c r="AJ247" s="66" t="inlineStr">
        <is>
          <t>The team needs training for new automation tools.</t>
        </is>
      </c>
      <c r="AK247" s="66" t="inlineStr">
        <is>
          <t>Transition to leadership: people management &amp; delegation, mentoring/coaching, project ownership &amp; stakeholder management, prioritisation under ambiguity, presentation &amp; influence skills</t>
        </is>
      </c>
      <c r="AL247" s="66" t="n"/>
      <c r="AM247"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47"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47" s="19"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47" s="19" t="n"/>
      <c r="AQ247" s="19" t="n"/>
    </row>
    <row r="248" ht="80" customHeight="1">
      <c r="A248" s="117" t="inlineStr">
        <is>
          <t>◂ Back</t>
        </is>
      </c>
      <c r="B248" s="17" t="inlineStr">
        <is>
          <t>Mapped</t>
        </is>
      </c>
      <c r="C248" s="59" t="inlineStr">
        <is>
          <t>Consume</t>
        </is>
      </c>
      <c r="D248" s="17" t="inlineStr">
        <is>
          <t>IRIS0091</t>
        </is>
      </c>
      <c r="E248" s="17" t="inlineStr">
        <is>
          <t>Neelam Kadam</t>
        </is>
      </c>
      <c r="F248" s="17" t="inlineStr">
        <is>
          <t>India Content</t>
        </is>
      </c>
      <c r="G248" s="17" t="inlineStr">
        <is>
          <t>Data Analyst</t>
        </is>
      </c>
      <c r="H248" s="17" t="inlineStr">
        <is>
          <t>Employee</t>
        </is>
      </c>
      <c r="I248" s="17" t="inlineStr">
        <is>
          <t>Active</t>
        </is>
      </c>
      <c r="J248" s="118" t="n">
        <v>39217</v>
      </c>
      <c r="K248" s="17" t="inlineStr">
        <is>
          <t>Gopal Krishna Sahu</t>
        </is>
      </c>
      <c r="L248" s="17" t="inlineStr">
        <is>
          <t>Remote - Mumbai</t>
        </is>
      </c>
      <c r="M248" s="67" t="inlineStr">
        <is>
          <t>0 years, 0 months, 0 days</t>
        </is>
      </c>
      <c r="N248" s="68" t="inlineStr">
        <is>
          <t>19 years, 3 months, 10 days</t>
        </is>
      </c>
      <c r="O248" s="68" t="inlineStr">
        <is>
          <t>19 years, 1 months, 5 days</t>
        </is>
      </c>
      <c r="P248" s="68" t="inlineStr">
        <is>
          <t>B.Com</t>
        </is>
      </c>
      <c r="Q248" s="68" t="inlineStr">
        <is>
          <t>Data Processing</t>
        </is>
      </c>
      <c r="R248" s="82" t="n">
        <v>19</v>
      </c>
      <c r="S248" s="83" t="n"/>
      <c r="T248" s="83" t="n"/>
      <c r="U248" s="83" t="n"/>
      <c r="V248" s="83" t="n"/>
      <c r="W248" s="83" t="n"/>
      <c r="X248" s="83" t="n"/>
      <c r="Y248" s="65" t="n">
        <v>2</v>
      </c>
      <c r="Z248" s="66" t="n">
        <v>2</v>
      </c>
      <c r="AA248" s="66" t="inlineStr">
        <is>
          <t>Medium</t>
        </is>
      </c>
      <c r="AB248" s="66" t="inlineStr">
        <is>
          <t>Trusted Professional</t>
        </is>
      </c>
      <c r="AC248" s="66" t="inlineStr">
        <is>
          <t>Yes</t>
        </is>
      </c>
      <c r="AD248" s="66" t="inlineStr">
        <is>
          <t>Yes</t>
        </is>
      </c>
      <c r="AE248" s="66" t="inlineStr">
        <is>
          <t>Yes</t>
        </is>
      </c>
      <c r="AF248" s="66" t="inlineStr">
        <is>
          <t>Palani Kumar, Virendra Borkar</t>
        </is>
      </c>
      <c r="AG248" s="119" t="n">
        <v>45933</v>
      </c>
      <c r="AH248" s="66" t="inlineStr">
        <is>
          <t>Data Analyst</t>
        </is>
      </c>
      <c r="AI248" s="66" t="inlineStr">
        <is>
          <t>No</t>
        </is>
      </c>
      <c r="AJ248" s="66" t="inlineStr">
        <is>
          <t>The team needs training for new automation tools.</t>
        </is>
      </c>
      <c r="AK248" s="66" t="inlineStr">
        <is>
          <t>Transition to leadership: people management &amp; delegation, mentoring/coaching, project ownership &amp; stakeholder management, prioritisation under ambiguity, presentation &amp; influence skills</t>
        </is>
      </c>
      <c r="AL248" s="66" t="n"/>
      <c r="AM248"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48"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48" s="19"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48" s="19" t="n"/>
      <c r="AQ248" s="19" t="n"/>
    </row>
    <row r="249" ht="80" customHeight="1">
      <c r="A249" s="117" t="inlineStr">
        <is>
          <t>◂ Back</t>
        </is>
      </c>
      <c r="B249" s="17" t="inlineStr">
        <is>
          <t>Mapped</t>
        </is>
      </c>
      <c r="C249" s="59" t="inlineStr">
        <is>
          <t>Consume</t>
        </is>
      </c>
      <c r="D249" s="17" t="inlineStr">
        <is>
          <t>IRIS0065</t>
        </is>
      </c>
      <c r="E249" s="17" t="inlineStr">
        <is>
          <t>Nishikant Mhatre</t>
        </is>
      </c>
      <c r="F249" s="17" t="inlineStr">
        <is>
          <t>India Content</t>
        </is>
      </c>
      <c r="G249" s="17" t="inlineStr">
        <is>
          <t>Data Analyst</t>
        </is>
      </c>
      <c r="H249" s="17" t="inlineStr">
        <is>
          <t>Employee</t>
        </is>
      </c>
      <c r="I249" s="17" t="inlineStr">
        <is>
          <t>Active</t>
        </is>
      </c>
      <c r="J249" s="118" t="n">
        <v>39097</v>
      </c>
      <c r="K249" s="17" t="inlineStr">
        <is>
          <t>Gopal Krishna Sahu</t>
        </is>
      </c>
      <c r="L249" s="17" t="inlineStr">
        <is>
          <t>Remote- Outside Mumbai</t>
        </is>
      </c>
      <c r="M249" s="67" t="inlineStr">
        <is>
          <t>11 years, 0 months, 0 days</t>
        </is>
      </c>
      <c r="N249" s="68" t="inlineStr">
        <is>
          <t>19 years, 7 months, 10 days</t>
        </is>
      </c>
      <c r="O249" s="68" t="inlineStr">
        <is>
          <t>30 years, 5 months, 5 days</t>
        </is>
      </c>
      <c r="P249" s="68" t="inlineStr">
        <is>
          <t>B.Com</t>
        </is>
      </c>
      <c r="Q249" s="68" t="inlineStr">
        <is>
          <t>Data Processing</t>
        </is>
      </c>
      <c r="R249" s="82" t="n">
        <v>20</v>
      </c>
      <c r="S249" s="83" t="n"/>
      <c r="T249" s="83" t="n"/>
      <c r="U249" s="83" t="n"/>
      <c r="V249" s="83" t="n"/>
      <c r="W249" s="83" t="n"/>
      <c r="X249" s="83" t="n"/>
      <c r="Y249" s="65" t="n">
        <v>3</v>
      </c>
      <c r="Z249" s="66" t="n">
        <v>3</v>
      </c>
      <c r="AA249" s="66" t="inlineStr">
        <is>
          <t>Medium</t>
        </is>
      </c>
      <c r="AB249" s="66" t="inlineStr">
        <is>
          <t>Trusted Professional</t>
        </is>
      </c>
      <c r="AC249" s="66" t="inlineStr">
        <is>
          <t>Yes</t>
        </is>
      </c>
      <c r="AD249" s="66" t="inlineStr">
        <is>
          <t>No</t>
        </is>
      </c>
      <c r="AE249" s="66" t="inlineStr">
        <is>
          <t>Yes</t>
        </is>
      </c>
      <c r="AF249" s="66" t="inlineStr">
        <is>
          <t>Virendra Borkar</t>
        </is>
      </c>
      <c r="AG249" s="119" t="n">
        <v>45933</v>
      </c>
      <c r="AH249" s="66" t="inlineStr">
        <is>
          <t>Data Analyst</t>
        </is>
      </c>
      <c r="AI249" s="66" t="inlineStr">
        <is>
          <t>No</t>
        </is>
      </c>
      <c r="AJ249" s="66" t="inlineStr">
        <is>
          <t>The team needs training for new automation tools.</t>
        </is>
      </c>
      <c r="AK249" s="66" t="inlineStr">
        <is>
          <t>Transition to leadership: people management &amp; delegation, mentoring/coaching, project ownership &amp; stakeholder management, prioritisation under ambiguity, presentation &amp; influence skills</t>
        </is>
      </c>
      <c r="AL249" s="66" t="n"/>
      <c r="AM249"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49"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49" s="19"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49" s="19" t="n"/>
      <c r="AQ249" s="19" t="n"/>
    </row>
    <row r="250" ht="80" customHeight="1">
      <c r="A250" s="117" t="inlineStr">
        <is>
          <t>◂ Back</t>
        </is>
      </c>
      <c r="B250" s="17" t="inlineStr">
        <is>
          <t>Mapped</t>
        </is>
      </c>
      <c r="C250" s="59" t="inlineStr">
        <is>
          <t>Consume</t>
        </is>
      </c>
      <c r="D250" s="17" t="inlineStr">
        <is>
          <t>IRIS0292</t>
        </is>
      </c>
      <c r="E250" s="17" t="inlineStr">
        <is>
          <t>Palanikumar Mooppanar</t>
        </is>
      </c>
      <c r="F250" s="17" t="inlineStr">
        <is>
          <t>India Content</t>
        </is>
      </c>
      <c r="G250" s="17" t="inlineStr">
        <is>
          <t>Data Analyst</t>
        </is>
      </c>
      <c r="H250" s="17" t="inlineStr">
        <is>
          <t>Employee</t>
        </is>
      </c>
      <c r="I250" s="17" t="inlineStr">
        <is>
          <t>Active</t>
        </is>
      </c>
      <c r="J250" s="118" t="n">
        <v>40098</v>
      </c>
      <c r="K250" s="17" t="inlineStr">
        <is>
          <t>Gopal Krishna Sahu</t>
        </is>
      </c>
      <c r="L250" s="17" t="inlineStr">
        <is>
          <t>Remote - Mumbai</t>
        </is>
      </c>
      <c r="M250" s="67" t="inlineStr">
        <is>
          <t>1 years, 6 months, 0 days</t>
        </is>
      </c>
      <c r="N250" s="68" t="inlineStr">
        <is>
          <t>16 years, 10 months, 13 days</t>
        </is>
      </c>
      <c r="O250" s="68" t="inlineStr">
        <is>
          <t>18 years, 2 months, 8 days</t>
        </is>
      </c>
      <c r="P250" s="68" t="inlineStr">
        <is>
          <t>B.Com</t>
        </is>
      </c>
      <c r="Q250" s="68" t="inlineStr">
        <is>
          <t>Data Processing</t>
        </is>
      </c>
      <c r="R250" s="82" t="n">
        <v>20</v>
      </c>
      <c r="S250" s="83" t="n"/>
      <c r="T250" s="83" t="n"/>
      <c r="U250" s="83" t="n"/>
      <c r="V250" s="83" t="n"/>
      <c r="W250" s="83" t="n"/>
      <c r="X250" s="83" t="inlineStr">
        <is>
          <t>Complexity &amp; Expertise: A2: Maintains mutual fund scheme master and NFO scheme data in Access/SQL; validates, resolves errors → matches the start
Autonomy &amp; Decision: A2: Checks and corrects data on own updates; nothing wider described → matches the start
Accountability &amp; Impact: A2: Accuracy and timely delivery of scheme master updates before the effective date → matches the start
Leadership &amp; Strategy: A1: No guiding or leading of others described → matches the start</t>
        </is>
      </c>
      <c r="Y250" s="65" t="n">
        <v>4</v>
      </c>
      <c r="Z250" s="66" t="n">
        <v>4</v>
      </c>
      <c r="AA250" s="66" t="inlineStr">
        <is>
          <t>High</t>
        </is>
      </c>
      <c r="AB250" s="66" t="inlineStr">
        <is>
          <t>Future Leader</t>
        </is>
      </c>
      <c r="AC250" s="66" t="inlineStr">
        <is>
          <t>Yes</t>
        </is>
      </c>
      <c r="AD250" s="66" t="inlineStr">
        <is>
          <t>Yes</t>
        </is>
      </c>
      <c r="AE250" s="66" t="inlineStr">
        <is>
          <t>Yes</t>
        </is>
      </c>
      <c r="AF250" s="66" t="inlineStr">
        <is>
          <t>Not Identified</t>
        </is>
      </c>
      <c r="AG250" s="119" t="n">
        <v>45933</v>
      </c>
      <c r="AH250" s="66" t="inlineStr">
        <is>
          <t>Data Analyst Lead</t>
        </is>
      </c>
      <c r="AI250" s="66" t="inlineStr">
        <is>
          <t>No</t>
        </is>
      </c>
      <c r="AJ250" s="66" t="inlineStr">
        <is>
          <t>The team needs training for new automation tools.</t>
        </is>
      </c>
      <c r="AK250" s="66" t="inlineStr">
        <is>
          <t>Transition to leadership: people management &amp; delegation, mentoring/coaching, project ownership &amp; stakeholder management, prioritisation under ambiguity, presentation &amp; influence skills</t>
        </is>
      </c>
      <c r="AL250" s="66" t="n"/>
      <c r="AM250"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50"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50" s="19"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50" s="19" t="n"/>
      <c r="AQ250" s="19" t="n"/>
    </row>
    <row r="251" ht="80" customHeight="1">
      <c r="A251" s="117" t="inlineStr">
        <is>
          <t>◂ Back</t>
        </is>
      </c>
      <c r="B251" s="17" t="inlineStr">
        <is>
          <t>Mapped</t>
        </is>
      </c>
      <c r="C251" s="59" t="inlineStr">
        <is>
          <t>Consume</t>
        </is>
      </c>
      <c r="D251" s="17" t="inlineStr">
        <is>
          <t>IRIS0009</t>
        </is>
      </c>
      <c r="E251" s="17" t="inlineStr">
        <is>
          <t>Prashant Shelar</t>
        </is>
      </c>
      <c r="F251" s="17" t="inlineStr">
        <is>
          <t>India Content</t>
        </is>
      </c>
      <c r="G251" s="17" t="inlineStr">
        <is>
          <t>Data Analyst</t>
        </is>
      </c>
      <c r="H251" s="17" t="inlineStr">
        <is>
          <t>Employee</t>
        </is>
      </c>
      <c r="I251" s="17" t="inlineStr">
        <is>
          <t>Active</t>
        </is>
      </c>
      <c r="J251" s="118" t="n">
        <v>38200</v>
      </c>
      <c r="K251" s="17" t="inlineStr">
        <is>
          <t>Gopal Krishna Sahu</t>
        </is>
      </c>
      <c r="L251" s="17" t="inlineStr">
        <is>
          <t>Remote - Mumbai</t>
        </is>
      </c>
      <c r="M251" s="67" t="inlineStr">
        <is>
          <t>0 years, 5 months, 0 days</t>
        </is>
      </c>
      <c r="N251" s="68" t="inlineStr">
        <is>
          <t>22 years, 0 months, 24 days</t>
        </is>
      </c>
      <c r="O251" s="68" t="inlineStr">
        <is>
          <t>22 years, 3 months, 19 days</t>
        </is>
      </c>
      <c r="P251" s="68" t="inlineStr">
        <is>
          <t>MBA</t>
        </is>
      </c>
      <c r="Q251" s="68" t="inlineStr">
        <is>
          <t>Data Processing</t>
        </is>
      </c>
      <c r="R251" s="82" t="n">
        <v>20</v>
      </c>
      <c r="S251" s="83" t="n"/>
      <c r="T251" s="83" t="n"/>
      <c r="U251" s="83" t="n"/>
      <c r="V251" s="83" t="n"/>
      <c r="W251" s="83" t="n"/>
      <c r="X251" s="83" t="inlineStr">
        <is>
          <t>Complexity &amp; Expertise: A2: Daily data updates from BSE/NSE websites; bond and mutual fund data; client delivery → matches the start
Autonomy &amp; Decision: A2: Tries to solve problems first, otherwise asks a senior → matches the start
Accountability &amp; Impact: A2: Own data updates and client delivery on time → matches the start
Leadership &amp; Strategy: A1: No guiding or leading of others described → matches the start</t>
        </is>
      </c>
      <c r="Y251" s="65" t="n">
        <v>1</v>
      </c>
      <c r="Z251" s="66" t="n">
        <v>1</v>
      </c>
      <c r="AA251" s="66" t="inlineStr">
        <is>
          <t>Low</t>
        </is>
      </c>
      <c r="AB251" s="66" t="inlineStr">
        <is>
          <t>Misplaced Talent / Enigma</t>
        </is>
      </c>
      <c r="AC251" s="66" t="inlineStr">
        <is>
          <t>No</t>
        </is>
      </c>
      <c r="AD251" s="66" t="inlineStr">
        <is>
          <t>No</t>
        </is>
      </c>
      <c r="AE251" s="66" t="inlineStr">
        <is>
          <t>Yes</t>
        </is>
      </c>
      <c r="AF251" s="66" t="inlineStr">
        <is>
          <t>Not Identified</t>
        </is>
      </c>
      <c r="AG251" s="119" t="n">
        <v>45929</v>
      </c>
      <c r="AH251" s="66" t="inlineStr">
        <is>
          <t>Data Analyst</t>
        </is>
      </c>
      <c r="AI251" s="66" t="inlineStr">
        <is>
          <t>No</t>
        </is>
      </c>
      <c r="AJ251" s="66" t="inlineStr">
        <is>
          <t>The team needs training for new automation tools.</t>
        </is>
      </c>
      <c r="AK251" s="66" t="inlineStr">
        <is>
          <t>Transition to leadership: people management &amp; delegation, mentoring/coaching, project ownership &amp; stakeholder management, prioritisation under ambiguity, presentation &amp; influence skills</t>
        </is>
      </c>
      <c r="AL251" s="66" t="n"/>
      <c r="AM251"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51"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51" s="19"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51" s="19" t="n"/>
      <c r="AQ251" s="19" t="n"/>
    </row>
    <row r="252" ht="80" customHeight="1">
      <c r="A252" s="117" t="inlineStr">
        <is>
          <t>◂ Back</t>
        </is>
      </c>
      <c r="B252" s="17" t="inlineStr">
        <is>
          <t>Mapped</t>
        </is>
      </c>
      <c r="C252" s="59" t="inlineStr">
        <is>
          <t>Consume</t>
        </is>
      </c>
      <c r="D252" s="17" t="inlineStr">
        <is>
          <t>IRIS0030</t>
        </is>
      </c>
      <c r="E252" s="17" t="inlineStr">
        <is>
          <t>Swapnil Katrat</t>
        </is>
      </c>
      <c r="F252" s="17" t="inlineStr">
        <is>
          <t>India Content</t>
        </is>
      </c>
      <c r="G252" s="17" t="inlineStr">
        <is>
          <t>Data Analyst</t>
        </is>
      </c>
      <c r="H252" s="17" t="inlineStr">
        <is>
          <t>Employee</t>
        </is>
      </c>
      <c r="I252" s="17" t="inlineStr">
        <is>
          <t>Active</t>
        </is>
      </c>
      <c r="J252" s="118" t="n">
        <v>38596</v>
      </c>
      <c r="K252" s="17" t="inlineStr">
        <is>
          <t>Gopal Krishna Sahu</t>
        </is>
      </c>
      <c r="L252" s="17" t="inlineStr">
        <is>
          <t>Remote - Mumbai</t>
        </is>
      </c>
      <c r="M252" s="67" t="inlineStr">
        <is>
          <t>0 years, 0 months, 0 days</t>
        </is>
      </c>
      <c r="N252" s="68" t="inlineStr">
        <is>
          <t>20 years, 11 months, 24 days</t>
        </is>
      </c>
      <c r="O252" s="68" t="inlineStr">
        <is>
          <t>20 years, 9 months, 19 days</t>
        </is>
      </c>
      <c r="P252" s="68" t="inlineStr">
        <is>
          <t>B.Com</t>
        </is>
      </c>
      <c r="Q252" s="68" t="inlineStr">
        <is>
          <t>Data Processing</t>
        </is>
      </c>
      <c r="R252" s="82" t="n">
        <v>7</v>
      </c>
      <c r="S252" s="83" t="n"/>
      <c r="T252" s="83" t="n"/>
      <c r="U252" s="83" t="n"/>
      <c r="V252" s="83" t="n"/>
      <c r="W252" s="83" t="n"/>
      <c r="X252" s="83" t="inlineStr">
        <is>
          <t>Complexity &amp; Expertise: A2: Updates EOD market data, IPO entries, portfolios, benchmarks and indices → matches the start
Autonomy &amp; Decision: A2: Only decision named is sending a revised mail → matches the start
Accountability &amp; Impact: A2: Client delivery of own updated data → matches the start
Leadership &amp; Strategy: A1: No guiding or leading of others described → matches the start</t>
        </is>
      </c>
      <c r="Y252" s="65" t="n">
        <v>3</v>
      </c>
      <c r="Z252" s="66" t="n">
        <v>3</v>
      </c>
      <c r="AA252" s="66" t="inlineStr">
        <is>
          <t>Medium</t>
        </is>
      </c>
      <c r="AB252" s="66" t="inlineStr">
        <is>
          <t>Trusted Professional</t>
        </is>
      </c>
      <c r="AC252" s="66" t="inlineStr">
        <is>
          <t>Yes</t>
        </is>
      </c>
      <c r="AD252" s="66" t="inlineStr">
        <is>
          <t>Yes</t>
        </is>
      </c>
      <c r="AE252" s="66" t="inlineStr">
        <is>
          <t>Yes</t>
        </is>
      </c>
      <c r="AF252" s="66" t="inlineStr">
        <is>
          <t>Virendra Borkar</t>
        </is>
      </c>
      <c r="AG252" s="119" t="n">
        <v>45933</v>
      </c>
      <c r="AH252" s="66" t="inlineStr">
        <is>
          <t>Data Analyst</t>
        </is>
      </c>
      <c r="AI252" s="66" t="inlineStr">
        <is>
          <t>No</t>
        </is>
      </c>
      <c r="AJ252" s="66" t="inlineStr">
        <is>
          <t>The team needs training for new automation tools.</t>
        </is>
      </c>
      <c r="AK252" s="66" t="inlineStr">
        <is>
          <t>Transition to leadership: people management &amp; delegation, mentoring/coaching, project ownership &amp; stakeholder management, prioritisation under ambiguity, presentation &amp; influence skills</t>
        </is>
      </c>
      <c r="AL252" s="66" t="n"/>
      <c r="AM252" s="18"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AN252" s="19"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AO252" s="19"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AP252" s="19" t="n"/>
      <c r="AQ252" s="19" t="n"/>
    </row>
    <row r="253" ht="80" customHeight="1">
      <c r="A253" s="117" t="inlineStr">
        <is>
          <t>◂ Back</t>
        </is>
      </c>
      <c r="B253" s="17" t="inlineStr">
        <is>
          <t>Mapped</t>
        </is>
      </c>
      <c r="C253" s="59" t="inlineStr">
        <is>
          <t>iFile</t>
        </is>
      </c>
      <c r="D253" s="17" t="inlineStr">
        <is>
          <t>IRIS2523</t>
        </is>
      </c>
      <c r="E253" s="17" t="inlineStr">
        <is>
          <t>Abhilash Menon</t>
        </is>
      </c>
      <c r="F253" s="17" t="inlineStr">
        <is>
          <t>Marketing</t>
        </is>
      </c>
      <c r="G253" s="17" t="inlineStr">
        <is>
          <t>Product Marketing Manager</t>
        </is>
      </c>
      <c r="H253" s="17" t="inlineStr">
        <is>
          <t>Employee</t>
        </is>
      </c>
      <c r="I253" s="17" t="inlineStr">
        <is>
          <t>Active</t>
        </is>
      </c>
      <c r="J253" s="118" t="n">
        <v>46132</v>
      </c>
      <c r="K253" s="17" t="inlineStr">
        <is>
          <t>Arup Ganguly</t>
        </is>
      </c>
      <c r="L253" s="17" t="inlineStr">
        <is>
          <t>Work From Office - Turbhe</t>
        </is>
      </c>
      <c r="M253" s="67" t="inlineStr">
        <is>
          <t>8 years, 0 months, 0 days</t>
        </is>
      </c>
      <c r="N253" s="68" t="inlineStr">
        <is>
          <t>0 years, 4 months, 5 days</t>
        </is>
      </c>
      <c r="O253" s="68" t="inlineStr">
        <is>
          <t>8 years, 2 months, 0 days</t>
        </is>
      </c>
      <c r="P253" s="68" t="inlineStr">
        <is>
          <t>BA</t>
        </is>
      </c>
      <c r="Q253" s="68" t="inlineStr">
        <is>
          <t>Marketing</t>
        </is>
      </c>
      <c r="R253" s="82" t="n">
        <v>19</v>
      </c>
      <c r="S253" s="83" t="n"/>
      <c r="T253" s="83" t="n"/>
      <c r="U253" s="83" t="n"/>
      <c r="V253" s="83" t="n"/>
      <c r="W253" s="83" t="n"/>
      <c r="X253" s="83" t="inlineStr">
        <is>
          <t>Complexity &amp; Expertise: B1: Runs end-to-end marketing for the iFILE suite plus corporate communications, launches and events → moved down 0.5
Autonomy &amp; Decision: B1: Decides launch plan, GTM strategy, social media and brand communication for iFILE → moved down 0.5
Accountability &amp; Impact: B1: Accountable for iFILE lead generation, GTM launches, brand communication and events with a four-person team → moved down 0.5
Leadership &amp; Strategy: B1: Four direct reports in HR data; text does not describe how the team is managed → matches the start</t>
        </is>
      </c>
      <c r="Y253" s="65" t="n"/>
      <c r="Z253" s="66" t="n"/>
      <c r="AA253" s="66" t="n"/>
      <c r="AB253" s="66" t="n"/>
      <c r="AC253" s="66" t="n"/>
      <c r="AD253" s="66" t="n"/>
      <c r="AE253" s="66" t="n"/>
      <c r="AF253" s="66" t="n"/>
      <c r="AG253" s="66" t="n"/>
      <c r="AH253" s="66" t="n"/>
      <c r="AI253" s="66" t="n"/>
      <c r="AJ253" s="66" t="n"/>
      <c r="AK253" s="66" t="n"/>
      <c r="AL253" s="66" t="n"/>
      <c r="AM253" s="18"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AN253" s="19"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AO253" s="19"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AP253" s="19" t="n"/>
      <c r="AQ253" s="19" t="n"/>
    </row>
    <row r="254" ht="80" customHeight="1">
      <c r="A254" s="117" t="inlineStr">
        <is>
          <t>◂ Back</t>
        </is>
      </c>
      <c r="B254" s="17" t="inlineStr">
        <is>
          <t>Mapped</t>
        </is>
      </c>
      <c r="C254" s="59" t="inlineStr">
        <is>
          <t>Corporate</t>
        </is>
      </c>
      <c r="D254" s="17" t="inlineStr">
        <is>
          <t>IRIS2200</t>
        </is>
      </c>
      <c r="E254" s="17" t="inlineStr">
        <is>
          <t>Barsha Gloria Gomes</t>
        </is>
      </c>
      <c r="F254" s="17" t="inlineStr">
        <is>
          <t>Marketing</t>
        </is>
      </c>
      <c r="G254" s="17" t="inlineStr">
        <is>
          <t>Manager-Content</t>
        </is>
      </c>
      <c r="H254" s="17" t="inlineStr">
        <is>
          <t>Employee</t>
        </is>
      </c>
      <c r="I254" s="17" t="inlineStr">
        <is>
          <t>Active</t>
        </is>
      </c>
      <c r="J254" s="118" t="n">
        <v>45225</v>
      </c>
      <c r="K254" s="17" t="inlineStr">
        <is>
          <t>Abhilash Menon</t>
        </is>
      </c>
      <c r="L254" s="17" t="inlineStr">
        <is>
          <t>Remote- Outside Mumbai</t>
        </is>
      </c>
      <c r="M254" s="67" t="inlineStr">
        <is>
          <t>7 years, 0 months, 0 days</t>
        </is>
      </c>
      <c r="N254" s="68" t="inlineStr">
        <is>
          <t>2 years, 9 months, 30 days</t>
        </is>
      </c>
      <c r="O254" s="68" t="inlineStr">
        <is>
          <t>9 years, 7 months, 25 days</t>
        </is>
      </c>
      <c r="P254" s="68" t="inlineStr">
        <is>
          <t>MA</t>
        </is>
      </c>
      <c r="Q254" s="68" t="inlineStr">
        <is>
          <t>Content Writing</t>
        </is>
      </c>
      <c r="R254" s="82" t="n">
        <v>18</v>
      </c>
      <c r="S254" s="83" t="n"/>
      <c r="T254" s="83" t="n"/>
      <c r="U254" s="83" t="n"/>
      <c r="V254" s="83" t="n"/>
      <c r="W254" s="83" t="n"/>
      <c r="X254" s="83" t="inlineStr">
        <is>
          <t>Complexity &amp; Expertise: B1: Plans and writes all content on regulatory subject matter: web, blogs, briefs, case studies, positioning → moved down 0.5
Autonomy &amp; Decision: A3: Decides content planning, editorial priorities and messaging; content still goes through SME/stakeholder sign-off → moved down 1
Accountability &amp; Impact: B1: All corporate content deliverables and brand messaging across channels → moved down 0.5
Leadership &amp; Strategy: A1: No people guidance described; 0 direct reports → moved down 1</t>
        </is>
      </c>
      <c r="Y254" s="65" t="n">
        <v>3</v>
      </c>
      <c r="Z254" s="66" t="n">
        <v>3</v>
      </c>
      <c r="AA254" s="66" t="inlineStr">
        <is>
          <t>Medium</t>
        </is>
      </c>
      <c r="AB254" s="66" t="inlineStr">
        <is>
          <t>Core Contributor</t>
        </is>
      </c>
      <c r="AC254" s="66" t="inlineStr">
        <is>
          <t>No</t>
        </is>
      </c>
      <c r="AD254" s="66" t="inlineStr">
        <is>
          <t>No</t>
        </is>
      </c>
      <c r="AE254" s="66" t="inlineStr">
        <is>
          <t>Yes</t>
        </is>
      </c>
      <c r="AF254" s="66" t="n"/>
      <c r="AG254" s="66" t="n"/>
      <c r="AH254" s="66" t="n"/>
      <c r="AI254" s="66" t="n"/>
      <c r="AJ254" s="66" t="n"/>
      <c r="AK254" s="66" t="n"/>
      <c r="AL254" s="66" t="n"/>
      <c r="AM254" s="18"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AN254" s="19"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AO254" s="19"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AP254" s="19" t="n"/>
      <c r="AQ254" s="19" t="n"/>
    </row>
    <row r="255" ht="80" customHeight="1">
      <c r="A255" s="117" t="inlineStr">
        <is>
          <t>◂ Back</t>
        </is>
      </c>
      <c r="B255" s="17" t="inlineStr">
        <is>
          <t>Mapped</t>
        </is>
      </c>
      <c r="C255" s="59" t="inlineStr">
        <is>
          <t>Corporate</t>
        </is>
      </c>
      <c r="D255" s="17" t="inlineStr">
        <is>
          <t>IRIS2307</t>
        </is>
      </c>
      <c r="E255" s="17" t="inlineStr">
        <is>
          <t>Abhishek Sharma</t>
        </is>
      </c>
      <c r="F255" s="17" t="inlineStr">
        <is>
          <t>Marketing</t>
        </is>
      </c>
      <c r="G255" s="17" t="inlineStr">
        <is>
          <t>Senior Designer</t>
        </is>
      </c>
      <c r="H255" s="17" t="inlineStr">
        <is>
          <t>Employee</t>
        </is>
      </c>
      <c r="I255" s="17" t="inlineStr">
        <is>
          <t>Active</t>
        </is>
      </c>
      <c r="J255" s="118" t="n">
        <v>45551</v>
      </c>
      <c r="K255" s="17" t="inlineStr">
        <is>
          <t>Abhilash Menon</t>
        </is>
      </c>
      <c r="L255" s="17" t="inlineStr">
        <is>
          <t>Remote - Mumbai</t>
        </is>
      </c>
      <c r="M255" s="67" t="inlineStr">
        <is>
          <t>4 years, 0 months, 0 days</t>
        </is>
      </c>
      <c r="N255" s="68" t="inlineStr">
        <is>
          <t>1 years, 11 months, 9 days</t>
        </is>
      </c>
      <c r="O255" s="68" t="inlineStr">
        <is>
          <t>5 years, 9 months, 4 days</t>
        </is>
      </c>
      <c r="P255" s="68" t="inlineStr">
        <is>
          <t>HSC</t>
        </is>
      </c>
      <c r="Q255" s="68" t="inlineStr">
        <is>
          <t>Graphic design</t>
        </is>
      </c>
      <c r="R255" s="82" t="n">
        <v>20</v>
      </c>
      <c r="S255" s="83" t="n"/>
      <c r="T255" s="83" t="n"/>
      <c r="U255" s="83" t="n"/>
      <c r="V255" s="83" t="n"/>
      <c r="W255" s="83" t="n"/>
      <c r="X255" s="83" t="inlineStr">
        <is>
          <t>Complexity &amp; Expertise: A3: Varied design: RFP presentations, sales kits, website UI/UX, video editing, event and corporate branding → matches the start
Autonomy &amp; Decision: A3: Decides design elements and core ideation for assets → matches the start
Accountability &amp; Impact: A3: Accountable for all design output and brand consistency; RFP and event deadlines affect opportunities → matches the start
Leadership &amp; Strategy: A1: No guidance or leadership of others described → moved down 0.5</t>
        </is>
      </c>
      <c r="Y255" s="65" t="n">
        <v>3</v>
      </c>
      <c r="Z255" s="66" t="n">
        <v>3</v>
      </c>
      <c r="AA255" s="66" t="inlineStr">
        <is>
          <t>Medium</t>
        </is>
      </c>
      <c r="AB255" s="66" t="inlineStr">
        <is>
          <t>Reliable Specialist</t>
        </is>
      </c>
      <c r="AC255" s="66" t="inlineStr">
        <is>
          <t>No</t>
        </is>
      </c>
      <c r="AD255" s="66" t="inlineStr">
        <is>
          <t>No</t>
        </is>
      </c>
      <c r="AE255" s="66" t="inlineStr">
        <is>
          <t>Yes</t>
        </is>
      </c>
      <c r="AF255" s="66" t="n"/>
      <c r="AG255" s="66" t="n"/>
      <c r="AH255" s="66" t="n"/>
      <c r="AI255" s="66" t="inlineStr">
        <is>
          <t>No</t>
        </is>
      </c>
      <c r="AJ255" s="66" t="inlineStr">
        <is>
          <t>Creative Workshops in the orld of AI , brand &amp; creative best practices. AI tools for design</t>
        </is>
      </c>
      <c r="AK255" s="66" t="n"/>
      <c r="AL255" s="66" t="n"/>
      <c r="AM255" s="18"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AN255" s="19"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AO255" s="19"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AP255" s="19" t="n"/>
      <c r="AQ255" s="19" t="n"/>
    </row>
    <row r="256" ht="80" customHeight="1">
      <c r="A256" s="117" t="inlineStr">
        <is>
          <t>◂ Back</t>
        </is>
      </c>
      <c r="B256" s="17" t="inlineStr">
        <is>
          <t>Mapped</t>
        </is>
      </c>
      <c r="C256" s="59" t="inlineStr">
        <is>
          <t>Corporate</t>
        </is>
      </c>
      <c r="D256" s="17" t="inlineStr">
        <is>
          <t>IRIS2190</t>
        </is>
      </c>
      <c r="E256" s="17" t="inlineStr">
        <is>
          <t>Esther Kanagaselvam D</t>
        </is>
      </c>
      <c r="F256" s="17" t="inlineStr">
        <is>
          <t>Marketing</t>
        </is>
      </c>
      <c r="G256" s="17" t="inlineStr">
        <is>
          <t>Executive Lead Generation and Database</t>
        </is>
      </c>
      <c r="H256" s="17" t="inlineStr">
        <is>
          <t>Employee</t>
        </is>
      </c>
      <c r="I256" s="17" t="inlineStr">
        <is>
          <t>Active</t>
        </is>
      </c>
      <c r="J256" s="118" t="n">
        <v>45194</v>
      </c>
      <c r="K256" s="17" t="inlineStr">
        <is>
          <t>Abhilash Menon</t>
        </is>
      </c>
      <c r="L256" s="17" t="inlineStr">
        <is>
          <t>Remote- Outside Mumbai</t>
        </is>
      </c>
      <c r="M256" s="67" t="inlineStr">
        <is>
          <t>2 years, 6 months, 0 days</t>
        </is>
      </c>
      <c r="N256" s="68" t="inlineStr">
        <is>
          <t>2 years, 11 months, 0 days</t>
        </is>
      </c>
      <c r="O256" s="68" t="inlineStr">
        <is>
          <t>5 years, 2 months, 26 days</t>
        </is>
      </c>
      <c r="P256" s="68" t="inlineStr">
        <is>
          <t>B.E</t>
        </is>
      </c>
      <c r="Q256" s="68" t="inlineStr">
        <is>
          <t>Marketing</t>
        </is>
      </c>
      <c r="R256" s="82" t="n">
        <v>20</v>
      </c>
      <c r="S256" s="83" t="n"/>
      <c r="T256" s="83" t="n"/>
      <c r="U256" s="83" t="n"/>
      <c r="V256" s="83" t="n"/>
      <c r="W256" s="83" t="n"/>
      <c r="X256" s="83" t="inlineStr">
        <is>
          <t>Complexity &amp; Expertise: A3: Configures Zoho CRM lead assignment rules, automation and UTM attribution; campaign lists and reports across units → moved up 0.5
Autonomy &amp; Decision: A3: Independently configures lead assignment rules, UTM tracking, marketing lists, data hygiene and reports → moved up 0.5
Accountability &amp; Impact: A3: own survey / KRA answers · summarised by the rater; not quoted → moved up 0.5
Leadership &amp; Strategy: A1: No guiding or leading of others described → matches the start</t>
        </is>
      </c>
      <c r="Y256" s="65" t="n">
        <v>2</v>
      </c>
      <c r="Z256" s="66" t="n">
        <v>2</v>
      </c>
      <c r="AA256" s="66" t="inlineStr">
        <is>
          <t>Low</t>
        </is>
      </c>
      <c r="AB256" s="66" t="inlineStr">
        <is>
          <t>Performance Risk</t>
        </is>
      </c>
      <c r="AC256" s="66" t="inlineStr">
        <is>
          <t>No</t>
        </is>
      </c>
      <c r="AD256" s="66" t="inlineStr">
        <is>
          <t>No</t>
        </is>
      </c>
      <c r="AE256" s="66" t="inlineStr">
        <is>
          <t>No</t>
        </is>
      </c>
      <c r="AF256" s="66" t="inlineStr">
        <is>
          <t>In works</t>
        </is>
      </c>
      <c r="AG256" s="66" t="inlineStr">
        <is>
          <t>June</t>
        </is>
      </c>
      <c r="AH256" s="66" t="n"/>
      <c r="AI256" s="66" t="inlineStr">
        <is>
          <t>Yes</t>
        </is>
      </c>
      <c r="AJ256" s="66" t="n"/>
      <c r="AK256" s="66" t="n"/>
      <c r="AL256" s="66" t="n"/>
      <c r="AM256" s="18"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AN256" s="19"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AO256" s="19"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AP256" s="19" t="n"/>
      <c r="AQ256" s="19" t="inlineStr">
        <is>
          <t>Working on a exit plan for her</t>
        </is>
      </c>
    </row>
    <row r="257" ht="80" customHeight="1">
      <c r="A257" s="117" t="inlineStr">
        <is>
          <t>◂ Back</t>
        </is>
      </c>
      <c r="B257" s="17" t="inlineStr">
        <is>
          <t>Mapped</t>
        </is>
      </c>
      <c r="C257" s="59" t="inlineStr">
        <is>
          <t>iFile</t>
        </is>
      </c>
      <c r="D257" s="17" t="inlineStr">
        <is>
          <t>IRIS2550</t>
        </is>
      </c>
      <c r="E257" s="17" t="inlineStr">
        <is>
          <t>Shashwat Dikshit</t>
        </is>
      </c>
      <c r="F257" s="17" t="inlineStr">
        <is>
          <t>Marketing</t>
        </is>
      </c>
      <c r="G257" s="17" t="inlineStr">
        <is>
          <t>Marketing Operations Specialist</t>
        </is>
      </c>
      <c r="H257" s="17" t="inlineStr">
        <is>
          <t>Employee</t>
        </is>
      </c>
      <c r="I257" s="17" t="inlineStr">
        <is>
          <t>Active</t>
        </is>
      </c>
      <c r="J257" s="118" t="n">
        <v>46237</v>
      </c>
      <c r="K257" s="17" t="inlineStr">
        <is>
          <t>Abhilash Menon</t>
        </is>
      </c>
      <c r="L257" s="17" t="n"/>
      <c r="M257" s="67" t="inlineStr">
        <is>
          <t>4 years, 7 months, 0 days</t>
        </is>
      </c>
      <c r="N257" s="68" t="inlineStr">
        <is>
          <t>0 years, 0 months, 22 days</t>
        </is>
      </c>
      <c r="O257" s="68" t="n"/>
      <c r="P257" s="68" t="inlineStr">
        <is>
          <t>Masters of Science</t>
        </is>
      </c>
      <c r="Q257" s="68" t="inlineStr">
        <is>
          <t>Marketing</t>
        </is>
      </c>
      <c r="R257" s="82" t="n">
        <v>19</v>
      </c>
      <c r="S257" s="83" t="n"/>
      <c r="T257" s="83" t="n"/>
      <c r="U257" s="83" t="n"/>
      <c r="V257" s="83" t="n"/>
      <c r="W257" s="83" t="n"/>
      <c r="X257" s="83" t="inlineStr">
        <is>
          <t>Complexity &amp; Expertise: A3: Runs Google and LinkedIn paid campaigns, lead routing, website analytics, AI SEO and contact database → moved down 0.5
Autonomy &amp; Decision: A3: Independently handles analytics audits, campaign analysis and website health checks → moved down 0.5
Accountability &amp; Impact: A3: own survey / KRA answers · summarised by the rater; not quoted → moved down 0.5
Leadership &amp; Strategy: A1: No guidance or leadership of others described → moved down 1</t>
        </is>
      </c>
      <c r="Y257" s="65" t="n"/>
      <c r="Z257" s="66" t="n"/>
      <c r="AA257" s="66" t="n"/>
      <c r="AB257" s="66" t="n"/>
      <c r="AC257" s="66" t="n"/>
      <c r="AD257" s="66" t="n"/>
      <c r="AE257" s="66" t="n"/>
      <c r="AF257" s="66" t="n"/>
      <c r="AG257" s="66" t="n"/>
      <c r="AH257" s="66" t="n"/>
      <c r="AI257" s="66" t="n"/>
      <c r="AJ257" s="66" t="n"/>
      <c r="AK257" s="66" t="n"/>
      <c r="AL257" s="66" t="n"/>
      <c r="AM257" s="18" t="n"/>
      <c r="AN257" s="19" t="n"/>
      <c r="AO257" s="19" t="n"/>
      <c r="AP257" s="19" t="n"/>
      <c r="AQ257" s="19" t="n"/>
    </row>
    <row r="258" ht="80" customHeight="1">
      <c r="A258" s="117" t="inlineStr">
        <is>
          <t>◂ Back</t>
        </is>
      </c>
      <c r="B258" s="17" t="inlineStr">
        <is>
          <t>Mapped</t>
        </is>
      </c>
      <c r="C258" s="59" t="inlineStr">
        <is>
          <t>iFile</t>
        </is>
      </c>
      <c r="D258" s="17" t="inlineStr">
        <is>
          <t>IRISC312</t>
        </is>
      </c>
      <c r="E258" s="17" t="inlineStr">
        <is>
          <t>Rajesh Nair</t>
        </is>
      </c>
      <c r="F258" s="17" t="inlineStr">
        <is>
          <t>Sales</t>
        </is>
      </c>
      <c r="G258" s="17" t="inlineStr">
        <is>
          <t>Consultant</t>
        </is>
      </c>
      <c r="H258" s="17" t="inlineStr">
        <is>
          <t>Full Time Consultant</t>
        </is>
      </c>
      <c r="I258" s="17" t="inlineStr">
        <is>
          <t>Active</t>
        </is>
      </c>
      <c r="J258" s="118" t="n">
        <v>45811</v>
      </c>
      <c r="K258" s="17" t="inlineStr">
        <is>
          <t>Arup Ganguly</t>
        </is>
      </c>
      <c r="L258" s="17" t="inlineStr">
        <is>
          <t>Remote - Mumbai</t>
        </is>
      </c>
      <c r="M258" s="67" t="inlineStr">
        <is>
          <t>14 years, 0 months, 0 days</t>
        </is>
      </c>
      <c r="N258" s="68" t="inlineStr">
        <is>
          <t>1 years, 2 months, 22 days</t>
        </is>
      </c>
      <c r="O258" s="68" t="inlineStr">
        <is>
          <t>15 years, 0 months, 17 days</t>
        </is>
      </c>
      <c r="P258" s="68" t="inlineStr">
        <is>
          <t>MBA</t>
        </is>
      </c>
      <c r="Q258" s="68" t="inlineStr">
        <is>
          <t>Sales</t>
        </is>
      </c>
      <c r="R258" s="82" t="n">
        <v>20</v>
      </c>
      <c r="S258" s="83" t="n"/>
      <c r="T258" s="83" t="n"/>
      <c r="U258" s="83" t="n"/>
      <c r="V258" s="83" t="n"/>
      <c r="W258" s="83" t="n"/>
      <c r="X258" s="83" t="n"/>
      <c r="Y258" s="65" t="n">
        <v>3</v>
      </c>
      <c r="Z258" s="66" t="n">
        <v>3</v>
      </c>
      <c r="AA258" s="66" t="inlineStr">
        <is>
          <t>Medium</t>
        </is>
      </c>
      <c r="AB258" s="66" t="inlineStr">
        <is>
          <t>Core Contributor</t>
        </is>
      </c>
      <c r="AC258" s="66" t="inlineStr">
        <is>
          <t>No</t>
        </is>
      </c>
      <c r="AD258" s="66" t="inlineStr">
        <is>
          <t>No</t>
        </is>
      </c>
      <c r="AE258" s="66" t="inlineStr">
        <is>
          <t>Yes</t>
        </is>
      </c>
      <c r="AF258" s="66" t="inlineStr">
        <is>
          <t>No</t>
        </is>
      </c>
      <c r="AG258" s="66" t="inlineStr">
        <is>
          <t>June</t>
        </is>
      </c>
      <c r="AH258" s="66" t="inlineStr">
        <is>
          <t>Sales Coordinator</t>
        </is>
      </c>
      <c r="AI258" s="66" t="n"/>
      <c r="AJ258" s="66" t="inlineStr">
        <is>
          <t>AI usage for the work , Deep CRM Knowledge</t>
        </is>
      </c>
      <c r="AK258" s="66" t="n"/>
      <c r="AL258" s="66" t="n"/>
      <c r="AM258" s="18"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AN258" s="19"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AO258" s="19"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AP258" s="19" t="n"/>
      <c r="AQ258" s="19" t="n"/>
    </row>
    <row r="259" ht="80" customHeight="1">
      <c r="A259" s="117" t="inlineStr">
        <is>
          <t>◂ Back</t>
        </is>
      </c>
      <c r="B259" s="17" t="inlineStr">
        <is>
          <t>Mapped</t>
        </is>
      </c>
      <c r="C259" s="59" t="inlineStr">
        <is>
          <t>iFile</t>
        </is>
      </c>
      <c r="D259" s="17" t="inlineStr">
        <is>
          <t>IRISC223</t>
        </is>
      </c>
      <c r="E259" s="17" t="inlineStr">
        <is>
          <t>Pradip Dey</t>
        </is>
      </c>
      <c r="F259" s="17" t="inlineStr">
        <is>
          <t>Technology</t>
        </is>
      </c>
      <c r="G259" s="17" t="inlineStr">
        <is>
          <t>Head Delivery</t>
        </is>
      </c>
      <c r="H259" s="17" t="inlineStr">
        <is>
          <t>Full Time Consultant</t>
        </is>
      </c>
      <c r="I259" s="17" t="inlineStr">
        <is>
          <t>Active</t>
        </is>
      </c>
      <c r="J259" s="118" t="n">
        <v>44595</v>
      </c>
      <c r="K259" s="17" t="inlineStr">
        <is>
          <t>Shailesh Gupta</t>
        </is>
      </c>
      <c r="L259" s="17" t="inlineStr">
        <is>
          <t>Work From Office - Turbhe</t>
        </is>
      </c>
      <c r="M259" s="67" t="inlineStr">
        <is>
          <t>20 years, 0 months, 0 days</t>
        </is>
      </c>
      <c r="N259" s="68" t="inlineStr">
        <is>
          <t>4 years, 6 months, 22 days</t>
        </is>
      </c>
      <c r="O259" s="68" t="inlineStr">
        <is>
          <t>24 years, 6 months, 8 days</t>
        </is>
      </c>
      <c r="P259" s="68" t="inlineStr">
        <is>
          <t>MCA</t>
        </is>
      </c>
      <c r="Q259" s="68" t="inlineStr">
        <is>
          <t>Project Management</t>
        </is>
      </c>
      <c r="R259" s="82" t="n"/>
      <c r="S259" s="83" t="n"/>
      <c r="T259" s="83" t="n"/>
      <c r="U259" s="83" t="n"/>
      <c r="V259" s="83" t="n"/>
      <c r="W259" s="83" t="n"/>
      <c r="X259" s="83" t="n"/>
      <c r="Y259" s="65" t="n"/>
      <c r="Z259" s="66" t="n"/>
      <c r="AA259" s="66" t="n"/>
      <c r="AB259" s="66" t="n"/>
      <c r="AC259" s="66" t="n"/>
      <c r="AD259" s="66" t="n"/>
      <c r="AE259" s="66" t="n"/>
      <c r="AF259" s="66" t="n"/>
      <c r="AG259" s="66" t="n"/>
      <c r="AH259" s="66" t="n"/>
      <c r="AI259" s="66" t="n"/>
      <c r="AJ259" s="66" t="n"/>
      <c r="AK259" s="66" t="n"/>
      <c r="AL259" s="66" t="n"/>
      <c r="AM259" s="18" t="n"/>
      <c r="AN259" s="19" t="n"/>
      <c r="AO259" s="19" t="n"/>
      <c r="AP259" s="19" t="n"/>
      <c r="AQ259" s="19" t="n"/>
    </row>
    <row r="260" ht="80" customHeight="1">
      <c r="A260" s="117" t="inlineStr">
        <is>
          <t>◂ Back</t>
        </is>
      </c>
      <c r="B260" s="17" t="inlineStr">
        <is>
          <t>Mapped</t>
        </is>
      </c>
      <c r="C260" s="59" t="inlineStr">
        <is>
          <t>iFile</t>
        </is>
      </c>
      <c r="D260" s="17" t="inlineStr">
        <is>
          <t>IRIS2428</t>
        </is>
      </c>
      <c r="E260" s="17" t="inlineStr">
        <is>
          <t>Ajay Singh Chauhan</t>
        </is>
      </c>
      <c r="F260" s="17" t="inlineStr">
        <is>
          <t>Sales</t>
        </is>
      </c>
      <c r="G260" s="17" t="inlineStr">
        <is>
          <t>Vice President Sales</t>
        </is>
      </c>
      <c r="H260" s="17" t="inlineStr">
        <is>
          <t>Employee</t>
        </is>
      </c>
      <c r="I260" s="17" t="inlineStr">
        <is>
          <t>Active</t>
        </is>
      </c>
      <c r="J260" s="118" t="n">
        <v>45901</v>
      </c>
      <c r="K260" s="17" t="inlineStr">
        <is>
          <t>Pradip Dey</t>
        </is>
      </c>
      <c r="L260" s="17" t="inlineStr">
        <is>
          <t>Remote- Outside Mumbai</t>
        </is>
      </c>
      <c r="M260" s="67" t="inlineStr">
        <is>
          <t>15 years, 0 months, 0 days</t>
        </is>
      </c>
      <c r="N260" s="68" t="inlineStr">
        <is>
          <t>0 years, 11 months, 24 days</t>
        </is>
      </c>
      <c r="O260" s="68" t="inlineStr">
        <is>
          <t>15 years, 9 months, 19 days</t>
        </is>
      </c>
      <c r="P260" s="68" t="inlineStr">
        <is>
          <t>PGDBA</t>
        </is>
      </c>
      <c r="Q260" s="68" t="inlineStr">
        <is>
          <t>Sales</t>
        </is>
      </c>
      <c r="R260" s="82" t="n"/>
      <c r="S260" s="83" t="n"/>
      <c r="T260" s="83" t="n"/>
      <c r="U260" s="83" t="n"/>
      <c r="V260" s="83" t="n"/>
      <c r="W260" s="83" t="n"/>
      <c r="X260" s="83" t="inlineStr">
        <is>
          <t>Complexity &amp; Expertise: B2: KRA only: prepare and roll out sales/GTM plan, build partner ecosystem, RFP submissions → moved down 0.5
Autonomy &amp; Decision: B1: No survey; KRA implies closing partnership agreements and shaping the GTM plan collaboratively → moved down 0.5
Accountability &amp; Impact: B2: KRA targets: one new client by Dec 2026, 8-12 partnership agreements a year → moved down 0.5
Leadership &amp; Strategy: A1: No survey; KRA mentions no team or people leadership; zero reports → moved down 0.5</t>
        </is>
      </c>
      <c r="Y260" s="65" t="inlineStr">
        <is>
          <t>Exceed Expectations</t>
        </is>
      </c>
      <c r="Z260" s="66" t="n">
        <v>4</v>
      </c>
      <c r="AA260" s="66" t="inlineStr">
        <is>
          <t>High</t>
        </is>
      </c>
      <c r="AB260" s="66" t="inlineStr">
        <is>
          <t>Trusted Professional</t>
        </is>
      </c>
      <c r="AC260" s="66" t="n"/>
      <c r="AD260" s="66" t="inlineStr">
        <is>
          <t>Yes</t>
        </is>
      </c>
      <c r="AE260" s="66" t="inlineStr">
        <is>
          <t>Yes</t>
        </is>
      </c>
      <c r="AF260" s="66" t="n"/>
      <c r="AG260" s="66" t="n"/>
      <c r="AH260" s="66" t="inlineStr">
        <is>
          <t>Vice President Sales</t>
        </is>
      </c>
      <c r="AI260" s="66" t="n"/>
      <c r="AJ260" s="66" t="inlineStr">
        <is>
          <t>SupTech Domain</t>
        </is>
      </c>
      <c r="AK260" s="66" t="n"/>
      <c r="AL260" s="66" t="n"/>
      <c r="AM260" s="18"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AN260" s="19" t="inlineStr">
        <is>
          <t>Attend 1-2 suptech/fintech events
3-4 new partnership agreements
Submission of 2-3 RFPs</t>
        </is>
      </c>
      <c r="AO260" s="19" t="n"/>
      <c r="AP260" s="19" t="n"/>
      <c r="AQ260" s="19" t="inlineStr">
        <is>
          <t>IRIS Instant - MBRS</t>
        </is>
      </c>
    </row>
    <row r="261" ht="80" customHeight="1">
      <c r="A261" s="117" t="inlineStr">
        <is>
          <t>◂ Back</t>
        </is>
      </c>
      <c r="B261" s="17" t="inlineStr">
        <is>
          <t>Mapped</t>
        </is>
      </c>
      <c r="C261" s="59" t="inlineStr">
        <is>
          <t>iFile</t>
        </is>
      </c>
      <c r="D261" s="17" t="inlineStr">
        <is>
          <t>IRIS1690</t>
        </is>
      </c>
      <c r="E261" s="17" t="inlineStr">
        <is>
          <t>Sharanagouda Patil</t>
        </is>
      </c>
      <c r="F261" s="17" t="inlineStr">
        <is>
          <t>Technology</t>
        </is>
      </c>
      <c r="G261" s="17" t="inlineStr">
        <is>
          <t>Technical Architect</t>
        </is>
      </c>
      <c r="H261" s="17" t="inlineStr">
        <is>
          <t>Employee</t>
        </is>
      </c>
      <c r="I261" s="17" t="inlineStr">
        <is>
          <t>Active</t>
        </is>
      </c>
      <c r="J261" s="118" t="n">
        <v>43073</v>
      </c>
      <c r="K261" s="17" t="inlineStr">
        <is>
          <t>Pradip Dey</t>
        </is>
      </c>
      <c r="L261" s="17" t="inlineStr">
        <is>
          <t>Remote- Outside Mumbai</t>
        </is>
      </c>
      <c r="M261" s="67" t="inlineStr">
        <is>
          <t>10 years, 3 months, 0 days</t>
        </is>
      </c>
      <c r="N261" s="68" t="inlineStr">
        <is>
          <t>8 years, 8 months, 21 days</t>
        </is>
      </c>
      <c r="O261" s="68" t="inlineStr">
        <is>
          <t>18 years, 9 months, 16 days</t>
        </is>
      </c>
      <c r="P261" s="68" t="inlineStr">
        <is>
          <t>MCA</t>
        </is>
      </c>
      <c r="Q261" s="68" t="inlineStr">
        <is>
          <t>.NET MVC</t>
        </is>
      </c>
      <c r="R261" s="82" t="n">
        <v>20</v>
      </c>
      <c r="S261" s="83" t="n"/>
      <c r="T261" s="83" t="n"/>
      <c r="U261" s="83" t="n"/>
      <c r="V261" s="83" t="n"/>
      <c r="W261" s="83" t="n"/>
      <c r="X261" s="83" t="inlineStr">
        <is>
          <t>Complexity &amp; Expertise: B1: Application development needing XBRL knowledge, client-specific requirements, legacy modernisation; no design detail given → moved down 0.5
Autonomy &amp; Decision: B1: States only 'Technical' decisions; manages a 9-person team, so calls apply to them → moved down 0.5
Accountability &amp; Impact: B1: Accountable for technical quality, timelines and compatibility of work owned; manages a team → moved down 0.5
Leadership &amp; Strategy: B2: States 'managing team'; HR shows 9 direct reports; no detail on how → moved down 0.5</t>
        </is>
      </c>
      <c r="Y261" s="65" t="inlineStr">
        <is>
          <t>Exceeds Expectations</t>
        </is>
      </c>
      <c r="Z261" s="66" t="n">
        <v>4</v>
      </c>
      <c r="AA261" s="66" t="inlineStr">
        <is>
          <t>High</t>
        </is>
      </c>
      <c r="AB261" s="66" t="inlineStr">
        <is>
          <t>High Impact / Growth Talent</t>
        </is>
      </c>
      <c r="AC261" s="66" t="n"/>
      <c r="AD261" s="66" t="inlineStr">
        <is>
          <t>Y</t>
        </is>
      </c>
      <c r="AE261" s="66" t="inlineStr">
        <is>
          <t>Y</t>
        </is>
      </c>
      <c r="AF261" s="66" t="n"/>
      <c r="AG261" s="119" t="n">
        <v>45931</v>
      </c>
      <c r="AH261" s="66" t="inlineStr">
        <is>
          <t>Technical Architect</t>
        </is>
      </c>
      <c r="AI261" s="66" t="n"/>
      <c r="AJ261" s="66" t="inlineStr">
        <is>
          <t>AI and data science related training may help at this juncture for Sharan to build products to enable SupTech stakeholders</t>
        </is>
      </c>
      <c r="AK261" s="66" t="n"/>
      <c r="AL261" s="66" t="n"/>
      <c r="AM261" s="18"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AN261" s="19"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AO261" s="19" t="n"/>
      <c r="AP261" s="19" t="n"/>
      <c r="AQ261" s="19" t="inlineStr">
        <is>
          <t>GRI,QCB</t>
        </is>
      </c>
    </row>
    <row r="262" ht="80" customHeight="1">
      <c r="A262" s="117" t="inlineStr">
        <is>
          <t>◂ Back</t>
        </is>
      </c>
      <c r="B262" s="17" t="inlineStr">
        <is>
          <t>Mapped</t>
        </is>
      </c>
      <c r="C262" s="59" t="inlineStr">
        <is>
          <t>iFile</t>
        </is>
      </c>
      <c r="D262" s="17" t="inlineStr">
        <is>
          <t>IRIS0103</t>
        </is>
      </c>
      <c r="E262" s="17" t="inlineStr">
        <is>
          <t>Alwina Shaikh</t>
        </is>
      </c>
      <c r="F262" s="17" t="inlineStr">
        <is>
          <t>Technology</t>
        </is>
      </c>
      <c r="G262" s="17" t="inlineStr">
        <is>
          <t>Lead Software Engineer</t>
        </is>
      </c>
      <c r="H262" s="17" t="inlineStr">
        <is>
          <t>Employee</t>
        </is>
      </c>
      <c r="I262" s="17" t="inlineStr">
        <is>
          <t>Active</t>
        </is>
      </c>
      <c r="J262" s="118" t="n">
        <v>39279</v>
      </c>
      <c r="K262" s="17" t="inlineStr">
        <is>
          <t>Sharanagouda Patil</t>
        </is>
      </c>
      <c r="L262" s="17" t="inlineStr">
        <is>
          <t>Remote - Mumbai</t>
        </is>
      </c>
      <c r="M262" s="67" t="inlineStr">
        <is>
          <t>0 years, 0 months, 0 days</t>
        </is>
      </c>
      <c r="N262" s="68" t="inlineStr">
        <is>
          <t>19 years, 1 months, 9 days</t>
        </is>
      </c>
      <c r="O262" s="68" t="inlineStr">
        <is>
          <t>18 years, 11 months, 4 days</t>
        </is>
      </c>
      <c r="P262" s="68" t="inlineStr">
        <is>
          <t>PGDM</t>
        </is>
      </c>
      <c r="Q262" s="68" t="inlineStr">
        <is>
          <t>.NET MVC</t>
        </is>
      </c>
      <c r="R262" s="82" t="n">
        <v>20</v>
      </c>
      <c r="S262" s="83" t="n"/>
      <c r="T262" s="83" t="n"/>
      <c r="U262" s="83" t="n"/>
      <c r="V262" s="83" t="n"/>
      <c r="W262" s="83" t="n"/>
      <c r="X262" s="83" t="inlineStr">
        <is>
          <t>Complexity &amp; Expertise: A3: Does everything needed for a feature in Node.js / Angular; little detail given → moved down 0.5
Autonomy &amp; Decision: A3: Decides release to QA; shares timelines → moved down 0.5
Accountability &amp; Impact: A3: Accountable for 'deliverables' of features end to end; delays hit timeline → moved down 0.5
Leadership &amp; Strategy: A3: Says he manages the team; 2 direct reports → moved down 0.5</t>
        </is>
      </c>
      <c r="Y262" s="65" t="n">
        <v>4</v>
      </c>
      <c r="Z262" s="66" t="n">
        <v>4</v>
      </c>
      <c r="AA262" s="66" t="inlineStr">
        <is>
          <t>Medium</t>
        </is>
      </c>
      <c r="AB262" s="66" t="inlineStr">
        <is>
          <t>Trusted Professional</t>
        </is>
      </c>
      <c r="AC262" s="66" t="n"/>
      <c r="AD262" s="66" t="n"/>
      <c r="AE262" s="66" t="n"/>
      <c r="AF262" s="66" t="inlineStr">
        <is>
          <t>Shubham Nimse</t>
        </is>
      </c>
      <c r="AG262" s="119" t="n">
        <v>45901</v>
      </c>
      <c r="AH262" s="66" t="inlineStr">
        <is>
          <t>Lead Software Engineer</t>
        </is>
      </c>
      <c r="AI262" s="66" t="inlineStr">
        <is>
          <t>Yes</t>
        </is>
      </c>
      <c r="AJ262" s="66" t="inlineStr">
        <is>
          <t>AI Training</t>
        </is>
      </c>
      <c r="AK262" s="66" t="n"/>
      <c r="AL262" s="66" t="n"/>
      <c r="AM262" s="18" t="n"/>
      <c r="AN262" s="19"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AO262" s="19" t="n"/>
      <c r="AP262" s="19" t="n"/>
      <c r="AQ262" s="19" t="n"/>
    </row>
    <row r="263" ht="80" customHeight="1">
      <c r="A263" s="117" t="inlineStr">
        <is>
          <t>◂ Back</t>
        </is>
      </c>
      <c r="B263" s="17" t="inlineStr">
        <is>
          <t>Mapped</t>
        </is>
      </c>
      <c r="C263" s="59" t="inlineStr">
        <is>
          <t>iFile</t>
        </is>
      </c>
      <c r="D263" s="17" t="inlineStr">
        <is>
          <t>IRIS2537</t>
        </is>
      </c>
      <c r="E263" s="17" t="inlineStr">
        <is>
          <t>Shritesh Aher</t>
        </is>
      </c>
      <c r="F263" s="17" t="inlineStr">
        <is>
          <t>Technology</t>
        </is>
      </c>
      <c r="G263" s="17" t="inlineStr">
        <is>
          <t>Software Engineer</t>
        </is>
      </c>
      <c r="H263" s="17" t="inlineStr">
        <is>
          <t>Employee</t>
        </is>
      </c>
      <c r="I263" s="17" t="inlineStr">
        <is>
          <t>Active</t>
        </is>
      </c>
      <c r="J263" s="118" t="n">
        <v>46188</v>
      </c>
      <c r="K263" s="17" t="inlineStr">
        <is>
          <t>Alwina Shaikh</t>
        </is>
      </c>
      <c r="L263" s="17" t="n"/>
      <c r="M263" s="67" t="inlineStr">
        <is>
          <t>3 years, 7 months, 00 days</t>
        </is>
      </c>
      <c r="N263" s="68" t="inlineStr">
        <is>
          <t>0 years, 2 months, 10 days</t>
        </is>
      </c>
      <c r="O263" s="68" t="n"/>
      <c r="P263" s="68" t="inlineStr">
        <is>
          <t>B.E</t>
        </is>
      </c>
      <c r="Q263" s="68" t="inlineStr">
        <is>
          <t>Angular + Node.js</t>
        </is>
      </c>
      <c r="R263" s="82" t="n">
        <v>20</v>
      </c>
      <c r="S263" s="83" t="n"/>
      <c r="T263" s="83" t="n"/>
      <c r="U263" s="83" t="n"/>
      <c r="V263" s="83" t="n"/>
      <c r="W263" s="83" t="n"/>
      <c r="X263" s="83" t="inlineStr">
        <is>
          <t>Complexity &amp; Expertise: A2: Delivers 'a module feature'; no specific work, technology or problem described → matches the start
Autonomy &amp; Decision: A2: Decides handling of edge cases → matches the start
Accountability &amp; Impact: A2: Accountable for own feature not breaking the existing flow → matches the start
Leadership &amp; Strategy: A1: No guiding or leading described → matches the start</t>
        </is>
      </c>
      <c r="Y263" s="65" t="n"/>
      <c r="Z263" s="66" t="n"/>
      <c r="AA263" s="66" t="n"/>
      <c r="AB263" s="66" t="n"/>
      <c r="AC263" s="66" t="n"/>
      <c r="AD263" s="66" t="n"/>
      <c r="AE263" s="66" t="n"/>
      <c r="AF263" s="66" t="n"/>
      <c r="AG263" s="66" t="n"/>
      <c r="AH263" s="66" t="n"/>
      <c r="AI263" s="66" t="n"/>
      <c r="AJ263" s="66" t="n"/>
      <c r="AK263" s="66" t="n"/>
      <c r="AL263" s="66" t="n"/>
      <c r="AM263" s="18" t="n"/>
      <c r="AN263" s="19" t="n"/>
      <c r="AO263" s="19" t="n"/>
      <c r="AP263" s="19" t="n"/>
      <c r="AQ263" s="19" t="n"/>
    </row>
    <row r="264" ht="80" customHeight="1">
      <c r="A264" s="117" t="inlineStr">
        <is>
          <t>◂ Back</t>
        </is>
      </c>
      <c r="B264" s="17" t="inlineStr">
        <is>
          <t>Mapped</t>
        </is>
      </c>
      <c r="C264" s="59" t="inlineStr">
        <is>
          <t>iFile</t>
        </is>
      </c>
      <c r="D264" s="17" t="inlineStr">
        <is>
          <t>IRIS2441</t>
        </is>
      </c>
      <c r="E264" s="17" t="inlineStr">
        <is>
          <t>Mayuresh Raghunath Mahale</t>
        </is>
      </c>
      <c r="F264" s="17" t="inlineStr">
        <is>
          <t>Technology</t>
        </is>
      </c>
      <c r="G264" s="17" t="inlineStr">
        <is>
          <t>Trainee Software Engineer</t>
        </is>
      </c>
      <c r="H264" s="17" t="inlineStr">
        <is>
          <t>Employee</t>
        </is>
      </c>
      <c r="I264" s="17" t="inlineStr">
        <is>
          <t>Active</t>
        </is>
      </c>
      <c r="J264" s="118" t="n">
        <v>45964</v>
      </c>
      <c r="K264" s="17" t="inlineStr">
        <is>
          <t>Alwina Shaikh</t>
        </is>
      </c>
      <c r="L264" s="17" t="inlineStr">
        <is>
          <t>Work From Office - Turbhe</t>
        </is>
      </c>
      <c r="M264" s="67" t="inlineStr">
        <is>
          <t>0 years, 0 months, 0 days</t>
        </is>
      </c>
      <c r="N264" s="68" t="inlineStr">
        <is>
          <t>0 years, 9 months, 22 days</t>
        </is>
      </c>
      <c r="O264" s="68" t="inlineStr">
        <is>
          <t>0 years, 7 months, 17 days</t>
        </is>
      </c>
      <c r="P264" s="68" t="inlineStr">
        <is>
          <t>B.E</t>
        </is>
      </c>
      <c r="Q264" s="68" t="inlineStr">
        <is>
          <t>Java</t>
        </is>
      </c>
      <c r="R264" s="82" t="n">
        <v>20</v>
      </c>
      <c r="S264" s="83" t="n"/>
      <c r="T264" s="83" t="n"/>
      <c r="U264" s="83" t="n"/>
      <c r="V264" s="83" t="n"/>
      <c r="W264" s="83" t="n"/>
      <c r="X264" s="83" t="n"/>
      <c r="Y264" s="65" t="n">
        <v>3</v>
      </c>
      <c r="Z264" s="66" t="n">
        <v>3</v>
      </c>
      <c r="AA264" s="66" t="inlineStr">
        <is>
          <t>Medium</t>
        </is>
      </c>
      <c r="AB264" s="66" t="inlineStr">
        <is>
          <t>Trusted Professional</t>
        </is>
      </c>
      <c r="AC264" s="66" t="n"/>
      <c r="AD264" s="66" t="n"/>
      <c r="AE264" s="66" t="n"/>
      <c r="AF264" s="66" t="n"/>
      <c r="AG264" s="66" t="n"/>
      <c r="AH264" s="66" t="inlineStr">
        <is>
          <t>Trainee Software Engineer</t>
        </is>
      </c>
      <c r="AI264" s="66" t="inlineStr">
        <is>
          <t>Yes</t>
        </is>
      </c>
      <c r="AJ264" s="66" t="inlineStr">
        <is>
          <t>Taxonomy
AI</t>
        </is>
      </c>
      <c r="AK264" s="66" t="n"/>
      <c r="AL264" s="66" t="n"/>
      <c r="AM264" s="18" t="n"/>
      <c r="AN264" s="19"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AO264" s="19" t="n"/>
      <c r="AP264" s="19" t="n"/>
      <c r="AQ264" s="19" t="n"/>
    </row>
    <row r="265" ht="80" customHeight="1">
      <c r="A265" s="117" t="inlineStr">
        <is>
          <t>◂ Back</t>
        </is>
      </c>
      <c r="B265" s="17" t="inlineStr">
        <is>
          <t>Mapped</t>
        </is>
      </c>
      <c r="C265" s="59" t="inlineStr">
        <is>
          <t>iFile</t>
        </is>
      </c>
      <c r="D265" s="17" t="inlineStr">
        <is>
          <t>IRIS1476</t>
        </is>
      </c>
      <c r="E265" s="17" t="inlineStr">
        <is>
          <t>Himanshu Pawar</t>
        </is>
      </c>
      <c r="F265" s="17" t="inlineStr">
        <is>
          <t>Technology</t>
        </is>
      </c>
      <c r="G265" s="17" t="inlineStr">
        <is>
          <t>Lead Software Engineer</t>
        </is>
      </c>
      <c r="H265" s="17" t="inlineStr">
        <is>
          <t>Employee</t>
        </is>
      </c>
      <c r="I265" s="17" t="inlineStr">
        <is>
          <t>Active</t>
        </is>
      </c>
      <c r="J265" s="118" t="n">
        <v>41869</v>
      </c>
      <c r="K265" s="17" t="inlineStr">
        <is>
          <t>Sharanagouda Patil</t>
        </is>
      </c>
      <c r="L265" s="17" t="inlineStr">
        <is>
          <t>Remote - Mumbai</t>
        </is>
      </c>
      <c r="M265" s="67" t="inlineStr">
        <is>
          <t>2 years, 0 months, 0 days</t>
        </is>
      </c>
      <c r="N265" s="68" t="inlineStr">
        <is>
          <t>12 years, 0 months, 7 days</t>
        </is>
      </c>
      <c r="O265" s="68" t="inlineStr">
        <is>
          <t>13 years, 10 months, 2 days</t>
        </is>
      </c>
      <c r="P265" s="68" t="inlineStr">
        <is>
          <t>B.E</t>
        </is>
      </c>
      <c r="Q265" s="68" t="inlineStr">
        <is>
          <t>.NET MVC</t>
        </is>
      </c>
      <c r="R265" s="82" t="n">
        <v>20</v>
      </c>
      <c r="S265" s="83" t="n"/>
      <c r="T265" s="83" t="n"/>
      <c r="U265" s="83" t="n"/>
      <c r="V265" s="83" t="n"/>
      <c r="W265" s="83" t="n"/>
      <c r="X265" s="83" t="n"/>
      <c r="Y265" s="65" t="n">
        <v>3</v>
      </c>
      <c r="Z265" s="66" t="n">
        <v>3</v>
      </c>
      <c r="AA265" s="66" t="inlineStr">
        <is>
          <t>Medium</t>
        </is>
      </c>
      <c r="AB265" s="66" t="inlineStr">
        <is>
          <t>Trusted Professional</t>
        </is>
      </c>
      <c r="AC265" s="66" t="n"/>
      <c r="AD265" s="66" t="n"/>
      <c r="AE265" s="66" t="n"/>
      <c r="AF265" s="66" t="n"/>
      <c r="AG265" s="119" t="n">
        <v>45901</v>
      </c>
      <c r="AH265" s="66" t="inlineStr">
        <is>
          <t>Lead Software Engineer</t>
        </is>
      </c>
      <c r="AI265" s="66" t="inlineStr">
        <is>
          <t>Yes</t>
        </is>
      </c>
      <c r="AJ265" s="66" t="inlineStr">
        <is>
          <t>Taxonomy
AI</t>
        </is>
      </c>
      <c r="AK265" s="66" t="n"/>
      <c r="AL265" s="66" t="n"/>
      <c r="AM265" s="18" t="n"/>
      <c r="AN265" s="19"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AO265" s="19" t="n"/>
      <c r="AP265" s="19" t="n"/>
      <c r="AQ265" s="19" t="n"/>
    </row>
    <row r="266" ht="80" customHeight="1">
      <c r="A266" s="117" t="inlineStr">
        <is>
          <t>◂ Back</t>
        </is>
      </c>
      <c r="B266" s="17" t="inlineStr">
        <is>
          <t>Mapped</t>
        </is>
      </c>
      <c r="C266" s="59" t="inlineStr">
        <is>
          <t>iFile</t>
        </is>
      </c>
      <c r="D266" s="17" t="inlineStr">
        <is>
          <t>IRIS1627</t>
        </is>
      </c>
      <c r="E266" s="17" t="inlineStr">
        <is>
          <t>Manish Chouhan</t>
        </is>
      </c>
      <c r="F266" s="17" t="inlineStr">
        <is>
          <t>Technology</t>
        </is>
      </c>
      <c r="G266" s="17" t="inlineStr">
        <is>
          <t>Senior Software Engineer</t>
        </is>
      </c>
      <c r="H266" s="17" t="inlineStr">
        <is>
          <t>Employee</t>
        </is>
      </c>
      <c r="I266" s="17" t="inlineStr">
        <is>
          <t>Active</t>
        </is>
      </c>
      <c r="J266" s="118" t="n">
        <v>42795</v>
      </c>
      <c r="K266" s="17" t="inlineStr">
        <is>
          <t>Sharanagouda Patil</t>
        </is>
      </c>
      <c r="L266" s="17" t="inlineStr">
        <is>
          <t>Hybrid</t>
        </is>
      </c>
      <c r="M266" s="67" t="inlineStr">
        <is>
          <t>2 years, 0 months, 0 days</t>
        </is>
      </c>
      <c r="N266" s="68" t="inlineStr">
        <is>
          <t>9 years, 5 months, 24 days</t>
        </is>
      </c>
      <c r="O266" s="68" t="inlineStr">
        <is>
          <t>11 years, 3 months, 19 days</t>
        </is>
      </c>
      <c r="P266" s="68" t="inlineStr">
        <is>
          <t>M.Tech</t>
        </is>
      </c>
      <c r="Q266" s="68" t="inlineStr">
        <is>
          <t>.NET MVC</t>
        </is>
      </c>
      <c r="R266" s="82" t="n">
        <v>19</v>
      </c>
      <c r="S266" s="83" t="n"/>
      <c r="T266" s="83" t="n"/>
      <c r="U266" s="83" t="n"/>
      <c r="V266" s="83" t="n"/>
      <c r="W266" s="83" t="n"/>
      <c r="X266" s="83" t="inlineStr">
        <is>
          <t>Complexity &amp; Expertise: B2: Resolves technical problems and makes design decisions across 7-9 iFile tools, GST Utility, SBC portal → moved up 1
Autonomy &amp; Decision: B1: Decides implementation approach, iFile design, support process and timelines for the tools team → moved up 0.5
Accountability &amp; Impact: B1: Delivery and support of 7-9 iFile tools, GST Utility and SBC portal changes → matches the start
Leadership &amp; Strategy: B1: Guides the iFile tool team and reviews their work at regular intervals; 2 reports → matches the start</t>
        </is>
      </c>
      <c r="Y266" s="65" t="n">
        <v>3</v>
      </c>
      <c r="Z266" s="66" t="n">
        <v>3</v>
      </c>
      <c r="AA266" s="66" t="inlineStr">
        <is>
          <t>Medium</t>
        </is>
      </c>
      <c r="AB266" s="66" t="inlineStr">
        <is>
          <t>Trusted Professional</t>
        </is>
      </c>
      <c r="AC266" s="66" t="n"/>
      <c r="AD266" s="66" t="n"/>
      <c r="AE266" s="66" t="n"/>
      <c r="AF266" s="66" t="n"/>
      <c r="AG266" s="119" t="n">
        <v>45901</v>
      </c>
      <c r="AH266" s="66" t="inlineStr">
        <is>
          <t>Lead Software Engineer · review – mgr scope + tenure</t>
        </is>
      </c>
      <c r="AI266" s="66" t="inlineStr">
        <is>
          <t>Yes</t>
        </is>
      </c>
      <c r="AJ266" s="66" t="inlineStr">
        <is>
          <t>Taxonomy
AI</t>
        </is>
      </c>
      <c r="AK266" s="66" t="n"/>
      <c r="AL266" s="66" t="n"/>
      <c r="AM266" s="18" t="n"/>
      <c r="AN266" s="19"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AO266" s="19" t="n"/>
      <c r="AP266" s="19" t="n"/>
      <c r="AQ266" s="19" t="n"/>
    </row>
    <row r="267" ht="80" customHeight="1">
      <c r="A267" s="117" t="inlineStr">
        <is>
          <t>◂ Back</t>
        </is>
      </c>
      <c r="B267" s="17" t="inlineStr">
        <is>
          <t>Mapped</t>
        </is>
      </c>
      <c r="C267" s="59" t="inlineStr">
        <is>
          <t>iFile</t>
        </is>
      </c>
      <c r="D267" s="17" t="inlineStr">
        <is>
          <t>IRIS2073</t>
        </is>
      </c>
      <c r="E267" s="17" t="inlineStr">
        <is>
          <t>Hemalatha Visamsetti</t>
        </is>
      </c>
      <c r="F267" s="17" t="inlineStr">
        <is>
          <t>Technology</t>
        </is>
      </c>
      <c r="G267" s="17" t="inlineStr">
        <is>
          <t>Senior Software Engineer</t>
        </is>
      </c>
      <c r="H267" s="17" t="inlineStr">
        <is>
          <t>Employee</t>
        </is>
      </c>
      <c r="I267" s="17" t="inlineStr">
        <is>
          <t>Active</t>
        </is>
      </c>
      <c r="J267" s="118" t="n">
        <v>44866</v>
      </c>
      <c r="K267" s="17" t="inlineStr">
        <is>
          <t>Manish Chouhan</t>
        </is>
      </c>
      <c r="L267" s="17" t="inlineStr">
        <is>
          <t>Remote- Outside Mumbai</t>
        </is>
      </c>
      <c r="M267" s="67" t="inlineStr">
        <is>
          <t>4 years, 2 months, 0 days</t>
        </is>
      </c>
      <c r="N267" s="68" t="inlineStr">
        <is>
          <t>3 years, 9 months, 24 days</t>
        </is>
      </c>
      <c r="O267" s="68" t="inlineStr">
        <is>
          <t>7 years, 9 months, 19 days</t>
        </is>
      </c>
      <c r="P267" s="68" t="inlineStr">
        <is>
          <t>MCA</t>
        </is>
      </c>
      <c r="Q267" s="68" t="inlineStr">
        <is>
          <t>.NET MVC</t>
        </is>
      </c>
      <c r="R267" s="82" t="n">
        <v>20</v>
      </c>
      <c r="S267" s="83" t="n"/>
      <c r="T267" s="83" t="n"/>
      <c r="U267" s="83" t="n"/>
      <c r="V267" s="83" t="n"/>
      <c r="W267" s="83" t="n"/>
      <c r="X267" s="83" t="inlineStr">
        <is>
          <t>Complexity &amp; Expertise: A3:.NET and VSTO development, production support and owning critical features → matches the start
Autonomy &amp; Decision: A2: Only independent decision cited is support for technical tools → moved down 0.5
Accountability &amp; Impact: A3: Quality of delivered solutions; KRA covers production support for four regulator applications → matches the start
Leadership &amp; Strategy: A2: Mentions mentoring and code reviews once, without detail → matches the start</t>
        </is>
      </c>
      <c r="Y267" s="65" t="n">
        <v>4</v>
      </c>
      <c r="Z267" s="66" t="n">
        <v>4</v>
      </c>
      <c r="AA267" s="66" t="inlineStr">
        <is>
          <t>Medium</t>
        </is>
      </c>
      <c r="AB267" s="66" t="inlineStr">
        <is>
          <t>Trusted Professional</t>
        </is>
      </c>
      <c r="AC267" s="66" t="n"/>
      <c r="AD267" s="66" t="n"/>
      <c r="AE267" s="66" t="n"/>
      <c r="AF267" s="66" t="n"/>
      <c r="AG267" s="119" t="n">
        <v>45901</v>
      </c>
      <c r="AH267" s="66" t="inlineStr">
        <is>
          <t>Senior Software Engineer</t>
        </is>
      </c>
      <c r="AI267" s="66" t="inlineStr">
        <is>
          <t>Yes</t>
        </is>
      </c>
      <c r="AJ267" s="66" t="n"/>
      <c r="AK267" s="66" t="n"/>
      <c r="AL267" s="66" t="n"/>
      <c r="AM267" s="18"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AN267" s="19"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AO267" s="19" t="n"/>
      <c r="AP267" s="19" t="n"/>
      <c r="AQ267" s="19" t="n"/>
    </row>
    <row r="268" ht="80" customHeight="1">
      <c r="A268" s="117" t="inlineStr">
        <is>
          <t>◂ Back</t>
        </is>
      </c>
      <c r="B268" s="17" t="inlineStr">
        <is>
          <t>Mapped</t>
        </is>
      </c>
      <c r="C268" s="59" t="inlineStr">
        <is>
          <t>iFile</t>
        </is>
      </c>
      <c r="D268" s="17" t="inlineStr">
        <is>
          <t>IRIS2026</t>
        </is>
      </c>
      <c r="E268" s="17" t="inlineStr">
        <is>
          <t>Shubhangi Vaidya</t>
        </is>
      </c>
      <c r="F268" s="17" t="inlineStr">
        <is>
          <t>Technology</t>
        </is>
      </c>
      <c r="G268" s="17" t="inlineStr">
        <is>
          <t>Software Engineer</t>
        </is>
      </c>
      <c r="H268" s="17" t="inlineStr">
        <is>
          <t>Employee</t>
        </is>
      </c>
      <c r="I268" s="17" t="inlineStr">
        <is>
          <t>Active</t>
        </is>
      </c>
      <c r="J268" s="118" t="n">
        <v>44721</v>
      </c>
      <c r="K268" s="17" t="inlineStr">
        <is>
          <t>Manish Chouhan</t>
        </is>
      </c>
      <c r="L268" s="17" t="inlineStr">
        <is>
          <t>Remote- Outside Mumbai</t>
        </is>
      </c>
      <c r="M268" s="67" t="inlineStr">
        <is>
          <t>1 years, 4 months, 0 days</t>
        </is>
      </c>
      <c r="N268" s="68" t="inlineStr">
        <is>
          <t>4 years, 2 months, 16 days</t>
        </is>
      </c>
      <c r="O268" s="68" t="inlineStr">
        <is>
          <t>5 years, 4 months, 11 days</t>
        </is>
      </c>
      <c r="P268" s="68" t="inlineStr">
        <is>
          <t>MCA</t>
        </is>
      </c>
      <c r="Q268" s="68" t="inlineStr">
        <is>
          <t>.NET MVC</t>
        </is>
      </c>
      <c r="R268" s="82" t="n">
        <v>20</v>
      </c>
      <c r="S268" s="83" t="n"/>
      <c r="T268" s="83" t="n"/>
      <c r="U268" s="83" t="n"/>
      <c r="V268" s="83" t="n"/>
      <c r="W268" s="83" t="n"/>
      <c r="X268" s="83" t="inlineStr">
        <is>
          <t>Complexity &amp; Expertise: A2: Development and fixes for client support issues; KRA says XBRL knowledge not yet independent → matches the start
Autonomy &amp; Decision: A2: Decides bug fixes → matches the start
Accountability &amp; Impact: A2: Accountable for timelines and functionality working; says errors mean rework → matches the start
Leadership &amp; Strategy: A1: No guiding or leading described → matches the start</t>
        </is>
      </c>
      <c r="Y268" s="65" t="n">
        <v>4</v>
      </c>
      <c r="Z268" s="66" t="n">
        <v>4.5</v>
      </c>
      <c r="AA268" s="66" t="inlineStr">
        <is>
          <t>Medium</t>
        </is>
      </c>
      <c r="AB268" s="66" t="inlineStr">
        <is>
          <t>Trusted Professional</t>
        </is>
      </c>
      <c r="AC268" s="66" t="n"/>
      <c r="AD268" s="66" t="n"/>
      <c r="AE268" s="66" t="n"/>
      <c r="AF268" s="66" t="n"/>
      <c r="AG268" s="119" t="n">
        <v>45901</v>
      </c>
      <c r="AH268" s="66" t="inlineStr">
        <is>
          <t>Software Engineer</t>
        </is>
      </c>
      <c r="AI268" s="66" t="inlineStr">
        <is>
          <t>Yes</t>
        </is>
      </c>
      <c r="AJ268" s="66" t="inlineStr">
        <is>
          <t>Advanced .NET MVC; secure coding &amp; code-quality practices; unit/automated testing; system design fundamentals</t>
        </is>
      </c>
      <c r="AK268" s="66" t="n"/>
      <c r="AL268" s="66" t="n"/>
      <c r="AM268" s="18"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AN268" s="19"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AO268" s="19" t="n"/>
      <c r="AP268" s="19" t="n"/>
      <c r="AQ268" s="19" t="n"/>
    </row>
    <row r="269" ht="80" customHeight="1">
      <c r="A269" s="117" t="inlineStr">
        <is>
          <t>◂ Back</t>
        </is>
      </c>
      <c r="B269" s="17" t="inlineStr">
        <is>
          <t>Mapped</t>
        </is>
      </c>
      <c r="C269" s="59" t="inlineStr">
        <is>
          <t>iFile</t>
        </is>
      </c>
      <c r="D269" s="17" t="inlineStr">
        <is>
          <t>IRIS1550</t>
        </is>
      </c>
      <c r="E269" s="17" t="inlineStr">
        <is>
          <t>Paresh Patil</t>
        </is>
      </c>
      <c r="F269" s="17" t="inlineStr">
        <is>
          <t>Technology</t>
        </is>
      </c>
      <c r="G269" s="17" t="inlineStr">
        <is>
          <t>Senior Software Engineer</t>
        </is>
      </c>
      <c r="H269" s="17" t="inlineStr">
        <is>
          <t>Employee</t>
        </is>
      </c>
      <c r="I269" s="17" t="inlineStr">
        <is>
          <t>Active</t>
        </is>
      </c>
      <c r="J269" s="118" t="n">
        <v>42186</v>
      </c>
      <c r="K269" s="17" t="inlineStr">
        <is>
          <t>Sharanagouda Patil</t>
        </is>
      </c>
      <c r="L269" s="17" t="inlineStr">
        <is>
          <t>Remote - Mumbai</t>
        </is>
      </c>
      <c r="M269" s="67" t="inlineStr">
        <is>
          <t>0 years, 0 months, 0 days</t>
        </is>
      </c>
      <c r="N269" s="68" t="inlineStr">
        <is>
          <t>11 years, 1 months, 24 days</t>
        </is>
      </c>
      <c r="O269" s="68" t="inlineStr">
        <is>
          <t>10 years, 11 months, 19 days</t>
        </is>
      </c>
      <c r="P269" s="68" t="inlineStr">
        <is>
          <t>B.E</t>
        </is>
      </c>
      <c r="Q269" s="68" t="inlineStr">
        <is>
          <t>.NET MVC</t>
        </is>
      </c>
      <c r="R269" s="82" t="n">
        <v>20</v>
      </c>
      <c r="S269" s="83" t="n"/>
      <c r="T269" s="83" t="n"/>
      <c r="U269" s="83" t="n"/>
      <c r="V269" s="83" t="n"/>
      <c r="W269" s="83" t="n"/>
      <c r="X269" s="83" t="inlineStr">
        <is>
          <t>Complexity &amp; Expertise: A3: Develops and supports regulator software across application, database, IIS and integration layers; XBRL validation → matches the start
Autonomy &amp; Decision: A3: Diagnoses issues, picks implementation approach, changes application/database code and optimises without checking → matches the start
Accountability &amp; Impact: A3: Production readiness of delivered functionality: XBRL validation/reporting, database changes, deployments → moved down 0.5
Leadership &amp; Strategy: A2: No guiding described in survey; KRA asks for guiding team members; 2 reports → moved down 1</t>
        </is>
      </c>
      <c r="Y269" s="65" t="n">
        <v>4</v>
      </c>
      <c r="Z269" s="66" t="n">
        <v>4</v>
      </c>
      <c r="AA269" s="66" t="inlineStr">
        <is>
          <t>High</t>
        </is>
      </c>
      <c r="AB269" s="66" t="inlineStr">
        <is>
          <t>High Impact / Growth Talent</t>
        </is>
      </c>
      <c r="AC269" s="66" t="n"/>
      <c r="AD269" s="66" t="n"/>
      <c r="AE269" s="66" t="n"/>
      <c r="AF269" s="66" t="inlineStr">
        <is>
          <t>Devkumar</t>
        </is>
      </c>
      <c r="AG269" s="119" t="n">
        <v>45901</v>
      </c>
      <c r="AH269" s="66" t="inlineStr">
        <is>
          <t>Lead Software Engineer · review – mgr scope + tenure</t>
        </is>
      </c>
      <c r="AI269" s="66" t="inlineStr">
        <is>
          <t>Yes</t>
        </is>
      </c>
      <c r="AJ269" s="66" t="inlineStr">
        <is>
          <t>Taxonomy
AI</t>
        </is>
      </c>
      <c r="AK269" s="66" t="n"/>
      <c r="AL269" s="66" t="n"/>
      <c r="AM269" s="18" t="n"/>
      <c r="AN269" s="19"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AO269" s="19" t="n"/>
      <c r="AP269" s="19" t="n"/>
      <c r="AQ269" s="19" t="n"/>
    </row>
    <row r="270" ht="80" customHeight="1">
      <c r="A270" s="117" t="inlineStr">
        <is>
          <t>◂ Back</t>
        </is>
      </c>
      <c r="B270" s="17" t="inlineStr">
        <is>
          <t>Mapped</t>
        </is>
      </c>
      <c r="C270" s="59" t="inlineStr">
        <is>
          <t>iFile</t>
        </is>
      </c>
      <c r="D270" s="17" t="inlineStr">
        <is>
          <t>IRIS2185</t>
        </is>
      </c>
      <c r="E270" s="17" t="inlineStr">
        <is>
          <t>Devkumar Nishad</t>
        </is>
      </c>
      <c r="F270" s="17" t="inlineStr">
        <is>
          <t>Technology</t>
        </is>
      </c>
      <c r="G270" s="17" t="inlineStr">
        <is>
          <t>Junior Software Engineer</t>
        </is>
      </c>
      <c r="H270" s="17" t="inlineStr">
        <is>
          <t>Employee</t>
        </is>
      </c>
      <c r="I270" s="17" t="inlineStr">
        <is>
          <t>Active</t>
        </is>
      </c>
      <c r="J270" s="118" t="n">
        <v>45180</v>
      </c>
      <c r="K270" s="17" t="inlineStr">
        <is>
          <t>Paresh Patil</t>
        </is>
      </c>
      <c r="L270" s="17" t="inlineStr">
        <is>
          <t>Remote - Mumbai</t>
        </is>
      </c>
      <c r="M270" s="67" t="inlineStr">
        <is>
          <t>0 years, 0 months, 0 days</t>
        </is>
      </c>
      <c r="N270" s="68" t="inlineStr">
        <is>
          <t>2 years, 11 months, 14 days</t>
        </is>
      </c>
      <c r="O270" s="68" t="inlineStr">
        <is>
          <t>2 years, 9 months, 9 days</t>
        </is>
      </c>
      <c r="P270" s="68" t="inlineStr">
        <is>
          <t>PG-DAC</t>
        </is>
      </c>
      <c r="Q270" s="68" t="inlineStr">
        <is>
          <t>.NET MVC</t>
        </is>
      </c>
      <c r="R270" s="82" t="n">
        <v>20</v>
      </c>
      <c r="S270" s="83" t="n"/>
      <c r="T270" s="83" t="n"/>
      <c r="U270" s="83" t="n"/>
      <c r="V270" s="83" t="n"/>
      <c r="W270" s="83" t="n"/>
      <c r="X270" s="83" t="inlineStr">
        <is>
          <t>Complexity &amp; Expertise: A3: Webform customisation across IFSCA, GTA, MBRS, RMA projects; impact testing of new features on existing ones → moved up 0.5
Autonomy &amp; Decision: A3: Decides how to customise new features; discusses requirements and dependencies beforehand → moved up 0.5
Accountability &amp; Impact: A3: End-to-end feature implementation for webform on two projects; delay shifts QA and delivery dates → moved up 0.5
Leadership &amp; Strategy: A3: Acts as webform lead on IFSCA and GTA; trains and mentors assigned intern → moved up 1</t>
        </is>
      </c>
      <c r="Y270" s="65" t="n">
        <v>4</v>
      </c>
      <c r="Z270" s="66" t="n">
        <v>4</v>
      </c>
      <c r="AA270" s="66" t="inlineStr">
        <is>
          <t>Medium</t>
        </is>
      </c>
      <c r="AB270" s="66" t="inlineStr">
        <is>
          <t>Trusted Professional</t>
        </is>
      </c>
      <c r="AC270" s="66" t="n"/>
      <c r="AD270" s="66" t="n"/>
      <c r="AE270" s="66" t="n"/>
      <c r="AF270" s="66" t="n"/>
      <c r="AG270" s="119" t="n">
        <v>45901</v>
      </c>
      <c r="AH270" s="66" t="inlineStr">
        <is>
          <t>Junior Software Engineer</t>
        </is>
      </c>
      <c r="AI270" s="66" t="inlineStr">
        <is>
          <t>Yes</t>
        </is>
      </c>
      <c r="AJ270" s="66" t="inlineStr">
        <is>
          <t>Taxonomy
AI</t>
        </is>
      </c>
      <c r="AK270" s="66" t="n"/>
      <c r="AL270" s="66" t="n"/>
      <c r="AM270" s="18" t="n"/>
      <c r="AN270" s="19"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AO270" s="19" t="n"/>
      <c r="AP270" s="19" t="n"/>
      <c r="AQ270" s="19" t="n"/>
    </row>
    <row r="271" ht="80" customHeight="1">
      <c r="A271" s="117" t="inlineStr">
        <is>
          <t>◂ Back</t>
        </is>
      </c>
      <c r="B271" s="17" t="inlineStr">
        <is>
          <t>Mapped</t>
        </is>
      </c>
      <c r="C271" s="59" t="inlineStr">
        <is>
          <t>iFile</t>
        </is>
      </c>
      <c r="D271" s="17" t="inlineStr">
        <is>
          <t>IRIS2525</t>
        </is>
      </c>
      <c r="E271" s="17" t="inlineStr">
        <is>
          <t>Rajeev Gupta</t>
        </is>
      </c>
      <c r="F271" s="17" t="inlineStr">
        <is>
          <t>Technology</t>
        </is>
      </c>
      <c r="G271" s="17" t="inlineStr">
        <is>
          <t>Software Engineer</t>
        </is>
      </c>
      <c r="H271" s="17" t="inlineStr">
        <is>
          <t>Employee</t>
        </is>
      </c>
      <c r="I271" s="17" t="inlineStr">
        <is>
          <t>Active</t>
        </is>
      </c>
      <c r="J271" s="118" t="n">
        <v>46135</v>
      </c>
      <c r="K271" s="17" t="inlineStr">
        <is>
          <t>Paresh Patil</t>
        </is>
      </c>
      <c r="L271" s="17" t="inlineStr">
        <is>
          <t>Work From Office - Turbhe</t>
        </is>
      </c>
      <c r="M271" s="67" t="inlineStr">
        <is>
          <t>1 years, 4 months, 0 days</t>
        </is>
      </c>
      <c r="N271" s="68" t="inlineStr">
        <is>
          <t>0 years, 4 months, 2 days</t>
        </is>
      </c>
      <c r="O271" s="68" t="inlineStr">
        <is>
          <t>1 years, 5 months, 28 days</t>
        </is>
      </c>
      <c r="P271" s="68" t="inlineStr">
        <is>
          <t>B.Tech</t>
        </is>
      </c>
      <c r="Q271" s="68" t="inlineStr">
        <is>
          <t>Angular + Node.js</t>
        </is>
      </c>
      <c r="R271" s="82" t="n">
        <v>20</v>
      </c>
      <c r="S271" s="83" t="n"/>
      <c r="T271" s="83" t="n"/>
      <c r="U271" s="83" t="n"/>
      <c r="V271" s="83" t="n"/>
      <c r="W271" s="83" t="n"/>
      <c r="X271" s="83" t="inlineStr">
        <is>
          <t>Complexity &amp; Expertise: A2: Develops new features per client requirement; no specific module, problem or technique described → matches the start
Autonomy &amp; Decision: A2: 'Strategy then implement': chooses own approach; nothing more specific → matches the start
Accountability &amp; Impact: A2: Accountable for delivering own work within the timeframe → matches the start
Leadership &amp; Strategy: A2: KRA expects guiding team members; survey describes none → moved up 0.5</t>
        </is>
      </c>
      <c r="Y271" s="65" t="n">
        <v>3</v>
      </c>
      <c r="Z271" s="66" t="n">
        <v>3</v>
      </c>
      <c r="AA271" s="66" t="inlineStr">
        <is>
          <t>Medium</t>
        </is>
      </c>
      <c r="AB271" s="66" t="inlineStr">
        <is>
          <t>Trusted Professional</t>
        </is>
      </c>
      <c r="AC271" s="66" t="n"/>
      <c r="AD271" s="66" t="n"/>
      <c r="AE271" s="66" t="n"/>
      <c r="AF271" s="66" t="n"/>
      <c r="AG271" s="66" t="n"/>
      <c r="AH271" s="66" t="inlineStr">
        <is>
          <t>Software Engineer</t>
        </is>
      </c>
      <c r="AI271" s="66" t="inlineStr">
        <is>
          <t>Yes</t>
        </is>
      </c>
      <c r="AJ271" s="66" t="inlineStr">
        <is>
          <t>Taxonomy
AI</t>
        </is>
      </c>
      <c r="AK271" s="66" t="n"/>
      <c r="AL271" s="66" t="n"/>
      <c r="AM271" s="18" t="n"/>
      <c r="AN271" s="19"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AO271" s="19" t="n"/>
      <c r="AP271" s="19" t="n"/>
      <c r="AQ271" s="19" t="n"/>
    </row>
    <row r="272" ht="80" customHeight="1">
      <c r="A272" s="117" t="inlineStr">
        <is>
          <t>◂ Back</t>
        </is>
      </c>
      <c r="B272" s="17" t="inlineStr">
        <is>
          <t>Mapped</t>
        </is>
      </c>
      <c r="C272" s="59" t="inlineStr">
        <is>
          <t>iFile</t>
        </is>
      </c>
      <c r="D272" s="17" t="inlineStr">
        <is>
          <t>IRIS1470</t>
        </is>
      </c>
      <c r="E272" s="17" t="inlineStr">
        <is>
          <t>Rajneesh Patel</t>
        </is>
      </c>
      <c r="F272" s="17" t="inlineStr">
        <is>
          <t>Technology</t>
        </is>
      </c>
      <c r="G272" s="17" t="inlineStr">
        <is>
          <t>Senior Software Engineer</t>
        </is>
      </c>
      <c r="H272" s="17" t="inlineStr">
        <is>
          <t>Employee</t>
        </is>
      </c>
      <c r="I272" s="17" t="inlineStr">
        <is>
          <t>Active</t>
        </is>
      </c>
      <c r="J272" s="118" t="n">
        <v>41855</v>
      </c>
      <c r="K272" s="17" t="inlineStr">
        <is>
          <t>Sharanagouda Patil</t>
        </is>
      </c>
      <c r="L272" s="17" t="inlineStr">
        <is>
          <t>Remote - Mumbai</t>
        </is>
      </c>
      <c r="M272" s="67" t="inlineStr">
        <is>
          <t>6 years, 6 months, 0 days</t>
        </is>
      </c>
      <c r="N272" s="68" t="inlineStr">
        <is>
          <t>12 years, 0 months, 21 days</t>
        </is>
      </c>
      <c r="O272" s="68" t="inlineStr">
        <is>
          <t>18 years, 4 months, 16 days</t>
        </is>
      </c>
      <c r="P272" s="68" t="inlineStr">
        <is>
          <t>MCA</t>
        </is>
      </c>
      <c r="Q272" s="68" t="inlineStr">
        <is>
          <t>.NET MVC</t>
        </is>
      </c>
      <c r="R272" s="82" t="n">
        <v>20</v>
      </c>
      <c r="S272" s="83" t="n"/>
      <c r="T272" s="83" t="n"/>
      <c r="U272" s="83" t="n"/>
      <c r="V272" s="83" t="n"/>
      <c r="W272" s="83" t="n"/>
      <c r="X272" s="83" t="inlineStr">
        <is>
          <t>Complexity &amp; Expertise: B1: Diagnoses production errors and manages environments, certificates, gateways and SSO for QAWAEM e-filing platform → moved up 0.5
Autonomy &amp; Decision: B1: Sets technical approach and directs team on upgrades/CRs; production changes need client approval → moved up 0.5
Accountability &amp; Impact: B1: Production stability, QA/UAT/prod environment health and client issue resolution for the QAWAEM platform → moved up 0.5
Leadership &amp; Strategy: B1: Guides and unblocks the team, reviews documentation, reports status to client; 1 report → moved up 0.5</t>
        </is>
      </c>
      <c r="Y272" s="65" t="n"/>
      <c r="Z272" s="66" t="n"/>
      <c r="AA272" s="66" t="n"/>
      <c r="AB272" s="66" t="n"/>
      <c r="AC272" s="66" t="n"/>
      <c r="AD272" s="66" t="n"/>
      <c r="AE272" s="66" t="n"/>
      <c r="AF272" s="66" t="n"/>
      <c r="AG272" s="66" t="n"/>
      <c r="AH272" s="66" t="inlineStr">
        <is>
          <t>Lead Software Engineer · review – mgr scope + tenure</t>
        </is>
      </c>
      <c r="AI272" s="66" t="inlineStr">
        <is>
          <t>Yes</t>
        </is>
      </c>
      <c r="AJ272" s="66" t="inlineStr">
        <is>
          <t>Advanced .NET MVC; secure coding &amp; code-quality practices; unit/automated testing; system design fundamentals | People management: goal-setting &amp; feedback, 1:1 coaching, performance conversations</t>
        </is>
      </c>
      <c r="AK272" s="66" t="inlineStr">
        <is>
          <t>Leadership development: strategic thinking, cross-functional influence, financial/business acumen, succession &amp; talent development, change management, executive communication</t>
        </is>
      </c>
      <c r="AL272" s="66" t="n"/>
      <c r="AM272"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272" s="19"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AO272" s="19" t="n"/>
      <c r="AP272" s="19" t="n"/>
      <c r="AQ272" s="19" t="n"/>
    </row>
    <row r="273" ht="80" customHeight="1">
      <c r="A273" s="117" t="inlineStr">
        <is>
          <t>◂ Back</t>
        </is>
      </c>
      <c r="B273" s="17" t="inlineStr">
        <is>
          <t>Mapped</t>
        </is>
      </c>
      <c r="C273" s="59" t="inlineStr">
        <is>
          <t>iFile</t>
        </is>
      </c>
      <c r="D273" s="17" t="inlineStr">
        <is>
          <t>IRIS2429</t>
        </is>
      </c>
      <c r="E273" s="17" t="inlineStr">
        <is>
          <t>Subham Chakrabertty</t>
        </is>
      </c>
      <c r="F273" s="17" t="inlineStr">
        <is>
          <t>Technology</t>
        </is>
      </c>
      <c r="G273" s="17" t="inlineStr">
        <is>
          <t>Trainee Software Engineer</t>
        </is>
      </c>
      <c r="H273" s="17" t="inlineStr">
        <is>
          <t>Employee</t>
        </is>
      </c>
      <c r="I273" s="17" t="inlineStr">
        <is>
          <t>Active</t>
        </is>
      </c>
      <c r="J273" s="118" t="n">
        <v>45904</v>
      </c>
      <c r="K273" s="17" t="inlineStr">
        <is>
          <t>Rajneesh Patel</t>
        </is>
      </c>
      <c r="L273" s="17" t="inlineStr">
        <is>
          <t>Work From Office - Turbhe</t>
        </is>
      </c>
      <c r="M273" s="67" t="inlineStr">
        <is>
          <t>0 years, 0 months, 0 days</t>
        </is>
      </c>
      <c r="N273" s="68" t="inlineStr">
        <is>
          <t>0 years, 11 months, 21 days</t>
        </is>
      </c>
      <c r="O273" s="68" t="inlineStr">
        <is>
          <t>0 years, 9 months, 16 days</t>
        </is>
      </c>
      <c r="P273" s="68" t="inlineStr">
        <is>
          <t>MCA</t>
        </is>
      </c>
      <c r="Q273" s="68" t="inlineStr">
        <is>
          <t>.NET MVC</t>
        </is>
      </c>
      <c r="R273" s="82" t="n">
        <v>20</v>
      </c>
      <c r="S273" s="83" t="n"/>
      <c r="T273" s="83" t="n"/>
      <c r="U273" s="83" t="n"/>
      <c r="V273" s="83" t="n"/>
      <c r="W273" s="83" t="n"/>
      <c r="X273" s="83" t="n"/>
      <c r="Y273" s="65" t="n">
        <v>4</v>
      </c>
      <c r="Z273" s="66" t="n">
        <v>4</v>
      </c>
      <c r="AA273" s="66" t="inlineStr">
        <is>
          <t>Medium</t>
        </is>
      </c>
      <c r="AB273" s="66" t="inlineStr">
        <is>
          <t>Trusted Professional</t>
        </is>
      </c>
      <c r="AC273" s="66" t="n"/>
      <c r="AD273" s="66" t="n"/>
      <c r="AE273" s="66" t="n"/>
      <c r="AF273" s="66" t="n"/>
      <c r="AG273" s="119" t="n">
        <v>45901</v>
      </c>
      <c r="AH273" s="66" t="inlineStr">
        <is>
          <t>Trainee Software Engineer</t>
        </is>
      </c>
      <c r="AI273" s="66" t="inlineStr">
        <is>
          <t>Yes</t>
        </is>
      </c>
      <c r="AJ273" s="66" t="inlineStr">
        <is>
          <t>Taxonomy
AI</t>
        </is>
      </c>
      <c r="AK273" s="66" t="n"/>
      <c r="AL273" s="66" t="n"/>
      <c r="AM273" s="18" t="n"/>
      <c r="AN273" s="19"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AO273" s="19" t="n"/>
      <c r="AP273" s="19" t="n"/>
      <c r="AQ273" s="19" t="n"/>
    </row>
    <row r="274" ht="80" customHeight="1">
      <c r="A274" s="117" t="inlineStr">
        <is>
          <t>◂ Back</t>
        </is>
      </c>
      <c r="B274" s="17" t="inlineStr">
        <is>
          <t>Mapped</t>
        </is>
      </c>
      <c r="C274" s="59" t="inlineStr">
        <is>
          <t>iFile</t>
        </is>
      </c>
      <c r="D274" s="17" t="inlineStr">
        <is>
          <t>IRIS2256</t>
        </is>
      </c>
      <c r="E274" s="17" t="inlineStr">
        <is>
          <t>Prajwal Chitode</t>
        </is>
      </c>
      <c r="F274" s="17" t="inlineStr">
        <is>
          <t>Technology</t>
        </is>
      </c>
      <c r="G274" s="17" t="inlineStr">
        <is>
          <t>Software Engineer</t>
        </is>
      </c>
      <c r="H274" s="17" t="inlineStr">
        <is>
          <t>Employee</t>
        </is>
      </c>
      <c r="I274" s="17" t="inlineStr">
        <is>
          <t>Active</t>
        </is>
      </c>
      <c r="J274" s="118" t="n">
        <v>45446</v>
      </c>
      <c r="K274" s="17" t="inlineStr">
        <is>
          <t>Sharanagouda Patil</t>
        </is>
      </c>
      <c r="L274" s="17" t="inlineStr">
        <is>
          <t>Remote - Mumbai</t>
        </is>
      </c>
      <c r="M274" s="67" t="inlineStr">
        <is>
          <t>0 years, 0 months, 0 days</t>
        </is>
      </c>
      <c r="N274" s="68" t="inlineStr">
        <is>
          <t>2 years, 2 months, 22 days</t>
        </is>
      </c>
      <c r="O274" s="68" t="inlineStr">
        <is>
          <t>2 years, 0 months, 17 days</t>
        </is>
      </c>
      <c r="P274" s="68" t="inlineStr">
        <is>
          <t>B.E</t>
        </is>
      </c>
      <c r="Q274" s="68" t="inlineStr">
        <is>
          <t>Java + Angular</t>
        </is>
      </c>
      <c r="R274" s="82" t="n">
        <v>19</v>
      </c>
      <c r="S274" s="83" t="n"/>
      <c r="T274" s="83" t="n"/>
      <c r="U274" s="83" t="n"/>
      <c r="V274" s="83" t="n"/>
      <c r="W274" s="83" t="n"/>
      <c r="X274" s="83" t="inlineStr">
        <is>
          <t>Complexity &amp; Expertise: A3: Builds, tests, optimises and deploys the Angular frontend of the SBC upgrade project → moved up 0.5
Autonomy &amp; Decision: A2: Decides code clean-up, optimisation and fixes for self-discovered bugs → matches the start
Accountability &amp; Impact: A3: Accountable for the frontend of the SBC Upgrade Project → moved up 0.5
Leadership &amp; Strategy: A2: KRA expects guiding team members; survey mentions only keeping the team informed → moved up 0.5</t>
        </is>
      </c>
      <c r="Y274" s="65" t="n">
        <v>3</v>
      </c>
      <c r="Z274" s="66" t="n">
        <v>3</v>
      </c>
      <c r="AA274" s="66" t="inlineStr">
        <is>
          <t>Medium</t>
        </is>
      </c>
      <c r="AB274" s="66" t="inlineStr">
        <is>
          <t>Trusted Professional</t>
        </is>
      </c>
      <c r="AC274" s="66" t="n"/>
      <c r="AD274" s="66" t="n"/>
      <c r="AE274" s="66" t="n"/>
      <c r="AF274" s="66" t="n"/>
      <c r="AG274" s="119" t="n">
        <v>45901</v>
      </c>
      <c r="AH274" s="66" t="inlineStr">
        <is>
          <t>Trainee Software Engineer</t>
        </is>
      </c>
      <c r="AI274" s="66" t="inlineStr">
        <is>
          <t>Yes</t>
        </is>
      </c>
      <c r="AJ274" s="66" t="inlineStr">
        <is>
          <t>Taxonomy
AI</t>
        </is>
      </c>
      <c r="AK274" s="66" t="n"/>
      <c r="AL274" s="66" t="n"/>
      <c r="AM274" s="18" t="n"/>
      <c r="AN274" s="19"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AO274" s="19" t="n"/>
      <c r="AP274" s="19" t="n"/>
      <c r="AQ274" s="19" t="n"/>
    </row>
    <row r="275" ht="80" customHeight="1">
      <c r="A275" s="117" t="inlineStr">
        <is>
          <t>◂ Back</t>
        </is>
      </c>
      <c r="B275" s="17" t="inlineStr">
        <is>
          <t>Mapped</t>
        </is>
      </c>
      <c r="C275" s="59" t="inlineStr">
        <is>
          <t>iFile</t>
        </is>
      </c>
      <c r="D275" s="17" t="inlineStr">
        <is>
          <t>IRIS2451</t>
        </is>
      </c>
      <c r="E275" s="17" t="inlineStr">
        <is>
          <t>Anurag Gupta</t>
        </is>
      </c>
      <c r="F275" s="17" t="inlineStr">
        <is>
          <t>Technology</t>
        </is>
      </c>
      <c r="G275" s="17" t="inlineStr">
        <is>
          <t>Trainee Software Engineer</t>
        </is>
      </c>
      <c r="H275" s="17" t="inlineStr">
        <is>
          <t>Employee</t>
        </is>
      </c>
      <c r="I275" s="17" t="inlineStr">
        <is>
          <t>Active</t>
        </is>
      </c>
      <c r="J275" s="118" t="n">
        <v>45995</v>
      </c>
      <c r="K275" s="17" t="inlineStr">
        <is>
          <t>Sharanagouda Patil</t>
        </is>
      </c>
      <c r="L275" s="17" t="inlineStr">
        <is>
          <t>Work From Office - Turbhe</t>
        </is>
      </c>
      <c r="M275" s="67" t="inlineStr">
        <is>
          <t>1 years, 2 months, 0 days</t>
        </is>
      </c>
      <c r="N275" s="68" t="inlineStr">
        <is>
          <t>0 years, 8 months, 21 days</t>
        </is>
      </c>
      <c r="O275" s="68" t="inlineStr">
        <is>
          <t>1 years, 8 months, 16 days</t>
        </is>
      </c>
      <c r="P275" s="68" t="inlineStr">
        <is>
          <t>B.Sc</t>
        </is>
      </c>
      <c r="Q275" s="68" t="inlineStr">
        <is>
          <t>Angular</t>
        </is>
      </c>
      <c r="R275" s="82" t="n">
        <v>20</v>
      </c>
      <c r="S275" s="83" t="n"/>
      <c r="T275" s="83" t="n"/>
      <c r="U275" s="83" t="n"/>
      <c r="V275" s="83" t="n"/>
      <c r="W275" s="83" t="n"/>
      <c r="X275" s="83" t="n"/>
      <c r="Y275" s="65" t="n">
        <v>3</v>
      </c>
      <c r="Z275" s="66" t="n">
        <v>3</v>
      </c>
      <c r="AA275" s="66" t="inlineStr">
        <is>
          <t>Medium</t>
        </is>
      </c>
      <c r="AB275" s="66" t="inlineStr">
        <is>
          <t>Trusted Professional</t>
        </is>
      </c>
      <c r="AC275" s="66" t="n"/>
      <c r="AD275" s="66" t="n"/>
      <c r="AE275" s="66" t="n"/>
      <c r="AF275" s="66" t="n"/>
      <c r="AG275" s="119" t="n">
        <v>45901</v>
      </c>
      <c r="AH275" s="66" t="inlineStr">
        <is>
          <t>Trainee Software Engineer</t>
        </is>
      </c>
      <c r="AI275" s="66" t="inlineStr">
        <is>
          <t>Yes</t>
        </is>
      </c>
      <c r="AJ275" s="66" t="inlineStr">
        <is>
          <t>Taxonomy
AI</t>
        </is>
      </c>
      <c r="AK275" s="66" t="n"/>
      <c r="AL275" s="66" t="n"/>
      <c r="AM275" s="18" t="n"/>
      <c r="AN275" s="19"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AO275" s="19" t="n"/>
      <c r="AP275" s="19" t="n"/>
      <c r="AQ275" s="19" t="n"/>
    </row>
    <row r="276" ht="80" customHeight="1">
      <c r="A276" s="117" t="inlineStr">
        <is>
          <t>◂ Back</t>
        </is>
      </c>
      <c r="B276" s="17" t="inlineStr">
        <is>
          <t>Mapped</t>
        </is>
      </c>
      <c r="C276" s="59" t="inlineStr">
        <is>
          <t>iFile</t>
        </is>
      </c>
      <c r="D276" s="17" t="inlineStr">
        <is>
          <t>IRIS2314</t>
        </is>
      </c>
      <c r="E276" s="17" t="inlineStr">
        <is>
          <t>Shubham Nimse</t>
        </is>
      </c>
      <c r="F276" s="17" t="inlineStr">
        <is>
          <t>Technology</t>
        </is>
      </c>
      <c r="G276" s="17" t="inlineStr">
        <is>
          <t>Trainee Software Engineer</t>
        </is>
      </c>
      <c r="H276" s="17" t="inlineStr">
        <is>
          <t>Employee</t>
        </is>
      </c>
      <c r="I276" s="17" t="inlineStr">
        <is>
          <t>Active</t>
        </is>
      </c>
      <c r="J276" s="118" t="n">
        <v>45568</v>
      </c>
      <c r="K276" s="17" t="inlineStr">
        <is>
          <t>Sharanagouda Patil</t>
        </is>
      </c>
      <c r="L276" s="17" t="inlineStr">
        <is>
          <t>Hybrid</t>
        </is>
      </c>
      <c r="M276" s="67" t="inlineStr">
        <is>
          <t>0 years, 6 months, 0 days</t>
        </is>
      </c>
      <c r="N276" s="68" t="inlineStr">
        <is>
          <t>1 years, 10 months, 22 days</t>
        </is>
      </c>
      <c r="O276" s="68" t="inlineStr">
        <is>
          <t>2 years, 2 months, 17 days</t>
        </is>
      </c>
      <c r="P276" s="68" t="inlineStr">
        <is>
          <t>B.E</t>
        </is>
      </c>
      <c r="Q276" s="68" t="inlineStr">
        <is>
          <t>.NET MVC</t>
        </is>
      </c>
      <c r="R276" s="82" t="n">
        <v>19</v>
      </c>
      <c r="S276" s="83" t="n"/>
      <c r="T276" s="83" t="n"/>
      <c r="U276" s="83" t="n"/>
      <c r="V276" s="83" t="n"/>
      <c r="W276" s="83" t="n"/>
      <c r="X276" s="83" t="inlineStr">
        <is>
          <t>Complexity &amp; Expertise: A2: New features, bug fixes, deployment, documentation and testing on assigned returns → moved up 0.5
Autonomy &amp; Decision: A2: Decides the development approach for own work → moved up 0.5
Accountability &amp; Impact: A3: Whole lifecycle of assigned returns from development to production go-live and later bugs → moved up 1
Leadership &amp; Strategy: A2: Helps new peers with knowledge transfer on projects → moved up 0.5</t>
        </is>
      </c>
      <c r="Y276" s="65" t="n">
        <v>4</v>
      </c>
      <c r="Z276" s="66" t="n">
        <v>4</v>
      </c>
      <c r="AA276" s="66" t="inlineStr">
        <is>
          <t>High</t>
        </is>
      </c>
      <c r="AB276" s="66" t="inlineStr">
        <is>
          <t>Trusted Professional</t>
        </is>
      </c>
      <c r="AC276" s="66" t="n"/>
      <c r="AD276" s="66" t="n"/>
      <c r="AE276" s="66" t="n"/>
      <c r="AF276" s="66" t="n"/>
      <c r="AG276" s="119" t="n">
        <v>45901</v>
      </c>
      <c r="AH276" s="66" t="inlineStr">
        <is>
          <t>Trainee Software Engineer</t>
        </is>
      </c>
      <c r="AI276" s="66" t="inlineStr">
        <is>
          <t>Yes</t>
        </is>
      </c>
      <c r="AJ276" s="66" t="inlineStr">
        <is>
          <t>Taxonomy
AI</t>
        </is>
      </c>
      <c r="AK276" s="66" t="n"/>
      <c r="AL276" s="66" t="n"/>
      <c r="AM276" s="18" t="n"/>
      <c r="AN276" s="19"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AO276" s="19" t="n"/>
      <c r="AP276" s="19" t="n"/>
      <c r="AQ276" s="19" t="n"/>
    </row>
    <row r="277" ht="80" customHeight="1">
      <c r="A277" s="117" t="inlineStr">
        <is>
          <t>◂ Back</t>
        </is>
      </c>
      <c r="B277" s="17" t="inlineStr">
        <is>
          <t>Mapped</t>
        </is>
      </c>
      <c r="C277" s="59" t="inlineStr">
        <is>
          <t>iFile</t>
        </is>
      </c>
      <c r="D277" s="17" t="inlineStr">
        <is>
          <t>INTN0289</t>
        </is>
      </c>
      <c r="E277" s="17" t="inlineStr">
        <is>
          <t>Pradnya Shindhe</t>
        </is>
      </c>
      <c r="F277" s="17" t="inlineStr">
        <is>
          <t>Technology</t>
        </is>
      </c>
      <c r="G277" s="17" t="inlineStr">
        <is>
          <t>Intern</t>
        </is>
      </c>
      <c r="H277" s="17" t="inlineStr">
        <is>
          <t>Intern</t>
        </is>
      </c>
      <c r="I277" s="17" t="inlineStr">
        <is>
          <t>Active</t>
        </is>
      </c>
      <c r="J277" s="118" t="n">
        <v>46034</v>
      </c>
      <c r="K277" s="17" t="inlineStr">
        <is>
          <t>Sharanagouda Patil</t>
        </is>
      </c>
      <c r="L277" s="17" t="inlineStr">
        <is>
          <t>Work From Office - Turbhe</t>
        </is>
      </c>
      <c r="M277" s="67" t="inlineStr">
        <is>
          <t>0 years, 0 months, 0 days</t>
        </is>
      </c>
      <c r="N277" s="68" t="inlineStr">
        <is>
          <t>0 years, 7 months, 13 days</t>
        </is>
      </c>
      <c r="O277" s="68" t="inlineStr">
        <is>
          <t>0 years, 5 months, 8 days</t>
        </is>
      </c>
      <c r="P277" s="68" t="inlineStr">
        <is>
          <t>BCA</t>
        </is>
      </c>
      <c r="Q277" s="68" t="inlineStr">
        <is>
          <t>Angular</t>
        </is>
      </c>
      <c r="R277" s="82" t="n">
        <v>20</v>
      </c>
      <c r="S277" s="83" t="n"/>
      <c r="T277" s="83" t="n"/>
      <c r="U277" s="83" t="n"/>
      <c r="V277" s="83" t="n"/>
      <c r="W277" s="83" t="n"/>
      <c r="X277" s="83" t="n"/>
      <c r="Y277" s="65" t="n">
        <v>3</v>
      </c>
      <c r="Z277" s="66" t="n">
        <v>3</v>
      </c>
      <c r="AA277" s="66" t="n"/>
      <c r="AB277" s="66" t="inlineStr">
        <is>
          <t>Trusted Professional</t>
        </is>
      </c>
      <c r="AC277" s="66" t="n"/>
      <c r="AD277" s="66" t="n"/>
      <c r="AE277" s="66" t="n"/>
      <c r="AF277" s="66" t="n"/>
      <c r="AG277" s="66" t="n"/>
      <c r="AH277" s="66" t="inlineStr">
        <is>
          <t>Intern</t>
        </is>
      </c>
      <c r="AI277" s="66" t="inlineStr">
        <is>
          <t>Yes</t>
        </is>
      </c>
      <c r="AJ277" s="66" t="inlineStr">
        <is>
          <t>Taxonomy
AI</t>
        </is>
      </c>
      <c r="AK277" s="66" t="n"/>
      <c r="AL277" s="66" t="n"/>
      <c r="AM277" s="18" t="n"/>
      <c r="AN277" s="19"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AO277" s="19" t="n"/>
      <c r="AP277" s="19" t="n"/>
      <c r="AQ277" s="19" t="n"/>
    </row>
    <row r="278" ht="80" customHeight="1">
      <c r="A278" s="117" t="inlineStr">
        <is>
          <t>◂ Back</t>
        </is>
      </c>
      <c r="B278" s="17" t="inlineStr">
        <is>
          <t>Mapped</t>
        </is>
      </c>
      <c r="C278" s="59" t="inlineStr">
        <is>
          <t>iFile</t>
        </is>
      </c>
      <c r="D278" s="17" t="inlineStr">
        <is>
          <t>IRIS0211</t>
        </is>
      </c>
      <c r="E278" s="17" t="inlineStr">
        <is>
          <t>Brij Kishor Singh</t>
        </is>
      </c>
      <c r="F278" s="17" t="inlineStr">
        <is>
          <t>Technology</t>
        </is>
      </c>
      <c r="G278" s="17" t="inlineStr">
        <is>
          <t>Technical Architect</t>
        </is>
      </c>
      <c r="H278" s="17" t="inlineStr">
        <is>
          <t>Employee</t>
        </is>
      </c>
      <c r="I278" s="17" t="inlineStr">
        <is>
          <t>Active</t>
        </is>
      </c>
      <c r="J278" s="118" t="n">
        <v>39651</v>
      </c>
      <c r="K278" s="17" t="inlineStr">
        <is>
          <t>Pradip Dey</t>
        </is>
      </c>
      <c r="L278" s="17" t="inlineStr">
        <is>
          <t>Hybrid</t>
        </is>
      </c>
      <c r="M278" s="67" t="inlineStr">
        <is>
          <t>0 years, 0 months, 0 days</t>
        </is>
      </c>
      <c r="N278" s="68" t="inlineStr">
        <is>
          <t>18 years, 1 months, 3 days</t>
        </is>
      </c>
      <c r="O278" s="68" t="inlineStr">
        <is>
          <t>17 years, 10 months, 29 days</t>
        </is>
      </c>
      <c r="P278" s="68" t="inlineStr">
        <is>
          <t>MCA</t>
        </is>
      </c>
      <c r="Q278" s="68" t="inlineStr">
        <is>
          <t>Java</t>
        </is>
      </c>
      <c r="R278" s="82" t="n">
        <v>20</v>
      </c>
      <c r="S278" s="83" t="n"/>
      <c r="T278" s="83" t="n"/>
      <c r="U278" s="83" t="n"/>
      <c r="V278" s="83" t="n"/>
      <c r="W278" s="83" t="n"/>
      <c r="X278" s="83" t="inlineStr">
        <is>
          <t>Complexity &amp; Expertise: B3: Designs solution architecture and integrations for client implementations in Bhutan, Jordan, Malaysia; assesses change-request impact → moved down 0.5
Autonomy &amp; Decision: B2: Decides architecture patterns, integration methods and technology options; gives CR effort estimates to clients → moved down 1
Accountability &amp; Impact: B2: Owns solution design, CR impact assessment and estimates across several client accounts → moved down 0.5
Leadership &amp; Strategy: B1: Four direct reports; KRA: team building and developing future leaders; survey describes little people leadership → moved down 1</t>
        </is>
      </c>
      <c r="Y278" s="65" t="inlineStr">
        <is>
          <t>Exceed Expectations</t>
        </is>
      </c>
      <c r="Z278" s="66" t="n">
        <v>4</v>
      </c>
      <c r="AA278" s="66" t="inlineStr">
        <is>
          <t>High</t>
        </is>
      </c>
      <c r="AB278" s="66" t="inlineStr">
        <is>
          <t>Trusted Professional</t>
        </is>
      </c>
      <c r="AC278" s="66" t="n"/>
      <c r="AD278" s="66" t="inlineStr">
        <is>
          <t>Y</t>
        </is>
      </c>
      <c r="AE278" s="66" t="inlineStr">
        <is>
          <t>Y</t>
        </is>
      </c>
      <c r="AF278" s="66" t="n"/>
      <c r="AG278" s="119" t="n">
        <v>45931</v>
      </c>
      <c r="AH278" s="66" t="inlineStr">
        <is>
          <t>Technical Architect</t>
        </is>
      </c>
      <c r="AI278" s="66" t="n"/>
      <c r="AJ278" s="66" t="inlineStr">
        <is>
          <t>Communications and Soft Skills</t>
        </is>
      </c>
      <c r="AK278" s="66" t="n"/>
      <c r="AL278" s="66" t="n"/>
      <c r="AM278" s="18"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AN278" s="19" t="inlineStr">
        <is>
          <t>ADGM POC completion
Process improvements
Initiate PMP/PRINCE Certification
Digital way of working and measurement of metrics through the tools</t>
        </is>
      </c>
      <c r="AO278" s="19" t="n"/>
      <c r="AP278" s="19" t="n"/>
      <c r="AQ278" s="19" t="inlineStr">
        <is>
          <t>IRIS Instant - MBRS</t>
        </is>
      </c>
    </row>
    <row r="279" ht="80" customHeight="1">
      <c r="A279" s="117" t="inlineStr">
        <is>
          <t>◂ Back</t>
        </is>
      </c>
      <c r="B279" s="17" t="inlineStr">
        <is>
          <t>Mapped</t>
        </is>
      </c>
      <c r="C279" s="59" t="inlineStr">
        <is>
          <t>iFile</t>
        </is>
      </c>
      <c r="D279" s="17" t="inlineStr">
        <is>
          <t>IRIS2019</t>
        </is>
      </c>
      <c r="E279" s="17" t="inlineStr">
        <is>
          <t>Anup Salve</t>
        </is>
      </c>
      <c r="F279" s="17" t="inlineStr">
        <is>
          <t>Technology</t>
        </is>
      </c>
      <c r="G279" s="17" t="inlineStr">
        <is>
          <t>Lead Software Engineer</t>
        </is>
      </c>
      <c r="H279" s="17" t="inlineStr">
        <is>
          <t>Employee</t>
        </is>
      </c>
      <c r="I279" s="17" t="inlineStr">
        <is>
          <t>Active</t>
        </is>
      </c>
      <c r="J279" s="118" t="n">
        <v>44713</v>
      </c>
      <c r="K279" s="17" t="inlineStr">
        <is>
          <t>Brij Kishor Singh</t>
        </is>
      </c>
      <c r="L279" s="17" t="inlineStr">
        <is>
          <t>Remote- Outside Mumbai</t>
        </is>
      </c>
      <c r="M279" s="67" t="inlineStr">
        <is>
          <t>8 years, 0 months, 0 days</t>
        </is>
      </c>
      <c r="N279" s="68" t="inlineStr">
        <is>
          <t>4 years, 2 months, 24 days</t>
        </is>
      </c>
      <c r="O279" s="68" t="inlineStr">
        <is>
          <t>12 years, 0 months, 19 days</t>
        </is>
      </c>
      <c r="P279" s="68" t="inlineStr">
        <is>
          <t>B.E</t>
        </is>
      </c>
      <c r="Q279" s="68" t="inlineStr">
        <is>
          <t>Java</t>
        </is>
      </c>
      <c r="R279" s="82" t="n">
        <v>20</v>
      </c>
      <c r="S279" s="83" t="n"/>
      <c r="T279" s="83" t="n"/>
      <c r="U279" s="83" t="n"/>
      <c r="V279" s="83" t="n"/>
      <c r="W279" s="83" t="n"/>
      <c r="X279" s="83" t="inlineStr">
        <is>
          <t>Complexity &amp; Expertise: B1: Designs application architecture; payment and SSO/SAML integrations; root-cause analysis across application, database and configuration → moved down 1
Autonomy &amp; Decision: B1: Reviews and merges team's code; gives clients ETAs, but informs seniors → moved down 1
Accountability &amp; Impact: B1: own survey / KRA answers · summarised by the rater; not quoted → moved down 0.5
Leadership &amp; Strategy: B1: Handles and guides a team; 3 direct reports; code review and merging → moved down 0.5</t>
        </is>
      </c>
      <c r="Y279" s="65" t="n">
        <v>4</v>
      </c>
      <c r="Z279" s="66" t="n">
        <v>4</v>
      </c>
      <c r="AA279" s="66" t="inlineStr">
        <is>
          <t>Medium</t>
        </is>
      </c>
      <c r="AB279" s="66" t="inlineStr">
        <is>
          <t>Core Contributor</t>
        </is>
      </c>
      <c r="AC279" s="66" t="n"/>
      <c r="AD279" s="66" t="n"/>
      <c r="AE279" s="66" t="n"/>
      <c r="AF279" s="66" t="inlineStr">
        <is>
          <t>Pradnaya Mhatre</t>
        </is>
      </c>
      <c r="AG279" s="119" t="n">
        <v>46174</v>
      </c>
      <c r="AH279" s="66" t="inlineStr">
        <is>
          <t>Lead Software Engineer</t>
        </is>
      </c>
      <c r="AI279" s="66" t="inlineStr">
        <is>
          <t>No</t>
        </is>
      </c>
      <c r="AJ279" s="66" t="inlineStr">
        <is>
          <t>Advanced Java; secure coding &amp; code-quality practices; unit/automated testing; system design fundamentals</t>
        </is>
      </c>
      <c r="AK279" s="66" t="inlineStr">
        <is>
          <t>strategic thinking, cross-functional influence</t>
        </is>
      </c>
      <c r="AL279" s="66" t="n"/>
      <c r="AM279"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AN279" s="19"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AO279" s="19" t="inlineStr">
        <is>
          <t>1. Project Delivery &amp; Execution	
2. Application Performance &amp; Reliability	
3. Production Support
4. Team Mentoring &amp; Collaboration	
5. Documentation &amp; Compliance</t>
        </is>
      </c>
      <c r="AP279" s="19" t="n"/>
      <c r="AQ279" s="19" t="n"/>
    </row>
    <row r="280" ht="80" customHeight="1">
      <c r="A280" s="117" t="inlineStr">
        <is>
          <t>◂ Back</t>
        </is>
      </c>
      <c r="B280" s="17" t="inlineStr">
        <is>
          <t>Mapped</t>
        </is>
      </c>
      <c r="C280" s="59" t="inlineStr">
        <is>
          <t>iFile</t>
        </is>
      </c>
      <c r="D280" s="17" t="inlineStr">
        <is>
          <t>IRIS2508</t>
        </is>
      </c>
      <c r="E280" s="17" t="inlineStr">
        <is>
          <t>Ayush Saurkar</t>
        </is>
      </c>
      <c r="F280" s="17" t="inlineStr">
        <is>
          <t>Quality Assurance</t>
        </is>
      </c>
      <c r="G280" s="17" t="inlineStr">
        <is>
          <t>QA Engineer</t>
        </is>
      </c>
      <c r="H280" s="17" t="inlineStr">
        <is>
          <t>Employee</t>
        </is>
      </c>
      <c r="I280" s="17" t="inlineStr">
        <is>
          <t>Active</t>
        </is>
      </c>
      <c r="J280" s="118" t="n">
        <v>46118</v>
      </c>
      <c r="K280" s="17" t="inlineStr">
        <is>
          <t>Anup Salve</t>
        </is>
      </c>
      <c r="L280" s="17" t="inlineStr">
        <is>
          <t>Client Side</t>
        </is>
      </c>
      <c r="M280" s="67" t="inlineStr">
        <is>
          <t>2 years, 2 months, 0 days</t>
        </is>
      </c>
      <c r="N280" s="68" t="inlineStr">
        <is>
          <t>0 years, 4 months, 19 days</t>
        </is>
      </c>
      <c r="O280" s="68" t="inlineStr">
        <is>
          <t>2 years, 4 months, 14 days</t>
        </is>
      </c>
      <c r="P280" s="68" t="inlineStr">
        <is>
          <t>B.Tech</t>
        </is>
      </c>
      <c r="Q280" s="68" t="inlineStr">
        <is>
          <t>Software Testing</t>
        </is>
      </c>
      <c r="R280" s="82" t="n">
        <v>19</v>
      </c>
      <c r="S280" s="83" t="n"/>
      <c r="T280" s="83" t="n"/>
      <c r="U280" s="83" t="n"/>
      <c r="V280" s="83" t="n"/>
      <c r="W280" s="83" t="n"/>
      <c r="X280" s="83" t="inlineStr">
        <is>
          <t>Complexity &amp; Expertise: A2: Test case preparation, testing and retesting; smoke testing tracked in QuickScrum and Jira → matches the start
Autonomy &amp; Decision: A2: Only decides to investigate an issue → matches the start
Accountability &amp; Impact: A2: Own test case preparation and testing → matches the start
Leadership &amp; Strategy: A1: No guiding or leading of others described → matches the start</t>
        </is>
      </c>
      <c r="Y280" s="65" t="n">
        <v>2</v>
      </c>
      <c r="Z280" s="66" t="n">
        <v>2</v>
      </c>
      <c r="AA280" s="66" t="inlineStr">
        <is>
          <t>Medium</t>
        </is>
      </c>
      <c r="AB280" s="66" t="inlineStr">
        <is>
          <t>Emerging Talent</t>
        </is>
      </c>
      <c r="AC280" s="66" t="n"/>
      <c r="AD280" s="66" t="n"/>
      <c r="AE280" s="66" t="n"/>
      <c r="AF280" s="66" t="n"/>
      <c r="AG280" s="119" t="n">
        <v>46143</v>
      </c>
      <c r="AH280" s="66" t="inlineStr">
        <is>
          <t>QA Engineer</t>
        </is>
      </c>
      <c r="AI280" s="66" t="inlineStr">
        <is>
          <t>No</t>
        </is>
      </c>
      <c r="AJ280" s="66" t="inlineStr">
        <is>
          <t>Test automation frameworks · Selenium/Playwright; API testing; CI/CD test integration; defect analytics</t>
        </is>
      </c>
      <c r="AK280" s="66" t="inlineStr">
        <is>
          <t>Transition to leadership: people management &amp; delegation, mentoring/coaching, project ownership &amp; stakeholder management, prioritisation under ambiguity, presentation &amp; influence skills</t>
        </is>
      </c>
      <c r="AL280" s="66" t="n"/>
      <c r="AM280" s="18"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AN280" s="19"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AO280" s="19" t="inlineStr">
        <is>
          <t>1. Improve Defect Detection and Reporting
2. Improve Defect Detection and Reporting
3. Support Smooth and Quality Releases
4. Enhance Test Coverage
5. Build Automation Testing Skills</t>
        </is>
      </c>
      <c r="AP280" s="19" t="n"/>
      <c r="AQ280" s="19" t="n"/>
    </row>
    <row r="281" ht="80" customHeight="1">
      <c r="A281" s="117" t="inlineStr">
        <is>
          <t>◂ Back</t>
        </is>
      </c>
      <c r="B281" s="17" t="inlineStr">
        <is>
          <t>Mapped</t>
        </is>
      </c>
      <c r="C281" s="59" t="inlineStr">
        <is>
          <t>iFile</t>
        </is>
      </c>
      <c r="D281" s="17" t="inlineStr">
        <is>
          <t>IRIS2524</t>
        </is>
      </c>
      <c r="E281" s="17" t="inlineStr">
        <is>
          <t>Chetna Vijay Nile</t>
        </is>
      </c>
      <c r="F281" s="17" t="inlineStr">
        <is>
          <t>Technology</t>
        </is>
      </c>
      <c r="G281" s="17" t="inlineStr">
        <is>
          <t>Software Engineer</t>
        </is>
      </c>
      <c r="H281" s="17" t="inlineStr">
        <is>
          <t>Employee</t>
        </is>
      </c>
      <c r="I281" s="17" t="inlineStr">
        <is>
          <t>Active</t>
        </is>
      </c>
      <c r="J281" s="118" t="n">
        <v>46135</v>
      </c>
      <c r="K281" s="17" t="inlineStr">
        <is>
          <t>Anup Salve</t>
        </is>
      </c>
      <c r="L281" s="17" t="inlineStr">
        <is>
          <t>Client Side</t>
        </is>
      </c>
      <c r="M281" s="67" t="inlineStr">
        <is>
          <t>0 years, 0 months, 0 days</t>
        </is>
      </c>
      <c r="N281" s="68" t="inlineStr">
        <is>
          <t>0 years, 4 months, 2 days</t>
        </is>
      </c>
      <c r="O281" s="68" t="inlineStr">
        <is>
          <t>0 years, 1 months, 28 days</t>
        </is>
      </c>
      <c r="P281" s="68" t="inlineStr">
        <is>
          <t>PGDM</t>
        </is>
      </c>
      <c r="Q281" s="68" t="inlineStr">
        <is>
          <t>Java + Angular</t>
        </is>
      </c>
      <c r="R281" s="82" t="n">
        <v>19</v>
      </c>
      <c r="S281" s="83" t="n"/>
      <c r="T281" s="83" t="n"/>
      <c r="U281" s="83" t="n"/>
      <c r="V281" s="83" t="n"/>
      <c r="W281" s="83" t="n"/>
      <c r="X281" s="83" t="n"/>
      <c r="Y281" s="65" t="n">
        <v>2</v>
      </c>
      <c r="Z281" s="66" t="n">
        <v>2</v>
      </c>
      <c r="AA281" s="66" t="inlineStr">
        <is>
          <t>Low</t>
        </is>
      </c>
      <c r="AB281" s="66" t="inlineStr">
        <is>
          <t>Emerging Talent</t>
        </is>
      </c>
      <c r="AC281" s="66" t="n"/>
      <c r="AD281" s="66" t="n"/>
      <c r="AE281" s="66" t="n"/>
      <c r="AF281" s="66" t="n"/>
      <c r="AG281" s="119" t="n">
        <v>46143</v>
      </c>
      <c r="AH281" s="66" t="inlineStr">
        <is>
          <t>Software Engineer</t>
        </is>
      </c>
      <c r="AI281" s="66" t="inlineStr">
        <is>
          <t>No</t>
        </is>
      </c>
      <c r="AJ281" s="66" t="inlineStr">
        <is>
          <t>Advanced Java + Angular; secure coding &amp; code-quality practices; unit/automated testing; system design fundamentals</t>
        </is>
      </c>
      <c r="AK281" s="66" t="inlineStr">
        <is>
          <t>Transition to leadership: people management &amp; delegation, mentoring/coaching, project ownership &amp; stakeholder management, prioritisation under ambiguity, presentation &amp; influence skills</t>
        </is>
      </c>
      <c r="AL281" s="66" t="n"/>
      <c r="AM281" s="18"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AN281" s="19"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AO281" s="19" t="inlineStr">
        <is>
          <t>1. Learn complete teapot codebase
2. Understance the teapot development work flow
3. Understande the teapot services
4. Sove assigned bug in agreed timeline
5. Be ready to take ownership of any new development module</t>
        </is>
      </c>
      <c r="AP281" s="19" t="n"/>
      <c r="AQ281" s="19" t="n"/>
    </row>
    <row r="282" ht="80" customHeight="1">
      <c r="A282" s="117" t="inlineStr">
        <is>
          <t>◂ Back</t>
        </is>
      </c>
      <c r="B282" s="17" t="inlineStr">
        <is>
          <t>Mapped</t>
        </is>
      </c>
      <c r="C282" s="59" t="inlineStr">
        <is>
          <t>iFile</t>
        </is>
      </c>
      <c r="D282" s="17" t="inlineStr">
        <is>
          <t>IRIS2562</t>
        </is>
      </c>
      <c r="E282" s="17" t="inlineStr">
        <is>
          <t>Sanskruti Varade</t>
        </is>
      </c>
      <c r="F282" s="17" t="inlineStr">
        <is>
          <t>Quality Assurance</t>
        </is>
      </c>
      <c r="G282" s="17" t="inlineStr">
        <is>
          <t>QA Engineer</t>
        </is>
      </c>
      <c r="H282" s="17" t="inlineStr">
        <is>
          <t>Employee</t>
        </is>
      </c>
      <c r="I282" s="17" t="inlineStr">
        <is>
          <t>Active</t>
        </is>
      </c>
      <c r="J282" s="118" t="n">
        <v>46272</v>
      </c>
      <c r="K282" s="17" t="inlineStr">
        <is>
          <t>Anup Salve</t>
        </is>
      </c>
      <c r="L282" s="17" t="n"/>
      <c r="M282" s="67" t="n"/>
      <c r="N282" s="68" t="n"/>
      <c r="O282" s="68" t="n"/>
      <c r="P282" s="68" t="inlineStr">
        <is>
          <t>B.Sc</t>
        </is>
      </c>
      <c r="Q282" s="68" t="inlineStr">
        <is>
          <t>Software Testing</t>
        </is>
      </c>
      <c r="R282" s="82" t="n">
        <v>20</v>
      </c>
      <c r="S282" s="83" t="n"/>
      <c r="T282" s="83" t="n"/>
      <c r="U282" s="83" t="n"/>
      <c r="V282" s="83" t="n"/>
      <c r="W282" s="83" t="n"/>
      <c r="X282" s="83" t="n"/>
      <c r="Y282" s="65" t="n"/>
      <c r="Z282" s="66" t="n"/>
      <c r="AA282" s="66" t="n"/>
      <c r="AB282" s="66" t="n"/>
      <c r="AC282" s="66" t="n"/>
      <c r="AD282" s="66" t="n"/>
      <c r="AE282" s="66" t="n"/>
      <c r="AF282" s="66" t="n"/>
      <c r="AG282" s="66" t="n"/>
      <c r="AH282" s="66" t="n"/>
      <c r="AI282" s="66" t="n"/>
      <c r="AJ282" s="66" t="n"/>
      <c r="AK282" s="66" t="n"/>
      <c r="AL282" s="66" t="n"/>
      <c r="AM282" s="18" t="n"/>
      <c r="AN282" s="19" t="n"/>
      <c r="AO282" s="19" t="n"/>
      <c r="AP282" s="19" t="n"/>
      <c r="AQ282" s="19" t="n"/>
    </row>
    <row r="283" ht="80" customHeight="1">
      <c r="A283" s="117" t="inlineStr">
        <is>
          <t>◂ Back</t>
        </is>
      </c>
      <c r="B283" s="17" t="inlineStr">
        <is>
          <t>Mapped</t>
        </is>
      </c>
      <c r="C283" s="59" t="inlineStr">
        <is>
          <t>iFile</t>
        </is>
      </c>
      <c r="D283" s="17" t="inlineStr">
        <is>
          <t>IRIS1860</t>
        </is>
      </c>
      <c r="E283" s="17" t="inlineStr">
        <is>
          <t>Pradnya Mhatre</t>
        </is>
      </c>
      <c r="F283" s="17" t="inlineStr">
        <is>
          <t>Technology</t>
        </is>
      </c>
      <c r="G283" s="17" t="inlineStr">
        <is>
          <t>Senior Software Engineer</t>
        </is>
      </c>
      <c r="H283" s="17" t="inlineStr">
        <is>
          <t>Employee</t>
        </is>
      </c>
      <c r="I283" s="17" t="inlineStr">
        <is>
          <t>Active</t>
        </is>
      </c>
      <c r="J283" s="118" t="n">
        <v>44025</v>
      </c>
      <c r="K283" s="17" t="inlineStr">
        <is>
          <t>Brij Kishor Singh</t>
        </is>
      </c>
      <c r="L283" s="17" t="inlineStr">
        <is>
          <t>Remote - Mumbai</t>
        </is>
      </c>
      <c r="M283" s="67" t="inlineStr">
        <is>
          <t>6 years, 0 months, 0 days</t>
        </is>
      </c>
      <c r="N283" s="68" t="inlineStr">
        <is>
          <t>6 years, 1 months, 12 days</t>
        </is>
      </c>
      <c r="O283" s="68" t="inlineStr">
        <is>
          <t>11 years, 11 months, 7 days</t>
        </is>
      </c>
      <c r="P283" s="68" t="inlineStr">
        <is>
          <t>MSc</t>
        </is>
      </c>
      <c r="Q283" s="68" t="inlineStr">
        <is>
          <t>Java</t>
        </is>
      </c>
      <c r="R283" s="82" t="n">
        <v>20</v>
      </c>
      <c r="S283" s="83" t="n"/>
      <c r="T283" s="83" t="n"/>
      <c r="U283" s="83" t="n"/>
      <c r="V283" s="83" t="n"/>
      <c r="W283" s="83" t="n"/>
      <c r="X283" s="83" t="inlineStr">
        <is>
          <t>Complexity &amp; Expertise: A3: Gathers client requirements, develops Java features, tests, checks logs and supports the client → matches the start
Autonomy &amp; Decision: A2: Decides only how to write code for a given requirement → moved down 0.5
Accountability &amp; Impact: A3: Client requirement through to delivered feature; client issue fixes and data reports → moved down 0.5
Leadership &amp; Strategy: A2: No team duties in survey despite 3 reports; only the team-level KRA template → moved down 1</t>
        </is>
      </c>
      <c r="Y283" s="65" t="n">
        <v>3</v>
      </c>
      <c r="Z283" s="66" t="n">
        <v>3</v>
      </c>
      <c r="AA283" s="66" t="inlineStr">
        <is>
          <t>Medium</t>
        </is>
      </c>
      <c r="AB283" s="66" t="inlineStr">
        <is>
          <t>Core Contributor</t>
        </is>
      </c>
      <c r="AC283" s="66" t="n"/>
      <c r="AD283" s="66" t="n"/>
      <c r="AE283" s="66" t="n"/>
      <c r="AF283" s="66" t="inlineStr">
        <is>
          <t>Anup Salve</t>
        </is>
      </c>
      <c r="AG283" s="119" t="n">
        <v>46174</v>
      </c>
      <c r="AH283" s="66" t="inlineStr">
        <is>
          <t>Lead Software Engineer · review – mgr scope + tenure</t>
        </is>
      </c>
      <c r="AI283" s="66" t="inlineStr">
        <is>
          <t>NO</t>
        </is>
      </c>
      <c r="AJ283" s="66" t="inlineStr">
        <is>
          <t>Advanced Java; secure coding &amp; code-quality practices; unit/automated testing; system design fundamentals | People management: goal-setting &amp; feedback, 1:1 coaching, performance conversations</t>
        </is>
      </c>
      <c r="AK283" s="66" t="inlineStr">
        <is>
          <t>Leadership development: strategic thinking, cross-functional influence, financial/business acumen, succession &amp; talent development, change management, executive communication</t>
        </is>
      </c>
      <c r="AL283" s="66" t="n"/>
      <c r="AM283"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AN283" s="19" t="inlineStr">
        <is>
          <t>Q1: Loan leadger automation
Q1: Deposit ledger automation
Q1: VAPT Completion
Q1: Reduce module-level tech debt by &gt;=15% via refactoring / reusable components 
Q2: DMRS API Integration
Q2: DFRM API Integration
Q2: Jquery Upgradation</t>
        </is>
      </c>
      <c r="AO283" s="19" t="inlineStr">
        <is>
          <t>1. DFERM Automatation
2. DMRS Automatation
3. Deliver all changes on scheduled timeline
4. Upgrade the codebase
5. Integrate webform with MBRS</t>
        </is>
      </c>
      <c r="AP283" s="19" t="n"/>
      <c r="AQ283" s="19" t="n"/>
    </row>
    <row r="284" ht="80" customHeight="1">
      <c r="A284" s="117" t="inlineStr">
        <is>
          <t>◂ Back</t>
        </is>
      </c>
      <c r="B284" s="17" t="inlineStr">
        <is>
          <t>Mapped</t>
        </is>
      </c>
      <c r="C284" s="59" t="inlineStr">
        <is>
          <t>iFile</t>
        </is>
      </c>
      <c r="D284" s="17" t="inlineStr">
        <is>
          <t>IRIS2532</t>
        </is>
      </c>
      <c r="E284" s="17" t="inlineStr">
        <is>
          <t>Abhishek Patil</t>
        </is>
      </c>
      <c r="F284" s="17" t="inlineStr">
        <is>
          <t>Technology</t>
        </is>
      </c>
      <c r="G284" s="17" t="inlineStr">
        <is>
          <t>Software Engineer</t>
        </is>
      </c>
      <c r="H284" s="17" t="inlineStr">
        <is>
          <t>Employee</t>
        </is>
      </c>
      <c r="I284" s="17" t="inlineStr">
        <is>
          <t>Active</t>
        </is>
      </c>
      <c r="J284" s="118" t="n">
        <v>46167</v>
      </c>
      <c r="K284" s="17" t="inlineStr">
        <is>
          <t>Pradnya Mhatre</t>
        </is>
      </c>
      <c r="L284" s="17" t="inlineStr">
        <is>
          <t>Work From Office - Turbhe</t>
        </is>
      </c>
      <c r="M284" s="67" t="inlineStr">
        <is>
          <t>3 years, 7 months, 0 days</t>
        </is>
      </c>
      <c r="N284" s="68" t="inlineStr">
        <is>
          <t>0 years, 3 months, 0 days</t>
        </is>
      </c>
      <c r="O284" s="68" t="inlineStr">
        <is>
          <t>3 years, 7 months, 26 days</t>
        </is>
      </c>
      <c r="P284" s="68" t="inlineStr">
        <is>
          <t>BCA</t>
        </is>
      </c>
      <c r="Q284" s="68" t="inlineStr">
        <is>
          <t>Java + Angular</t>
        </is>
      </c>
      <c r="R284" s="82" t="n">
        <v>20</v>
      </c>
      <c r="S284" s="83" t="n"/>
      <c r="T284" s="83" t="n"/>
      <c r="U284" s="83" t="n"/>
      <c r="V284" s="83" t="n"/>
      <c r="W284" s="83" t="n"/>
      <c r="X284" s="83" t="inlineStr">
        <is>
          <t>Complexity &amp; Expertise: A3: REST APIs, DB schemas, migration scripts, validation logic; root cause analysis and production support → moved up 0.5
Autonomy &amp; Decision: A3: Decides code implementation and query optimisation; judges code fix versus data fix → moved up 0.5
Accountability &amp; Impact: A3: API correctness and data integrity; wrong filing status blocks bank submissions to regulator → moved up 0.5
Leadership &amp; Strategy: A1: No guidance of others described → matches the start</t>
        </is>
      </c>
      <c r="Y284" s="65" t="n"/>
      <c r="Z284" s="66" t="n"/>
      <c r="AA284" s="66" t="n"/>
      <c r="AB284" s="66" t="n"/>
      <c r="AC284" s="66" t="n"/>
      <c r="AD284" s="66" t="n"/>
      <c r="AE284" s="66" t="n"/>
      <c r="AF284" s="66" t="n"/>
      <c r="AG284" s="66" t="n"/>
      <c r="AH284" s="66" t="inlineStr">
        <is>
          <t>Software Engineer</t>
        </is>
      </c>
      <c r="AI284" s="66" t="n"/>
      <c r="AJ284" s="66" t="inlineStr">
        <is>
          <t>Advanced Java + Angular; secure coding &amp; code-quality practices; unit/automated testing; system design fundamentals</t>
        </is>
      </c>
      <c r="AK284" s="66" t="inlineStr">
        <is>
          <t>Transition to leadership: people management &amp; delegation, mentoring/coaching, project ownership &amp; stakeholder management, prioritisation under ambiguity, presentation &amp; influence skills</t>
        </is>
      </c>
      <c r="AL284" s="66" t="n"/>
      <c r="AM28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84"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84" s="19" t="inlineStr">
        <is>
          <t>5.Batch services development for new taxonomy</t>
        </is>
      </c>
      <c r="AP284" s="19" t="n"/>
      <c r="AQ284" s="19" t="n"/>
    </row>
    <row r="285" ht="80" customHeight="1">
      <c r="A285" s="117" t="inlineStr">
        <is>
          <t>◂ Back</t>
        </is>
      </c>
      <c r="B285" s="17" t="inlineStr">
        <is>
          <t>Mapped</t>
        </is>
      </c>
      <c r="C285" s="59" t="inlineStr">
        <is>
          <t>iFile</t>
        </is>
      </c>
      <c r="D285" s="17" t="inlineStr">
        <is>
          <t>IRIS2446</t>
        </is>
      </c>
      <c r="E285" s="17" t="inlineStr">
        <is>
          <t>Kunal Sanjay Prasad</t>
        </is>
      </c>
      <c r="F285" s="17" t="inlineStr">
        <is>
          <t>Technology</t>
        </is>
      </c>
      <c r="G285" s="17" t="inlineStr">
        <is>
          <t>Software Engineer</t>
        </is>
      </c>
      <c r="H285" s="17" t="inlineStr">
        <is>
          <t>Employee</t>
        </is>
      </c>
      <c r="I285" s="17" t="inlineStr">
        <is>
          <t>Active</t>
        </is>
      </c>
      <c r="J285" s="118" t="n">
        <v>45992</v>
      </c>
      <c r="K285" s="17" t="inlineStr">
        <is>
          <t>Pradnya Mhatre</t>
        </is>
      </c>
      <c r="L285" s="17" t="inlineStr">
        <is>
          <t>Work From Office - Turbhe</t>
        </is>
      </c>
      <c r="M285" s="67" t="inlineStr">
        <is>
          <t>2 years, 7 months, 0 days</t>
        </is>
      </c>
      <c r="N285" s="68" t="inlineStr">
        <is>
          <t>0 years, 8 months, 24 days</t>
        </is>
      </c>
      <c r="O285" s="68" t="inlineStr">
        <is>
          <t>3 years, 1 months, 19 days</t>
        </is>
      </c>
      <c r="P285" s="68" t="inlineStr">
        <is>
          <t>B.Sc</t>
        </is>
      </c>
      <c r="Q285" s="68" t="inlineStr">
        <is>
          <t>Java</t>
        </is>
      </c>
      <c r="R285" s="82" t="n">
        <v>20</v>
      </c>
      <c r="S285" s="83" t="n"/>
      <c r="T285" s="83" t="n"/>
      <c r="U285" s="83" t="n"/>
      <c r="V285" s="83" t="n"/>
      <c r="W285" s="83" t="n"/>
      <c r="X285" s="83" t="inlineStr">
        <is>
          <t>Complexity &amp; Expertise: A2: Java/Spring Boot enhancements and bug fixes; KRA covers rendering and batch-service development, still learning MBRS → matches the start
Autonomy &amp; Decision: A2: Decides troubleshooting, query optimisation and testing on own tasks → matches the start
Accountability &amp; Impact: A2: Accountable for quality, accuracy and timeliness of software changes assigned to them → matches the start
Leadership &amp; Strategy: A1: No guiding or leading described → matches the start</t>
        </is>
      </c>
      <c r="Y285" s="65" t="n">
        <v>2</v>
      </c>
      <c r="Z285" s="66" t="n">
        <v>2</v>
      </c>
      <c r="AA285" s="66" t="inlineStr">
        <is>
          <t>Low</t>
        </is>
      </c>
      <c r="AB285" s="66" t="inlineStr">
        <is>
          <t>Emerging Talent</t>
        </is>
      </c>
      <c r="AC285" s="66" t="n"/>
      <c r="AD285" s="66" t="n"/>
      <c r="AE285" s="66" t="n"/>
      <c r="AF285" s="66" t="n"/>
      <c r="AG285" s="119" t="n">
        <v>46143</v>
      </c>
      <c r="AH285" s="66" t="inlineStr">
        <is>
          <t>Software Engineer</t>
        </is>
      </c>
      <c r="AI285" s="66" t="inlineStr">
        <is>
          <t>No</t>
        </is>
      </c>
      <c r="AJ285" s="66" t="inlineStr">
        <is>
          <t>Advanced Java; secure coding &amp; code-quality practices; unit/automated testing; system design fundamentals</t>
        </is>
      </c>
      <c r="AK285" s="66" t="inlineStr">
        <is>
          <t>Transition to leadership: people management &amp; delegation, mentoring/coaching, project ownership &amp; stakeholder management, prioritisation under ambiguity, presentation &amp; influence skills</t>
        </is>
      </c>
      <c r="AL285" s="66" t="n"/>
      <c r="AM28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285" s="19"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AO285" s="19" t="inlineStr">
        <is>
          <t>1. Complete rendering for FS and AR
2. Learn end to end MBRS
3. Development for webform Integration
4.Rendering development for new taxonomy
5.Batch services development for new taxonomy
6. Support related delivery on time</t>
        </is>
      </c>
      <c r="AP285" s="19" t="n"/>
      <c r="AQ285" s="19" t="n"/>
    </row>
    <row r="286" ht="80" customHeight="1">
      <c r="A286" s="117" t="inlineStr">
        <is>
          <t>◂ Back</t>
        </is>
      </c>
      <c r="B286" s="17" t="inlineStr">
        <is>
          <t>Mapped</t>
        </is>
      </c>
      <c r="C286" s="59" t="inlineStr">
        <is>
          <t>iFile</t>
        </is>
      </c>
      <c r="D286" s="17" t="inlineStr">
        <is>
          <t>IRIS2438</t>
        </is>
      </c>
      <c r="E286" s="17" t="inlineStr">
        <is>
          <t>Pranay Usatkar</t>
        </is>
      </c>
      <c r="F286" s="17" t="inlineStr">
        <is>
          <t>Technology</t>
        </is>
      </c>
      <c r="G286" s="17" t="inlineStr">
        <is>
          <t>Software Engineer</t>
        </is>
      </c>
      <c r="H286" s="17" t="inlineStr">
        <is>
          <t>Employee</t>
        </is>
      </c>
      <c r="I286" s="17" t="inlineStr">
        <is>
          <t>Active</t>
        </is>
      </c>
      <c r="J286" s="118" t="n">
        <v>45946</v>
      </c>
      <c r="K286" s="17" t="inlineStr">
        <is>
          <t>Pradnya Mhatre</t>
        </is>
      </c>
      <c r="L286" s="17" t="inlineStr">
        <is>
          <t>Work From Office - Turbhe</t>
        </is>
      </c>
      <c r="M286" s="67" t="inlineStr">
        <is>
          <t>3 years, 2 months, 0 days</t>
        </is>
      </c>
      <c r="N286" s="68" t="inlineStr">
        <is>
          <t>0 years, 10 months, 9 days</t>
        </is>
      </c>
      <c r="O286" s="68" t="inlineStr">
        <is>
          <t>3 years, 10 months, 4 days</t>
        </is>
      </c>
      <c r="P286" s="68" t="inlineStr">
        <is>
          <t>B.E</t>
        </is>
      </c>
      <c r="Q286" s="68" t="inlineStr">
        <is>
          <t>Java</t>
        </is>
      </c>
      <c r="R286" s="82" t="n">
        <v>10</v>
      </c>
      <c r="S286" s="83" t="n"/>
      <c r="T286" s="83" t="n"/>
      <c r="U286" s="83" t="n"/>
      <c r="V286" s="83" t="n"/>
      <c r="W286" s="83" t="n"/>
      <c r="X286" s="83" t="inlineStr">
        <is>
          <t>Complexity &amp; Expertise: A2: Resolves customer tickets and rendering issues, codes enhancements in Java, JSP and SQL → matches the start
Autonomy &amp; Decision: A2: Only independent decision cited is reproducing the scenario locally → matches the start
Accountability &amp; Impact: A2: Accountable for 'ticket activities' → matches the start
Leadership &amp; Strategy: A1: No guiding or leading described → matches the start</t>
        </is>
      </c>
      <c r="Y286" s="65" t="n">
        <v>2</v>
      </c>
      <c r="Z286" s="66" t="n">
        <v>2</v>
      </c>
      <c r="AA286" s="66" t="inlineStr">
        <is>
          <t>Low</t>
        </is>
      </c>
      <c r="AB286" s="66" t="inlineStr">
        <is>
          <t>Emerging Talent</t>
        </is>
      </c>
      <c r="AC286" s="66" t="n"/>
      <c r="AD286" s="66" t="n"/>
      <c r="AE286" s="66" t="n"/>
      <c r="AF286" s="66" t="n"/>
      <c r="AG286" s="119" t="n">
        <v>46113</v>
      </c>
      <c r="AH286" s="66" t="inlineStr">
        <is>
          <t>Software Engineer</t>
        </is>
      </c>
      <c r="AI286" s="66" t="inlineStr">
        <is>
          <t>No</t>
        </is>
      </c>
      <c r="AJ286" s="66" t="inlineStr">
        <is>
          <t>Advanced Java; secure coding &amp; code-quality practices; unit/automated testing; system design fundamentals</t>
        </is>
      </c>
      <c r="AK286" s="66" t="inlineStr">
        <is>
          <t>Transition to leadership: people management &amp; delegation, mentoring/coaching, project ownership &amp; stakeholder management, prioritisation under ambiguity, presentation &amp; influence skills</t>
        </is>
      </c>
      <c r="AL286" s="66" t="n"/>
      <c r="AM286"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286" s="19"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AO286" s="19" t="inlineStr">
        <is>
          <t>1. Complete rendering for FS and AR
2. Learn end to end MBRS
3. Development for webform Integration
4.Rendering development for new taxonomy
5.Batch services development for new taxonomy</t>
        </is>
      </c>
      <c r="AP286" s="19" t="n"/>
      <c r="AQ286" s="19" t="n"/>
    </row>
    <row r="287" ht="80" customHeight="1">
      <c r="A287" s="117" t="inlineStr">
        <is>
          <t>◂ Back</t>
        </is>
      </c>
      <c r="B287" s="17" t="inlineStr">
        <is>
          <t>Mapped</t>
        </is>
      </c>
      <c r="C287" s="59" t="inlineStr">
        <is>
          <t>iFile</t>
        </is>
      </c>
      <c r="D287" s="17" t="inlineStr">
        <is>
          <t>IRIS1653</t>
        </is>
      </c>
      <c r="E287" s="17" t="inlineStr">
        <is>
          <t>Sarvesh Yadav</t>
        </is>
      </c>
      <c r="F287" s="17" t="inlineStr">
        <is>
          <t>Technology</t>
        </is>
      </c>
      <c r="G287" s="17" t="inlineStr">
        <is>
          <t>Senior Software Engineer</t>
        </is>
      </c>
      <c r="H287" s="17" t="inlineStr">
        <is>
          <t>Employee</t>
        </is>
      </c>
      <c r="I287" s="17" t="inlineStr">
        <is>
          <t>Active</t>
        </is>
      </c>
      <c r="J287" s="118" t="n">
        <v>42921</v>
      </c>
      <c r="K287" s="17" t="inlineStr">
        <is>
          <t>Brij Kishor Singh</t>
        </is>
      </c>
      <c r="L287" s="17" t="inlineStr">
        <is>
          <t>Remote - Mumbai</t>
        </is>
      </c>
      <c r="M287" s="67" t="inlineStr">
        <is>
          <t>5 years, 7 months, 0 days</t>
        </is>
      </c>
      <c r="N287" s="68" t="inlineStr">
        <is>
          <t>9 years, 1 months, 20 days</t>
        </is>
      </c>
      <c r="O287" s="68" t="inlineStr">
        <is>
          <t>14 years, 6 months, 15 days</t>
        </is>
      </c>
      <c r="P287" s="68" t="inlineStr">
        <is>
          <t>MCA</t>
        </is>
      </c>
      <c r="Q287" s="68" t="inlineStr">
        <is>
          <t>Java</t>
        </is>
      </c>
      <c r="R287" s="82" t="n">
        <v>17</v>
      </c>
      <c r="S287" s="83" t="n"/>
      <c r="T287" s="83" t="n"/>
      <c r="U287" s="83" t="n"/>
      <c r="V287" s="83" t="n"/>
      <c r="W287" s="83" t="n"/>
      <c r="X287" s="83" t="inlineStr">
        <is>
          <t>Complexity &amp; Expertise: B1: Lists solution design, complex issue resolution and production issues on Java/Oracle stack; no system named → moved up 0.5
Autonomy &amp; Decision: B2: Decides task prioritisation, task allocation, technical approach and code review outcomes → moved up 0.5
Accountability &amp; Impact: B1: own survey / KRA answers · summarised by the rater; not quoted → moved up 0.5
Leadership &amp; Strategy: B1: Calls self team lead with team management and code reviews; 0 reports in HR data → moved up 0.5</t>
        </is>
      </c>
      <c r="Y287" s="65" t="n">
        <v>2</v>
      </c>
      <c r="Z287" s="66" t="n">
        <v>2</v>
      </c>
      <c r="AA287" s="66" t="inlineStr">
        <is>
          <t>Low</t>
        </is>
      </c>
      <c r="AB287" s="66" t="inlineStr">
        <is>
          <t>Performance Risk</t>
        </is>
      </c>
      <c r="AC287" s="66" t="n"/>
      <c r="AD287" s="66" t="n"/>
      <c r="AE287" s="66" t="n"/>
      <c r="AF287" s="66" t="n"/>
      <c r="AG287" s="119" t="n">
        <v>46204</v>
      </c>
      <c r="AH287" s="66" t="inlineStr">
        <is>
          <t>Lead Software Engineer · review – mgr scope + tenure</t>
        </is>
      </c>
      <c r="AI287" s="66" t="inlineStr">
        <is>
          <t>Yes</t>
        </is>
      </c>
      <c r="AJ287" s="66" t="inlineStr">
        <is>
          <t>Advanced Java; secure coding &amp; code-quality practices; unit/automated testing; system design fundamentals | People management: goal-setting &amp; feedback, 1:1 coaching, performance conversations</t>
        </is>
      </c>
      <c r="AK287" s="66" t="inlineStr">
        <is>
          <t>Leadership development: strategic thinking, cross-functional influence, financial/business acumen, succession &amp; talent development, change management, executive communication</t>
        </is>
      </c>
      <c r="AL287" s="66" t="n"/>
      <c r="AM287"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287" s="19"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AO287" s="19" t="inlineStr">
        <is>
          <t>1. Project Delivery &amp; Execution	
2. Application Performance &amp; Reliability	
3. Production Support
4. Team Mentoring &amp; Collaboration	
5. Documentation &amp; Compliance</t>
        </is>
      </c>
      <c r="AP287" s="19" t="n"/>
      <c r="AQ287" s="19" t="n"/>
    </row>
    <row r="288" ht="80" customHeight="1">
      <c r="A288" s="117" t="inlineStr">
        <is>
          <t>◂ Back</t>
        </is>
      </c>
      <c r="B288" s="17" t="inlineStr">
        <is>
          <t>Mapped</t>
        </is>
      </c>
      <c r="C288" s="59" t="inlineStr">
        <is>
          <t>iFile</t>
        </is>
      </c>
      <c r="D288" s="17" t="inlineStr">
        <is>
          <t>IRIS1667</t>
        </is>
      </c>
      <c r="E288" s="17" t="inlineStr">
        <is>
          <t>Arun Kumar</t>
        </is>
      </c>
      <c r="F288" s="17" t="inlineStr">
        <is>
          <t>Technology</t>
        </is>
      </c>
      <c r="G288" s="17" t="inlineStr">
        <is>
          <t>Senior Software Engineer</t>
        </is>
      </c>
      <c r="H288" s="17" t="inlineStr">
        <is>
          <t>Employee</t>
        </is>
      </c>
      <c r="I288" s="17" t="inlineStr">
        <is>
          <t>Active</t>
        </is>
      </c>
      <c r="J288" s="118" t="n">
        <v>43011</v>
      </c>
      <c r="K288" s="17" t="inlineStr">
        <is>
          <t>Brij Kishor Singh</t>
        </is>
      </c>
      <c r="L288" s="17" t="inlineStr">
        <is>
          <t>Remote- Outside Mumbai</t>
        </is>
      </c>
      <c r="M288" s="67" t="inlineStr">
        <is>
          <t>3 years, 3 months, 0 days</t>
        </is>
      </c>
      <c r="N288" s="68" t="inlineStr">
        <is>
          <t>8 years, 10 months, 22 days</t>
        </is>
      </c>
      <c r="O288" s="68" t="inlineStr">
        <is>
          <t>11 years, 11 months, 17 days</t>
        </is>
      </c>
      <c r="P288" s="68" t="inlineStr">
        <is>
          <t>MCA</t>
        </is>
      </c>
      <c r="Q288" s="68" t="inlineStr">
        <is>
          <t>Java</t>
        </is>
      </c>
      <c r="R288" s="82" t="n">
        <v>20</v>
      </c>
      <c r="S288" s="83" t="n"/>
      <c r="T288" s="83" t="n"/>
      <c r="U288" s="83" t="n"/>
      <c r="V288" s="83" t="n"/>
      <c r="W288" s="83" t="n"/>
      <c r="X288" s="83" t="n"/>
      <c r="Y288" s="65" t="n">
        <v>4</v>
      </c>
      <c r="Z288" s="66" t="n">
        <v>4</v>
      </c>
      <c r="AA288" s="66" t="n"/>
      <c r="AB288" s="66" t="inlineStr">
        <is>
          <t>Trusted Professional</t>
        </is>
      </c>
      <c r="AC288" s="66" t="inlineStr">
        <is>
          <t>No</t>
        </is>
      </c>
      <c r="AD288" s="66" t="inlineStr">
        <is>
          <t>No</t>
        </is>
      </c>
      <c r="AE288" s="66" t="inlineStr">
        <is>
          <t>Yes</t>
        </is>
      </c>
      <c r="AF288" s="66" t="n"/>
      <c r="AG288" s="66" t="inlineStr">
        <is>
          <t>Pending</t>
        </is>
      </c>
      <c r="AH288" s="66" t="inlineStr">
        <is>
          <t>Senior Software Engineer</t>
        </is>
      </c>
      <c r="AI288" s="66" t="inlineStr">
        <is>
          <t>No</t>
        </is>
      </c>
      <c r="AJ288" s="66"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AK288" s="66" t="n"/>
      <c r="AL288" s="66" t="n"/>
      <c r="AM288"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88"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88" s="19"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AP288" s="19" t="n"/>
      <c r="AQ288" s="19" t="inlineStr">
        <is>
          <t>Need to improve communication</t>
        </is>
      </c>
    </row>
    <row r="289" ht="80" customHeight="1">
      <c r="A289" s="117" t="inlineStr">
        <is>
          <t>◂ Back</t>
        </is>
      </c>
      <c r="B289" s="17" t="inlineStr">
        <is>
          <t>Mapped</t>
        </is>
      </c>
      <c r="C289" s="59" t="inlineStr">
        <is>
          <t>iFile</t>
        </is>
      </c>
      <c r="D289" s="17" t="inlineStr">
        <is>
          <t>IRIS0217</t>
        </is>
      </c>
      <c r="E289" s="17" t="inlineStr">
        <is>
          <t>Hemant Trivedi</t>
        </is>
      </c>
      <c r="F289" s="17" t="inlineStr">
        <is>
          <t>Technology</t>
        </is>
      </c>
      <c r="G289" s="17" t="inlineStr">
        <is>
          <t>Technical Architect</t>
        </is>
      </c>
      <c r="H289" s="17" t="inlineStr">
        <is>
          <t>Employee</t>
        </is>
      </c>
      <c r="I289" s="17" t="inlineStr">
        <is>
          <t>Active</t>
        </is>
      </c>
      <c r="J289" s="118" t="n">
        <v>39667</v>
      </c>
      <c r="K289" s="17" t="inlineStr">
        <is>
          <t>Pradip Dey</t>
        </is>
      </c>
      <c r="L289" s="17" t="inlineStr">
        <is>
          <t>Work From Office - Turbhe</t>
        </is>
      </c>
      <c r="M289" s="67" t="inlineStr">
        <is>
          <t>1 years, 0 months, 0 days</t>
        </is>
      </c>
      <c r="N289" s="68" t="inlineStr">
        <is>
          <t>18 years, 0 months, 18 days</t>
        </is>
      </c>
      <c r="O289" s="68" t="inlineStr">
        <is>
          <t>18 years, 10 months, 13 days</t>
        </is>
      </c>
      <c r="P289" s="68" t="inlineStr">
        <is>
          <t>B.E</t>
        </is>
      </c>
      <c r="Q289" s="68" t="inlineStr">
        <is>
          <t>.NET MVC</t>
        </is>
      </c>
      <c r="R289" s="82" t="n">
        <v>20</v>
      </c>
      <c r="S289" s="83" t="n"/>
      <c r="T289" s="83" t="n"/>
      <c r="U289" s="83" t="n"/>
      <c r="V289" s="83" t="n"/>
      <c r="W289" s="83" t="n"/>
      <c r="X289" s="83" t="inlineStr">
        <is>
          <t>Complexity &amp; Expertise: B1: Coding, security testing, deployment automation and impact analysis across 5 projects; design claim is generic → moved down 0.5
Autonomy &amp; Decision: A3: Decides how to complete unclear requirements and own development; no team-level calls stated → moved down 0.5
Accountability &amp; Impact: B1: Answers for product/project releases via CI/CD; KRA names him SPOC for QSE account → moved down 0.5
Leadership &amp; Strategy: B1: KT to the team; 3 direct reports; KRA expects coaching and mentoring of the team → moved down 0.5</t>
        </is>
      </c>
      <c r="Y289" s="65" t="inlineStr">
        <is>
          <t>Meets Expectations</t>
        </is>
      </c>
      <c r="Z289" s="66" t="n">
        <v>4</v>
      </c>
      <c r="AA289" s="66" t="inlineStr">
        <is>
          <t>High</t>
        </is>
      </c>
      <c r="AB289" s="66" t="inlineStr">
        <is>
          <t>Trusted Professional</t>
        </is>
      </c>
      <c r="AC289" s="66" t="n"/>
      <c r="AD289" s="66" t="inlineStr">
        <is>
          <t>Y</t>
        </is>
      </c>
      <c r="AE289" s="66" t="inlineStr">
        <is>
          <t>Y</t>
        </is>
      </c>
      <c r="AF289" s="66" t="n"/>
      <c r="AG289" s="119" t="n">
        <v>45931</v>
      </c>
      <c r="AH289" s="66" t="inlineStr">
        <is>
          <t>Technical Architect</t>
        </is>
      </c>
      <c r="AI289" s="66" t="n"/>
      <c r="AJ289" s="66" t="inlineStr">
        <is>
          <t>Communications and Soft Skills</t>
        </is>
      </c>
      <c r="AK289" s="66" t="n"/>
      <c r="AL289" s="66" t="n"/>
      <c r="AM289" s="18"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AN289" s="19" t="inlineStr">
        <is>
          <t>QFCRA project completion
NOAH Roadmap completion</t>
        </is>
      </c>
      <c r="AO289" s="19" t="n"/>
      <c r="AP289" s="19" t="n"/>
      <c r="AQ289" s="19" t="inlineStr">
        <is>
          <t>Leadership development: strategic thinking, cross-functional influence, financial/business acumen, succession &amp; talent development, change management, executive communication</t>
        </is>
      </c>
    </row>
    <row r="290" ht="80" customHeight="1">
      <c r="A290" s="117" t="inlineStr">
        <is>
          <t>◂ Back</t>
        </is>
      </c>
      <c r="B290" s="17" t="inlineStr">
        <is>
          <t>Mapped</t>
        </is>
      </c>
      <c r="C290" s="59" t="inlineStr">
        <is>
          <t>iFile</t>
        </is>
      </c>
      <c r="D290" s="17" t="inlineStr">
        <is>
          <t>IRIS1150</t>
        </is>
      </c>
      <c r="E290" s="17" t="inlineStr">
        <is>
          <t>Pragati Raskar</t>
        </is>
      </c>
      <c r="F290" s="17" t="inlineStr">
        <is>
          <t>Technology</t>
        </is>
      </c>
      <c r="G290" s="17" t="inlineStr">
        <is>
          <t>Senior Software Engineer</t>
        </is>
      </c>
      <c r="H290" s="17" t="inlineStr">
        <is>
          <t>Employee</t>
        </is>
      </c>
      <c r="I290" s="17" t="inlineStr">
        <is>
          <t>Active</t>
        </is>
      </c>
      <c r="J290" s="118" t="n">
        <v>41071</v>
      </c>
      <c r="K290" s="17" t="inlineStr">
        <is>
          <t>Hemant Trivedi</t>
        </is>
      </c>
      <c r="L290" s="17" t="inlineStr">
        <is>
          <t>Hybrid</t>
        </is>
      </c>
      <c r="M290" s="67" t="inlineStr">
        <is>
          <t>2 years, 0 months, 0 days</t>
        </is>
      </c>
      <c r="N290" s="68" t="inlineStr">
        <is>
          <t>14 years, 2 months, 14 days</t>
        </is>
      </c>
      <c r="O290" s="68" t="inlineStr">
        <is>
          <t>16 years, 0 months, 9 days</t>
        </is>
      </c>
      <c r="P290" s="68" t="inlineStr">
        <is>
          <t>B.E</t>
        </is>
      </c>
      <c r="Q290" s="68" t="inlineStr">
        <is>
          <t>.NET MVC</t>
        </is>
      </c>
      <c r="R290" s="82" t="n">
        <v>20</v>
      </c>
      <c r="S290" s="83" t="n"/>
      <c r="T290" s="83" t="n"/>
      <c r="U290" s="83" t="n"/>
      <c r="V290" s="83" t="n"/>
      <c r="W290" s="83" t="n"/>
      <c r="X290" s="83" t="inlineStr">
        <is>
          <t>Complexity &amp; Expertise: A3: Design and implementation of webform/XBRL functionality in.NET and SQL; cites technical complexity → matches the start
Autonomy &amp; Decision: A2: Decides day-to-day technical implementation only → moved down 0.5
Accountability &amp; Impact: A3: own survey / KRA answers · summarised by the rater; not quoted → moved down 0.5
Leadership &amp; Strategy: B1: Lists team management and training as main duties; has 3 reports → matches the start</t>
        </is>
      </c>
      <c r="Y290" s="65" t="n">
        <v>4</v>
      </c>
      <c r="Z290" s="66" t="n">
        <v>4</v>
      </c>
      <c r="AA290" s="66" t="inlineStr">
        <is>
          <t>High</t>
        </is>
      </c>
      <c r="AB290" s="66" t="inlineStr">
        <is>
          <t>Trusted Professional</t>
        </is>
      </c>
      <c r="AC290" s="66" t="inlineStr">
        <is>
          <t>Yes</t>
        </is>
      </c>
      <c r="AD290" s="66" t="inlineStr">
        <is>
          <t>Yes</t>
        </is>
      </c>
      <c r="AE290" s="66" t="inlineStr">
        <is>
          <t>Yes</t>
        </is>
      </c>
      <c r="AF290" s="66" t="inlineStr">
        <is>
          <t>NO</t>
        </is>
      </c>
      <c r="AG290" s="119" t="n">
        <v>46203</v>
      </c>
      <c r="AH290" s="66" t="inlineStr">
        <is>
          <t>Lead Software Engineer · review – mgr scope + tenure</t>
        </is>
      </c>
      <c r="AI290" s="66" t="inlineStr">
        <is>
          <t>NO COMMENT</t>
        </is>
      </c>
      <c r="AJ290" s="66" t="inlineStr">
        <is>
          <t>Advanced .NET MVC; secure coding &amp; code-quality practices; unit/automated testing; system design fundamentals | People management: goal-setting &amp; feedback, 1:1 coaching, performance conversations</t>
        </is>
      </c>
      <c r="AK290" s="66" t="inlineStr">
        <is>
          <t>Leadership development: strategic thinking, cross-functional influence, financial/business acumen, succession &amp; talent development, change management, executive communication</t>
        </is>
      </c>
      <c r="AL290" s="66" t="n"/>
      <c r="AM290"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290" s="19"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AO290" s="19" t="inlineStr">
        <is>
          <t>.NET Tasks, XBRL Tasks, Aiusage, Document Tasks, Requirement Analyis Tasks</t>
        </is>
      </c>
      <c r="AP290" s="19" t="n"/>
      <c r="AQ290" s="19" t="inlineStr">
        <is>
          <t>NO</t>
        </is>
      </c>
    </row>
    <row r="291" ht="80" customHeight="1">
      <c r="A291" s="117" t="inlineStr">
        <is>
          <t>◂ Back</t>
        </is>
      </c>
      <c r="B291" s="17" t="inlineStr">
        <is>
          <t>Mapped</t>
        </is>
      </c>
      <c r="C291" s="59" t="inlineStr">
        <is>
          <t>iFile</t>
        </is>
      </c>
      <c r="D291" s="17" t="inlineStr">
        <is>
          <t>IRIS2186</t>
        </is>
      </c>
      <c r="E291" s="17" t="inlineStr">
        <is>
          <t>Harshal Chaudhari</t>
        </is>
      </c>
      <c r="F291" s="17" t="inlineStr">
        <is>
          <t>Technology</t>
        </is>
      </c>
      <c r="G291" s="17" t="inlineStr">
        <is>
          <t>Junior Software Engineer</t>
        </is>
      </c>
      <c r="H291" s="17" t="inlineStr">
        <is>
          <t>Employee</t>
        </is>
      </c>
      <c r="I291" s="17" t="inlineStr">
        <is>
          <t>Active</t>
        </is>
      </c>
      <c r="J291" s="118" t="n">
        <v>45180</v>
      </c>
      <c r="K291" s="17" t="inlineStr">
        <is>
          <t>Pragati Raskar</t>
        </is>
      </c>
      <c r="L291" s="17" t="inlineStr">
        <is>
          <t>Hybrid</t>
        </is>
      </c>
      <c r="M291" s="67" t="inlineStr">
        <is>
          <t>0 years, 0 months, 0 days</t>
        </is>
      </c>
      <c r="N291" s="68" t="inlineStr">
        <is>
          <t>2 years, 11 months, 14 days</t>
        </is>
      </c>
      <c r="O291" s="68" t="inlineStr">
        <is>
          <t>2 years, 9 months, 9 days</t>
        </is>
      </c>
      <c r="P291" s="68" t="inlineStr">
        <is>
          <t>PG-DAC</t>
        </is>
      </c>
      <c r="Q291" s="68" t="inlineStr">
        <is>
          <t>.NET MVC</t>
        </is>
      </c>
      <c r="R291" s="82" t="n">
        <v>20</v>
      </c>
      <c r="S291" s="83" t="n"/>
      <c r="T291" s="83" t="n"/>
      <c r="U291" s="83" t="n"/>
      <c r="V291" s="83" t="n"/>
      <c r="W291" s="83" t="n"/>
      <c r="X291" s="83" t="inlineStr">
        <is>
          <t>Complexity &amp; Expertise: A2: own survey / KRA answers · summarised by the rater; not quoted → matches the start
Autonomy &amp; Decision: A2: Decides technical approach analysis on assigned work → matches the start
Accountability &amp; Impact: A2: own survey / KRA answers · summarised by the rater; not quoted → matches the start
Leadership &amp; Strategy: A1: No guidance of others described → matches the start</t>
        </is>
      </c>
      <c r="Y291" s="65" t="n">
        <v>4</v>
      </c>
      <c r="Z291" s="66" t="n">
        <v>4</v>
      </c>
      <c r="AA291" s="66" t="inlineStr">
        <is>
          <t>Medium</t>
        </is>
      </c>
      <c r="AB291" s="66" t="inlineStr">
        <is>
          <t>Emerging Talent</t>
        </is>
      </c>
      <c r="AC291" s="66" t="inlineStr">
        <is>
          <t>Yes</t>
        </is>
      </c>
      <c r="AD291" s="66" t="inlineStr">
        <is>
          <t>Yes</t>
        </is>
      </c>
      <c r="AE291" s="66" t="inlineStr">
        <is>
          <t>Yes</t>
        </is>
      </c>
      <c r="AF291" s="66" t="inlineStr">
        <is>
          <t>NO</t>
        </is>
      </c>
      <c r="AG291" s="119" t="n">
        <v>46203</v>
      </c>
      <c r="AH291" s="66" t="inlineStr">
        <is>
          <t>Junior Software Engineer</t>
        </is>
      </c>
      <c r="AI291" s="66" t="inlineStr">
        <is>
          <t>NO COMMENT</t>
        </is>
      </c>
      <c r="AJ291" s="66" t="inlineStr">
        <is>
          <t>Advanced .NET MVC; secure coding &amp; code-quality practices; unit/automated testing; system design fundamentals</t>
        </is>
      </c>
      <c r="AK291" s="66" t="inlineStr">
        <is>
          <t>Transition to leadership: people management &amp; delegation, mentoring/coaching, project ownership &amp; stakeholder management, prioritisation under ambiguity, presentation &amp; influence skills</t>
        </is>
      </c>
      <c r="AL291" s="66" t="n"/>
      <c r="AM291"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91"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91" s="19" t="inlineStr">
        <is>
          <t>.NET Tasks, XBRL Tasks, Aiusage, Document Tasks, Requirement Analyis Tasks</t>
        </is>
      </c>
      <c r="AP291" s="19" t="n"/>
      <c r="AQ291" s="19" t="inlineStr">
        <is>
          <t>NO</t>
        </is>
      </c>
    </row>
    <row r="292" ht="80" customHeight="1">
      <c r="A292" s="117" t="inlineStr">
        <is>
          <t>◂ Back</t>
        </is>
      </c>
      <c r="B292" s="17" t="inlineStr">
        <is>
          <t>Mapped</t>
        </is>
      </c>
      <c r="C292" s="59" t="inlineStr">
        <is>
          <t>iFile</t>
        </is>
      </c>
      <c r="D292" s="17" t="inlineStr">
        <is>
          <t>IRIS1945</t>
        </is>
      </c>
      <c r="E292" s="17" t="inlineStr">
        <is>
          <t>Priyadarshini Naidu</t>
        </is>
      </c>
      <c r="F292" s="17" t="inlineStr">
        <is>
          <t>Technology</t>
        </is>
      </c>
      <c r="G292" s="17" t="inlineStr">
        <is>
          <t>Software Engineer</t>
        </is>
      </c>
      <c r="H292" s="17" t="inlineStr">
        <is>
          <t>Employee</t>
        </is>
      </c>
      <c r="I292" s="17" t="inlineStr">
        <is>
          <t>Active</t>
        </is>
      </c>
      <c r="J292" s="118" t="n">
        <v>44424</v>
      </c>
      <c r="K292" s="17" t="inlineStr">
        <is>
          <t>Pragati Raskar</t>
        </is>
      </c>
      <c r="L292" s="17" t="inlineStr">
        <is>
          <t>Hybrid</t>
        </is>
      </c>
      <c r="M292" s="67" t="inlineStr">
        <is>
          <t>2 years, 0 months, 0 days</t>
        </is>
      </c>
      <c r="N292" s="68" t="inlineStr">
        <is>
          <t>5 years, 0 months, 9 days</t>
        </is>
      </c>
      <c r="O292" s="68" t="inlineStr">
        <is>
          <t>6 years, 10 months, 4 days</t>
        </is>
      </c>
      <c r="P292" s="68" t="inlineStr">
        <is>
          <t>BCA</t>
        </is>
      </c>
      <c r="Q292" s="68" t="inlineStr">
        <is>
          <t>.NET MVC</t>
        </is>
      </c>
      <c r="R292" s="82" t="n">
        <v>20</v>
      </c>
      <c r="S292" s="83" t="n"/>
      <c r="T292" s="83" t="n"/>
      <c r="U292" s="83" t="n"/>
      <c r="V292" s="83" t="n"/>
      <c r="W292" s="83" t="n"/>
      <c r="X292" s="83" t="inlineStr">
        <is>
          <t>Complexity &amp; Expertise: A2: Desktop application development, REST API integration and support fixes; work described only in general terms → matches the start
Autonomy &amp; Decision: A2: Decides the bug-fix approach → matches the start
Accountability &amp; Impact: A2: Accountable for root-causing and fixing own issues; 'client delivery ownership' not tied to anything specific → matches the start
Leadership &amp; Strategy: A1: No guiding or leading described → matches the start</t>
        </is>
      </c>
      <c r="Y292" s="65" t="n">
        <v>4</v>
      </c>
      <c r="Z292" s="66" t="n">
        <v>4</v>
      </c>
      <c r="AA292" s="66" t="inlineStr">
        <is>
          <t>High</t>
        </is>
      </c>
      <c r="AB292" s="66" t="inlineStr">
        <is>
          <t>Emerging Talent</t>
        </is>
      </c>
      <c r="AC292" s="66" t="inlineStr">
        <is>
          <t>Yes</t>
        </is>
      </c>
      <c r="AD292" s="66" t="inlineStr">
        <is>
          <t>Yes</t>
        </is>
      </c>
      <c r="AE292" s="66" t="inlineStr">
        <is>
          <t>Yes</t>
        </is>
      </c>
      <c r="AF292" s="66" t="inlineStr">
        <is>
          <t>NO</t>
        </is>
      </c>
      <c r="AG292" s="119" t="n">
        <v>46203</v>
      </c>
      <c r="AH292" s="66" t="inlineStr">
        <is>
          <t>Senior Software Engineer · review – experience supports senior band</t>
        </is>
      </c>
      <c r="AI292" s="66" t="inlineStr">
        <is>
          <t>NO COMMENT</t>
        </is>
      </c>
      <c r="AJ292" s="66" t="inlineStr">
        <is>
          <t>Advanced .NET MVC; secure coding &amp; code-quality practices; unit/automated testing; system design fundamentals</t>
        </is>
      </c>
      <c r="AK292" s="66" t="inlineStr">
        <is>
          <t>Transition to leadership: people management &amp; delegation, mentoring/coaching, project ownership &amp; stakeholder management, prioritisation under ambiguity, presentation &amp; influence skills</t>
        </is>
      </c>
      <c r="AL292" s="66" t="n"/>
      <c r="AM292"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92"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92" s="19" t="inlineStr">
        <is>
          <t>.NET Tasks, XBRL Tasks, Aiusage, Document Tasks, Requirement Analyis Tasks</t>
        </is>
      </c>
      <c r="AP292" s="19" t="n"/>
      <c r="AQ292" s="19" t="inlineStr">
        <is>
          <t>NO</t>
        </is>
      </c>
    </row>
    <row r="293" ht="80" customHeight="1">
      <c r="A293" s="117" t="inlineStr">
        <is>
          <t>◂ Back</t>
        </is>
      </c>
      <c r="B293" s="17" t="inlineStr">
        <is>
          <t>Mapped</t>
        </is>
      </c>
      <c r="C293" s="59" t="inlineStr">
        <is>
          <t>iFile</t>
        </is>
      </c>
      <c r="D293" s="17" t="inlineStr">
        <is>
          <t>IRIS2030</t>
        </is>
      </c>
      <c r="E293" s="17" t="inlineStr">
        <is>
          <t>Ritesh Gadekar</t>
        </is>
      </c>
      <c r="F293" s="17" t="inlineStr">
        <is>
          <t>Technology</t>
        </is>
      </c>
      <c r="G293" s="17" t="inlineStr">
        <is>
          <t>Software Engineer</t>
        </is>
      </c>
      <c r="H293" s="17" t="inlineStr">
        <is>
          <t>Employee</t>
        </is>
      </c>
      <c r="I293" s="17" t="inlineStr">
        <is>
          <t>Active</t>
        </is>
      </c>
      <c r="J293" s="118" t="n">
        <v>44735</v>
      </c>
      <c r="K293" s="17" t="inlineStr">
        <is>
          <t>Pragati Raskar</t>
        </is>
      </c>
      <c r="L293" s="17" t="inlineStr">
        <is>
          <t>Remote - Mumbai</t>
        </is>
      </c>
      <c r="M293" s="67" t="inlineStr">
        <is>
          <t>0 years, 0 months, 0 days</t>
        </is>
      </c>
      <c r="N293" s="68" t="inlineStr">
        <is>
          <t>4 years, 2 months, 2 days</t>
        </is>
      </c>
      <c r="O293" s="68" t="inlineStr">
        <is>
          <t>3 years, 11 months, 28 days</t>
        </is>
      </c>
      <c r="P293" s="68" t="inlineStr">
        <is>
          <t>MSc</t>
        </is>
      </c>
      <c r="Q293" s="68" t="inlineStr">
        <is>
          <t>.NET MVC</t>
        </is>
      </c>
      <c r="R293" s="82" t="n">
        <v>20</v>
      </c>
      <c r="S293" s="83" t="n"/>
      <c r="T293" s="83" t="n"/>
      <c r="U293" s="83" t="n"/>
      <c r="V293" s="83" t="n"/>
      <c r="W293" s="83" t="n"/>
      <c r="X293" s="83" t="n"/>
      <c r="Y293" s="65" t="n">
        <v>4</v>
      </c>
      <c r="Z293" s="66" t="n">
        <v>4</v>
      </c>
      <c r="AA293" s="66" t="inlineStr">
        <is>
          <t>High</t>
        </is>
      </c>
      <c r="AB293" s="66" t="inlineStr">
        <is>
          <t>Trusted Professional</t>
        </is>
      </c>
      <c r="AC293" s="66" t="inlineStr">
        <is>
          <t>Yes</t>
        </is>
      </c>
      <c r="AD293" s="66" t="inlineStr">
        <is>
          <t>Yes</t>
        </is>
      </c>
      <c r="AE293" s="66" t="inlineStr">
        <is>
          <t>Yes</t>
        </is>
      </c>
      <c r="AF293" s="66" t="inlineStr">
        <is>
          <t>NO</t>
        </is>
      </c>
      <c r="AG293" s="119" t="n">
        <v>46203</v>
      </c>
      <c r="AH293" s="66" t="inlineStr">
        <is>
          <t>Software Engineer</t>
        </is>
      </c>
      <c r="AI293" s="66" t="inlineStr">
        <is>
          <t>NO COMMENT</t>
        </is>
      </c>
      <c r="AJ293" s="66" t="inlineStr">
        <is>
          <t>Advanced .NET MVC; secure coding &amp; code-quality practices; unit/automated testing; system design fundamentals</t>
        </is>
      </c>
      <c r="AK293" s="66" t="inlineStr">
        <is>
          <t>Transition to leadership: people management &amp; delegation, mentoring/coaching, project ownership &amp; stakeholder management, prioritisation under ambiguity, presentation &amp; influence skills</t>
        </is>
      </c>
      <c r="AL293" s="66" t="n"/>
      <c r="AM293"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93"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93" s="19" t="inlineStr">
        <is>
          <t>.NET Tasks, XBRL Tasks, Aiusage, Document Tasks, Requirement Analyis Tasks</t>
        </is>
      </c>
      <c r="AP293" s="19" t="n"/>
      <c r="AQ293" s="19" t="inlineStr">
        <is>
          <t>NO</t>
        </is>
      </c>
    </row>
    <row r="294" ht="80" customHeight="1">
      <c r="A294" s="117" t="inlineStr">
        <is>
          <t>◂ Back</t>
        </is>
      </c>
      <c r="B294" s="17" t="inlineStr">
        <is>
          <t>Mapped</t>
        </is>
      </c>
      <c r="C294" s="59" t="inlineStr">
        <is>
          <t>iFile</t>
        </is>
      </c>
      <c r="D294" s="17" t="inlineStr">
        <is>
          <t>IRIS2162</t>
        </is>
      </c>
      <c r="E294" s="17" t="inlineStr">
        <is>
          <t>Vikash Gupta</t>
        </is>
      </c>
      <c r="F294" s="17" t="inlineStr">
        <is>
          <t>Technology</t>
        </is>
      </c>
      <c r="G294" s="17" t="inlineStr">
        <is>
          <t>Senior Software Engineer</t>
        </is>
      </c>
      <c r="H294" s="17" t="inlineStr">
        <is>
          <t>Employee</t>
        </is>
      </c>
      <c r="I294" s="17" t="inlineStr">
        <is>
          <t>Active</t>
        </is>
      </c>
      <c r="J294" s="118" t="n">
        <v>45133</v>
      </c>
      <c r="K294" s="17" t="inlineStr">
        <is>
          <t>Hemant Trivedi</t>
        </is>
      </c>
      <c r="L294" s="17" t="inlineStr">
        <is>
          <t>Hybrid</t>
        </is>
      </c>
      <c r="M294" s="67" t="inlineStr">
        <is>
          <t>12 years, 0 months, 0 days</t>
        </is>
      </c>
      <c r="N294" s="68" t="inlineStr">
        <is>
          <t>3 years, 0 months, 30 days</t>
        </is>
      </c>
      <c r="O294" s="68" t="inlineStr">
        <is>
          <t>14 years, 10 months, 25 days</t>
        </is>
      </c>
      <c r="P294" s="68" t="inlineStr">
        <is>
          <t>MCA</t>
        </is>
      </c>
      <c r="Q294" s="68" t="inlineStr">
        <is>
          <t>.NET MVC + Angular</t>
        </is>
      </c>
      <c r="R294" s="82" t="n">
        <v>20</v>
      </c>
      <c r="S294" s="83" t="n"/>
      <c r="T294" s="83" t="n"/>
      <c r="U294" s="83" t="n"/>
      <c r="V294" s="83" t="n"/>
      <c r="W294" s="83" t="n"/>
      <c r="X294" s="83" t="n"/>
      <c r="Y294" s="65" t="n">
        <v>4</v>
      </c>
      <c r="Z294" s="66" t="n">
        <v>4</v>
      </c>
      <c r="AA294" s="66" t="inlineStr">
        <is>
          <t>High</t>
        </is>
      </c>
      <c r="AB294" s="66" t="inlineStr">
        <is>
          <t>Trusted Professional</t>
        </is>
      </c>
      <c r="AC294" s="66" t="inlineStr">
        <is>
          <t>Yes</t>
        </is>
      </c>
      <c r="AD294" s="66" t="inlineStr">
        <is>
          <t>Yes</t>
        </is>
      </c>
      <c r="AE294" s="66" t="inlineStr">
        <is>
          <t>Yes</t>
        </is>
      </c>
      <c r="AF294" s="66" t="inlineStr">
        <is>
          <t>NO</t>
        </is>
      </c>
      <c r="AG294" s="119" t="n">
        <v>46203</v>
      </c>
      <c r="AH294" s="66" t="inlineStr">
        <is>
          <t>Senior Software Engineer</t>
        </is>
      </c>
      <c r="AI294" s="66" t="inlineStr">
        <is>
          <t>NO COMMENT</t>
        </is>
      </c>
      <c r="AJ294" s="66" t="inlineStr">
        <is>
          <t>Advanced .NET MVC + Angular; secure coding &amp; code-quality practices; unit/automated testing; system design fundamentals</t>
        </is>
      </c>
      <c r="AK294" s="66" t="inlineStr">
        <is>
          <t>Transition to leadership: people management &amp; delegation, mentoring/coaching, project ownership &amp; stakeholder management, prioritisation under ambiguity, presentation &amp; influence skills</t>
        </is>
      </c>
      <c r="AL294" s="66" t="n"/>
      <c r="AM29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94"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94" s="19" t="inlineStr">
        <is>
          <t>.NET Tasks, XBRL Tasks, Aiusage, Document Tasks, Requirement Analyis Tasks</t>
        </is>
      </c>
      <c r="AP294" s="19" t="n"/>
      <c r="AQ294" s="19" t="inlineStr">
        <is>
          <t>NO</t>
        </is>
      </c>
    </row>
    <row r="295" ht="80" customHeight="1">
      <c r="A295" s="117" t="inlineStr">
        <is>
          <t>◂ Back</t>
        </is>
      </c>
      <c r="B295" s="17" t="inlineStr">
        <is>
          <t>Mapped</t>
        </is>
      </c>
      <c r="C295" s="59" t="inlineStr">
        <is>
          <t>iFile</t>
        </is>
      </c>
      <c r="D295" s="17" t="inlineStr">
        <is>
          <t>IRIS2299</t>
        </is>
      </c>
      <c r="E295" s="17" t="inlineStr">
        <is>
          <t>Mukesh Babulal Suthar</t>
        </is>
      </c>
      <c r="F295" s="17" t="inlineStr">
        <is>
          <t>Technology</t>
        </is>
      </c>
      <c r="G295" s="17" t="inlineStr">
        <is>
          <t>Senior Software Engineer</t>
        </is>
      </c>
      <c r="H295" s="17" t="inlineStr">
        <is>
          <t>Employee</t>
        </is>
      </c>
      <c r="I295" s="17" t="inlineStr">
        <is>
          <t>Active</t>
        </is>
      </c>
      <c r="J295" s="118" t="n">
        <v>45512</v>
      </c>
      <c r="K295" s="17" t="inlineStr">
        <is>
          <t>Hemant Trivedi</t>
        </is>
      </c>
      <c r="L295" s="17" t="inlineStr">
        <is>
          <t>Hybrid</t>
        </is>
      </c>
      <c r="M295" s="67" t="inlineStr">
        <is>
          <t>9 years, 0 months, 0 days</t>
        </is>
      </c>
      <c r="N295" s="68" t="inlineStr">
        <is>
          <t>2 years, 0 months, 17 days</t>
        </is>
      </c>
      <c r="O295" s="68" t="inlineStr">
        <is>
          <t>10 years, 10 months, 12 days</t>
        </is>
      </c>
      <c r="P295" s="68" t="inlineStr">
        <is>
          <t>B.E</t>
        </is>
      </c>
      <c r="Q295" s="68" t="inlineStr">
        <is>
          <t>.NET MVC</t>
        </is>
      </c>
      <c r="R295" s="82" t="n">
        <v>20</v>
      </c>
      <c r="S295" s="83" t="n"/>
      <c r="T295" s="83" t="n"/>
      <c r="U295" s="83" t="n"/>
      <c r="V295" s="83" t="n"/>
      <c r="W295" s="83" t="n"/>
      <c r="X295" s="83" t="inlineStr">
        <is>
          <t>Complexity &amp; Expertise: A2: Feature development, fixes and code deployment; no harder cases described → moved down 0.5
Autonomy &amp; Decision: A2: Decides fixes and development on own tasks → moved down 0.5
Accountability &amp; Impact: A2: own survey / KRA answers · summarised by the rater; not quoted → moved down 0.5
Leadership &amp; Strategy: A1: No guiding or reviewing of others described → moved down 0.5</t>
        </is>
      </c>
      <c r="Y295" s="65" t="n">
        <v>4</v>
      </c>
      <c r="Z295" s="66" t="n">
        <v>4</v>
      </c>
      <c r="AA295" s="66" t="inlineStr">
        <is>
          <t>High</t>
        </is>
      </c>
      <c r="AB295" s="66" t="inlineStr">
        <is>
          <t>Trusted Professional</t>
        </is>
      </c>
      <c r="AC295" s="66" t="inlineStr">
        <is>
          <t>Yes</t>
        </is>
      </c>
      <c r="AD295" s="66" t="inlineStr">
        <is>
          <t>Yes</t>
        </is>
      </c>
      <c r="AE295" s="66" t="inlineStr">
        <is>
          <t>Yes</t>
        </is>
      </c>
      <c r="AF295" s="66" t="inlineStr">
        <is>
          <t>NO</t>
        </is>
      </c>
      <c r="AG295" s="119" t="n">
        <v>46203</v>
      </c>
      <c r="AH295" s="66" t="inlineStr">
        <is>
          <t>Senior Software Engineer</t>
        </is>
      </c>
      <c r="AI295" s="66" t="inlineStr">
        <is>
          <t>NO COMMENT</t>
        </is>
      </c>
      <c r="AJ295" s="66" t="inlineStr">
        <is>
          <t>Advanced .NET MVC; secure coding &amp; code-quality practices; unit/automated testing; system design fundamentals</t>
        </is>
      </c>
      <c r="AK295" s="66" t="inlineStr">
        <is>
          <t>Transition to leadership: people management &amp; delegation, mentoring/coaching, project ownership &amp; stakeholder management, prioritisation under ambiguity, presentation &amp; influence skills</t>
        </is>
      </c>
      <c r="AL295" s="66" t="n"/>
      <c r="AM29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9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295" s="19" t="inlineStr">
        <is>
          <t>.NET Tasks, XBRL Tasks, Aiusage, Document Tasks, Requirement Analyis Tasks</t>
        </is>
      </c>
      <c r="AP295" s="19" t="n"/>
      <c r="AQ295" s="19" t="inlineStr">
        <is>
          <t>NO</t>
        </is>
      </c>
    </row>
    <row r="296" ht="80" customHeight="1">
      <c r="A296" s="117" t="inlineStr">
        <is>
          <t>◂ Back</t>
        </is>
      </c>
      <c r="B296" s="17" t="inlineStr">
        <is>
          <t>Mapped</t>
        </is>
      </c>
      <c r="C296" s="59" t="inlineStr">
        <is>
          <t>iFile</t>
        </is>
      </c>
      <c r="D296" s="17" t="inlineStr">
        <is>
          <t>IRIS1712</t>
        </is>
      </c>
      <c r="E296" s="17" t="inlineStr">
        <is>
          <t>Izharuddin Shaikh</t>
        </is>
      </c>
      <c r="F296" s="17" t="inlineStr">
        <is>
          <t>Technology</t>
        </is>
      </c>
      <c r="G296" s="17" t="inlineStr">
        <is>
          <t>Program Manager</t>
        </is>
      </c>
      <c r="H296" s="17" t="inlineStr">
        <is>
          <t>Employee</t>
        </is>
      </c>
      <c r="I296" s="17" t="inlineStr">
        <is>
          <t>Active</t>
        </is>
      </c>
      <c r="J296" s="118" t="n">
        <v>43188</v>
      </c>
      <c r="K296" s="17" t="inlineStr">
        <is>
          <t>Pradip Dey</t>
        </is>
      </c>
      <c r="L296" s="17" t="inlineStr">
        <is>
          <t>Hybrid</t>
        </is>
      </c>
      <c r="M296" s="67" t="inlineStr">
        <is>
          <t>12 years, 1 months, 0 days</t>
        </is>
      </c>
      <c r="N296" s="68" t="inlineStr">
        <is>
          <t>8 years, 4 months, 27 days</t>
        </is>
      </c>
      <c r="O296" s="68" t="inlineStr">
        <is>
          <t>20 years, 3 months, 22 days</t>
        </is>
      </c>
      <c r="P296" s="68" t="inlineStr">
        <is>
          <t>MBA</t>
        </is>
      </c>
      <c r="Q296" s="68" t="inlineStr">
        <is>
          <t>Project Management</t>
        </is>
      </c>
      <c r="R296" s="82" t="n">
        <v>20</v>
      </c>
      <c r="S296" s="83" t="n"/>
      <c r="T296" s="83" t="n"/>
      <c r="U296" s="83" t="n"/>
      <c r="V296" s="83" t="n"/>
      <c r="W296" s="83" t="n"/>
      <c r="X296" s="83" t="inlineStr">
        <is>
          <t>Complexity &amp; Expertise: B1: Defines product requirements, backlog priorities and solution from business needs; uses software architecture knowledge → moved down 0.5
Autonomy &amp; Decision: B2: Decides product expectations and backlog priorities; accepts delivery → moved down 0.5
Accountability &amp; Impact: B2: Solution meeting business requirements; manager note adds DynaForm roadmap and Qatar GTA project → moved down 0.5
Leadership &amp; Strategy: B1: 5 direct reports; survey itself describes no people leadership → moved down 0.5</t>
        </is>
      </c>
      <c r="Y296" s="65" t="inlineStr">
        <is>
          <t>Outstanding</t>
        </is>
      </c>
      <c r="Z296" s="66" t="n">
        <v>4</v>
      </c>
      <c r="AA296" s="66" t="inlineStr">
        <is>
          <t>High</t>
        </is>
      </c>
      <c r="AB296" s="66" t="inlineStr">
        <is>
          <t>High Impact / Growth Talent</t>
        </is>
      </c>
      <c r="AC296" s="66" t="n"/>
      <c r="AD296" s="66" t="inlineStr">
        <is>
          <t>Y</t>
        </is>
      </c>
      <c r="AE296" s="66" t="inlineStr">
        <is>
          <t>Y</t>
        </is>
      </c>
      <c r="AF296" s="66" t="n"/>
      <c r="AG296" s="119" t="n">
        <v>45931</v>
      </c>
      <c r="AH296" s="66" t="inlineStr">
        <is>
          <t>Program Manager</t>
        </is>
      </c>
      <c r="AI296" s="66" t="n"/>
      <c r="AJ296" s="66" t="inlineStr">
        <is>
          <t>TOGAF, Tax Domain</t>
        </is>
      </c>
      <c r="AK296" s="66" t="n"/>
      <c r="AL296" s="66" t="n"/>
      <c r="AM296" s="18"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AN296" s="19" t="inlineStr">
        <is>
          <t>DynaForm product release
Process improvements
Initiate TOGAF Certification and AI training
Complete GTA implementation Phase 1
Digital way of working and measurement of metrics through the tools</t>
        </is>
      </c>
      <c r="AO296" s="19" t="n"/>
      <c r="AP296" s="19" t="n"/>
      <c r="AQ296" s="19" t="inlineStr">
        <is>
          <t>IRIS Instant - MBRS</t>
        </is>
      </c>
    </row>
    <row r="297" ht="80" customHeight="1">
      <c r="A297" s="117" t="inlineStr">
        <is>
          <t>◂ Back</t>
        </is>
      </c>
      <c r="B297" s="17" t="inlineStr">
        <is>
          <t>Mapped</t>
        </is>
      </c>
      <c r="C297" s="59" t="inlineStr">
        <is>
          <t>iFile</t>
        </is>
      </c>
      <c r="D297" s="17" t="inlineStr">
        <is>
          <t>IRIS2118</t>
        </is>
      </c>
      <c r="E297" s="17" t="inlineStr">
        <is>
          <t>Kimaya Mundlye</t>
        </is>
      </c>
      <c r="F297" s="17" t="inlineStr">
        <is>
          <t>Technology</t>
        </is>
      </c>
      <c r="G297" s="17" t="inlineStr">
        <is>
          <t>Project Lead</t>
        </is>
      </c>
      <c r="H297" s="17" t="inlineStr">
        <is>
          <t>Employee</t>
        </is>
      </c>
      <c r="I297" s="17" t="inlineStr">
        <is>
          <t>Active</t>
        </is>
      </c>
      <c r="J297" s="118" t="n">
        <v>45033</v>
      </c>
      <c r="K297" s="17" t="inlineStr">
        <is>
          <t>Izharuddin Shaikh</t>
        </is>
      </c>
      <c r="L297" s="17" t="inlineStr">
        <is>
          <t>Hybrid</t>
        </is>
      </c>
      <c r="M297" s="67" t="inlineStr">
        <is>
          <t>14 years, 9 months, 0 days</t>
        </is>
      </c>
      <c r="N297" s="68" t="inlineStr">
        <is>
          <t>3 years, 4 months, 8 days</t>
        </is>
      </c>
      <c r="O297" s="68" t="inlineStr">
        <is>
          <t>17 years, 11 months, 3 days</t>
        </is>
      </c>
      <c r="P297" s="68" t="inlineStr">
        <is>
          <t>BA</t>
        </is>
      </c>
      <c r="Q297" s="68" t="inlineStr">
        <is>
          <t>Project Management</t>
        </is>
      </c>
      <c r="R297" s="82" t="n">
        <v>19</v>
      </c>
      <c r="S297" s="83" t="n"/>
      <c r="T297" s="83" t="n"/>
      <c r="U297" s="83" t="n"/>
      <c r="V297" s="83" t="n"/>
      <c r="W297" s="83" t="n"/>
      <c r="X297" s="83" t="inlineStr">
        <is>
          <t>Complexity &amp; Expertise: B1: End-to-end project management of SDMX product for high-risk client; requirement and product analysis → matches the start
Autonomy &amp; Decision: B2: Decides resource allocation for the project → matches the start
Accountability &amp; Impact: B2: Accountable for all project activities, including requirement approval → moved down 0.5
Leadership &amp; Strategy: B2: 6 direct reports; allocates resources and manages the project team → moved down 0.5</t>
        </is>
      </c>
      <c r="Y297" s="65" t="n">
        <v>5</v>
      </c>
      <c r="Z297" s="66" t="n">
        <v>5</v>
      </c>
      <c r="AA297" s="66" t="inlineStr">
        <is>
          <t>High</t>
        </is>
      </c>
      <c r="AB297" s="66" t="inlineStr">
        <is>
          <t>Future Leader</t>
        </is>
      </c>
      <c r="AC297" s="66" t="n"/>
      <c r="AD297" s="66" t="n"/>
      <c r="AE297" s="66" t="n"/>
      <c r="AF297" s="66" t="n"/>
      <c r="AG297" s="66" t="n"/>
      <c r="AH297" s="66" t="inlineStr">
        <is>
          <t>Project Manager</t>
        </is>
      </c>
      <c r="AI297" s="66" t="n"/>
      <c r="AJ297" s="66" t="inlineStr">
        <is>
          <t>Agile/Scrum &amp; PMP fundamentals; risk &amp; stakeholder management; estimation; reporting/governance tools | People management: goal-setting &amp; feedback, 1:1 coaching, performance conversations</t>
        </is>
      </c>
      <c r="AK297" s="66" t="inlineStr">
        <is>
          <t>Leadership development: strategic thinking, cross-functional influence, financial/business acumen, succession &amp; talent development, change management, executive communication</t>
        </is>
      </c>
      <c r="AL297" s="66" t="n"/>
      <c r="AM297" s="18"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AN297" s="19"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AO297" s="19" t="n"/>
      <c r="AP297" s="19" t="n"/>
      <c r="AQ297" s="19" t="n"/>
    </row>
    <row r="298" ht="80" customHeight="1">
      <c r="A298" s="117" t="inlineStr">
        <is>
          <t>◂ Back</t>
        </is>
      </c>
      <c r="B298" s="17" t="inlineStr">
        <is>
          <t>Mapped</t>
        </is>
      </c>
      <c r="C298" s="59" t="inlineStr">
        <is>
          <t>iFile</t>
        </is>
      </c>
      <c r="D298" s="17" t="inlineStr">
        <is>
          <t>IRIS1817</t>
        </is>
      </c>
      <c r="E298" s="17" t="inlineStr">
        <is>
          <t>Arpit Pagaria</t>
        </is>
      </c>
      <c r="F298" s="17" t="inlineStr">
        <is>
          <t>Technology</t>
        </is>
      </c>
      <c r="G298" s="17" t="inlineStr">
        <is>
          <t>Tech Lead</t>
        </is>
      </c>
      <c r="H298" s="17" t="inlineStr">
        <is>
          <t>Employee</t>
        </is>
      </c>
      <c r="I298" s="17" t="inlineStr">
        <is>
          <t>Active</t>
        </is>
      </c>
      <c r="J298" s="118" t="n">
        <v>43773</v>
      </c>
      <c r="K298" s="17" t="inlineStr">
        <is>
          <t>Kimaya Mundlye</t>
        </is>
      </c>
      <c r="L298" s="17" t="inlineStr">
        <is>
          <t>Remote- Outside Mumbai</t>
        </is>
      </c>
      <c r="M298" s="67" t="inlineStr">
        <is>
          <t>8 years, 4 months, 0 days</t>
        </is>
      </c>
      <c r="N298" s="68" t="inlineStr">
        <is>
          <t>6 years, 9 months, 21 days</t>
        </is>
      </c>
      <c r="O298" s="68" t="inlineStr">
        <is>
          <t>14 years, 11 months, 16 days</t>
        </is>
      </c>
      <c r="P298" s="68" t="inlineStr">
        <is>
          <t>B.Tech</t>
        </is>
      </c>
      <c r="Q298" s="68" t="inlineStr">
        <is>
          <t>Java</t>
        </is>
      </c>
      <c r="R298" s="82" t="n">
        <v>20</v>
      </c>
      <c r="S298" s="83" t="n"/>
      <c r="T298" s="83" t="n"/>
      <c r="U298" s="83" t="n"/>
      <c r="V298" s="83" t="n"/>
      <c r="W298" s="83" t="n"/>
      <c r="X298" s="83" t="inlineStr">
        <is>
          <t>Complexity &amp; Expertise: B1: Solution design, system architecture and code review listed generically; no specific system or problem named → moved down 0.5
Autonomy &amp; Decision: B1: Prioritises tasks, reviews code and resolves issues for the team → moved down 0.5
Accountability &amp; Impact: B1: Accountable for on-time software delivery and outcomes of a three-person team → moved down 0.5
Leadership &amp; Strategy: B1: Hands-on lead of three direct reports: team guidance and code review → matches the start</t>
        </is>
      </c>
      <c r="Y298" s="65" t="n">
        <v>5</v>
      </c>
      <c r="Z298" s="66" t="n">
        <v>5</v>
      </c>
      <c r="AA298" s="66" t="inlineStr">
        <is>
          <t>High</t>
        </is>
      </c>
      <c r="AB298" s="66" t="inlineStr">
        <is>
          <t>Future Leader</t>
        </is>
      </c>
      <c r="AC298" s="66" t="n"/>
      <c r="AD298" s="66" t="n"/>
      <c r="AE298" s="66" t="n"/>
      <c r="AF298" s="66" t="inlineStr">
        <is>
          <t>Sidhharth</t>
        </is>
      </c>
      <c r="AG298" s="66" t="n"/>
      <c r="AH298" s="66" t="inlineStr">
        <is>
          <t>Tech Lead</t>
        </is>
      </c>
      <c r="AI298" s="66" t="inlineStr">
        <is>
          <t>Potential to work as solution architect</t>
        </is>
      </c>
      <c r="AJ298" s="66" t="inlineStr">
        <is>
          <t>Advanced Java; secure coding &amp; code-quality practices; unit/automated testing; system design fundamentals | People management: goal-setting &amp; feedback, 1:1 coaching, performance conversations</t>
        </is>
      </c>
      <c r="AK298" s="66" t="inlineStr">
        <is>
          <t>Leadership development: strategic thinking, cross-functional influence, financial/business acumen, succession &amp; talent development, change management, executive communication</t>
        </is>
      </c>
      <c r="AL298" s="66" t="n"/>
      <c r="AM298"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298" s="19" t="inlineStr">
        <is>
          <t>Q1: Deliver team release roadmap on schedule: &gt;=90% of committed releases on time - Yes Mostly
Q1: Keep team sprint velocity stable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AO298" s="19" t="n"/>
      <c r="AP298" s="19" t="n"/>
      <c r="AQ298" s="19" t="n"/>
    </row>
    <row r="299" ht="80" customHeight="1">
      <c r="A299" s="117" t="inlineStr">
        <is>
          <t>◂ Back</t>
        </is>
      </c>
      <c r="B299" s="17" t="inlineStr">
        <is>
          <t>Mapped</t>
        </is>
      </c>
      <c r="C299" s="59" t="inlineStr">
        <is>
          <t>iFile</t>
        </is>
      </c>
      <c r="D299" s="17" t="inlineStr">
        <is>
          <t>IRIS2501</t>
        </is>
      </c>
      <c r="E299" s="17" t="inlineStr">
        <is>
          <t>Abhishek Kadam</t>
        </is>
      </c>
      <c r="F299" s="17" t="inlineStr">
        <is>
          <t>Technology</t>
        </is>
      </c>
      <c r="G299" s="17" t="inlineStr">
        <is>
          <t>Software Engineer</t>
        </is>
      </c>
      <c r="H299" s="17" t="inlineStr">
        <is>
          <t>Employee</t>
        </is>
      </c>
      <c r="I299" s="17" t="inlineStr">
        <is>
          <t>Active</t>
        </is>
      </c>
      <c r="J299" s="118" t="n">
        <v>46104</v>
      </c>
      <c r="K299" s="17" t="inlineStr">
        <is>
          <t>Arpit Pagaria</t>
        </is>
      </c>
      <c r="L299" s="17" t="inlineStr">
        <is>
          <t>Work From Office - Turbhe</t>
        </is>
      </c>
      <c r="M299" s="67" t="inlineStr">
        <is>
          <t>2 years, 0 months, 0 days</t>
        </is>
      </c>
      <c r="N299" s="68" t="inlineStr">
        <is>
          <t>0 years, 5 months, 2 days</t>
        </is>
      </c>
      <c r="O299" s="68" t="inlineStr">
        <is>
          <t>2 years, 2 months, 28 days</t>
        </is>
      </c>
      <c r="P299" s="68" t="inlineStr">
        <is>
          <t>B.Tech</t>
        </is>
      </c>
      <c r="Q299" s="68" t="inlineStr">
        <is>
          <t>Java</t>
        </is>
      </c>
      <c r="R299" s="82" t="n">
        <v>20</v>
      </c>
      <c r="S299" s="83" t="n"/>
      <c r="T299" s="83" t="n"/>
      <c r="U299" s="83" t="n"/>
      <c r="V299" s="83" t="n"/>
      <c r="W299" s="83" t="n"/>
      <c r="X299" s="83" t="inlineStr">
        <is>
          <t>Complexity &amp; Expertise: A2: Develops and customises Java / Spring Boot backend features; fixes production issues in own modules → matches the start
Autonomy &amp; Decision: A2: Decides routine technical issues only → matches the start
Accountability &amp; Impact: A2: own survey / KRA answers · summarised by the rater; not quoted → matches the start
Leadership &amp; Strategy: A1: No guidance of others described → matches the start</t>
        </is>
      </c>
      <c r="Y299" s="65" t="n">
        <v>2</v>
      </c>
      <c r="Z299" s="66" t="n">
        <v>2</v>
      </c>
      <c r="AA299" s="66" t="inlineStr">
        <is>
          <t>Medium</t>
        </is>
      </c>
      <c r="AB299" s="66" t="inlineStr">
        <is>
          <t>Emerging Talent</t>
        </is>
      </c>
      <c r="AC299" s="66" t="n"/>
      <c r="AD299" s="66" t="n"/>
      <c r="AE299" s="66" t="n"/>
      <c r="AF299" s="66" t="n"/>
      <c r="AG299" s="66" t="n"/>
      <c r="AH299" s="66" t="inlineStr">
        <is>
          <t>Software Engineer</t>
        </is>
      </c>
      <c r="AI299" s="66" t="n"/>
      <c r="AJ299" s="66" t="inlineStr">
        <is>
          <t>Advanced Java; secure coding &amp; code-quality practices; unit/automated testing; system design fundamentals</t>
        </is>
      </c>
      <c r="AK299" s="66" t="inlineStr">
        <is>
          <t>Transition to leadership: people management &amp; delegation, mentoring/coaching, project ownership &amp; stakeholder management, prioritisation under ambiguity, presentation &amp; influence skills</t>
        </is>
      </c>
      <c r="AL299" s="66" t="n"/>
      <c r="AM299"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299"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AO299" s="19" t="n"/>
      <c r="AP299" s="19" t="n"/>
      <c r="AQ299" s="19" t="n"/>
    </row>
    <row r="300" ht="80" customHeight="1">
      <c r="A300" s="117" t="inlineStr">
        <is>
          <t>◂ Back</t>
        </is>
      </c>
      <c r="B300" s="17" t="inlineStr">
        <is>
          <t>Mapped</t>
        </is>
      </c>
      <c r="C300" s="59" t="inlineStr">
        <is>
          <t>iFile</t>
        </is>
      </c>
      <c r="D300" s="17" t="inlineStr">
        <is>
          <t>IRIS2074</t>
        </is>
      </c>
      <c r="E300" s="17" t="inlineStr">
        <is>
          <t>Govind Chidrawar</t>
        </is>
      </c>
      <c r="F300" s="17" t="inlineStr">
        <is>
          <t>Technology</t>
        </is>
      </c>
      <c r="G300" s="17" t="inlineStr">
        <is>
          <t>Senior Software Engineer</t>
        </is>
      </c>
      <c r="H300" s="17" t="inlineStr">
        <is>
          <t>Employee</t>
        </is>
      </c>
      <c r="I300" s="17" t="inlineStr">
        <is>
          <t>Active</t>
        </is>
      </c>
      <c r="J300" s="118" t="n">
        <v>44866</v>
      </c>
      <c r="K300" s="17" t="inlineStr">
        <is>
          <t>Arpit Pagaria</t>
        </is>
      </c>
      <c r="L300" s="17" t="inlineStr">
        <is>
          <t>Remote - Mumbai</t>
        </is>
      </c>
      <c r="M300" s="67" t="inlineStr">
        <is>
          <t>2 years, 2 months, 0 days</t>
        </is>
      </c>
      <c r="N300" s="68" t="inlineStr">
        <is>
          <t>3 years, 9 months, 24 days</t>
        </is>
      </c>
      <c r="O300" s="68" t="inlineStr">
        <is>
          <t>5 years, 9 months, 19 days</t>
        </is>
      </c>
      <c r="P300" s="68" t="inlineStr">
        <is>
          <t>B.E</t>
        </is>
      </c>
      <c r="Q300" s="68" t="inlineStr">
        <is>
          <t>Java</t>
        </is>
      </c>
      <c r="R300" s="82" t="n">
        <v>20</v>
      </c>
      <c r="S300" s="83" t="n"/>
      <c r="T300" s="83" t="n"/>
      <c r="U300" s="83" t="n"/>
      <c r="V300" s="83" t="n"/>
      <c r="W300" s="83" t="n"/>
      <c r="X300" s="83" t="inlineStr">
        <is>
          <t>Complexity &amp; Expertise: A3: Designs and builds features, investigates technical issues and reviews code within agreed scope → matches the start
Autonomy &amp; Decision: A3: Decides feature design, implementation approach and code structure; resolves implementation issues alone → matches the start
Accountability &amp; Impact: A2: Design, quality and timely delivery of the features personally owned → moved down 0.5
Leadership &amp; Strategy: A3: Reviewing code and guiding other developers are listed responsibilities → moved up 0.5</t>
        </is>
      </c>
      <c r="Y300" s="65" t="n">
        <v>3</v>
      </c>
      <c r="Z300" s="66" t="n">
        <v>4</v>
      </c>
      <c r="AA300" s="66" t="inlineStr">
        <is>
          <t>High</t>
        </is>
      </c>
      <c r="AB300" s="66" t="inlineStr">
        <is>
          <t>High Impact / Growth Talent</t>
        </is>
      </c>
      <c r="AC300" s="66" t="n"/>
      <c r="AD300" s="66" t="n"/>
      <c r="AE300" s="66" t="n"/>
      <c r="AF300" s="66" t="n"/>
      <c r="AG300" s="66" t="n"/>
      <c r="AH300" s="66" t="inlineStr">
        <is>
          <t>Senior Software Engineer</t>
        </is>
      </c>
      <c r="AI300" s="66" t="n"/>
      <c r="AJ300" s="66" t="inlineStr">
        <is>
          <t>Advanced Java; secure coding &amp; code-quality practices; unit/automated testing; system design fundamentals</t>
        </is>
      </c>
      <c r="AK300" s="66" t="inlineStr">
        <is>
          <t>Transition to leadership: people management &amp; delegation, mentoring/coaching, project ownership &amp; stakeholder management, prioritisation under ambiguity, presentation &amp; influence skills</t>
        </is>
      </c>
      <c r="AL300" s="66" t="n"/>
      <c r="AM300"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00" s="19"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AO300" s="19" t="n"/>
      <c r="AP300" s="19" t="n"/>
      <c r="AQ300" s="19" t="n"/>
    </row>
    <row r="301" ht="80" customHeight="1">
      <c r="A301" s="117" t="inlineStr">
        <is>
          <t>◂ Back</t>
        </is>
      </c>
      <c r="B301" s="17" t="inlineStr">
        <is>
          <t>Mapped</t>
        </is>
      </c>
      <c r="C301" s="59" t="inlineStr">
        <is>
          <t>iFile</t>
        </is>
      </c>
      <c r="D301" s="17" t="inlineStr">
        <is>
          <t>IRIS2058</t>
        </is>
      </c>
      <c r="E301" s="17" t="inlineStr">
        <is>
          <t>Siddharth Dhone</t>
        </is>
      </c>
      <c r="F301" s="17" t="inlineStr">
        <is>
          <t>Technology</t>
        </is>
      </c>
      <c r="G301" s="17" t="inlineStr">
        <is>
          <t>Senior Software Engineer</t>
        </is>
      </c>
      <c r="H301" s="17" t="inlineStr">
        <is>
          <t>Employee</t>
        </is>
      </c>
      <c r="I301" s="17" t="inlineStr">
        <is>
          <t>Active</t>
        </is>
      </c>
      <c r="J301" s="118" t="n">
        <v>44802</v>
      </c>
      <c r="K301" s="17" t="inlineStr">
        <is>
          <t>Arpit Pagaria</t>
        </is>
      </c>
      <c r="L301" s="17" t="inlineStr">
        <is>
          <t>Remote- Outside Mumbai</t>
        </is>
      </c>
      <c r="M301" s="67" t="inlineStr">
        <is>
          <t>3 years, 4 months, 0 days</t>
        </is>
      </c>
      <c r="N301" s="68" t="inlineStr">
        <is>
          <t>3 years, 11 months, 27 days</t>
        </is>
      </c>
      <c r="O301" s="68" t="inlineStr">
        <is>
          <t>7 years, 1 months, 22 days</t>
        </is>
      </c>
      <c r="P301" s="68" t="inlineStr">
        <is>
          <t>B.E</t>
        </is>
      </c>
      <c r="Q301" s="68" t="inlineStr">
        <is>
          <t>Java</t>
        </is>
      </c>
      <c r="R301" s="82" t="n">
        <v>20</v>
      </c>
      <c r="S301" s="83" t="n"/>
      <c r="T301" s="83" t="n"/>
      <c r="U301" s="83" t="n"/>
      <c r="V301" s="83" t="n"/>
      <c r="W301" s="83" t="n"/>
      <c r="X301" s="83" t="inlineStr">
        <is>
          <t>Complexity &amp; Expertise: A3: Develops Java 17 microservices features and builds POCs for product improvements → matches the start
Autonomy &amp; Decision: A2: Only independent decision cited is technical analysis → moved down 0.5
Accountability &amp; Impact: A2: Reliable features; product-decision and prioritisation claims are not tied to anything specific → moved down 0.5
Leadership &amp; Strategy: A1: Presents POCs to the team; no guiding or reviewing described → moved down 0.5</t>
        </is>
      </c>
      <c r="Y301" s="65" t="n">
        <v>4</v>
      </c>
      <c r="Z301" s="66" t="n">
        <v>4</v>
      </c>
      <c r="AA301" s="66" t="inlineStr">
        <is>
          <t>High</t>
        </is>
      </c>
      <c r="AB301" s="66" t="inlineStr">
        <is>
          <t>High Impact / Growth Talent</t>
        </is>
      </c>
      <c r="AC301" s="66" t="n"/>
      <c r="AD301" s="66" t="n"/>
      <c r="AE301" s="66" t="n"/>
      <c r="AF301" s="66" t="n"/>
      <c r="AG301" s="66" t="n"/>
      <c r="AH301" s="66" t="inlineStr">
        <is>
          <t>Senior Software Engineer</t>
        </is>
      </c>
      <c r="AI301" s="66" t="inlineStr">
        <is>
          <t>Can take responsibilities of Tech Lead. Strong technical skills</t>
        </is>
      </c>
      <c r="AJ301" s="66" t="inlineStr">
        <is>
          <t>Advanced Java; secure coding &amp; code-quality practices; unit/automated testing; system design fundamentals</t>
        </is>
      </c>
      <c r="AK301" s="66" t="inlineStr">
        <is>
          <t>Transition to leadership: people management &amp; delegation, mentoring/coaching, project ownership &amp; stakeholder management, prioritisation under ambiguity, presentation &amp; influence skills</t>
        </is>
      </c>
      <c r="AL301" s="66" t="n"/>
      <c r="AM301"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01" s="19"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AO301" s="19" t="n"/>
      <c r="AP301" s="19" t="n"/>
      <c r="AQ301" s="19" t="n"/>
    </row>
    <row r="302" ht="80" customHeight="1">
      <c r="A302" s="117" t="inlineStr">
        <is>
          <t>◂ Back</t>
        </is>
      </c>
      <c r="B302" s="17" t="inlineStr">
        <is>
          <t>Mapped</t>
        </is>
      </c>
      <c r="C302" s="59" t="inlineStr">
        <is>
          <t>iFile</t>
        </is>
      </c>
      <c r="D302" s="17" t="inlineStr">
        <is>
          <t>IRIS1833</t>
        </is>
      </c>
      <c r="E302" s="17" t="inlineStr">
        <is>
          <t>Shraddha Gawali</t>
        </is>
      </c>
      <c r="F302" s="17" t="inlineStr">
        <is>
          <t>Support</t>
        </is>
      </c>
      <c r="G302" s="17" t="inlineStr">
        <is>
          <t>Team Lead / Asst Manager</t>
        </is>
      </c>
      <c r="H302" s="17" t="inlineStr">
        <is>
          <t>Employee</t>
        </is>
      </c>
      <c r="I302" s="17" t="inlineStr">
        <is>
          <t>Active</t>
        </is>
      </c>
      <c r="J302" s="118" t="n">
        <v>43837</v>
      </c>
      <c r="K302" s="17" t="inlineStr">
        <is>
          <t>Kimaya Mundlye</t>
        </is>
      </c>
      <c r="L302" s="17" t="inlineStr">
        <is>
          <t>Hybrid</t>
        </is>
      </c>
      <c r="M302" s="67" t="inlineStr">
        <is>
          <t>0 years, 0 months, 0 days</t>
        </is>
      </c>
      <c r="N302" s="68" t="inlineStr">
        <is>
          <t>6 years, 7 months, 18 days</t>
        </is>
      </c>
      <c r="O302" s="68" t="inlineStr">
        <is>
          <t>6 years, 5 months, 13 days</t>
        </is>
      </c>
      <c r="P302" s="68" t="inlineStr">
        <is>
          <t>B.Com</t>
        </is>
      </c>
      <c r="Q302" s="68" t="inlineStr">
        <is>
          <t>Tech Support</t>
        </is>
      </c>
      <c r="R302" s="82" t="n">
        <v>20</v>
      </c>
      <c r="S302" s="83" t="n"/>
      <c r="T302" s="83" t="n"/>
      <c r="U302" s="83" t="n"/>
      <c r="V302" s="83" t="n"/>
      <c r="W302" s="83" t="n"/>
      <c r="X302" s="83" t="inlineStr">
        <is>
          <t>Complexity &amp; Expertise: A2: Ticket management on the IRP project using Faveo; issue analysis → moved down 0.5
Autonomy &amp; Decision: A2: No concrete decisions stated · 'ownership' only; routine ticket handling → moved down 0.5
Accountability &amp; Impact: A2: Ticket responses, including covering a colleague's tickets → moved down 0.5
Leadership &amp; Strategy: A1: No team leadership described; self-describes as client solution executive → moved down 0.5</t>
        </is>
      </c>
      <c r="Y302" s="65" t="n">
        <v>3</v>
      </c>
      <c r="Z302" s="66" t="n">
        <v>3</v>
      </c>
      <c r="AA302" s="66" t="inlineStr">
        <is>
          <t>Medium</t>
        </is>
      </c>
      <c r="AB302" s="66" t="inlineStr">
        <is>
          <t>Core Contributor</t>
        </is>
      </c>
      <c r="AC302" s="66" t="inlineStr">
        <is>
          <t>No</t>
        </is>
      </c>
      <c r="AD302" s="66" t="inlineStr">
        <is>
          <t>Yes</t>
        </is>
      </c>
      <c r="AE302" s="66" t="inlineStr">
        <is>
          <t>No</t>
        </is>
      </c>
      <c r="AF302" s="66" t="inlineStr">
        <is>
          <t>Sayed Ibrahim</t>
        </is>
      </c>
      <c r="AG302" s="119" t="n">
        <v>45870</v>
      </c>
      <c r="AH302" s="66" t="inlineStr">
        <is>
          <t>Technical Support Team Lead.</t>
        </is>
      </c>
      <c r="AI302" s="66" t="inlineStr">
        <is>
          <t>No</t>
        </is>
      </c>
      <c r="AJ302" s="66" t="inlineStr">
        <is>
          <t>Customer success methods; communication &amp; de-escalation; product/domain depth; ticketing &amp; SLA tools | People management: goal-setting &amp; feedback, 1:1 coaching, performance conversations</t>
        </is>
      </c>
      <c r="AK302" s="66" t="inlineStr">
        <is>
          <t>Leadership development: strategic thinking, cross-functional influence, financial/business acumen, succession &amp; talent development, change management, executive communication</t>
        </is>
      </c>
      <c r="AL302" s="66" t="n"/>
      <c r="AM302" s="18"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AN302" s="19" t="inlineStr">
        <is>
          <t>Q1: Keep team CSAT &gt;=4.2/5 and NPS trending positive
Q1: Ensure &gt;=95% team SLA adherence on resolution &amp; first response
Q1: Drive assigned-portfolio renewal/retention to &gt;=90%
Q1: Reduce repeat/escalated issues across team by &gt;=15%</t>
        </is>
      </c>
      <c r="AO302" s="19" t="inlineStr">
        <is>
          <t>1.To gain Domain Knowledge, 2. To complate Data Analyst Course, 3. To make process degitize, 4. To maximise use of AI, 5. To achive good communication skills.</t>
        </is>
      </c>
      <c r="AP302" s="19" t="n"/>
      <c r="AQ302" s="19" t="n"/>
    </row>
    <row r="303" ht="80" customHeight="1">
      <c r="A303" s="117" t="inlineStr">
        <is>
          <t>◂ Back</t>
        </is>
      </c>
      <c r="B303" s="17" t="inlineStr">
        <is>
          <t>Mapped</t>
        </is>
      </c>
      <c r="C303" s="59" t="inlineStr">
        <is>
          <t>iFile</t>
        </is>
      </c>
      <c r="D303" s="17" t="inlineStr">
        <is>
          <t>IRIS2046</t>
        </is>
      </c>
      <c r="E303" s="17" t="inlineStr">
        <is>
          <t>Bhagyashree Bauskar</t>
        </is>
      </c>
      <c r="F303" s="17" t="inlineStr">
        <is>
          <t>Support</t>
        </is>
      </c>
      <c r="G303" s="17" t="inlineStr">
        <is>
          <t>Client Solutions Executive</t>
        </is>
      </c>
      <c r="H303" s="17" t="inlineStr">
        <is>
          <t>Employee</t>
        </is>
      </c>
      <c r="I303" s="17" t="inlineStr">
        <is>
          <t>Active</t>
        </is>
      </c>
      <c r="J303" s="118" t="n">
        <v>44774</v>
      </c>
      <c r="K303" s="17" t="inlineStr">
        <is>
          <t>Kimaya Mundlye</t>
        </is>
      </c>
      <c r="L303" s="17" t="inlineStr">
        <is>
          <t>Hybrid</t>
        </is>
      </c>
      <c r="M303" s="67" t="inlineStr">
        <is>
          <t>1 years, 12 months, 0 days</t>
        </is>
      </c>
      <c r="N303" s="68" t="inlineStr">
        <is>
          <t>4 years, 0 months, 24 days</t>
        </is>
      </c>
      <c r="O303" s="68" t="inlineStr">
        <is>
          <t>5 years, 10 months, 19 days</t>
        </is>
      </c>
      <c r="P303" s="68" t="inlineStr">
        <is>
          <t>MBA</t>
        </is>
      </c>
      <c r="Q303" s="68" t="inlineStr">
        <is>
          <t>Tech Support</t>
        </is>
      </c>
      <c r="R303" s="82" t="n">
        <v>20</v>
      </c>
      <c r="S303" s="83" t="n"/>
      <c r="T303" s="83" t="n"/>
      <c r="U303" s="83" t="n"/>
      <c r="V303" s="83" t="n"/>
      <c r="W303" s="83" t="n"/>
      <c r="X303" s="83" t="inlineStr">
        <is>
          <t>Complexity &amp; Expertise: A3: Data modelling · CMS and item master creation, root-cause finding; manager cites EBR domain expertise → moved up 0.5
Autonomy &amp; Decision: A2: Decides only on resolving errors → matches the start
Accountability &amp; Impact: A2: CR returns and domain queries; errors mean rework and client delay → matches the start
Leadership &amp; Strategy: A2: Lists 'problem solving of team'; no formal guiding role → moved up 0.5</t>
        </is>
      </c>
      <c r="Y303" s="65" t="n">
        <v>5</v>
      </c>
      <c r="Z303" s="66" t="n">
        <v>5</v>
      </c>
      <c r="AA303" s="66" t="inlineStr">
        <is>
          <t>High</t>
        </is>
      </c>
      <c r="AB303" s="66" t="inlineStr">
        <is>
          <t>High Impact / Growth Talent</t>
        </is>
      </c>
      <c r="AC303" s="66" t="n"/>
      <c r="AD303" s="66" t="n"/>
      <c r="AE303" s="66" t="n"/>
      <c r="AF303" s="66" t="n"/>
      <c r="AG303" s="66" t="n"/>
      <c r="AH303" s="66" t="inlineStr">
        <is>
          <t>Client Solutions Executive</t>
        </is>
      </c>
      <c r="AI303" s="66" t="n"/>
      <c r="AJ303" s="66" t="inlineStr">
        <is>
          <t>Customer success methods; communication &amp; de-escalation; product/domain depth; ticketing &amp; SLA tools</t>
        </is>
      </c>
      <c r="AK303" s="66" t="inlineStr">
        <is>
          <t>Transition to leadership: people management &amp; delegation, mentoring/coaching, project ownership &amp; stakeholder management, prioritisation under ambiguity, presentation &amp; influence skills</t>
        </is>
      </c>
      <c r="AL303" s="66" t="n"/>
      <c r="AM303"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03" s="19"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AO303" s="19" t="n"/>
      <c r="AP303" s="19" t="n"/>
      <c r="AQ303" s="19" t="n"/>
    </row>
    <row r="304" ht="80" customHeight="1">
      <c r="A304" s="117" t="inlineStr">
        <is>
          <t>◂ Back</t>
        </is>
      </c>
      <c r="B304" s="17" t="inlineStr">
        <is>
          <t>Mapped</t>
        </is>
      </c>
      <c r="C304" s="59" t="inlineStr">
        <is>
          <t>iFile</t>
        </is>
      </c>
      <c r="D304" s="17" t="inlineStr">
        <is>
          <t>IRIS2047</t>
        </is>
      </c>
      <c r="E304" s="17" t="inlineStr">
        <is>
          <t>Dipeeka Yewale</t>
        </is>
      </c>
      <c r="F304" s="17" t="inlineStr">
        <is>
          <t>Support</t>
        </is>
      </c>
      <c r="G304" s="17" t="inlineStr">
        <is>
          <t>Client Solutions Executive</t>
        </is>
      </c>
      <c r="H304" s="17" t="inlineStr">
        <is>
          <t>Employee</t>
        </is>
      </c>
      <c r="I304" s="17" t="inlineStr">
        <is>
          <t>Active</t>
        </is>
      </c>
      <c r="J304" s="118" t="n">
        <v>44774</v>
      </c>
      <c r="K304" s="17" t="inlineStr">
        <is>
          <t>Kimaya Mundlye</t>
        </is>
      </c>
      <c r="L304" s="17" t="inlineStr">
        <is>
          <t>Remote - Mumbai</t>
        </is>
      </c>
      <c r="M304" s="67" t="inlineStr">
        <is>
          <t>0 years, 0 months, 0 days</t>
        </is>
      </c>
      <c r="N304" s="68" t="inlineStr">
        <is>
          <t>4 years, 0 months, 24 days</t>
        </is>
      </c>
      <c r="O304" s="68" t="inlineStr">
        <is>
          <t>3 years, 10 months, 19 days</t>
        </is>
      </c>
      <c r="P304" s="68" t="inlineStr">
        <is>
          <t>B.Com</t>
        </is>
      </c>
      <c r="Q304" s="68" t="inlineStr">
        <is>
          <t>Tech Support</t>
        </is>
      </c>
      <c r="R304" s="82" t="n">
        <v>19</v>
      </c>
      <c r="S304" s="83" t="n"/>
      <c r="T304" s="83" t="n"/>
      <c r="U304" s="83" t="n"/>
      <c r="V304" s="83" t="n"/>
      <c r="W304" s="83" t="n"/>
      <c r="X304" s="83" t="inlineStr">
        <is>
          <t>Complexity &amp; Expertise: A2: Implements assigned CMS changes for client change requests and verifies DQ issues → matches the start
Autonomy &amp; Decision: A2: Decides only on resolving DQ issues → matches the start
Accountability &amp; Impact: A2: Assigned changes implemented accurately and tested; mistakes create rework → matches the start
Leadership &amp; Strategy: A1: Mentions team coordination only; no guidance described → matches the start</t>
        </is>
      </c>
      <c r="Y304" s="65" t="n">
        <v>3</v>
      </c>
      <c r="Z304" s="66" t="n">
        <v>3</v>
      </c>
      <c r="AA304" s="66" t="inlineStr">
        <is>
          <t>Medium</t>
        </is>
      </c>
      <c r="AB304" s="66" t="inlineStr">
        <is>
          <t>Core Contributor</t>
        </is>
      </c>
      <c r="AC304" s="66" t="n"/>
      <c r="AD304" s="66" t="n"/>
      <c r="AE304" s="66" t="n"/>
      <c r="AF304" s="66" t="n"/>
      <c r="AG304" s="66" t="n"/>
      <c r="AH304" s="66" t="inlineStr">
        <is>
          <t>Client Solutions Executive</t>
        </is>
      </c>
      <c r="AI304" s="66" t="n"/>
      <c r="AJ304" s="66" t="inlineStr">
        <is>
          <t>Customer success methods; communication &amp; de-escalation; product/domain depth; ticketing &amp; SLA tools</t>
        </is>
      </c>
      <c r="AK304" s="66" t="inlineStr">
        <is>
          <t>Transition to leadership: people management &amp; delegation, mentoring/coaching, project ownership &amp; stakeholder management, prioritisation under ambiguity, presentation &amp; influence skills</t>
        </is>
      </c>
      <c r="AL304" s="66" t="n"/>
      <c r="AM304"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04" s="19"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AO304" s="19" t="n"/>
      <c r="AP304" s="19" t="n"/>
      <c r="AQ304" s="19" t="n"/>
    </row>
    <row r="305" ht="80" customHeight="1">
      <c r="A305" s="117" t="inlineStr">
        <is>
          <t>◂ Back</t>
        </is>
      </c>
      <c r="B305" s="17" t="inlineStr">
        <is>
          <t>Mapped</t>
        </is>
      </c>
      <c r="C305" s="59" t="inlineStr">
        <is>
          <t>iFile</t>
        </is>
      </c>
      <c r="D305" s="17" t="inlineStr">
        <is>
          <t>IRIS1931</t>
        </is>
      </c>
      <c r="E305" s="17" t="inlineStr">
        <is>
          <t>Manohar Golbane</t>
        </is>
      </c>
      <c r="F305" s="17" t="inlineStr">
        <is>
          <t>Support</t>
        </is>
      </c>
      <c r="G305" s="17" t="inlineStr">
        <is>
          <t>Analyst</t>
        </is>
      </c>
      <c r="H305" s="17" t="inlineStr">
        <is>
          <t>Employee</t>
        </is>
      </c>
      <c r="I305" s="17" t="inlineStr">
        <is>
          <t>Active</t>
        </is>
      </c>
      <c r="J305" s="118" t="n">
        <v>44393</v>
      </c>
      <c r="K305" s="17" t="inlineStr">
        <is>
          <t>Kimaya Mundlye</t>
        </is>
      </c>
      <c r="L305" s="17" t="inlineStr">
        <is>
          <t>Client Side</t>
        </is>
      </c>
      <c r="M305" s="67" t="inlineStr">
        <is>
          <t>8 years, 5 months, 0 days</t>
        </is>
      </c>
      <c r="N305" s="68" t="inlineStr">
        <is>
          <t>5 years, 1 months, 9 days</t>
        </is>
      </c>
      <c r="O305" s="68" t="inlineStr">
        <is>
          <t>13 years, 4 months, 4 days</t>
        </is>
      </c>
      <c r="P305" s="68" t="inlineStr">
        <is>
          <t>B.Com</t>
        </is>
      </c>
      <c r="Q305" s="68" t="inlineStr">
        <is>
          <t>Tech Support</t>
        </is>
      </c>
      <c r="R305" s="82" t="n">
        <v>20</v>
      </c>
      <c r="S305" s="83" t="n"/>
      <c r="T305" s="83" t="n"/>
      <c r="U305" s="83" t="n"/>
      <c r="V305" s="83" t="n"/>
      <c r="W305" s="83" t="n"/>
      <c r="X305" s="83" t="inlineStr">
        <is>
          <t>Complexity &amp; Expertise: A3: own survey / KRA answers · summarised by the rater; not quoted → moved up 0.5
Autonomy &amp; Decision: A2: Decides only on returns testing; coordinates with TCS and ReBIT teams → matches the start
Accountability &amp; Impact: A3: Tests returns before release; answerable for client-side issues after testing → moved up 0.5
Leadership &amp; Strategy: A1: No guidance of others described → matches the start</t>
        </is>
      </c>
      <c r="Y305" s="65" t="n">
        <v>4</v>
      </c>
      <c r="Z305" s="66" t="n">
        <v>4</v>
      </c>
      <c r="AA305" s="66" t="inlineStr">
        <is>
          <t>High</t>
        </is>
      </c>
      <c r="AB305" s="66" t="inlineStr">
        <is>
          <t>High Impact / Growth Talent</t>
        </is>
      </c>
      <c r="AC305" s="66" t="n"/>
      <c r="AD305" s="66" t="n"/>
      <c r="AE305" s="66" t="n"/>
      <c r="AF305" s="66" t="n"/>
      <c r="AG305" s="66" t="n"/>
      <c r="AH305" s="66" t="inlineStr">
        <is>
          <t>Analyst</t>
        </is>
      </c>
      <c r="AI305" s="66" t="inlineStr">
        <is>
          <t>Additional reponsiblity of QA Role</t>
        </is>
      </c>
      <c r="AJ305" s="66" t="inlineStr">
        <is>
          <t>Customer success methods; communication &amp; de-escalation; product/domain depth; ticketing &amp; SLA tools</t>
        </is>
      </c>
      <c r="AK305" s="66" t="inlineStr">
        <is>
          <t>Transition to leadership: people management &amp; delegation, mentoring/coaching, project ownership &amp; stakeholder management, prioritisation under ambiguity, presentation &amp; influence skills</t>
        </is>
      </c>
      <c r="AL305" s="66" t="n"/>
      <c r="AM305"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05" s="19"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AO305" s="19" t="n"/>
      <c r="AP305" s="19" t="n"/>
      <c r="AQ305" s="19" t="n"/>
    </row>
    <row r="306" ht="80" customHeight="1">
      <c r="A306" s="117" t="inlineStr">
        <is>
          <t>◂ Back</t>
        </is>
      </c>
      <c r="B306" s="17" t="inlineStr">
        <is>
          <t>Mapped</t>
        </is>
      </c>
      <c r="C306" s="59" t="inlineStr">
        <is>
          <t>iFile</t>
        </is>
      </c>
      <c r="D306" s="17" t="inlineStr">
        <is>
          <t>IRIS2203</t>
        </is>
      </c>
      <c r="E306" s="17" t="inlineStr">
        <is>
          <t>Prajakta Mandhare</t>
        </is>
      </c>
      <c r="F306" s="17" t="inlineStr">
        <is>
          <t>Support</t>
        </is>
      </c>
      <c r="G306" s="17" t="inlineStr">
        <is>
          <t>Client Solutions Executive</t>
        </is>
      </c>
      <c r="H306" s="17" t="inlineStr">
        <is>
          <t>Employee</t>
        </is>
      </c>
      <c r="I306" s="17" t="inlineStr">
        <is>
          <t>Active</t>
        </is>
      </c>
      <c r="J306" s="118" t="n">
        <v>45231</v>
      </c>
      <c r="K306" s="17" t="inlineStr">
        <is>
          <t>Kimaya Mundlye</t>
        </is>
      </c>
      <c r="L306" s="17" t="inlineStr">
        <is>
          <t>Remote- Outside Mumbai</t>
        </is>
      </c>
      <c r="M306" s="67" t="inlineStr">
        <is>
          <t>4 years, 3 months, 0 days</t>
        </is>
      </c>
      <c r="N306" s="68" t="inlineStr">
        <is>
          <t>2 years, 9 months, 24 days</t>
        </is>
      </c>
      <c r="O306" s="68" t="inlineStr">
        <is>
          <t>6 years, 10 months, 19 days</t>
        </is>
      </c>
      <c r="P306" s="68" t="inlineStr">
        <is>
          <t>B.Com</t>
        </is>
      </c>
      <c r="Q306" s="68" t="inlineStr">
        <is>
          <t>Tech Support</t>
        </is>
      </c>
      <c r="R306" s="82" t="n">
        <v>20</v>
      </c>
      <c r="S306" s="83" t="n"/>
      <c r="T306" s="83" t="n"/>
      <c r="U306" s="83" t="n"/>
      <c r="V306" s="83" t="n"/>
      <c r="W306" s="83" t="n"/>
      <c r="X306" s="83" t="inlineStr">
        <is>
          <t>Complexity &amp; Expertise: A2: Creates and executes test cases; handles queries, escalating unresolved technical issues → matches the start
Autonomy &amp; Decision: A2: Resolves validation errors; escalates to technical team when basic checks fail → matches the start
Accountability &amp; Impact: A2: Correctness of own resolutions and test results; wrong resolution leads to escalation → matches the start
Leadership &amp; Strategy: A1: No guidance of others described → matches the start</t>
        </is>
      </c>
      <c r="Y306" s="65" t="n">
        <v>3</v>
      </c>
      <c r="Z306" s="66" t="n">
        <v>3</v>
      </c>
      <c r="AA306" s="66" t="inlineStr">
        <is>
          <t>High</t>
        </is>
      </c>
      <c r="AB306" s="66" t="inlineStr">
        <is>
          <t>Emerging Talent</t>
        </is>
      </c>
      <c r="AC306" s="66" t="n"/>
      <c r="AD306" s="66" t="n"/>
      <c r="AE306" s="66" t="n"/>
      <c r="AF306" s="66" t="n"/>
      <c r="AG306" s="66" t="n"/>
      <c r="AH306" s="66" t="inlineStr">
        <is>
          <t>Client Solutions Executive</t>
        </is>
      </c>
      <c r="AI306" s="66" t="n"/>
      <c r="AJ306" s="66" t="inlineStr">
        <is>
          <t>Customer success methods; communication &amp; de-escalation; product/domain depth; ticketing &amp; SLA tools</t>
        </is>
      </c>
      <c r="AK306" s="66" t="inlineStr">
        <is>
          <t>Transition to leadership: people management &amp; delegation, mentoring/coaching, project ownership &amp; stakeholder management, prioritisation under ambiguity, presentation &amp; influence skills</t>
        </is>
      </c>
      <c r="AL306" s="66" t="n"/>
      <c r="AM306"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06" s="19"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AO306" s="19" t="n"/>
      <c r="AP306" s="19" t="n"/>
      <c r="AQ306" s="19" t="n"/>
    </row>
    <row r="307" ht="80" customHeight="1">
      <c r="A307" s="117" t="inlineStr">
        <is>
          <t>◂ Back</t>
        </is>
      </c>
      <c r="B307" s="17" t="inlineStr">
        <is>
          <t>Mapped</t>
        </is>
      </c>
      <c r="C307" s="59" t="inlineStr">
        <is>
          <t>iFile</t>
        </is>
      </c>
      <c r="D307" s="17" t="inlineStr">
        <is>
          <t>IRIS2521</t>
        </is>
      </c>
      <c r="E307" s="17" t="inlineStr">
        <is>
          <t>Prasad Gavhane</t>
        </is>
      </c>
      <c r="F307" s="17" t="inlineStr">
        <is>
          <t>Technology</t>
        </is>
      </c>
      <c r="G307" s="17" t="inlineStr">
        <is>
          <t>Lead Software Engineer</t>
        </is>
      </c>
      <c r="H307" s="17" t="inlineStr">
        <is>
          <t>Employee</t>
        </is>
      </c>
      <c r="I307" s="17" t="inlineStr">
        <is>
          <t>Active</t>
        </is>
      </c>
      <c r="J307" s="118" t="n">
        <v>46128</v>
      </c>
      <c r="K307" s="17" t="inlineStr">
        <is>
          <t>Izharuddin Shaikh</t>
        </is>
      </c>
      <c r="L307" s="17" t="inlineStr">
        <is>
          <t>Work From Office - Turbhe</t>
        </is>
      </c>
      <c r="M307" s="67" t="inlineStr">
        <is>
          <t>11 years, 6 months, 0 days</t>
        </is>
      </c>
      <c r="N307" s="68" t="inlineStr">
        <is>
          <t>0 years, 4 months, 9 days</t>
        </is>
      </c>
      <c r="O307" s="68" t="inlineStr">
        <is>
          <t>11 years, 8 months, 4 days</t>
        </is>
      </c>
      <c r="P307" s="68" t="inlineStr">
        <is>
          <t>B.E</t>
        </is>
      </c>
      <c r="Q307" s="68" t="inlineStr">
        <is>
          <t>Java</t>
        </is>
      </c>
      <c r="R307" s="82" t="n">
        <v>20</v>
      </c>
      <c r="S307" s="83" t="n"/>
      <c r="T307" s="83" t="n"/>
      <c r="U307" s="83" t="n"/>
      <c r="V307" s="83" t="n"/>
      <c r="W307" s="83" t="n"/>
      <c r="X307" s="83" t="inlineStr">
        <is>
          <t>Complexity &amp; Expertise: B1: Overall solution design for the Risk-Based Supervision product; regulatory domain plus data and analytics → moved down 1
Autonomy &amp; Decision: B2: Decides solution design, technical approach, and how work is prioritised and assigned within team → moved down 0.5
Accountability &amp; Impact: B2: own survey / KRA answers · summarised by the rater; not quoted → moved down 0.5
Leadership &amp; Strategy: B1: Leads the RBS product team; 0 reports and manager KRAs list individual sprint work → moved down 0.5</t>
        </is>
      </c>
      <c r="Y307" s="65" t="n">
        <v>4</v>
      </c>
      <c r="Z307" s="66" t="n">
        <v>4</v>
      </c>
      <c r="AA307" s="66" t="inlineStr">
        <is>
          <t>High</t>
        </is>
      </c>
      <c r="AB307" s="66" t="inlineStr">
        <is>
          <t>Trusted Professional</t>
        </is>
      </c>
      <c r="AC307" s="66" t="inlineStr">
        <is>
          <t>Yes</t>
        </is>
      </c>
      <c r="AD307" s="66" t="inlineStr">
        <is>
          <t>Yes</t>
        </is>
      </c>
      <c r="AE307" s="66" t="inlineStr">
        <is>
          <t>Yes</t>
        </is>
      </c>
      <c r="AF307" s="66" t="n"/>
      <c r="AG307" s="66" t="n"/>
      <c r="AH307" s="66" t="inlineStr">
        <is>
          <t>Lead Software Engineer</t>
        </is>
      </c>
      <c r="AI307" s="66" t="inlineStr">
        <is>
          <t>Can plan role of Technical Lead</t>
        </is>
      </c>
      <c r="AJ307" s="66" t="inlineStr">
        <is>
          <t>Advanced Java; secure coding &amp; code-quality practices; unit/automated testing; system design fundamentals</t>
        </is>
      </c>
      <c r="AK307" s="66" t="inlineStr">
        <is>
          <t>Transition to leadership: people management &amp; delegation, mentoring/coaching, project ownership &amp; stakeholder management, prioritisation under ambiguity, presentation &amp; influence skills</t>
        </is>
      </c>
      <c r="AL307" s="66" t="n"/>
      <c r="AM30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0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AO307" s="19" t="n"/>
      <c r="AP307" s="19" t="n"/>
      <c r="AQ307" s="19" t="n"/>
    </row>
    <row r="308" ht="80" customHeight="1">
      <c r="A308" s="117" t="inlineStr">
        <is>
          <t>◂ Back</t>
        </is>
      </c>
      <c r="B308" s="17" t="inlineStr">
        <is>
          <t>Mapped</t>
        </is>
      </c>
      <c r="C308" s="59" t="inlineStr">
        <is>
          <t>iFile</t>
        </is>
      </c>
      <c r="D308" s="17" t="inlineStr">
        <is>
          <t>IRIS2127</t>
        </is>
      </c>
      <c r="E308" s="17" t="inlineStr">
        <is>
          <t>Yunus Patel</t>
        </is>
      </c>
      <c r="F308" s="17" t="inlineStr">
        <is>
          <t>Technology</t>
        </is>
      </c>
      <c r="G308" s="17" t="inlineStr">
        <is>
          <t>Project Manager</t>
        </is>
      </c>
      <c r="H308" s="17" t="inlineStr">
        <is>
          <t>Employee</t>
        </is>
      </c>
      <c r="I308" s="17" t="inlineStr">
        <is>
          <t>Active</t>
        </is>
      </c>
      <c r="J308" s="118" t="n">
        <v>45050</v>
      </c>
      <c r="K308" s="17" t="inlineStr">
        <is>
          <t>Izharuddin Shaikh</t>
        </is>
      </c>
      <c r="L308" s="17" t="inlineStr">
        <is>
          <t>Client Side</t>
        </is>
      </c>
      <c r="M308" s="67" t="inlineStr">
        <is>
          <t>19 years, 0 months, 0 days</t>
        </is>
      </c>
      <c r="N308" s="68" t="inlineStr">
        <is>
          <t>3 years, 3 months, 21 days</t>
        </is>
      </c>
      <c r="O308" s="68" t="inlineStr">
        <is>
          <t>22 years, 1 months, 16 days</t>
        </is>
      </c>
      <c r="P308" s="68" t="inlineStr">
        <is>
          <t>B.Com</t>
        </is>
      </c>
      <c r="Q308" s="68" t="inlineStr">
        <is>
          <t>Project Management</t>
        </is>
      </c>
      <c r="R308" s="82" t="n">
        <v>20</v>
      </c>
      <c r="S308" s="83" t="n"/>
      <c r="T308" s="83" t="n"/>
      <c r="U308" s="83" t="n"/>
      <c r="V308" s="83" t="n"/>
      <c r="W308" s="83" t="n"/>
      <c r="X308" s="83" t="inlineStr">
        <is>
          <t>Complexity &amp; Expertise: B1: Change-request delivery for RBI CIMS; severity assessment, root-cause analysis, client demos → moved down 0.5
Autonomy &amp; Decision: B1: Judges issue severity; decides to release CRs to UAT with open defects → moved down 0.5
Accountability &amp; Impact: B2: CR delivery for the project; client demands RCA for every delay → moved down 0.5
Leadership &amp; Strategy: B1: Team management and coordination; 5 direct reports → moved down 1</t>
        </is>
      </c>
      <c r="Y308" s="65" t="n">
        <v>4</v>
      </c>
      <c r="Z308" s="66" t="n">
        <v>4</v>
      </c>
      <c r="AA308" s="66" t="inlineStr">
        <is>
          <t>High</t>
        </is>
      </c>
      <c r="AB308" s="66" t="inlineStr">
        <is>
          <t>Trusted Professional</t>
        </is>
      </c>
      <c r="AC308" s="66" t="inlineStr">
        <is>
          <t>No</t>
        </is>
      </c>
      <c r="AD308" s="66" t="inlineStr">
        <is>
          <t>No</t>
        </is>
      </c>
      <c r="AE308" s="66" t="inlineStr">
        <is>
          <t>No</t>
        </is>
      </c>
      <c r="AF308" s="66" t="n"/>
      <c r="AG308" s="66" t="n"/>
      <c r="AH308" s="66" t="inlineStr">
        <is>
          <t>Project Manager</t>
        </is>
      </c>
      <c r="AI308" s="66" t="n"/>
      <c r="AJ308" s="66" t="inlineStr">
        <is>
          <t>Agile/Scrum &amp; PMP fundamentals; risk &amp; stakeholder management; estimation; reporting/governance tools | People management: goal-setting &amp; feedback, 1:1 coaching, performance conversations</t>
        </is>
      </c>
      <c r="AK308" s="66" t="inlineStr">
        <is>
          <t>Leadership development: strategic thinking, cross-functional influence, financial/business acumen, succession &amp; talent development, change management, executive communication</t>
        </is>
      </c>
      <c r="AL308" s="66" t="n"/>
      <c r="AM308" s="18"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AN308" s="19"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AO308" s="19" t="n"/>
      <c r="AP308" s="19" t="n"/>
      <c r="AQ308" s="19" t="n"/>
    </row>
    <row r="309" ht="80" customHeight="1">
      <c r="A309" s="117" t="inlineStr">
        <is>
          <t>◂ Back</t>
        </is>
      </c>
      <c r="B309" s="17" t="inlineStr">
        <is>
          <t>Mapped</t>
        </is>
      </c>
      <c r="C309" s="59" t="inlineStr">
        <is>
          <t>iFile</t>
        </is>
      </c>
      <c r="D309" s="17" t="inlineStr">
        <is>
          <t>IRIS1474</t>
        </is>
      </c>
      <c r="E309" s="17" t="inlineStr">
        <is>
          <t>Amruta Kadam</t>
        </is>
      </c>
      <c r="F309" s="17" t="inlineStr">
        <is>
          <t>Technology</t>
        </is>
      </c>
      <c r="G309" s="17" t="inlineStr">
        <is>
          <t>Tech Lead</t>
        </is>
      </c>
      <c r="H309" s="17" t="inlineStr">
        <is>
          <t>Employee</t>
        </is>
      </c>
      <c r="I309" s="17" t="inlineStr">
        <is>
          <t>Active</t>
        </is>
      </c>
      <c r="J309" s="118" t="n">
        <v>41864</v>
      </c>
      <c r="K309" s="17" t="inlineStr">
        <is>
          <t>Yunus Patel</t>
        </is>
      </c>
      <c r="L309" s="17" t="inlineStr">
        <is>
          <t>Remote - Mumbai</t>
        </is>
      </c>
      <c r="M309" s="67" t="inlineStr">
        <is>
          <t>0 years, 0 months, 0 days</t>
        </is>
      </c>
      <c r="N309" s="68" t="inlineStr">
        <is>
          <t>12 years, 0 months, 12 days</t>
        </is>
      </c>
      <c r="O309" s="68" t="inlineStr">
        <is>
          <t>11 years, 10 months, 7 days</t>
        </is>
      </c>
      <c r="P309" s="68" t="inlineStr">
        <is>
          <t>B.E</t>
        </is>
      </c>
      <c r="Q309" s="68" t="inlineStr">
        <is>
          <t>Java</t>
        </is>
      </c>
      <c r="R309" s="82" t="n">
        <v>20</v>
      </c>
      <c r="S309" s="83" t="n"/>
      <c r="T309" s="83" t="n"/>
      <c r="U309" s="83" t="n"/>
      <c r="V309" s="83" t="n"/>
      <c r="W309" s="83" t="n"/>
      <c r="X309" s="83" t="inlineStr">
        <is>
          <t>Complexity &amp; Expertise: B2: Leads a complex Java migration and analyses and resolves major production issues on critical systems → matches the start
Autonomy &amp; Decision: B1: Makes the technical decisions for the application and team → moved down 0.5
Accountability &amp; Impact: B2: own survey / KRA answers · summarised by the rater; not quoted → matches the start
Leadership &amp; Strategy: B2: Technical leadership and guidance for six direct reports; manager notes she handles her team well → matches the start</t>
        </is>
      </c>
      <c r="Y309" s="65" t="n">
        <v>4</v>
      </c>
      <c r="Z309" s="66" t="n">
        <v>4</v>
      </c>
      <c r="AA309" s="66" t="inlineStr">
        <is>
          <t>High</t>
        </is>
      </c>
      <c r="AB309" s="66" t="inlineStr">
        <is>
          <t>Future Leader</t>
        </is>
      </c>
      <c r="AC309" s="66" t="inlineStr">
        <is>
          <t>No</t>
        </is>
      </c>
      <c r="AD309" s="66" t="inlineStr">
        <is>
          <t>No</t>
        </is>
      </c>
      <c r="AE309" s="66" t="inlineStr">
        <is>
          <t>No</t>
        </is>
      </c>
      <c r="AF309" s="66" t="n"/>
      <c r="AG309" s="66" t="n"/>
      <c r="AH309" s="66" t="inlineStr">
        <is>
          <t>Tech Lead</t>
        </is>
      </c>
      <c r="AI309" s="66" t="n"/>
      <c r="AJ309" s="66" t="inlineStr">
        <is>
          <t>Advanced Java; secure coding &amp; code-quality practices; unit/automated testing; system design fundamentals | People management: goal-setting &amp; feedback, 1:1 coaching, performance conversations</t>
        </is>
      </c>
      <c r="AK309" s="66" t="inlineStr">
        <is>
          <t>Leadership development: strategic thinking, cross-functional influence, financial/business acumen, succession &amp; talent development, change management, executive communication</t>
        </is>
      </c>
      <c r="AL309" s="66" t="n"/>
      <c r="AM309"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309" s="19"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AO309" s="19" t="n"/>
      <c r="AP309" s="19" t="n"/>
      <c r="AQ309" s="19" t="n"/>
    </row>
    <row r="310" ht="80" customHeight="1">
      <c r="A310" s="117" t="inlineStr">
        <is>
          <t>◂ Back</t>
        </is>
      </c>
      <c r="B310" s="17" t="inlineStr">
        <is>
          <t>Mapped</t>
        </is>
      </c>
      <c r="C310" s="59" t="inlineStr">
        <is>
          <t>iFile</t>
        </is>
      </c>
      <c r="D310" s="17" t="inlineStr">
        <is>
          <t>IRIS2028</t>
        </is>
      </c>
      <c r="E310" s="17" t="inlineStr">
        <is>
          <t>Akhilesh Gore</t>
        </is>
      </c>
      <c r="F310" s="17" t="inlineStr">
        <is>
          <t>Technology</t>
        </is>
      </c>
      <c r="G310" s="17" t="inlineStr">
        <is>
          <t>Software Engineer</t>
        </is>
      </c>
      <c r="H310" s="17" t="inlineStr">
        <is>
          <t>Employee</t>
        </is>
      </c>
      <c r="I310" s="17" t="inlineStr">
        <is>
          <t>Active</t>
        </is>
      </c>
      <c r="J310" s="118" t="n">
        <v>44728</v>
      </c>
      <c r="K310" s="17" t="inlineStr">
        <is>
          <t>Amruta Kadam</t>
        </is>
      </c>
      <c r="L310" s="17" t="inlineStr">
        <is>
          <t>Client Side</t>
        </is>
      </c>
      <c r="M310" s="67" t="inlineStr">
        <is>
          <t>2 years, 5 months, 0 days</t>
        </is>
      </c>
      <c r="N310" s="68" t="inlineStr">
        <is>
          <t>4 years, 2 months, 9 days</t>
        </is>
      </c>
      <c r="O310" s="68" t="inlineStr">
        <is>
          <t>6 years, 5 months, 4 days</t>
        </is>
      </c>
      <c r="P310" s="68" t="inlineStr">
        <is>
          <t>B.SC</t>
        </is>
      </c>
      <c r="Q310" s="68" t="inlineStr">
        <is>
          <t>Software Deployment</t>
        </is>
      </c>
      <c r="R310" s="82" t="n">
        <v>20</v>
      </c>
      <c r="S310" s="83" t="n"/>
      <c r="T310" s="83" t="n"/>
      <c r="U310" s="83" t="n"/>
      <c r="V310" s="83" t="n"/>
      <c r="W310" s="83" t="n"/>
      <c r="X310" s="83" t="inlineStr">
        <is>
          <t>Complexity &amp; Expertise: A2: Triages incidents, monitors system health, executes standard runbooks, escalates critical bugs → matches the start
Autonomy &amp; Decision: A2: Applies established runbook steps and known workarounds; escalates for root cause → matches the start
Accountability &amp; Impact: A3: Incident response and downtime on live production; outages breach SLAs → moved up 0.5
Leadership &amp; Strategy: A1: No guidance of others described → matches the start</t>
        </is>
      </c>
      <c r="Y310" s="65" t="n">
        <v>3</v>
      </c>
      <c r="Z310" s="66" t="n">
        <v>3</v>
      </c>
      <c r="AA310" s="66" t="inlineStr">
        <is>
          <t>Low</t>
        </is>
      </c>
      <c r="AB310" s="66" t="inlineStr">
        <is>
          <t>Core Contributor</t>
        </is>
      </c>
      <c r="AC310" s="66" t="inlineStr">
        <is>
          <t>No</t>
        </is>
      </c>
      <c r="AD310" s="66" t="inlineStr">
        <is>
          <t>No</t>
        </is>
      </c>
      <c r="AE310" s="66" t="inlineStr">
        <is>
          <t>No</t>
        </is>
      </c>
      <c r="AF310" s="66" t="n"/>
      <c r="AG310" s="66" t="n"/>
      <c r="AH310" s="66" t="inlineStr">
        <is>
          <t>Senior Software Engineer · review – experience supports senior band</t>
        </is>
      </c>
      <c r="AI310" s="66" t="n"/>
      <c r="AJ310" s="66" t="inlineStr">
        <is>
          <t>Advanced Software Deployment; secure coding &amp; code-quality practices; unit/automated testing; system design fundamentals</t>
        </is>
      </c>
      <c r="AK310" s="66" t="inlineStr">
        <is>
          <t>Transition to leadership: people management &amp; delegation, mentoring/coaching, project ownership &amp; stakeholder management, prioritisation under ambiguity, presentation &amp; influence skills</t>
        </is>
      </c>
      <c r="AL310" s="66" t="n"/>
      <c r="AM310"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10"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AO310" s="19" t="n"/>
      <c r="AP310" s="19" t="n"/>
      <c r="AQ310" s="19" t="n"/>
    </row>
    <row r="311" ht="80" customHeight="1">
      <c r="A311" s="117" t="inlineStr">
        <is>
          <t>◂ Back</t>
        </is>
      </c>
      <c r="B311" s="17" t="inlineStr">
        <is>
          <t>Mapped</t>
        </is>
      </c>
      <c r="C311" s="59" t="inlineStr">
        <is>
          <t>iFile</t>
        </is>
      </c>
      <c r="D311" s="17" t="inlineStr">
        <is>
          <t>IRIS2089</t>
        </is>
      </c>
      <c r="E311" s="17" t="inlineStr">
        <is>
          <t>Nilesh Mohite</t>
        </is>
      </c>
      <c r="F311" s="17" t="inlineStr">
        <is>
          <t>Technology</t>
        </is>
      </c>
      <c r="G311" s="17" t="inlineStr">
        <is>
          <t>Software Engineer</t>
        </is>
      </c>
      <c r="H311" s="17" t="inlineStr">
        <is>
          <t>Employee</t>
        </is>
      </c>
      <c r="I311" s="17" t="inlineStr">
        <is>
          <t>Active</t>
        </is>
      </c>
      <c r="J311" s="118" t="n">
        <v>44928</v>
      </c>
      <c r="K311" s="17" t="inlineStr">
        <is>
          <t>Amruta Kadam</t>
        </is>
      </c>
      <c r="L311" s="17" t="inlineStr">
        <is>
          <t>Remote - Mumbai</t>
        </is>
      </c>
      <c r="M311" s="67" t="inlineStr">
        <is>
          <t>1 years, 6 months, 12 days</t>
        </is>
      </c>
      <c r="N311" s="68" t="inlineStr">
        <is>
          <t>3 years, 7 months, 23 days</t>
        </is>
      </c>
      <c r="O311" s="68" t="inlineStr">
        <is>
          <t>4 years, 11 months, 30 days</t>
        </is>
      </c>
      <c r="P311" s="68" t="inlineStr">
        <is>
          <t>B.E</t>
        </is>
      </c>
      <c r="Q311" s="68" t="inlineStr">
        <is>
          <t>Java</t>
        </is>
      </c>
      <c r="R311" s="82" t="n">
        <v>20</v>
      </c>
      <c r="S311" s="83" t="n"/>
      <c r="T311" s="83" t="n"/>
      <c r="U311" s="83" t="n"/>
      <c r="V311" s="83" t="n"/>
      <c r="W311" s="83" t="n"/>
      <c r="X311" s="83" t="inlineStr">
        <is>
          <t>Complexity &amp; Expertise: A2: Builds working software; one-line answers name no specific module or problem → matches the start
Autonomy &amp; Decision: A2: Says 'make technical decisions' without any example → matches the start
Accountability &amp; Impact: A2: Responsible for own code working correctly and for fixing own bugs → matches the start
Leadership &amp; Strategy: A1: No guiding or leading described → matches the start</t>
        </is>
      </c>
      <c r="Y311" s="65" t="n">
        <v>4</v>
      </c>
      <c r="Z311" s="66" t="n">
        <v>4</v>
      </c>
      <c r="AA311" s="66" t="inlineStr">
        <is>
          <t>Medium</t>
        </is>
      </c>
      <c r="AB311" s="66" t="inlineStr">
        <is>
          <t>High Impact / Growth Talent</t>
        </is>
      </c>
      <c r="AC311" s="66" t="inlineStr">
        <is>
          <t>No</t>
        </is>
      </c>
      <c r="AD311" s="66" t="inlineStr">
        <is>
          <t>No</t>
        </is>
      </c>
      <c r="AE311" s="66" t="inlineStr">
        <is>
          <t>No</t>
        </is>
      </c>
      <c r="AF311" s="66" t="n"/>
      <c r="AG311" s="66" t="n"/>
      <c r="AH311" s="66" t="inlineStr">
        <is>
          <t>Software Engineer</t>
        </is>
      </c>
      <c r="AI311" s="66" t="n"/>
      <c r="AJ311" s="66" t="inlineStr">
        <is>
          <t>Advanced Java; secure coding &amp; code-quality practices; unit/automated testing; system design fundamentals</t>
        </is>
      </c>
      <c r="AK311" s="66" t="inlineStr">
        <is>
          <t>Transition to leadership: people management &amp; delegation, mentoring/coaching, project ownership &amp; stakeholder management, prioritisation under ambiguity, presentation &amp; influence skills</t>
        </is>
      </c>
      <c r="AL311" s="66" t="n"/>
      <c r="AM311"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11"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AO311" s="19" t="n"/>
      <c r="AP311" s="19" t="n"/>
      <c r="AQ311" s="19" t="n"/>
    </row>
    <row r="312" ht="80" customHeight="1">
      <c r="A312" s="117" t="inlineStr">
        <is>
          <t>◂ Back</t>
        </is>
      </c>
      <c r="B312" s="17" t="inlineStr">
        <is>
          <t>Mapped</t>
        </is>
      </c>
      <c r="C312" s="59" t="inlineStr">
        <is>
          <t>iFile</t>
        </is>
      </c>
      <c r="D312" s="17" t="inlineStr">
        <is>
          <t>IRIS2433</t>
        </is>
      </c>
      <c r="E312" s="17" t="inlineStr">
        <is>
          <t>Sadhna Sahu</t>
        </is>
      </c>
      <c r="F312" s="17" t="inlineStr">
        <is>
          <t>Technology</t>
        </is>
      </c>
      <c r="G312" s="17" t="inlineStr">
        <is>
          <t>Software Engineer</t>
        </is>
      </c>
      <c r="H312" s="17" t="inlineStr">
        <is>
          <t>Employee</t>
        </is>
      </c>
      <c r="I312" s="17" t="inlineStr">
        <is>
          <t>Serving Notice</t>
        </is>
      </c>
      <c r="J312" s="118" t="n">
        <v>45925</v>
      </c>
      <c r="K312" s="17" t="inlineStr">
        <is>
          <t>Amruta Kadam</t>
        </is>
      </c>
      <c r="L312" s="17" t="n"/>
      <c r="M312" s="67" t="inlineStr">
        <is>
          <t>1 years, 6 months, 00 days</t>
        </is>
      </c>
      <c r="N312" s="68" t="inlineStr">
        <is>
          <t>0 years, 11 months, 0 days</t>
        </is>
      </c>
      <c r="O312" s="68" t="n"/>
      <c r="P312" s="68" t="inlineStr">
        <is>
          <t>B.Tech</t>
        </is>
      </c>
      <c r="Q312" s="68" t="inlineStr">
        <is>
          <t>Java</t>
        </is>
      </c>
      <c r="R312" s="82" t="n"/>
      <c r="S312" s="83" t="n"/>
      <c r="T312" s="83" t="n"/>
      <c r="U312" s="83" t="n"/>
      <c r="V312" s="83" t="n"/>
      <c r="W312" s="83" t="n"/>
      <c r="X312" s="83" t="n"/>
      <c r="Y312" s="65" t="n"/>
      <c r="Z312" s="66" t="n"/>
      <c r="AA312" s="66" t="n"/>
      <c r="AB312" s="66" t="n"/>
      <c r="AC312" s="66" t="n"/>
      <c r="AD312" s="66" t="n"/>
      <c r="AE312" s="66" t="n"/>
      <c r="AF312" s="66" t="n"/>
      <c r="AG312" s="66" t="n"/>
      <c r="AH312" s="66" t="n"/>
      <c r="AI312" s="66" t="n"/>
      <c r="AJ312" s="66" t="n"/>
      <c r="AK312" s="66" t="n"/>
      <c r="AL312" s="66" t="n"/>
      <c r="AM312" s="18" t="n"/>
      <c r="AN312" s="19" t="n"/>
      <c r="AO312" s="19" t="n"/>
      <c r="AP312" s="19" t="n"/>
      <c r="AQ312" s="19" t="n"/>
    </row>
    <row r="313" ht="80" customHeight="1">
      <c r="A313" s="117" t="inlineStr">
        <is>
          <t>◂ Back</t>
        </is>
      </c>
      <c r="B313" s="17" t="inlineStr">
        <is>
          <t>Mapped</t>
        </is>
      </c>
      <c r="C313" s="59" t="inlineStr">
        <is>
          <t>iFile</t>
        </is>
      </c>
      <c r="D313" s="17" t="inlineStr">
        <is>
          <t>IRIS2476</t>
        </is>
      </c>
      <c r="E313" s="17" t="inlineStr">
        <is>
          <t>Sagar Soni</t>
        </is>
      </c>
      <c r="F313" s="17" t="inlineStr">
        <is>
          <t>Technology</t>
        </is>
      </c>
      <c r="G313" s="17" t="inlineStr">
        <is>
          <t>Software Engineer</t>
        </is>
      </c>
      <c r="H313" s="17" t="inlineStr">
        <is>
          <t>Employee</t>
        </is>
      </c>
      <c r="I313" s="17" t="inlineStr">
        <is>
          <t>Active</t>
        </is>
      </c>
      <c r="J313" s="118" t="n">
        <v>46065</v>
      </c>
      <c r="K313" s="17" t="inlineStr">
        <is>
          <t>Amruta Kadam</t>
        </is>
      </c>
      <c r="L313" s="17" t="inlineStr">
        <is>
          <t>Client Side</t>
        </is>
      </c>
      <c r="M313" s="67" t="inlineStr">
        <is>
          <t>4 years, 4 months, 0 days</t>
        </is>
      </c>
      <c r="N313" s="68" t="inlineStr">
        <is>
          <t>0 years, 6 months, 13 days</t>
        </is>
      </c>
      <c r="O313" s="68" t="inlineStr">
        <is>
          <t>4 years, 8 months, 8 days</t>
        </is>
      </c>
      <c r="P313" s="68" t="inlineStr">
        <is>
          <t>B.E</t>
        </is>
      </c>
      <c r="Q313" s="68" t="inlineStr">
        <is>
          <t>Java</t>
        </is>
      </c>
      <c r="R313" s="82" t="n">
        <v>20</v>
      </c>
      <c r="S313" s="83" t="n"/>
      <c r="T313" s="83" t="n"/>
      <c r="U313" s="83" t="n"/>
      <c r="V313" s="83" t="n"/>
      <c r="W313" s="83" t="n"/>
      <c r="X313" s="83" t="inlineStr">
        <is>
          <t>Complexity &amp; Expertise: A3: Security remediation against SAST gates on RBI iFileCIMS; judges fix versus 'Not Exploitable'; maintains CI/CD pipeline → moved up 0.5
Autonomy &amp; Decision: A2: Decides code fixes and bug calls; infrastructure changes go through formal CRs → matches the start
Accountability &amp; Impact: A3: Own code, security fixes and pipeline reliability carry RBI audit and QA/production consequences → moved up 0.5
Leadership &amp; Strategy: A1: No guiding or leading described → matches the start</t>
        </is>
      </c>
      <c r="Y313" s="65" t="n">
        <v>3</v>
      </c>
      <c r="Z313" s="66" t="n">
        <v>3</v>
      </c>
      <c r="AA313" s="66" t="inlineStr">
        <is>
          <t>Low</t>
        </is>
      </c>
      <c r="AB313" s="66" t="inlineStr">
        <is>
          <t>Core Contributor</t>
        </is>
      </c>
      <c r="AC313" s="66" t="inlineStr">
        <is>
          <t>No</t>
        </is>
      </c>
      <c r="AD313" s="66" t="inlineStr">
        <is>
          <t>No</t>
        </is>
      </c>
      <c r="AE313" s="66" t="inlineStr">
        <is>
          <t>No</t>
        </is>
      </c>
      <c r="AF313" s="66" t="n"/>
      <c r="AG313" s="66" t="n"/>
      <c r="AH313" s="66" t="inlineStr">
        <is>
          <t>Software Engineer</t>
        </is>
      </c>
      <c r="AI313" s="66" t="n"/>
      <c r="AJ313" s="66" t="inlineStr">
        <is>
          <t>Advanced Java; secure coding &amp; code-quality practices; unit/automated testing; system design fundamentals</t>
        </is>
      </c>
      <c r="AK313" s="66" t="inlineStr">
        <is>
          <t>Transition to leadership: people management &amp; delegation, mentoring/coaching, project ownership &amp; stakeholder management, prioritisation under ambiguity, presentation &amp; influence skills</t>
        </is>
      </c>
      <c r="AL313" s="66" t="n"/>
      <c r="AM313"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13"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AO313" s="19" t="n"/>
      <c r="AP313" s="19" t="n"/>
      <c r="AQ313" s="19" t="n"/>
    </row>
    <row r="314" ht="80" customHeight="1">
      <c r="A314" s="117" t="inlineStr">
        <is>
          <t>◂ Back</t>
        </is>
      </c>
      <c r="B314" s="17" t="inlineStr">
        <is>
          <t>Mapped</t>
        </is>
      </c>
      <c r="C314" s="59" t="inlineStr">
        <is>
          <t>iFile</t>
        </is>
      </c>
      <c r="D314" s="17" t="inlineStr">
        <is>
          <t>IRIS2068</t>
        </is>
      </c>
      <c r="E314" s="17" t="inlineStr">
        <is>
          <t>Sonal Bagul</t>
        </is>
      </c>
      <c r="F314" s="17" t="inlineStr">
        <is>
          <t>Technology</t>
        </is>
      </c>
      <c r="G314" s="17" t="inlineStr">
        <is>
          <t>Senior Software Engineer</t>
        </is>
      </c>
      <c r="H314" s="17" t="inlineStr">
        <is>
          <t>Employee</t>
        </is>
      </c>
      <c r="I314" s="17" t="inlineStr">
        <is>
          <t>Active</t>
        </is>
      </c>
      <c r="J314" s="118" t="n">
        <v>44844</v>
      </c>
      <c r="K314" s="17" t="inlineStr">
        <is>
          <t>Amruta Kadam</t>
        </is>
      </c>
      <c r="L314" s="17" t="inlineStr">
        <is>
          <t>Remote- Outside Mumbai</t>
        </is>
      </c>
      <c r="M314" s="67" t="inlineStr">
        <is>
          <t>6 years, 4 months, 0 days</t>
        </is>
      </c>
      <c r="N314" s="68" t="inlineStr">
        <is>
          <t>3 years, 10 months, 15 days</t>
        </is>
      </c>
      <c r="O314" s="68" t="inlineStr">
        <is>
          <t>10 years, 0 months, 10 days</t>
        </is>
      </c>
      <c r="P314" s="68" t="inlineStr">
        <is>
          <t>MCA</t>
        </is>
      </c>
      <c r="Q314" s="68" t="inlineStr">
        <is>
          <t>Java</t>
        </is>
      </c>
      <c r="R314" s="82" t="n">
        <v>20</v>
      </c>
      <c r="S314" s="83" t="n"/>
      <c r="T314" s="83" t="n"/>
      <c r="U314" s="83" t="n"/>
      <c r="V314" s="83" t="n"/>
      <c r="W314" s="83" t="n"/>
      <c r="X314" s="83" t="inlineStr">
        <is>
          <t>Complexity &amp; Expertise: A2: Fixes client-reported defects, develops change requests and business validations, upgrades technology → moved down 0.5
Autonomy &amp; Decision: A2: Decides only how to analyse and understand an issue → moved down 0.5
Accountability &amp; Impact: A3: Client-reported issues and application support; mistakes escalate and need urgent fixing → matches the start
Leadership &amp; Strategy: A3: Training new joiners is a listed responsibility → moved up 0.5</t>
        </is>
      </c>
      <c r="Y314" s="65" t="n">
        <v>3</v>
      </c>
      <c r="Z314" s="66" t="n">
        <v>3</v>
      </c>
      <c r="AA314" s="66" t="inlineStr">
        <is>
          <t>Low</t>
        </is>
      </c>
      <c r="AB314" s="66" t="inlineStr">
        <is>
          <t>Reliable Specialist</t>
        </is>
      </c>
      <c r="AC314" s="66" t="inlineStr">
        <is>
          <t>No</t>
        </is>
      </c>
      <c r="AD314" s="66" t="inlineStr">
        <is>
          <t>No</t>
        </is>
      </c>
      <c r="AE314" s="66" t="inlineStr">
        <is>
          <t>No</t>
        </is>
      </c>
      <c r="AF314" s="66" t="n"/>
      <c r="AG314" s="66" t="n"/>
      <c r="AH314" s="66" t="inlineStr">
        <is>
          <t>Senior Software Engineer</t>
        </is>
      </c>
      <c r="AI314" s="66" t="n"/>
      <c r="AJ314" s="66" t="inlineStr">
        <is>
          <t>Advanced Java; secure coding &amp; code-quality practices; unit/automated testing; system design fundamentals</t>
        </is>
      </c>
      <c r="AK314" s="66" t="inlineStr">
        <is>
          <t>Transition to leadership: people management &amp; delegation, mentoring/coaching, project ownership &amp; stakeholder management, prioritisation under ambiguity, presentation &amp; influence skills</t>
        </is>
      </c>
      <c r="AL314" s="66" t="n"/>
      <c r="AM31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14"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AO314" s="19" t="n"/>
      <c r="AP314" s="19" t="n"/>
      <c r="AQ314" s="19" t="n"/>
    </row>
    <row r="315" ht="80" customHeight="1">
      <c r="A315" s="117" t="inlineStr">
        <is>
          <t>◂ Back</t>
        </is>
      </c>
      <c r="B315" s="17" t="inlineStr">
        <is>
          <t>Mapped</t>
        </is>
      </c>
      <c r="C315" s="59" t="inlineStr">
        <is>
          <t>iFile</t>
        </is>
      </c>
      <c r="D315" s="17" t="inlineStr">
        <is>
          <t>IRIS2442</t>
        </is>
      </c>
      <c r="E315" s="17" t="inlineStr">
        <is>
          <t>Rushikesh Shrikhande</t>
        </is>
      </c>
      <c r="F315" s="17" t="inlineStr">
        <is>
          <t>Technology</t>
        </is>
      </c>
      <c r="G315" s="17" t="inlineStr">
        <is>
          <t>Trainee Software Engineer</t>
        </is>
      </c>
      <c r="H315" s="17" t="inlineStr">
        <is>
          <t>Employee</t>
        </is>
      </c>
      <c r="I315" s="17" t="inlineStr">
        <is>
          <t>Active</t>
        </is>
      </c>
      <c r="J315" s="118" t="n">
        <v>45964</v>
      </c>
      <c r="K315" s="17" t="inlineStr">
        <is>
          <t>Amruta Kadam</t>
        </is>
      </c>
      <c r="L315" s="17" t="inlineStr">
        <is>
          <t>Client Side</t>
        </is>
      </c>
      <c r="M315" s="67" t="inlineStr">
        <is>
          <t>0 years, 0 months, 0 days</t>
        </is>
      </c>
      <c r="N315" s="68" t="inlineStr">
        <is>
          <t>0 years, 9 months, 22 days</t>
        </is>
      </c>
      <c r="O315" s="68" t="inlineStr">
        <is>
          <t>0 years, 7 months, 17 days</t>
        </is>
      </c>
      <c r="P315" s="68" t="inlineStr">
        <is>
          <t>B.E</t>
        </is>
      </c>
      <c r="Q315" s="68" t="inlineStr">
        <is>
          <t>Java</t>
        </is>
      </c>
      <c r="R315" s="82" t="n">
        <v>20</v>
      </c>
      <c r="S315" s="83" t="n"/>
      <c r="T315" s="83" t="n"/>
      <c r="U315" s="83" t="n"/>
      <c r="V315" s="83" t="n"/>
      <c r="W315" s="83" t="n"/>
      <c r="X315" s="83" t="n"/>
      <c r="Y315" s="65" t="n">
        <v>3</v>
      </c>
      <c r="Z315" s="66" t="n">
        <v>3</v>
      </c>
      <c r="AA315" s="66" t="inlineStr">
        <is>
          <t>Low</t>
        </is>
      </c>
      <c r="AB315" s="66" t="inlineStr">
        <is>
          <t>Core Contributor</t>
        </is>
      </c>
      <c r="AC315" s="66" t="inlineStr">
        <is>
          <t>No</t>
        </is>
      </c>
      <c r="AD315" s="66" t="inlineStr">
        <is>
          <t>No</t>
        </is>
      </c>
      <c r="AE315" s="66" t="inlineStr">
        <is>
          <t>No</t>
        </is>
      </c>
      <c r="AF315" s="66" t="n"/>
      <c r="AG315" s="66" t="n"/>
      <c r="AH315" s="66" t="inlineStr">
        <is>
          <t>Trainee Software Engineer</t>
        </is>
      </c>
      <c r="AI315" s="66" t="n"/>
      <c r="AJ315" s="66" t="inlineStr">
        <is>
          <t>Advanced Java; secure coding &amp; code-quality practices; unit/automated testing; system design fundamentals</t>
        </is>
      </c>
      <c r="AK315" s="66" t="inlineStr">
        <is>
          <t>Transition to leadership: people management &amp; delegation, mentoring/coaching, project ownership &amp; stakeholder management, prioritisation under ambiguity, presentation &amp; influence skills</t>
        </is>
      </c>
      <c r="AL315" s="66" t="n"/>
      <c r="AM31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1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AO315" s="19" t="n"/>
      <c r="AP315" s="19" t="n"/>
      <c r="AQ315" s="19" t="n"/>
    </row>
    <row r="316" ht="80" customHeight="1">
      <c r="A316" s="117" t="inlineStr">
        <is>
          <t>◂ Back</t>
        </is>
      </c>
      <c r="B316" s="17" t="inlineStr">
        <is>
          <t>Mapped</t>
        </is>
      </c>
      <c r="C316" s="59" t="inlineStr">
        <is>
          <t>iFile</t>
        </is>
      </c>
      <c r="D316" s="17" t="inlineStr">
        <is>
          <t>IRIS1647</t>
        </is>
      </c>
      <c r="E316" s="17" t="inlineStr">
        <is>
          <t>Bhavana Thakare</t>
        </is>
      </c>
      <c r="F316" s="17" t="inlineStr">
        <is>
          <t>Technology</t>
        </is>
      </c>
      <c r="G316" s="17" t="inlineStr">
        <is>
          <t>Tech Lead</t>
        </is>
      </c>
      <c r="H316" s="17" t="inlineStr">
        <is>
          <t>Employee</t>
        </is>
      </c>
      <c r="I316" s="17" t="inlineStr">
        <is>
          <t>Active</t>
        </is>
      </c>
      <c r="J316" s="118" t="n">
        <v>42895</v>
      </c>
      <c r="K316" s="17" t="inlineStr">
        <is>
          <t>Yunus Patel</t>
        </is>
      </c>
      <c r="L316" s="17" t="inlineStr">
        <is>
          <t>Remote - Mumbai</t>
        </is>
      </c>
      <c r="M316" s="67" t="inlineStr">
        <is>
          <t>4 years, 0 months, 0 days</t>
        </is>
      </c>
      <c r="N316" s="68" t="inlineStr">
        <is>
          <t>9 years, 2 months, 16 days</t>
        </is>
      </c>
      <c r="O316" s="68" t="inlineStr">
        <is>
          <t>13 years, 0 months, 11 days</t>
        </is>
      </c>
      <c r="P316" s="68" t="inlineStr">
        <is>
          <t>MSc</t>
        </is>
      </c>
      <c r="Q316" s="68" t="inlineStr">
        <is>
          <t>Java</t>
        </is>
      </c>
      <c r="R316" s="82" t="n">
        <v>19</v>
      </c>
      <c r="S316" s="83" t="n"/>
      <c r="T316" s="83" t="n"/>
      <c r="U316" s="83" t="n"/>
      <c r="V316" s="83" t="n"/>
      <c r="W316" s="83" t="n"/>
      <c r="X316" s="83" t="inlineStr">
        <is>
          <t>Complexity &amp; Expertise: A3: Resolves technical issues, enhancements and production support on business-critical Java/J2EE applications → moved down 1
Autonomy &amp; Decision: A3: Decides how to solve technical issues and code-level changes; not major business or production decisions → moved down 1
Accountability &amp; Impact: A3: own survey / KRA answers · summarised by the rater; not quoted → moved down 0.5
Leadership &amp; Strategy: A3: Survey describes no leadership; manager note says she controls her team; two reports → moved down 0.5</t>
        </is>
      </c>
      <c r="Y316" s="65" t="n">
        <v>4</v>
      </c>
      <c r="Z316" s="66" t="n">
        <v>4</v>
      </c>
      <c r="AA316" s="66" t="inlineStr">
        <is>
          <t>Medium</t>
        </is>
      </c>
      <c r="AB316" s="66" t="inlineStr">
        <is>
          <t>High Impact / Growth Talent</t>
        </is>
      </c>
      <c r="AC316" s="66" t="inlineStr">
        <is>
          <t>No</t>
        </is>
      </c>
      <c r="AD316" s="66" t="inlineStr">
        <is>
          <t>No</t>
        </is>
      </c>
      <c r="AE316" s="66" t="inlineStr">
        <is>
          <t>No</t>
        </is>
      </c>
      <c r="AF316" s="66" t="n"/>
      <c r="AG316" s="66" t="n"/>
      <c r="AH316" s="66" t="inlineStr">
        <is>
          <t>Tech Lead</t>
        </is>
      </c>
      <c r="AI316" s="66" t="n"/>
      <c r="AJ316" s="66" t="inlineStr">
        <is>
          <t>Advanced Java; secure coding &amp; code-quality practices; unit/automated testing; system design fundamentals | People management: goal-setting &amp; feedback, 1:1 coaching, performance conversations</t>
        </is>
      </c>
      <c r="AK316" s="66" t="inlineStr">
        <is>
          <t>Leadership development: strategic thinking, cross-functional influence, financial/business acumen, succession &amp; talent development, change management, executive communication</t>
        </is>
      </c>
      <c r="AL316" s="66" t="n"/>
      <c r="AM316"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316" s="19"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AO316" s="19" t="n"/>
      <c r="AP316" s="19" t="n"/>
      <c r="AQ316" s="19" t="n"/>
    </row>
    <row r="317" ht="80" customHeight="1">
      <c r="A317" s="117" t="inlineStr">
        <is>
          <t>◂ Back</t>
        </is>
      </c>
      <c r="B317" s="17" t="inlineStr">
        <is>
          <t>Mapped</t>
        </is>
      </c>
      <c r="C317" s="59" t="inlineStr">
        <is>
          <t>iFile</t>
        </is>
      </c>
      <c r="D317" s="17" t="inlineStr">
        <is>
          <t>IRIS2004</t>
        </is>
      </c>
      <c r="E317" s="17" t="inlineStr">
        <is>
          <t>Swati Patil</t>
        </is>
      </c>
      <c r="F317" s="17" t="inlineStr">
        <is>
          <t>Technology</t>
        </is>
      </c>
      <c r="G317" s="17" t="inlineStr">
        <is>
          <t>Software Engineer</t>
        </is>
      </c>
      <c r="H317" s="17" t="inlineStr">
        <is>
          <t>Employee</t>
        </is>
      </c>
      <c r="I317" s="17" t="inlineStr">
        <is>
          <t>Active</t>
        </is>
      </c>
      <c r="J317" s="118" t="n">
        <v>44641</v>
      </c>
      <c r="K317" s="17" t="inlineStr">
        <is>
          <t>Bhavana Thakare</t>
        </is>
      </c>
      <c r="L317" s="17" t="inlineStr">
        <is>
          <t>Remote - Mumbai</t>
        </is>
      </c>
      <c r="M317" s="67" t="inlineStr">
        <is>
          <t>0 years, 0 months, 0 days</t>
        </is>
      </c>
      <c r="N317" s="68" t="inlineStr">
        <is>
          <t>4 years, 5 months, 4 days</t>
        </is>
      </c>
      <c r="O317" s="68" t="inlineStr">
        <is>
          <t>4 years, 2 months, 30 days</t>
        </is>
      </c>
      <c r="P317" s="68" t="inlineStr">
        <is>
          <t>B.E</t>
        </is>
      </c>
      <c r="Q317" s="68" t="inlineStr">
        <is>
          <t>Java</t>
        </is>
      </c>
      <c r="R317" s="82" t="n">
        <v>20</v>
      </c>
      <c r="S317" s="83" t="n"/>
      <c r="T317" s="83" t="n"/>
      <c r="U317" s="83" t="n"/>
      <c r="V317" s="83" t="n"/>
      <c r="W317" s="83" t="n"/>
      <c r="X317" s="83" t="inlineStr">
        <is>
          <t>Complexity &amp; Expertise: A2: Develops features, fixes issues, tests and supports production in Java/Angular; no specifics → matches the start
Autonomy &amp; Decision: A2: Decides technical implementation → matches the start
Accountability &amp; Impact: A2: Accountable for 'application quality'; manager notes she closes assigned defects → matches the start
Leadership &amp; Strategy: A1: No guiding or leading described → matches the start</t>
        </is>
      </c>
      <c r="Y317" s="65" t="n">
        <v>3</v>
      </c>
      <c r="Z317" s="66" t="n">
        <v>3</v>
      </c>
      <c r="AA317" s="66" t="inlineStr">
        <is>
          <t>Low</t>
        </is>
      </c>
      <c r="AB317" s="66" t="inlineStr">
        <is>
          <t>Reliable Specialist</t>
        </is>
      </c>
      <c r="AC317" s="66" t="inlineStr">
        <is>
          <t>No</t>
        </is>
      </c>
      <c r="AD317" s="66" t="inlineStr">
        <is>
          <t>No</t>
        </is>
      </c>
      <c r="AE317" s="66" t="inlineStr">
        <is>
          <t>No</t>
        </is>
      </c>
      <c r="AF317" s="66" t="n"/>
      <c r="AG317" s="66" t="n"/>
      <c r="AH317" s="66" t="inlineStr">
        <is>
          <t>Software Engineer</t>
        </is>
      </c>
      <c r="AI317" s="66" t="n"/>
      <c r="AJ317" s="66" t="inlineStr">
        <is>
          <t>Advanced Java; secure coding &amp; code-quality practices; unit/automated testing; system design fundamentals</t>
        </is>
      </c>
      <c r="AK317" s="66" t="inlineStr">
        <is>
          <t>Transition to leadership: people management &amp; delegation, mentoring/coaching, project ownership &amp; stakeholder management, prioritisation under ambiguity, presentation &amp; influence skills</t>
        </is>
      </c>
      <c r="AL317" s="66" t="n"/>
      <c r="AM31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1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AO317" s="19" t="n"/>
      <c r="AP317" s="19" t="n"/>
      <c r="AQ317" s="19" t="n"/>
    </row>
    <row r="318" ht="80" customHeight="1">
      <c r="A318" s="117" t="inlineStr">
        <is>
          <t>◂ Back</t>
        </is>
      </c>
      <c r="B318" s="17" t="inlineStr">
        <is>
          <t>Mapped</t>
        </is>
      </c>
      <c r="C318" s="59" t="inlineStr">
        <is>
          <t>iFile</t>
        </is>
      </c>
      <c r="D318" s="17" t="inlineStr">
        <is>
          <t>IRIS2017</t>
        </is>
      </c>
      <c r="E318" s="17" t="inlineStr">
        <is>
          <t>Jerigan Gracias</t>
        </is>
      </c>
      <c r="F318" s="17" t="inlineStr">
        <is>
          <t>Technology</t>
        </is>
      </c>
      <c r="G318" s="17" t="inlineStr">
        <is>
          <t>Project Lead</t>
        </is>
      </c>
      <c r="H318" s="17" t="inlineStr">
        <is>
          <t>Employee</t>
        </is>
      </c>
      <c r="I318" s="17" t="inlineStr">
        <is>
          <t>Active</t>
        </is>
      </c>
      <c r="J318" s="118" t="n">
        <v>44698</v>
      </c>
      <c r="K318" s="17" t="inlineStr">
        <is>
          <t>Yunus Patel</t>
        </is>
      </c>
      <c r="L318" s="17" t="inlineStr">
        <is>
          <t>Client Side</t>
        </is>
      </c>
      <c r="M318" s="67" t="inlineStr">
        <is>
          <t>0 years, 0 months, 0 days</t>
        </is>
      </c>
      <c r="N318" s="68" t="inlineStr">
        <is>
          <t>4 years, 3 months, 8 days</t>
        </is>
      </c>
      <c r="O318" s="68" t="inlineStr">
        <is>
          <t>4 years, 1 months, 3 days</t>
        </is>
      </c>
      <c r="P318" s="68" t="inlineStr">
        <is>
          <t>B.SC</t>
        </is>
      </c>
      <c r="Q318" s="68" t="inlineStr">
        <is>
          <t>Project Management</t>
        </is>
      </c>
      <c r="R318" s="82" t="n">
        <v>20</v>
      </c>
      <c r="S318" s="83" t="n"/>
      <c r="T318" s="83" t="n"/>
      <c r="U318" s="83" t="n"/>
      <c r="V318" s="83" t="n"/>
      <c r="W318" s="83" t="n"/>
      <c r="X318" s="83" t="n"/>
      <c r="Y318" s="65" t="n">
        <v>4</v>
      </c>
      <c r="Z318" s="66" t="n">
        <v>4</v>
      </c>
      <c r="AA318" s="66" t="inlineStr">
        <is>
          <t>Medium</t>
        </is>
      </c>
      <c r="AB318" s="66" t="inlineStr">
        <is>
          <t>Trusted Professional</t>
        </is>
      </c>
      <c r="AC318" s="66" t="inlineStr">
        <is>
          <t>No</t>
        </is>
      </c>
      <c r="AD318" s="66" t="inlineStr">
        <is>
          <t>No</t>
        </is>
      </c>
      <c r="AE318" s="66" t="inlineStr">
        <is>
          <t>No</t>
        </is>
      </c>
      <c r="AF318" s="66" t="n"/>
      <c r="AG318" s="66" t="n"/>
      <c r="AH318" s="66" t="inlineStr">
        <is>
          <t>Project Lead</t>
        </is>
      </c>
      <c r="AI318" s="66" t="n"/>
      <c r="AJ318" s="66" t="inlineStr">
        <is>
          <t>Agile/Scrum &amp; PMP fundamentals; risk &amp; stakeholder management; estimation; reporting/governance tools | People management: goal-setting &amp; feedback, 1:1 coaching, performance conversations</t>
        </is>
      </c>
      <c r="AK318" s="66" t="inlineStr">
        <is>
          <t>Leadership development: strategic thinking, cross-functional influence, financial/business acumen, succession &amp; talent development, change management, executive communication</t>
        </is>
      </c>
      <c r="AL318" s="66" t="n"/>
      <c r="AM318" s="18"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AN318" s="19"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AO318" s="19" t="n"/>
      <c r="AP318" s="19" t="n"/>
      <c r="AQ318" s="19" t="n"/>
    </row>
    <row r="319" ht="80" customHeight="1">
      <c r="A319" s="117" t="inlineStr">
        <is>
          <t>◂ Back</t>
        </is>
      </c>
      <c r="B319" s="17" t="inlineStr">
        <is>
          <t>Mapped</t>
        </is>
      </c>
      <c r="C319" s="59" t="inlineStr">
        <is>
          <t>iFile</t>
        </is>
      </c>
      <c r="D319" s="17" t="inlineStr">
        <is>
          <t>IRIS2453</t>
        </is>
      </c>
      <c r="E319" s="17" t="inlineStr">
        <is>
          <t>Mahesh Dhokale</t>
        </is>
      </c>
      <c r="F319" s="17" t="inlineStr">
        <is>
          <t>Quality Assurance</t>
        </is>
      </c>
      <c r="G319" s="17" t="inlineStr">
        <is>
          <t>Trainee QA Engineer</t>
        </is>
      </c>
      <c r="H319" s="17" t="inlineStr">
        <is>
          <t>Employee</t>
        </is>
      </c>
      <c r="I319" s="17" t="inlineStr">
        <is>
          <t>Active</t>
        </is>
      </c>
      <c r="J319" s="118" t="n">
        <v>45995</v>
      </c>
      <c r="K319" s="17" t="inlineStr">
        <is>
          <t>Jerigan Gracias</t>
        </is>
      </c>
      <c r="L319" s="17" t="inlineStr">
        <is>
          <t>Client Side</t>
        </is>
      </c>
      <c r="M319" s="67" t="inlineStr">
        <is>
          <t>0 years, 0 months, 0 days</t>
        </is>
      </c>
      <c r="N319" s="68" t="inlineStr">
        <is>
          <t>0 years, 8 months, 21 days</t>
        </is>
      </c>
      <c r="O319" s="68" t="inlineStr">
        <is>
          <t>0 years, 6 months, 16 days</t>
        </is>
      </c>
      <c r="P319" s="68" t="inlineStr">
        <is>
          <t>MCA</t>
        </is>
      </c>
      <c r="Q319" s="68" t="inlineStr">
        <is>
          <t>Software Testing</t>
        </is>
      </c>
      <c r="R319" s="82" t="n">
        <v>20</v>
      </c>
      <c r="S319" s="83" t="n"/>
      <c r="T319" s="83" t="n"/>
      <c r="U319" s="83" t="n"/>
      <c r="V319" s="83" t="n"/>
      <c r="W319" s="83" t="n"/>
      <c r="X319" s="83" t="n"/>
      <c r="Y319" s="65" t="n">
        <v>3</v>
      </c>
      <c r="Z319" s="66" t="n">
        <v>3</v>
      </c>
      <c r="AA319" s="66" t="inlineStr">
        <is>
          <t>Medium</t>
        </is>
      </c>
      <c r="AB319" s="66" t="inlineStr">
        <is>
          <t>Core Contributor</t>
        </is>
      </c>
      <c r="AC319" s="66" t="inlineStr">
        <is>
          <t>No</t>
        </is>
      </c>
      <c r="AD319" s="66" t="n"/>
      <c r="AE319" s="66" t="inlineStr">
        <is>
          <t>No</t>
        </is>
      </c>
      <c r="AF319" s="66" t="n"/>
      <c r="AG319" s="66" t="n"/>
      <c r="AH319" s="66" t="inlineStr">
        <is>
          <t>Trainee QA Engineer</t>
        </is>
      </c>
      <c r="AI319" s="66" t="n"/>
      <c r="AJ319" s="66" t="inlineStr">
        <is>
          <t>Test automation frameworks · Selenium/Playwright; API testing; CI/CD test integration; defect analytics</t>
        </is>
      </c>
      <c r="AK319" s="66" t="inlineStr">
        <is>
          <t>Transition to leadership: people management &amp; delegation, mentoring/coaching, project ownership &amp; stakeholder management, prioritisation under ambiguity, presentation &amp; influence skills</t>
        </is>
      </c>
      <c r="AL319" s="66" t="n"/>
      <c r="AM319" s="18"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AN319" s="19"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AO319" s="19" t="n"/>
      <c r="AP319" s="19" t="n"/>
      <c r="AQ319" s="19" t="n"/>
    </row>
    <row r="320" ht="80" customHeight="1">
      <c r="A320" s="117" t="inlineStr">
        <is>
          <t>◂ Back</t>
        </is>
      </c>
      <c r="B320" s="17" t="inlineStr">
        <is>
          <t>Mapped</t>
        </is>
      </c>
      <c r="C320" s="59" t="inlineStr">
        <is>
          <t>iFile</t>
        </is>
      </c>
      <c r="D320" s="17" t="inlineStr">
        <is>
          <t>IRIS1728</t>
        </is>
      </c>
      <c r="E320" s="17" t="inlineStr">
        <is>
          <t>Vijay Sakpal</t>
        </is>
      </c>
      <c r="F320" s="17" t="inlineStr">
        <is>
          <t>Support</t>
        </is>
      </c>
      <c r="G320" s="17" t="inlineStr">
        <is>
          <t>Team Lead / Asst Manager</t>
        </is>
      </c>
      <c r="H320" s="17" t="inlineStr">
        <is>
          <t>Employee</t>
        </is>
      </c>
      <c r="I320" s="17" t="inlineStr">
        <is>
          <t>Active</t>
        </is>
      </c>
      <c r="J320" s="118" t="n">
        <v>43290</v>
      </c>
      <c r="K320" s="17" t="inlineStr">
        <is>
          <t>Yunus Patel</t>
        </is>
      </c>
      <c r="L320" s="17" t="inlineStr">
        <is>
          <t>Client Side</t>
        </is>
      </c>
      <c r="M320" s="67" t="inlineStr">
        <is>
          <t>6 years, 7 months, 0 days</t>
        </is>
      </c>
      <c r="N320" s="68" t="inlineStr">
        <is>
          <t>8 years, 1 months, 16 days</t>
        </is>
      </c>
      <c r="O320" s="68" t="inlineStr">
        <is>
          <t>14 years, 6 months, 11 days</t>
        </is>
      </c>
      <c r="P320" s="68" t="inlineStr">
        <is>
          <t>B.SC</t>
        </is>
      </c>
      <c r="Q320" s="68" t="inlineStr">
        <is>
          <t>Tech Support</t>
        </is>
      </c>
      <c r="R320" s="82" t="n">
        <v>20</v>
      </c>
      <c r="S320" s="83" t="n"/>
      <c r="T320" s="83" t="n"/>
      <c r="U320" s="83" t="n"/>
      <c r="V320" s="83" t="n"/>
      <c r="W320" s="83" t="n"/>
      <c r="X320" s="83" t="inlineStr">
        <is>
          <t>Complexity &amp; Expertise: A3: Sole owner of defect-SLA tracking between developers and client; analyses and comments on defects → moved down 0.5
Autonomy &amp; Decision: A2: Follows up developers and prioritises SLA risks; escalates when SLA is threatened → moved down 1
Accountability &amp; Impact: A3: Defect SLA tracking and daily client report end to end; breaches bring penalty → moved down 0.5
Leadership &amp; Strategy: A1: Coordinates developers but no team guidance described → moved down 1</t>
        </is>
      </c>
      <c r="Y320" s="65" t="n">
        <v>3</v>
      </c>
      <c r="Z320" s="66" t="n">
        <v>3</v>
      </c>
      <c r="AA320" s="66" t="inlineStr">
        <is>
          <t>Low</t>
        </is>
      </c>
      <c r="AB320" s="66" t="inlineStr">
        <is>
          <t>Reliable Specialist</t>
        </is>
      </c>
      <c r="AC320" s="66" t="inlineStr">
        <is>
          <t>No</t>
        </is>
      </c>
      <c r="AD320" s="66" t="inlineStr">
        <is>
          <t>No</t>
        </is>
      </c>
      <c r="AE320" s="66" t="inlineStr">
        <is>
          <t>No</t>
        </is>
      </c>
      <c r="AF320" s="66" t="n"/>
      <c r="AG320" s="66" t="inlineStr">
        <is>
          <t>Not Available</t>
        </is>
      </c>
      <c r="AH320" s="66" t="inlineStr">
        <is>
          <t>Team Lead</t>
        </is>
      </c>
      <c r="AI320" s="66" t="n"/>
      <c r="AJ320" s="66" t="inlineStr">
        <is>
          <t>Customer success methods; communication &amp; de-escalation; product/domain depth; ticketing &amp; SLA tools</t>
        </is>
      </c>
      <c r="AK320" s="66" t="inlineStr">
        <is>
          <t>Transition to leadership: people management &amp; delegation, mentoring/coaching, project ownership &amp; stakeholder management, prioritisation under ambiguity, presentation &amp; influence skills</t>
        </is>
      </c>
      <c r="AL320" s="66" t="n"/>
      <c r="AM320"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20" s="19"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AO320" s="19" t="n"/>
      <c r="AP320" s="19" t="n"/>
      <c r="AQ320" s="19" t="n"/>
    </row>
    <row r="321" ht="80" customHeight="1">
      <c r="A321" s="117" t="inlineStr">
        <is>
          <t>◂ Back</t>
        </is>
      </c>
      <c r="B321" s="17" t="inlineStr">
        <is>
          <t>Mapped</t>
        </is>
      </c>
      <c r="C321" s="59" t="inlineStr">
        <is>
          <t>iFile</t>
        </is>
      </c>
      <c r="D321" s="17" t="inlineStr">
        <is>
          <t>IRIS1919</t>
        </is>
      </c>
      <c r="E321" s="17" t="inlineStr">
        <is>
          <t>Jyoti Patil</t>
        </is>
      </c>
      <c r="F321" s="17" t="inlineStr">
        <is>
          <t>Support</t>
        </is>
      </c>
      <c r="G321" s="17" t="inlineStr">
        <is>
          <t>Tech Support Executive</t>
        </is>
      </c>
      <c r="H321" s="17" t="inlineStr">
        <is>
          <t>Employee</t>
        </is>
      </c>
      <c r="I321" s="17" t="inlineStr">
        <is>
          <t>Active</t>
        </is>
      </c>
      <c r="J321" s="118" t="n">
        <v>44357</v>
      </c>
      <c r="K321" s="17" t="inlineStr">
        <is>
          <t>Yunus Patel</t>
        </is>
      </c>
      <c r="L321" s="17" t="inlineStr">
        <is>
          <t>Remote - Mumbai</t>
        </is>
      </c>
      <c r="M321" s="67" t="inlineStr">
        <is>
          <t>3 years, 0 months, 0 days</t>
        </is>
      </c>
      <c r="N321" s="68" t="inlineStr">
        <is>
          <t>5 years, 2 months, 15 days</t>
        </is>
      </c>
      <c r="O321" s="68" t="inlineStr">
        <is>
          <t>8 years, 0 months, 10 days</t>
        </is>
      </c>
      <c r="P321" s="68" t="inlineStr">
        <is>
          <t>B.E</t>
        </is>
      </c>
      <c r="Q321" s="68" t="inlineStr">
        <is>
          <t>Tech Support</t>
        </is>
      </c>
      <c r="R321" s="82" t="n">
        <v>20</v>
      </c>
      <c r="S321" s="83" t="n"/>
      <c r="T321" s="83" t="n"/>
      <c r="U321" s="83" t="n"/>
      <c r="V321" s="83" t="n"/>
      <c r="W321" s="83" t="n"/>
      <c r="X321" s="83" t="inlineStr">
        <is>
          <t>Complexity &amp; Expertise: A3: Designs web forms and validations for demos, gathers requirements, tests portal, writes documentation → moved up 0.5
Autonomy &amp; Decision: A2: Decides form design and layouts only → matches the start
Accountability &amp; Impact: A2: Catching validation or design defects in own forms before deployment to higher environments → matches the start
Leadership &amp; Strategy: A1: Mentions team coordination; no guidance of others described → matches the start</t>
        </is>
      </c>
      <c r="Y321" s="65" t="n">
        <v>4</v>
      </c>
      <c r="Z321" s="66" t="n">
        <v>3</v>
      </c>
      <c r="AA321" s="66" t="inlineStr">
        <is>
          <t>Medium</t>
        </is>
      </c>
      <c r="AB321" s="66" t="inlineStr">
        <is>
          <t>Core Contributor</t>
        </is>
      </c>
      <c r="AC321" s="66" t="inlineStr">
        <is>
          <t>No</t>
        </is>
      </c>
      <c r="AD321" s="66" t="inlineStr">
        <is>
          <t>No</t>
        </is>
      </c>
      <c r="AE321" s="66" t="inlineStr">
        <is>
          <t>No</t>
        </is>
      </c>
      <c r="AF321" s="66" t="n"/>
      <c r="AG321" s="66" t="n"/>
      <c r="AH321" s="66" t="inlineStr">
        <is>
          <t>Tech Support Executive</t>
        </is>
      </c>
      <c r="AI321" s="66" t="n"/>
      <c r="AJ321" s="66" t="inlineStr">
        <is>
          <t>Customer success methods; communication &amp; de-escalation; product/domain depth; ticketing &amp; SLA tools</t>
        </is>
      </c>
      <c r="AK321" s="66" t="inlineStr">
        <is>
          <t>Transition to leadership: people management &amp; delegation, mentoring/coaching, project ownership &amp; stakeholder management, prioritisation under ambiguity, presentation &amp; influence skills</t>
        </is>
      </c>
      <c r="AL321" s="66" t="n"/>
      <c r="AM321"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21" s="19"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AO321" s="19" t="n"/>
      <c r="AP321" s="19" t="n"/>
      <c r="AQ321" s="19" t="n"/>
    </row>
    <row r="322" ht="80" customHeight="1">
      <c r="A322" s="117" t="inlineStr">
        <is>
          <t>◂ Back</t>
        </is>
      </c>
      <c r="B322" s="17" t="inlineStr">
        <is>
          <t>Mapped</t>
        </is>
      </c>
      <c r="C322" s="59" t="inlineStr">
        <is>
          <t>iFile</t>
        </is>
      </c>
      <c r="D322" s="17" t="inlineStr">
        <is>
          <t>IRIS2363</t>
        </is>
      </c>
      <c r="E322" s="17" t="inlineStr">
        <is>
          <t>Aayushi Sharma</t>
        </is>
      </c>
      <c r="F322" s="17" t="inlineStr">
        <is>
          <t>Technology</t>
        </is>
      </c>
      <c r="G322" s="17" t="inlineStr">
        <is>
          <t>Project Manager</t>
        </is>
      </c>
      <c r="H322" s="17" t="inlineStr">
        <is>
          <t>Employee</t>
        </is>
      </c>
      <c r="I322" s="17" t="inlineStr">
        <is>
          <t>Active</t>
        </is>
      </c>
      <c r="J322" s="118" t="n">
        <v>45754</v>
      </c>
      <c r="K322" s="17" t="inlineStr">
        <is>
          <t>Izharuddin Shaikh</t>
        </is>
      </c>
      <c r="L322" s="17" t="inlineStr">
        <is>
          <t>Hybrid</t>
        </is>
      </c>
      <c r="M322" s="67" t="inlineStr">
        <is>
          <t>2 years, 7 months, 0 days</t>
        </is>
      </c>
      <c r="N322" s="68" t="inlineStr">
        <is>
          <t>1 years, 4 months, 18 days</t>
        </is>
      </c>
      <c r="O322" s="68" t="inlineStr">
        <is>
          <t>3 years, 9 months, 13 days</t>
        </is>
      </c>
      <c r="P322" s="68" t="inlineStr">
        <is>
          <t>MBA</t>
        </is>
      </c>
      <c r="Q322" s="68" t="inlineStr">
        <is>
          <t>Project Management</t>
        </is>
      </c>
      <c r="R322" s="82" t="n">
        <v>20</v>
      </c>
      <c r="S322" s="83" t="n"/>
      <c r="T322" s="83" t="n"/>
      <c r="U322" s="83" t="n"/>
      <c r="V322" s="83" t="n"/>
      <c r="W322" s="83" t="n"/>
      <c r="X322" s="83" t="inlineStr">
        <is>
          <t>Complexity &amp; Expertise: B1: Requirement analysis, effort estimation, product feasibility, demos and POCs; DynaForms product knowledge → moved down 0.5
Autonomy &amp; Decision: B1: Confirms standard-product scope and feasibility to clients without input → moved down 0.5
Accountability &amp; Impact: B1: Project deliverables within scope and cost; unaccepted billed effort; DynaForms product duties → moved down 0.5
Leadership &amp; Strategy: A2: Mentions resource management and team morale; no reports or guidance described → moved down 1</t>
        </is>
      </c>
      <c r="Y322" s="65" t="n">
        <v>3</v>
      </c>
      <c r="Z322" s="66" t="n">
        <v>3</v>
      </c>
      <c r="AA322" s="66" t="inlineStr">
        <is>
          <t>Medium</t>
        </is>
      </c>
      <c r="AB322" s="66" t="inlineStr">
        <is>
          <t>Core Contributor</t>
        </is>
      </c>
      <c r="AC322" s="66" t="inlineStr">
        <is>
          <t>N</t>
        </is>
      </c>
      <c r="AD322" s="66" t="inlineStr">
        <is>
          <t>N</t>
        </is>
      </c>
      <c r="AE322" s="66" t="inlineStr">
        <is>
          <t>N</t>
        </is>
      </c>
      <c r="AF322" s="66" t="inlineStr">
        <is>
          <t>No successor needed currently.</t>
        </is>
      </c>
      <c r="AG322" s="119" t="n">
        <v>45931</v>
      </c>
      <c r="AH322" s="66" t="inlineStr">
        <is>
          <t>Project Manager</t>
        </is>
      </c>
      <c r="AI322" s="66" t="inlineStr">
        <is>
          <t>Yes - Her current scope needs a review.</t>
        </is>
      </c>
      <c r="AJ322" s="66" t="inlineStr">
        <is>
          <t>Agile/Scrum &amp; PMP fundamentals; risk &amp; stakeholder management; estimation; reporting/governance tools; Product visualization</t>
        </is>
      </c>
      <c r="AK322" s="66" t="n"/>
      <c r="AL322" s="66" t="n"/>
      <c r="AM322" s="18"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AN322" s="19" t="inlineStr">
        <is>
          <t>Q1: Deliver assigned projects on time and within budget
Q1: Maintain RAID log accuracy with high risks actioned within SLA
Q1: Achieve &gt;=4.2/5 stakeholder satisfaction on governance &amp; communication
Q1: Deliver on-time, accurate milestone reporting</t>
        </is>
      </c>
      <c r="AO322" s="19"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AP322" s="19" t="n"/>
      <c r="AQ322" s="19" t="inlineStr">
        <is>
          <t>Project Management vs Business Analysis scope needs evaluation.</t>
        </is>
      </c>
    </row>
    <row r="323" ht="80" customHeight="1">
      <c r="A323" s="117" t="inlineStr">
        <is>
          <t>◂ Back</t>
        </is>
      </c>
      <c r="B323" s="17" t="inlineStr">
        <is>
          <t>Mapped</t>
        </is>
      </c>
      <c r="C323" s="59" t="inlineStr">
        <is>
          <t>iFile</t>
        </is>
      </c>
      <c r="D323" s="17" t="inlineStr">
        <is>
          <t>IRIS2529</t>
        </is>
      </c>
      <c r="E323" s="17" t="inlineStr">
        <is>
          <t>Yash Raj</t>
        </is>
      </c>
      <c r="F323" s="17" t="inlineStr">
        <is>
          <t>Technology</t>
        </is>
      </c>
      <c r="G323" s="17" t="inlineStr">
        <is>
          <t>Software Engineer</t>
        </is>
      </c>
      <c r="H323" s="17" t="inlineStr">
        <is>
          <t>Employee</t>
        </is>
      </c>
      <c r="I323" s="17" t="inlineStr">
        <is>
          <t>Active</t>
        </is>
      </c>
      <c r="J323" s="118" t="n">
        <v>46149</v>
      </c>
      <c r="K323" s="17" t="inlineStr">
        <is>
          <t>Izharuddin Shaikh</t>
        </is>
      </c>
      <c r="L323" s="17" t="inlineStr">
        <is>
          <t>Work From Office - Turbhe</t>
        </is>
      </c>
      <c r="M323" s="67" t="inlineStr">
        <is>
          <t>2 years, 4 months, 0 days</t>
        </is>
      </c>
      <c r="N323" s="68" t="inlineStr">
        <is>
          <t>0 years, 3 months, 18 days</t>
        </is>
      </c>
      <c r="O323" s="68" t="inlineStr">
        <is>
          <t>2 years, 5 months, 13 days</t>
        </is>
      </c>
      <c r="P323" s="68" t="inlineStr">
        <is>
          <t>B.Tech</t>
        </is>
      </c>
      <c r="Q323" s="68" t="inlineStr">
        <is>
          <t>ETL</t>
        </is>
      </c>
      <c r="R323" s="82" t="n">
        <v>19</v>
      </c>
      <c r="S323" s="83" t="n"/>
      <c r="T323" s="83" t="n"/>
      <c r="U323" s="83" t="n"/>
      <c r="V323" s="83" t="n"/>
      <c r="W323" s="83" t="n"/>
      <c r="X323" s="83" t="inlineStr">
        <is>
          <t>Complexity &amp; Expertise: A3: Builds end-to-end ETL pipelines, data models and dashboards in Python, Apache Hop, Airflow and Superset → moved up 0.5
Autonomy &amp; Decision: A3: Independently troubleshoots pipeline failures, optimises jobs and handles data-quality issues → moved up 0.5
Accountability &amp; Impact: A3: Pipelines end to end; failures hit downstream reporting and analytics teams → moved up 0.5
Leadership &amp; Strategy: A1: No guiding or leading described → matches the start</t>
        </is>
      </c>
      <c r="Y323" s="65" t="n">
        <v>3</v>
      </c>
      <c r="Z323" s="66" t="n">
        <v>3</v>
      </c>
      <c r="AA323" s="66" t="inlineStr">
        <is>
          <t>Medium</t>
        </is>
      </c>
      <c r="AB323" s="66" t="inlineStr">
        <is>
          <t>Reliable Specialist</t>
        </is>
      </c>
      <c r="AC323" s="66" t="n"/>
      <c r="AD323" s="66" t="n"/>
      <c r="AE323" s="66" t="n"/>
      <c r="AF323" s="66" t="n"/>
      <c r="AG323" s="66" t="n"/>
      <c r="AH323" s="66" t="inlineStr">
        <is>
          <t>Software Engineer</t>
        </is>
      </c>
      <c r="AI323" s="66" t="n"/>
      <c r="AJ323" s="66" t="inlineStr">
        <is>
          <t>Advanced technology stack; secure coding &amp; code-quality practices; unit/automated testing; system design fundamentals</t>
        </is>
      </c>
      <c r="AK323" s="66" t="inlineStr">
        <is>
          <t>Transition to leadership: people management &amp; delegation, mentoring/coaching, project ownership &amp; stakeholder management, prioritisation under ambiguity, presentation &amp; influence skills</t>
        </is>
      </c>
      <c r="AL323" s="66" t="n"/>
      <c r="AM323"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23"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AO323" s="19" t="n"/>
      <c r="AP323" s="19" t="n"/>
      <c r="AQ323" s="19" t="n"/>
    </row>
    <row r="324" ht="80" customHeight="1">
      <c r="A324" s="117" t="inlineStr">
        <is>
          <t>◂ Back</t>
        </is>
      </c>
      <c r="B324" s="17" t="inlineStr">
        <is>
          <t>Mapped</t>
        </is>
      </c>
      <c r="C324" s="59" t="inlineStr">
        <is>
          <t>iFile</t>
        </is>
      </c>
      <c r="D324" s="17" t="inlineStr">
        <is>
          <t>IRIS2133</t>
        </is>
      </c>
      <c r="E324" s="17" t="inlineStr">
        <is>
          <t>Pushpendra Singh</t>
        </is>
      </c>
      <c r="F324" s="17" t="inlineStr">
        <is>
          <t>Technology</t>
        </is>
      </c>
      <c r="G324" s="17" t="inlineStr">
        <is>
          <t>Technical Architect</t>
        </is>
      </c>
      <c r="H324" s="17" t="inlineStr">
        <is>
          <t>Employee</t>
        </is>
      </c>
      <c r="I324" s="17" t="inlineStr">
        <is>
          <t>Active</t>
        </is>
      </c>
      <c r="J324" s="118" t="n">
        <v>45071</v>
      </c>
      <c r="K324" s="17" t="inlineStr">
        <is>
          <t>Pradip Dey</t>
        </is>
      </c>
      <c r="L324" s="17" t="inlineStr">
        <is>
          <t>Remote - Mumbai</t>
        </is>
      </c>
      <c r="M324" s="67" t="inlineStr">
        <is>
          <t>14 years, 0 months, 0 days</t>
        </is>
      </c>
      <c r="N324" s="68" t="inlineStr">
        <is>
          <t>3 years, 3 months, 0 days</t>
        </is>
      </c>
      <c r="O324" s="68" t="inlineStr">
        <is>
          <t>17 years, 0 months, 26 days</t>
        </is>
      </c>
      <c r="P324" s="68" t="inlineStr">
        <is>
          <t>MBA</t>
        </is>
      </c>
      <c r="Q324" s="68" t="inlineStr">
        <is>
          <t>Java</t>
        </is>
      </c>
      <c r="R324" s="82" t="n">
        <v>20</v>
      </c>
      <c r="S324" s="83" t="n"/>
      <c r="T324" s="83" t="n"/>
      <c r="U324" s="83" t="n"/>
      <c r="V324" s="83" t="n"/>
      <c r="W324" s="83" t="n"/>
      <c r="X324" s="83" t="inlineStr">
        <is>
          <t>Complexity &amp; Expertise: B2: Application and core component design, security, performance tuning, evaluating new libraries for the validator product → moved down 0.5
Autonomy &amp; Decision: B1: Decides on build failures, feature breaks and adding automation for the product → moved down 0.5
Accountability &amp; Impact: B1: own survey / KRA answers · summarised by the rater; not quoted → moved down 0.5
Leadership &amp; Strategy: A3: No leadership described; 3 direct reports and KRA expects mentoring of team members → moved down 0.5</t>
        </is>
      </c>
      <c r="Y324" s="65" t="inlineStr">
        <is>
          <t>Meets Expectations</t>
        </is>
      </c>
      <c r="Z324" s="66" t="n">
        <v>4</v>
      </c>
      <c r="AA324" s="66" t="inlineStr">
        <is>
          <t>Medium</t>
        </is>
      </c>
      <c r="AB324" s="66" t="inlineStr">
        <is>
          <t>Core Contributor</t>
        </is>
      </c>
      <c r="AC324" s="66" t="n"/>
      <c r="AD324" s="66" t="inlineStr">
        <is>
          <t>N</t>
        </is>
      </c>
      <c r="AE324" s="66" t="inlineStr">
        <is>
          <t>Y</t>
        </is>
      </c>
      <c r="AF324" s="66" t="n"/>
      <c r="AG324" s="119" t="n">
        <v>45931</v>
      </c>
      <c r="AH324" s="66" t="inlineStr">
        <is>
          <t>Technical Architect</t>
        </is>
      </c>
      <c r="AI324" s="66" t="n"/>
      <c r="AJ324" s="66" t="inlineStr">
        <is>
          <t>TOGAF</t>
        </is>
      </c>
      <c r="AK324" s="66" t="n"/>
      <c r="AL324" s="66" t="n"/>
      <c r="AM324" s="18"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AN324" s="19" t="inlineStr">
        <is>
          <t>Completion of improvements needed for Europe market readiness
Roadmap completion for Validator product for the next year</t>
        </is>
      </c>
      <c r="AO324" s="19" t="n"/>
      <c r="AP324" s="19" t="n"/>
      <c r="AQ324" s="19" t="inlineStr">
        <is>
          <t>IFSCA</t>
        </is>
      </c>
    </row>
    <row r="325" ht="80" customHeight="1">
      <c r="A325" s="117" t="inlineStr">
        <is>
          <t>◂ Back</t>
        </is>
      </c>
      <c r="B325" s="17" t="inlineStr">
        <is>
          <t>Mapped</t>
        </is>
      </c>
      <c r="C325" s="59" t="inlineStr">
        <is>
          <t>iFile</t>
        </is>
      </c>
      <c r="D325" s="17" t="inlineStr">
        <is>
          <t>IRIS2257</t>
        </is>
      </c>
      <c r="E325" s="17" t="inlineStr">
        <is>
          <t>Rudransh Nemade</t>
        </is>
      </c>
      <c r="F325" s="17" t="inlineStr">
        <is>
          <t>Technology</t>
        </is>
      </c>
      <c r="G325" s="17" t="inlineStr">
        <is>
          <t>Trainee Software Engineer</t>
        </is>
      </c>
      <c r="H325" s="17" t="inlineStr">
        <is>
          <t>Employee</t>
        </is>
      </c>
      <c r="I325" s="17" t="inlineStr">
        <is>
          <t>Active</t>
        </is>
      </c>
      <c r="J325" s="118" t="n">
        <v>45446</v>
      </c>
      <c r="K325" s="17" t="inlineStr">
        <is>
          <t>Pushpendra Singh</t>
        </is>
      </c>
      <c r="L325" s="17" t="inlineStr">
        <is>
          <t>Work From Office - Turbhe</t>
        </is>
      </c>
      <c r="M325" s="67" t="inlineStr">
        <is>
          <t>0 years, 0 months, 0 days</t>
        </is>
      </c>
      <c r="N325" s="68" t="inlineStr">
        <is>
          <t>2 years, 2 months, 22 days</t>
        </is>
      </c>
      <c r="O325" s="68" t="inlineStr">
        <is>
          <t>2 years, 0 months, 17 days</t>
        </is>
      </c>
      <c r="P325" s="68" t="inlineStr">
        <is>
          <t>B.E</t>
        </is>
      </c>
      <c r="Q325" s="68" t="inlineStr">
        <is>
          <t>Java + Angular</t>
        </is>
      </c>
      <c r="R325" s="82" t="n">
        <v>20</v>
      </c>
      <c r="S325" s="83" t="n"/>
      <c r="T325" s="83" t="n"/>
      <c r="U325" s="83" t="n"/>
      <c r="V325" s="83" t="n"/>
      <c r="W325" s="83" t="n"/>
      <c r="X325" s="83" t="inlineStr">
        <is>
          <t>Complexity &amp; Expertise: B1: Sole developer of CSV validator; builds engines for XBRL conformance suites, table constraints, XULE → moved up 1
Autonomy &amp; Decision: A2: Only test cases and documentation named as independent decisions → moved up 0.5
Accountability &amp; Impact: A3: own survey / KRA answers · summarised by the rater; not quoted → moved up 1
Leadership &amp; Strategy: A1: None described → matches the start</t>
        </is>
      </c>
      <c r="Y325" s="65" t="n">
        <v>3</v>
      </c>
      <c r="Z325" s="66" t="n">
        <v>4</v>
      </c>
      <c r="AA325" s="66" t="inlineStr">
        <is>
          <t>Medium</t>
        </is>
      </c>
      <c r="AB325" s="66" t="inlineStr">
        <is>
          <t>Emerging Talent</t>
        </is>
      </c>
      <c r="AC325" s="66" t="inlineStr">
        <is>
          <t>No</t>
        </is>
      </c>
      <c r="AD325" s="66" t="inlineStr">
        <is>
          <t>No</t>
        </is>
      </c>
      <c r="AE325" s="66" t="inlineStr">
        <is>
          <t>No</t>
        </is>
      </c>
      <c r="AF325" s="66" t="n"/>
      <c r="AG325" s="119" t="n">
        <v>45918</v>
      </c>
      <c r="AH325" s="66" t="inlineStr">
        <is>
          <t>Trainee Software Engineer</t>
        </is>
      </c>
      <c r="AI325" s="66" t="n"/>
      <c r="AJ325" s="66" t="inlineStr">
        <is>
          <t>Advanced Java ;secure coding &amp; code-quality practices; unit/automated testing; system design fundamentals</t>
        </is>
      </c>
      <c r="AK325" s="66" t="inlineStr">
        <is>
          <t>Transition to leadership: people management &amp; delegation, mentoring/coaching, project ownership &amp; stakeholder management, prioritisation under ambiguity, presentation &amp; influence skills</t>
        </is>
      </c>
      <c r="AL325" s="66" t="n"/>
      <c r="AM32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2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25" s="19" t="n"/>
      <c r="AP325" s="19" t="n"/>
      <c r="AQ325" s="19" t="n"/>
    </row>
    <row r="326" ht="80" customHeight="1">
      <c r="A326" s="117" t="inlineStr">
        <is>
          <t>◂ Back</t>
        </is>
      </c>
      <c r="B326" s="17" t="inlineStr">
        <is>
          <t>Mapped</t>
        </is>
      </c>
      <c r="C326" s="59" t="inlineStr">
        <is>
          <t>iFile</t>
        </is>
      </c>
      <c r="D326" s="17" t="inlineStr">
        <is>
          <t>IRIS2183</t>
        </is>
      </c>
      <c r="E326" s="17" t="inlineStr">
        <is>
          <t>Saikiran Rowlo</t>
        </is>
      </c>
      <c r="F326" s="17" t="inlineStr">
        <is>
          <t>Technology</t>
        </is>
      </c>
      <c r="G326" s="17" t="inlineStr">
        <is>
          <t>Junior Software Engineer</t>
        </is>
      </c>
      <c r="H326" s="17" t="inlineStr">
        <is>
          <t>Employee</t>
        </is>
      </c>
      <c r="I326" s="17" t="inlineStr">
        <is>
          <t>Active</t>
        </is>
      </c>
      <c r="J326" s="118" t="n">
        <v>45180</v>
      </c>
      <c r="K326" s="17" t="inlineStr">
        <is>
          <t>Pushpendra Singh</t>
        </is>
      </c>
      <c r="L326" s="17" t="inlineStr">
        <is>
          <t>Work From Office - Turbhe</t>
        </is>
      </c>
      <c r="M326" s="67" t="inlineStr">
        <is>
          <t>0 years, 0 months, 0 days</t>
        </is>
      </c>
      <c r="N326" s="68" t="inlineStr">
        <is>
          <t>2 years, 11 months, 14 days</t>
        </is>
      </c>
      <c r="O326" s="68" t="inlineStr">
        <is>
          <t>2 years, 9 months, 9 days</t>
        </is>
      </c>
      <c r="P326" s="68" t="inlineStr">
        <is>
          <t>B.E</t>
        </is>
      </c>
      <c r="Q326" s="68" t="inlineStr">
        <is>
          <t>Java</t>
        </is>
      </c>
      <c r="R326" s="82" t="n">
        <v>17</v>
      </c>
      <c r="S326" s="83" t="n"/>
      <c r="T326" s="83" t="n"/>
      <c r="U326" s="83" t="n"/>
      <c r="V326" s="83" t="n"/>
      <c r="W326" s="83" t="n"/>
      <c r="X326" s="83" t="inlineStr">
        <is>
          <t>Complexity &amp; Expertise: A2: Develops and maintains one application, handles support issues, applies XBRL specification updates → matches the start
Autonomy &amp; Decision: A2: Decides on support issues only → matches the start
Accountability &amp; Impact: A3: Maintains the application's codebase and its support; must fix and redeliver quickly → moved up 0.5
Leadership &amp; Strategy: A1: No guidance of others described → matches the start</t>
        </is>
      </c>
      <c r="Y326" s="65" t="n">
        <v>3</v>
      </c>
      <c r="Z326" s="66" t="n">
        <v>4</v>
      </c>
      <c r="AA326" s="66" t="inlineStr">
        <is>
          <t>Medium</t>
        </is>
      </c>
      <c r="AB326" s="66" t="inlineStr">
        <is>
          <t>Emerging Talent</t>
        </is>
      </c>
      <c r="AC326" s="66" t="inlineStr">
        <is>
          <t>No</t>
        </is>
      </c>
      <c r="AD326" s="66" t="inlineStr">
        <is>
          <t>No</t>
        </is>
      </c>
      <c r="AE326" s="66" t="inlineStr">
        <is>
          <t>No</t>
        </is>
      </c>
      <c r="AF326" s="66" t="n"/>
      <c r="AG326" s="119" t="n">
        <v>45917</v>
      </c>
      <c r="AH326" s="66" t="inlineStr">
        <is>
          <t>Junior Software Engineer</t>
        </is>
      </c>
      <c r="AI326" s="66" t="n"/>
      <c r="AJ326" s="66" t="inlineStr">
        <is>
          <t>Advanced Java; secure coding &amp; code-quality practices; unit/automated testing; system design fundamentals</t>
        </is>
      </c>
      <c r="AK326" s="66" t="inlineStr">
        <is>
          <t>Transition to leadership: people management &amp; delegation, mentoring/coaching, project ownership &amp; stakeholder management, prioritisation under ambiguity, presentation &amp; influence skills</t>
        </is>
      </c>
      <c r="AL326" s="66" t="n"/>
      <c r="AM326"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26"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26" s="19" t="n"/>
      <c r="AP326" s="19" t="n"/>
      <c r="AQ326" s="19" t="n"/>
    </row>
    <row r="327" ht="80" customHeight="1">
      <c r="A327" s="117" t="inlineStr">
        <is>
          <t>◂ Back</t>
        </is>
      </c>
      <c r="B327" s="17" t="inlineStr">
        <is>
          <t>Mapped</t>
        </is>
      </c>
      <c r="C327" s="59" t="inlineStr">
        <is>
          <t>iFile</t>
        </is>
      </c>
      <c r="D327" s="17" t="inlineStr">
        <is>
          <t>IRIS1871</t>
        </is>
      </c>
      <c r="E327" s="17" t="inlineStr">
        <is>
          <t>Sandeep Mehta</t>
        </is>
      </c>
      <c r="F327" s="17" t="inlineStr">
        <is>
          <t>Technology</t>
        </is>
      </c>
      <c r="G327" s="17" t="inlineStr">
        <is>
          <t>Software Engineer</t>
        </is>
      </c>
      <c r="H327" s="17" t="inlineStr">
        <is>
          <t>Employee</t>
        </is>
      </c>
      <c r="I327" s="17" t="inlineStr">
        <is>
          <t>Active</t>
        </is>
      </c>
      <c r="J327" s="118" t="n">
        <v>44081</v>
      </c>
      <c r="K327" s="17" t="inlineStr">
        <is>
          <t>Pushpendra Singh</t>
        </is>
      </c>
      <c r="L327" s="17" t="inlineStr">
        <is>
          <t>Remote- Outside Mumbai</t>
        </is>
      </c>
      <c r="M327" s="67" t="inlineStr">
        <is>
          <t>0 years, 0 months, 0 days</t>
        </is>
      </c>
      <c r="N327" s="68" t="inlineStr">
        <is>
          <t>5 years, 11 months, 18 days</t>
        </is>
      </c>
      <c r="O327" s="68" t="inlineStr">
        <is>
          <t>5 years, 9 months, 13 days</t>
        </is>
      </c>
      <c r="P327" s="68" t="inlineStr">
        <is>
          <t>B.Tech</t>
        </is>
      </c>
      <c r="Q327" s="68" t="inlineStr">
        <is>
          <t>Java</t>
        </is>
      </c>
      <c r="R327" s="82" t="n">
        <v>20</v>
      </c>
      <c r="S327" s="83" t="n"/>
      <c r="T327" s="83" t="n"/>
      <c r="U327" s="83" t="n"/>
      <c r="V327" s="83" t="n"/>
      <c r="W327" s="83" t="n"/>
      <c r="X327" s="83" t="inlineStr">
        <is>
          <t>Complexity &amp; Expertise: A3: Builds XBRL validation tool features: analyses the specification, plans design, tests and optimises performance → moved up 0.5
Autonomy &amp; Decision: A2: Decides the method for adding a feature → matches the start
Accountability &amp; Impact: A2: Accountable for accuracy, performance and on-time delivery of own new features → matches the start
Leadership &amp; Strategy: A1: No guiding or leading described → matches the start</t>
        </is>
      </c>
      <c r="Y327" s="65" t="n">
        <v>3</v>
      </c>
      <c r="Z327" s="66" t="n">
        <v>4</v>
      </c>
      <c r="AA327" s="66" t="inlineStr">
        <is>
          <t>Medium</t>
        </is>
      </c>
      <c r="AB327" s="66" t="inlineStr">
        <is>
          <t>Trusted Professional</t>
        </is>
      </c>
      <c r="AC327" s="66" t="n"/>
      <c r="AD327" s="66" t="inlineStr">
        <is>
          <t>No</t>
        </is>
      </c>
      <c r="AE327" s="66" t="inlineStr">
        <is>
          <t>Yes</t>
        </is>
      </c>
      <c r="AF327" s="66" t="n"/>
      <c r="AG327" s="119" t="n">
        <v>45919</v>
      </c>
      <c r="AH327" s="66" t="inlineStr">
        <is>
          <t>Software Engineer</t>
        </is>
      </c>
      <c r="AI327" s="66" t="n"/>
      <c r="AJ327" s="66" t="inlineStr">
        <is>
          <t>Advanced Java; secure coding &amp; code-quality practices; unit/automated testing; system design fundamentals</t>
        </is>
      </c>
      <c r="AK327" s="66" t="inlineStr">
        <is>
          <t>Transition to leadership: people management &amp; delegation, mentoring/coaching, project ownership &amp; stakeholder management, prioritisation under ambiguity, presentation &amp; influence skills</t>
        </is>
      </c>
      <c r="AL327" s="66" t="n"/>
      <c r="AM32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2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27" s="19" t="n"/>
      <c r="AP327" s="19" t="n"/>
      <c r="AQ327" s="19" t="n"/>
    </row>
    <row r="328" ht="80" customHeight="1">
      <c r="A328" s="117" t="inlineStr">
        <is>
          <t>◂ Back</t>
        </is>
      </c>
      <c r="B328" s="17" t="inlineStr">
        <is>
          <t>Mapped</t>
        </is>
      </c>
      <c r="C328" s="59" t="inlineStr">
        <is>
          <t>iFile</t>
        </is>
      </c>
      <c r="D328" s="17" t="inlineStr">
        <is>
          <t>IRIS2560</t>
        </is>
      </c>
      <c r="E328" s="17" t="inlineStr">
        <is>
          <t>Sumit Jain</t>
        </is>
      </c>
      <c r="F328" s="17" t="inlineStr">
        <is>
          <t>Product Management</t>
        </is>
      </c>
      <c r="G328" s="17" t="inlineStr">
        <is>
          <t>Senior Product Manager</t>
        </is>
      </c>
      <c r="H328" s="17" t="inlineStr">
        <is>
          <t>Employee</t>
        </is>
      </c>
      <c r="I328" s="17" t="inlineStr">
        <is>
          <t>Active</t>
        </is>
      </c>
      <c r="J328" s="118" t="n">
        <v>46268</v>
      </c>
      <c r="K328" s="17" t="inlineStr">
        <is>
          <t>Pradip Dey</t>
        </is>
      </c>
      <c r="L328" s="17" t="n"/>
      <c r="M328" s="67" t="n"/>
      <c r="N328" s="68" t="n"/>
      <c r="O328" s="68" t="n"/>
      <c r="P328" s="68" t="inlineStr">
        <is>
          <t>B.E</t>
        </is>
      </c>
      <c r="Q328" s="68" t="inlineStr">
        <is>
          <t>Product Management</t>
        </is>
      </c>
      <c r="R328" s="82" t="n">
        <v>20</v>
      </c>
      <c r="S328" s="83" t="n"/>
      <c r="T328" s="83" t="n"/>
      <c r="U328" s="83" t="n"/>
      <c r="V328" s="83" t="n"/>
      <c r="W328" s="83" t="n"/>
      <c r="X328" s="83" t="n"/>
      <c r="Y328" s="65" t="n"/>
      <c r="Z328" s="66" t="n"/>
      <c r="AA328" s="66" t="n"/>
      <c r="AB328" s="66" t="n"/>
      <c r="AC328" s="66" t="n"/>
      <c r="AD328" s="66" t="n"/>
      <c r="AE328" s="66" t="n"/>
      <c r="AF328" s="66" t="n"/>
      <c r="AG328" s="66" t="n"/>
      <c r="AH328" s="66" t="n"/>
      <c r="AI328" s="66" t="n"/>
      <c r="AJ328" s="66" t="n"/>
      <c r="AK328" s="66" t="n"/>
      <c r="AL328" s="66" t="n"/>
      <c r="AM328" s="18" t="n"/>
      <c r="AN328" s="19" t="n"/>
      <c r="AO328" s="19" t="n"/>
      <c r="AP328" s="19" t="n"/>
      <c r="AQ328" s="19" t="n"/>
    </row>
    <row r="329" ht="80" customHeight="1">
      <c r="A329" s="117" t="inlineStr">
        <is>
          <t>◂ Back</t>
        </is>
      </c>
      <c r="B329" s="17" t="inlineStr">
        <is>
          <t>Mapped</t>
        </is>
      </c>
      <c r="C329" s="59" t="inlineStr">
        <is>
          <t>iFile</t>
        </is>
      </c>
      <c r="D329" s="17" t="inlineStr">
        <is>
          <t>IRIS2497</t>
        </is>
      </c>
      <c r="E329" s="17" t="inlineStr">
        <is>
          <t>Tarun Kumar Mittal</t>
        </is>
      </c>
      <c r="F329" s="17" t="inlineStr">
        <is>
          <t>Technology</t>
        </is>
      </c>
      <c r="G329" s="17" t="inlineStr">
        <is>
          <t>Senior Project Manager</t>
        </is>
      </c>
      <c r="H329" s="17" t="inlineStr">
        <is>
          <t>Employee</t>
        </is>
      </c>
      <c r="I329" s="17" t="inlineStr">
        <is>
          <t>Active</t>
        </is>
      </c>
      <c r="J329" s="118" t="n">
        <v>46097</v>
      </c>
      <c r="K329" s="17" t="inlineStr">
        <is>
          <t>Pradip Dey</t>
        </is>
      </c>
      <c r="L329" s="17" t="inlineStr">
        <is>
          <t>Work From Office - Turbhe</t>
        </is>
      </c>
      <c r="M329" s="67" t="inlineStr">
        <is>
          <t>18 years, 0 months, 0 days</t>
        </is>
      </c>
      <c r="N329" s="68" t="inlineStr">
        <is>
          <t>0 years, 5 months, 9 days</t>
        </is>
      </c>
      <c r="O329" s="68" t="inlineStr">
        <is>
          <t>18 years, 3 months, 4 days</t>
        </is>
      </c>
      <c r="P329" s="68" t="inlineStr">
        <is>
          <t>B.Tech</t>
        </is>
      </c>
      <c r="Q329" s="68" t="inlineStr">
        <is>
          <t>Project Management</t>
        </is>
      </c>
      <c r="R329" s="82" t="n"/>
      <c r="S329" s="83" t="n"/>
      <c r="T329" s="83" t="n"/>
      <c r="U329" s="83" t="n"/>
      <c r="V329" s="83" t="n"/>
      <c r="W329" s="83" t="n"/>
      <c r="X329" s="83" t="inlineStr">
        <is>
          <t>Complexity &amp; Expertise: B1: Manager note only: product management of iFile TMS/CMS; still gaining tax-domain understanding → moved down 0.5
Accountability &amp; Impact: B1: Manager note: platform demo readiness and TMS/CMS release plan, shared with two colleagues → moved down 0.5
Leadership &amp; Strategy: A3: Manager note: manages product team members jointly with two others; 0 reports → moved down 0.5</t>
        </is>
      </c>
      <c r="Y329" s="65" t="inlineStr">
        <is>
          <t>Meets Expectations</t>
        </is>
      </c>
      <c r="Z329" s="66" t="n">
        <v>3</v>
      </c>
      <c r="AA329" s="66" t="inlineStr">
        <is>
          <t>Medium</t>
        </is>
      </c>
      <c r="AB329" s="66" t="inlineStr">
        <is>
          <t>Core Contributor</t>
        </is>
      </c>
      <c r="AC329" s="66" t="n"/>
      <c r="AD329" s="66" t="inlineStr">
        <is>
          <t>N</t>
        </is>
      </c>
      <c r="AE329" s="66" t="inlineStr">
        <is>
          <t>Yes</t>
        </is>
      </c>
      <c r="AF329" s="66" t="n"/>
      <c r="AG329" s="66" t="n"/>
      <c r="AH329" s="66" t="inlineStr">
        <is>
          <t>Senior Project Manager</t>
        </is>
      </c>
      <c r="AI329" s="66" t="n"/>
      <c r="AJ329" s="66" t="inlineStr">
        <is>
          <t>SupTech Domain, Tax Domain</t>
        </is>
      </c>
      <c r="AK329" s="66" t="n"/>
      <c r="AL329" s="66" t="n"/>
      <c r="AM329" s="18"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AN329" s="19" t="inlineStr">
        <is>
          <t>TMS/CMS domain research completion
TMS/CMS project plan, user stories development
Initiation of TMS/CMS implementation</t>
        </is>
      </c>
      <c r="AO329" s="19" t="n"/>
      <c r="AP329" s="19" t="n"/>
      <c r="AQ329" s="19" t="inlineStr">
        <is>
          <t>RMA,GTA,PFRDA,IFSCA,NRB,BOM,IRIS Noah,IRIS Bushchat</t>
        </is>
      </c>
    </row>
    <row r="330" ht="80" customHeight="1">
      <c r="A330" s="117" t="inlineStr">
        <is>
          <t>◂ Back</t>
        </is>
      </c>
      <c r="B330" s="17" t="inlineStr">
        <is>
          <t>Mapped</t>
        </is>
      </c>
      <c r="C330" s="59" t="inlineStr">
        <is>
          <t>Corporate</t>
        </is>
      </c>
      <c r="D330" s="17" t="inlineStr">
        <is>
          <t>IRISC344</t>
        </is>
      </c>
      <c r="E330" s="17" t="inlineStr">
        <is>
          <t>Vikas Thakur</t>
        </is>
      </c>
      <c r="F330" s="17" t="inlineStr">
        <is>
          <t>Technology</t>
        </is>
      </c>
      <c r="G330" s="17" t="inlineStr">
        <is>
          <t>Agile Coach</t>
        </is>
      </c>
      <c r="H330" s="17" t="inlineStr">
        <is>
          <t>On Contract</t>
        </is>
      </c>
      <c r="I330" s="17" t="inlineStr">
        <is>
          <t>Active</t>
        </is>
      </c>
      <c r="J330" s="118" t="n">
        <v>46104</v>
      </c>
      <c r="K330" s="17" t="inlineStr">
        <is>
          <t>Pradip Dey</t>
        </is>
      </c>
      <c r="L330" s="17" t="n"/>
      <c r="M330" s="67" t="inlineStr">
        <is>
          <t>10 years, 11 months, 0 days</t>
        </is>
      </c>
      <c r="N330" s="68" t="inlineStr">
        <is>
          <t>0 years, 5 months, 2 days</t>
        </is>
      </c>
      <c r="O330" s="68" t="n"/>
      <c r="P330" s="68" t="inlineStr">
        <is>
          <t>B.Tech</t>
        </is>
      </c>
      <c r="Q330" s="68" t="inlineStr">
        <is>
          <t>Agile</t>
        </is>
      </c>
      <c r="R330" s="82" t="n"/>
      <c r="S330" s="83" t="n"/>
      <c r="T330" s="83" t="n"/>
      <c r="U330" s="83" t="n"/>
      <c r="V330" s="83" t="n"/>
      <c r="W330" s="83" t="n"/>
      <c r="X330" s="83" t="n"/>
      <c r="Y330" s="65" t="n"/>
      <c r="Z330" s="66" t="n"/>
      <c r="AA330" s="66" t="n"/>
      <c r="AB330" s="66" t="n"/>
      <c r="AC330" s="66" t="n"/>
      <c r="AD330" s="66" t="n"/>
      <c r="AE330" s="66" t="n"/>
      <c r="AF330" s="66" t="n"/>
      <c r="AG330" s="66" t="n"/>
      <c r="AH330" s="66" t="n"/>
      <c r="AI330" s="66" t="n"/>
      <c r="AJ330" s="66" t="n"/>
      <c r="AK330" s="66" t="n"/>
      <c r="AL330" s="66" t="n"/>
      <c r="AM330" s="18" t="n"/>
      <c r="AN330" s="19" t="n"/>
      <c r="AO330" s="19" t="n"/>
      <c r="AP330" s="19" t="n"/>
      <c r="AQ330" s="19" t="n"/>
    </row>
    <row r="331" ht="80" customHeight="1">
      <c r="A331" s="117" t="inlineStr">
        <is>
          <t>◂ Back</t>
        </is>
      </c>
      <c r="B331" s="17" t="inlineStr">
        <is>
          <t>Mapped</t>
        </is>
      </c>
      <c r="C331" s="59" t="inlineStr">
        <is>
          <t>iFile</t>
        </is>
      </c>
      <c r="D331" s="17" t="inlineStr">
        <is>
          <t>IRIS1773</t>
        </is>
      </c>
      <c r="E331" s="17" t="inlineStr">
        <is>
          <t>Virendra Kumar Ray</t>
        </is>
      </c>
      <c r="F331" s="17" t="inlineStr">
        <is>
          <t>Technology</t>
        </is>
      </c>
      <c r="G331" s="17" t="inlineStr">
        <is>
          <t>Technical Architect</t>
        </is>
      </c>
      <c r="H331" s="17" t="inlineStr">
        <is>
          <t>IRIS Singapore</t>
        </is>
      </c>
      <c r="I331" s="17" t="inlineStr">
        <is>
          <t>Active</t>
        </is>
      </c>
      <c r="J331" s="118" t="n">
        <v>43556</v>
      </c>
      <c r="K331" s="17" t="inlineStr">
        <is>
          <t>Pradip Dey</t>
        </is>
      </c>
      <c r="L331" s="17" t="n"/>
      <c r="M331" s="67" t="inlineStr">
        <is>
          <t>11 years, 0 months, 23 days</t>
        </is>
      </c>
      <c r="N331" s="68" t="inlineStr">
        <is>
          <t>7 years, 5 months, 22 days</t>
        </is>
      </c>
      <c r="O331" s="68" t="n"/>
      <c r="P331" s="68" t="inlineStr">
        <is>
          <t>B.E</t>
        </is>
      </c>
      <c r="Q331" s="68" t="inlineStr">
        <is>
          <t>.NET MVC, Project Management</t>
        </is>
      </c>
      <c r="R331" s="82" t="n">
        <v>20</v>
      </c>
      <c r="S331" s="83" t="n"/>
      <c r="T331" s="83" t="n"/>
      <c r="U331" s="83" t="n"/>
      <c r="V331" s="83" t="n"/>
      <c r="W331" s="83" t="n"/>
      <c r="X331" s="83" t="inlineStr">
        <is>
          <t>Complexity &amp; Expertise: B2: Combines project management, project architecture and design documents, business analysis, SIT integration planning and deployment → moved down 1
Autonomy &amp; Decision: B2: Accepts or rejects changes, plans change requests, approves leave, makes the deployment plan → moved down 1
Accountability &amp; Impact: B2: own survey / KRA answers · summarised by the rater; not quoted → moved down 1
Leadership &amp; Strategy: B1: Approves team leave and manages resource utilisation, though HR shows 0 reports; team size unstated → moved down 1</t>
        </is>
      </c>
      <c r="Y331" s="65" t="n"/>
      <c r="Z331" s="66" t="n"/>
      <c r="AA331" s="66" t="n"/>
      <c r="AB331" s="66" t="n"/>
      <c r="AC331" s="66" t="n"/>
      <c r="AD331" s="66" t="n"/>
      <c r="AE331" s="66" t="n"/>
      <c r="AF331" s="66" t="n"/>
      <c r="AG331" s="66" t="n"/>
      <c r="AH331" s="66" t="n"/>
      <c r="AI331" s="66" t="n"/>
      <c r="AJ331" s="66" t="n"/>
      <c r="AK331" s="66" t="n"/>
      <c r="AL331" s="66" t="n"/>
      <c r="AM331" s="18" t="n"/>
      <c r="AN331" s="19" t="n"/>
      <c r="AO331" s="19" t="n"/>
      <c r="AP331" s="19" t="n"/>
      <c r="AQ331" s="19" t="n"/>
    </row>
    <row r="332" ht="80" customHeight="1">
      <c r="A332" s="117" t="inlineStr">
        <is>
          <t>◂ Back</t>
        </is>
      </c>
      <c r="B332" s="17" t="inlineStr">
        <is>
          <t>Mapped</t>
        </is>
      </c>
      <c r="C332" s="59" t="inlineStr">
        <is>
          <t>iFile</t>
        </is>
      </c>
      <c r="D332" s="17" t="inlineStr">
        <is>
          <t>IRIS0728</t>
        </is>
      </c>
      <c r="E332" s="17" t="inlineStr">
        <is>
          <t>Davinder Pal Singh</t>
        </is>
      </c>
      <c r="F332" s="17" t="inlineStr">
        <is>
          <t>Quality Assurance</t>
        </is>
      </c>
      <c r="G332" s="17" t="inlineStr">
        <is>
          <t>QA Manager</t>
        </is>
      </c>
      <c r="H332" s="17" t="inlineStr">
        <is>
          <t>Employee</t>
        </is>
      </c>
      <c r="I332" s="17" t="inlineStr">
        <is>
          <t>Active</t>
        </is>
      </c>
      <c r="J332" s="118" t="n">
        <v>40695</v>
      </c>
      <c r="K332" s="17" t="inlineStr">
        <is>
          <t>Pradip Dey</t>
        </is>
      </c>
      <c r="L332" s="17" t="inlineStr">
        <is>
          <t>Hybrid</t>
        </is>
      </c>
      <c r="M332" s="67" t="inlineStr">
        <is>
          <t>1 years, 5 months, 0 days</t>
        </is>
      </c>
      <c r="N332" s="68" t="inlineStr">
        <is>
          <t>15 years, 2 months, 24 days</t>
        </is>
      </c>
      <c r="O332" s="68" t="inlineStr">
        <is>
          <t>16 years, 5 months, 19 days</t>
        </is>
      </c>
      <c r="P332" s="68" t="inlineStr">
        <is>
          <t>B.Tech</t>
        </is>
      </c>
      <c r="Q332" s="68" t="inlineStr">
        <is>
          <t>Software Testing</t>
        </is>
      </c>
      <c r="R332" s="82" t="n">
        <v>20</v>
      </c>
      <c r="S332" s="83" t="n"/>
      <c r="T332" s="83" t="n"/>
      <c r="U332" s="83" t="n"/>
      <c r="V332" s="83" t="n"/>
      <c r="W332" s="83" t="n"/>
      <c r="X332" s="83" t="inlineStr">
        <is>
          <t>Complexity &amp; Expertise: B2: KRA: test plan for entire iFile platform, automation drive, SBC project management, RCA of critical issues → matches the start
Autonomy &amp; Decision: B1: Survey names only 'approach for task completion'; project and test management implies team-level calls → moved down 0.5
Accountability &amp; Impact: B2: SBC project delivery on time, scope and cost; QA outcomes of the iFile team → moved down 0.5
Leadership &amp; Strategy: B2: Ten direct reports; KRA covers team building and developing future leaders → moved down 0.5</t>
        </is>
      </c>
      <c r="Y332" s="65" t="inlineStr">
        <is>
          <t>Meets Expectations</t>
        </is>
      </c>
      <c r="Z332" s="66" t="n">
        <v>4</v>
      </c>
      <c r="AA332" s="66" t="inlineStr">
        <is>
          <t>High</t>
        </is>
      </c>
      <c r="AB332" s="66" t="inlineStr">
        <is>
          <t>Trusted Professional</t>
        </is>
      </c>
      <c r="AC332" s="66" t="n"/>
      <c r="AD332" s="66" t="inlineStr">
        <is>
          <t>Y</t>
        </is>
      </c>
      <c r="AE332" s="66" t="inlineStr">
        <is>
          <t>N</t>
        </is>
      </c>
      <c r="AF332" s="66" t="n"/>
      <c r="AG332" s="119" t="n">
        <v>45931</v>
      </c>
      <c r="AH332" s="66" t="inlineStr">
        <is>
          <t>QA Manager</t>
        </is>
      </c>
      <c r="AI332" s="66" t="n"/>
      <c r="AJ332" s="66" t="inlineStr">
        <is>
          <t>Communications and Soft Skills</t>
        </is>
      </c>
      <c r="AK332" s="66" t="n"/>
      <c r="AL332" s="66" t="n"/>
      <c r="AM332" s="18"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AN332" s="19" t="inlineStr">
        <is>
          <t>SBC project milestones completion and invoicing
Process improvements
Initiate PMP/PRINCE Certification
Digital way of working and measurement of metrics through the tools</t>
        </is>
      </c>
      <c r="AO332" s="19" t="n"/>
      <c r="AP332" s="19" t="n"/>
      <c r="AQ332" s="19" t="inlineStr">
        <is>
          <t>IFSCA,CMA-Oman,CMA-Kuwait,ACRA,SBC,ADX/DFM</t>
        </is>
      </c>
    </row>
    <row r="333" ht="80" customHeight="1">
      <c r="A333" s="117" t="inlineStr">
        <is>
          <t>◂ Back</t>
        </is>
      </c>
      <c r="B333" s="17" t="inlineStr">
        <is>
          <t>Mapped</t>
        </is>
      </c>
      <c r="C333" s="59" t="inlineStr">
        <is>
          <t>iFile</t>
        </is>
      </c>
      <c r="D333" s="17" t="inlineStr">
        <is>
          <t>IRIS2115</t>
        </is>
      </c>
      <c r="E333" s="17" t="inlineStr">
        <is>
          <t>Sameer Joshi</t>
        </is>
      </c>
      <c r="F333" s="17" t="inlineStr">
        <is>
          <t>Quality Assurance</t>
        </is>
      </c>
      <c r="G333" s="17" t="inlineStr">
        <is>
          <t>QA-Lead</t>
        </is>
      </c>
      <c r="H333" s="17" t="inlineStr">
        <is>
          <t>Employee</t>
        </is>
      </c>
      <c r="I333" s="17" t="inlineStr">
        <is>
          <t>Active</t>
        </is>
      </c>
      <c r="J333" s="118" t="n">
        <v>45033</v>
      </c>
      <c r="K333" s="17" t="inlineStr">
        <is>
          <t>Davinder Pal Singh</t>
        </is>
      </c>
      <c r="L333" s="17" t="inlineStr">
        <is>
          <t>Hybrid</t>
        </is>
      </c>
      <c r="M333" s="67" t="inlineStr">
        <is>
          <t>16 years, 0 months, 15 days</t>
        </is>
      </c>
      <c r="N333" s="68" t="inlineStr">
        <is>
          <t>3 years, 4 months, 8 days</t>
        </is>
      </c>
      <c r="O333" s="68" t="inlineStr">
        <is>
          <t>19 years, 2 months, 18 days</t>
        </is>
      </c>
      <c r="P333" s="68" t="inlineStr">
        <is>
          <t>B.SC</t>
        </is>
      </c>
      <c r="Q333" s="68" t="inlineStr">
        <is>
          <t>Software Testing</t>
        </is>
      </c>
      <c r="R333" s="82" t="n">
        <v>20</v>
      </c>
      <c r="S333" s="83" t="n"/>
      <c r="T333" s="83" t="n"/>
      <c r="U333" s="83" t="n"/>
      <c r="V333" s="83" t="n"/>
      <c r="W333" s="83" t="n"/>
      <c r="X333" s="83" t="inlineStr">
        <is>
          <t>Complexity &amp; Expertise: B1: Chooses and builds automation frameworks; test strategy; JMeter; NFR test strategy for iFile · KRA → matches the start
Autonomy &amp; Decision: B1: Decides automation frameworks independently; plans test strategy for projects → matches the start
Accountability &amp; Impact: B1: Owns automation framework, scripts and result reliability; regression automation targets for Teapot and SARB → matches the start
Leadership &amp; Strategy: B1: Leads the automation team; mentors SARB QA engineers with monthly sessions · KRA → matches the start</t>
        </is>
      </c>
      <c r="Y333" s="65" t="n">
        <v>4</v>
      </c>
      <c r="Z333" s="66" t="n">
        <v>4</v>
      </c>
      <c r="AA333" s="66" t="inlineStr">
        <is>
          <t>High</t>
        </is>
      </c>
      <c r="AB333" s="66" t="inlineStr">
        <is>
          <t>Reliable Specialist</t>
        </is>
      </c>
      <c r="AC333" s="66" t="inlineStr">
        <is>
          <t>No</t>
        </is>
      </c>
      <c r="AD333" s="66" t="inlineStr">
        <is>
          <t>No</t>
        </is>
      </c>
      <c r="AE333" s="66" t="n"/>
      <c r="AF333" s="66" t="inlineStr">
        <is>
          <t>yet to identify</t>
        </is>
      </c>
      <c r="AG333" s="66" t="inlineStr">
        <is>
          <t>15-06-2026</t>
        </is>
      </c>
      <c r="AH333" s="66" t="inlineStr">
        <is>
          <t>QA Lead</t>
        </is>
      </c>
      <c r="AI333" s="66" t="inlineStr">
        <is>
          <t>No</t>
        </is>
      </c>
      <c r="AJ333" s="66" t="n"/>
      <c r="AK333" s="66" t="inlineStr">
        <is>
          <t>AI Knowledge, Ai trainee</t>
        </is>
      </c>
      <c r="AL333" s="66" t="n"/>
      <c r="AM333" s="18"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AN333" s="19" t="inlineStr">
        <is>
          <t>Tea pot Automation for First Phase</t>
        </is>
      </c>
      <c r="AO333" s="19"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AP333" s="19" t="n"/>
      <c r="AQ333" s="19" t="n"/>
    </row>
    <row r="334" ht="80" customHeight="1">
      <c r="A334" s="117" t="inlineStr">
        <is>
          <t>◂ Back</t>
        </is>
      </c>
      <c r="B334" s="17" t="inlineStr">
        <is>
          <t>Mapped</t>
        </is>
      </c>
      <c r="C334" s="59" t="inlineStr">
        <is>
          <t>iFile</t>
        </is>
      </c>
      <c r="D334" s="17" t="inlineStr">
        <is>
          <t>IRIS2040</t>
        </is>
      </c>
      <c r="E334" s="17" t="inlineStr">
        <is>
          <t>Sandeep Padhi</t>
        </is>
      </c>
      <c r="F334" s="17" t="inlineStr">
        <is>
          <t>Quality Assurance</t>
        </is>
      </c>
      <c r="G334" s="17" t="inlineStr">
        <is>
          <t>QA Engineer</t>
        </is>
      </c>
      <c r="H334" s="17" t="inlineStr">
        <is>
          <t>Employee</t>
        </is>
      </c>
      <c r="I334" s="17" t="inlineStr">
        <is>
          <t>Active</t>
        </is>
      </c>
      <c r="J334" s="118" t="n">
        <v>44755</v>
      </c>
      <c r="K334" s="17" t="inlineStr">
        <is>
          <t>Sameer Joshi</t>
        </is>
      </c>
      <c r="L334" s="17" t="inlineStr">
        <is>
          <t>Remote- Outside Mumbai</t>
        </is>
      </c>
      <c r="M334" s="67" t="inlineStr">
        <is>
          <t>0 years, 9 months, 0 days</t>
        </is>
      </c>
      <c r="N334" s="68" t="inlineStr">
        <is>
          <t>4 years, 1 months, 12 days</t>
        </is>
      </c>
      <c r="O334" s="68" t="inlineStr">
        <is>
          <t>4 years, 8 months, 7 days</t>
        </is>
      </c>
      <c r="P334" s="68" t="inlineStr">
        <is>
          <t>B.Tech</t>
        </is>
      </c>
      <c r="Q334" s="68" t="inlineStr">
        <is>
          <t>Software Testing</t>
        </is>
      </c>
      <c r="R334" s="82" t="n">
        <v>20</v>
      </c>
      <c r="S334" s="83" t="n"/>
      <c r="T334" s="83" t="n"/>
      <c r="U334" s="83" t="n"/>
      <c r="V334" s="83" t="n"/>
      <c r="W334" s="83" t="n"/>
      <c r="X334" s="83" t="inlineStr">
        <is>
          <t>Complexity &amp; Expertise: A3: Defined SBC API test approach; validates business rules and taxonomy mappings; Postman scripts, MySQL, Power BI → moved up 0.5
Autonomy &amp; Decision: A3: Defined the SBC API testing approach and built own Postman automation · KRA → moved up 0.5
Accountability &amp; Impact: A3: QA of the SBC API end to end; client demonstrations; missed bugs hit production → moved up 0.5
Leadership &amp; Strategy: A2: Knowledge-sharing noted in KRA; no team led → moved up 0.5</t>
        </is>
      </c>
      <c r="Y334" s="65" t="n">
        <v>4</v>
      </c>
      <c r="Z334" s="66" t="n">
        <v>4</v>
      </c>
      <c r="AA334" s="66" t="inlineStr">
        <is>
          <t>Medium</t>
        </is>
      </c>
      <c r="AB334" s="66" t="inlineStr">
        <is>
          <t>High Impact / Growth Talent</t>
        </is>
      </c>
      <c r="AC334" s="66" t="inlineStr">
        <is>
          <t>No</t>
        </is>
      </c>
      <c r="AD334" s="66" t="inlineStr">
        <is>
          <t>No</t>
        </is>
      </c>
      <c r="AE334" s="66" t="inlineStr">
        <is>
          <t>No</t>
        </is>
      </c>
      <c r="AF334" s="66" t="inlineStr">
        <is>
          <t>yet to identify</t>
        </is>
      </c>
      <c r="AG334" s="119" t="n">
        <v>46149</v>
      </c>
      <c r="AH334" s="66" t="inlineStr">
        <is>
          <t>QA Engineer</t>
        </is>
      </c>
      <c r="AI334" s="66" t="inlineStr">
        <is>
          <t>no</t>
        </is>
      </c>
      <c r="AJ334" s="66" t="inlineStr">
        <is>
          <t>Automation training</t>
        </is>
      </c>
      <c r="AK334" s="66" t="inlineStr">
        <is>
          <t>Transition to leadership: people management &amp; delegation, mentoring/coaching, project ownership &amp; stakeholder management, prioritisation under ambiguity, presentation &amp; influence skills</t>
        </is>
      </c>
      <c r="AL334" s="66" t="n"/>
      <c r="AM334" s="18"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AN334" s="19" t="inlineStr">
        <is>
          <t>1.  Conduct functional demonstrations, collaborate effectively with clients, developers, and internal stakeholders, and share product knowledge to improve feature understanding, user adoption, and project success.</t>
        </is>
      </c>
      <c r="AO334" s="19"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AP334" s="19" t="n"/>
      <c r="AQ334" s="19" t="n"/>
    </row>
    <row r="335" ht="80" customHeight="1">
      <c r="A335" s="117" t="inlineStr">
        <is>
          <t>◂ Back</t>
        </is>
      </c>
      <c r="B335" s="17" t="inlineStr">
        <is>
          <t>Mapped</t>
        </is>
      </c>
      <c r="C335" s="59" t="inlineStr">
        <is>
          <t>iFile</t>
        </is>
      </c>
      <c r="D335" s="17" t="inlineStr">
        <is>
          <t>IRIS2227</t>
        </is>
      </c>
      <c r="E335" s="17" t="inlineStr">
        <is>
          <t>Suraj Govind Walhekar</t>
        </is>
      </c>
      <c r="F335" s="17" t="inlineStr">
        <is>
          <t>Quality Assurance</t>
        </is>
      </c>
      <c r="G335" s="17" t="inlineStr">
        <is>
          <t>QA Engineer</t>
        </is>
      </c>
      <c r="H335" s="17" t="inlineStr">
        <is>
          <t>Employee</t>
        </is>
      </c>
      <c r="I335" s="17" t="inlineStr">
        <is>
          <t>Active</t>
        </is>
      </c>
      <c r="J335" s="118" t="n">
        <v>45343</v>
      </c>
      <c r="K335" s="17" t="inlineStr">
        <is>
          <t>Sameer Joshi</t>
        </is>
      </c>
      <c r="L335" s="17" t="inlineStr">
        <is>
          <t>Hybrid</t>
        </is>
      </c>
      <c r="M335" s="67" t="inlineStr">
        <is>
          <t>2 years, 9 months, 0 days</t>
        </is>
      </c>
      <c r="N335" s="68" t="inlineStr">
        <is>
          <t>2 years, 6 months, 4 days</t>
        </is>
      </c>
      <c r="O335" s="68" t="inlineStr">
        <is>
          <t>5 years, 0 months, 30 days</t>
        </is>
      </c>
      <c r="P335" s="68" t="inlineStr">
        <is>
          <t>B.E</t>
        </is>
      </c>
      <c r="Q335" s="68" t="inlineStr">
        <is>
          <t>Software Testing</t>
        </is>
      </c>
      <c r="R335" s="82" t="n">
        <v>20</v>
      </c>
      <c r="S335" s="83" t="n"/>
      <c r="T335" s="83" t="n"/>
      <c r="U335" s="83" t="n"/>
      <c r="V335" s="83" t="n"/>
      <c r="W335" s="83" t="n"/>
      <c r="X335" s="83" t="inlineStr">
        <is>
          <t>Complexity &amp; Expertise: A2: Writes test cases, verifies fixes, regression and exploratory testing on SARB Phase 4 and MSME modules → matches the start
Autonomy &amp; Decision: A2: Names only managing daily schedule and routine emails → matches the start
Accountability &amp; Impact: A3: Verifies releases meet acceptance criteria; KRA expects QA sign-off on SARB Phase 4 → moved up 0.5
Leadership &amp; Strategy: A1: No guiding or leading of others described → matches the start</t>
        </is>
      </c>
      <c r="Y335" s="65" t="n">
        <v>4</v>
      </c>
      <c r="Z335" s="66" t="n">
        <v>4</v>
      </c>
      <c r="AA335" s="66" t="inlineStr">
        <is>
          <t>Medium</t>
        </is>
      </c>
      <c r="AB335" s="66" t="inlineStr">
        <is>
          <t>High Impact / Growth Talent</t>
        </is>
      </c>
      <c r="AC335" s="66" t="inlineStr">
        <is>
          <t>No</t>
        </is>
      </c>
      <c r="AD335" s="66" t="inlineStr">
        <is>
          <t>No</t>
        </is>
      </c>
      <c r="AE335" s="66" t="inlineStr">
        <is>
          <t>No</t>
        </is>
      </c>
      <c r="AF335" s="66" t="inlineStr">
        <is>
          <t>yet to identify</t>
        </is>
      </c>
      <c r="AG335" s="119" t="n">
        <v>46149</v>
      </c>
      <c r="AH335" s="66" t="inlineStr">
        <is>
          <t>QA Engineer</t>
        </is>
      </c>
      <c r="AI335" s="66" t="inlineStr">
        <is>
          <t>NO</t>
        </is>
      </c>
      <c r="AJ335" s="66" t="inlineStr">
        <is>
          <t>Automation training</t>
        </is>
      </c>
      <c r="AK335" s="66" t="n"/>
      <c r="AL335" s="66" t="n"/>
      <c r="AM335" s="18"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AN335" s="19"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AO335" s="19"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AP335" s="19" t="n"/>
      <c r="AQ335" s="19" t="n"/>
    </row>
    <row r="336" ht="80" customHeight="1">
      <c r="A336" s="117" t="inlineStr">
        <is>
          <t>◂ Back</t>
        </is>
      </c>
      <c r="B336" s="17" t="inlineStr">
        <is>
          <t>Mapped</t>
        </is>
      </c>
      <c r="C336" s="59" t="inlineStr">
        <is>
          <t>iFile</t>
        </is>
      </c>
      <c r="D336" s="17" t="inlineStr">
        <is>
          <t>IRIS1654</t>
        </is>
      </c>
      <c r="E336" s="17" t="inlineStr">
        <is>
          <t>Pallavi Suryavanshi</t>
        </is>
      </c>
      <c r="F336" s="17" t="inlineStr">
        <is>
          <t>Quality Assurance</t>
        </is>
      </c>
      <c r="G336" s="17" t="inlineStr">
        <is>
          <t>Senior QA - Engineer</t>
        </is>
      </c>
      <c r="H336" s="17" t="inlineStr">
        <is>
          <t>Employee</t>
        </is>
      </c>
      <c r="I336" s="17" t="inlineStr">
        <is>
          <t>Active</t>
        </is>
      </c>
      <c r="J336" s="118" t="n">
        <v>42919</v>
      </c>
      <c r="K336" s="17" t="inlineStr">
        <is>
          <t>Davinder Pal Singh</t>
        </is>
      </c>
      <c r="L336" s="17" t="inlineStr">
        <is>
          <t>Hybrid</t>
        </is>
      </c>
      <c r="M336" s="67" t="inlineStr">
        <is>
          <t>2 years, 0 months, 0 days</t>
        </is>
      </c>
      <c r="N336" s="68" t="inlineStr">
        <is>
          <t>9 years, 1 months, 22 days</t>
        </is>
      </c>
      <c r="O336" s="68" t="inlineStr">
        <is>
          <t>10 years, 11 months, 17 days</t>
        </is>
      </c>
      <c r="P336" s="68" t="inlineStr">
        <is>
          <t>MCA</t>
        </is>
      </c>
      <c r="Q336" s="68" t="inlineStr">
        <is>
          <t>Software Testing</t>
        </is>
      </c>
      <c r="R336" s="82" t="n">
        <v>20</v>
      </c>
      <c r="S336" s="83" t="n"/>
      <c r="T336" s="83" t="n"/>
      <c r="U336" s="83" t="n"/>
      <c r="V336" s="83" t="n"/>
      <c r="W336" s="83" t="n"/>
      <c r="X336" s="83" t="inlineStr">
        <is>
          <t>Complexity &amp; Expertise: B1: FlaUI automation of Excel-based iFile app; test scenarios across QFCRA modules; manages CBJ/QFCRA testing → moved up 0.5
Autonomy &amp; Decision: A3: Decides test scenario and case approach; coordinates directly with the client on issues → matches the start
Accountability &amp; Impact: B1: own survey / KRA answers · summarised by the rater; not quoted → matches the start
Leadership &amp; Strategy: A3: Runs regular knowledge-sharing sessions; two reports; no team direction described → moved down 0.5</t>
        </is>
      </c>
      <c r="Y336" s="65" t="n">
        <v>4</v>
      </c>
      <c r="Z336" s="66" t="n">
        <v>4</v>
      </c>
      <c r="AA336" s="66" t="inlineStr">
        <is>
          <t>Medium</t>
        </is>
      </c>
      <c r="AB336" s="66" t="inlineStr">
        <is>
          <t>Trusted Professional</t>
        </is>
      </c>
      <c r="AC336" s="66" t="inlineStr">
        <is>
          <t>No</t>
        </is>
      </c>
      <c r="AD336" s="66" t="inlineStr">
        <is>
          <t>No</t>
        </is>
      </c>
      <c r="AE336" s="66" t="inlineStr">
        <is>
          <t>No</t>
        </is>
      </c>
      <c r="AF336" s="66" t="inlineStr">
        <is>
          <t>yet to identify</t>
        </is>
      </c>
      <c r="AG336" s="66" t="inlineStr">
        <is>
          <t>15-06-2026</t>
        </is>
      </c>
      <c r="AH336" s="66" t="inlineStr">
        <is>
          <t>Senior QA - Engineer</t>
        </is>
      </c>
      <c r="AI336" s="66" t="inlineStr">
        <is>
          <t>no</t>
        </is>
      </c>
      <c r="AJ336" s="66" t="inlineStr">
        <is>
          <t>Training of Automation,API, load testing</t>
        </is>
      </c>
      <c r="AK336" s="66" t="n"/>
      <c r="AL336" s="66" t="n"/>
      <c r="AM336" s="18"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AN336" s="19"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AO336" s="19"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AP336" s="19" t="n"/>
      <c r="AQ336" s="19" t="n"/>
    </row>
    <row r="337" ht="80" customHeight="1">
      <c r="A337" s="117" t="inlineStr">
        <is>
          <t>◂ Back</t>
        </is>
      </c>
      <c r="B337" s="17" t="inlineStr">
        <is>
          <t>Mapped</t>
        </is>
      </c>
      <c r="C337" s="59" t="inlineStr">
        <is>
          <t>iFile</t>
        </is>
      </c>
      <c r="D337" s="17" t="inlineStr">
        <is>
          <t>IRIS2075</t>
        </is>
      </c>
      <c r="E337" s="17" t="inlineStr">
        <is>
          <t>Deepika Bartwal</t>
        </is>
      </c>
      <c r="F337" s="17" t="inlineStr">
        <is>
          <t>Quality Assurance</t>
        </is>
      </c>
      <c r="G337" s="17" t="inlineStr">
        <is>
          <t>QA Engineer</t>
        </is>
      </c>
      <c r="H337" s="17" t="inlineStr">
        <is>
          <t>Employee</t>
        </is>
      </c>
      <c r="I337" s="17" t="inlineStr">
        <is>
          <t>Active</t>
        </is>
      </c>
      <c r="J337" s="118" t="n">
        <v>44866</v>
      </c>
      <c r="K337" s="17" t="inlineStr">
        <is>
          <t>Pallavi Suryavanshi</t>
        </is>
      </c>
      <c r="L337" s="17" t="inlineStr">
        <is>
          <t>Remote- Outside Mumbai</t>
        </is>
      </c>
      <c r="M337" s="67" t="inlineStr">
        <is>
          <t>0 years, 0 months, 0 days</t>
        </is>
      </c>
      <c r="N337" s="68" t="inlineStr">
        <is>
          <t>3 years, 9 months, 24 days</t>
        </is>
      </c>
      <c r="O337" s="68" t="inlineStr">
        <is>
          <t>3 years, 7 months, 19 days</t>
        </is>
      </c>
      <c r="P337" s="68" t="inlineStr">
        <is>
          <t>B.Com</t>
        </is>
      </c>
      <c r="Q337" s="68" t="inlineStr">
        <is>
          <t>Software Testing</t>
        </is>
      </c>
      <c r="R337" s="82" t="n">
        <v>20</v>
      </c>
      <c r="S337" s="83" t="n"/>
      <c r="T337" s="83" t="n"/>
      <c r="U337" s="83" t="n"/>
      <c r="V337" s="83" t="n"/>
      <c r="W337" s="83" t="n"/>
      <c r="X337" s="83" t="inlineStr">
        <is>
          <t>Complexity &amp; Expertise: A2: Test case execution; installer and portal testing on QFCRA modules and RBI CIMS · KRA → matches the start
Autonomy &amp; Decision: A1: Names only 'checking mail' as an independent decision → moved down 0.5
Accountability &amp; Impact: A2: Own testing; not missing major bugs before go-live → matches the start
Leadership &amp; Strategy: A1: No guiding or leading of others described → matches the start</t>
        </is>
      </c>
      <c r="Y337" s="65" t="n">
        <v>3</v>
      </c>
      <c r="Z337" s="66" t="n">
        <v>3</v>
      </c>
      <c r="AA337" s="66" t="inlineStr">
        <is>
          <t>Medium</t>
        </is>
      </c>
      <c r="AB337" s="66" t="inlineStr">
        <is>
          <t>Trusted Professional</t>
        </is>
      </c>
      <c r="AC337" s="66" t="inlineStr">
        <is>
          <t>No</t>
        </is>
      </c>
      <c r="AD337" s="66" t="inlineStr">
        <is>
          <t>No</t>
        </is>
      </c>
      <c r="AE337" s="66" t="inlineStr">
        <is>
          <t>No</t>
        </is>
      </c>
      <c r="AF337" s="66" t="inlineStr">
        <is>
          <t>yet to identify</t>
        </is>
      </c>
      <c r="AG337" s="66" t="inlineStr">
        <is>
          <t>15-06-2026</t>
        </is>
      </c>
      <c r="AH337" s="66" t="inlineStr">
        <is>
          <t>QA Engineer</t>
        </is>
      </c>
      <c r="AI337" s="66" t="inlineStr">
        <is>
          <t>No</t>
        </is>
      </c>
      <c r="AJ337" s="66" t="inlineStr">
        <is>
          <t>Test automation frameworks · Selenium/Playwright; API testing; CI/CD test integration; defect analytics</t>
        </is>
      </c>
      <c r="AK337" s="66" t="inlineStr">
        <is>
          <t>Transition to leadership: people management &amp; delegation, mentoring/coaching, project ownership &amp; stakeholder management, prioritisation under ambiguity, presentation &amp; influence skills</t>
        </is>
      </c>
      <c r="AL337" s="66" t="n"/>
      <c r="AM337" s="18"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AN337" s="19" t="inlineStr">
        <is>
          <t>Going forward, continued focus on applying the newly acquired automation and AI skills in live projects will further enhance productivity, increase automation coverage, and support the team's quality engineering initiatives.</t>
        </is>
      </c>
      <c r="AO337" s="19"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AP337" s="19" t="n"/>
      <c r="AQ337" s="19" t="n"/>
    </row>
    <row r="338" ht="80" customHeight="1">
      <c r="A338" s="117" t="inlineStr">
        <is>
          <t>◂ Back</t>
        </is>
      </c>
      <c r="B338" s="17" t="inlineStr">
        <is>
          <t>Mapped</t>
        </is>
      </c>
      <c r="C338" s="59" t="inlineStr">
        <is>
          <t>iFile</t>
        </is>
      </c>
      <c r="D338" s="17" t="inlineStr">
        <is>
          <t>IRIS2041</t>
        </is>
      </c>
      <c r="E338" s="17" t="inlineStr">
        <is>
          <t>Sandip Potkule</t>
        </is>
      </c>
      <c r="F338" s="17" t="inlineStr">
        <is>
          <t>Quality Assurance</t>
        </is>
      </c>
      <c r="G338" s="17" t="inlineStr">
        <is>
          <t>QA Engineer</t>
        </is>
      </c>
      <c r="H338" s="17" t="inlineStr">
        <is>
          <t>Employee</t>
        </is>
      </c>
      <c r="I338" s="17" t="inlineStr">
        <is>
          <t>Serving Notice</t>
        </is>
      </c>
      <c r="J338" s="118" t="n">
        <v>44755</v>
      </c>
      <c r="K338" s="17" t="inlineStr">
        <is>
          <t>Pallavi Suryavanshi</t>
        </is>
      </c>
      <c r="L338" s="17" t="inlineStr">
        <is>
          <t>Remote- Outside Mumbai</t>
        </is>
      </c>
      <c r="M338" s="67" t="inlineStr">
        <is>
          <t>0 years, 0 months, 0 days</t>
        </is>
      </c>
      <c r="N338" s="68" t="inlineStr">
        <is>
          <t>4 years, 1 months, 12 days</t>
        </is>
      </c>
      <c r="O338" s="68" t="inlineStr">
        <is>
          <t>3 years, 11 months, 7 days</t>
        </is>
      </c>
      <c r="P338" s="68" t="inlineStr">
        <is>
          <t>B.E</t>
        </is>
      </c>
      <c r="Q338" s="68" t="inlineStr">
        <is>
          <t>Software Testing</t>
        </is>
      </c>
      <c r="R338" s="82" t="n"/>
      <c r="S338" s="83" t="n"/>
      <c r="T338" s="83" t="n"/>
      <c r="U338" s="83" t="n"/>
      <c r="V338" s="83" t="n"/>
      <c r="W338" s="83" t="n"/>
      <c r="X338" s="83" t="inlineStr">
        <is>
          <t>Complexity &amp; Expertise: A2: KRA only: test case writing, execution, API testing and production-issue retesting for SBC → matches the start
Autonomy &amp; Decision: A2: No survey; KRA implies planning own testing and giving QA sign-off → matches the start
Accountability &amp; Impact: A3: KRA: formal QA sign-off to the client for production deployment on SBC → moved up 0.5
Leadership &amp; Strategy: A1: No survey text; KRA describes no people leadership → matches the start</t>
        </is>
      </c>
      <c r="Y338" s="65" t="n">
        <v>4</v>
      </c>
      <c r="Z338" s="66" t="n">
        <v>4</v>
      </c>
      <c r="AA338" s="66" t="inlineStr">
        <is>
          <t>Medium</t>
        </is>
      </c>
      <c r="AB338" s="66" t="inlineStr">
        <is>
          <t>Trusted Professional</t>
        </is>
      </c>
      <c r="AC338" s="66" t="inlineStr">
        <is>
          <t>No</t>
        </is>
      </c>
      <c r="AD338" s="66" t="inlineStr">
        <is>
          <t>No</t>
        </is>
      </c>
      <c r="AE338" s="66" t="inlineStr">
        <is>
          <t>No</t>
        </is>
      </c>
      <c r="AF338" s="66" t="inlineStr">
        <is>
          <t>Adnan</t>
        </is>
      </c>
      <c r="AG338" s="66" t="inlineStr">
        <is>
          <t>25-06-2026</t>
        </is>
      </c>
      <c r="AH338" s="66" t="inlineStr">
        <is>
          <t>QA Engineer</t>
        </is>
      </c>
      <c r="AI338" s="66" t="inlineStr">
        <is>
          <t>No</t>
        </is>
      </c>
      <c r="AJ338" s="66" t="inlineStr">
        <is>
          <t>Test automation frameworks · Selenium/Playwright; API testing; CI/CD test integration; defect analytics</t>
        </is>
      </c>
      <c r="AK338" s="66" t="inlineStr">
        <is>
          <t>Transition to leadership: people management &amp; delegation, mentoring/coaching, project ownership &amp; stakeholder management, prioritisation under ambiguity, presentation &amp; influence skills</t>
        </is>
      </c>
      <c r="AL338" s="66" t="n"/>
      <c r="AM338" s="18"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AN338" s="19" t="inlineStr">
        <is>
          <t>SBC Project Completeion till dec</t>
        </is>
      </c>
      <c r="AO338" s="19" t="inlineStr">
        <is>
          <t>1.QA environment Testing · SBC
2. Test cases writing · SBC
3. Test case execution · SBC
4. API testing · SBC
5. Production issues retesting · SBC</t>
        </is>
      </c>
      <c r="AP338" s="19" t="n"/>
      <c r="AQ338" s="19" t="n"/>
    </row>
    <row r="339" ht="80" customHeight="1">
      <c r="A339" s="117" t="inlineStr">
        <is>
          <t>◂ Back</t>
        </is>
      </c>
      <c r="B339" s="17" t="inlineStr">
        <is>
          <t>Mapped</t>
        </is>
      </c>
      <c r="C339" s="59" t="inlineStr">
        <is>
          <t>iFile</t>
        </is>
      </c>
      <c r="D339" s="17" t="inlineStr">
        <is>
          <t>IRIS1923</t>
        </is>
      </c>
      <c r="E339" s="17" t="inlineStr">
        <is>
          <t>Ruturaj Kadam</t>
        </is>
      </c>
      <c r="F339" s="17" t="inlineStr">
        <is>
          <t>Quality Assurance</t>
        </is>
      </c>
      <c r="G339" s="17" t="inlineStr">
        <is>
          <t>Senior QA - Engineer</t>
        </is>
      </c>
      <c r="H339" s="17" t="inlineStr">
        <is>
          <t>Employee</t>
        </is>
      </c>
      <c r="I339" s="17" t="inlineStr">
        <is>
          <t>Active</t>
        </is>
      </c>
      <c r="J339" s="118" t="n">
        <v>44375</v>
      </c>
      <c r="K339" s="17" t="inlineStr">
        <is>
          <t>Davinder Pal Singh</t>
        </is>
      </c>
      <c r="L339" s="17" t="inlineStr">
        <is>
          <t>Hybrid</t>
        </is>
      </c>
      <c r="M339" s="67" t="inlineStr">
        <is>
          <t>3 years, 2 months, 0 days</t>
        </is>
      </c>
      <c r="N339" s="68" t="inlineStr">
        <is>
          <t>5 years, 1 months, 28 days</t>
        </is>
      </c>
      <c r="O339" s="68" t="inlineStr">
        <is>
          <t>8 years, 1 months, 23 days</t>
        </is>
      </c>
      <c r="P339" s="68" t="inlineStr">
        <is>
          <t>B.E</t>
        </is>
      </c>
      <c r="Q339" s="68" t="inlineStr">
        <is>
          <t>Software Testing</t>
        </is>
      </c>
      <c r="R339" s="82" t="n">
        <v>20</v>
      </c>
      <c r="S339" s="83" t="n"/>
      <c r="T339" s="83" t="n"/>
      <c r="U339" s="83" t="n"/>
      <c r="V339" s="83" t="n"/>
      <c r="W339" s="83" t="n"/>
      <c r="X339" s="83" t="inlineStr">
        <is>
          <t>Complexity &amp; Expertise: A3: Test strategy and planning for QCB UAT release; resolves client queries end to end across teams → matches the start
Autonomy &amp; Decision: A3: Decides test execution coverage; handles client queries through to resolution → matches the start
Accountability &amp; Impact: B1: Led QA for QCB UAT Release 1 with one team member; release quality ownership → moved up 0.5
Leadership &amp; Strategy: A3: Mentors and leads one QA team member; explains impact areas to the team → moved down 0.5</t>
        </is>
      </c>
      <c r="Y339" s="65" t="n">
        <v>4</v>
      </c>
      <c r="Z339" s="66" t="n">
        <v>4</v>
      </c>
      <c r="AA339" s="66" t="inlineStr">
        <is>
          <t>Medium</t>
        </is>
      </c>
      <c r="AB339" s="66" t="inlineStr">
        <is>
          <t>Emerging Talent</t>
        </is>
      </c>
      <c r="AC339" s="66" t="inlineStr">
        <is>
          <t>No</t>
        </is>
      </c>
      <c r="AD339" s="66" t="inlineStr">
        <is>
          <t>No</t>
        </is>
      </c>
      <c r="AE339" s="66" t="inlineStr">
        <is>
          <t>No</t>
        </is>
      </c>
      <c r="AF339" s="66" t="inlineStr">
        <is>
          <t>yet to identify</t>
        </is>
      </c>
      <c r="AG339" s="66" t="inlineStr">
        <is>
          <t>20-06-2026</t>
        </is>
      </c>
      <c r="AH339" s="66" t="inlineStr">
        <is>
          <t>Senior QA - Engineer</t>
        </is>
      </c>
      <c r="AI339" s="66" t="inlineStr">
        <is>
          <t>no</t>
        </is>
      </c>
      <c r="AJ339" s="66" t="inlineStr">
        <is>
          <t>AI training</t>
        </is>
      </c>
      <c r="AK339" s="66" t="inlineStr">
        <is>
          <t>Leadership development: strategic thinking, cross-functional influence, financial/business acumen, succession &amp; talent development, change management, executive communication</t>
        </is>
      </c>
      <c r="AL339" s="66" t="n"/>
      <c r="AM339" s="18"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AN339" s="19" t="inlineStr">
        <is>
          <t>Managed the end-to-end testing of the QCB Returns module, completing all QA deliverables on schedule. The client sign-off is currently pending, and continued support is being provided to address client queries and facilitate final approval.</t>
        </is>
      </c>
      <c r="AO339" s="19"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AP339" s="19" t="n"/>
      <c r="AQ339" s="19" t="n"/>
    </row>
    <row r="340" ht="80" customHeight="1">
      <c r="A340" s="117" t="inlineStr">
        <is>
          <t>◂ Back</t>
        </is>
      </c>
      <c r="B340" s="17" t="inlineStr">
        <is>
          <t>Mapped</t>
        </is>
      </c>
      <c r="C340" s="59" t="inlineStr">
        <is>
          <t>iFile</t>
        </is>
      </c>
      <c r="D340" s="17" t="inlineStr">
        <is>
          <t>IRIS2452</t>
        </is>
      </c>
      <c r="E340" s="17" t="inlineStr">
        <is>
          <t>Chinmay Dambe</t>
        </is>
      </c>
      <c r="F340" s="17" t="inlineStr">
        <is>
          <t>Quality Assurance</t>
        </is>
      </c>
      <c r="G340" s="17" t="inlineStr">
        <is>
          <t>Trainee QA Engineer</t>
        </is>
      </c>
      <c r="H340" s="17" t="inlineStr">
        <is>
          <t>Employee</t>
        </is>
      </c>
      <c r="I340" s="17" t="inlineStr">
        <is>
          <t>Active</t>
        </is>
      </c>
      <c r="J340" s="118" t="n">
        <v>45995</v>
      </c>
      <c r="K340" s="17" t="inlineStr">
        <is>
          <t>Ruturaj Kadam</t>
        </is>
      </c>
      <c r="L340" s="17" t="inlineStr">
        <is>
          <t>Work From Office - Turbhe</t>
        </is>
      </c>
      <c r="M340" s="67" t="inlineStr">
        <is>
          <t>0 years, 0 months, 0 days</t>
        </is>
      </c>
      <c r="N340" s="68" t="inlineStr">
        <is>
          <t>0 years, 8 months, 21 days</t>
        </is>
      </c>
      <c r="O340" s="68" t="inlineStr">
        <is>
          <t>0 years, 6 months, 16 days</t>
        </is>
      </c>
      <c r="P340" s="68" t="inlineStr">
        <is>
          <t>B.E</t>
        </is>
      </c>
      <c r="Q340" s="68" t="inlineStr">
        <is>
          <t>Software Testing</t>
        </is>
      </c>
      <c r="R340" s="82" t="n">
        <v>19</v>
      </c>
      <c r="S340" s="83" t="n"/>
      <c r="T340" s="83" t="n"/>
      <c r="U340" s="83" t="n"/>
      <c r="V340" s="83" t="n"/>
      <c r="W340" s="83" t="n"/>
      <c r="X340" s="83" t="n"/>
      <c r="Y340" s="65" t="n">
        <v>3</v>
      </c>
      <c r="Z340" s="66" t="n">
        <v>3</v>
      </c>
      <c r="AA340" s="66" t="inlineStr">
        <is>
          <t>Medium</t>
        </is>
      </c>
      <c r="AB340" s="66" t="inlineStr">
        <is>
          <t>High Impact / Growth Talent</t>
        </is>
      </c>
      <c r="AC340" s="66" t="inlineStr">
        <is>
          <t>No</t>
        </is>
      </c>
      <c r="AD340" s="66" t="inlineStr">
        <is>
          <t>No</t>
        </is>
      </c>
      <c r="AE340" s="66" t="inlineStr">
        <is>
          <t>No</t>
        </is>
      </c>
      <c r="AF340" s="66" t="n"/>
      <c r="AG340" s="119" t="n">
        <v>46362</v>
      </c>
      <c r="AH340" s="66" t="inlineStr">
        <is>
          <t>Trainee QA Engineer</t>
        </is>
      </c>
      <c r="AI340" s="66" t="inlineStr">
        <is>
          <t>No</t>
        </is>
      </c>
      <c r="AJ340" s="66" t="inlineStr">
        <is>
          <t>API training andAutoamtion</t>
        </is>
      </c>
      <c r="AK340" s="66" t="n"/>
      <c r="AL340" s="66" t="n"/>
      <c r="AM340" s="18"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AN340" s="19" t="inlineStr">
        <is>
          <t>QCB testing Completion</t>
        </is>
      </c>
      <c r="AO340" s="19"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AP340" s="19" t="n"/>
      <c r="AQ340" s="19" t="n"/>
    </row>
    <row r="341" ht="80" customHeight="1">
      <c r="A341" s="117" t="inlineStr">
        <is>
          <t>◂ Back</t>
        </is>
      </c>
      <c r="B341" s="17" t="inlineStr">
        <is>
          <t>Mapped</t>
        </is>
      </c>
      <c r="C341" s="59" t="inlineStr">
        <is>
          <t>iFile</t>
        </is>
      </c>
      <c r="D341" s="17" t="inlineStr">
        <is>
          <t>IRIS1827</t>
        </is>
      </c>
      <c r="E341" s="17" t="inlineStr">
        <is>
          <t>Susan Peter</t>
        </is>
      </c>
      <c r="F341" s="17" t="inlineStr">
        <is>
          <t>Quality Assurance</t>
        </is>
      </c>
      <c r="G341" s="17" t="inlineStr">
        <is>
          <t>Senior QA - Engineer</t>
        </is>
      </c>
      <c r="H341" s="17" t="inlineStr">
        <is>
          <t>Employee</t>
        </is>
      </c>
      <c r="I341" s="17" t="inlineStr">
        <is>
          <t>Active</t>
        </is>
      </c>
      <c r="J341" s="118" t="n">
        <v>43809</v>
      </c>
      <c r="K341" s="17" t="inlineStr">
        <is>
          <t>Davinder Pal Singh</t>
        </is>
      </c>
      <c r="L341" s="17" t="inlineStr">
        <is>
          <t>Remote - Mumbai</t>
        </is>
      </c>
      <c r="M341" s="67" t="inlineStr">
        <is>
          <t>5 years, 4 months, 0 days</t>
        </is>
      </c>
      <c r="N341" s="68" t="inlineStr">
        <is>
          <t>6 years, 8 months, 15 days</t>
        </is>
      </c>
      <c r="O341" s="68" t="inlineStr">
        <is>
          <t>11 years, 10 months, 10 days</t>
        </is>
      </c>
      <c r="P341" s="68" t="inlineStr">
        <is>
          <t>B.E</t>
        </is>
      </c>
      <c r="Q341" s="68" t="inlineStr">
        <is>
          <t>Software Testing</t>
        </is>
      </c>
      <c r="R341" s="82" t="n">
        <v>20</v>
      </c>
      <c r="S341" s="83" t="n"/>
      <c r="T341" s="83" t="n"/>
      <c r="U341" s="83" t="n"/>
      <c r="V341" s="83" t="n"/>
      <c r="W341" s="83" t="n"/>
      <c r="X341" s="83" t="inlineStr">
        <is>
          <t>Complexity &amp; Expertise: A3: Reviews test case docs, UAT preparation, production configuration, automation, demos and client queries across environments → matches the start
Autonomy &amp; Decision: B1: Handles team task assignment; decides task ownership, readiness and demo effort estimates → moved up 0.5
Accountability &amp; Impact: B1: Test deliverables and sign-off, client query answers, demos, bugs found at UAT → matches the start
Leadership &amp; Strategy: B1: Team handling and assignment for two reports; runs KT sessions; reviews test documents → matches the start</t>
        </is>
      </c>
      <c r="Y341" s="65" t="n">
        <v>4</v>
      </c>
      <c r="Z341" s="66" t="n"/>
      <c r="AA341" s="66" t="n"/>
      <c r="AB341" s="66" t="n"/>
      <c r="AC341" s="66" t="n"/>
      <c r="AD341" s="66" t="n"/>
      <c r="AE341" s="66" t="n"/>
      <c r="AF341" s="66" t="inlineStr">
        <is>
          <t>yet to identify</t>
        </is>
      </c>
      <c r="AG341" s="119" t="n">
        <v>46149</v>
      </c>
      <c r="AH341" s="66" t="inlineStr">
        <is>
          <t>Senior QA - Engineer</t>
        </is>
      </c>
      <c r="AI341" s="66" t="inlineStr">
        <is>
          <t>no</t>
        </is>
      </c>
      <c r="AJ341" s="66" t="inlineStr">
        <is>
          <t>Automation training</t>
        </is>
      </c>
      <c r="AK341" s="66" t="inlineStr">
        <is>
          <t>Leadership development: strategic thinking, cross-functional influence, financial/business acumen, succession &amp; talent development, change management, executive communication</t>
        </is>
      </c>
      <c r="AL341" s="66" t="n"/>
      <c r="AM341" s="18"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AN341" s="19" t="inlineStr">
        <is>
          <t>Tea pot Automation for First Phase</t>
        </is>
      </c>
      <c r="AO341" s="19"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AP341" s="19" t="n"/>
      <c r="AQ341" s="19" t="n"/>
    </row>
    <row r="342" ht="80" customHeight="1">
      <c r="A342" s="117" t="inlineStr">
        <is>
          <t>◂ Back</t>
        </is>
      </c>
      <c r="B342" s="17" t="inlineStr">
        <is>
          <t>Mapped</t>
        </is>
      </c>
      <c r="C342" s="59" t="inlineStr">
        <is>
          <t>iFile</t>
        </is>
      </c>
      <c r="D342" s="17" t="inlineStr">
        <is>
          <t>IRIS2304</t>
        </is>
      </c>
      <c r="E342" s="17" t="inlineStr">
        <is>
          <t>Adnan Yakub Majgaonkar</t>
        </is>
      </c>
      <c r="F342" s="17" t="inlineStr">
        <is>
          <t>Quality Assurance</t>
        </is>
      </c>
      <c r="G342" s="17" t="inlineStr">
        <is>
          <t>QA Engineer</t>
        </is>
      </c>
      <c r="H342" s="17" t="inlineStr">
        <is>
          <t>Employee</t>
        </is>
      </c>
      <c r="I342" s="17" t="inlineStr">
        <is>
          <t>Active</t>
        </is>
      </c>
      <c r="J342" s="118" t="n">
        <v>45544</v>
      </c>
      <c r="K342" s="17" t="inlineStr">
        <is>
          <t>Susan Peter</t>
        </is>
      </c>
      <c r="L342" s="17" t="inlineStr">
        <is>
          <t>Remote- Outside Mumbai</t>
        </is>
      </c>
      <c r="M342" s="67" t="inlineStr">
        <is>
          <t>2 years, 0 months, 0 days</t>
        </is>
      </c>
      <c r="N342" s="68" t="inlineStr">
        <is>
          <t>1 years, 11 months, 16 days</t>
        </is>
      </c>
      <c r="O342" s="68" t="inlineStr">
        <is>
          <t>3 years, 9 months, 11 days</t>
        </is>
      </c>
      <c r="P342" s="68" t="inlineStr">
        <is>
          <t>B.Tech</t>
        </is>
      </c>
      <c r="Q342" s="68" t="inlineStr">
        <is>
          <t>Software Testing</t>
        </is>
      </c>
      <c r="R342" s="82" t="n">
        <v>20</v>
      </c>
      <c r="S342" s="83" t="n"/>
      <c r="T342" s="83" t="n"/>
      <c r="U342" s="83" t="n"/>
      <c r="V342" s="83" t="n"/>
      <c r="W342" s="83" t="n"/>
      <c r="X342" s="83" t="inlineStr">
        <is>
          <t>Complexity &amp; Expertise: A2: Test case execution, regression, defect identification; KRA cites about 1,600 test cases on SBC portal → matches the start
Autonomy &amp; Decision: A2: Prioritises and executes own testing; no further calls described → matches the start
Accountability &amp; Impact: A2: Own test quality, defect identification and validation on assigned SBC portal modules → matches the start
Leadership &amp; Strategy: A1: No guiding or leading of others described → matches the start</t>
        </is>
      </c>
      <c r="Y342" s="65" t="n">
        <v>4</v>
      </c>
      <c r="Z342" s="66" t="n">
        <v>4</v>
      </c>
      <c r="AA342" s="66" t="inlineStr">
        <is>
          <t>Medium</t>
        </is>
      </c>
      <c r="AB342" s="66" t="inlineStr">
        <is>
          <t>Trusted Professional</t>
        </is>
      </c>
      <c r="AC342" s="66" t="inlineStr">
        <is>
          <t>No</t>
        </is>
      </c>
      <c r="AD342" s="66" t="inlineStr">
        <is>
          <t>No</t>
        </is>
      </c>
      <c r="AE342" s="66" t="inlineStr">
        <is>
          <t>No</t>
        </is>
      </c>
      <c r="AF342" s="66" t="inlineStr">
        <is>
          <t>yet to identify</t>
        </is>
      </c>
      <c r="AG342" s="119" t="n">
        <v>46362</v>
      </c>
      <c r="AH342" s="66" t="inlineStr">
        <is>
          <t>QA Engineer</t>
        </is>
      </c>
      <c r="AI342" s="66" t="inlineStr">
        <is>
          <t>No</t>
        </is>
      </c>
      <c r="AJ342" s="66" t="inlineStr">
        <is>
          <t>Autoation traianing is required</t>
        </is>
      </c>
      <c r="AK342" s="66" t="n"/>
      <c r="AL342" s="66" t="n"/>
      <c r="AM342" s="18"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AN342" s="19" t="inlineStr">
        <is>
          <t>SBC Project Completeion till dec</t>
        </is>
      </c>
      <c r="AO342" s="19"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AP342" s="19" t="n"/>
      <c r="AQ342" s="19" t="n"/>
    </row>
    <row r="343" ht="80" customHeight="1">
      <c r="A343" s="117" t="inlineStr">
        <is>
          <t>◂ Back</t>
        </is>
      </c>
      <c r="B343" s="17" t="inlineStr">
        <is>
          <t>Mapped</t>
        </is>
      </c>
      <c r="C343" s="59" t="inlineStr">
        <is>
          <t>iFile</t>
        </is>
      </c>
      <c r="D343" s="17" t="inlineStr">
        <is>
          <t>INTN0288</t>
        </is>
      </c>
      <c r="E343" s="17" t="inlineStr">
        <is>
          <t>Yugal Kishore Singh</t>
        </is>
      </c>
      <c r="F343" s="17" t="inlineStr">
        <is>
          <t>Quality Assurance</t>
        </is>
      </c>
      <c r="G343" s="17" t="inlineStr">
        <is>
          <t>Intern</t>
        </is>
      </c>
      <c r="H343" s="17" t="inlineStr">
        <is>
          <t>Intern</t>
        </is>
      </c>
      <c r="I343" s="17" t="inlineStr">
        <is>
          <t>Active</t>
        </is>
      </c>
      <c r="J343" s="118" t="n">
        <v>46027</v>
      </c>
      <c r="K343" s="17" t="inlineStr">
        <is>
          <t>Susan Peter</t>
        </is>
      </c>
      <c r="L343" s="17" t="inlineStr">
        <is>
          <t>Work From Office - Turbhe</t>
        </is>
      </c>
      <c r="M343" s="67" t="inlineStr">
        <is>
          <t>3 years, 7 months, 0 days</t>
        </is>
      </c>
      <c r="N343" s="68" t="inlineStr">
        <is>
          <t>0 years, 7 months, 20 days</t>
        </is>
      </c>
      <c r="O343" s="68" t="inlineStr">
        <is>
          <t>4 years, 0 months, 15 days</t>
        </is>
      </c>
      <c r="P343" s="68" t="inlineStr">
        <is>
          <t>B.Sc</t>
        </is>
      </c>
      <c r="Q343" s="68" t="inlineStr">
        <is>
          <t>Software Testing</t>
        </is>
      </c>
      <c r="R343" s="82" t="n">
        <v>20</v>
      </c>
      <c r="S343" s="83" t="n"/>
      <c r="T343" s="83" t="n"/>
      <c r="U343" s="83" t="n"/>
      <c r="V343" s="83" t="n"/>
      <c r="W343" s="83" t="n"/>
      <c r="X343" s="83" t="n"/>
      <c r="Y343" s="65" t="n">
        <v>3</v>
      </c>
      <c r="Z343" s="66" t="n">
        <v>3</v>
      </c>
      <c r="AA343" s="66" t="inlineStr">
        <is>
          <t>Medium</t>
        </is>
      </c>
      <c r="AB343" s="66" t="inlineStr">
        <is>
          <t>High Impact / Growth Talent</t>
        </is>
      </c>
      <c r="AC343" s="66" t="inlineStr">
        <is>
          <t>No</t>
        </is>
      </c>
      <c r="AD343" s="66" t="inlineStr">
        <is>
          <t>No</t>
        </is>
      </c>
      <c r="AE343" s="66" t="inlineStr">
        <is>
          <t>No</t>
        </is>
      </c>
      <c r="AF343" s="66" t="n"/>
      <c r="AG343" s="119" t="n">
        <v>46149</v>
      </c>
      <c r="AH343" s="66" t="inlineStr">
        <is>
          <t>Intern</t>
        </is>
      </c>
      <c r="AI343" s="66" t="inlineStr">
        <is>
          <t>No</t>
        </is>
      </c>
      <c r="AJ343" s="66" t="inlineStr">
        <is>
          <t>Automation training</t>
        </is>
      </c>
      <c r="AK343" s="66" t="n"/>
      <c r="AL343" s="66" t="n"/>
      <c r="AM343" s="18"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AN343" s="19" t="inlineStr">
        <is>
          <t>CTA testing on time for Journal  approach.</t>
        </is>
      </c>
      <c r="AO343" s="19"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AP343" s="19" t="n"/>
      <c r="AQ343" s="19" t="n"/>
    </row>
    <row r="344" ht="80" customHeight="1">
      <c r="A344" s="117" t="inlineStr">
        <is>
          <t>◂ Back</t>
        </is>
      </c>
      <c r="B344" s="17" t="inlineStr">
        <is>
          <t>Mapped</t>
        </is>
      </c>
      <c r="C344" s="59" t="inlineStr">
        <is>
          <t>iFile</t>
        </is>
      </c>
      <c r="D344" s="17" t="inlineStr">
        <is>
          <t>IRIS1984</t>
        </is>
      </c>
      <c r="E344" s="17" t="inlineStr">
        <is>
          <t>Bhagyshree Khedkar</t>
        </is>
      </c>
      <c r="F344" s="17" t="inlineStr">
        <is>
          <t>Quality Assurance</t>
        </is>
      </c>
      <c r="G344" s="17" t="inlineStr">
        <is>
          <t>QA Engineer</t>
        </is>
      </c>
      <c r="H344" s="17" t="inlineStr">
        <is>
          <t>Employee</t>
        </is>
      </c>
      <c r="I344" s="17" t="inlineStr">
        <is>
          <t>Active</t>
        </is>
      </c>
      <c r="J344" s="118" t="n">
        <v>44585</v>
      </c>
      <c r="K344" s="17" t="inlineStr">
        <is>
          <t>Davinder Pal Singh</t>
        </is>
      </c>
      <c r="L344" s="17" t="inlineStr">
        <is>
          <t>Remote- Outside Mumbai</t>
        </is>
      </c>
      <c r="M344" s="67" t="inlineStr">
        <is>
          <t>2 years, 5 months, 0 days</t>
        </is>
      </c>
      <c r="N344" s="68" t="inlineStr">
        <is>
          <t>4 years, 7 months, 1 days</t>
        </is>
      </c>
      <c r="O344" s="68" t="inlineStr">
        <is>
          <t>6 years, 9 months, 27 days</t>
        </is>
      </c>
      <c r="P344" s="68" t="inlineStr">
        <is>
          <t>B.E</t>
        </is>
      </c>
      <c r="Q344" s="68" t="inlineStr">
        <is>
          <t>Software Testing</t>
        </is>
      </c>
      <c r="R344" s="82" t="n">
        <v>20</v>
      </c>
      <c r="S344" s="83" t="n"/>
      <c r="T344" s="83" t="n"/>
      <c r="U344" s="83" t="n"/>
      <c r="V344" s="83" t="n"/>
      <c r="W344" s="83" t="n"/>
      <c r="X344" s="83" t="inlineStr">
        <is>
          <t>Complexity &amp; Expertise: A3: Functional and regression testing plus Kuwait client calls, CIP Portal client demos, go-live support · KRA → moved up 0.5
Autonomy &amp; Decision: A2: Only prioritises own testing → matches the start
Accountability &amp; Impact: A3: Testing quality with direct client contact: client calls, demonstrations and go-live support → moved up 0.5
Leadership &amp; Strategy: A1: No guiding or leading of others described → matches the start</t>
        </is>
      </c>
      <c r="Y344" s="65" t="n">
        <v>4</v>
      </c>
      <c r="Z344" s="66" t="n">
        <v>5</v>
      </c>
      <c r="AA344" s="66" t="inlineStr">
        <is>
          <t>Medium</t>
        </is>
      </c>
      <c r="AB344" s="66" t="inlineStr">
        <is>
          <t>High Impact / Growth Talent</t>
        </is>
      </c>
      <c r="AC344" s="66" t="inlineStr">
        <is>
          <t>No</t>
        </is>
      </c>
      <c r="AD344" s="66" t="inlineStr">
        <is>
          <t>No</t>
        </is>
      </c>
      <c r="AE344" s="66" t="inlineStr">
        <is>
          <t>No</t>
        </is>
      </c>
      <c r="AF344" s="66" t="inlineStr">
        <is>
          <t>yet to identify</t>
        </is>
      </c>
      <c r="AG344" s="66" t="inlineStr">
        <is>
          <t>15-06-2026</t>
        </is>
      </c>
      <c r="AH344" s="66" t="inlineStr">
        <is>
          <t>QA Engineer</t>
        </is>
      </c>
      <c r="AI344" s="66" t="inlineStr">
        <is>
          <t>Yes</t>
        </is>
      </c>
      <c r="AJ344" s="66" t="inlineStr">
        <is>
          <t>Training of Automation,API, load testing</t>
        </is>
      </c>
      <c r="AK344" s="66" t="n"/>
      <c r="AL344" s="66" t="n"/>
      <c r="AM344" s="18"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AN344" s="19" t="inlineStr">
        <is>
          <t>provide the Support to CMA kuwait and now As IFRS 18 coming in both project shee need to manage the CMA kuwait and CMA oman.</t>
        </is>
      </c>
      <c r="AO344" s="19"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AP344" s="19" t="n"/>
      <c r="AQ344" s="19" t="inlineStr">
        <is>
          <t>Yes option is not displayed on AT she can move to senior tester</t>
        </is>
      </c>
    </row>
    <row r="345" ht="80" customHeight="1">
      <c r="A345" s="117" t="inlineStr">
        <is>
          <t>◂ Back</t>
        </is>
      </c>
      <c r="B345" s="17" t="inlineStr">
        <is>
          <t>Mapped</t>
        </is>
      </c>
      <c r="C345" s="59" t="inlineStr">
        <is>
          <t>iFile</t>
        </is>
      </c>
      <c r="D345" s="17" t="inlineStr">
        <is>
          <t>IRIS1975</t>
        </is>
      </c>
      <c r="E345" s="17" t="inlineStr">
        <is>
          <t>Rahul Devarkonda</t>
        </is>
      </c>
      <c r="F345" s="17" t="inlineStr">
        <is>
          <t>Quality Assurance</t>
        </is>
      </c>
      <c r="G345" s="17" t="inlineStr">
        <is>
          <t>QA Engineer</t>
        </is>
      </c>
      <c r="H345" s="17" t="inlineStr">
        <is>
          <t>Employee</t>
        </is>
      </c>
      <c r="I345" s="17" t="inlineStr">
        <is>
          <t>Active</t>
        </is>
      </c>
      <c r="J345" s="118" t="n">
        <v>44558</v>
      </c>
      <c r="K345" s="17" t="inlineStr">
        <is>
          <t>Davinder Pal Singh</t>
        </is>
      </c>
      <c r="L345" s="17" t="inlineStr">
        <is>
          <t>Client Side</t>
        </is>
      </c>
      <c r="M345" s="67" t="inlineStr">
        <is>
          <t>2 years, 3 months, 0 days</t>
        </is>
      </c>
      <c r="N345" s="68" t="inlineStr">
        <is>
          <t>4 years, 7 months, 28 days</t>
        </is>
      </c>
      <c r="O345" s="68" t="inlineStr">
        <is>
          <t>6 years, 8 months, 23 days</t>
        </is>
      </c>
      <c r="P345" s="68" t="inlineStr">
        <is>
          <t>B.SC</t>
        </is>
      </c>
      <c r="Q345" s="68" t="inlineStr">
        <is>
          <t>Software Testing</t>
        </is>
      </c>
      <c r="R345" s="82" t="n">
        <v>20</v>
      </c>
      <c r="S345" s="83" t="n"/>
      <c r="T345" s="83" t="n"/>
      <c r="U345" s="83" t="n"/>
      <c r="V345" s="83" t="n"/>
      <c r="W345" s="83" t="n"/>
      <c r="X345" s="83" t="inlineStr">
        <is>
          <t>Complexity &amp; Expertise: A3: Test planning, UAT, API and security/VAPT testing on SDMX Manager; knows the project's MySQL tables → moved up 0.5
Autonomy &amp; Decision: A2: Names only reading the BRD/FSD; estimates own effort; no wider calls → matches the start
Accountability &amp; Impact: A3: Valid test cases not missed before release; gives stakeholder demos; clients escalate misses → moved up 0.5
Leadership &amp; Strategy: A1: No guiding or leading of others described → matches the start</t>
        </is>
      </c>
      <c r="Y345" s="65" t="n">
        <v>5</v>
      </c>
      <c r="Z345" s="66" t="n">
        <v>5</v>
      </c>
      <c r="AA345" s="66" t="inlineStr">
        <is>
          <t>High</t>
        </is>
      </c>
      <c r="AB345" s="66" t="inlineStr">
        <is>
          <t>High Impact / Growth Talent</t>
        </is>
      </c>
      <c r="AC345" s="66" t="inlineStr">
        <is>
          <t>No</t>
        </is>
      </c>
      <c r="AD345" s="66" t="inlineStr">
        <is>
          <t>No</t>
        </is>
      </c>
      <c r="AE345" s="66" t="inlineStr">
        <is>
          <t>No</t>
        </is>
      </c>
      <c r="AF345" s="66" t="inlineStr">
        <is>
          <t>yet to identify</t>
        </is>
      </c>
      <c r="AG345" s="66" t="inlineStr">
        <is>
          <t>15-06-2026</t>
        </is>
      </c>
      <c r="AH345" s="66" t="inlineStr">
        <is>
          <t>QA Engineer</t>
        </is>
      </c>
      <c r="AI345" s="66" t="inlineStr">
        <is>
          <t>no</t>
        </is>
      </c>
      <c r="AJ345" s="66" t="inlineStr">
        <is>
          <t>Automation and load testingtraining is required as Client location manual test is there but he had skill to learn other Up skill thing</t>
        </is>
      </c>
      <c r="AK345" s="66" t="n"/>
      <c r="AL345" s="66" t="n"/>
      <c r="AM345" s="18"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AN345" s="19" t="inlineStr">
        <is>
          <t>next few monthtry to complete EBR form and come out from BKC</t>
        </is>
      </c>
      <c r="AO345" s="19"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AP345" s="19" t="n"/>
      <c r="AQ345" s="19" t="n"/>
    </row>
    <row r="346" ht="80" customHeight="1">
      <c r="A346" s="117" t="inlineStr">
        <is>
          <t>◂ Back</t>
        </is>
      </c>
      <c r="B346" s="17" t="inlineStr">
        <is>
          <t>Mapped</t>
        </is>
      </c>
      <c r="C346" s="59" t="inlineStr">
        <is>
          <t>iFile</t>
        </is>
      </c>
      <c r="D346" s="17" t="inlineStr">
        <is>
          <t>IRIS0651</t>
        </is>
      </c>
      <c r="E346" s="17" t="inlineStr">
        <is>
          <t>Sakina Rampurawala</t>
        </is>
      </c>
      <c r="F346" s="17" t="inlineStr">
        <is>
          <t>Quality Assurance</t>
        </is>
      </c>
      <c r="G346" s="17" t="inlineStr">
        <is>
          <t>Senior QA - Engineer</t>
        </is>
      </c>
      <c r="H346" s="17" t="inlineStr">
        <is>
          <t>Employee</t>
        </is>
      </c>
      <c r="I346" s="17" t="inlineStr">
        <is>
          <t>Active</t>
        </is>
      </c>
      <c r="J346" s="118" t="n">
        <v>40686</v>
      </c>
      <c r="K346" s="17" t="inlineStr">
        <is>
          <t>Davinder Pal Singh</t>
        </is>
      </c>
      <c r="L346" s="17" t="inlineStr">
        <is>
          <t>Remote - Mumbai</t>
        </is>
      </c>
      <c r="M346" s="67" t="inlineStr">
        <is>
          <t>0 years, 0 months, 0 days</t>
        </is>
      </c>
      <c r="N346" s="68" t="inlineStr">
        <is>
          <t>15 years, 3 months, 2 days</t>
        </is>
      </c>
      <c r="O346" s="68" t="inlineStr">
        <is>
          <t>15 years, 0 months, 28 days</t>
        </is>
      </c>
      <c r="P346" s="68" t="inlineStr">
        <is>
          <t>M.Com</t>
        </is>
      </c>
      <c r="Q346" s="68" t="inlineStr">
        <is>
          <t>Software Testing</t>
        </is>
      </c>
      <c r="R346" s="82" t="n">
        <v>20</v>
      </c>
      <c r="S346" s="83" t="n"/>
      <c r="T346" s="83" t="n"/>
      <c r="U346" s="83" t="n"/>
      <c r="V346" s="83" t="n"/>
      <c r="W346" s="83" t="n"/>
      <c r="X346" s="83" t="inlineStr">
        <is>
          <t>Complexity &amp; Expertise: A3: Webform and portal regression and UAT testing; analyses client production/UAT issues; wrote Webform user manual → matches the start
Autonomy &amp; Decision: A3: Prioritises test scenarios; works directly with SBC clients to resolve issues · KRA → matches the start
Accountability &amp; Impact: A3: own survey / KRA answers · summarised by the rater; not quoted → matches the start
Leadership &amp; Strategy: A1: No guiding of others described; user manual only aids onboarding → moved down 0.5</t>
        </is>
      </c>
      <c r="Y346" s="65" t="n">
        <v>4</v>
      </c>
      <c r="Z346" s="66" t="n">
        <v>4</v>
      </c>
      <c r="AA346" s="66" t="inlineStr">
        <is>
          <t>Medium</t>
        </is>
      </c>
      <c r="AB346" s="66" t="inlineStr">
        <is>
          <t>Trusted Professional</t>
        </is>
      </c>
      <c r="AC346" s="66" t="inlineStr">
        <is>
          <t>No</t>
        </is>
      </c>
      <c r="AD346" s="66" t="inlineStr">
        <is>
          <t>No</t>
        </is>
      </c>
      <c r="AE346" s="66" t="n"/>
      <c r="AF346" s="66" t="inlineStr">
        <is>
          <t>yet to identify</t>
        </is>
      </c>
      <c r="AG346" s="119" t="n">
        <v>46362</v>
      </c>
      <c r="AH346" s="66" t="inlineStr">
        <is>
          <t>Senior QA - Engineer</t>
        </is>
      </c>
      <c r="AI346" s="66" t="inlineStr">
        <is>
          <t>No</t>
        </is>
      </c>
      <c r="AJ346" s="66" t="n"/>
      <c r="AK346" s="66" t="inlineStr">
        <is>
          <t>BA trainee required, she lready create Webform gudie book</t>
        </is>
      </c>
      <c r="AL346" s="66" t="n"/>
      <c r="AM346" s="18"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AN346" s="19" t="inlineStr">
        <is>
          <t>Deliver a bug-free application to the client and obtain sign-off for both the SBC and Tadawul projects.</t>
        </is>
      </c>
      <c r="AO346" s="19"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AP346" s="19" t="n"/>
      <c r="AQ346" s="19" t="n"/>
    </row>
    <row r="347" ht="80" customHeight="1">
      <c r="A347" s="117" t="inlineStr">
        <is>
          <t>◂ Back</t>
        </is>
      </c>
      <c r="B347" s="17" t="inlineStr">
        <is>
          <t>Mapped</t>
        </is>
      </c>
      <c r="C347" s="59" t="inlineStr">
        <is>
          <t>iFile</t>
        </is>
      </c>
      <c r="D347" s="17" t="inlineStr">
        <is>
          <t>IRIS1762</t>
        </is>
      </c>
      <c r="E347" s="17" t="inlineStr">
        <is>
          <t>Sanchi Pawaskar</t>
        </is>
      </c>
      <c r="F347" s="17" t="inlineStr">
        <is>
          <t>Quality Assurance</t>
        </is>
      </c>
      <c r="G347" s="17" t="inlineStr">
        <is>
          <t>QA Engineer</t>
        </is>
      </c>
      <c r="H347" s="17" t="inlineStr">
        <is>
          <t>Employee</t>
        </is>
      </c>
      <c r="I347" s="17" t="inlineStr">
        <is>
          <t>Active</t>
        </is>
      </c>
      <c r="J347" s="118" t="n">
        <v>43473</v>
      </c>
      <c r="K347" s="17" t="inlineStr">
        <is>
          <t>Davinder Pal Singh</t>
        </is>
      </c>
      <c r="L347" s="17" t="inlineStr">
        <is>
          <t>Remote- Outside Mumbai</t>
        </is>
      </c>
      <c r="M347" s="67" t="inlineStr">
        <is>
          <t>0 years, 6 months, 0 days</t>
        </is>
      </c>
      <c r="N347" s="68" t="inlineStr">
        <is>
          <t>7 years, 7 months, 17 days</t>
        </is>
      </c>
      <c r="O347" s="68" t="inlineStr">
        <is>
          <t>7 years, 11 months, 12 days</t>
        </is>
      </c>
      <c r="P347" s="68" t="inlineStr">
        <is>
          <t>B.SC</t>
        </is>
      </c>
      <c r="Q347" s="68" t="inlineStr">
        <is>
          <t>Software Testing</t>
        </is>
      </c>
      <c r="R347" s="82" t="n">
        <v>20</v>
      </c>
      <c r="S347" s="83" t="n"/>
      <c r="T347" s="83" t="n"/>
      <c r="U347" s="83" t="n"/>
      <c r="V347" s="83" t="n"/>
      <c r="W347" s="83" t="n"/>
      <c r="X347" s="83" t="n"/>
      <c r="Y347" s="65" t="n">
        <v>3</v>
      </c>
      <c r="Z347" s="66" t="n">
        <v>3</v>
      </c>
      <c r="AA347" s="66" t="n"/>
      <c r="AB347" s="66" t="inlineStr">
        <is>
          <t>Trusted Professional</t>
        </is>
      </c>
      <c r="AC347" s="66" t="inlineStr">
        <is>
          <t>No</t>
        </is>
      </c>
      <c r="AD347" s="66" t="inlineStr">
        <is>
          <t>No</t>
        </is>
      </c>
      <c r="AE347" s="66" t="inlineStr">
        <is>
          <t>No</t>
        </is>
      </c>
      <c r="AF347" s="66" t="inlineStr">
        <is>
          <t>yet to identify</t>
        </is>
      </c>
      <c r="AG347" s="66" t="inlineStr">
        <is>
          <t>20-06-2026</t>
        </is>
      </c>
      <c r="AH347" s="66" t="inlineStr">
        <is>
          <t>QA Engineer</t>
        </is>
      </c>
      <c r="AI347" s="66" t="inlineStr">
        <is>
          <t>no</t>
        </is>
      </c>
      <c r="AJ347" s="66" t="inlineStr">
        <is>
          <t>AI training</t>
        </is>
      </c>
      <c r="AK347" s="66" t="inlineStr">
        <is>
          <t>Transition to leadership: people management &amp; delegation, mentoring/coaching, project ownership &amp; stakeholder management, prioritisation under ambiguity, presentation &amp; influence skills</t>
        </is>
      </c>
      <c r="AL347" s="66" t="n"/>
      <c r="AM347" s="18"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AN347" s="19" t="inlineStr">
        <is>
          <t>Continuously upskill by completing relevant technical certifications or training in QA automation, AI-assisted testing, or API testing, and apply the acquired knowledge to improve testing efficiency and quality across projects.</t>
        </is>
      </c>
      <c r="AO347" s="19"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AP347" s="19" t="n"/>
      <c r="AQ347" s="19" t="n"/>
    </row>
    <row r="348" ht="80" customHeight="1">
      <c r="A348" s="117" t="inlineStr">
        <is>
          <t>◂ Back</t>
        </is>
      </c>
      <c r="B348" s="17" t="inlineStr">
        <is>
          <t>Mapped</t>
        </is>
      </c>
      <c r="C348" s="59" t="inlineStr">
        <is>
          <t>iFile</t>
        </is>
      </c>
      <c r="D348" s="17" t="inlineStr">
        <is>
          <t>IRIS2496</t>
        </is>
      </c>
      <c r="E348" s="17" t="inlineStr">
        <is>
          <t>Tejas Rane</t>
        </is>
      </c>
      <c r="F348" s="17" t="inlineStr">
        <is>
          <t>Quality Assurance</t>
        </is>
      </c>
      <c r="G348" s="17" t="inlineStr">
        <is>
          <t>QA Engineer</t>
        </is>
      </c>
      <c r="H348" s="17" t="inlineStr">
        <is>
          <t>Employee</t>
        </is>
      </c>
      <c r="I348" s="17" t="inlineStr">
        <is>
          <t>Active</t>
        </is>
      </c>
      <c r="J348" s="118" t="n">
        <v>46097</v>
      </c>
      <c r="K348" s="17" t="inlineStr">
        <is>
          <t>Davinder Pal Singh</t>
        </is>
      </c>
      <c r="L348" s="17" t="inlineStr">
        <is>
          <t>Work From Office - Turbhe</t>
        </is>
      </c>
      <c r="M348" s="67" t="inlineStr">
        <is>
          <t>4 years, 5 months, 0 days</t>
        </is>
      </c>
      <c r="N348" s="68" t="inlineStr">
        <is>
          <t>0 years, 5 months, 9 days</t>
        </is>
      </c>
      <c r="O348" s="68" t="inlineStr">
        <is>
          <t>4 years, 8 months, 4 days</t>
        </is>
      </c>
      <c r="P348" s="68" t="inlineStr">
        <is>
          <t>PG-DAC</t>
        </is>
      </c>
      <c r="Q348" s="68" t="inlineStr">
        <is>
          <t>Software Testing</t>
        </is>
      </c>
      <c r="R348" s="82" t="n">
        <v>20</v>
      </c>
      <c r="S348" s="83" t="n"/>
      <c r="T348" s="83" t="n"/>
      <c r="U348" s="83" t="n"/>
      <c r="V348" s="83" t="n"/>
      <c r="W348" s="83" t="n"/>
      <c r="X348" s="83" t="inlineStr">
        <is>
          <t>Complexity &amp; Expertise: A2: Test case design, manual execution, regression and requirement review on Teapot/DynaForm against documented rules → matches the start
Autonomy &amp; Decision: A2: Decides test 'scope' and flags spec gaps; no further authority shown → matches the start
Accountability &amp; Impact: A2: Own coverage, execution and defect reporting → matches the start
Leadership &amp; Strategy: A1: No guiding or leading of others described → matches the start</t>
        </is>
      </c>
      <c r="Y348" s="65" t="n">
        <v>3</v>
      </c>
      <c r="Z348" s="66" t="n">
        <v>3</v>
      </c>
      <c r="AA348" s="66" t="inlineStr">
        <is>
          <t>Medium</t>
        </is>
      </c>
      <c r="AB348" s="66" t="inlineStr">
        <is>
          <t>Trusted Professional</t>
        </is>
      </c>
      <c r="AC348" s="66" t="inlineStr">
        <is>
          <t>No</t>
        </is>
      </c>
      <c r="AD348" s="66" t="inlineStr">
        <is>
          <t>No</t>
        </is>
      </c>
      <c r="AE348" s="66" t="inlineStr">
        <is>
          <t>No</t>
        </is>
      </c>
      <c r="AF348" s="66" t="n"/>
      <c r="AG348" s="119" t="n">
        <v>46271</v>
      </c>
      <c r="AH348" s="66" t="inlineStr">
        <is>
          <t>QA Engineer</t>
        </is>
      </c>
      <c r="AI348" s="66" t="inlineStr">
        <is>
          <t>No</t>
        </is>
      </c>
      <c r="AJ348" s="66" t="inlineStr">
        <is>
          <t>Automation training</t>
        </is>
      </c>
      <c r="AK348" s="66" t="n"/>
      <c r="AL348" s="66" t="n"/>
      <c r="AM348" s="18"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AN348" s="19" t="inlineStr">
        <is>
          <t>Tea pot Automation for First Phase</t>
        </is>
      </c>
      <c r="AO348" s="19"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AP348" s="19" t="n"/>
      <c r="AQ348" s="19" t="n"/>
    </row>
    <row r="349" ht="80" customHeight="1">
      <c r="A349" s="117" t="inlineStr">
        <is>
          <t>◂ Back</t>
        </is>
      </c>
      <c r="B349" s="17" t="inlineStr">
        <is>
          <t>Mapped</t>
        </is>
      </c>
      <c r="C349" s="59" t="inlineStr">
        <is>
          <t>iFile</t>
        </is>
      </c>
      <c r="D349" s="17" t="inlineStr">
        <is>
          <t>IRIS2456</t>
        </is>
      </c>
      <c r="E349" s="17" t="inlineStr">
        <is>
          <t>Vishal Khare</t>
        </is>
      </c>
      <c r="F349" s="17" t="inlineStr">
        <is>
          <t>Quality Assurance</t>
        </is>
      </c>
      <c r="G349" s="17" t="inlineStr">
        <is>
          <t>QA Engineer</t>
        </is>
      </c>
      <c r="H349" s="17" t="inlineStr">
        <is>
          <t>Employee</t>
        </is>
      </c>
      <c r="I349" s="17" t="inlineStr">
        <is>
          <t>Active</t>
        </is>
      </c>
      <c r="J349" s="118" t="n">
        <v>46015</v>
      </c>
      <c r="K349" s="17" t="inlineStr">
        <is>
          <t>Davinder Pal Singh</t>
        </is>
      </c>
      <c r="L349" s="17" t="inlineStr">
        <is>
          <t>Client Side</t>
        </is>
      </c>
      <c r="M349" s="67" t="inlineStr">
        <is>
          <t>3 years, 4 months, 0 days</t>
        </is>
      </c>
      <c r="N349" s="68" t="inlineStr">
        <is>
          <t>0 years, 8 months, 1 days</t>
        </is>
      </c>
      <c r="O349" s="68" t="inlineStr">
        <is>
          <t>3 years, 9 months, 27 days</t>
        </is>
      </c>
      <c r="P349" s="68" t="inlineStr">
        <is>
          <t>B.E</t>
        </is>
      </c>
      <c r="Q349" s="68" t="inlineStr">
        <is>
          <t>Software Testing</t>
        </is>
      </c>
      <c r="R349" s="82" t="n">
        <v>20</v>
      </c>
      <c r="S349" s="83" t="n"/>
      <c r="T349" s="83" t="n"/>
      <c r="U349" s="83" t="n"/>
      <c r="V349" s="83" t="n"/>
      <c r="W349" s="83" t="n"/>
      <c r="X349" s="83" t="inlineStr">
        <is>
          <t>Complexity &amp; Expertise: A3: Functional/regression testing plus UAT at client site, installer and XBRL return testing, client issue reproduction → moved up 0.5
Autonomy &amp; Decision: A2: Names only test case writing as own decision → matches the start
Accountability &amp; Impact: A3: Performs UAT on the client's own environment; product demonstrations; client support → moved up 0.5
Leadership &amp; Strategy: A1: No guiding or leading of others described → matches the start</t>
        </is>
      </c>
      <c r="Y349" s="65" t="n">
        <v>3</v>
      </c>
      <c r="Z349" s="66" t="n">
        <v>3</v>
      </c>
      <c r="AA349" s="66" t="inlineStr">
        <is>
          <t>Medium</t>
        </is>
      </c>
      <c r="AB349" s="66" t="inlineStr">
        <is>
          <t>Emerging Talent</t>
        </is>
      </c>
      <c r="AC349" s="66" t="inlineStr">
        <is>
          <t>No</t>
        </is>
      </c>
      <c r="AD349" s="66" t="inlineStr">
        <is>
          <t>No</t>
        </is>
      </c>
      <c r="AE349" s="66" t="inlineStr">
        <is>
          <t>No</t>
        </is>
      </c>
      <c r="AF349" s="66" t="n"/>
      <c r="AG349" s="66" t="inlineStr">
        <is>
          <t>15-06-2026</t>
        </is>
      </c>
      <c r="AH349" s="66" t="inlineStr">
        <is>
          <t>QA Engineer</t>
        </is>
      </c>
      <c r="AI349" s="66" t="inlineStr">
        <is>
          <t>no</t>
        </is>
      </c>
      <c r="AJ349" s="66" t="n"/>
      <c r="AK349" s="66" t="n"/>
      <c r="AL349" s="66" t="n"/>
      <c r="AM349" s="18"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AN349" s="19" t="inlineStr">
        <is>
          <t>Keep ticket count low and work on CR</t>
        </is>
      </c>
      <c r="AO349" s="19"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AP349" s="19" t="n"/>
      <c r="AQ349" s="19" t="n"/>
    </row>
    <row r="350" ht="80" customHeight="1">
      <c r="A350" s="117" t="inlineStr">
        <is>
          <t>◂ Back</t>
        </is>
      </c>
      <c r="B350" s="17" t="inlineStr">
        <is>
          <t>Mapped</t>
        </is>
      </c>
      <c r="C350" s="59" t="inlineStr">
        <is>
          <t>iFile</t>
        </is>
      </c>
      <c r="D350" s="17" t="inlineStr">
        <is>
          <t>IRIS2296</t>
        </is>
      </c>
      <c r="E350" s="17" t="inlineStr">
        <is>
          <t>Deepa Vaman Shinde</t>
        </is>
      </c>
      <c r="F350" s="17" t="inlineStr">
        <is>
          <t>Technology</t>
        </is>
      </c>
      <c r="G350" s="17" t="inlineStr">
        <is>
          <t>Project Manager</t>
        </is>
      </c>
      <c r="H350" s="17" t="inlineStr">
        <is>
          <t>Employee</t>
        </is>
      </c>
      <c r="I350" s="17" t="inlineStr">
        <is>
          <t>Active</t>
        </is>
      </c>
      <c r="J350" s="118" t="n">
        <v>45495</v>
      </c>
      <c r="K350" s="17" t="inlineStr">
        <is>
          <t>Pradip Dey</t>
        </is>
      </c>
      <c r="L350" s="17" t="inlineStr">
        <is>
          <t>Hybrid</t>
        </is>
      </c>
      <c r="M350" s="67" t="inlineStr">
        <is>
          <t>12 years, 6 months, 0 days</t>
        </is>
      </c>
      <c r="N350" s="68" t="inlineStr">
        <is>
          <t>2 years, 1 months, 3 days</t>
        </is>
      </c>
      <c r="O350" s="68" t="inlineStr">
        <is>
          <t>14 years, 4 months, 29 days</t>
        </is>
      </c>
      <c r="P350" s="68" t="inlineStr">
        <is>
          <t>B.E</t>
        </is>
      </c>
      <c r="Q350" s="68" t="inlineStr">
        <is>
          <t>Project Management</t>
        </is>
      </c>
      <c r="R350" s="82" t="n">
        <v>20</v>
      </c>
      <c r="S350" s="83" t="n"/>
      <c r="T350" s="83" t="n"/>
      <c r="U350" s="83" t="n"/>
      <c r="V350" s="83" t="n"/>
      <c r="W350" s="83" t="n"/>
      <c r="X350" s="83" t="inlineStr">
        <is>
          <t>Complexity &amp; Expertise: A3: Project planning with evolving requirements; almost no detail → moved down 0.5
Autonomy &amp; Decision: B1: Decides on tasks, risks and delivery; nothing more specific → moved down 0.5
Accountability &amp; Impact: B2: On-time delivery, budget, scope and quality of the project → matches the start
Leadership &amp; Strategy: A2: No people leadership described; stakeholder management only; 0 reports → moved down 0.5</t>
        </is>
      </c>
      <c r="Y350" s="65" t="inlineStr">
        <is>
          <t>Meets Expectations</t>
        </is>
      </c>
      <c r="Z350" s="66" t="n">
        <v>3</v>
      </c>
      <c r="AA350" s="66" t="inlineStr">
        <is>
          <t>Medium</t>
        </is>
      </c>
      <c r="AB350" s="66" t="inlineStr">
        <is>
          <t>Reliable Specialist</t>
        </is>
      </c>
      <c r="AC350" s="66" t="n"/>
      <c r="AD350" s="66" t="inlineStr">
        <is>
          <t>N</t>
        </is>
      </c>
      <c r="AE350" s="66" t="inlineStr">
        <is>
          <t>N</t>
        </is>
      </c>
      <c r="AF350" s="66" t="n"/>
      <c r="AG350" s="119" t="n">
        <v>45931</v>
      </c>
      <c r="AH350" s="66" t="inlineStr">
        <is>
          <t>Project Manager</t>
        </is>
      </c>
      <c r="AI350" s="66" t="n"/>
      <c r="AJ350" s="66" t="inlineStr">
        <is>
          <t>SupTech Domain, Agile Scrum</t>
        </is>
      </c>
      <c r="AK350" s="66" t="n"/>
      <c r="AL350" s="66" t="n"/>
      <c r="AM350" s="18"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AN350" s="19" t="inlineStr">
        <is>
          <t>QFCRA project mgmt as per scope, schedule and cost
Operational support for the accounts - QSE
Process improvements
PMP completion
Digital way of working and measurement of metrics through the tools for the entire team</t>
        </is>
      </c>
      <c r="AO350" s="19" t="n"/>
      <c r="AP350" s="19" t="n"/>
      <c r="AQ350" s="19" t="inlineStr">
        <is>
          <t>QCB,QFCRA,SSM,ACRA,JCM,ADX/DFM</t>
        </is>
      </c>
    </row>
    <row r="351" ht="80" customHeight="1">
      <c r="A351" s="117" t="inlineStr">
        <is>
          <t>◂ Back</t>
        </is>
      </c>
      <c r="B351" s="17" t="inlineStr">
        <is>
          <t>Mapped</t>
        </is>
      </c>
      <c r="C351" s="59" t="inlineStr">
        <is>
          <t>iFile</t>
        </is>
      </c>
      <c r="D351" s="17" t="inlineStr">
        <is>
          <t>IRIS2366</t>
        </is>
      </c>
      <c r="E351" s="17" t="inlineStr">
        <is>
          <t>Jailesh Bhadra</t>
        </is>
      </c>
      <c r="F351" s="17" t="inlineStr">
        <is>
          <t>Technology</t>
        </is>
      </c>
      <c r="G351" s="17" t="inlineStr">
        <is>
          <t>Project Manager</t>
        </is>
      </c>
      <c r="H351" s="17" t="inlineStr">
        <is>
          <t>Employee</t>
        </is>
      </c>
      <c r="I351" s="17" t="inlineStr">
        <is>
          <t>Active</t>
        </is>
      </c>
      <c r="J351" s="118" t="n">
        <v>45756</v>
      </c>
      <c r="K351" s="17" t="inlineStr">
        <is>
          <t>Pradip Dey</t>
        </is>
      </c>
      <c r="L351" s="17" t="inlineStr">
        <is>
          <t>Work From Office - Turbhe</t>
        </is>
      </c>
      <c r="M351" s="67" t="inlineStr">
        <is>
          <t>10 years, 0 months, 00 days</t>
        </is>
      </c>
      <c r="N351" s="68" t="inlineStr">
        <is>
          <t>1 years, 4 months, 16 days</t>
        </is>
      </c>
      <c r="O351" s="68" t="inlineStr">
        <is>
          <t>11 years, 2 months, 11 days</t>
        </is>
      </c>
      <c r="P351" s="68" t="inlineStr">
        <is>
          <t>B.E</t>
        </is>
      </c>
      <c r="Q351" s="68" t="inlineStr">
        <is>
          <t>Project Management</t>
        </is>
      </c>
      <c r="R351" s="82" t="n">
        <v>20</v>
      </c>
      <c r="S351" s="83" t="n"/>
      <c r="T351" s="83" t="n"/>
      <c r="U351" s="83" t="n"/>
      <c r="V351" s="83" t="n"/>
      <c r="W351" s="83" t="n"/>
      <c r="X351" s="83" t="inlineStr">
        <is>
          <t>Complexity &amp; Expertise: A3: Client onboarding on the application, documentation, status reporting, sprint ceremonies → moved down 0.5
Autonomy &amp; Decision: A3: Handles team's tasks; independently decides only status reports → moved down 0.5
Accountability &amp; Impact: B1: UAT closures; team's tasks; documentation and status outputs → moved down 0.5
Leadership &amp; Strategy: B2: Team management listed; 7 direct reports → moved down 0.5</t>
        </is>
      </c>
      <c r="Y351" s="65" t="inlineStr">
        <is>
          <t>Outstanding</t>
        </is>
      </c>
      <c r="Z351" s="66" t="n">
        <v>4</v>
      </c>
      <c r="AA351" s="66" t="inlineStr">
        <is>
          <t>High</t>
        </is>
      </c>
      <c r="AB351" s="66" t="inlineStr">
        <is>
          <t>High Impact / Growth Talent</t>
        </is>
      </c>
      <c r="AC351" s="66" t="n"/>
      <c r="AD351" s="66" t="inlineStr">
        <is>
          <t>Y</t>
        </is>
      </c>
      <c r="AE351" s="66" t="inlineStr">
        <is>
          <t>Y</t>
        </is>
      </c>
      <c r="AF351" s="66" t="n"/>
      <c r="AG351" s="119" t="n">
        <v>45931</v>
      </c>
      <c r="AH351" s="66" t="inlineStr">
        <is>
          <t>Project Manager</t>
        </is>
      </c>
      <c r="AI351" s="66" t="n"/>
      <c r="AJ351" s="66" t="inlineStr">
        <is>
          <t>Domian specific · AML, Business Registry etc</t>
        </is>
      </c>
      <c r="AK351" s="66" t="n"/>
      <c r="AL351" s="66" t="n"/>
      <c r="AM351" s="18"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AN351" s="19" t="inlineStr">
        <is>
          <t>Bank of Jamaica demo readiness
Process improvements
Initiate QCB UAT
Digital way of working and measurement of metrics through the tools</t>
        </is>
      </c>
      <c r="AO351" s="19" t="n"/>
      <c r="AP351" s="19" t="n"/>
      <c r="AQ351" s="19" t="inlineStr">
        <is>
          <t>Testing - All iFIle projects,QCB</t>
        </is>
      </c>
    </row>
    <row r="352" ht="80" customHeight="1">
      <c r="A352" s="117" t="inlineStr">
        <is>
          <t>◂ Back</t>
        </is>
      </c>
      <c r="B352" s="17" t="inlineStr">
        <is>
          <t>Mapped</t>
        </is>
      </c>
      <c r="C352" s="59" t="inlineStr">
        <is>
          <t>iFile</t>
        </is>
      </c>
      <c r="D352" s="17" t="inlineStr">
        <is>
          <t>IRIS0484</t>
        </is>
      </c>
      <c r="E352" s="17" t="inlineStr">
        <is>
          <t>Deepa Karmarkar</t>
        </is>
      </c>
      <c r="F352" s="17" t="inlineStr">
        <is>
          <t>Technology</t>
        </is>
      </c>
      <c r="G352" s="17" t="inlineStr">
        <is>
          <t>Lead Software Engineer</t>
        </is>
      </c>
      <c r="H352" s="17" t="inlineStr">
        <is>
          <t>Employee</t>
        </is>
      </c>
      <c r="I352" s="17" t="inlineStr">
        <is>
          <t>Active</t>
        </is>
      </c>
      <c r="J352" s="118" t="n">
        <v>40532</v>
      </c>
      <c r="K352" s="17" t="inlineStr">
        <is>
          <t>Jailesh Bhadra</t>
        </is>
      </c>
      <c r="L352" s="17" t="inlineStr">
        <is>
          <t>Hybrid</t>
        </is>
      </c>
      <c r="M352" s="67" t="inlineStr">
        <is>
          <t>4 years, 1 months, 0 days</t>
        </is>
      </c>
      <c r="N352" s="68" t="inlineStr">
        <is>
          <t>15 years, 8 months, 5 days</t>
        </is>
      </c>
      <c r="O352" s="68" t="inlineStr">
        <is>
          <t>19 years, 7 months, 0 days</t>
        </is>
      </c>
      <c r="P352" s="68" t="inlineStr">
        <is>
          <t>B.E</t>
        </is>
      </c>
      <c r="Q352" s="68" t="inlineStr">
        <is>
          <t>.NET MVC</t>
        </is>
      </c>
      <c r="R352" s="82" t="n">
        <v>20</v>
      </c>
      <c r="S352" s="83" t="n"/>
      <c r="T352" s="83" t="n"/>
      <c r="U352" s="83" t="n"/>
      <c r="V352" s="83" t="n"/>
      <c r="W352" s="83" t="n"/>
      <c r="X352" s="83" t="inlineStr">
        <is>
          <t>Complexity &amp; Expertise: B1: Technical impact analysis of each client change before developers; BRDs, user manuals, requirement gap-filling → moved down 1
Autonomy &amp; Decision: A3: Decides content of user stories and BRDs on own work → moved down 1
Accountability &amp; Impact: A3: Scope maintenance and client acceptance criteria; errors cause wrong implementation and rework → moved down 1
Leadership &amp; Strategy: A2: Explains requirements to development and testing teams; no people leadership → moved down 1</t>
        </is>
      </c>
      <c r="Y352" s="65" t="n">
        <v>4</v>
      </c>
      <c r="Z352" s="66" t="n">
        <v>4</v>
      </c>
      <c r="AA352" s="66" t="inlineStr">
        <is>
          <t>Medium</t>
        </is>
      </c>
      <c r="AB352" s="66" t="inlineStr">
        <is>
          <t>High Impact / Growth Talent</t>
        </is>
      </c>
      <c r="AC352" s="66" t="inlineStr">
        <is>
          <t>N</t>
        </is>
      </c>
      <c r="AD352" s="66" t="inlineStr">
        <is>
          <t>N</t>
        </is>
      </c>
      <c r="AE352" s="66" t="inlineStr">
        <is>
          <t>Y</t>
        </is>
      </c>
      <c r="AF352" s="66" t="inlineStr">
        <is>
          <t>No successor identified — she is the most senior .NET resource with 15+ years of institutional knowledge. .NET area to be discussed within Org</t>
        </is>
      </c>
      <c r="AG352" s="66" t="inlineStr">
        <is>
          <t>Pending – to be scheduled</t>
        </is>
      </c>
      <c r="AH352" s="66" t="inlineStr">
        <is>
          <t>Lead Software Engineer</t>
        </is>
      </c>
      <c r="AI352" s="66" t="inlineStr">
        <is>
          <t>Yes – Lead Software Engineer matches her scope, though her career track is worth discussing given 15+ years of tenure and her shift towards the role of BA.</t>
        </is>
      </c>
      <c r="AJ352" s="66" t="inlineStr">
        <is>
          <t>Modern .NET / cloud-native architecture upskilling; mentoring &amp; code-review leadership at scale; system design for complex/legacy modules</t>
        </is>
      </c>
      <c r="AK352" s="66" t="n"/>
      <c r="AL352" s="66" t="n"/>
      <c r="AM352" s="18"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AN352" s="19"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AO352" s="19"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AP352" s="19" t="n"/>
      <c r="AQ352" s="19" t="inlineStr">
        <is>
          <t>Converstion with her to decide her next role would help both her as well as organization.</t>
        </is>
      </c>
    </row>
    <row r="353" ht="80" customHeight="1">
      <c r="A353" s="117" t="inlineStr">
        <is>
          <t>◂ Back</t>
        </is>
      </c>
      <c r="B353" s="17" t="inlineStr">
        <is>
          <t>Mapped</t>
        </is>
      </c>
      <c r="C353" s="59" t="inlineStr">
        <is>
          <t>iFile</t>
        </is>
      </c>
      <c r="D353" s="17" t="inlineStr">
        <is>
          <t>IRIS2492</t>
        </is>
      </c>
      <c r="E353" s="17" t="inlineStr">
        <is>
          <t>Abhishek Hegde</t>
        </is>
      </c>
      <c r="F353" s="17" t="inlineStr">
        <is>
          <t>Technology</t>
        </is>
      </c>
      <c r="G353" s="17" t="inlineStr">
        <is>
          <t>Senior Business Analyst</t>
        </is>
      </c>
      <c r="H353" s="17" t="inlineStr">
        <is>
          <t>Employee</t>
        </is>
      </c>
      <c r="I353" s="17" t="inlineStr">
        <is>
          <t>Active</t>
        </is>
      </c>
      <c r="J353" s="118" t="n">
        <v>46090</v>
      </c>
      <c r="K353" s="17" t="inlineStr">
        <is>
          <t>Jailesh Bhadra</t>
        </is>
      </c>
      <c r="L353" s="17" t="inlineStr">
        <is>
          <t>Client Side</t>
        </is>
      </c>
      <c r="M353" s="67" t="inlineStr">
        <is>
          <t>8 years, 8 months, 0 days</t>
        </is>
      </c>
      <c r="N353" s="68" t="inlineStr">
        <is>
          <t>0 years, 5 months, 16 days</t>
        </is>
      </c>
      <c r="O353" s="68" t="inlineStr">
        <is>
          <t>8 years, 11 months, 11 days</t>
        </is>
      </c>
      <c r="P353" s="68" t="inlineStr">
        <is>
          <t>MBA</t>
        </is>
      </c>
      <c r="Q353" s="68" t="inlineStr">
        <is>
          <t>Business Analysis</t>
        </is>
      </c>
      <c r="R353" s="82" t="n">
        <v>20</v>
      </c>
      <c r="S353" s="83" t="n"/>
      <c r="T353" s="83" t="n"/>
      <c r="U353" s="83" t="n"/>
      <c r="V353" s="83" t="n"/>
      <c r="W353" s="83" t="n"/>
      <c r="X353" s="83" t="inlineStr">
        <is>
          <t>Complexity &amp; Expertise: A3: Requirement gathering, BRD/FRS/SRS, user stories, backlog and sprint planning, defect tracking → moved down 0.5
Autonomy &amp; Decision: A3: Decides documentation structure and task prioritisation → moved down 0.5
Accountability &amp; Impact: A3: Completeness and traceability of client requirements; backlog readiness → moved down 0.5
Leadership &amp; Strategy: A3: Team coordination; manager KRA requires guiding at least two team members → matches the start</t>
        </is>
      </c>
      <c r="Y353" s="65" t="n">
        <v>3</v>
      </c>
      <c r="Z353" s="66" t="n">
        <v>3</v>
      </c>
      <c r="AA353" s="66" t="inlineStr">
        <is>
          <t>Medium</t>
        </is>
      </c>
      <c r="AB353" s="66" t="inlineStr">
        <is>
          <t>Core Contributor</t>
        </is>
      </c>
      <c r="AC353" s="66" t="inlineStr">
        <is>
          <t>N</t>
        </is>
      </c>
      <c r="AD353" s="66" t="inlineStr">
        <is>
          <t>N</t>
        </is>
      </c>
      <c r="AE353" s="66" t="inlineStr">
        <is>
          <t>N</t>
        </is>
      </c>
      <c r="AF353" s="66" t="inlineStr">
        <is>
          <t>No successor formally identified - Prajakta covers similar scope</t>
        </is>
      </c>
      <c r="AG353" s="66" t="inlineStr">
        <is>
          <t>Pending – to be scheduled</t>
        </is>
      </c>
      <c r="AH353" s="66" t="inlineStr">
        <is>
          <t>Senior Business Analyst</t>
        </is>
      </c>
      <c r="AI353" s="66" t="inlineStr">
        <is>
          <t>No – Senior BA designation matches his overall experience and current scope.</t>
        </is>
      </c>
      <c r="AJ353" s="66" t="inlineStr">
        <is>
          <t>Advanced client-side stakeholder management; XBRL/regulatory domain depth; commercial/contract awareness; Product knowledge and visualization</t>
        </is>
      </c>
      <c r="AK353" s="66" t="n"/>
      <c r="AL353" s="66" t="n"/>
      <c r="AM353" s="18"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AN353" s="19" t="inlineStr">
        <is>
          <t>Q1: Complete onboarding to client-side account &amp; processes within first 90 days
Q1: Deliver assigned BRDs/FSDs approved with &lt;=1 revision cycle
Q1: Achieve &gt;=4.2/5 client-side stakeholder satisfaction
Q1: Zero escalations attributable to communication gaps</t>
        </is>
      </c>
      <c r="AO353" s="19"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AP353" s="19" t="n"/>
      <c r="AQ353" s="19" t="inlineStr">
        <is>
          <t>Recent feedback has resulted in need to monitor the performance in future</t>
        </is>
      </c>
    </row>
    <row r="354" ht="80" customHeight="1">
      <c r="A354" s="117" t="inlineStr">
        <is>
          <t>◂ Back</t>
        </is>
      </c>
      <c r="B354" s="17" t="inlineStr">
        <is>
          <t>Mapped</t>
        </is>
      </c>
      <c r="C354" s="59" t="inlineStr">
        <is>
          <t>iFile</t>
        </is>
      </c>
      <c r="D354" s="17" t="inlineStr">
        <is>
          <t>IRIS2289</t>
        </is>
      </c>
      <c r="E354" s="17" t="inlineStr">
        <is>
          <t>Shruti Patil</t>
        </is>
      </c>
      <c r="F354" s="17" t="inlineStr">
        <is>
          <t>Technology</t>
        </is>
      </c>
      <c r="G354" s="17" t="inlineStr">
        <is>
          <t>Business Analyst</t>
        </is>
      </c>
      <c r="H354" s="17" t="inlineStr">
        <is>
          <t>Employee</t>
        </is>
      </c>
      <c r="I354" s="17" t="inlineStr">
        <is>
          <t>Active</t>
        </is>
      </c>
      <c r="J354" s="118" t="n">
        <v>45474</v>
      </c>
      <c r="K354" s="17" t="inlineStr">
        <is>
          <t>Jailesh Bhadra</t>
        </is>
      </c>
      <c r="L354" s="17" t="inlineStr">
        <is>
          <t>Remote - Mumbai</t>
        </is>
      </c>
      <c r="M354" s="67" t="inlineStr">
        <is>
          <t>2 years, 3 months, 0 days</t>
        </is>
      </c>
      <c r="N354" s="68" t="inlineStr">
        <is>
          <t>2 years, 1 months, 24 days</t>
        </is>
      </c>
      <c r="O354" s="68" t="inlineStr">
        <is>
          <t>4 years, 2 months, 19 days</t>
        </is>
      </c>
      <c r="P354" s="68" t="inlineStr">
        <is>
          <t>M.E</t>
        </is>
      </c>
      <c r="Q354" s="68" t="inlineStr">
        <is>
          <t>Business Analysis</t>
        </is>
      </c>
      <c r="R354" s="82" t="n">
        <v>20</v>
      </c>
      <c r="S354" s="83" t="n"/>
      <c r="T354" s="83" t="n"/>
      <c r="U354" s="83" t="n"/>
      <c r="V354" s="83" t="n"/>
      <c r="W354" s="83" t="n"/>
      <c r="X354" s="83" t="inlineStr">
        <is>
          <t>Complexity &amp; Expertise: A3: Writes BRS/SRS/SDD, maintains MPP project plan, risk register, weekly status report, CR forms → matches the start
Autonomy &amp; Decision: B1: Assigns scrum tasks to the team; revises plan dates with client; seniors still guide → moved up 0.5
Accountability &amp; Impact: B1: Tracks project timeline, deliverables and invoice claims for a 4-person team; client status reporting → matches the start
Leadership &amp; Strategy: B1: Coordinates and assigns scrum tasks to team; 4 direct reports → matches the start</t>
        </is>
      </c>
      <c r="Y354" s="65" t="n">
        <v>4</v>
      </c>
      <c r="Z354" s="66" t="n">
        <v>4</v>
      </c>
      <c r="AA354" s="66" t="inlineStr">
        <is>
          <t>High</t>
        </is>
      </c>
      <c r="AB354" s="66" t="inlineStr">
        <is>
          <t>Future Leader</t>
        </is>
      </c>
      <c r="AC354" s="66" t="inlineStr">
        <is>
          <t>Y</t>
        </is>
      </c>
      <c r="AD354" s="66" t="inlineStr">
        <is>
          <t>Y</t>
        </is>
      </c>
      <c r="AE354" s="66" t="inlineStr">
        <is>
          <t>Y</t>
        </is>
      </c>
      <c r="AF354" s="66" t="inlineStr">
        <is>
          <t>No successor formally identified</t>
        </is>
      </c>
      <c r="AG354" s="119" t="n">
        <v>45931</v>
      </c>
      <c r="AH354" s="66" t="inlineStr">
        <is>
          <t>Business Analyst</t>
        </is>
      </c>
      <c r="AI354" s="66" t="inlineStr">
        <is>
          <t>Yes — designated 'Business Analyst' but is the reporting manager for 2 resources and currently she has been made the Project Manager for IFSCA project.</t>
        </is>
      </c>
      <c r="AJ354" s="66" t="inlineStr">
        <is>
          <t>Support process &amp; escalation management; CSAT/SLA analytics; client relationship management; team workload planning; Project Management</t>
        </is>
      </c>
      <c r="AK354" s="66" t="inlineStr">
        <is>
          <t>People management fundamentals, performance coaching &amp; delegation, formal team-lead onboarding, cross-functional stakeholder management</t>
        </is>
      </c>
      <c r="AL354" s="66" t="n"/>
      <c r="AM354" s="18"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AN354" s="19" t="inlineStr">
        <is>
          <t>Q1: Deliver own BA workstreams to &gt;=95% quality &amp; timeliness
Q1: Establish a regular guidance cadence with Varsha &amp; Shreya
Q1: Maintain team CSAT &gt;=4.2/5
Q1: Provide first monthly team workload/performance update to Jailesh</t>
        </is>
      </c>
      <c r="AO354" s="19"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AP354" s="19" t="n"/>
      <c r="AQ354" s="19" t="n"/>
    </row>
    <row r="355" ht="80" customHeight="1">
      <c r="A355" s="117" t="inlineStr">
        <is>
          <t>◂ Back</t>
        </is>
      </c>
      <c r="B355" s="17" t="inlineStr">
        <is>
          <t>Mapped</t>
        </is>
      </c>
      <c r="C355" s="59" t="inlineStr">
        <is>
          <t>iFile</t>
        </is>
      </c>
      <c r="D355" s="17" t="inlineStr">
        <is>
          <t>IRIS2202</t>
        </is>
      </c>
      <c r="E355" s="17" t="inlineStr">
        <is>
          <t>Shreya Shinde</t>
        </is>
      </c>
      <c r="F355" s="17" t="inlineStr">
        <is>
          <t>Support</t>
        </is>
      </c>
      <c r="G355" s="17" t="inlineStr">
        <is>
          <t>Client Solutions Executive</t>
        </is>
      </c>
      <c r="H355" s="17" t="inlineStr">
        <is>
          <t>Employee</t>
        </is>
      </c>
      <c r="I355" s="17" t="inlineStr">
        <is>
          <t>Serving Notice</t>
        </is>
      </c>
      <c r="J355" s="118" t="n">
        <v>45231</v>
      </c>
      <c r="K355" s="17" t="inlineStr">
        <is>
          <t>Shruti Patil</t>
        </is>
      </c>
      <c r="L355" s="17" t="inlineStr">
        <is>
          <t>Remote - Mumbai</t>
        </is>
      </c>
      <c r="M355" s="67" t="inlineStr">
        <is>
          <t>9 years, 11 months, 0 days</t>
        </is>
      </c>
      <c r="N355" s="68" t="inlineStr">
        <is>
          <t>2 years, 9 months, 24 days</t>
        </is>
      </c>
      <c r="O355" s="68" t="inlineStr">
        <is>
          <t>12 years, 6 months, 19 days</t>
        </is>
      </c>
      <c r="P355" s="68" t="inlineStr">
        <is>
          <t>B.Com</t>
        </is>
      </c>
      <c r="Q355" s="68" t="inlineStr">
        <is>
          <t>Tech Support</t>
        </is>
      </c>
      <c r="R355" s="82" t="n">
        <v>20</v>
      </c>
      <c r="S355" s="83" t="n"/>
      <c r="T355" s="83" t="n"/>
      <c r="U355" s="83" t="n"/>
      <c r="V355" s="83" t="n"/>
      <c r="W355" s="83" t="n"/>
      <c r="X355" s="83" t="inlineStr">
        <is>
          <t>Complexity &amp; Expertise: A2: Resolves support tickets, prepares test cases, runs functional and API testing → matches the start
Autonomy &amp; Decision: A2: Resolves tickets, prepares test cases and fixes validation errors independently → matches the start
Accountability &amp; Impact: A2: Follow-up of issues to closure and accuracy of test cases and results → matches the start
Leadership &amp; Strategy: A2: Provides KT sessions and team knowledge sharing → moved up 0.5</t>
        </is>
      </c>
      <c r="Y355" s="65" t="n">
        <v>3</v>
      </c>
      <c r="Z355" s="66" t="n">
        <v>3</v>
      </c>
      <c r="AA355" s="66" t="inlineStr">
        <is>
          <t>Medium</t>
        </is>
      </c>
      <c r="AB355" s="66" t="inlineStr">
        <is>
          <t>Core Contributor</t>
        </is>
      </c>
      <c r="AC355" s="66" t="inlineStr">
        <is>
          <t>N</t>
        </is>
      </c>
      <c r="AD355" s="66" t="inlineStr">
        <is>
          <t>N</t>
        </is>
      </c>
      <c r="AE355" s="66" t="inlineStr">
        <is>
          <t>N</t>
        </is>
      </c>
      <c r="AF355" s="66" t="inlineStr">
        <is>
          <t>No successor identified — Varsha covers similar scope for now</t>
        </is>
      </c>
      <c r="AG355" s="66" t="n"/>
      <c r="AH355" s="66" t="inlineStr">
        <is>
          <t>Client Solutions Executive</t>
        </is>
      </c>
      <c r="AI355" s="66" t="inlineStr">
        <is>
          <t>No – designation matches current CSE/support scope.</t>
        </is>
      </c>
      <c r="AJ355" s="66" t="inlineStr">
        <is>
          <t>Customer success methods; communication &amp; de-escalation; product/domain depth; ticketing &amp; SLA tools</t>
        </is>
      </c>
      <c r="AK355" s="66" t="n"/>
      <c r="AL355" s="66" t="n"/>
      <c r="AM355"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55" s="19" t="inlineStr">
        <is>
          <t>Q1: Maintain client/customer satisfaction · CSAT of &gt;=4.2 / 5
Q1: Resolve &gt;=95% of assigned tickets/queries within SLA
Q1: Keep first-response time within agreed SLA on 100% of cases
Q1: Drive retention/renewal of assigned accounts to &gt;=90%</t>
        </is>
      </c>
      <c r="AO355" s="19" t="inlineStr">
        <is>
          <t>Awaited - On NP</t>
        </is>
      </c>
      <c r="AP355" s="19" t="n"/>
      <c r="AQ355" s="19" t="inlineStr">
        <is>
          <t>Serving Notice Period - Might need discussion with her reporting manager</t>
        </is>
      </c>
    </row>
    <row r="356" ht="80" customHeight="1">
      <c r="A356" s="117" t="inlineStr">
        <is>
          <t>◂ Back</t>
        </is>
      </c>
      <c r="B356" s="17" t="inlineStr">
        <is>
          <t>Mapped</t>
        </is>
      </c>
      <c r="C356" s="59" t="inlineStr">
        <is>
          <t>iFile</t>
        </is>
      </c>
      <c r="D356" s="17" t="inlineStr">
        <is>
          <t>IRIS1907</t>
        </is>
      </c>
      <c r="E356" s="17" t="inlineStr">
        <is>
          <t>Varsha Kambale</t>
        </is>
      </c>
      <c r="F356" s="17" t="inlineStr">
        <is>
          <t>Support</t>
        </is>
      </c>
      <c r="G356" s="17" t="inlineStr">
        <is>
          <t>Client Solutions Executive</t>
        </is>
      </c>
      <c r="H356" s="17" t="inlineStr">
        <is>
          <t>Employee</t>
        </is>
      </c>
      <c r="I356" s="17" t="inlineStr">
        <is>
          <t>Active</t>
        </is>
      </c>
      <c r="J356" s="118" t="n">
        <v>44315</v>
      </c>
      <c r="K356" s="17" t="inlineStr">
        <is>
          <t>Shruti Patil</t>
        </is>
      </c>
      <c r="L356" s="17" t="inlineStr">
        <is>
          <t>Remote- Outside Mumbai</t>
        </is>
      </c>
      <c r="M356" s="67" t="inlineStr">
        <is>
          <t>5 years, 0 months, 0 days</t>
        </is>
      </c>
      <c r="N356" s="68" t="inlineStr">
        <is>
          <t>5 years, 3 months, 27 days</t>
        </is>
      </c>
      <c r="O356" s="68" t="inlineStr">
        <is>
          <t>10 years, 1 months, 22 days</t>
        </is>
      </c>
      <c r="P356" s="68" t="inlineStr">
        <is>
          <t>B.E</t>
        </is>
      </c>
      <c r="Q356" s="68" t="inlineStr">
        <is>
          <t>Tech Support</t>
        </is>
      </c>
      <c r="R356" s="82" t="n">
        <v>20</v>
      </c>
      <c r="S356" s="83" t="n"/>
      <c r="T356" s="83" t="n"/>
      <c r="U356" s="83" t="n"/>
      <c r="V356" s="83" t="n"/>
      <c r="W356" s="83" t="n"/>
      <c r="X356" s="83" t="inlineStr">
        <is>
          <t>Complexity &amp; Expertise: A3: Functional and regression testing, UAT release validation, root cause analysis, production issue support → moved up 0.5
Autonomy &amp; Decision: A2: Decides daily QA support, initial troubleshooting, reproducing issues and documenting results → matches the start
Accountability &amp; Impact: A3: UAT and release validation, production issue resolution, support SLAs and SLA reporting → moved up 0.5
Leadership &amp; Strategy: A1: No guidance of others described → matches the start</t>
        </is>
      </c>
      <c r="Y356" s="65" t="n">
        <v>3</v>
      </c>
      <c r="Z356" s="66" t="n">
        <v>3</v>
      </c>
      <c r="AA356" s="66" t="inlineStr">
        <is>
          <t>Medium</t>
        </is>
      </c>
      <c r="AB356" s="66" t="inlineStr">
        <is>
          <t>Reliable Specialist</t>
        </is>
      </c>
      <c r="AC356" s="66" t="inlineStr">
        <is>
          <t>N</t>
        </is>
      </c>
      <c r="AD356" s="66" t="inlineStr">
        <is>
          <t>N</t>
        </is>
      </c>
      <c r="AE356" s="66" t="inlineStr">
        <is>
          <t>Y</t>
        </is>
      </c>
      <c r="AF356" s="66" t="inlineStr">
        <is>
          <t>No successor formally identified</t>
        </is>
      </c>
      <c r="AG356" s="66" t="n"/>
      <c r="AH356" s="66" t="inlineStr">
        <is>
          <t>Client Solutions Executive</t>
        </is>
      </c>
      <c r="AI356" s="66" t="inlineStr">
        <is>
          <t>No – designation matches current CSE/support scope.</t>
        </is>
      </c>
      <c r="AJ356" s="66" t="inlineStr">
        <is>
          <t>Customer success methods; communication &amp; de-escalation; product/domain depth; ticketing &amp; SLA tools</t>
        </is>
      </c>
      <c r="AK356" s="66" t="n"/>
      <c r="AL356" s="66" t="n"/>
      <c r="AM356"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56" s="19" t="inlineStr">
        <is>
          <t>Q1: Maintain client/customer satisfaction · CSAT of &gt;=4.2 / 5
Q1: Resolve &gt;=95% of assigned tickets/queries within SLA
Q1: Keep first-response time within agreed SLA on 100% of cases
Q1: Drive retention/renewal of assigned accounts to &gt;=90%</t>
        </is>
      </c>
      <c r="AO356" s="19"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AP356" s="19" t="n"/>
      <c r="AQ356" s="19" t="inlineStr">
        <is>
          <t>Might need discussion with her reporting manager</t>
        </is>
      </c>
    </row>
    <row r="357" ht="80" customHeight="1">
      <c r="A357" s="117" t="inlineStr">
        <is>
          <t>◂ Back</t>
        </is>
      </c>
      <c r="B357" s="17" t="inlineStr">
        <is>
          <t>Mapped</t>
        </is>
      </c>
      <c r="C357" s="59" t="inlineStr">
        <is>
          <t>iFile</t>
        </is>
      </c>
      <c r="D357" s="17" t="inlineStr">
        <is>
          <t>IRISC348</t>
        </is>
      </c>
      <c r="E357" s="17" t="inlineStr">
        <is>
          <t>Uzma Shaikh</t>
        </is>
      </c>
      <c r="F357" s="17" t="inlineStr">
        <is>
          <t>Support</t>
        </is>
      </c>
      <c r="G357" s="17" t="inlineStr">
        <is>
          <t>Consultant</t>
        </is>
      </c>
      <c r="H357" s="17" t="inlineStr">
        <is>
          <t>On Contract</t>
        </is>
      </c>
      <c r="I357" s="17" t="inlineStr">
        <is>
          <t>Active</t>
        </is>
      </c>
      <c r="J357" s="118" t="n">
        <v>46178</v>
      </c>
      <c r="K357" s="17" t="inlineStr">
        <is>
          <t>Shruti Patil</t>
        </is>
      </c>
      <c r="L357" s="17" t="n"/>
      <c r="M357" s="67" t="inlineStr">
        <is>
          <t>0 years, 0 months, 00 days</t>
        </is>
      </c>
      <c r="N357" s="68" t="inlineStr">
        <is>
          <t>0 years, 2 months, 20 days</t>
        </is>
      </c>
      <c r="O357" s="68" t="n"/>
      <c r="P357" s="68" t="inlineStr">
        <is>
          <t>B.Tech</t>
        </is>
      </c>
      <c r="Q357" s="68" t="inlineStr">
        <is>
          <t>Tech Support</t>
        </is>
      </c>
      <c r="R357" s="82" t="n">
        <v>20</v>
      </c>
      <c r="S357" s="83" t="n"/>
      <c r="T357" s="83" t="n"/>
      <c r="U357" s="83" t="n"/>
      <c r="V357" s="83" t="n"/>
      <c r="W357" s="83" t="n"/>
      <c r="X357" s="83" t="inlineStr">
        <is>
          <t>Complexity &amp; Expertise: A2: Checks tickets, tests scenarios and produces test cases and results → matches the start
Autonomy &amp; Decision: A2: Decides only on handling the portal → matches the start
Accountability &amp; Impact: A2: Test results and timely client responses; errors delay deployment → matches the start
Leadership &amp; Strategy: A2: Assists team members and developers with portal work → moved up 0.5</t>
        </is>
      </c>
      <c r="Y357" s="65" t="n"/>
      <c r="Z357" s="66" t="n"/>
      <c r="AA357" s="66" t="n"/>
      <c r="AB357" s="66" t="n"/>
      <c r="AC357" s="66" t="n"/>
      <c r="AD357" s="66" t="n"/>
      <c r="AE357" s="66" t="n"/>
      <c r="AF357" s="66" t="n"/>
      <c r="AG357" s="66" t="n"/>
      <c r="AH357" s="66" t="n"/>
      <c r="AI357" s="66" t="n"/>
      <c r="AJ357" s="66" t="n"/>
      <c r="AK357" s="66" t="n"/>
      <c r="AL357" s="66" t="n"/>
      <c r="AM357" s="18" t="n"/>
      <c r="AN357" s="19" t="n"/>
      <c r="AO357" s="19" t="n"/>
      <c r="AP357" s="19" t="n"/>
      <c r="AQ357" s="19" t="n"/>
    </row>
    <row r="358" ht="80" customHeight="1">
      <c r="A358" s="117" t="inlineStr">
        <is>
          <t>◂ Back</t>
        </is>
      </c>
      <c r="B358" s="17" t="inlineStr">
        <is>
          <t>Mapped</t>
        </is>
      </c>
      <c r="C358" s="59" t="inlineStr">
        <is>
          <t>iFile</t>
        </is>
      </c>
      <c r="D358" s="17" t="inlineStr">
        <is>
          <t>INTN0305</t>
        </is>
      </c>
      <c r="E358" s="17" t="inlineStr">
        <is>
          <t>Samiksha Sawant</t>
        </is>
      </c>
      <c r="F358" s="17" t="inlineStr">
        <is>
          <t>Technology</t>
        </is>
      </c>
      <c r="G358" s="17" t="inlineStr">
        <is>
          <t>Intern</t>
        </is>
      </c>
      <c r="H358" s="17" t="inlineStr">
        <is>
          <t>Intern</t>
        </is>
      </c>
      <c r="I358" s="17" t="inlineStr">
        <is>
          <t>Active</t>
        </is>
      </c>
      <c r="J358" s="118" t="n">
        <v>46216</v>
      </c>
      <c r="K358" s="17" t="inlineStr">
        <is>
          <t>Shruti Patil</t>
        </is>
      </c>
      <c r="L358" s="17" t="n"/>
      <c r="M358" s="67" t="inlineStr">
        <is>
          <t>0 years, 0 months, 0 days</t>
        </is>
      </c>
      <c r="N358" s="68" t="inlineStr">
        <is>
          <t>0 years, 1 months, 12 days</t>
        </is>
      </c>
      <c r="O358" s="68" t="n"/>
      <c r="P358" s="68" t="inlineStr">
        <is>
          <t>B.E</t>
        </is>
      </c>
      <c r="Q358" s="68" t="inlineStr">
        <is>
          <t>Java</t>
        </is>
      </c>
      <c r="R358" s="82" t="n">
        <v>20</v>
      </c>
      <c r="S358" s="83" t="n"/>
      <c r="T358" s="83" t="n"/>
      <c r="U358" s="83" t="n"/>
      <c r="V358" s="83" t="n"/>
      <c r="W358" s="83" t="n"/>
      <c r="X358" s="83" t="n"/>
      <c r="Y358" s="65" t="n"/>
      <c r="Z358" s="66" t="n"/>
      <c r="AA358" s="66" t="n"/>
      <c r="AB358" s="66" t="n"/>
      <c r="AC358" s="66" t="n"/>
      <c r="AD358" s="66" t="n"/>
      <c r="AE358" s="66" t="n"/>
      <c r="AF358" s="66" t="n"/>
      <c r="AG358" s="66" t="n"/>
      <c r="AH358" s="66" t="n"/>
      <c r="AI358" s="66" t="n"/>
      <c r="AJ358" s="66" t="n"/>
      <c r="AK358" s="66" t="n"/>
      <c r="AL358" s="66" t="n"/>
      <c r="AM358" s="18" t="n"/>
      <c r="AN358" s="19" t="n"/>
      <c r="AO358" s="19" t="n"/>
      <c r="AP358" s="19" t="n"/>
      <c r="AQ358" s="19" t="n"/>
    </row>
    <row r="359" ht="80" customHeight="1">
      <c r="A359" s="117" t="inlineStr">
        <is>
          <t>◂ Back</t>
        </is>
      </c>
      <c r="B359" s="17" t="inlineStr">
        <is>
          <t>Mapped</t>
        </is>
      </c>
      <c r="C359" s="59" t="inlineStr">
        <is>
          <t>iFile</t>
        </is>
      </c>
      <c r="D359" s="17" t="inlineStr">
        <is>
          <t>IRIS2076</t>
        </is>
      </c>
      <c r="E359" s="17" t="inlineStr">
        <is>
          <t>Tumpa Deb</t>
        </is>
      </c>
      <c r="F359" s="17" t="inlineStr">
        <is>
          <t>Technology</t>
        </is>
      </c>
      <c r="G359" s="17" t="inlineStr">
        <is>
          <t>Senior Business Analyst</t>
        </is>
      </c>
      <c r="H359" s="17" t="inlineStr">
        <is>
          <t>Employee</t>
        </is>
      </c>
      <c r="I359" s="17" t="inlineStr">
        <is>
          <t>Active</t>
        </is>
      </c>
      <c r="J359" s="118" t="n">
        <v>44867</v>
      </c>
      <c r="K359" s="17" t="inlineStr">
        <is>
          <t>Jailesh Bhadra</t>
        </is>
      </c>
      <c r="L359" s="17" t="inlineStr">
        <is>
          <t>Hybrid</t>
        </is>
      </c>
      <c r="M359" s="67" t="inlineStr">
        <is>
          <t>3 years, 11 months, 0 days</t>
        </is>
      </c>
      <c r="N359" s="68" t="inlineStr">
        <is>
          <t>3 years, 9 months, 23 days</t>
        </is>
      </c>
      <c r="O359" s="68" t="inlineStr">
        <is>
          <t>7 years, 6 months, 18 days</t>
        </is>
      </c>
      <c r="P359" s="68" t="inlineStr">
        <is>
          <t>MBA</t>
        </is>
      </c>
      <c r="Q359" s="68" t="inlineStr">
        <is>
          <t>Business Analysis</t>
        </is>
      </c>
      <c r="R359" s="82" t="n">
        <v>19</v>
      </c>
      <c r="S359" s="83" t="n"/>
      <c r="T359" s="83" t="n"/>
      <c r="U359" s="83" t="n"/>
      <c r="V359" s="83" t="n"/>
      <c r="W359" s="83" t="n"/>
      <c r="X359" s="83" t="inlineStr">
        <is>
          <t>Complexity &amp; Expertise: A3: Gathers and documents requirements; runs client workshops, UAT and pilot runs → moved down 0.5
Autonomy &amp; Decision: A2: Names only requirement analysis as an independent decision → moved down 0.5
Accountability &amp; Impact: A2: own survey / KRA answers · summarised by the rater; not quoted → moved down 0.5
Leadership &amp; Strategy: A1: None described → moved down 0.5</t>
        </is>
      </c>
      <c r="Y359" s="65" t="n">
        <v>3</v>
      </c>
      <c r="Z359" s="66" t="n">
        <v>3</v>
      </c>
      <c r="AA359" s="66" t="inlineStr">
        <is>
          <t>Medium</t>
        </is>
      </c>
      <c r="AB359" s="66" t="inlineStr">
        <is>
          <t>Reliable Specialist</t>
        </is>
      </c>
      <c r="AC359" s="66" t="inlineStr">
        <is>
          <t>N</t>
        </is>
      </c>
      <c r="AD359" s="66" t="inlineStr">
        <is>
          <t>N</t>
        </is>
      </c>
      <c r="AE359" s="66" t="inlineStr">
        <is>
          <t>N</t>
        </is>
      </c>
      <c r="AF359" s="66" t="inlineStr">
        <is>
          <t>No successor identified yet — Ankita can be considered</t>
        </is>
      </c>
      <c r="AG359" s="119" t="n">
        <v>45931</v>
      </c>
      <c r="AH359" s="66" t="inlineStr">
        <is>
          <t>Senior Business Analyst</t>
        </is>
      </c>
      <c r="AI359" s="66" t="inlineStr">
        <is>
          <t>No – Senior BA title matches current scope and seniority.</t>
        </is>
      </c>
      <c r="AJ359" s="66" t="inlineStr">
        <is>
          <t>Requirement engineering &amp; BRD writing; Agile/Scrum; domain · RegTech/XBRL knowledge; stakeholder management</t>
        </is>
      </c>
      <c r="AK359" s="66" t="n"/>
      <c r="AL359" s="66" t="n"/>
      <c r="AM359" s="18"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AN359" s="19" t="inlineStr">
        <is>
          <t>Q1: Deliver &gt;=95% of assigned BRDs/FSDs approved with &lt;=1 revision cycle
Q1: Ensure &gt;=90% on-time delivery of BA deliverables
Q1: Achieve &gt;=4.2/5 stakeholder satisfaction on requirement clarity
Q1: Complete UAT sign-off for all Q1 releases within timeline</t>
        </is>
      </c>
      <c r="AO359" s="19"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AP359" s="19" t="n"/>
      <c r="AQ359" s="19" t="inlineStr">
        <is>
          <t>Work from office days to be assigned</t>
        </is>
      </c>
    </row>
    <row r="360" ht="80" customHeight="1">
      <c r="A360" s="117" t="inlineStr">
        <is>
          <t>◂ Back</t>
        </is>
      </c>
      <c r="B360" s="17" t="inlineStr">
        <is>
          <t>Mapped</t>
        </is>
      </c>
      <c r="C360" s="59" t="inlineStr">
        <is>
          <t>iFile</t>
        </is>
      </c>
      <c r="D360" s="17" t="inlineStr">
        <is>
          <t>IRIS2506</t>
        </is>
      </c>
      <c r="E360" s="17" t="inlineStr">
        <is>
          <t>Neha Singh</t>
        </is>
      </c>
      <c r="F360" s="17" t="inlineStr">
        <is>
          <t>Technology</t>
        </is>
      </c>
      <c r="G360" s="17" t="inlineStr">
        <is>
          <t>Business Analyst</t>
        </is>
      </c>
      <c r="H360" s="17" t="inlineStr">
        <is>
          <t>Employee</t>
        </is>
      </c>
      <c r="I360" s="17" t="inlineStr">
        <is>
          <t>Active</t>
        </is>
      </c>
      <c r="J360" s="118" t="n">
        <v>46118</v>
      </c>
      <c r="K360" s="17" t="inlineStr">
        <is>
          <t>Jailesh Bhadra</t>
        </is>
      </c>
      <c r="L360" s="17" t="inlineStr">
        <is>
          <t>Work From Office - Turbhe</t>
        </is>
      </c>
      <c r="M360" s="67" t="inlineStr">
        <is>
          <t>3 years, 1 months, 0 days</t>
        </is>
      </c>
      <c r="N360" s="68" t="inlineStr">
        <is>
          <t>0 years, 4 months, 19 days</t>
        </is>
      </c>
      <c r="O360" s="68" t="inlineStr">
        <is>
          <t>3 years, 3 months, 14 days</t>
        </is>
      </c>
      <c r="P360" s="68" t="inlineStr">
        <is>
          <t>MBA</t>
        </is>
      </c>
      <c r="Q360" s="68" t="inlineStr">
        <is>
          <t>Business Analysis</t>
        </is>
      </c>
      <c r="R360" s="82" t="n">
        <v>20</v>
      </c>
      <c r="S360" s="83" t="n"/>
      <c r="T360" s="83" t="n"/>
      <c r="U360" s="83" t="n"/>
      <c r="V360" s="83" t="n"/>
      <c r="W360" s="83" t="n"/>
      <c r="X360" s="83" t="n"/>
      <c r="Y360" s="65" t="n">
        <v>3</v>
      </c>
      <c r="Z360" s="66" t="n">
        <v>3</v>
      </c>
      <c r="AA360" s="66" t="inlineStr">
        <is>
          <t>Medium</t>
        </is>
      </c>
      <c r="AB360" s="66" t="inlineStr">
        <is>
          <t>Core Contributor</t>
        </is>
      </c>
      <c r="AC360" s="66" t="inlineStr">
        <is>
          <t>N</t>
        </is>
      </c>
      <c r="AD360" s="66" t="inlineStr">
        <is>
          <t>N</t>
        </is>
      </c>
      <c r="AE360" s="66" t="inlineStr">
        <is>
          <t>N</t>
        </is>
      </c>
      <c r="AF360" s="66" t="n"/>
      <c r="AG360" s="66" t="inlineStr">
        <is>
          <t>Pending – to be scheduled</t>
        </is>
      </c>
      <c r="AH360" s="66" t="inlineStr">
        <is>
          <t>Business Analyst</t>
        </is>
      </c>
      <c r="AI360" s="66" t="inlineStr">
        <is>
          <t>No – designation matches role; too early for a structural view.</t>
        </is>
      </c>
      <c r="AJ360" s="66" t="inlineStr">
        <is>
          <t>Requirement engineering &amp; BRD/user-story writing; Agile/Scrum basics; RegTech/XBRL domain onboarding; stakeholder communication; Product visualization</t>
        </is>
      </c>
      <c r="AK360" s="66" t="n"/>
      <c r="AL360" s="66" t="n"/>
      <c r="AM360" s="18"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AN360" s="19"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AO360" s="19"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AP360" s="19" t="n"/>
      <c r="AQ360" s="19" t="inlineStr">
        <is>
          <t>New joiner</t>
        </is>
      </c>
    </row>
    <row r="361" ht="80" customHeight="1">
      <c r="A361" s="117" t="inlineStr">
        <is>
          <t>◂ Back</t>
        </is>
      </c>
      <c r="B361" s="17" t="inlineStr">
        <is>
          <t>Mapped</t>
        </is>
      </c>
      <c r="C361" s="59" t="inlineStr">
        <is>
          <t>iFile</t>
        </is>
      </c>
      <c r="D361" s="17" t="inlineStr">
        <is>
          <t>IRIS1852</t>
        </is>
      </c>
      <c r="E361" s="17" t="inlineStr">
        <is>
          <t>Prajakta Chavan</t>
        </is>
      </c>
      <c r="F361" s="17" t="inlineStr">
        <is>
          <t>Technology</t>
        </is>
      </c>
      <c r="G361" s="17" t="inlineStr">
        <is>
          <t>Business Analyst</t>
        </is>
      </c>
      <c r="H361" s="17" t="inlineStr">
        <is>
          <t>Employee</t>
        </is>
      </c>
      <c r="I361" s="17" t="inlineStr">
        <is>
          <t>Active</t>
        </is>
      </c>
      <c r="J361" s="118" t="n">
        <v>43955</v>
      </c>
      <c r="K361" s="17" t="inlineStr">
        <is>
          <t>Jailesh Bhadra</t>
        </is>
      </c>
      <c r="L361" s="17" t="inlineStr">
        <is>
          <t>Client Side</t>
        </is>
      </c>
      <c r="M361" s="67" t="inlineStr">
        <is>
          <t>0 years, 6 months, 0 days</t>
        </is>
      </c>
      <c r="N361" s="68" t="inlineStr">
        <is>
          <t>6 years, 3 months, 21 days</t>
        </is>
      </c>
      <c r="O361" s="68" t="inlineStr">
        <is>
          <t>6 years, 7 months, 16 days</t>
        </is>
      </c>
      <c r="P361" s="68" t="inlineStr">
        <is>
          <t>B.E</t>
        </is>
      </c>
      <c r="Q361" s="68" t="inlineStr">
        <is>
          <t>Business Analysis</t>
        </is>
      </c>
      <c r="R361" s="82" t="n">
        <v>19</v>
      </c>
      <c r="S361" s="83" t="n"/>
      <c r="T361" s="83" t="n"/>
      <c r="U361" s="83" t="n"/>
      <c r="V361" s="83" t="n"/>
      <c r="W361" s="83" t="n"/>
      <c r="X361" s="83" t="inlineStr">
        <is>
          <t>Complexity &amp; Expertise: A3: Takes client requirements to delivery; sprint tracking, sign-offs; note: test case review, XBRL error guidance → matches the start
Autonomy &amp; Decision: B1: Prioritises the work, assigns tasks to the team and monitors them → moved up 0.5
Accountability &amp; Impact: A3: Answers for requirement correctness through development to client delivery and sign-off → matches the start
Leadership &amp; Strategy: A3: Assigns and monitors team tasks; gives KT to testers and other BAs → moved up 0.5</t>
        </is>
      </c>
      <c r="Y361" s="65" t="n">
        <v>3</v>
      </c>
      <c r="Z361" s="66" t="n">
        <v>3</v>
      </c>
      <c r="AA361" s="66" t="inlineStr">
        <is>
          <t>High</t>
        </is>
      </c>
      <c r="AB361" s="66" t="inlineStr">
        <is>
          <t>Reliable Specialist</t>
        </is>
      </c>
      <c r="AC361" s="66" t="inlineStr">
        <is>
          <t>N</t>
        </is>
      </c>
      <c r="AD361" s="66" t="inlineStr">
        <is>
          <t>N</t>
        </is>
      </c>
      <c r="AE361" s="66" t="inlineStr">
        <is>
          <t>N</t>
        </is>
      </c>
      <c r="AF361" s="66" t="inlineStr">
        <is>
          <t>No successor formally identified -Abhishek covers similar scope</t>
        </is>
      </c>
      <c r="AG361" s="66" t="inlineStr">
        <is>
          <t>Pending – to be scheduled</t>
        </is>
      </c>
      <c r="AH361" s="66" t="inlineStr">
        <is>
          <t>Business Analyst</t>
        </is>
      </c>
      <c r="AI361" s="66" t="inlineStr">
        <is>
          <t>No – designation matches current scope.</t>
        </is>
      </c>
      <c r="AJ361" s="66" t="inlineStr">
        <is>
          <t>Requirement engineering &amp; BRD writing; Agile/Scrum; domain · RegTech/XBRL knowledge; stakeholder management; Product knowledge</t>
        </is>
      </c>
      <c r="AK361" s="66" t="n"/>
      <c r="AL361" s="66" t="n"/>
      <c r="AM361" s="18"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AN361" s="19" t="inlineStr">
        <is>
          <t>Q1: Deliver &gt;=95% of assigned BRDs/FSDs approved with &lt;=1 revision cycle
Q1: Ensure &gt;=90% on-time delivery of BA deliverables
Q1: Achieve &gt;=4.2/5 stakeholder satisfaction on requirement clarity
Q1: Own at least 1 complex requirement area end-to-end</t>
        </is>
      </c>
      <c r="AO361" s="19"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AP361" s="19" t="n"/>
      <c r="AQ361" s="19" t="inlineStr">
        <is>
          <t>Recent feedback has resulted in need to monitor the performance in future</t>
        </is>
      </c>
    </row>
    <row r="362" ht="80" customHeight="1">
      <c r="A362" s="117" t="inlineStr">
        <is>
          <t>◂ Back</t>
        </is>
      </c>
      <c r="B362" s="17" t="inlineStr">
        <is>
          <t>Mapped</t>
        </is>
      </c>
      <c r="C362" s="59" t="inlineStr">
        <is>
          <t>iFile</t>
        </is>
      </c>
      <c r="D362" s="17" t="inlineStr">
        <is>
          <t>IRIS2507</t>
        </is>
      </c>
      <c r="E362" s="17" t="inlineStr">
        <is>
          <t>Tanishq Gupta</t>
        </is>
      </c>
      <c r="F362" s="17" t="inlineStr">
        <is>
          <t>Technology</t>
        </is>
      </c>
      <c r="G362" s="17" t="inlineStr">
        <is>
          <t>Business Analyst</t>
        </is>
      </c>
      <c r="H362" s="17" t="inlineStr">
        <is>
          <t>Employee</t>
        </is>
      </c>
      <c r="I362" s="17" t="inlineStr">
        <is>
          <t>Active</t>
        </is>
      </c>
      <c r="J362" s="118" t="n">
        <v>46118</v>
      </c>
      <c r="K362" s="17" t="inlineStr">
        <is>
          <t>Jailesh Bhadra</t>
        </is>
      </c>
      <c r="L362" s="17" t="inlineStr">
        <is>
          <t>Work From Office - Turbhe</t>
        </is>
      </c>
      <c r="M362" s="67" t="inlineStr">
        <is>
          <t>0 years, 0 months, 0 days</t>
        </is>
      </c>
      <c r="N362" s="68" t="inlineStr">
        <is>
          <t>0 years, 4 months, 19 days</t>
        </is>
      </c>
      <c r="O362" s="68" t="inlineStr">
        <is>
          <t>0 years, 2 months, 14 days</t>
        </is>
      </c>
      <c r="P362" s="68" t="inlineStr">
        <is>
          <t>MBA</t>
        </is>
      </c>
      <c r="Q362" s="68" t="inlineStr">
        <is>
          <t>Business Analysis</t>
        </is>
      </c>
      <c r="R362" s="82" t="n">
        <v>20</v>
      </c>
      <c r="S362" s="83" t="n"/>
      <c r="T362" s="83" t="n"/>
      <c r="U362" s="83" t="n"/>
      <c r="V362" s="83" t="n"/>
      <c r="W362" s="83" t="n"/>
      <c r="X362" s="83" t="inlineStr">
        <is>
          <t>Complexity &amp; Expertise: A3: Gap analysis and discovery for a new product; BRDs, FRDs, user stories, process flows, traceability → matches the start
Autonomy &amp; Decision: A3: Decides requirement structure, story breakdown, gap recommendations; scope and priority sit with product owner → matches the start
Accountability &amp; Impact: A2: Accuracy and completeness of gap analysis, BRDs, FRDs and user stories → moved down 0.5
Leadership &amp; Strategy: A2: Clarifies with developers and QA; guidance to team members only in manager note → matches the start</t>
        </is>
      </c>
      <c r="Y362" s="65" t="n">
        <v>3</v>
      </c>
      <c r="Z362" s="66" t="n">
        <v>3</v>
      </c>
      <c r="AA362" s="66" t="inlineStr">
        <is>
          <t>Medium</t>
        </is>
      </c>
      <c r="AB362" s="66" t="inlineStr">
        <is>
          <t>Core Contributor</t>
        </is>
      </c>
      <c r="AC362" s="66" t="inlineStr">
        <is>
          <t>N</t>
        </is>
      </c>
      <c r="AD362" s="66" t="inlineStr">
        <is>
          <t>N</t>
        </is>
      </c>
      <c r="AE362" s="66" t="inlineStr">
        <is>
          <t>N</t>
        </is>
      </c>
      <c r="AF362" s="66" t="n"/>
      <c r="AG362" s="66" t="inlineStr">
        <is>
          <t>Pending – to be scheduled</t>
        </is>
      </c>
      <c r="AH362" s="66" t="inlineStr">
        <is>
          <t>Business Analyst</t>
        </is>
      </c>
      <c r="AI362" s="66" t="inlineStr">
        <is>
          <t>No – designation matches role; too early for a structural view.</t>
        </is>
      </c>
      <c r="AJ362" s="66" t="inlineStr">
        <is>
          <t>Requirement engineering &amp; BRD/user-story writing; Agile/Scrum basics; RegTech/XBRL domain onboarding; stakeholder communication; Product visualization</t>
        </is>
      </c>
      <c r="AK362" s="66" t="n"/>
      <c r="AL362" s="66" t="n"/>
      <c r="AM362" s="18"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AN362" s="19"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AO362" s="19"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AP362" s="19" t="n"/>
      <c r="AQ362" s="19" t="inlineStr">
        <is>
          <t>New joiner</t>
        </is>
      </c>
    </row>
    <row r="363" ht="80" customHeight="1">
      <c r="A363" s="117" t="inlineStr">
        <is>
          <t>◂ Back</t>
        </is>
      </c>
      <c r="B363" s="17" t="inlineStr">
        <is>
          <t>Mapped</t>
        </is>
      </c>
      <c r="C363" s="59" t="inlineStr">
        <is>
          <t>iFile</t>
        </is>
      </c>
      <c r="D363" s="17" t="inlineStr">
        <is>
          <t>IRIS0846</t>
        </is>
      </c>
      <c r="E363" s="17" t="inlineStr">
        <is>
          <t>Nikhil Nalawade</t>
        </is>
      </c>
      <c r="F363" s="17" t="inlineStr">
        <is>
          <t>Technology</t>
        </is>
      </c>
      <c r="G363" s="17" t="inlineStr">
        <is>
          <t>Project Manager</t>
        </is>
      </c>
      <c r="H363" s="17" t="inlineStr">
        <is>
          <t>Employee</t>
        </is>
      </c>
      <c r="I363" s="17" t="inlineStr">
        <is>
          <t>Active</t>
        </is>
      </c>
      <c r="J363" s="118" t="n">
        <v>40791</v>
      </c>
      <c r="K363" s="17" t="inlineStr">
        <is>
          <t>Pradip Dey</t>
        </is>
      </c>
      <c r="L363" s="17" t="inlineStr">
        <is>
          <t>Work From Office - Turbhe</t>
        </is>
      </c>
      <c r="M363" s="67" t="inlineStr">
        <is>
          <t>0 years, 0 months, 0 days</t>
        </is>
      </c>
      <c r="N363" s="68" t="inlineStr">
        <is>
          <t>14 years, 11 months, 20 days</t>
        </is>
      </c>
      <c r="O363" s="68" t="inlineStr">
        <is>
          <t>14 years, 9 months, 15 days</t>
        </is>
      </c>
      <c r="P363" s="68" t="inlineStr">
        <is>
          <t>B.E</t>
        </is>
      </c>
      <c r="Q363" s="68" t="inlineStr">
        <is>
          <t>Project Management</t>
        </is>
      </c>
      <c r="R363" s="82" t="n">
        <v>20</v>
      </c>
      <c r="S363" s="83" t="n"/>
      <c r="T363" s="83" t="n"/>
      <c r="U363" s="83" t="n"/>
      <c r="V363" s="83" t="n"/>
      <c r="W363" s="83" t="n"/>
      <c r="X363" s="83" t="inlineStr">
        <is>
          <t>Complexity &amp; Expertise: B2: Manages project functionally and technically; application solutioning; drafts RFI/RFP responses with pre-sales → matches the start
Autonomy &amp; Decision: B2: Decides the project plan; nothing else named → matches the start
Accountability &amp; Impact: B2: All project charter deliverables, milestone completion and payment; budget and P&amp;L impact → matches the start
Leadership &amp; Strategy: B2: 15 direct reports; delivers training; stakeholder management → matches the start</t>
        </is>
      </c>
      <c r="Y363" s="65" t="inlineStr">
        <is>
          <t>Outstanding</t>
        </is>
      </c>
      <c r="Z363" s="66" t="n">
        <v>5</v>
      </c>
      <c r="AA363" s="66" t="inlineStr">
        <is>
          <t>High</t>
        </is>
      </c>
      <c r="AB363" s="66" t="inlineStr">
        <is>
          <t>Future Leader</t>
        </is>
      </c>
      <c r="AC363" s="66" t="n"/>
      <c r="AD363" s="66" t="inlineStr">
        <is>
          <t>Y</t>
        </is>
      </c>
      <c r="AE363" s="66" t="inlineStr">
        <is>
          <t>Y</t>
        </is>
      </c>
      <c r="AF363" s="66" t="n"/>
      <c r="AG363" s="119" t="n">
        <v>45931</v>
      </c>
      <c r="AH363" s="66" t="inlineStr">
        <is>
          <t>Project Manager</t>
        </is>
      </c>
      <c r="AI363" s="66" t="n"/>
      <c r="AJ363" s="66" t="inlineStr">
        <is>
          <t>TOGAF</t>
        </is>
      </c>
      <c r="AK363" s="66" t="n"/>
      <c r="AL363" s="66" t="n"/>
      <c r="AM363" s="18"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AN363" s="19" t="inlineStr">
        <is>
          <t>Bank of Jamaica demo readiness
Process improvements
Initiate TOGAF Certification
Initiate QCB UAT
Digital way of working and measurement of metrics through the tools</t>
        </is>
      </c>
      <c r="AO363" s="19" t="n"/>
      <c r="AP363" s="19" t="n"/>
      <c r="AQ363" s="19" t="inlineStr">
        <is>
          <t>SSM,ACRA,CBRD,IRIS Instant,PFRDA,GRI,Pre-Sales,Carbon-Support,IRIS Noah</t>
        </is>
      </c>
    </row>
    <row r="364" ht="80" customHeight="1">
      <c r="A364" s="117" t="inlineStr">
        <is>
          <t>◂ Back</t>
        </is>
      </c>
      <c r="B364" s="17" t="inlineStr">
        <is>
          <t>Mapped</t>
        </is>
      </c>
      <c r="C364" s="59" t="inlineStr">
        <is>
          <t>iFile</t>
        </is>
      </c>
      <c r="D364" s="17" t="inlineStr">
        <is>
          <t>IRIS2318</t>
        </is>
      </c>
      <c r="E364" s="17" t="inlineStr">
        <is>
          <t>Prathmesh Ramdas Sutar</t>
        </is>
      </c>
      <c r="F364" s="17" t="inlineStr">
        <is>
          <t>Technology</t>
        </is>
      </c>
      <c r="G364" s="17" t="inlineStr">
        <is>
          <t>Lead Software Engineer</t>
        </is>
      </c>
      <c r="H364" s="17" t="inlineStr">
        <is>
          <t>Employee</t>
        </is>
      </c>
      <c r="I364" s="17" t="inlineStr">
        <is>
          <t>Active</t>
        </is>
      </c>
      <c r="J364" s="118" t="n">
        <v>45586</v>
      </c>
      <c r="K364" s="17" t="inlineStr">
        <is>
          <t>Nikhil Nalawade</t>
        </is>
      </c>
      <c r="L364" s="17" t="inlineStr">
        <is>
          <t>Work From Office - Turbhe</t>
        </is>
      </c>
      <c r="M364" s="67" t="inlineStr">
        <is>
          <t>11 years, 4 months, 0 days</t>
        </is>
      </c>
      <c r="N364" s="68" t="inlineStr">
        <is>
          <t>1 years, 10 months, 4 days</t>
        </is>
      </c>
      <c r="O364" s="68" t="inlineStr">
        <is>
          <t>12 years, 11 months, 30 days</t>
        </is>
      </c>
      <c r="P364" s="68" t="inlineStr">
        <is>
          <t>B.E</t>
        </is>
      </c>
      <c r="Q364" s="68" t="inlineStr">
        <is>
          <t>Java</t>
        </is>
      </c>
      <c r="R364" s="82" t="n">
        <v>18</v>
      </c>
      <c r="S364" s="83" t="n"/>
      <c r="T364" s="83" t="n"/>
      <c r="U364" s="83" t="n"/>
      <c r="V364" s="83" t="n"/>
      <c r="W364" s="83" t="n"/>
      <c r="X364" s="83" t="inlineStr">
        <is>
          <t>Complexity &amp; Expertise: A3: Leads module development across requirements, coding, testing, deployment and production support; little detail → moved down 0.5
Autonomy &amp; Decision: A3: Decides code implementation only → moved down 0.5
Accountability &amp; Impact: A3: Quality and timelines of the module being developed → moved down 0.5
Leadership &amp; Strategy: A2: Says leading module development; no people or guidance described → moved down 0.5</t>
        </is>
      </c>
      <c r="Y364" s="65" t="n">
        <v>4</v>
      </c>
      <c r="Z364" s="66" t="n">
        <v>4</v>
      </c>
      <c r="AA364" s="66" t="inlineStr">
        <is>
          <t>Medium</t>
        </is>
      </c>
      <c r="AB364" s="66" t="inlineStr">
        <is>
          <t>Trusted Professional</t>
        </is>
      </c>
      <c r="AC364" s="66" t="inlineStr">
        <is>
          <t>No</t>
        </is>
      </c>
      <c r="AD364" s="66" t="inlineStr">
        <is>
          <t>No</t>
        </is>
      </c>
      <c r="AE364" s="66" t="inlineStr">
        <is>
          <t>Yes</t>
        </is>
      </c>
      <c r="AF364" s="66" t="n"/>
      <c r="AG364" s="66" t="inlineStr">
        <is>
          <t>Pending</t>
        </is>
      </c>
      <c r="AH364" s="66" t="inlineStr">
        <is>
          <t>Lead Software Engineer</t>
        </is>
      </c>
      <c r="AI364" s="66" t="inlineStr">
        <is>
          <t>No</t>
        </is>
      </c>
      <c r="AJ364" s="66"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AK364" s="66" t="n"/>
      <c r="AL364" s="66" t="n"/>
      <c r="AM36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64"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64" s="19"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AP364" s="19" t="n"/>
      <c r="AQ364" s="19" t="inlineStr">
        <is>
          <t>Need to take more ownership</t>
        </is>
      </c>
    </row>
    <row r="365" ht="80" customHeight="1">
      <c r="A365" s="117" t="inlineStr">
        <is>
          <t>◂ Back</t>
        </is>
      </c>
      <c r="B365" s="17" t="inlineStr">
        <is>
          <t>Mapped</t>
        </is>
      </c>
      <c r="C365" s="59" t="inlineStr">
        <is>
          <t>iFile</t>
        </is>
      </c>
      <c r="D365" s="17" t="inlineStr">
        <is>
          <t>IRIS2140</t>
        </is>
      </c>
      <c r="E365" s="17" t="inlineStr">
        <is>
          <t>Aaqib Ahmad</t>
        </is>
      </c>
      <c r="F365" s="17" t="inlineStr">
        <is>
          <t>Technology</t>
        </is>
      </c>
      <c r="G365" s="17" t="inlineStr">
        <is>
          <t>Software Engineer</t>
        </is>
      </c>
      <c r="H365" s="17" t="inlineStr">
        <is>
          <t>Employee</t>
        </is>
      </c>
      <c r="I365" s="17" t="inlineStr">
        <is>
          <t>Active</t>
        </is>
      </c>
      <c r="J365" s="118" t="n">
        <v>45082</v>
      </c>
      <c r="K365" s="17" t="inlineStr">
        <is>
          <t>Nikhil Nalawade</t>
        </is>
      </c>
      <c r="L365" s="17" t="inlineStr">
        <is>
          <t>Remote- Outside Mumbai</t>
        </is>
      </c>
      <c r="M365" s="67" t="inlineStr">
        <is>
          <t>7 years, 0 months, 0 days</t>
        </is>
      </c>
      <c r="N365" s="68" t="inlineStr">
        <is>
          <t>3 years, 2 months, 20 days</t>
        </is>
      </c>
      <c r="O365" s="68" t="inlineStr">
        <is>
          <t>10 years, 0 months, 15 days</t>
        </is>
      </c>
      <c r="P365" s="68" t="inlineStr">
        <is>
          <t>MSc</t>
        </is>
      </c>
      <c r="Q365" s="68" t="inlineStr">
        <is>
          <t>Java</t>
        </is>
      </c>
      <c r="R365" s="82" t="n">
        <v>20</v>
      </c>
      <c r="S365" s="83" t="n"/>
      <c r="T365" s="83" t="n"/>
      <c r="U365" s="83" t="n"/>
      <c r="V365" s="83" t="n"/>
      <c r="W365" s="83" t="n"/>
      <c r="X365" s="83" t="inlineStr">
        <is>
          <t>Complexity &amp; Expertise: A3: PFRDA master data, SQL from SRS, log monitoring; handles inconsistent source data and FK dependencies → moved up 0.5
Autonomy &amp; Decision: A3: Decides technical implementation and DB changes; judges flagging versus fixing source data → moved up 0.5
Accountability &amp; Impact: A3: Master data integrity; bad data silently corrupts downstream reports → moved up 0.5
Leadership &amp; Strategy: A1: No guidance of others described → matches the start</t>
        </is>
      </c>
      <c r="Y365" s="65" t="n">
        <v>4</v>
      </c>
      <c r="Z365" s="66" t="n">
        <v>4</v>
      </c>
      <c r="AA365" s="66" t="inlineStr">
        <is>
          <t>Medium</t>
        </is>
      </c>
      <c r="AB365" s="66" t="inlineStr">
        <is>
          <t>Emerging Talent</t>
        </is>
      </c>
      <c r="AC365" s="66" t="inlineStr">
        <is>
          <t>Yes</t>
        </is>
      </c>
      <c r="AD365" s="66" t="inlineStr">
        <is>
          <t>Yes</t>
        </is>
      </c>
      <c r="AE365" s="66" t="inlineStr">
        <is>
          <t>Yes</t>
        </is>
      </c>
      <c r="AF365" s="66" t="n"/>
      <c r="AG365" s="66" t="inlineStr">
        <is>
          <t>Pending</t>
        </is>
      </c>
      <c r="AH365" s="66" t="inlineStr">
        <is>
          <t>Senior Support Engineer, can be discussed in detail</t>
        </is>
      </c>
      <c r="AI365" s="66"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AJ365" s="66"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AK365" s="66" t="n"/>
      <c r="AL365" s="66" t="n"/>
      <c r="AM36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6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65" s="19"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AP365" s="19" t="n"/>
      <c r="AQ365" s="19" t="n"/>
    </row>
    <row r="366" ht="80" customHeight="1">
      <c r="A366" s="117" t="inlineStr">
        <is>
          <t>◂ Back</t>
        </is>
      </c>
      <c r="B366" s="17" t="inlineStr">
        <is>
          <t>Mapped</t>
        </is>
      </c>
      <c r="C366" s="59" t="inlineStr">
        <is>
          <t>iFile</t>
        </is>
      </c>
      <c r="D366" s="17" t="inlineStr">
        <is>
          <t>IRIS2488</t>
        </is>
      </c>
      <c r="E366" s="17" t="inlineStr">
        <is>
          <t>Ajay Chauhan</t>
        </is>
      </c>
      <c r="F366" s="17" t="inlineStr">
        <is>
          <t>Technology</t>
        </is>
      </c>
      <c r="G366" s="17" t="inlineStr">
        <is>
          <t>Software Engineer</t>
        </is>
      </c>
      <c r="H366" s="17" t="inlineStr">
        <is>
          <t>Employee</t>
        </is>
      </c>
      <c r="I366" s="17" t="inlineStr">
        <is>
          <t>Active</t>
        </is>
      </c>
      <c r="J366" s="118" t="n">
        <v>46086</v>
      </c>
      <c r="K366" s="17" t="inlineStr">
        <is>
          <t>Nikhil Nalawade</t>
        </is>
      </c>
      <c r="L366" s="17" t="inlineStr">
        <is>
          <t>Work From Office - Turbhe</t>
        </is>
      </c>
      <c r="M366" s="67" t="inlineStr">
        <is>
          <t>4 years, 1 months, 0 days</t>
        </is>
      </c>
      <c r="N366" s="68" t="inlineStr">
        <is>
          <t>0 years, 5 months, 20 days</t>
        </is>
      </c>
      <c r="O366" s="68" t="inlineStr">
        <is>
          <t>4 years, 4 months, 15 days</t>
        </is>
      </c>
      <c r="P366" s="68" t="inlineStr">
        <is>
          <t>Post Graduation/ B.E</t>
        </is>
      </c>
      <c r="Q366" s="68" t="inlineStr">
        <is>
          <t>Java</t>
        </is>
      </c>
      <c r="R366" s="82" t="n">
        <v>20</v>
      </c>
      <c r="S366" s="83" t="n"/>
      <c r="T366" s="83" t="n"/>
      <c r="U366" s="83" t="n"/>
      <c r="V366" s="83" t="n"/>
      <c r="W366" s="83" t="n"/>
      <c r="X366" s="83" t="inlineStr">
        <is>
          <t>Complexity &amp; Expertise: A2: Implements features, tests edge cases, review, production support; no specifics → matches the start
Autonomy &amp; Decision: A2: Only 'code fix' given as independent decision → matches the start
Accountability &amp; Impact: A2: Names only 'optimization'; errors cause delays → matches the start
Leadership &amp; Strategy: A1: No guidance of others described → matches the start</t>
        </is>
      </c>
      <c r="Y366" s="65" t="n">
        <v>2</v>
      </c>
      <c r="Z366" s="66" t="n">
        <v>2</v>
      </c>
      <c r="AA366" s="66" t="inlineStr">
        <is>
          <t>Low</t>
        </is>
      </c>
      <c r="AB366" s="66" t="inlineStr">
        <is>
          <t>Reliable Specialist</t>
        </is>
      </c>
      <c r="AC366" s="66" t="inlineStr">
        <is>
          <t>No</t>
        </is>
      </c>
      <c r="AD366" s="66" t="inlineStr">
        <is>
          <t>No</t>
        </is>
      </c>
      <c r="AE366" s="66" t="inlineStr">
        <is>
          <t>No</t>
        </is>
      </c>
      <c r="AF366" s="66" t="inlineStr">
        <is>
          <t>Not Yet</t>
        </is>
      </c>
      <c r="AG366" s="66" t="inlineStr">
        <is>
          <t>Pending</t>
        </is>
      </c>
      <c r="AH366" s="66" t="inlineStr">
        <is>
          <t>Software Engineer</t>
        </is>
      </c>
      <c r="AI366" s="66" t="inlineStr">
        <is>
          <t>No</t>
        </is>
      </c>
      <c r="AJ366" s="66"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AK366" s="66" t="n"/>
      <c r="AL366" s="66" t="n"/>
      <c r="AM366"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66"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66" s="19"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AP366" s="19" t="n"/>
      <c r="AQ366" s="19" t="n"/>
    </row>
    <row r="367" ht="80" customHeight="1">
      <c r="A367" s="117" t="inlineStr">
        <is>
          <t>◂ Back</t>
        </is>
      </c>
      <c r="B367" s="17" t="inlineStr">
        <is>
          <t>Mapped</t>
        </is>
      </c>
      <c r="C367" s="59" t="inlineStr">
        <is>
          <t>iFile</t>
        </is>
      </c>
      <c r="D367" s="17" t="inlineStr">
        <is>
          <t>IRIS2469</t>
        </is>
      </c>
      <c r="E367" s="17" t="inlineStr">
        <is>
          <t>Amiz Azad</t>
        </is>
      </c>
      <c r="F367" s="17" t="inlineStr">
        <is>
          <t>Technology</t>
        </is>
      </c>
      <c r="G367" s="17" t="inlineStr">
        <is>
          <t>Senior Software Engineer</t>
        </is>
      </c>
      <c r="H367" s="17" t="inlineStr">
        <is>
          <t>Employee</t>
        </is>
      </c>
      <c r="I367" s="17" t="inlineStr">
        <is>
          <t>Active</t>
        </is>
      </c>
      <c r="J367" s="118" t="n">
        <v>46055</v>
      </c>
      <c r="K367" s="17" t="inlineStr">
        <is>
          <t>Nikhil Nalawade</t>
        </is>
      </c>
      <c r="L367" s="17" t="inlineStr">
        <is>
          <t>Work From Office - Turbhe</t>
        </is>
      </c>
      <c r="M367" s="67" t="inlineStr">
        <is>
          <t>6 years, 0 months, 0 days</t>
        </is>
      </c>
      <c r="N367" s="68" t="inlineStr">
        <is>
          <t>0 years, 6 months, 23 days</t>
        </is>
      </c>
      <c r="O367" s="68" t="inlineStr">
        <is>
          <t>6 years, 4 months, 18 days</t>
        </is>
      </c>
      <c r="P367" s="68" t="inlineStr">
        <is>
          <t>B.E</t>
        </is>
      </c>
      <c r="Q367" s="68" t="inlineStr">
        <is>
          <t>Java</t>
        </is>
      </c>
      <c r="R367" s="82" t="n">
        <v>20</v>
      </c>
      <c r="S367" s="83" t="n"/>
      <c r="T367" s="83" t="n"/>
      <c r="U367" s="83" t="n"/>
      <c r="V367" s="83" t="n"/>
      <c r="W367" s="83" t="n"/>
      <c r="X367" s="83" t="inlineStr">
        <is>
          <t>Complexity &amp; Expertise: B1: Designs and builds iFile 2.0 features and technical solutions within the agreed architecture; reviews code → moved up 0.5
Autonomy &amp; Decision: A3: Makes implementation, design and debugging calls alone; wider architectural impact goes to stakeholders → matches the start
Accountability &amp; Impact: A3: Production-ready features and their impact on existing functionality; resolves production issues → matches the start
Leadership &amp; Strategy: A3: Code review is a named responsibility; no mentoring or team lead described → moved up 0.5</t>
        </is>
      </c>
      <c r="Y367" s="65" t="n">
        <v>4</v>
      </c>
      <c r="Z367" s="66" t="n">
        <v>4</v>
      </c>
      <c r="AA367" s="66" t="inlineStr">
        <is>
          <t>High</t>
        </is>
      </c>
      <c r="AB367" s="66" t="inlineStr">
        <is>
          <t>Future Leader</t>
        </is>
      </c>
      <c r="AC367" s="66" t="inlineStr">
        <is>
          <t>No</t>
        </is>
      </c>
      <c r="AD367" s="66" t="inlineStr">
        <is>
          <t>Yes</t>
        </is>
      </c>
      <c r="AE367" s="66" t="inlineStr">
        <is>
          <t>Yes</t>
        </is>
      </c>
      <c r="AF367" s="66" t="n"/>
      <c r="AG367" s="66" t="inlineStr">
        <is>
          <t>Pending</t>
        </is>
      </c>
      <c r="AH367" s="66" t="inlineStr">
        <is>
          <t>Senior Software Engineer</t>
        </is>
      </c>
      <c r="AI367" s="66" t="inlineStr">
        <is>
          <t>No</t>
        </is>
      </c>
      <c r="AJ367" s="66"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AK367" s="66" t="n"/>
      <c r="AL367" s="66" t="n"/>
      <c r="AM36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6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67" s="19"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AP367" s="19" t="n"/>
      <c r="AQ367" s="19"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row>
    <row r="368" ht="80" customHeight="1">
      <c r="A368" s="117" t="inlineStr">
        <is>
          <t>◂ Back</t>
        </is>
      </c>
      <c r="B368" s="17" t="inlineStr">
        <is>
          <t>Mapped</t>
        </is>
      </c>
      <c r="C368" s="59" t="inlineStr">
        <is>
          <t>iFile</t>
        </is>
      </c>
      <c r="D368" s="17" t="inlineStr">
        <is>
          <t>IRIS1787</t>
        </is>
      </c>
      <c r="E368" s="17" t="inlineStr">
        <is>
          <t>Ateef Ansari</t>
        </is>
      </c>
      <c r="F368" s="17" t="inlineStr">
        <is>
          <t>Technology</t>
        </is>
      </c>
      <c r="G368" s="17" t="inlineStr">
        <is>
          <t>Senior Software Engineer</t>
        </is>
      </c>
      <c r="H368" s="17" t="inlineStr">
        <is>
          <t>Employee</t>
        </is>
      </c>
      <c r="I368" s="17" t="inlineStr">
        <is>
          <t>Active</t>
        </is>
      </c>
      <c r="J368" s="118" t="n">
        <v>43619</v>
      </c>
      <c r="K368" s="17" t="inlineStr">
        <is>
          <t>Nikhil Nalawade</t>
        </is>
      </c>
      <c r="L368" s="17" t="inlineStr">
        <is>
          <t>Hybrid</t>
        </is>
      </c>
      <c r="M368" s="67" t="inlineStr">
        <is>
          <t>0 years, 0 months, 0 days</t>
        </is>
      </c>
      <c r="N368" s="68" t="inlineStr">
        <is>
          <t>7 years, 2 months, 22 days</t>
        </is>
      </c>
      <c r="O368" s="68" t="inlineStr">
        <is>
          <t>7 years, 0 months, 17 days</t>
        </is>
      </c>
      <c r="P368" s="68" t="inlineStr">
        <is>
          <t>B.E</t>
        </is>
      </c>
      <c r="Q368" s="68" t="inlineStr">
        <is>
          <t>Java</t>
        </is>
      </c>
      <c r="R368" s="82" t="n">
        <v>20</v>
      </c>
      <c r="S368" s="83" t="n"/>
      <c r="T368" s="83" t="n"/>
      <c r="U368" s="83" t="n"/>
      <c r="V368" s="83" t="n"/>
      <c r="W368" s="83" t="n"/>
      <c r="X368" s="83" t="inlineStr">
        <is>
          <t>Complexity &amp; Expertise: B1: System design and deployment architecture for Java microservices; explains cross-product integration to regulators → moved up 0.5
Autonomy &amp; Decision: A3: Decides the design approach for own features → matches the start
Accountability &amp; Impact: A3: Delivery of milestone features, coordinating client-side and product teams on timing → matches the start
Leadership &amp; Strategy: A3: Mentoring members is a listed responsibility; no team size given → moved up 0.5</t>
        </is>
      </c>
      <c r="Y368" s="65" t="n">
        <v>4</v>
      </c>
      <c r="Z368" s="66" t="n">
        <v>4</v>
      </c>
      <c r="AA368" s="66" t="inlineStr">
        <is>
          <t>High</t>
        </is>
      </c>
      <c r="AB368" s="66" t="inlineStr">
        <is>
          <t>Trusted Professional</t>
        </is>
      </c>
      <c r="AC368" s="66" t="inlineStr">
        <is>
          <t>No</t>
        </is>
      </c>
      <c r="AD368" s="66" t="inlineStr">
        <is>
          <t>Yes</t>
        </is>
      </c>
      <c r="AE368" s="66" t="inlineStr">
        <is>
          <t>Yes</t>
        </is>
      </c>
      <c r="AF368" s="66" t="inlineStr">
        <is>
          <t>Shubham Shrikhande</t>
        </is>
      </c>
      <c r="AG368" s="66" t="inlineStr">
        <is>
          <t>Pending</t>
        </is>
      </c>
      <c r="AH368" s="66" t="inlineStr">
        <is>
          <t>Senior Software Engineer</t>
        </is>
      </c>
      <c r="AI368" s="66" t="n"/>
      <c r="AJ368" s="66"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AK368" s="66" t="n"/>
      <c r="AL368" s="66" t="n"/>
      <c r="AM368"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68"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68" s="19"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AP368" s="19" t="n"/>
      <c r="AQ368" s="19" t="inlineStr">
        <is>
          <t>Need to discuss his career roadmap and align on future growth opportunities. He should focus on improving discipline, consistency, and ownership to prepare for higher responsibilities and leadership roles.</t>
        </is>
      </c>
    </row>
    <row r="369" ht="80" customHeight="1">
      <c r="A369" s="117" t="inlineStr">
        <is>
          <t>◂ Back</t>
        </is>
      </c>
      <c r="B369" s="17" t="inlineStr">
        <is>
          <t>Mapped</t>
        </is>
      </c>
      <c r="C369" s="59" t="inlineStr">
        <is>
          <t>iFile</t>
        </is>
      </c>
      <c r="D369" s="17" t="inlineStr">
        <is>
          <t>IRIS2436</t>
        </is>
      </c>
      <c r="E369" s="17" t="inlineStr">
        <is>
          <t>Balram Mahato</t>
        </is>
      </c>
      <c r="F369" s="17" t="inlineStr">
        <is>
          <t>Technology</t>
        </is>
      </c>
      <c r="G369" s="17" t="inlineStr">
        <is>
          <t>Software Engineer</t>
        </is>
      </c>
      <c r="H369" s="17" t="inlineStr">
        <is>
          <t>Employee</t>
        </is>
      </c>
      <c r="I369" s="17" t="inlineStr">
        <is>
          <t>Active</t>
        </is>
      </c>
      <c r="J369" s="118" t="n">
        <v>45936</v>
      </c>
      <c r="K369" s="17" t="inlineStr">
        <is>
          <t>Nikhil Nalawade</t>
        </is>
      </c>
      <c r="L369" s="17" t="inlineStr">
        <is>
          <t>Work From Office - Turbhe</t>
        </is>
      </c>
      <c r="M369" s="67" t="inlineStr">
        <is>
          <t>3 years, 4 months, 00 days</t>
        </is>
      </c>
      <c r="N369" s="68" t="inlineStr">
        <is>
          <t>0 years, 10 months, 19 days</t>
        </is>
      </c>
      <c r="O369" s="68" t="inlineStr">
        <is>
          <t>4 years, 0 months, 14 days</t>
        </is>
      </c>
      <c r="P369" s="68" t="inlineStr">
        <is>
          <t>B.E</t>
        </is>
      </c>
      <c r="Q369" s="68" t="inlineStr">
        <is>
          <t>Java</t>
        </is>
      </c>
      <c r="R369" s="82" t="n">
        <v>20</v>
      </c>
      <c r="S369" s="83" t="n"/>
      <c r="T369" s="83" t="n"/>
      <c r="U369" s="83" t="n"/>
      <c r="V369" s="83" t="n"/>
      <c r="W369" s="83" t="n"/>
      <c r="X369" s="83" t="inlineStr">
        <is>
          <t>Complexity &amp; Expertise: A2: Assesses how requirements fit existing product and builds features; little detail → matches the start
Autonomy &amp; Decision: A2: Decides bug fixes and enhancements → matches the start
Accountability &amp; Impact: A2: Only the features he developed end to end → matches the start
Leadership &amp; Strategy: A1: No guidance of others described → matches the start</t>
        </is>
      </c>
      <c r="Y369" s="65" t="n">
        <v>4</v>
      </c>
      <c r="Z369" s="66" t="n">
        <v>4</v>
      </c>
      <c r="AA369" s="66" t="inlineStr">
        <is>
          <t>High</t>
        </is>
      </c>
      <c r="AB369" s="66" t="inlineStr">
        <is>
          <t>Trusted Professional</t>
        </is>
      </c>
      <c r="AC369" s="66" t="inlineStr">
        <is>
          <t>No</t>
        </is>
      </c>
      <c r="AD369" s="66" t="inlineStr">
        <is>
          <t>No</t>
        </is>
      </c>
      <c r="AE369" s="66" t="inlineStr">
        <is>
          <t>No</t>
        </is>
      </c>
      <c r="AF369" s="66" t="inlineStr">
        <is>
          <t>Not Yet</t>
        </is>
      </c>
      <c r="AG369" s="66" t="inlineStr">
        <is>
          <t>Pending</t>
        </is>
      </c>
      <c r="AH369" s="66" t="inlineStr">
        <is>
          <t>Software Engineer</t>
        </is>
      </c>
      <c r="AI369" s="66" t="inlineStr">
        <is>
          <t>No</t>
        </is>
      </c>
      <c r="AJ369" s="66"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AK369" s="66" t="n"/>
      <c r="AL369" s="66" t="n"/>
      <c r="AM369"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69"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69" s="19"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AP369" s="19" t="n"/>
      <c r="AQ369" s="19" t="n"/>
    </row>
    <row r="370" ht="80" customHeight="1">
      <c r="A370" s="117" t="inlineStr">
        <is>
          <t>◂ Back</t>
        </is>
      </c>
      <c r="B370" s="17" t="inlineStr">
        <is>
          <t>Mapped</t>
        </is>
      </c>
      <c r="C370" s="59" t="inlineStr">
        <is>
          <t>iFile</t>
        </is>
      </c>
      <c r="D370" s="17" t="inlineStr">
        <is>
          <t>IRIS1906</t>
        </is>
      </c>
      <c r="E370" s="17" t="inlineStr">
        <is>
          <t>Gaurav Ghare</t>
        </is>
      </c>
      <c r="F370" s="17" t="inlineStr">
        <is>
          <t>Technology</t>
        </is>
      </c>
      <c r="G370" s="17" t="inlineStr">
        <is>
          <t>Senior Software Engineer</t>
        </is>
      </c>
      <c r="H370" s="17" t="inlineStr">
        <is>
          <t>Employee</t>
        </is>
      </c>
      <c r="I370" s="17" t="inlineStr">
        <is>
          <t>Active</t>
        </is>
      </c>
      <c r="J370" s="118" t="n">
        <v>44315</v>
      </c>
      <c r="K370" s="17" t="inlineStr">
        <is>
          <t>Nikhil Nalawade</t>
        </is>
      </c>
      <c r="L370" s="17" t="inlineStr">
        <is>
          <t>Remote - Mumbai</t>
        </is>
      </c>
      <c r="M370" s="67" t="inlineStr">
        <is>
          <t>4 years, 0 months, 0 days</t>
        </is>
      </c>
      <c r="N370" s="68" t="inlineStr">
        <is>
          <t>5 years, 3 months, 27 days</t>
        </is>
      </c>
      <c r="O370" s="68" t="inlineStr">
        <is>
          <t>9 years, 1 months, 22 days</t>
        </is>
      </c>
      <c r="P370" s="68" t="inlineStr">
        <is>
          <t>B.E</t>
        </is>
      </c>
      <c r="Q370" s="68" t="inlineStr">
        <is>
          <t>Java</t>
        </is>
      </c>
      <c r="R370" s="82" t="n">
        <v>19</v>
      </c>
      <c r="S370" s="83" t="n"/>
      <c r="T370" s="83" t="n"/>
      <c r="U370" s="83" t="n"/>
      <c r="V370" s="83" t="n"/>
      <c r="W370" s="83" t="n"/>
      <c r="X370" s="83" t="inlineStr">
        <is>
          <t>Complexity &amp; Expertise: A2: Client support: data reports, log checks and finding the issue cause in code → moved down 0.5
Autonomy &amp; Decision: A2: Decides only the cause of an application issue; says no judgement is needed → moved down 0.5
Accountability &amp; Impact: A3: Data reports and issue fixes go straight to the client under time pressure → matches the start
Leadership &amp; Strategy: A1: No guiding or reviewing of others described → moved down 0.5</t>
        </is>
      </c>
      <c r="Y370" s="65" t="n">
        <v>3</v>
      </c>
      <c r="Z370" s="66" t="n">
        <v>3</v>
      </c>
      <c r="AA370" s="66" t="inlineStr">
        <is>
          <t>Medium</t>
        </is>
      </c>
      <c r="AB370" s="66" t="inlineStr">
        <is>
          <t>Emerging Talent</t>
        </is>
      </c>
      <c r="AC370" s="66" t="inlineStr">
        <is>
          <t>No</t>
        </is>
      </c>
      <c r="AD370" s="66" t="inlineStr">
        <is>
          <t>No</t>
        </is>
      </c>
      <c r="AE370" s="66" t="inlineStr">
        <is>
          <t>No</t>
        </is>
      </c>
      <c r="AF370" s="66" t="inlineStr">
        <is>
          <t>Not Yet</t>
        </is>
      </c>
      <c r="AG370" s="66" t="inlineStr">
        <is>
          <t>Pending</t>
        </is>
      </c>
      <c r="AH370" s="66" t="inlineStr">
        <is>
          <t>Senior Software Engineer</t>
        </is>
      </c>
      <c r="AI370" s="66" t="inlineStr">
        <is>
          <t>No</t>
        </is>
      </c>
      <c r="AJ370" s="66"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AK370" s="66" t="n"/>
      <c r="AL370" s="66" t="n"/>
      <c r="AM370"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0"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0" s="19"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AP370" s="19" t="n"/>
      <c r="AQ370" s="19"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row>
    <row r="371" ht="80" customHeight="1">
      <c r="A371" s="117" t="inlineStr">
        <is>
          <t>◂ Back</t>
        </is>
      </c>
      <c r="B371" s="17" t="inlineStr">
        <is>
          <t>Mapped</t>
        </is>
      </c>
      <c r="C371" s="59" t="inlineStr">
        <is>
          <t>iFile</t>
        </is>
      </c>
      <c r="D371" s="17" t="inlineStr">
        <is>
          <t>IRIS2470</t>
        </is>
      </c>
      <c r="E371" s="17" t="inlineStr">
        <is>
          <t>Khelendra Pratap Singh</t>
        </is>
      </c>
      <c r="F371" s="17" t="inlineStr">
        <is>
          <t>Technology</t>
        </is>
      </c>
      <c r="G371" s="17" t="inlineStr">
        <is>
          <t>Senior Software Engineer</t>
        </is>
      </c>
      <c r="H371" s="17" t="inlineStr">
        <is>
          <t>Employee</t>
        </is>
      </c>
      <c r="I371" s="17" t="inlineStr">
        <is>
          <t>Active</t>
        </is>
      </c>
      <c r="J371" s="118" t="n">
        <v>46055</v>
      </c>
      <c r="K371" s="17" t="inlineStr">
        <is>
          <t>Nikhil Nalawade</t>
        </is>
      </c>
      <c r="L371" s="17" t="inlineStr">
        <is>
          <t>Work From Office - Turbhe</t>
        </is>
      </c>
      <c r="M371" s="67" t="inlineStr">
        <is>
          <t>6 years, 0 months, 0 days</t>
        </is>
      </c>
      <c r="N371" s="68" t="inlineStr">
        <is>
          <t>0 years, 6 months, 23 days</t>
        </is>
      </c>
      <c r="O371" s="68" t="inlineStr">
        <is>
          <t>6 years, 4 months, 18 days</t>
        </is>
      </c>
      <c r="P371" s="68" t="inlineStr">
        <is>
          <t>B.E</t>
        </is>
      </c>
      <c r="Q371" s="68" t="inlineStr">
        <is>
          <t>Java</t>
        </is>
      </c>
      <c r="R371" s="82" t="n">
        <v>20</v>
      </c>
      <c r="S371" s="83" t="n"/>
      <c r="T371" s="83" t="n"/>
      <c r="U371" s="83" t="n"/>
      <c r="V371" s="83" t="n"/>
      <c r="W371" s="83" t="n"/>
      <c r="X371" s="83" t="inlineStr">
        <is>
          <t>Complexity &amp; Expertise: B1: Produces architecture documents and designs product configurability; handles complex scenarios → moved up 0.5
Autonomy &amp; Decision: A3: Decides testing, technical analysis, deployment, bug fixes and configuration choices → matches the start
Accountability &amp; Impact: A2: Design and development of own product work following the set architecture → moved down 0.5
Leadership &amp; Strategy: A1: No guiding or reviewing of others described → moved down 0.5</t>
        </is>
      </c>
      <c r="Y371" s="65" t="n">
        <v>3</v>
      </c>
      <c r="Z371" s="66" t="n">
        <v>3</v>
      </c>
      <c r="AA371" s="66" t="inlineStr">
        <is>
          <t>Medium</t>
        </is>
      </c>
      <c r="AB371" s="66" t="inlineStr">
        <is>
          <t>Emerging Talent</t>
        </is>
      </c>
      <c r="AC371" s="66" t="inlineStr">
        <is>
          <t>No</t>
        </is>
      </c>
      <c r="AD371" s="66" t="inlineStr">
        <is>
          <t>No</t>
        </is>
      </c>
      <c r="AE371" s="66" t="inlineStr">
        <is>
          <t>No</t>
        </is>
      </c>
      <c r="AF371" s="66" t="inlineStr">
        <is>
          <t>Not Yet</t>
        </is>
      </c>
      <c r="AG371" s="66" t="inlineStr">
        <is>
          <t>Pending</t>
        </is>
      </c>
      <c r="AH371" s="66" t="inlineStr">
        <is>
          <t>Senior Software Engineer</t>
        </is>
      </c>
      <c r="AI371" s="66" t="inlineStr">
        <is>
          <t>No</t>
        </is>
      </c>
      <c r="AJ371" s="66"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AK371" s="66" t="n"/>
      <c r="AL371" s="66" t="n"/>
      <c r="AM371"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1"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1" s="19"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AP371" s="19" t="n"/>
      <c r="AQ371" s="19" t="n"/>
    </row>
    <row r="372" ht="80" customHeight="1">
      <c r="A372" s="117" t="inlineStr">
        <is>
          <t>◂ Back</t>
        </is>
      </c>
      <c r="B372" s="17" t="inlineStr">
        <is>
          <t>Mapped</t>
        </is>
      </c>
      <c r="C372" s="59" t="inlineStr">
        <is>
          <t>iFile</t>
        </is>
      </c>
      <c r="D372" s="17" t="inlineStr">
        <is>
          <t>IRIS2422</t>
        </is>
      </c>
      <c r="E372" s="17" t="inlineStr">
        <is>
          <t>Mahtab Shah</t>
        </is>
      </c>
      <c r="F372" s="17" t="inlineStr">
        <is>
          <t>Technology</t>
        </is>
      </c>
      <c r="G372" s="17" t="inlineStr">
        <is>
          <t>Software Engineer</t>
        </is>
      </c>
      <c r="H372" s="17" t="inlineStr">
        <is>
          <t>Employee</t>
        </is>
      </c>
      <c r="I372" s="17" t="inlineStr">
        <is>
          <t>Active</t>
        </is>
      </c>
      <c r="J372" s="118" t="n">
        <v>45883</v>
      </c>
      <c r="K372" s="17" t="inlineStr">
        <is>
          <t>Nikhil Nalawade</t>
        </is>
      </c>
      <c r="L372" s="17" t="inlineStr">
        <is>
          <t>Work From Office - Turbhe</t>
        </is>
      </c>
      <c r="M372" s="67" t="inlineStr">
        <is>
          <t>1 years, 7 months, 0 days</t>
        </is>
      </c>
      <c r="N372" s="68" t="inlineStr">
        <is>
          <t>1 years, 0 months, 11 days</t>
        </is>
      </c>
      <c r="O372" s="68" t="inlineStr">
        <is>
          <t>2 years, 5 months, 6 days</t>
        </is>
      </c>
      <c r="P372" s="68" t="inlineStr">
        <is>
          <t>B.E</t>
        </is>
      </c>
      <c r="Q372" s="68" t="inlineStr">
        <is>
          <t>Java</t>
        </is>
      </c>
      <c r="R372" s="82" t="n">
        <v>20</v>
      </c>
      <c r="S372" s="83" t="n"/>
      <c r="T372" s="83" t="n"/>
      <c r="U372" s="83" t="n"/>
      <c r="V372" s="83" t="n"/>
      <c r="W372" s="83" t="n"/>
      <c r="X372" s="83" t="inlineStr">
        <is>
          <t>Complexity &amp; Expertise: A2: Feature development and troubleshooting across Java/Spring Boot and Angular; no specific harder work cited → matches the start
Autonomy &amp; Decision: A2: Decides 'implementation' only → matches the start
Accountability &amp; Impact: A2: Accountable for own software being reliable, meeting requirements and delivered on time → matches the start
Leadership &amp; Strategy: A1: No guiding or leading described → matches the start</t>
        </is>
      </c>
      <c r="Y372" s="65" t="n">
        <v>3</v>
      </c>
      <c r="Z372" s="66" t="n">
        <v>3</v>
      </c>
      <c r="AA372" s="66" t="inlineStr">
        <is>
          <t>Medium</t>
        </is>
      </c>
      <c r="AB372" s="66" t="inlineStr">
        <is>
          <t>Emerging Talent</t>
        </is>
      </c>
      <c r="AC372" s="66" t="inlineStr">
        <is>
          <t>No</t>
        </is>
      </c>
      <c r="AD372" s="66" t="inlineStr">
        <is>
          <t>No</t>
        </is>
      </c>
      <c r="AE372" s="66" t="inlineStr">
        <is>
          <t>No</t>
        </is>
      </c>
      <c r="AF372" s="66" t="inlineStr">
        <is>
          <t>Aqib Shah</t>
        </is>
      </c>
      <c r="AG372" s="66" t="inlineStr">
        <is>
          <t>Pending</t>
        </is>
      </c>
      <c r="AH372" s="66" t="inlineStr">
        <is>
          <t>Software Engineer</t>
        </is>
      </c>
      <c r="AI372" s="66" t="inlineStr">
        <is>
          <t>No</t>
        </is>
      </c>
      <c r="AJ372" s="66" t="inlineStr">
        <is>
          <t>1. Angular Architecture &amp; Performance
2. System Design Fundamentals
3. Secure Coding &amp; Testing Automation
4. Technical Leadership &amp; Code Reviews
5. CI/CD &amp; DevOps
6.AI for Productivity &amp; Automation
7. Soft skills</t>
        </is>
      </c>
      <c r="AK372" s="66" t="n"/>
      <c r="AL372" s="66" t="n"/>
      <c r="AM372"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2"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2" s="19"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AP372" s="19" t="n"/>
      <c r="AQ372" s="19" t="n"/>
    </row>
    <row r="373" ht="80" customHeight="1">
      <c r="A373" s="117" t="inlineStr">
        <is>
          <t>◂ Back</t>
        </is>
      </c>
      <c r="B373" s="17" t="inlineStr">
        <is>
          <t>Mapped</t>
        </is>
      </c>
      <c r="C373" s="59" t="inlineStr">
        <is>
          <t>iFile</t>
        </is>
      </c>
      <c r="D373" s="17" t="inlineStr">
        <is>
          <t>IRIS2474</t>
        </is>
      </c>
      <c r="E373" s="17" t="inlineStr">
        <is>
          <t>Pankaj Sharma</t>
        </is>
      </c>
      <c r="F373" s="17" t="inlineStr">
        <is>
          <t>Technology</t>
        </is>
      </c>
      <c r="G373" s="17" t="inlineStr">
        <is>
          <t>Software Engineer</t>
        </is>
      </c>
      <c r="H373" s="17" t="inlineStr">
        <is>
          <t>Employee</t>
        </is>
      </c>
      <c r="I373" s="17" t="inlineStr">
        <is>
          <t>Active</t>
        </is>
      </c>
      <c r="J373" s="118" t="n">
        <v>46056</v>
      </c>
      <c r="K373" s="17" t="inlineStr">
        <is>
          <t>Nikhil Nalawade</t>
        </is>
      </c>
      <c r="L373" s="17" t="inlineStr">
        <is>
          <t>Work From Office - Turbhe</t>
        </is>
      </c>
      <c r="M373" s="67" t="inlineStr">
        <is>
          <t>4 years, 1 months, 0 days</t>
        </is>
      </c>
      <c r="N373" s="68" t="inlineStr">
        <is>
          <t>0 years, 6 months, 22 days</t>
        </is>
      </c>
      <c r="O373" s="68" t="inlineStr">
        <is>
          <t>4 years, 5 months, 17 days</t>
        </is>
      </c>
      <c r="P373" s="68" t="inlineStr">
        <is>
          <t>MCA</t>
        </is>
      </c>
      <c r="Q373" s="68" t="inlineStr">
        <is>
          <t>Java</t>
        </is>
      </c>
      <c r="R373" s="82" t="n">
        <v>20</v>
      </c>
      <c r="S373" s="83" t="n"/>
      <c r="T373" s="83" t="n"/>
      <c r="U373" s="83" t="n"/>
      <c r="V373" s="83" t="n"/>
      <c r="W373" s="83" t="n"/>
      <c r="X373" s="83" t="inlineStr">
        <is>
          <t>Complexity &amp; Expertise: A3: Built a full feature front and back end, with security improvements and client database integration → moved up 0.5
Autonomy &amp; Decision: A3: Decides enhancement deployment independently → moved up 0.5
Accountability &amp; Impact: A3: Accountable for the feature, client-database integration, security enhancement and its deployment at a sensitive client → moved up 0.5
Leadership &amp; Strategy: A1: No guiding or leading described → matches the start</t>
        </is>
      </c>
      <c r="Y373" s="65" t="n">
        <v>3</v>
      </c>
      <c r="Z373" s="66" t="inlineStr">
        <is>
          <t>No</t>
        </is>
      </c>
      <c r="AA373" s="66" t="inlineStr">
        <is>
          <t>Medium</t>
        </is>
      </c>
      <c r="AB373" s="66" t="inlineStr">
        <is>
          <t>Emerging Talent</t>
        </is>
      </c>
      <c r="AC373" s="66" t="inlineStr">
        <is>
          <t>No</t>
        </is>
      </c>
      <c r="AD373" s="66" t="inlineStr">
        <is>
          <t>No</t>
        </is>
      </c>
      <c r="AE373" s="66" t="inlineStr">
        <is>
          <t>No</t>
        </is>
      </c>
      <c r="AF373" s="66" t="inlineStr">
        <is>
          <t>Not Yet</t>
        </is>
      </c>
      <c r="AG373" s="66" t="inlineStr">
        <is>
          <t>Pending</t>
        </is>
      </c>
      <c r="AH373" s="66" t="inlineStr">
        <is>
          <t>Software Engineer</t>
        </is>
      </c>
      <c r="AI373" s="66" t="inlineStr">
        <is>
          <t>No</t>
        </is>
      </c>
      <c r="AJ373" s="66"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AK373" s="66" t="n"/>
      <c r="AL373" s="66" t="n"/>
      <c r="AM373"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3"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3" s="19"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AP373" s="19" t="n"/>
      <c r="AQ373" s="19" t="n"/>
    </row>
    <row r="374" ht="80" customHeight="1">
      <c r="A374" s="117" t="inlineStr">
        <is>
          <t>◂ Back</t>
        </is>
      </c>
      <c r="B374" s="17" t="inlineStr">
        <is>
          <t>Mapped</t>
        </is>
      </c>
      <c r="C374" s="59" t="inlineStr">
        <is>
          <t>iFile</t>
        </is>
      </c>
      <c r="D374" s="17" t="inlineStr">
        <is>
          <t>IRIS2267</t>
        </is>
      </c>
      <c r="E374" s="17" t="inlineStr">
        <is>
          <t>Saurabh Jaykumar Wanjari</t>
        </is>
      </c>
      <c r="F374" s="17" t="inlineStr">
        <is>
          <t>Technology</t>
        </is>
      </c>
      <c r="G374" s="17" t="inlineStr">
        <is>
          <t>Software Engineer</t>
        </is>
      </c>
      <c r="H374" s="17" t="inlineStr">
        <is>
          <t>Employee</t>
        </is>
      </c>
      <c r="I374" s="17" t="inlineStr">
        <is>
          <t>Active</t>
        </is>
      </c>
      <c r="J374" s="118" t="n">
        <v>45446</v>
      </c>
      <c r="K374" s="17" t="inlineStr">
        <is>
          <t>Nikhil Nalawade</t>
        </is>
      </c>
      <c r="L374" s="17" t="inlineStr">
        <is>
          <t>Work From Office - Turbhe</t>
        </is>
      </c>
      <c r="M374" s="67" t="inlineStr">
        <is>
          <t>0 years, 0 months, 0 days</t>
        </is>
      </c>
      <c r="N374" s="68" t="inlineStr">
        <is>
          <t>2 years, 2 months, 22 days</t>
        </is>
      </c>
      <c r="O374" s="68" t="inlineStr">
        <is>
          <t>2 years, 0 months, 17 days</t>
        </is>
      </c>
      <c r="P374" s="68" t="inlineStr">
        <is>
          <t>B.Tech</t>
        </is>
      </c>
      <c r="Q374" s="68" t="inlineStr">
        <is>
          <t>Java</t>
        </is>
      </c>
      <c r="R374" s="82" t="n">
        <v>20</v>
      </c>
      <c r="S374" s="83" t="n"/>
      <c r="T374" s="83" t="n"/>
      <c r="U374" s="83" t="n"/>
      <c r="V374" s="83" t="n"/>
      <c r="W374" s="83" t="n"/>
      <c r="X374" s="83" t="inlineStr">
        <is>
          <t>Complexity &amp; Expertise: A3: Development plus code merging, deployment on Kubernetes/Azure/AWS, support, and proposing solutions on client calls → moved up 0.5
Autonomy &amp; Decision: A3: Decides deployment, testing and bug fixes; proposes technical solutions to clients → moved up 0.5
Accountability &amp; Impact: A3: Accountable for solutions he proposes; failures escalate to the client and he explains them → moved up 0.5
Leadership &amp; Strategy: A2: Acts as technical lead at client site only 'when required'; not a standing duty → moved up 0.5</t>
        </is>
      </c>
      <c r="Y374" s="65" t="n">
        <v>4</v>
      </c>
      <c r="Z374" s="66" t="n">
        <v>4</v>
      </c>
      <c r="AA374" s="66" t="inlineStr">
        <is>
          <t>High</t>
        </is>
      </c>
      <c r="AB374" s="66" t="inlineStr">
        <is>
          <t>Future Leader</t>
        </is>
      </c>
      <c r="AC374" s="66" t="inlineStr">
        <is>
          <t>No</t>
        </is>
      </c>
      <c r="AD374" s="66" t="inlineStr">
        <is>
          <t>Yes</t>
        </is>
      </c>
      <c r="AE374" s="66" t="inlineStr">
        <is>
          <t>Yes</t>
        </is>
      </c>
      <c r="AF374" s="66" t="inlineStr">
        <is>
          <t>Viranchi</t>
        </is>
      </c>
      <c r="AG374" s="66" t="inlineStr">
        <is>
          <t>Pending</t>
        </is>
      </c>
      <c r="AH374" s="66" t="inlineStr">
        <is>
          <t>Software Engineer</t>
        </is>
      </c>
      <c r="AI374" s="66" t="inlineStr">
        <is>
          <t>No</t>
        </is>
      </c>
      <c r="AJ374" s="66" t="inlineStr">
        <is>
          <t>1. Angular Architecture &amp; Performance
2. System Design Fundamentals
3. Secure Coding &amp; Testing Automation
4. Technical Leadership &amp; Code Reviews
5. CI/CD &amp; DevOps
6.AI for Productivity &amp; Automation
7. Soft skills</t>
        </is>
      </c>
      <c r="AK374" s="66" t="n"/>
      <c r="AL374" s="66" t="n"/>
      <c r="AM37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4"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4" s="19"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AP374" s="19" t="n"/>
      <c r="AQ374" s="19" t="n"/>
    </row>
    <row r="375" ht="80" customHeight="1">
      <c r="A375" s="117" t="inlineStr">
        <is>
          <t>◂ Back</t>
        </is>
      </c>
      <c r="B375" s="17" t="inlineStr">
        <is>
          <t>Mapped</t>
        </is>
      </c>
      <c r="C375" s="59" t="inlineStr">
        <is>
          <t>iFile</t>
        </is>
      </c>
      <c r="D375" s="17" t="inlineStr">
        <is>
          <t>IRIS2298</t>
        </is>
      </c>
      <c r="E375" s="17" t="inlineStr">
        <is>
          <t>Shubham Shrikhande</t>
        </is>
      </c>
      <c r="F375" s="17" t="inlineStr">
        <is>
          <t>Technology</t>
        </is>
      </c>
      <c r="G375" s="17" t="inlineStr">
        <is>
          <t>Software Engineer</t>
        </is>
      </c>
      <c r="H375" s="17" t="inlineStr">
        <is>
          <t>Employee</t>
        </is>
      </c>
      <c r="I375" s="17" t="inlineStr">
        <is>
          <t>Active</t>
        </is>
      </c>
      <c r="J375" s="118" t="n">
        <v>45505</v>
      </c>
      <c r="K375" s="17" t="inlineStr">
        <is>
          <t>Nikhil Nalawade</t>
        </is>
      </c>
      <c r="L375" s="17" t="inlineStr">
        <is>
          <t>Hybrid</t>
        </is>
      </c>
      <c r="M375" s="67" t="inlineStr">
        <is>
          <t>1 years, 0 months, 0 days</t>
        </is>
      </c>
      <c r="N375" s="68" t="inlineStr">
        <is>
          <t>2 years, 0 months, 24 days</t>
        </is>
      </c>
      <c r="O375" s="68" t="inlineStr">
        <is>
          <t>2 years, 10 months, 19 days</t>
        </is>
      </c>
      <c r="P375" s="68" t="inlineStr">
        <is>
          <t>B.E</t>
        </is>
      </c>
      <c r="Q375" s="68" t="inlineStr">
        <is>
          <t>Java</t>
        </is>
      </c>
      <c r="R375" s="82" t="n">
        <v>20</v>
      </c>
      <c r="S375" s="83" t="n"/>
      <c r="T375" s="83" t="n"/>
      <c r="U375" s="83" t="n"/>
      <c r="V375" s="83" t="n"/>
      <c r="W375" s="83" t="n"/>
      <c r="X375" s="83" t="inlineStr">
        <is>
          <t>Complexity &amp; Expertise: A2: Develops and fixes a web application from requirements and QA feedback in Java and SQL → matches the start
Autonomy &amp; Decision: A2: Only independent action cited is checking logs → matches the start
Accountability &amp; Impact: A2: Accountable if functionality he developed does not run as per the process → matches the start
Leadership &amp; Strategy: A1: No guiding or leading described → matches the start</t>
        </is>
      </c>
      <c r="Y375" s="65" t="n">
        <v>4</v>
      </c>
      <c r="Z375" s="66" t="n">
        <v>4</v>
      </c>
      <c r="AA375" s="66" t="inlineStr">
        <is>
          <t>High</t>
        </is>
      </c>
      <c r="AB375" s="66" t="inlineStr">
        <is>
          <t>High Impact / Growth Talent</t>
        </is>
      </c>
      <c r="AC375" s="66" t="inlineStr">
        <is>
          <t>No</t>
        </is>
      </c>
      <c r="AD375" s="66" t="inlineStr">
        <is>
          <t>No</t>
        </is>
      </c>
      <c r="AE375" s="66" t="inlineStr">
        <is>
          <t>Yes</t>
        </is>
      </c>
      <c r="AF375" s="66" t="inlineStr">
        <is>
          <t>Not Yet</t>
        </is>
      </c>
      <c r="AG375" s="66" t="inlineStr">
        <is>
          <t>Pending</t>
        </is>
      </c>
      <c r="AH375" s="66" t="inlineStr">
        <is>
          <t>Software Engineer</t>
        </is>
      </c>
      <c r="AI375" s="66" t="inlineStr">
        <is>
          <t>No</t>
        </is>
      </c>
      <c r="AJ375" s="66" t="inlineStr">
        <is>
          <t>1. Angular Architecture &amp; Performance
2. System Design Fundamentals
3. Secure Coding &amp; Testing Automation
4. Technical Leadership &amp; Code Reviews
5. CI/CD &amp; DevOps
6.AI for Productivity &amp; Automation
7. Soft skills</t>
        </is>
      </c>
      <c r="AK375" s="66" t="n"/>
      <c r="AL375" s="66" t="n"/>
      <c r="AM37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5" s="19"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AP375" s="19" t="n"/>
      <c r="AQ375" s="19" t="n"/>
    </row>
    <row r="376" ht="80" customHeight="1">
      <c r="A376" s="117" t="inlineStr">
        <is>
          <t>◂ Back</t>
        </is>
      </c>
      <c r="B376" s="17" t="inlineStr">
        <is>
          <t>Mapped</t>
        </is>
      </c>
      <c r="C376" s="59" t="inlineStr">
        <is>
          <t>iFile</t>
        </is>
      </c>
      <c r="D376" s="17" t="inlineStr">
        <is>
          <t>IRIS2291</t>
        </is>
      </c>
      <c r="E376" s="17" t="inlineStr">
        <is>
          <t>Shubham Yadav</t>
        </is>
      </c>
      <c r="F376" s="17" t="inlineStr">
        <is>
          <t>Technology</t>
        </is>
      </c>
      <c r="G376" s="17" t="inlineStr">
        <is>
          <t>Software Engineer</t>
        </is>
      </c>
      <c r="H376" s="17" t="inlineStr">
        <is>
          <t>Employee</t>
        </is>
      </c>
      <c r="I376" s="17" t="inlineStr">
        <is>
          <t>Serving Notice</t>
        </is>
      </c>
      <c r="J376" s="118" t="n">
        <v>45481</v>
      </c>
      <c r="K376" s="17" t="inlineStr">
        <is>
          <t>Nikhil Nalawade</t>
        </is>
      </c>
      <c r="L376" s="17" t="inlineStr">
        <is>
          <t>Remote - Mumbai</t>
        </is>
      </c>
      <c r="M376" s="67" t="inlineStr">
        <is>
          <t>3 years, 3 months, 0 days</t>
        </is>
      </c>
      <c r="N376" s="68" t="inlineStr">
        <is>
          <t>2 years, 1 months, 17 days</t>
        </is>
      </c>
      <c r="O376" s="68" t="inlineStr">
        <is>
          <t>5 years, 2 months, 12 days</t>
        </is>
      </c>
      <c r="P376" s="68" t="inlineStr">
        <is>
          <t>B.E</t>
        </is>
      </c>
      <c r="Q376" s="68" t="inlineStr">
        <is>
          <t>Angular</t>
        </is>
      </c>
      <c r="R376" s="82" t="n"/>
      <c r="S376" s="83" t="n"/>
      <c r="T376" s="83" t="n"/>
      <c r="U376" s="83" t="n"/>
      <c r="V376" s="83" t="n"/>
      <c r="W376" s="83" t="n"/>
      <c r="X376" s="83" t="inlineStr">
        <is>
          <t>Accountability &amp; Impact: B1: KRA: team release roadmap, sprint velocity and production stability; one direct report → moved up 0.5
Leadership &amp; Strategy: A3: KRA: quarterly goals, monthly 1:1s and upskilling for reports; one direct report → moved down 0.5</t>
        </is>
      </c>
      <c r="Y376" s="65" t="n"/>
      <c r="Z376" s="66" t="n"/>
      <c r="AA376" s="66" t="n"/>
      <c r="AB376" s="66" t="n"/>
      <c r="AC376" s="66" t="n"/>
      <c r="AD376" s="66" t="n"/>
      <c r="AE376" s="66" t="n"/>
      <c r="AF376" s="66" t="n"/>
      <c r="AG376" s="66" t="n"/>
      <c r="AH376" s="66" t="inlineStr">
        <is>
          <t>Software Engineer</t>
        </is>
      </c>
      <c r="AI376" s="66" t="inlineStr">
        <is>
          <t>Carries manager responsibility on a non-lead title – align title/grade to people-management scope</t>
        </is>
      </c>
      <c r="AJ376" s="66" t="inlineStr">
        <is>
          <t>Advanced Angular; secure coding &amp; code-quality practices; unit/automated testing; system design fundamentals | People management: goal-setting &amp; feedback, 1:1 coaching, performance conversations</t>
        </is>
      </c>
      <c r="AK376" s="66" t="inlineStr">
        <is>
          <t>Leadership development: strategic thinking, cross-functional influence, financial/business acumen, succession &amp; talent development, change management, executive communication</t>
        </is>
      </c>
      <c r="AL376" s="66" t="n"/>
      <c r="AM376"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AN376" s="19"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AO376" s="19" t="n"/>
      <c r="AP376" s="19" t="n"/>
      <c r="AQ376" s="19" t="n"/>
    </row>
    <row r="377" ht="80" customHeight="1">
      <c r="A377" s="117" t="inlineStr">
        <is>
          <t>◂ Back</t>
        </is>
      </c>
      <c r="B377" s="17" t="inlineStr">
        <is>
          <t>Mapped</t>
        </is>
      </c>
      <c r="C377" s="59" t="inlineStr">
        <is>
          <t>iFile</t>
        </is>
      </c>
      <c r="D377" s="17" t="inlineStr">
        <is>
          <t>IRIS2559</t>
        </is>
      </c>
      <c r="E377" s="17" t="inlineStr">
        <is>
          <t>Amaan Ullah</t>
        </is>
      </c>
      <c r="F377" s="17" t="inlineStr">
        <is>
          <t>Technology</t>
        </is>
      </c>
      <c r="G377" s="17" t="inlineStr">
        <is>
          <t>Trainee Software Engineer</t>
        </is>
      </c>
      <c r="H377" s="17" t="inlineStr">
        <is>
          <t>Employee</t>
        </is>
      </c>
      <c r="I377" s="17" t="inlineStr">
        <is>
          <t>Active</t>
        </is>
      </c>
      <c r="J377" s="118" t="n">
        <v>46266</v>
      </c>
      <c r="K377" s="17" t="inlineStr">
        <is>
          <t>Shubham Yadav</t>
        </is>
      </c>
      <c r="L377" s="17" t="inlineStr">
        <is>
          <t>Work From Office - Turbhe</t>
        </is>
      </c>
      <c r="M377" s="67" t="n"/>
      <c r="N377" s="68" t="n"/>
      <c r="O377" s="68" t="inlineStr">
        <is>
          <t>0 years, 10 months, 19 days</t>
        </is>
      </c>
      <c r="P377" s="68" t="inlineStr">
        <is>
          <t>B.Tech</t>
        </is>
      </c>
      <c r="Q377" s="68" t="inlineStr">
        <is>
          <t>Angular</t>
        </is>
      </c>
      <c r="R377" s="82" t="n">
        <v>20</v>
      </c>
      <c r="S377" s="83" t="n"/>
      <c r="T377" s="83" t="n"/>
      <c r="U377" s="83" t="n"/>
      <c r="V377" s="83" t="n"/>
      <c r="W377" s="83" t="n"/>
      <c r="X377" s="83" t="n"/>
      <c r="Y377" s="65" t="n">
        <v>3</v>
      </c>
      <c r="Z377" s="66" t="n">
        <v>3</v>
      </c>
      <c r="AA377" s="66" t="inlineStr">
        <is>
          <t>Medium</t>
        </is>
      </c>
      <c r="AB377" s="66" t="inlineStr">
        <is>
          <t>Emerging Talent</t>
        </is>
      </c>
      <c r="AC377" s="66" t="inlineStr">
        <is>
          <t>No</t>
        </is>
      </c>
      <c r="AD377" s="66" t="inlineStr">
        <is>
          <t>No</t>
        </is>
      </c>
      <c r="AE377" s="66" t="inlineStr">
        <is>
          <t>No</t>
        </is>
      </c>
      <c r="AF377" s="66" t="n"/>
      <c r="AG377" s="66" t="inlineStr">
        <is>
          <t>Pending</t>
        </is>
      </c>
      <c r="AH377" s="66" t="inlineStr">
        <is>
          <t>Intern</t>
        </is>
      </c>
      <c r="AI377" s="66" t="inlineStr">
        <is>
          <t>No</t>
        </is>
      </c>
      <c r="AJ377" s="66"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AK377" s="66" t="n"/>
      <c r="AL377" s="66" t="n"/>
      <c r="AM37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7" s="19"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AP377" s="19" t="n"/>
      <c r="AQ377" s="19" t="n"/>
    </row>
    <row r="378" ht="80" customHeight="1">
      <c r="A378" s="117" t="inlineStr">
        <is>
          <t>◂ Back</t>
        </is>
      </c>
      <c r="B378" s="17" t="inlineStr">
        <is>
          <t>Mapped</t>
        </is>
      </c>
      <c r="C378" s="59" t="inlineStr">
        <is>
          <t>iFile</t>
        </is>
      </c>
      <c r="D378" s="17" t="inlineStr">
        <is>
          <t>IRIS2459</t>
        </is>
      </c>
      <c r="E378" s="17" t="inlineStr">
        <is>
          <t>Viranchi Suresh Bhure</t>
        </is>
      </c>
      <c r="F378" s="17" t="inlineStr">
        <is>
          <t>Technology</t>
        </is>
      </c>
      <c r="G378" s="17" t="inlineStr">
        <is>
          <t>Software Engineer</t>
        </is>
      </c>
      <c r="H378" s="17" t="inlineStr">
        <is>
          <t>Employee</t>
        </is>
      </c>
      <c r="I378" s="17" t="inlineStr">
        <is>
          <t>Active</t>
        </is>
      </c>
      <c r="J378" s="118" t="n">
        <v>46027</v>
      </c>
      <c r="K378" s="17" t="inlineStr">
        <is>
          <t>Nikhil Nalawade</t>
        </is>
      </c>
      <c r="L378" s="17" t="inlineStr">
        <is>
          <t>Remote- Outside Mumbai</t>
        </is>
      </c>
      <c r="M378" s="67" t="inlineStr">
        <is>
          <t>2 years, 10 months, 0 days</t>
        </is>
      </c>
      <c r="N378" s="68" t="inlineStr">
        <is>
          <t>0 years, 7 months, 20 days</t>
        </is>
      </c>
      <c r="O378" s="68" t="inlineStr">
        <is>
          <t>3 years, 3 months, 15 days</t>
        </is>
      </c>
      <c r="P378" s="68" t="inlineStr">
        <is>
          <t>B.E</t>
        </is>
      </c>
      <c r="Q378" s="68" t="inlineStr">
        <is>
          <t>Java</t>
        </is>
      </c>
      <c r="R378" s="82" t="n">
        <v>20</v>
      </c>
      <c r="S378" s="83" t="n"/>
      <c r="T378" s="83" t="n"/>
      <c r="U378" s="83" t="n"/>
      <c r="V378" s="83" t="n"/>
      <c r="W378" s="83" t="n"/>
      <c r="X378" s="83" t="n"/>
      <c r="Y378" s="65" t="n">
        <v>3</v>
      </c>
      <c r="Z378" s="66" t="n">
        <v>3</v>
      </c>
      <c r="AA378" s="66" t="inlineStr">
        <is>
          <t>Medium</t>
        </is>
      </c>
      <c r="AB378" s="66" t="inlineStr">
        <is>
          <t>Emerging Talent</t>
        </is>
      </c>
      <c r="AC378" s="66" t="inlineStr">
        <is>
          <t>No</t>
        </is>
      </c>
      <c r="AD378" s="66" t="inlineStr">
        <is>
          <t>No</t>
        </is>
      </c>
      <c r="AE378" s="66" t="inlineStr">
        <is>
          <t>No</t>
        </is>
      </c>
      <c r="AF378" s="66" t="inlineStr">
        <is>
          <t>Not Yet</t>
        </is>
      </c>
      <c r="AG378" s="66" t="inlineStr">
        <is>
          <t>Pending</t>
        </is>
      </c>
      <c r="AH378" s="66" t="inlineStr">
        <is>
          <t>Software Engineer</t>
        </is>
      </c>
      <c r="AI378" s="66" t="inlineStr">
        <is>
          <t>No</t>
        </is>
      </c>
      <c r="AJ378" s="66"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AK378" s="66" t="n"/>
      <c r="AL378" s="66" t="n"/>
      <c r="AM378"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8"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8" s="19"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AP378" s="19" t="n"/>
      <c r="AQ378" s="19" t="n"/>
    </row>
    <row r="379" ht="80" customHeight="1">
      <c r="A379" s="117" t="inlineStr">
        <is>
          <t>◂ Back</t>
        </is>
      </c>
      <c r="B379" s="17" t="inlineStr">
        <is>
          <t>Mapped</t>
        </is>
      </c>
      <c r="C379" s="59" t="inlineStr">
        <is>
          <t>iFile</t>
        </is>
      </c>
      <c r="D379" s="17" t="inlineStr">
        <is>
          <t>IRIS2385</t>
        </is>
      </c>
      <c r="E379" s="17" t="inlineStr">
        <is>
          <t>Hemant Sakunde</t>
        </is>
      </c>
      <c r="F379" s="17" t="inlineStr">
        <is>
          <t>Technology</t>
        </is>
      </c>
      <c r="G379" s="17" t="inlineStr">
        <is>
          <t>Trainee Software Engineer</t>
        </is>
      </c>
      <c r="H379" s="17" t="inlineStr">
        <is>
          <t>Employee</t>
        </is>
      </c>
      <c r="I379" s="17" t="inlineStr">
        <is>
          <t>Active</t>
        </is>
      </c>
      <c r="J379" s="118" t="n">
        <v>45817</v>
      </c>
      <c r="K379" s="17" t="inlineStr">
        <is>
          <t>Nikhil Nalawade</t>
        </is>
      </c>
      <c r="L379" s="17" t="inlineStr">
        <is>
          <t>Work From Office - Turbhe</t>
        </is>
      </c>
      <c r="M379" s="67" t="inlineStr">
        <is>
          <t>0 years, 0 months, 00 days</t>
        </is>
      </c>
      <c r="N379" s="68" t="inlineStr">
        <is>
          <t>1 years, 2 months, 16 days</t>
        </is>
      </c>
      <c r="O379" s="68" t="inlineStr">
        <is>
          <t>1 years, 0 months, 11 days</t>
        </is>
      </c>
      <c r="P379" s="68" t="inlineStr">
        <is>
          <t>B.E</t>
        </is>
      </c>
      <c r="Q379" s="68" t="inlineStr">
        <is>
          <t>Java</t>
        </is>
      </c>
      <c r="R379" s="82" t="n">
        <v>20</v>
      </c>
      <c r="S379" s="83" t="n"/>
      <c r="T379" s="83" t="n"/>
      <c r="U379" s="83" t="n"/>
      <c r="V379" s="83" t="n"/>
      <c r="W379" s="83" t="n"/>
      <c r="X379" s="83" t="inlineStr">
        <is>
          <t>Complexity &amp; Expertise: A3: Covers UI, API development, DevOps, database management and deployment on a new product → moved up 1
Autonomy &amp; Decision: A2: Only prioritising bug fixes named → moved up 0.5
Accountability &amp; Impact: A2: Smooth client demos: consistent data, no bugs, timely deployment → moved up 0.5
Leadership &amp; Strategy: A1: None described → matches the start</t>
        </is>
      </c>
      <c r="Y379" s="65" t="n">
        <v>4</v>
      </c>
      <c r="Z379" s="66" t="n">
        <v>4</v>
      </c>
      <c r="AA379" s="66" t="inlineStr">
        <is>
          <t>High</t>
        </is>
      </c>
      <c r="AB379" s="66" t="inlineStr">
        <is>
          <t>Trusted Professional</t>
        </is>
      </c>
      <c r="AC379" s="66" t="inlineStr">
        <is>
          <t>No</t>
        </is>
      </c>
      <c r="AD379" s="66" t="inlineStr">
        <is>
          <t>No</t>
        </is>
      </c>
      <c r="AE379" s="66" t="inlineStr">
        <is>
          <t>No</t>
        </is>
      </c>
      <c r="AF379" s="66" t="inlineStr">
        <is>
          <t>Not Yet</t>
        </is>
      </c>
      <c r="AG379" s="66" t="inlineStr">
        <is>
          <t>Pending</t>
        </is>
      </c>
      <c r="AH379" s="66" t="inlineStr">
        <is>
          <t>Trainee Software Engineer</t>
        </is>
      </c>
      <c r="AI379" s="66" t="inlineStr">
        <is>
          <t>No</t>
        </is>
      </c>
      <c r="AJ379" s="66"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AK379" s="66" t="n"/>
      <c r="AL379" s="66" t="n"/>
      <c r="AM379"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79"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79" s="19"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AP379" s="19" t="n"/>
      <c r="AQ379" s="19" t="n"/>
    </row>
    <row r="380" ht="80" customHeight="1">
      <c r="A380" s="117" t="inlineStr">
        <is>
          <t>◂ Back</t>
        </is>
      </c>
      <c r="B380" s="17" t="inlineStr">
        <is>
          <t>Mapped</t>
        </is>
      </c>
      <c r="C380" s="59" t="inlineStr">
        <is>
          <t>iFile</t>
        </is>
      </c>
      <c r="D380" s="17" t="inlineStr">
        <is>
          <t>IRIS0929</t>
        </is>
      </c>
      <c r="E380" s="17" t="inlineStr">
        <is>
          <t>Sandeep Dwivedi</t>
        </is>
      </c>
      <c r="F380" s="17" t="inlineStr">
        <is>
          <t>Technology</t>
        </is>
      </c>
      <c r="G380" s="17" t="inlineStr">
        <is>
          <t>Project Manager</t>
        </is>
      </c>
      <c r="H380" s="17" t="inlineStr">
        <is>
          <t>Employee</t>
        </is>
      </c>
      <c r="I380" s="17" t="inlineStr">
        <is>
          <t>Active</t>
        </is>
      </c>
      <c r="J380" s="118" t="n">
        <v>40819</v>
      </c>
      <c r="K380" s="17" t="inlineStr">
        <is>
          <t>Pradip Dey</t>
        </is>
      </c>
      <c r="L380" s="17" t="inlineStr">
        <is>
          <t>Work From Office - Turbhe</t>
        </is>
      </c>
      <c r="M380" s="67" t="inlineStr">
        <is>
          <t>0 years, 0 months, 0 days</t>
        </is>
      </c>
      <c r="N380" s="68" t="inlineStr">
        <is>
          <t>14 years, 10 months, 22 days</t>
        </is>
      </c>
      <c r="O380" s="68" t="inlineStr">
        <is>
          <t>14 years, 8 months, 17 days</t>
        </is>
      </c>
      <c r="P380" s="68" t="inlineStr">
        <is>
          <t>MMS</t>
        </is>
      </c>
      <c r="Q380" s="68" t="inlineStr">
        <is>
          <t>Project Management</t>
        </is>
      </c>
      <c r="R380" s="82" t="n">
        <v>20</v>
      </c>
      <c r="S380" s="83" t="n"/>
      <c r="T380" s="83" t="n"/>
      <c r="U380" s="83" t="n"/>
      <c r="V380" s="83" t="n"/>
      <c r="W380" s="83" t="n"/>
      <c r="X380" s="83" t="inlineStr">
        <is>
          <t>Complexity &amp; Expertise: B1: Manages scope, timelines, risks and resources across client and cross-functional teams; generic wording → moved down 0.5
Autonomy &amp; Decision: B1: Prioritises work and tickets; no other decisions named → moved down 0.5
Accountability &amp; Impact: B2: Project delivery and commitments to management and clients → moved down 0.5
Leadership &amp; Strategy: B1: 4 direct reports; prioritises team's work; no leadership detail → moved down 0.5</t>
        </is>
      </c>
      <c r="Y380" s="65" t="inlineStr">
        <is>
          <t>Meets Expectations</t>
        </is>
      </c>
      <c r="Z380" s="66" t="n">
        <v>3</v>
      </c>
      <c r="AA380" s="66" t="inlineStr">
        <is>
          <t>Medium</t>
        </is>
      </c>
      <c r="AB380" s="66" t="inlineStr">
        <is>
          <t>Core Contributor</t>
        </is>
      </c>
      <c r="AC380" s="66" t="n"/>
      <c r="AD380" s="66" t="inlineStr">
        <is>
          <t>N</t>
        </is>
      </c>
      <c r="AE380" s="66" t="inlineStr">
        <is>
          <t>Y</t>
        </is>
      </c>
      <c r="AF380" s="66" t="n"/>
      <c r="AG380" s="119" t="n">
        <v>45931</v>
      </c>
      <c r="AH380" s="66" t="inlineStr">
        <is>
          <t>Project Manager</t>
        </is>
      </c>
      <c r="AI380" s="66" t="n"/>
      <c r="AJ380" s="66" t="inlineStr">
        <is>
          <t>SupTech Domain, Agile Scrum</t>
        </is>
      </c>
      <c r="AK380" s="66" t="n"/>
      <c r="AL380" s="66" t="n"/>
      <c r="AM380" s="18"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AN380" s="19" t="inlineStr">
        <is>
          <t>Operational support for the accounts - Kuwait CMA/BK, PFRDA, NRB
Process improvements
PMP completion
Digital way of working and measurement of metrics through the tools for the entire team</t>
        </is>
      </c>
      <c r="AO380" s="19" t="n"/>
      <c r="AP380" s="19" t="n"/>
      <c r="AQ380" s="19" t="inlineStr">
        <is>
          <t>IRIS Instant - MBRS</t>
        </is>
      </c>
    </row>
    <row r="381" ht="80" customHeight="1">
      <c r="A381" s="117" t="inlineStr">
        <is>
          <t>◂ Back</t>
        </is>
      </c>
      <c r="B381" s="17" t="inlineStr">
        <is>
          <t>Mapped</t>
        </is>
      </c>
      <c r="C381" s="59" t="inlineStr">
        <is>
          <t>iFile</t>
        </is>
      </c>
      <c r="D381" s="17" t="inlineStr">
        <is>
          <t>IRIS0320</t>
        </is>
      </c>
      <c r="E381" s="17" t="inlineStr">
        <is>
          <t>Ravikant Karmoju</t>
        </is>
      </c>
      <c r="F381" s="17" t="inlineStr">
        <is>
          <t>Technology</t>
        </is>
      </c>
      <c r="G381" s="17" t="inlineStr">
        <is>
          <t>Lead Software Engineer</t>
        </is>
      </c>
      <c r="H381" s="17" t="inlineStr">
        <is>
          <t>Employee</t>
        </is>
      </c>
      <c r="I381" s="17" t="inlineStr">
        <is>
          <t>Active</t>
        </is>
      </c>
      <c r="J381" s="118" t="n">
        <v>40287</v>
      </c>
      <c r="K381" s="17" t="inlineStr">
        <is>
          <t>Sandeep Dwivedi</t>
        </is>
      </c>
      <c r="L381" s="17" t="inlineStr">
        <is>
          <t>Remote - Mumbai</t>
        </is>
      </c>
      <c r="M381" s="67" t="inlineStr">
        <is>
          <t>2 years, 2 months, 0 days</t>
        </is>
      </c>
      <c r="N381" s="68" t="inlineStr">
        <is>
          <t>16 years, 4 months, 6 days</t>
        </is>
      </c>
      <c r="O381" s="68" t="inlineStr">
        <is>
          <t>18 years, 4 months, 1 days</t>
        </is>
      </c>
      <c r="P381" s="68" t="inlineStr">
        <is>
          <t>BCA</t>
        </is>
      </c>
      <c r="Q381" s="68" t="inlineStr">
        <is>
          <t>.NET MVC</t>
        </is>
      </c>
      <c r="R381" s="82" t="n">
        <v>19</v>
      </c>
      <c r="S381" s="83" t="n"/>
      <c r="T381" s="83" t="n"/>
      <c r="U381" s="83" t="n"/>
      <c r="V381" s="83" t="n"/>
      <c r="W381" s="83" t="n"/>
      <c r="X381" s="83" t="inlineStr">
        <is>
          <t>Complexity &amp; Expertise: B1: Technical solutions for customised iFile regulatory-reporting and BI deliveries; requirement analysis; client interaction → moved down 0.5
Autonomy &amp; Decision: B1: Decides technical solutions for the customised client delivery → moved down 0.5
Accountability &amp; Impact: B1: Delivery of customised solutions; tracks deliverables; manager cites FSA Oman IFRS 18 implementation → moved down 0.2
Leadership &amp; Strategy: A3: Lists 'manage team'; 1 direct report → moved down 0.5</t>
        </is>
      </c>
      <c r="Y381" s="65" t="n">
        <v>3</v>
      </c>
      <c r="Z381" s="66" t="n">
        <v>3</v>
      </c>
      <c r="AA381" s="66" t="inlineStr">
        <is>
          <t>High</t>
        </is>
      </c>
      <c r="AB381" s="66" t="inlineStr">
        <is>
          <t>Trusted Professional</t>
        </is>
      </c>
      <c r="AC381" s="66" t="inlineStr">
        <is>
          <t>No</t>
        </is>
      </c>
      <c r="AD381" s="66" t="inlineStr">
        <is>
          <t>No</t>
        </is>
      </c>
      <c r="AE381" s="66" t="inlineStr">
        <is>
          <t>Yes</t>
        </is>
      </c>
      <c r="AF381" s="66" t="inlineStr">
        <is>
          <t>Yet to identify</t>
        </is>
      </c>
      <c r="AG381" s="119" t="n">
        <v>46205</v>
      </c>
      <c r="AH381" s="66" t="inlineStr">
        <is>
          <t>Lead Software Engineer</t>
        </is>
      </c>
      <c r="AI381" s="66" t="n"/>
      <c r="AJ381" s="66" t="inlineStr">
        <is>
          <t>Advanced System Architecture, Cloud Technologies · Azure, AI &amp; Automation, Performance Optimization, Secure Coding</t>
        </is>
      </c>
      <c r="AK381" s="66" t="inlineStr">
        <is>
          <t>Technical Leadership, Solution Architecture, Stakeholder Management, Team Mentoring</t>
        </is>
      </c>
      <c r="AL381" s="66" t="n"/>
      <c r="AM381" s="18"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AN381" s="19"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AO381" s="19"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AP381" s="19" t="n"/>
      <c r="AQ381" s="19" t="n"/>
    </row>
    <row r="382" ht="80" customHeight="1">
      <c r="A382" s="117" t="inlineStr">
        <is>
          <t>◂ Back</t>
        </is>
      </c>
      <c r="B382" s="17" t="inlineStr">
        <is>
          <t>Mapped</t>
        </is>
      </c>
      <c r="C382" s="59" t="inlineStr">
        <is>
          <t>iFile</t>
        </is>
      </c>
      <c r="D382" s="17" t="inlineStr">
        <is>
          <t>IRIS1876</t>
        </is>
      </c>
      <c r="E382" s="17" t="inlineStr">
        <is>
          <t>Chaitanya Vadagabhaktula</t>
        </is>
      </c>
      <c r="F382" s="17" t="inlineStr">
        <is>
          <t>Technology</t>
        </is>
      </c>
      <c r="G382" s="17" t="inlineStr">
        <is>
          <t>Senior Software Engineer</t>
        </is>
      </c>
      <c r="H382" s="17" t="inlineStr">
        <is>
          <t>Employee</t>
        </is>
      </c>
      <c r="I382" s="17" t="inlineStr">
        <is>
          <t>Active</t>
        </is>
      </c>
      <c r="J382" s="118" t="n">
        <v>44116</v>
      </c>
      <c r="K382" s="17" t="inlineStr">
        <is>
          <t>Ravikant Karmoju</t>
        </is>
      </c>
      <c r="L382" s="17" t="inlineStr">
        <is>
          <t>Work From Office - Turbhe</t>
        </is>
      </c>
      <c r="M382" s="67" t="inlineStr">
        <is>
          <t>3 years, 0 months, 0 days</t>
        </is>
      </c>
      <c r="N382" s="68" t="inlineStr">
        <is>
          <t>5 years, 10 months, 13 days</t>
        </is>
      </c>
      <c r="O382" s="68" t="inlineStr">
        <is>
          <t>8 years, 8 months, 8 days</t>
        </is>
      </c>
      <c r="P382" s="68" t="inlineStr">
        <is>
          <t>B.Tech</t>
        </is>
      </c>
      <c r="Q382" s="68" t="inlineStr">
        <is>
          <t>SQL</t>
        </is>
      </c>
      <c r="R382" s="82" t="n">
        <v>20</v>
      </c>
      <c r="S382" s="83" t="n"/>
      <c r="T382" s="83" t="n"/>
      <c r="U382" s="83" t="n"/>
      <c r="V382" s="83" t="n"/>
      <c r="W382" s="83" t="n"/>
      <c r="X382" s="83" t="inlineStr">
        <is>
          <t>Complexity &amp; Expertise: B1: Builds ETL pipelines, BI products and React apps with AI analytics, spanning data and application layers → moved up 0.5
Autonomy &amp; Decision: A3: Makes the technical decisions on own solutions → matches the start
Accountability &amp; Impact: A3: own survey / KRA answers · summarised by the rater; not quoted → matches the start
Leadership &amp; Strategy: A2: No guiding described in survey; KRA mentions coordinating a team on IFRS 18 → matches the start</t>
        </is>
      </c>
      <c r="Y382" s="65" t="n">
        <v>3</v>
      </c>
      <c r="Z382" s="66" t="n">
        <v>3</v>
      </c>
      <c r="AA382" s="66" t="inlineStr">
        <is>
          <t>Medium</t>
        </is>
      </c>
      <c r="AB382" s="66" t="inlineStr">
        <is>
          <t>Core Contributor</t>
        </is>
      </c>
      <c r="AC382" s="66" t="inlineStr">
        <is>
          <t>No</t>
        </is>
      </c>
      <c r="AD382" s="66" t="inlineStr">
        <is>
          <t>No</t>
        </is>
      </c>
      <c r="AE382" s="66" t="inlineStr">
        <is>
          <t>No</t>
        </is>
      </c>
      <c r="AF382" s="66" t="n"/>
      <c r="AG382" s="66" t="n"/>
      <c r="AH382" s="66" t="inlineStr">
        <is>
          <t>Senior Software Engineer</t>
        </is>
      </c>
      <c r="AI382" s="66" t="n"/>
      <c r="AJ382" s="66" t="inlineStr">
        <is>
          <t>Advanced System Architecture, Cloud Technologies · Azure, AI &amp; Automation, Performance Optimization, Secure Coding</t>
        </is>
      </c>
      <c r="AK382" s="66" t="inlineStr">
        <is>
          <t>Technical Leadership, Solution Architecture, Stakeholder Management, Team Mentoring</t>
        </is>
      </c>
      <c r="AL382" s="66" t="n"/>
      <c r="AM382" s="18"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AN382" s="19"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AO382" s="19"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AP382" s="19" t="n"/>
      <c r="AQ382" s="19" t="n"/>
    </row>
    <row r="383" ht="80" customHeight="1">
      <c r="A383" s="117" t="inlineStr">
        <is>
          <t>◂ Back</t>
        </is>
      </c>
      <c r="B383" s="17" t="inlineStr">
        <is>
          <t>Mapped</t>
        </is>
      </c>
      <c r="C383" s="59" t="inlineStr">
        <is>
          <t>iFile</t>
        </is>
      </c>
      <c r="D383" s="17" t="inlineStr">
        <is>
          <t>IRIS2215</t>
        </is>
      </c>
      <c r="E383" s="17" t="inlineStr">
        <is>
          <t>Shiveshdhar Dubey</t>
        </is>
      </c>
      <c r="F383" s="17" t="inlineStr">
        <is>
          <t>Technology</t>
        </is>
      </c>
      <c r="G383" s="17" t="inlineStr">
        <is>
          <t>Principal Software Engineer</t>
        </is>
      </c>
      <c r="H383" s="17" t="inlineStr">
        <is>
          <t>Employee</t>
        </is>
      </c>
      <c r="I383" s="17" t="inlineStr">
        <is>
          <t>Active</t>
        </is>
      </c>
      <c r="J383" s="118" t="n">
        <v>45278</v>
      </c>
      <c r="K383" s="17" t="inlineStr">
        <is>
          <t>Sandeep Dwivedi</t>
        </is>
      </c>
      <c r="L383" s="17" t="inlineStr">
        <is>
          <t>Remote - Mumbai</t>
        </is>
      </c>
      <c r="M383" s="67" t="inlineStr">
        <is>
          <t>8 years, 0 months, 0 days</t>
        </is>
      </c>
      <c r="N383" s="68" t="inlineStr">
        <is>
          <t>2 years, 8 months, 7 days</t>
        </is>
      </c>
      <c r="O383" s="68" t="inlineStr">
        <is>
          <t>10 years, 6 months, 2 days</t>
        </is>
      </c>
      <c r="P383" s="68" t="inlineStr">
        <is>
          <t>B.E</t>
        </is>
      </c>
      <c r="Q383" s="68" t="inlineStr">
        <is>
          <t>.NET MVC</t>
        </is>
      </c>
      <c r="R383" s="82" t="n">
        <v>20</v>
      </c>
      <c r="S383" s="83" t="n"/>
      <c r="T383" s="83" t="n"/>
      <c r="U383" s="83" t="n"/>
      <c r="V383" s="83" t="n"/>
      <c r="W383" s="83" t="n"/>
      <c r="X383" s="83" t="inlineStr">
        <is>
          <t>Complexity &amp; Expertise: B1: Finalises software approach for CMA Kuwait-Boursa disclosure integration; technical calls with client; AI integration → moved down 1
Autonomy &amp; Decision: B1: Decides technical approach for the project team; makes technical calls with client → moved down 1
Accountability &amp; Impact: B1: Timelines and functionality of the dev team's deliverables; integration failure blocks filings → moved down 0.5
Leadership &amp; Strategy: B1: Leads the project's software development team; 3 direct reports → moved down 1</t>
        </is>
      </c>
      <c r="Y383" s="65" t="n">
        <v>3</v>
      </c>
      <c r="Z383" s="66" t="n">
        <v>3</v>
      </c>
      <c r="AA383" s="66" t="inlineStr">
        <is>
          <t>Medium</t>
        </is>
      </c>
      <c r="AB383" s="66" t="inlineStr">
        <is>
          <t>Reliable Specialist</t>
        </is>
      </c>
      <c r="AC383" s="66" t="inlineStr">
        <is>
          <t>No</t>
        </is>
      </c>
      <c r="AD383" s="66" t="inlineStr">
        <is>
          <t>No</t>
        </is>
      </c>
      <c r="AE383" s="66" t="inlineStr">
        <is>
          <t>No</t>
        </is>
      </c>
      <c r="AF383" s="66" t="inlineStr">
        <is>
          <t>Yet to be identified</t>
        </is>
      </c>
      <c r="AG383" s="119" t="n">
        <v>46203</v>
      </c>
      <c r="AH383" s="66" t="inlineStr">
        <is>
          <t>Principal Software Engineer</t>
        </is>
      </c>
      <c r="AI383" s="66" t="inlineStr">
        <is>
          <t>Carries manager responsibility on a non-lead title – align title/grade to people-management scope</t>
        </is>
      </c>
      <c r="AJ383" s="66" t="inlineStr">
        <is>
          <t>Advanced System Architecture, Cloud Technologies · Azure, AI &amp; Automation, Performance Optimization, Secure Coding</t>
        </is>
      </c>
      <c r="AK383" s="66" t="inlineStr">
        <is>
          <t>Technical Leadership, Solution Architecture, Stakeholder Management, Team Mentoring</t>
        </is>
      </c>
      <c r="AL383" s="66" t="n"/>
      <c r="AM383" s="18"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AN383" s="19" t="inlineStr">
        <is>
          <t>1.Ensure Seamless CMA–CIP Document Synchronization &amp; Production Stability.
2.Automate &amp; Strengthen Monitoring, Alerting and Reconciliation Processes.
3.Develop Team Capability for Independent Production Support.</t>
        </is>
      </c>
      <c r="AO383" s="19"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AP383" s="19" t="n"/>
      <c r="AQ383" s="19" t="n"/>
    </row>
    <row r="384" ht="80" customHeight="1">
      <c r="A384" s="117" t="inlineStr">
        <is>
          <t>◂ Back</t>
        </is>
      </c>
      <c r="B384" s="17" t="inlineStr">
        <is>
          <t>Mapped</t>
        </is>
      </c>
      <c r="C384" s="59" t="inlineStr">
        <is>
          <t>iFile</t>
        </is>
      </c>
      <c r="D384" s="17" t="inlineStr">
        <is>
          <t>IRIS2083</t>
        </is>
      </c>
      <c r="E384" s="17" t="inlineStr">
        <is>
          <t>Anilkumar Aarumughan</t>
        </is>
      </c>
      <c r="F384" s="17" t="inlineStr">
        <is>
          <t>Technology</t>
        </is>
      </c>
      <c r="G384" s="17" t="inlineStr">
        <is>
          <t>Senior Software Engineer</t>
        </is>
      </c>
      <c r="H384" s="17" t="inlineStr">
        <is>
          <t>Employee</t>
        </is>
      </c>
      <c r="I384" s="17" t="inlineStr">
        <is>
          <t>Active</t>
        </is>
      </c>
      <c r="J384" s="118" t="n">
        <v>44900</v>
      </c>
      <c r="K384" s="17" t="inlineStr">
        <is>
          <t>Shiveshdhar Dubey</t>
        </is>
      </c>
      <c r="L384" s="17" t="inlineStr">
        <is>
          <t>Remote- Outside Mumbai</t>
        </is>
      </c>
      <c r="M384" s="67" t="inlineStr">
        <is>
          <t>10 years, 1 months, 0 days</t>
        </is>
      </c>
      <c r="N384" s="68" t="inlineStr">
        <is>
          <t>3 years, 8 months, 20 days</t>
        </is>
      </c>
      <c r="O384" s="68" t="inlineStr">
        <is>
          <t>13 years, 7 months, 15 days</t>
        </is>
      </c>
      <c r="P384" s="68" t="inlineStr">
        <is>
          <t>MSC</t>
        </is>
      </c>
      <c r="Q384" s="68" t="inlineStr">
        <is>
          <t>.NET MVC</t>
        </is>
      </c>
      <c r="R384" s="82" t="n">
        <v>20</v>
      </c>
      <c r="S384" s="83" t="n"/>
      <c r="T384" s="83" t="n"/>
      <c r="U384" s="83" t="n"/>
      <c r="V384" s="83" t="n"/>
      <c r="W384" s="83" t="n"/>
      <c r="X384" s="83" t="n"/>
      <c r="Y384" s="65" t="n">
        <v>3</v>
      </c>
      <c r="Z384" s="66" t="n">
        <v>3</v>
      </c>
      <c r="AA384" s="66" t="inlineStr">
        <is>
          <t>Medium</t>
        </is>
      </c>
      <c r="AB384" s="66" t="inlineStr">
        <is>
          <t>Reliable Specialist</t>
        </is>
      </c>
      <c r="AC384" s="66" t="inlineStr">
        <is>
          <t>No</t>
        </is>
      </c>
      <c r="AD384" s="66" t="inlineStr">
        <is>
          <t>No</t>
        </is>
      </c>
      <c r="AE384" s="66" t="inlineStr">
        <is>
          <t>No</t>
        </is>
      </c>
      <c r="AF384" s="66" t="inlineStr">
        <is>
          <t>Yet to identified</t>
        </is>
      </c>
      <c r="AG384" s="119" t="n">
        <v>46203</v>
      </c>
      <c r="AH384" s="66" t="inlineStr">
        <is>
          <t>Senior Software Engineer</t>
        </is>
      </c>
      <c r="AI384" s="66" t="inlineStr">
        <is>
          <t>No</t>
        </is>
      </c>
      <c r="AJ384" s="66" t="inlineStr">
        <is>
          <t>Advanced System Architecture, Cloud Technologies · Azure, AI &amp; Automation, Performance Optimization, Secure Coding</t>
        </is>
      </c>
      <c r="AK384" s="66" t="inlineStr">
        <is>
          <t>Technical Leadership, Solution Architecture, Stakeholder Management, Team Mentoring</t>
        </is>
      </c>
      <c r="AL384" s="66" t="n"/>
      <c r="AM384" s="18"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AN384" s="19"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AO384" s="19"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AP384" s="19" t="n"/>
      <c r="AQ384" s="19" t="n"/>
    </row>
    <row r="385" ht="80" customHeight="1">
      <c r="A385" s="117" t="inlineStr">
        <is>
          <t>◂ Back</t>
        </is>
      </c>
      <c r="B385" s="17" t="inlineStr">
        <is>
          <t>Mapped</t>
        </is>
      </c>
      <c r="C385" s="59" t="inlineStr">
        <is>
          <t>iFile</t>
        </is>
      </c>
      <c r="D385" s="17" t="inlineStr">
        <is>
          <t>IRIS2033</t>
        </is>
      </c>
      <c r="E385" s="17" t="inlineStr">
        <is>
          <t>Amol Pawar</t>
        </is>
      </c>
      <c r="F385" s="17" t="inlineStr">
        <is>
          <t>Technology</t>
        </is>
      </c>
      <c r="G385" s="17" t="inlineStr">
        <is>
          <t>Software Engineer</t>
        </is>
      </c>
      <c r="H385" s="17" t="inlineStr">
        <is>
          <t>Employee</t>
        </is>
      </c>
      <c r="I385" s="17" t="inlineStr">
        <is>
          <t>Active</t>
        </is>
      </c>
      <c r="J385" s="118" t="n">
        <v>44743</v>
      </c>
      <c r="K385" s="17" t="inlineStr">
        <is>
          <t>Shiveshdhar Dubey</t>
        </is>
      </c>
      <c r="L385" s="17" t="inlineStr">
        <is>
          <t>Remote- Outside Mumbai</t>
        </is>
      </c>
      <c r="M385" s="67" t="inlineStr">
        <is>
          <t>0 years, 0 months, 0 days</t>
        </is>
      </c>
      <c r="N385" s="68" t="inlineStr">
        <is>
          <t>4 years, 1 months, 24 days</t>
        </is>
      </c>
      <c r="O385" s="68" t="inlineStr">
        <is>
          <t>3 years, 11 months, 19 days</t>
        </is>
      </c>
      <c r="P385" s="68" t="inlineStr">
        <is>
          <t>B.E</t>
        </is>
      </c>
      <c r="Q385" s="68" t="inlineStr">
        <is>
          <t>.NET MVC</t>
        </is>
      </c>
      <c r="R385" s="82" t="n">
        <v>20</v>
      </c>
      <c r="S385" s="83" t="n"/>
      <c r="T385" s="83" t="n"/>
      <c r="U385" s="83" t="n"/>
      <c r="V385" s="83" t="n"/>
      <c r="W385" s="83" t="n"/>
      <c r="X385" s="83" t="inlineStr">
        <is>
          <t>Complexity &amp; Expertise: A3: APIs, application and database work, deployment and production support for regulatory XBRL customers → moved up 0.5
Autonomy &amp; Decision: A3: Makes technical decisions and fixes on assigned work without approval; major changes need approval → moved up 0.5
Accountability &amp; Impact: A3: Assigned features, APIs, database changes and production support with direct customer impact → moved up 0.5
Leadership &amp; Strategy: A1: No guidance of others described → matches the start</t>
        </is>
      </c>
      <c r="Y385" s="65" t="n">
        <v>3</v>
      </c>
      <c r="Z385" s="66" t="n">
        <v>4</v>
      </c>
      <c r="AA385" s="66" t="inlineStr">
        <is>
          <t>High</t>
        </is>
      </c>
      <c r="AB385" s="66" t="inlineStr">
        <is>
          <t>Trusted Professional</t>
        </is>
      </c>
      <c r="AC385" s="66" t="inlineStr">
        <is>
          <t>No</t>
        </is>
      </c>
      <c r="AD385" s="66" t="inlineStr">
        <is>
          <t>No</t>
        </is>
      </c>
      <c r="AE385" s="66" t="inlineStr">
        <is>
          <t>No</t>
        </is>
      </c>
      <c r="AF385" s="66" t="inlineStr">
        <is>
          <t>Yet to be identified</t>
        </is>
      </c>
      <c r="AG385" s="119" t="n">
        <v>46188</v>
      </c>
      <c r="AH385" s="66" t="inlineStr">
        <is>
          <t>Software Engineer</t>
        </is>
      </c>
      <c r="AI385" s="66" t="inlineStr">
        <is>
          <t>No</t>
        </is>
      </c>
      <c r="AJ385" s="66" t="inlineStr">
        <is>
          <t>Advanced System Architecture, Cloud Technologies · Azure, AI &amp; Automation, Performance Optimization, Secure Coding</t>
        </is>
      </c>
      <c r="AK385" s="66" t="inlineStr">
        <is>
          <t>Technical Leadership, Solution Architecture, Stakeholder Management, Team Mentoring</t>
        </is>
      </c>
      <c r="AL385" s="66" t="n"/>
      <c r="AM385" s="18"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AN385" s="19"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AO385" s="19"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AP385" s="19" t="n"/>
      <c r="AQ385" s="19" t="n"/>
    </row>
    <row r="386" ht="80" customHeight="1">
      <c r="A386" s="117" t="inlineStr">
        <is>
          <t>◂ Back</t>
        </is>
      </c>
      <c r="B386" s="17" t="inlineStr">
        <is>
          <t>Mapped</t>
        </is>
      </c>
      <c r="C386" s="59" t="inlineStr">
        <is>
          <t>iFile</t>
        </is>
      </c>
      <c r="D386" s="17" t="inlineStr">
        <is>
          <t>IRIS2253</t>
        </is>
      </c>
      <c r="E386" s="17" t="inlineStr">
        <is>
          <t>Harshal Wadode</t>
        </is>
      </c>
      <c r="F386" s="17" t="inlineStr">
        <is>
          <t>Technology</t>
        </is>
      </c>
      <c r="G386" s="17" t="inlineStr">
        <is>
          <t>Software Engineer</t>
        </is>
      </c>
      <c r="H386" s="17" t="inlineStr">
        <is>
          <t>Employee</t>
        </is>
      </c>
      <c r="I386" s="17" t="inlineStr">
        <is>
          <t>Active</t>
        </is>
      </c>
      <c r="J386" s="118" t="n">
        <v>45446</v>
      </c>
      <c r="K386" s="17" t="inlineStr">
        <is>
          <t>Shiveshdhar Dubey</t>
        </is>
      </c>
      <c r="L386" s="17" t="inlineStr">
        <is>
          <t>Work From Office - Turbhe</t>
        </is>
      </c>
      <c r="M386" s="67" t="inlineStr">
        <is>
          <t>0 years, 0 months, 0 days</t>
        </is>
      </c>
      <c r="N386" s="68" t="inlineStr">
        <is>
          <t>2 years, 2 months, 22 days</t>
        </is>
      </c>
      <c r="O386" s="68" t="inlineStr">
        <is>
          <t>2 years, 0 months, 17 days</t>
        </is>
      </c>
      <c r="P386" s="68" t="inlineStr">
        <is>
          <t>B.E</t>
        </is>
      </c>
      <c r="Q386" s="68" t="inlineStr">
        <is>
          <t>.NET MVC</t>
        </is>
      </c>
      <c r="R386" s="82" t="n">
        <v>20</v>
      </c>
      <c r="S386" s="83" t="n"/>
      <c r="T386" s="83" t="n"/>
      <c r="U386" s="83" t="n"/>
      <c r="V386" s="83" t="n"/>
      <c r="W386" s="83" t="n"/>
      <c r="X386" s="83" t="n"/>
      <c r="Y386" s="65" t="n">
        <v>3</v>
      </c>
      <c r="Z386" s="66" t="n">
        <v>3</v>
      </c>
      <c r="AA386" s="66" t="inlineStr">
        <is>
          <t>Medium</t>
        </is>
      </c>
      <c r="AB386" s="66" t="inlineStr">
        <is>
          <t>Emerging Talent</t>
        </is>
      </c>
      <c r="AC386" s="66" t="inlineStr">
        <is>
          <t>No</t>
        </is>
      </c>
      <c r="AD386" s="66" t="inlineStr">
        <is>
          <t>No</t>
        </is>
      </c>
      <c r="AE386" s="66" t="inlineStr">
        <is>
          <t>No</t>
        </is>
      </c>
      <c r="AF386" s="66" t="inlineStr">
        <is>
          <t>No</t>
        </is>
      </c>
      <c r="AG386" s="119" t="n">
        <v>46203</v>
      </c>
      <c r="AH386" s="66" t="inlineStr">
        <is>
          <t>Software Engineer</t>
        </is>
      </c>
      <c r="AI386" s="66" t="inlineStr">
        <is>
          <t>Currently not required. We can track him for another year befire deciding to upgrade the role</t>
        </is>
      </c>
      <c r="AJ386" s="66" t="inlineStr">
        <is>
          <t>Advanced .NET MVC; secure coding &amp; code-quality practices, Product Knowledge, Business Domain Understanding,</t>
        </is>
      </c>
      <c r="AK386" s="66" t="inlineStr">
        <is>
          <t>Solution Designing and Mentoring skills</t>
        </is>
      </c>
      <c r="AL386" s="66" t="n"/>
      <c r="AM386" s="18"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AN386" s="19"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AO386" s="19"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AP386" s="19" t="n"/>
      <c r="AQ386" s="19" t="n"/>
    </row>
    <row r="387" ht="80" customHeight="1">
      <c r="A387" s="117" t="inlineStr">
        <is>
          <t>◂ Back</t>
        </is>
      </c>
      <c r="B387" s="17" t="inlineStr">
        <is>
          <t>Mapped</t>
        </is>
      </c>
      <c r="C387" s="59" t="inlineStr">
        <is>
          <t>iFile</t>
        </is>
      </c>
      <c r="D387" s="17" t="inlineStr">
        <is>
          <t>IRIS2097</t>
        </is>
      </c>
      <c r="E387" s="17" t="inlineStr">
        <is>
          <t>Angitha A</t>
        </is>
      </c>
      <c r="F387" s="17" t="inlineStr">
        <is>
          <t>Technology</t>
        </is>
      </c>
      <c r="G387" s="17" t="inlineStr">
        <is>
          <t>Business Analyst</t>
        </is>
      </c>
      <c r="H387" s="17" t="inlineStr">
        <is>
          <t>Employee</t>
        </is>
      </c>
      <c r="I387" s="17" t="inlineStr">
        <is>
          <t>Active</t>
        </is>
      </c>
      <c r="J387" s="118" t="n">
        <v>44963</v>
      </c>
      <c r="K387" s="17" t="inlineStr">
        <is>
          <t>Sandeep Dwivedi</t>
        </is>
      </c>
      <c r="L387" s="17" t="inlineStr">
        <is>
          <t>Remote- Outside Mumbai</t>
        </is>
      </c>
      <c r="M387" s="67" t="inlineStr">
        <is>
          <t>4 years, 6 months, 0 days</t>
        </is>
      </c>
      <c r="N387" s="68" t="inlineStr">
        <is>
          <t>3 years, 6 months, 19 days</t>
        </is>
      </c>
      <c r="O387" s="68" t="inlineStr">
        <is>
          <t>7 years, 10 months, 14 days</t>
        </is>
      </c>
      <c r="P387" s="68" t="inlineStr">
        <is>
          <t>MBA</t>
        </is>
      </c>
      <c r="Q387" s="68" t="inlineStr">
        <is>
          <t>Business Analysis</t>
        </is>
      </c>
      <c r="R387" s="82" t="n">
        <v>20</v>
      </c>
      <c r="S387" s="83" t="n"/>
      <c r="T387" s="83" t="n"/>
      <c r="U387" s="83" t="n"/>
      <c r="V387" s="83" t="n"/>
      <c r="W387" s="83" t="n"/>
      <c r="X387" s="83" t="n"/>
      <c r="Y387" s="65" t="n">
        <v>4</v>
      </c>
      <c r="Z387" s="66" t="n">
        <v>4</v>
      </c>
      <c r="AA387" s="66" t="inlineStr">
        <is>
          <t>High</t>
        </is>
      </c>
      <c r="AB387" s="66" t="inlineStr">
        <is>
          <t>Trusted Professional</t>
        </is>
      </c>
      <c r="AC387" s="66" t="inlineStr">
        <is>
          <t>No</t>
        </is>
      </c>
      <c r="AD387" s="66" t="inlineStr">
        <is>
          <t>No</t>
        </is>
      </c>
      <c r="AE387" s="66" t="inlineStr">
        <is>
          <t>No</t>
        </is>
      </c>
      <c r="AF387" s="66" t="inlineStr">
        <is>
          <t>Yet to be identified</t>
        </is>
      </c>
      <c r="AG387" s="119" t="n">
        <v>46205</v>
      </c>
      <c r="AH387" s="66" t="inlineStr">
        <is>
          <t>Senior Business Analyst · review – experience supports senior band</t>
        </is>
      </c>
      <c r="AI387" s="66" t="inlineStr">
        <is>
          <t>Yes</t>
        </is>
      </c>
      <c r="AJ387" s="66" t="inlineStr">
        <is>
          <t>Advanced Project Management, Risk Management, Stakeholder Management, Agile/Scrum Practices, Business Analysis Techniques</t>
        </is>
      </c>
      <c r="AK387" s="66" t="inlineStr">
        <is>
          <t>Program Management, Leadership &amp; People Management, Strategic Planning, Client Relationship Management</t>
        </is>
      </c>
      <c r="AL387" s="66" t="n"/>
      <c r="AM387" s="18"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AN387" s="19"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AO387" s="19"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AP387" s="19" t="n"/>
      <c r="AQ387" s="19" t="n"/>
    </row>
    <row r="388" ht="80" customHeight="1">
      <c r="A388" s="117" t="inlineStr">
        <is>
          <t>◂ Back</t>
        </is>
      </c>
      <c r="B388" s="17" t="inlineStr">
        <is>
          <t>Mapped</t>
        </is>
      </c>
      <c r="C388" s="59" t="inlineStr">
        <is>
          <t>iFile</t>
        </is>
      </c>
      <c r="D388" s="17" t="inlineStr">
        <is>
          <t>IRIS1929</t>
        </is>
      </c>
      <c r="E388" s="17" t="inlineStr">
        <is>
          <t>Ankita Karale</t>
        </is>
      </c>
      <c r="F388" s="17" t="inlineStr">
        <is>
          <t>Technology</t>
        </is>
      </c>
      <c r="G388" s="17" t="inlineStr">
        <is>
          <t>Business Analyst</t>
        </is>
      </c>
      <c r="H388" s="17" t="inlineStr">
        <is>
          <t>Employee</t>
        </is>
      </c>
      <c r="I388" s="17" t="inlineStr">
        <is>
          <t>Active</t>
        </is>
      </c>
      <c r="J388" s="118" t="n">
        <v>44382</v>
      </c>
      <c r="K388" s="17" t="inlineStr">
        <is>
          <t>Sandeep Dwivedi</t>
        </is>
      </c>
      <c r="L388" s="17" t="inlineStr">
        <is>
          <t>Remote - Mumbai</t>
        </is>
      </c>
      <c r="M388" s="67" t="inlineStr">
        <is>
          <t>2 years, 0 months, 0 days</t>
        </is>
      </c>
      <c r="N388" s="68" t="inlineStr">
        <is>
          <t>5 years, 1 months, 20 days</t>
        </is>
      </c>
      <c r="O388" s="68" t="inlineStr">
        <is>
          <t>6 years, 11 months, 15 days</t>
        </is>
      </c>
      <c r="P388" s="68" t="inlineStr">
        <is>
          <t>B.E</t>
        </is>
      </c>
      <c r="Q388" s="68" t="inlineStr">
        <is>
          <t>Business Analysis</t>
        </is>
      </c>
      <c r="R388" s="82" t="n">
        <v>20</v>
      </c>
      <c r="S388" s="83" t="n"/>
      <c r="T388" s="83" t="n"/>
      <c r="U388" s="83" t="n"/>
      <c r="V388" s="83" t="n"/>
      <c r="W388" s="83" t="n"/>
      <c r="X388" s="83" t="inlineStr">
        <is>
          <t>Complexity &amp; Expertise: A2: own survey / KRA answers · summarised by the rater; not quoted → moved down 0.5
Autonomy &amp; Decision: A2: Decides only prioritising of tasks → moved down 0.5
Accountability &amp; Impact: A2: Accountable for requirement documents and user stories → moved down 0.5
Leadership &amp; Strategy: A2: Survey silent; manager note expects functional guidance to team members → matches the start</t>
        </is>
      </c>
      <c r="Y388" s="65" t="n">
        <v>3</v>
      </c>
      <c r="Z388" s="66" t="n">
        <v>1</v>
      </c>
      <c r="AA388" s="66" t="inlineStr">
        <is>
          <t>Low</t>
        </is>
      </c>
      <c r="AB388" s="66" t="inlineStr">
        <is>
          <t>Reliable Specialist</t>
        </is>
      </c>
      <c r="AC388" s="66" t="inlineStr">
        <is>
          <t>N</t>
        </is>
      </c>
      <c r="AD388" s="66" t="inlineStr">
        <is>
          <t>N</t>
        </is>
      </c>
      <c r="AE388" s="66" t="inlineStr">
        <is>
          <t>N</t>
        </is>
      </c>
      <c r="AF388" s="66" t="inlineStr">
        <is>
          <t>No successor formally identified</t>
        </is>
      </c>
      <c r="AG388" s="66" t="inlineStr">
        <is>
          <t>Pending – to be scheduled</t>
        </is>
      </c>
      <c r="AH388" s="66" t="inlineStr">
        <is>
          <t>Business Analyst</t>
        </is>
      </c>
      <c r="AI388" s="66" t="inlineStr">
        <is>
          <t>No – designation matches current scope.</t>
        </is>
      </c>
      <c r="AJ388" s="66" t="inlineStr">
        <is>
          <t>Requirement engineering &amp; BRD writing; Agile/Scrum; domain · RegTech/XBRL knowledge; stakeholder management; Product knowledge</t>
        </is>
      </c>
      <c r="AK388" s="66" t="n"/>
      <c r="AL388" s="66" t="n"/>
      <c r="AM388" s="18"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AN388" s="19" t="inlineStr">
        <is>
          <t>Q1: Deliver &gt;=95% of assigned BRDs/FSDs approved with &lt;=1 revision cycle
Q1: Ensure &gt;=90% on-time delivery of BA deliverables
Q1: Achieve &gt;=4.2/5 stakeholder satisfaction on requirement clarity
Q1: Own at least 1 complex requirement area end-to-end</t>
        </is>
      </c>
      <c r="AO388" s="19"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AP388" s="19" t="n"/>
      <c r="AQ388" s="19" t="inlineStr">
        <is>
          <t>Just resumed after the maternity leave.</t>
        </is>
      </c>
    </row>
    <row r="389" ht="80" customHeight="1">
      <c r="A389" s="117" t="inlineStr">
        <is>
          <t>◂ Back</t>
        </is>
      </c>
      <c r="B389" s="17" t="inlineStr">
        <is>
          <t>Mapped</t>
        </is>
      </c>
      <c r="C389" s="59" t="inlineStr">
        <is>
          <t>iFile</t>
        </is>
      </c>
      <c r="D389" s="17" t="inlineStr">
        <is>
          <t>IRIS2176</t>
        </is>
      </c>
      <c r="E389" s="17" t="inlineStr">
        <is>
          <t>Saurabh Kadam</t>
        </is>
      </c>
      <c r="F389" s="17" t="inlineStr">
        <is>
          <t>Technology</t>
        </is>
      </c>
      <c r="G389" s="17" t="inlineStr">
        <is>
          <t>Program Manager</t>
        </is>
      </c>
      <c r="H389" s="17" t="inlineStr">
        <is>
          <t>Employee</t>
        </is>
      </c>
      <c r="I389" s="17" t="inlineStr">
        <is>
          <t>Active</t>
        </is>
      </c>
      <c r="J389" s="118" t="n">
        <v>45162</v>
      </c>
      <c r="K389" s="17" t="inlineStr">
        <is>
          <t>Pradip Dey</t>
        </is>
      </c>
      <c r="L389" s="17" t="inlineStr">
        <is>
          <t>Hybrid</t>
        </is>
      </c>
      <c r="M389" s="67" t="inlineStr">
        <is>
          <t>13 years, 6 months, 0 days</t>
        </is>
      </c>
      <c r="N389" s="68" t="inlineStr">
        <is>
          <t>3 years, 0 months, 1 days</t>
        </is>
      </c>
      <c r="O389" s="68" t="inlineStr">
        <is>
          <t>16 years, 3 months, 27 days</t>
        </is>
      </c>
      <c r="P389" s="68" t="inlineStr">
        <is>
          <t>MMS</t>
        </is>
      </c>
      <c r="Q389" s="68" t="inlineStr">
        <is>
          <t>Project Management</t>
        </is>
      </c>
      <c r="R389" s="82" t="n">
        <v>20</v>
      </c>
      <c r="S389" s="83" t="n"/>
      <c r="T389" s="83" t="n"/>
      <c r="U389" s="83" t="n"/>
      <c r="V389" s="83" t="n"/>
      <c r="W389" s="83" t="n"/>
      <c r="X389" s="83" t="inlineStr">
        <is>
          <t>Complexity &amp; Expertise: B1: Leads large client programme; technology and volume named as challenges; almost no detail → moved down 0.5
Autonomy &amp; Decision: B1: No concrete decisions named; says only 'project goal achievements' → moved down 0.5
Accountability &amp; Impact: B2: Project goal achievement and a positive project P&amp;L → matches the start
Leadership &amp; Strategy: B1: Leads projects; 4 direct reports; manager note cites developing the BA team → moved down 0.5</t>
        </is>
      </c>
      <c r="Y389" s="65" t="inlineStr">
        <is>
          <t>Exceeds Expectations</t>
        </is>
      </c>
      <c r="Z389" s="66" t="n">
        <v>4</v>
      </c>
      <c r="AA389" s="66" t="inlineStr">
        <is>
          <t>High</t>
        </is>
      </c>
      <c r="AB389" s="66" t="inlineStr">
        <is>
          <t>Trusted Professional</t>
        </is>
      </c>
      <c r="AC389" s="66" t="n"/>
      <c r="AD389" s="66" t="inlineStr">
        <is>
          <t>Y</t>
        </is>
      </c>
      <c r="AE389" s="66" t="inlineStr">
        <is>
          <t>Y</t>
        </is>
      </c>
      <c r="AF389" s="66" t="n"/>
      <c r="AG389" s="119" t="n">
        <v>45931</v>
      </c>
      <c r="AH389" s="66" t="inlineStr">
        <is>
          <t>Program Manager</t>
        </is>
      </c>
      <c r="AI389" s="66" t="n"/>
      <c r="AJ389" s="66" t="inlineStr">
        <is>
          <t>AI and SupTech related training, Deposit Insurance</t>
        </is>
      </c>
      <c r="AK389" s="66" t="n"/>
      <c r="AL389" s="66" t="n"/>
      <c r="AM389" s="18"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AN389" s="19" t="inlineStr">
        <is>
          <t>SARB enhancements work completion as per plan
Process improvements
PgMP completion
Digital way of working and measurement of metrics through the tools</t>
        </is>
      </c>
      <c r="AO389" s="19" t="n"/>
      <c r="AP389" s="19" t="n"/>
      <c r="AQ389" s="19" t="inlineStr">
        <is>
          <t>QCB,GTA</t>
        </is>
      </c>
    </row>
    <row r="390" ht="80" customHeight="1">
      <c r="A390" s="117" t="inlineStr">
        <is>
          <t>◂ Back</t>
        </is>
      </c>
      <c r="B390" s="17" t="inlineStr">
        <is>
          <t>Mapped</t>
        </is>
      </c>
      <c r="C390" s="59" t="inlineStr">
        <is>
          <t>Consume</t>
        </is>
      </c>
      <c r="D390" s="17" t="inlineStr">
        <is>
          <t>IRIS1952</t>
        </is>
      </c>
      <c r="E390" s="17" t="inlineStr">
        <is>
          <t>Zakiruddin Shaikh</t>
        </is>
      </c>
      <c r="F390" s="17" t="inlineStr">
        <is>
          <t>Technology</t>
        </is>
      </c>
      <c r="G390" s="17" t="inlineStr">
        <is>
          <t>Project Manager</t>
        </is>
      </c>
      <c r="H390" s="17" t="inlineStr">
        <is>
          <t>Employee</t>
        </is>
      </c>
      <c r="I390" s="17" t="inlineStr">
        <is>
          <t>Active</t>
        </is>
      </c>
      <c r="J390" s="118" t="n">
        <v>44452</v>
      </c>
      <c r="K390" s="17" t="inlineStr">
        <is>
          <t>Pradip Dey</t>
        </is>
      </c>
      <c r="L390" s="17" t="inlineStr">
        <is>
          <t>Client Side</t>
        </is>
      </c>
      <c r="M390" s="67" t="inlineStr">
        <is>
          <t>6 years, 1 months, 0 days</t>
        </is>
      </c>
      <c r="N390" s="68" t="inlineStr">
        <is>
          <t>4 years, 11 months, 12 days</t>
        </is>
      </c>
      <c r="O390" s="68" t="inlineStr">
        <is>
          <t>10 years, 10 months, 7 days</t>
        </is>
      </c>
      <c r="P390" s="68" t="inlineStr">
        <is>
          <t>MMS</t>
        </is>
      </c>
      <c r="Q390" s="68" t="inlineStr">
        <is>
          <t>Project Management</t>
        </is>
      </c>
      <c r="R390" s="82" t="n">
        <v>20</v>
      </c>
      <c r="S390" s="83" t="n"/>
      <c r="T390" s="83" t="n"/>
      <c r="U390" s="83" t="n"/>
      <c r="V390" s="83" t="n"/>
      <c r="W390" s="83" t="n"/>
      <c r="X390" s="83" t="inlineStr">
        <is>
          <t>Complexity &amp; Expertise: B1: RBI Portal: multiple portals, production support, compliance, security and commercial activities → moved down 0.5
Autonomy &amp; Decision: B2: Prioritises tasks, allocates team resources, makes daily delivery and operational decisions → matches the start
Accountability &amp; Impact: B2: End-to-end project delivery: timelines, scope, client commitments, production support, commercials → moved up 0.5
Leadership &amp; Strategy: B1: Manages team and resources; 4 direct reports; cross-functional coordination → matches the start</t>
        </is>
      </c>
      <c r="Y390" s="65" t="n">
        <v>5</v>
      </c>
      <c r="Z390" s="66" t="n">
        <v>5</v>
      </c>
      <c r="AA390" s="66" t="inlineStr">
        <is>
          <t>High</t>
        </is>
      </c>
      <c r="AB390" s="66" t="inlineStr">
        <is>
          <t>Future Leader</t>
        </is>
      </c>
      <c r="AC390" s="66" t="inlineStr">
        <is>
          <t>Yes</t>
        </is>
      </c>
      <c r="AD390" s="66" t="inlineStr">
        <is>
          <t>Yes</t>
        </is>
      </c>
      <c r="AE390" s="66" t="inlineStr">
        <is>
          <t>Yes</t>
        </is>
      </c>
      <c r="AF390" s="66" t="n"/>
      <c r="AG390" s="66" t="n"/>
      <c r="AH390" s="66" t="inlineStr">
        <is>
          <t>Project Manager</t>
        </is>
      </c>
      <c r="AI390" s="66" t="n"/>
      <c r="AJ390" s="66" t="inlineStr">
        <is>
          <t>Agile/Scrum &amp; PMP fundamentals; risk &amp; stakeholder management; estimation; reporting/governance tools | People management: goal-setting &amp; feedback, 1:1 coaching, performance conversations</t>
        </is>
      </c>
      <c r="AK390" s="66" t="inlineStr">
        <is>
          <t>Leadership development: strategic thinking, cross-functional influence, financial/business acumen, succession &amp; talent development, change management, executive communication</t>
        </is>
      </c>
      <c r="AL390" s="66" t="n"/>
      <c r="AM390" s="18"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AN390" s="19"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AO390" s="19" t="n"/>
      <c r="AP390" s="19" t="n"/>
      <c r="AQ390" s="19" t="n"/>
    </row>
    <row r="391" ht="80" customHeight="1">
      <c r="A391" s="117" t="inlineStr">
        <is>
          <t>◂ Back</t>
        </is>
      </c>
      <c r="B391" s="17" t="inlineStr">
        <is>
          <t>Mapped</t>
        </is>
      </c>
      <c r="C391" s="59" t="inlineStr">
        <is>
          <t>Consume</t>
        </is>
      </c>
      <c r="D391" s="17" t="inlineStr">
        <is>
          <t>IRIS0724</t>
        </is>
      </c>
      <c r="E391" s="17" t="inlineStr">
        <is>
          <t>Nishant Kohakade</t>
        </is>
      </c>
      <c r="F391" s="17" t="inlineStr">
        <is>
          <t>Technology</t>
        </is>
      </c>
      <c r="G391" s="17" t="inlineStr">
        <is>
          <t>Lead Software Engineer</t>
        </is>
      </c>
      <c r="H391" s="17" t="inlineStr">
        <is>
          <t>Employee</t>
        </is>
      </c>
      <c r="I391" s="17" t="inlineStr">
        <is>
          <t>Active</t>
        </is>
      </c>
      <c r="J391" s="118" t="n">
        <v>40252</v>
      </c>
      <c r="K391" s="17" t="inlineStr">
        <is>
          <t>Zakiruddin Shaikh</t>
        </is>
      </c>
      <c r="L391" s="17" t="inlineStr">
        <is>
          <t>Client Side</t>
        </is>
      </c>
      <c r="M391" s="67" t="inlineStr">
        <is>
          <t>3 years, 0 months, 0 days</t>
        </is>
      </c>
      <c r="N391" s="68" t="inlineStr">
        <is>
          <t>16 years, 5 months, 10 days</t>
        </is>
      </c>
      <c r="O391" s="68" t="inlineStr">
        <is>
          <t>19 years, 3 months, 5 days</t>
        </is>
      </c>
      <c r="P391" s="68" t="inlineStr">
        <is>
          <t>B.E</t>
        </is>
      </c>
      <c r="Q391" s="68" t="inlineStr">
        <is>
          <t>.NET MVC</t>
        </is>
      </c>
      <c r="R391" s="82" t="n">
        <v>19</v>
      </c>
      <c r="S391" s="83" t="n"/>
      <c r="T391" s="83" t="n"/>
      <c r="U391" s="83" t="n"/>
      <c r="V391" s="83" t="n"/>
      <c r="W391" s="83" t="n"/>
      <c r="X391" s="83" t="inlineStr">
        <is>
          <t>Complexity &amp; Expertise: B2: Runs RBI portals at client datacenter: CRs, VAPT/CSRA mitigation, STQC/IAAP, infra incidents, DR drills, billing → moved down 0.5
Autonomy &amp; Decision: B2: Makes technical calls on availability issues, commits development timelines to client, allocates tasks to developers → moved down 0.5
Accountability &amp; Impact: B2: Anything on RBI portals: unavailability, security incidents, content errors; gives RCA to client → moved down 0.5
Leadership &amp; Strategy: B1: Allocates tasks and helps the on-site development team; 0 formal reports → moved down 0.5</t>
        </is>
      </c>
      <c r="Y391" s="65" t="n"/>
      <c r="Z391" s="66" t="n">
        <v>5</v>
      </c>
      <c r="AA391" s="66" t="inlineStr">
        <is>
          <t>High</t>
        </is>
      </c>
      <c r="AB391" s="66" t="inlineStr">
        <is>
          <t>Future Leader</t>
        </is>
      </c>
      <c r="AC391" s="66" t="inlineStr">
        <is>
          <t>Yes</t>
        </is>
      </c>
      <c r="AD391" s="66" t="inlineStr">
        <is>
          <t>Yes</t>
        </is>
      </c>
      <c r="AE391" s="66" t="inlineStr">
        <is>
          <t>Yes</t>
        </is>
      </c>
      <c r="AF391" s="66" t="n"/>
      <c r="AG391" s="66" t="n"/>
      <c r="AH391" s="66" t="inlineStr">
        <is>
          <t>Lead Software Engineer</t>
        </is>
      </c>
      <c r="AI391" s="66" t="inlineStr">
        <is>
          <t>Yes, Potential to work as solution architect</t>
        </is>
      </c>
      <c r="AJ391" s="66" t="inlineStr">
        <is>
          <t>Advanced .NET MVC; secure coding &amp; code-quality practices; unit/automated testing; system design fundamentals</t>
        </is>
      </c>
      <c r="AK391" s="66" t="inlineStr">
        <is>
          <t>Transition to leadership: people management &amp; delegation, mentoring/coaching, project ownership &amp; stakeholder management, prioritisation under ambiguity, presentation &amp; influence skills</t>
        </is>
      </c>
      <c r="AL391" s="66" t="n"/>
      <c r="AM391"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91" s="19"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AO391" s="19" t="n"/>
      <c r="AP391" s="19" t="n"/>
      <c r="AQ391" s="19" t="n"/>
    </row>
    <row r="392" ht="80" customHeight="1">
      <c r="A392" s="117" t="inlineStr">
        <is>
          <t>◂ Back</t>
        </is>
      </c>
      <c r="B392" s="17" t="inlineStr">
        <is>
          <t>Mapped</t>
        </is>
      </c>
      <c r="C392" s="59" t="inlineStr">
        <is>
          <t>Consume</t>
        </is>
      </c>
      <c r="D392" s="17" t="inlineStr">
        <is>
          <t>IRIS0538</t>
        </is>
      </c>
      <c r="E392" s="17" t="inlineStr">
        <is>
          <t>Waqar Tarique</t>
        </is>
      </c>
      <c r="F392" s="17" t="inlineStr">
        <is>
          <t>Technology</t>
        </is>
      </c>
      <c r="G392" s="17" t="inlineStr">
        <is>
          <t>Senior Software Engineer</t>
        </is>
      </c>
      <c r="H392" s="17" t="inlineStr">
        <is>
          <t>Employee</t>
        </is>
      </c>
      <c r="I392" s="17" t="inlineStr">
        <is>
          <t>Active</t>
        </is>
      </c>
      <c r="J392" s="118" t="n">
        <v>40581</v>
      </c>
      <c r="K392" s="17" t="inlineStr">
        <is>
          <t>Zakiruddin Shaikh</t>
        </is>
      </c>
      <c r="L392" s="17" t="inlineStr">
        <is>
          <t>Client Side</t>
        </is>
      </c>
      <c r="M392" s="67" t="inlineStr">
        <is>
          <t>0 years, 9 months, 0 days</t>
        </is>
      </c>
      <c r="N392" s="68" t="inlineStr">
        <is>
          <t>15 years, 6 months, 18 days</t>
        </is>
      </c>
      <c r="O392" s="68" t="inlineStr">
        <is>
          <t>16 years, 1 months, 13 days</t>
        </is>
      </c>
      <c r="P392" s="68" t="inlineStr">
        <is>
          <t>MSc</t>
        </is>
      </c>
      <c r="Q392" s="68" t="inlineStr">
        <is>
          <t>.NET MVC</t>
        </is>
      </c>
      <c r="R392" s="82" t="n">
        <v>18</v>
      </c>
      <c r="S392" s="83" t="n"/>
      <c r="T392" s="83" t="n"/>
      <c r="U392" s="83" t="n"/>
      <c r="V392" s="83" t="n"/>
      <c r="W392" s="83" t="n"/>
      <c r="X392" s="83" t="inlineStr">
        <is>
          <t>Complexity &amp; Expertise: A3: Develops and maintains the RBI website, administers its database and reviews others' code → matches the start
Autonomy &amp; Decision: A2: Says nothing is decided without approval; every change needs UAT and VAPT/CSRA sign-off → moved down 0.5
Accountability &amp; Impact: A3: Answers for RBI website uptime and business continuity; an outage triggers management escalation → matches the start
Leadership &amp; Strategy: A3: Lists code review and mentoring/monitoring as standing duties; no team size given → moved up 0.5</t>
        </is>
      </c>
      <c r="Y392" s="65" t="n">
        <v>4</v>
      </c>
      <c r="Z392" s="66" t="n">
        <v>4</v>
      </c>
      <c r="AA392" s="66" t="inlineStr">
        <is>
          <t>High</t>
        </is>
      </c>
      <c r="AB392" s="66" t="inlineStr">
        <is>
          <t>Core Contributor</t>
        </is>
      </c>
      <c r="AC392" s="66" t="inlineStr">
        <is>
          <t>Yes</t>
        </is>
      </c>
      <c r="AD392" s="66" t="inlineStr">
        <is>
          <t>Yes</t>
        </is>
      </c>
      <c r="AE392" s="66" t="inlineStr">
        <is>
          <t>Yes</t>
        </is>
      </c>
      <c r="AF392" s="66" t="n"/>
      <c r="AG392" s="66" t="n"/>
      <c r="AH392" s="66" t="inlineStr">
        <is>
          <t>Senior Software Engineer</t>
        </is>
      </c>
      <c r="AI392" s="66" t="n"/>
      <c r="AJ392" s="66" t="inlineStr">
        <is>
          <t>Advanced .NET MVC; secure coding &amp; code-quality practices; unit/automated testing; system design fundamentals</t>
        </is>
      </c>
      <c r="AK392" s="66" t="inlineStr">
        <is>
          <t>Transition to leadership: people management &amp; delegation, mentoring/coaching, project ownership &amp; stakeholder management, prioritisation under ambiguity, presentation &amp; influence skills</t>
        </is>
      </c>
      <c r="AL392" s="66" t="n"/>
      <c r="AM392"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92" s="19"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AO392" s="19" t="n"/>
      <c r="AP392" s="19" t="n"/>
      <c r="AQ392" s="19" t="n"/>
    </row>
    <row r="393" ht="80" customHeight="1">
      <c r="A393" s="117" t="inlineStr">
        <is>
          <t>◂ Back</t>
        </is>
      </c>
      <c r="B393" s="17" t="inlineStr">
        <is>
          <t>Mapped</t>
        </is>
      </c>
      <c r="C393" s="59" t="inlineStr">
        <is>
          <t>Consume</t>
        </is>
      </c>
      <c r="D393" s="17" t="inlineStr">
        <is>
          <t>IRIS2485</t>
        </is>
      </c>
      <c r="E393" s="17" t="inlineStr">
        <is>
          <t>Safal Gupta</t>
        </is>
      </c>
      <c r="F393" s="17" t="inlineStr">
        <is>
          <t>Technology</t>
        </is>
      </c>
      <c r="G393" s="17" t="inlineStr">
        <is>
          <t>Senior Software Engineer</t>
        </is>
      </c>
      <c r="H393" s="17" t="inlineStr">
        <is>
          <t>Employee</t>
        </is>
      </c>
      <c r="I393" s="17" t="inlineStr">
        <is>
          <t>Active</t>
        </is>
      </c>
      <c r="J393" s="118" t="n">
        <v>46083</v>
      </c>
      <c r="K393" s="17" t="inlineStr">
        <is>
          <t>Zakiruddin Shaikh</t>
        </is>
      </c>
      <c r="L393" s="17" t="inlineStr">
        <is>
          <t>Client Side</t>
        </is>
      </c>
      <c r="M393" s="67" t="inlineStr">
        <is>
          <t>5 years, 2 months, 0 days</t>
        </is>
      </c>
      <c r="N393" s="68" t="inlineStr">
        <is>
          <t>0 years, 5 months, 23 days</t>
        </is>
      </c>
      <c r="O393" s="68" t="inlineStr">
        <is>
          <t>5 years, 5 months, 18 days</t>
        </is>
      </c>
      <c r="P393" s="68" t="inlineStr">
        <is>
          <t>B.E</t>
        </is>
      </c>
      <c r="Q393" s="68" t="inlineStr">
        <is>
          <t>.NET MVC</t>
        </is>
      </c>
      <c r="R393" s="82" t="n">
        <v>20</v>
      </c>
      <c r="S393" s="83" t="n"/>
      <c r="T393" s="83" t="n"/>
      <c r="U393" s="83" t="n"/>
      <c r="V393" s="83" t="n"/>
      <c r="W393" s="83" t="n"/>
      <c r="X393" s="83" t="inlineStr">
        <is>
          <t>Complexity &amp; Expertise: A3: Develops and supports RBI web portals; security remediation · VAPT, performance tuning, database work → matches the start
Autonomy &amp; Decision: A3: Decides code implementation, debugging, optimisation and technical fixes → matches the start
Accountability &amp; Impact: A3: Development, security fixes and production support on critical government portals → matches the start
Leadership &amp; Strategy: A1: None described → moved down 0.5</t>
        </is>
      </c>
      <c r="Y393" s="65" t="n">
        <v>4</v>
      </c>
      <c r="Z393" s="66" t="n">
        <v>4</v>
      </c>
      <c r="AA393" s="66" t="n"/>
      <c r="AB393" s="66" t="inlineStr">
        <is>
          <t>Emerging Talent</t>
        </is>
      </c>
      <c r="AC393" s="66" t="inlineStr">
        <is>
          <t>Yes</t>
        </is>
      </c>
      <c r="AD393" s="66" t="inlineStr">
        <is>
          <t>Yes</t>
        </is>
      </c>
      <c r="AE393" s="66" t="inlineStr">
        <is>
          <t>Yes</t>
        </is>
      </c>
      <c r="AF393" s="66" t="n"/>
      <c r="AG393" s="66" t="n"/>
      <c r="AH393" s="66" t="inlineStr">
        <is>
          <t>Senior Software Engineer</t>
        </is>
      </c>
      <c r="AI393" s="66" t="n"/>
      <c r="AJ393" s="66" t="inlineStr">
        <is>
          <t>Advanced .Net; secure coding &amp; code-quality practices; unit/automated testing; system design fundamentals</t>
        </is>
      </c>
      <c r="AK393" s="66" t="inlineStr">
        <is>
          <t>Transition to leadership: people management &amp; delegation, mentoring/coaching, project ownership &amp; stakeholder management, prioritisation under ambiguity, presentation &amp; influence skills</t>
        </is>
      </c>
      <c r="AL393" s="66" t="n"/>
      <c r="AM393"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93" s="19"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AO393" s="19" t="n"/>
      <c r="AP393" s="19" t="n"/>
      <c r="AQ393" s="19" t="n"/>
    </row>
    <row r="394" ht="80" customHeight="1">
      <c r="A394" s="117" t="inlineStr">
        <is>
          <t>◂ Back</t>
        </is>
      </c>
      <c r="B394" s="17" t="inlineStr">
        <is>
          <t>Mapped</t>
        </is>
      </c>
      <c r="C394" s="59" t="inlineStr">
        <is>
          <t>Consume</t>
        </is>
      </c>
      <c r="D394" s="17" t="inlineStr">
        <is>
          <t>IRIS1901</t>
        </is>
      </c>
      <c r="E394" s="17" t="inlineStr">
        <is>
          <t>Sharad Mane</t>
        </is>
      </c>
      <c r="F394" s="17" t="inlineStr">
        <is>
          <t>Technology</t>
        </is>
      </c>
      <c r="G394" s="17" t="inlineStr">
        <is>
          <t>Senior Software Engineer</t>
        </is>
      </c>
      <c r="H394" s="17" t="inlineStr">
        <is>
          <t>Employee</t>
        </is>
      </c>
      <c r="I394" s="17" t="inlineStr">
        <is>
          <t>Active</t>
        </is>
      </c>
      <c r="J394" s="118" t="n">
        <v>44259</v>
      </c>
      <c r="K394" s="17" t="inlineStr">
        <is>
          <t>Zakiruddin Shaikh</t>
        </is>
      </c>
      <c r="L394" s="17" t="inlineStr">
        <is>
          <t>Client Side</t>
        </is>
      </c>
      <c r="M394" s="67" t="inlineStr">
        <is>
          <t>5 years, 9 months, 0 days</t>
        </is>
      </c>
      <c r="N394" s="68" t="inlineStr">
        <is>
          <t>5 years, 5 months, 21 days</t>
        </is>
      </c>
      <c r="O394" s="68" t="inlineStr">
        <is>
          <t>11 years, 0 months, 16 days</t>
        </is>
      </c>
      <c r="P394" s="68" t="inlineStr">
        <is>
          <t>B.E</t>
        </is>
      </c>
      <c r="Q394" s="68" t="inlineStr">
        <is>
          <t>.NET MVC</t>
        </is>
      </c>
      <c r="R394" s="82" t="n">
        <v>20</v>
      </c>
      <c r="S394" s="83" t="n"/>
      <c r="T394" s="83" t="n"/>
      <c r="U394" s="83" t="n"/>
      <c r="V394" s="83" t="n"/>
      <c r="W394" s="83" t="n"/>
      <c r="X394" s="83" t="inlineStr">
        <is>
          <t>Complexity &amp; Expertise: A3: Develops, tests and deploys.NET changes on RBI application; handles client data requests → matches the start
Autonomy &amp; Decision: A3: Decides coding changes, bug fixes and deployment activity; weighs change impact → matches the start
Accountability &amp; Impact: A3: Own changes through testing to production deployment on a critical RBI application → matches the start
Leadership &amp; Strategy: A1: None described → moved down 0.5</t>
        </is>
      </c>
      <c r="Y394" s="65" t="n">
        <v>4</v>
      </c>
      <c r="Z394" s="66" t="n">
        <v>4</v>
      </c>
      <c r="AA394" s="66" t="inlineStr">
        <is>
          <t>High</t>
        </is>
      </c>
      <c r="AB394" s="66" t="inlineStr">
        <is>
          <t>Core Contributor</t>
        </is>
      </c>
      <c r="AC394" s="66" t="inlineStr">
        <is>
          <t>Yes</t>
        </is>
      </c>
      <c r="AD394" s="66" t="inlineStr">
        <is>
          <t>Yes</t>
        </is>
      </c>
      <c r="AE394" s="66" t="n"/>
      <c r="AF394" s="66" t="n"/>
      <c r="AG394" s="66" t="n"/>
      <c r="AH394" s="66" t="inlineStr">
        <is>
          <t>Senior Software Engineer</t>
        </is>
      </c>
      <c r="AI394" s="66" t="n"/>
      <c r="AJ394" s="66" t="inlineStr">
        <is>
          <t>Advanced .NET MVC; secure coding &amp; code-quality practices; unit/automated testing; system design fundamentals</t>
        </is>
      </c>
      <c r="AK394" s="66" t="inlineStr">
        <is>
          <t>Transition to leadership: people management &amp; delegation, mentoring/coaching, project ownership &amp; stakeholder management, prioritisation under ambiguity, presentation &amp; influence skills</t>
        </is>
      </c>
      <c r="AL394" s="66" t="n"/>
      <c r="AM39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94" s="19"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AO394" s="19" t="n"/>
      <c r="AP394" s="19" t="n"/>
      <c r="AQ394" s="19" t="n"/>
    </row>
    <row r="395" ht="80" customHeight="1">
      <c r="A395" s="117" t="inlineStr">
        <is>
          <t>◂ Back</t>
        </is>
      </c>
      <c r="B395" s="17" t="inlineStr">
        <is>
          <t>Mapped</t>
        </is>
      </c>
      <c r="C395" s="59" t="inlineStr">
        <is>
          <t>iFile</t>
        </is>
      </c>
      <c r="D395" s="17" t="inlineStr">
        <is>
          <t>IRIS1590</t>
        </is>
      </c>
      <c r="E395" s="17" t="inlineStr">
        <is>
          <t>Nivedita Wagh</t>
        </is>
      </c>
      <c r="F395" s="17" t="inlineStr">
        <is>
          <t>Technology</t>
        </is>
      </c>
      <c r="G395" s="17" t="inlineStr">
        <is>
          <t>Project Lead</t>
        </is>
      </c>
      <c r="H395" s="17" t="inlineStr">
        <is>
          <t>Employee</t>
        </is>
      </c>
      <c r="I395" s="17" t="inlineStr">
        <is>
          <t>Active</t>
        </is>
      </c>
      <c r="J395" s="118" t="n">
        <v>42598</v>
      </c>
      <c r="K395" s="17" t="inlineStr">
        <is>
          <t>Pradip Dey</t>
        </is>
      </c>
      <c r="L395" s="17" t="inlineStr">
        <is>
          <t>Hybrid</t>
        </is>
      </c>
      <c r="M395" s="67" t="inlineStr">
        <is>
          <t>2 years, 0 months, 0 days</t>
        </is>
      </c>
      <c r="N395" s="68" t="inlineStr">
        <is>
          <t>10 years, 0 months, 9 days</t>
        </is>
      </c>
      <c r="O395" s="68" t="inlineStr">
        <is>
          <t>11 years, 10 months, 4 days</t>
        </is>
      </c>
      <c r="P395" s="68" t="inlineStr">
        <is>
          <t>B.E</t>
        </is>
      </c>
      <c r="Q395" s="68" t="inlineStr">
        <is>
          <t>Project Management</t>
        </is>
      </c>
      <c r="R395" s="82" t="n">
        <v>20</v>
      </c>
      <c r="S395" s="83" t="n"/>
      <c r="T395" s="83" t="n"/>
      <c r="U395" s="83" t="n"/>
      <c r="V395" s="83" t="n"/>
      <c r="W395" s="83" t="n"/>
      <c r="X395" s="83" t="inlineStr">
        <is>
          <t>Complexity &amp; Expertise: B1: Project planning, timelines, monitoring and resource planning for client projects → matches the start
Autonomy &amp; Decision: B2: Decides task allocation and client communication; defines timelines and priorities → moved up 0.5
Accountability &amp; Impact: B2: Project deliverables on time; answers for delayed timelines → moved up 0.5
Leadership &amp; Strategy: B1: Allocates tasks and plans resources; 2 direct reports → matches the start</t>
        </is>
      </c>
      <c r="Y395" s="65" t="inlineStr">
        <is>
          <t>Meets Expectations</t>
        </is>
      </c>
      <c r="Z395" s="66" t="n">
        <v>3</v>
      </c>
      <c r="AA395" s="66" t="inlineStr">
        <is>
          <t>Medium</t>
        </is>
      </c>
      <c r="AB395" s="66" t="inlineStr">
        <is>
          <t>Reliable Specialist</t>
        </is>
      </c>
      <c r="AC395" s="66" t="n"/>
      <c r="AD395" s="66" t="inlineStr">
        <is>
          <t>N</t>
        </is>
      </c>
      <c r="AE395" s="66" t="inlineStr">
        <is>
          <t>N</t>
        </is>
      </c>
      <c r="AF395" s="66" t="n"/>
      <c r="AG395" s="119" t="n">
        <v>45931</v>
      </c>
      <c r="AH395" s="66" t="inlineStr">
        <is>
          <t>Project Lead</t>
        </is>
      </c>
      <c r="AI395" s="66" t="n"/>
      <c r="AJ395" s="66" t="inlineStr">
        <is>
          <t>PMP, SupTech Domain, Agile Scrum</t>
        </is>
      </c>
      <c r="AK395" s="66" t="n"/>
      <c r="AL395" s="66" t="n"/>
      <c r="AM395" s="18"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AN395" s="19" t="inlineStr">
        <is>
          <t>Saudi Stock Exchnage project mgmt as per scope, schedule and cost
Operational support for the accounts - BOM
Process improvements
PMP completion
Digital way of working and measurement of metrics through the tools for the entire team</t>
        </is>
      </c>
      <c r="AO395" s="19" t="n"/>
      <c r="AP395" s="19" t="n"/>
      <c r="AQ395" s="19" t="inlineStr">
        <is>
          <t>RMA,PFRDA</t>
        </is>
      </c>
    </row>
    <row r="396" ht="80" customHeight="1">
      <c r="A396" s="117" t="inlineStr">
        <is>
          <t>◂ Back</t>
        </is>
      </c>
      <c r="B396" s="17" t="inlineStr">
        <is>
          <t>Mapped</t>
        </is>
      </c>
      <c r="C396" s="59" t="inlineStr">
        <is>
          <t>iFile</t>
        </is>
      </c>
      <c r="D396" s="17" t="inlineStr">
        <is>
          <t>IRIS1873</t>
        </is>
      </c>
      <c r="E396" s="17" t="inlineStr">
        <is>
          <t>Sayed Ibrahim</t>
        </is>
      </c>
      <c r="F396" s="17" t="inlineStr">
        <is>
          <t>Support</t>
        </is>
      </c>
      <c r="G396" s="17" t="inlineStr">
        <is>
          <t>Analyst</t>
        </is>
      </c>
      <c r="H396" s="17" t="inlineStr">
        <is>
          <t>Employee</t>
        </is>
      </c>
      <c r="I396" s="17" t="inlineStr">
        <is>
          <t>Active</t>
        </is>
      </c>
      <c r="J396" s="118" t="n">
        <v>44105</v>
      </c>
      <c r="K396" s="17" t="inlineStr">
        <is>
          <t>Nivedita Wagh</t>
        </is>
      </c>
      <c r="L396" s="17" t="inlineStr">
        <is>
          <t>Remote- Outside Mumbai</t>
        </is>
      </c>
      <c r="M396" s="67" t="inlineStr">
        <is>
          <t>4 years, 11 months, 0 days</t>
        </is>
      </c>
      <c r="N396" s="68" t="inlineStr">
        <is>
          <t>5 years, 10 months, 24 days</t>
        </is>
      </c>
      <c r="O396" s="68" t="inlineStr">
        <is>
          <t>10 years, 7 months, 19 days</t>
        </is>
      </c>
      <c r="P396" s="68" t="inlineStr">
        <is>
          <t>MBA</t>
        </is>
      </c>
      <c r="Q396" s="68" t="inlineStr">
        <is>
          <t>Tech Support</t>
        </is>
      </c>
      <c r="R396" s="82" t="n">
        <v>20</v>
      </c>
      <c r="S396" s="83" t="n"/>
      <c r="T396" s="83" t="n"/>
      <c r="U396" s="83" t="n"/>
      <c r="V396" s="83" t="n"/>
      <c r="W396" s="83" t="n"/>
      <c r="X396" s="83" t="inlineStr">
        <is>
          <t>Complexity &amp; Expertise: A2: Client demos, email query support, ticket monitoring and a weekly pivot-table ticket report → matches the start
Autonomy &amp; Decision: A2: Assigns tickets to appropriate agents and resolves validation errors; routine decisions → matches the start
Accountability &amp; Impact: A2: Timely monitoring and correct assignment of tickets; weekly open-ticket count report → matches the start
Leadership &amp; Strategy: A1: Routes tickets to agents but no guidance or leadership described → matches the start</t>
        </is>
      </c>
      <c r="Y396" s="65" t="n">
        <v>3</v>
      </c>
      <c r="Z396" s="66" t="n">
        <v>3</v>
      </c>
      <c r="AA396" s="66" t="inlineStr">
        <is>
          <t>Medium</t>
        </is>
      </c>
      <c r="AB396" s="66" t="inlineStr">
        <is>
          <t>Core Contributor</t>
        </is>
      </c>
      <c r="AC396" s="66" t="inlineStr">
        <is>
          <t>No</t>
        </is>
      </c>
      <c r="AD396" s="66" t="inlineStr">
        <is>
          <t>Yes</t>
        </is>
      </c>
      <c r="AE396" s="66" t="inlineStr">
        <is>
          <t>No</t>
        </is>
      </c>
      <c r="AF396" s="66" t="n"/>
      <c r="AG396" s="119" t="n">
        <v>45870</v>
      </c>
      <c r="AH396" s="66" t="inlineStr">
        <is>
          <t>Financial Analyst</t>
        </is>
      </c>
      <c r="AI396" s="66" t="inlineStr">
        <is>
          <t>No</t>
        </is>
      </c>
      <c r="AJ396" s="66" t="inlineStr">
        <is>
          <t>Customer success methods; communication &amp; de-escalation; product/domain depth; ticketing &amp; SLA tools</t>
        </is>
      </c>
      <c r="AK396" s="66" t="inlineStr">
        <is>
          <t>Transition to leadership: people management &amp; delegation, mentoring/coaching, project ownership &amp; stakeholder management, prioritisation under ambiguity, presentation &amp; influence skills</t>
        </is>
      </c>
      <c r="AL396" s="66" t="n"/>
      <c r="AM396" s="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396" s="19" t="inlineStr">
        <is>
          <t>Q1: Maintain client/customer satisfaction · CSAT of &gt;=4.2 / 5
Q1: Resolve &gt;=95% of assigned tickets/queries within SLA
Q1: Keep first-response time within agreed SLA on 100% of cases
Q1: Drive retention/renewal of assigned accounts to &gt;=90%</t>
        </is>
      </c>
      <c r="AO396" s="19" t="inlineStr">
        <is>
          <t>1.To gain Domain Knowledge, 2. To complate Data Analyst Course, 3. To make process degitize, 4. To maximise use of AI, 5. To achive good communication skills.</t>
        </is>
      </c>
      <c r="AP396" s="19" t="n"/>
      <c r="AQ396" s="19" t="n"/>
    </row>
    <row r="397" ht="80" customHeight="1">
      <c r="A397" s="117" t="inlineStr">
        <is>
          <t>◂ Back</t>
        </is>
      </c>
      <c r="B397" s="17" t="inlineStr">
        <is>
          <t>Mapped</t>
        </is>
      </c>
      <c r="C397" s="59" t="inlineStr">
        <is>
          <t>iFile</t>
        </is>
      </c>
      <c r="D397" s="17" t="inlineStr">
        <is>
          <t>IRIS2482</t>
        </is>
      </c>
      <c r="E397" s="17" t="inlineStr">
        <is>
          <t>Aquib Shah</t>
        </is>
      </c>
      <c r="F397" s="17" t="inlineStr">
        <is>
          <t>Technology</t>
        </is>
      </c>
      <c r="G397" s="17" t="inlineStr">
        <is>
          <t>Trainee Software Engineer</t>
        </is>
      </c>
      <c r="H397" s="17" t="inlineStr">
        <is>
          <t>Employee</t>
        </is>
      </c>
      <c r="I397" s="17" t="inlineStr">
        <is>
          <t>Active</t>
        </is>
      </c>
      <c r="J397" s="118" t="n">
        <v>46076</v>
      </c>
      <c r="K397" s="17" t="inlineStr">
        <is>
          <t>Nivedita Wagh</t>
        </is>
      </c>
      <c r="L397" s="17" t="inlineStr">
        <is>
          <t>Work From Office - Turbhe</t>
        </is>
      </c>
      <c r="M397" s="67" t="inlineStr">
        <is>
          <t>1 years, 10 months, 0 days</t>
        </is>
      </c>
      <c r="N397" s="68" t="inlineStr">
        <is>
          <t>0 years, 6 months, 2 days</t>
        </is>
      </c>
      <c r="O397" s="68" t="inlineStr">
        <is>
          <t>2 years, 1 months, 28 days</t>
        </is>
      </c>
      <c r="P397" s="68" t="inlineStr">
        <is>
          <t>B.E</t>
        </is>
      </c>
      <c r="Q397" s="68" t="inlineStr">
        <is>
          <t>Java</t>
        </is>
      </c>
      <c r="R397" s="82" t="n">
        <v>20</v>
      </c>
      <c r="S397" s="83" t="n"/>
      <c r="T397" s="83" t="n"/>
      <c r="U397" s="83" t="n"/>
      <c r="V397" s="83" t="n"/>
      <c r="W397" s="83" t="n"/>
      <c r="X397" s="83" t="n"/>
      <c r="Y397" s="65" t="n"/>
      <c r="Z397" s="66" t="n">
        <v>2</v>
      </c>
      <c r="AA397" s="66" t="inlineStr">
        <is>
          <t>Medium</t>
        </is>
      </c>
      <c r="AB397" s="66" t="inlineStr">
        <is>
          <t>High Impact / Growth Talent</t>
        </is>
      </c>
      <c r="AC397" s="66" t="inlineStr">
        <is>
          <t>No</t>
        </is>
      </c>
      <c r="AD397" s="66" t="inlineStr">
        <is>
          <t>Yes</t>
        </is>
      </c>
      <c r="AE397" s="66" t="inlineStr">
        <is>
          <t>No</t>
        </is>
      </c>
      <c r="AF397" s="66" t="n"/>
      <c r="AG397" s="66" t="n"/>
      <c r="AH397" s="66" t="inlineStr">
        <is>
          <t>Trainee Software Engineer</t>
        </is>
      </c>
      <c r="AI397" s="66" t="inlineStr">
        <is>
          <t>No</t>
        </is>
      </c>
      <c r="AJ397" s="66" t="inlineStr">
        <is>
          <t>Advanced Java; secure coding &amp; code-quality practices; unit/automated testing; system design fundamentals</t>
        </is>
      </c>
      <c r="AK397" s="66" t="inlineStr">
        <is>
          <t>Transition to leadership: people management &amp; delegation, mentoring/coaching, project ownership &amp; stakeholder management, prioritisation under ambiguity, presentation &amp; influence skills</t>
        </is>
      </c>
      <c r="AL397" s="66" t="n"/>
      <c r="AM39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39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397" s="19" t="inlineStr">
        <is>
          <t>1.To gain Domain Knowledge, 2. To complate Data Analyst Course, 3. To make process degitize, 4. To maximise use of AI, 5. To achive good communication skills.</t>
        </is>
      </c>
      <c r="AP397" s="19" t="n"/>
      <c r="AQ397" s="19" t="n"/>
    </row>
    <row r="398" ht="80" customHeight="1">
      <c r="A398" s="117" t="inlineStr">
        <is>
          <t>◂ Back</t>
        </is>
      </c>
      <c r="B398" s="17" t="inlineStr">
        <is>
          <t>Mapped</t>
        </is>
      </c>
      <c r="C398" s="59" t="inlineStr">
        <is>
          <t>iFile</t>
        </is>
      </c>
      <c r="D398" s="17" t="inlineStr">
        <is>
          <t>IRIS2409</t>
        </is>
      </c>
      <c r="E398" s="17" t="inlineStr">
        <is>
          <t>Prabhakar Mhadse</t>
        </is>
      </c>
      <c r="F398" s="17" t="inlineStr">
        <is>
          <t>Technology</t>
        </is>
      </c>
      <c r="G398" s="17" t="inlineStr">
        <is>
          <t>Senior Software Engineer</t>
        </is>
      </c>
      <c r="H398" s="17" t="inlineStr">
        <is>
          <t>Employee</t>
        </is>
      </c>
      <c r="I398" s="17" t="inlineStr">
        <is>
          <t>Active</t>
        </is>
      </c>
      <c r="J398" s="118" t="n">
        <v>45862</v>
      </c>
      <c r="K398" s="17" t="inlineStr">
        <is>
          <t>Pradip Dey</t>
        </is>
      </c>
      <c r="L398" s="17" t="inlineStr">
        <is>
          <t>Work From Office - Turbhe</t>
        </is>
      </c>
      <c r="M398" s="67" t="inlineStr">
        <is>
          <t>7 years, 0 months, 0 days</t>
        </is>
      </c>
      <c r="N398" s="68" t="inlineStr">
        <is>
          <t>1 years, 1 months, 1 days</t>
        </is>
      </c>
      <c r="O398" s="68" t="inlineStr">
        <is>
          <t>7 years, 10 months, 27 days</t>
        </is>
      </c>
      <c r="P398" s="68" t="inlineStr">
        <is>
          <t>ME</t>
        </is>
      </c>
      <c r="Q398" s="68" t="inlineStr">
        <is>
          <t>Python</t>
        </is>
      </c>
      <c r="R398" s="82" t="n">
        <v>20</v>
      </c>
      <c r="S398" s="83" t="n"/>
      <c r="T398" s="83" t="n"/>
      <c r="U398" s="83" t="n"/>
      <c r="V398" s="83" t="n"/>
      <c r="W398" s="83" t="n"/>
      <c r="X398" s="83" t="inlineStr">
        <is>
          <t>Complexity &amp; Expertise: A3: Builds AI solutions end to end in Python and deploys them with Docker/Podman → matches the start
Autonomy &amp; Decision: A2: Decides technical implementation of own work only → moved down 0.5
Accountability &amp; Impact: A2: own survey / KRA answers · summarised by the rater; not quoted → moved down 0.5
Leadership &amp; Strategy: A1: No guiding described despite one report → moved down 0.5</t>
        </is>
      </c>
      <c r="Y398" s="65" t="n"/>
      <c r="Z398" s="66" t="n"/>
      <c r="AA398" s="66" t="n"/>
      <c r="AB398" s="66" t="n"/>
      <c r="AC398" s="66" t="n"/>
      <c r="AD398" s="66" t="n"/>
      <c r="AE398" s="66" t="n"/>
      <c r="AF398" s="66" t="n"/>
      <c r="AG398" s="66" t="n"/>
      <c r="AH398" s="66" t="inlineStr">
        <is>
          <t>Senior Software Engineer</t>
        </is>
      </c>
      <c r="AI398" s="66" t="n"/>
      <c r="AJ398" s="66" t="n"/>
      <c r="AK398" s="66" t="n"/>
      <c r="AL398" s="66" t="n"/>
      <c r="AM398" s="18" t="n"/>
      <c r="AN398" s="19" t="n"/>
      <c r="AO398" s="19" t="n"/>
      <c r="AP398" s="19" t="n"/>
      <c r="AQ398" s="19" t="inlineStr">
        <is>
          <t>QCB,JCM,CBJ,SBC,SSM,CBRD,ACRA,QSE,MOCI,GRI,Pre-Sales,CMA-Oman,SCM,IRIS Noah,IRIS Bushchat</t>
        </is>
      </c>
    </row>
    <row r="399" ht="80" customHeight="1">
      <c r="A399" s="117" t="inlineStr">
        <is>
          <t>◂ Back</t>
        </is>
      </c>
      <c r="B399" s="17" t="inlineStr">
        <is>
          <t>Mapped</t>
        </is>
      </c>
      <c r="C399" s="59" t="inlineStr">
        <is>
          <t>iFile</t>
        </is>
      </c>
      <c r="D399" s="17" t="inlineStr">
        <is>
          <t>IRIS2483</t>
        </is>
      </c>
      <c r="E399" s="17" t="inlineStr">
        <is>
          <t>Soham Narsinge</t>
        </is>
      </c>
      <c r="F399" s="17" t="inlineStr">
        <is>
          <t>Technology</t>
        </is>
      </c>
      <c r="G399" s="17" t="inlineStr">
        <is>
          <t>Trainee Software Engineer</t>
        </is>
      </c>
      <c r="H399" s="17" t="inlineStr">
        <is>
          <t>Employee</t>
        </is>
      </c>
      <c r="I399" s="17" t="inlineStr">
        <is>
          <t>Active</t>
        </is>
      </c>
      <c r="J399" s="118" t="n">
        <v>46083</v>
      </c>
      <c r="K399" s="17" t="inlineStr">
        <is>
          <t>Prabhakar Mhadse</t>
        </is>
      </c>
      <c r="L399" s="17" t="n"/>
      <c r="M399" s="67" t="inlineStr">
        <is>
          <t>0 years, 8 months, 0 days</t>
        </is>
      </c>
      <c r="N399" s="68" t="inlineStr">
        <is>
          <t>0 years, 5 months, 23 days</t>
        </is>
      </c>
      <c r="O399" s="68" t="n"/>
      <c r="P399" s="68" t="inlineStr">
        <is>
          <t>B.E</t>
        </is>
      </c>
      <c r="Q399" s="68" t="inlineStr">
        <is>
          <t>Python</t>
        </is>
      </c>
      <c r="R399" s="82" t="n">
        <v>20</v>
      </c>
      <c r="S399" s="83" t="n"/>
      <c r="T399" s="83" t="n"/>
      <c r="U399" s="83" t="n"/>
      <c r="V399" s="83" t="n"/>
      <c r="W399" s="83" t="n"/>
      <c r="X399" s="83" t="inlineStr">
        <is>
          <t>Complexity &amp; Expertise: A3: Builds AI POCs with RAG, OCR/VLMs, prompt engineering and model evaluation; regulatory research → moved up 1
Autonomy &amp; Decision: A2: Only quality testing of AI POCs named → moved up 0.5
Accountability &amp; Impact: A2: own survey / KRA answers · summarised by the rater; not quoted → moved up 0.5
Leadership &amp; Strategy: A1: None described → matches the start</t>
        </is>
      </c>
      <c r="Y399" s="65" t="n"/>
      <c r="Z399" s="66" t="n"/>
      <c r="AA399" s="66" t="n"/>
      <c r="AB399" s="66" t="n"/>
      <c r="AC399" s="66" t="n"/>
      <c r="AD399" s="66" t="n"/>
      <c r="AE399" s="66" t="n"/>
      <c r="AF399" s="66" t="n"/>
      <c r="AG399" s="66" t="n"/>
      <c r="AH399" s="66" t="n"/>
      <c r="AI399" s="66" t="n"/>
      <c r="AJ399" s="66" t="n"/>
      <c r="AK399" s="66" t="n"/>
      <c r="AL399" s="66" t="n"/>
      <c r="AM399" s="18" t="n"/>
      <c r="AN399" s="19" t="n"/>
      <c r="AO399" s="19" t="n"/>
      <c r="AP399" s="19" t="n"/>
      <c r="AQ399" s="19" t="n"/>
    </row>
    <row r="400" ht="80" customHeight="1">
      <c r="A400" s="117" t="inlineStr">
        <is>
          <t>◂ Back</t>
        </is>
      </c>
      <c r="B400" s="17" t="inlineStr">
        <is>
          <t>Mapped</t>
        </is>
      </c>
      <c r="C400" s="59" t="inlineStr">
        <is>
          <t>iFile</t>
        </is>
      </c>
      <c r="D400" s="17" t="inlineStr">
        <is>
          <t>IRIS1593</t>
        </is>
      </c>
      <c r="E400" s="17" t="inlineStr">
        <is>
          <t>Rajeev Kumar</t>
        </is>
      </c>
      <c r="F400" s="17" t="inlineStr">
        <is>
          <t>Design</t>
        </is>
      </c>
      <c r="G400" s="17" t="inlineStr">
        <is>
          <t>Senior UI Developer</t>
        </is>
      </c>
      <c r="H400" s="17" t="inlineStr">
        <is>
          <t>Employee</t>
        </is>
      </c>
      <c r="I400" s="17" t="inlineStr">
        <is>
          <t>Active</t>
        </is>
      </c>
      <c r="J400" s="118" t="n">
        <v>42605</v>
      </c>
      <c r="K400" s="17" t="inlineStr">
        <is>
          <t>Pradip Dey</t>
        </is>
      </c>
      <c r="L400" s="17" t="inlineStr">
        <is>
          <t>Remote - Mumbai</t>
        </is>
      </c>
      <c r="M400" s="67" t="inlineStr">
        <is>
          <t>5 years, 6 months, 0 days</t>
        </is>
      </c>
      <c r="N400" s="68" t="inlineStr">
        <is>
          <t>10 years, 0 months, 2 days</t>
        </is>
      </c>
      <c r="O400" s="68" t="inlineStr">
        <is>
          <t>15 years, 3 months, 28 days</t>
        </is>
      </c>
      <c r="P400" s="68" t="inlineStr">
        <is>
          <t>MCA</t>
        </is>
      </c>
      <c r="Q400" s="68" t="inlineStr">
        <is>
          <t>UI</t>
        </is>
      </c>
      <c r="R400" s="82" t="n">
        <v>20</v>
      </c>
      <c r="S400" s="83" t="n"/>
      <c r="T400" s="83" t="n"/>
      <c r="U400" s="83" t="n"/>
      <c r="V400" s="83" t="n"/>
      <c r="W400" s="83" t="n"/>
      <c r="X400" s="83" t="inlineStr">
        <is>
          <t>Complexity &amp; Expertise: A3: Designs interfaces and prototypes plus front-end build across different projects → matches the start
Autonomy &amp; Decision: A2: Says 'project initiative'; works to client requirement → moved down 0.5
Accountability &amp; Impact: A3: Claims whole responsibility for UI design and integration of applications → moved down 0.5
Leadership &amp; Strategy: A2: Coordinates developers; 1 report in HR; no mentoring described → moved down 0.5</t>
        </is>
      </c>
      <c r="Y400" s="65" t="inlineStr">
        <is>
          <t>Meets Expectations</t>
        </is>
      </c>
      <c r="Z400" s="66" t="n">
        <v>3</v>
      </c>
      <c r="AA400" s="66" t="inlineStr">
        <is>
          <t>Medium</t>
        </is>
      </c>
      <c r="AB400" s="66" t="inlineStr">
        <is>
          <t>Core Contributor</t>
        </is>
      </c>
      <c r="AC400" s="66" t="n"/>
      <c r="AD400" s="66" t="inlineStr">
        <is>
          <t>N</t>
        </is>
      </c>
      <c r="AE400" s="66" t="inlineStr">
        <is>
          <t>Y</t>
        </is>
      </c>
      <c r="AF400" s="66" t="n"/>
      <c r="AG400" s="119" t="n">
        <v>45931</v>
      </c>
      <c r="AH400" s="66" t="inlineStr">
        <is>
          <t>Senior UI Developer</t>
        </is>
      </c>
      <c r="AI400" s="66" t="n"/>
      <c r="AJ400" s="66" t="inlineStr">
        <is>
          <t>UI/UX</t>
        </is>
      </c>
      <c r="AK400" s="66" t="n"/>
      <c r="AL400" s="66" t="n"/>
      <c r="AM400" s="18"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AN400" s="19" t="inlineStr">
        <is>
          <t>Bank of Jamaica demo readiness
QCB, GTA UAT
QAWAEM application UI refresh</t>
        </is>
      </c>
      <c r="AO400" s="19" t="n"/>
      <c r="AP400" s="19" t="n"/>
      <c r="AQ400" s="19" t="inlineStr">
        <is>
          <t>RBI</t>
        </is>
      </c>
    </row>
    <row r="401" ht="80" customHeight="1">
      <c r="A401" s="117" t="inlineStr">
        <is>
          <t>◂ Back</t>
        </is>
      </c>
      <c r="B401" s="17" t="inlineStr">
        <is>
          <t>Mapped</t>
        </is>
      </c>
      <c r="C401" s="59" t="inlineStr">
        <is>
          <t>iFile</t>
        </is>
      </c>
      <c r="D401" s="17" t="inlineStr">
        <is>
          <t>IRIS2300</t>
        </is>
      </c>
      <c r="E401" s="17" t="inlineStr">
        <is>
          <t>Kishori Rajigare</t>
        </is>
      </c>
      <c r="F401" s="17" t="inlineStr">
        <is>
          <t>Design</t>
        </is>
      </c>
      <c r="G401" s="17" t="inlineStr">
        <is>
          <t>UI Developer</t>
        </is>
      </c>
      <c r="H401" s="17" t="inlineStr">
        <is>
          <t>Employee</t>
        </is>
      </c>
      <c r="I401" s="17" t="inlineStr">
        <is>
          <t>Active</t>
        </is>
      </c>
      <c r="J401" s="118" t="n">
        <v>45526</v>
      </c>
      <c r="K401" s="17" t="inlineStr">
        <is>
          <t>Rajeev Kumar</t>
        </is>
      </c>
      <c r="L401" s="17" t="inlineStr">
        <is>
          <t>Hybrid</t>
        </is>
      </c>
      <c r="M401" s="67" t="inlineStr">
        <is>
          <t>4 years, 7 months, 0 days</t>
        </is>
      </c>
      <c r="N401" s="68" t="inlineStr">
        <is>
          <t>2 years, 0 months, 3 days</t>
        </is>
      </c>
      <c r="O401" s="68" t="inlineStr">
        <is>
          <t>6 years, 4 months, 29 days</t>
        </is>
      </c>
      <c r="P401" s="68" t="inlineStr">
        <is>
          <t>B.SC</t>
        </is>
      </c>
      <c r="Q401" s="68" t="inlineStr">
        <is>
          <t>UI</t>
        </is>
      </c>
      <c r="R401" s="82" t="n">
        <v>20</v>
      </c>
      <c r="S401" s="83" t="n"/>
      <c r="T401" s="83" t="n"/>
      <c r="U401" s="83" t="n"/>
      <c r="V401" s="83" t="n"/>
      <c r="W401" s="83" t="n"/>
      <c r="X401" s="83" t="inlineStr">
        <is>
          <t>Complexity &amp; Expertise: A2: Implements designs as responsive UI components: standard front-end work → matches the start
Autonomy &amp; Decision: A2: Decides UI implementation only → matches the start
Accountability &amp; Impact: A2: Quality of own UI deliverables → matches the start
Leadership &amp; Strategy: A1: No guidance or leadership of others described → matches the start</t>
        </is>
      </c>
      <c r="Y401" s="65" t="n">
        <v>4</v>
      </c>
      <c r="Z401" s="66" t="n">
        <v>4</v>
      </c>
      <c r="AA401" s="66" t="inlineStr">
        <is>
          <t>High</t>
        </is>
      </c>
      <c r="AB401" s="66" t="inlineStr">
        <is>
          <t>Future Leader · High Performance / High Potential</t>
        </is>
      </c>
      <c r="AC401" s="66" t="inlineStr">
        <is>
          <t>Yes</t>
        </is>
      </c>
      <c r="AD401" s="66" t="inlineStr">
        <is>
          <t>Y</t>
        </is>
      </c>
      <c r="AE401" s="66" t="inlineStr">
        <is>
          <t>Y</t>
        </is>
      </c>
      <c r="AF401" s="66" t="inlineStr">
        <is>
          <t>Not yet identified</t>
        </is>
      </c>
      <c r="AG401" s="119" t="n">
        <v>46188</v>
      </c>
      <c r="AH401" s="66" t="inlineStr">
        <is>
          <t>UI Developer</t>
        </is>
      </c>
      <c r="AI401" s="66" t="inlineStr">
        <is>
          <t>No</t>
        </is>
      </c>
      <c r="AJ401" s="66" t="inlineStr">
        <is>
          <t>Advanced UI; secure coding &amp; code-quality practices; unit/automated testing; system design fundamentals</t>
        </is>
      </c>
      <c r="AK401" s="66" t="inlineStr">
        <is>
          <t>Advanced UI/UX training: design systems &amp; component libraries, UX research &amp; usability testing fundamentals, interaction design &amp; prototyping · Figma, accessibility · WCAG standards, visual/interaction design leadership to guide UI direction for iFile.</t>
        </is>
      </c>
      <c r="AL401" s="66" t="n"/>
      <c r="AM401" s="18"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AN401" s="19"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AO401" s="19"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AP401" s="19" t="n"/>
      <c r="AQ401" s="19"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row>
    <row r="402" ht="80" customHeight="1">
      <c r="A402" s="117" t="inlineStr">
        <is>
          <t>◂ Back</t>
        </is>
      </c>
      <c r="B402" s="17" t="inlineStr">
        <is>
          <t>Mapped</t>
        </is>
      </c>
      <c r="C402" s="59" t="inlineStr">
        <is>
          <t>iFile</t>
        </is>
      </c>
      <c r="D402" s="17" t="inlineStr">
        <is>
          <t>IRIS1955</t>
        </is>
      </c>
      <c r="E402" s="17" t="inlineStr">
        <is>
          <t>Akbar Basha</t>
        </is>
      </c>
      <c r="F402" s="17" t="inlineStr">
        <is>
          <t>Technology</t>
        </is>
      </c>
      <c r="G402" s="17" t="inlineStr">
        <is>
          <t>Senior Software Engineer</t>
        </is>
      </c>
      <c r="H402" s="17" t="inlineStr">
        <is>
          <t>Employee</t>
        </is>
      </c>
      <c r="I402" s="17" t="inlineStr">
        <is>
          <t>Active</t>
        </is>
      </c>
      <c r="J402" s="118" t="n">
        <v>44466</v>
      </c>
      <c r="K402" s="17" t="inlineStr">
        <is>
          <t>Pradip Dey</t>
        </is>
      </c>
      <c r="L402" s="17" t="inlineStr">
        <is>
          <t>Work From Office - Turbhe</t>
        </is>
      </c>
      <c r="M402" s="67" t="inlineStr">
        <is>
          <t>3 years, 0 months, 0 days</t>
        </is>
      </c>
      <c r="N402" s="68" t="inlineStr">
        <is>
          <t>4 years, 10 months, 29 days</t>
        </is>
      </c>
      <c r="O402" s="68" t="inlineStr">
        <is>
          <t>7 years, 8 months, 24 days</t>
        </is>
      </c>
      <c r="P402" s="68" t="inlineStr">
        <is>
          <t>B.SC</t>
        </is>
      </c>
      <c r="Q402" s="68" t="inlineStr">
        <is>
          <t>Talend</t>
        </is>
      </c>
      <c r="R402" s="82" t="n">
        <v>20</v>
      </c>
      <c r="S402" s="83" t="n"/>
      <c r="T402" s="83" t="n"/>
      <c r="U402" s="83" t="n"/>
      <c r="V402" s="83" t="n"/>
      <c r="W402" s="83" t="n"/>
      <c r="X402" s="83" t="inlineStr">
        <is>
          <t>Complexity &amp; Expertise: A3: Builds AI/LLM solutions and POCs, supports RFP solutions, tests and deploys them → matches the start
Autonomy &amp; Decision: A3: Decides technical approach and fixes within agreed scope; major changes go to the manager → matches the start
Accountability &amp; Impact: A3: Quality and delivery of assigned AI solutions, some in production or client deliverables → moved down 0.5
Leadership &amp; Strategy: A2: Shares technical knowledge with the team; no guiding of the one report described → moved down 0.5</t>
        </is>
      </c>
      <c r="Y402" s="65" t="n"/>
      <c r="Z402" s="66" t="n"/>
      <c r="AA402" s="66" t="n"/>
      <c r="AB402" s="66" t="n"/>
      <c r="AC402" s="66" t="n"/>
      <c r="AD402" s="66" t="n"/>
      <c r="AE402" s="66" t="n"/>
      <c r="AF402" s="66" t="n"/>
      <c r="AG402" s="66" t="n"/>
      <c r="AH402" s="66" t="inlineStr">
        <is>
          <t>Senior Software Engineer</t>
        </is>
      </c>
      <c r="AI402" s="66" t="n"/>
      <c r="AJ402" s="66" t="n"/>
      <c r="AK402" s="66" t="n"/>
      <c r="AL402" s="66" t="n"/>
      <c r="AM402" s="18" t="n"/>
      <c r="AN402" s="19" t="n"/>
      <c r="AO402" s="19" t="n"/>
      <c r="AP402" s="19" t="n"/>
      <c r="AQ402" s="19" t="inlineStr">
        <is>
          <t>IRIS Instant - MBRS</t>
        </is>
      </c>
    </row>
    <row r="403" ht="80" customHeight="1">
      <c r="A403" s="117" t="inlineStr">
        <is>
          <t>◂ Back</t>
        </is>
      </c>
      <c r="B403" s="17" t="inlineStr">
        <is>
          <t>Mapped</t>
        </is>
      </c>
      <c r="C403" s="59" t="inlineStr">
        <is>
          <t>iFile</t>
        </is>
      </c>
      <c r="D403" s="17" t="inlineStr">
        <is>
          <t>IRIS2484</t>
        </is>
      </c>
      <c r="E403" s="17" t="inlineStr">
        <is>
          <t>Vinay Gajula</t>
        </is>
      </c>
      <c r="F403" s="17" t="inlineStr">
        <is>
          <t>Technology</t>
        </is>
      </c>
      <c r="G403" s="17" t="inlineStr">
        <is>
          <t>Trainee Software Engineer</t>
        </is>
      </c>
      <c r="H403" s="17" t="inlineStr">
        <is>
          <t>Employee</t>
        </is>
      </c>
      <c r="I403" s="17" t="inlineStr">
        <is>
          <t>Active</t>
        </is>
      </c>
      <c r="J403" s="118" t="n">
        <v>46083</v>
      </c>
      <c r="K403" s="17" t="inlineStr">
        <is>
          <t>Akbar Basha</t>
        </is>
      </c>
      <c r="L403" s="17" t="n"/>
      <c r="M403" s="67" t="inlineStr">
        <is>
          <t>0 years, 0 months, 0 days</t>
        </is>
      </c>
      <c r="N403" s="68" t="inlineStr">
        <is>
          <t>0 years, 5 months, 23 days</t>
        </is>
      </c>
      <c r="O403" s="68" t="n"/>
      <c r="P403" s="68" t="inlineStr">
        <is>
          <t>B.E</t>
        </is>
      </c>
      <c r="Q403" s="68" t="inlineStr">
        <is>
          <t>Python</t>
        </is>
      </c>
      <c r="R403" s="82" t="n">
        <v>20</v>
      </c>
      <c r="S403" s="83" t="n"/>
      <c r="T403" s="83" t="n"/>
      <c r="U403" s="83" t="n"/>
      <c r="V403" s="83" t="n"/>
      <c r="W403" s="83" t="n"/>
      <c r="X403" s="83" t="n"/>
      <c r="Y403" s="65" t="n"/>
      <c r="Z403" s="66" t="n"/>
      <c r="AA403" s="66" t="n"/>
      <c r="AB403" s="66" t="n"/>
      <c r="AC403" s="66" t="n"/>
      <c r="AD403" s="66" t="n"/>
      <c r="AE403" s="66" t="n"/>
      <c r="AF403" s="66" t="n"/>
      <c r="AG403" s="66" t="n"/>
      <c r="AH403" s="66" t="n"/>
      <c r="AI403" s="66" t="n"/>
      <c r="AJ403" s="66" t="n"/>
      <c r="AK403" s="66" t="n"/>
      <c r="AL403" s="66" t="n"/>
      <c r="AM403" s="18" t="n"/>
      <c r="AN403" s="19" t="n"/>
      <c r="AO403" s="19" t="n"/>
      <c r="AP403" s="19" t="n"/>
      <c r="AQ403" s="19" t="n"/>
    </row>
    <row r="404" ht="80" customHeight="1">
      <c r="A404" s="117" t="inlineStr">
        <is>
          <t>◂ Back</t>
        </is>
      </c>
      <c r="B404" s="17" t="inlineStr">
        <is>
          <t>Mapped</t>
        </is>
      </c>
      <c r="C404" s="59" t="inlineStr">
        <is>
          <t>iFile</t>
        </is>
      </c>
      <c r="D404" s="17" t="inlineStr">
        <is>
          <t>IRIS1982</t>
        </is>
      </c>
      <c r="E404" s="17" t="inlineStr">
        <is>
          <t>Apurva Kirtikar</t>
        </is>
      </c>
      <c r="F404" s="17" t="inlineStr">
        <is>
          <t>Sales</t>
        </is>
      </c>
      <c r="G404" s="17" t="inlineStr">
        <is>
          <t>Senior Manager- Pre sales</t>
        </is>
      </c>
      <c r="H404" s="17" t="inlineStr">
        <is>
          <t>Employee</t>
        </is>
      </c>
      <c r="I404" s="17" t="inlineStr">
        <is>
          <t>Active</t>
        </is>
      </c>
      <c r="J404" s="118" t="n">
        <v>44580</v>
      </c>
      <c r="K404" s="17" t="inlineStr">
        <is>
          <t>Shailesh Gupta</t>
        </is>
      </c>
      <c r="L404" s="17" t="inlineStr">
        <is>
          <t>Hybrid</t>
        </is>
      </c>
      <c r="M404" s="67" t="inlineStr">
        <is>
          <t>8 years, 0 months, 0 days</t>
        </is>
      </c>
      <c r="N404" s="68" t="inlineStr">
        <is>
          <t>4 years, 7 months, 6 days</t>
        </is>
      </c>
      <c r="O404" s="68" t="inlineStr">
        <is>
          <t>12 years, 5 months, 1 days</t>
        </is>
      </c>
      <c r="P404" s="68" t="inlineStr">
        <is>
          <t>M.Com</t>
        </is>
      </c>
      <c r="Q404" s="68" t="inlineStr">
        <is>
          <t>Pre-Sales</t>
        </is>
      </c>
      <c r="R404" s="82" t="n">
        <v>20</v>
      </c>
      <c r="S404" s="83" t="n"/>
      <c r="T404" s="83" t="n"/>
      <c r="U404" s="83" t="n"/>
      <c r="V404" s="83" t="n"/>
      <c r="W404" s="83" t="n"/>
      <c r="X404" s="83" t="inlineStr">
        <is>
          <t>Complexity &amp; Expertise: B1: Manages iFile bids: RFP responses, solutioning and client demos in XBRL / SupTech domain → moved down 1
Autonomy &amp; Decision: B1: Decides how to respond to clients and to RFPs for iFile bids → moved down 1
Accountability &amp; Impact: B1: Ultimately responsible for timely iFile RFP submissions; also sales records and client meetings → moved down 0.2
Leadership &amp; Strategy: A2: One direct report in HR data; only follow-ups with teams described → moved down 1</t>
        </is>
      </c>
      <c r="Y404" s="65" t="n">
        <v>4</v>
      </c>
      <c r="Z404" s="66" t="n">
        <v>4</v>
      </c>
      <c r="AA404" s="66" t="inlineStr">
        <is>
          <t>Medium</t>
        </is>
      </c>
      <c r="AB404" s="66" t="inlineStr">
        <is>
          <t>High Impact / Growth Talent</t>
        </is>
      </c>
      <c r="AC404" s="66" t="inlineStr">
        <is>
          <t>No</t>
        </is>
      </c>
      <c r="AD404" s="66" t="inlineStr">
        <is>
          <t>No</t>
        </is>
      </c>
      <c r="AE404" s="66" t="n"/>
      <c r="AF404" s="66" t="n"/>
      <c r="AG404" s="119" t="n">
        <v>46113</v>
      </c>
      <c r="AH404" s="66" t="inlineStr">
        <is>
          <t>Senior Manager- Pre sales</t>
        </is>
      </c>
      <c r="AI404" s="66" t="inlineStr">
        <is>
          <t>Yes</t>
        </is>
      </c>
      <c r="AJ404" s="66" t="inlineStr">
        <is>
          <t>SaaS/RegTech product &amp; domain knowledge, Knowledge of competition - product and pricing, Knowledge of Tech trends and AI</t>
        </is>
      </c>
      <c r="AK404" s="66" t="n"/>
      <c r="AL404" s="66" t="n"/>
      <c r="AM404" s="18"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AN404" s="19"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AO404" s="19" t="n"/>
      <c r="AP404" s="19" t="n"/>
      <c r="AQ404" s="19" t="n"/>
    </row>
    <row r="405" ht="80" customHeight="1">
      <c r="A405" s="117" t="inlineStr">
        <is>
          <t>◂ Back</t>
        </is>
      </c>
      <c r="B405" s="17" t="inlineStr">
        <is>
          <t>Mapped</t>
        </is>
      </c>
      <c r="C405" s="59" t="inlineStr">
        <is>
          <t>iFile</t>
        </is>
      </c>
      <c r="D405" s="17" t="inlineStr">
        <is>
          <t>IRIS2551</t>
        </is>
      </c>
      <c r="E405" s="17" t="inlineStr">
        <is>
          <t>Devam Khatri</t>
        </is>
      </c>
      <c r="F405" s="17" t="inlineStr">
        <is>
          <t>Sales</t>
        </is>
      </c>
      <c r="G405" s="17" t="inlineStr">
        <is>
          <t>Manager - Pre Sales</t>
        </is>
      </c>
      <c r="H405" s="17" t="inlineStr">
        <is>
          <t>Employee</t>
        </is>
      </c>
      <c r="I405" s="17" t="inlineStr">
        <is>
          <t>Active</t>
        </is>
      </c>
      <c r="J405" s="118" t="n">
        <v>46237</v>
      </c>
      <c r="K405" s="17" t="inlineStr">
        <is>
          <t>Apurva Kirtikar</t>
        </is>
      </c>
      <c r="L405" s="17" t="n"/>
      <c r="M405" s="67" t="inlineStr">
        <is>
          <t>5 years, 0 months, 0 days</t>
        </is>
      </c>
      <c r="N405" s="68" t="inlineStr">
        <is>
          <t>0 years, 0 months, 22 days</t>
        </is>
      </c>
      <c r="O405" s="68" t="n"/>
      <c r="P405" s="68" t="inlineStr">
        <is>
          <t>MBA</t>
        </is>
      </c>
      <c r="Q405" s="68" t="inlineStr">
        <is>
          <t>Pre-sales</t>
        </is>
      </c>
      <c r="R405" s="82" t="n">
        <v>20</v>
      </c>
      <c r="S405" s="83" t="n"/>
      <c r="T405" s="83" t="n"/>
      <c r="U405" s="83" t="n"/>
      <c r="V405" s="83" t="n"/>
      <c r="W405" s="83" t="n"/>
      <c r="X405" s="83" t="inlineStr">
        <is>
          <t>Complexity &amp; Expertise: A3: Maps client requirements to product features; RFP responses, mapping documents and demos across several proposals → moved down 1
Autonomy &amp; Decision: A2: Decides NDA signing and lead follow-ups; nothing larger stated → moved down 1
Accountability &amp; Impact: A3: RFP submissions, weekly meeting and monthly tracker; misses escalate and cost revenue → moved down 1
Leadership &amp; Strategy: A1: No guidance or leadership of others described → moved down 1</t>
        </is>
      </c>
      <c r="Y405" s="65" t="n"/>
      <c r="Z405" s="66" t="n"/>
      <c r="AA405" s="66" t="n"/>
      <c r="AB405" s="66" t="n"/>
      <c r="AC405" s="66" t="n"/>
      <c r="AD405" s="66" t="n"/>
      <c r="AE405" s="66" t="n"/>
      <c r="AF405" s="66" t="n"/>
      <c r="AG405" s="66" t="n"/>
      <c r="AH405" s="66" t="n"/>
      <c r="AI405" s="66" t="n"/>
      <c r="AJ405" s="66" t="n"/>
      <c r="AK405" s="66" t="n"/>
      <c r="AL405" s="66" t="n"/>
      <c r="AM405" s="18" t="n"/>
      <c r="AN405" s="19" t="n"/>
      <c r="AO405" s="19" t="n"/>
      <c r="AP405" s="19" t="n"/>
      <c r="AQ405" s="19" t="n"/>
    </row>
    <row r="406" ht="80" customHeight="1">
      <c r="A406" s="117" t="inlineStr">
        <is>
          <t>◂ Back</t>
        </is>
      </c>
      <c r="B406" s="17" t="inlineStr">
        <is>
          <t>Mapped</t>
        </is>
      </c>
      <c r="C406" s="59" t="inlineStr">
        <is>
          <t>Datatech</t>
        </is>
      </c>
      <c r="D406" s="17" t="inlineStr">
        <is>
          <t>IRISDT0001</t>
        </is>
      </c>
      <c r="E406" s="17" t="inlineStr">
        <is>
          <t>Shilpa Dhobale</t>
        </is>
      </c>
      <c r="F406" s="17" t="inlineStr">
        <is>
          <t>Datatech Business Head</t>
        </is>
      </c>
      <c r="G406" s="17" t="inlineStr">
        <is>
          <t>Business Head - DataTech</t>
        </is>
      </c>
      <c r="H406" s="17" t="inlineStr">
        <is>
          <t>Employee</t>
        </is>
      </c>
      <c r="I406" s="17" t="inlineStr">
        <is>
          <t>Active</t>
        </is>
      </c>
      <c r="J406" s="118" t="n">
        <v>45627</v>
      </c>
      <c r="K406" s="17" t="inlineStr">
        <is>
          <t>Balachandran K</t>
        </is>
      </c>
      <c r="L406" s="17" t="inlineStr">
        <is>
          <t>Turbhe</t>
        </is>
      </c>
      <c r="M406" s="67" t="inlineStr">
        <is>
          <t>2 years, 0 months, 0 days</t>
        </is>
      </c>
      <c r="N406" s="68" t="inlineStr">
        <is>
          <t>1 years, 8 months, 24 days</t>
        </is>
      </c>
      <c r="O406" s="68" t="inlineStr">
        <is>
          <t>3 years, 6 months, 19 days</t>
        </is>
      </c>
      <c r="P406" s="68" t="inlineStr">
        <is>
          <t>CWA</t>
        </is>
      </c>
      <c r="Q406" s="68" t="inlineStr">
        <is>
          <t>Product Management</t>
        </is>
      </c>
      <c r="R406" s="82" t="n"/>
      <c r="S406" s="83" t="n"/>
      <c r="T406" s="83" t="n"/>
      <c r="U406" s="83" t="n"/>
      <c r="V406" s="83" t="n"/>
      <c r="W406" s="83" t="n"/>
      <c r="X406" s="83" t="n"/>
      <c r="Y406" s="65" t="n">
        <v>3</v>
      </c>
      <c r="Z406" s="66" t="n">
        <v>3</v>
      </c>
      <c r="AA406" s="66" t="n">
        <v>3</v>
      </c>
      <c r="AB406" s="66" t="inlineStr">
        <is>
          <t>Future Leader</t>
        </is>
      </c>
      <c r="AC406" s="66" t="inlineStr">
        <is>
          <t>No</t>
        </is>
      </c>
      <c r="AD406" s="66" t="inlineStr">
        <is>
          <t>No</t>
        </is>
      </c>
      <c r="AE406" s="66" t="inlineStr">
        <is>
          <t>Yes</t>
        </is>
      </c>
      <c r="AF406" s="66" t="n"/>
      <c r="AG406" s="66" t="n"/>
      <c r="AH406" s="66" t="inlineStr">
        <is>
          <t>Business Head</t>
        </is>
      </c>
      <c r="AI406" s="66" t="inlineStr">
        <is>
          <t>No</t>
        </is>
      </c>
      <c r="AJ406" s="66" t="inlineStr">
        <is>
          <t>Leaderdership coaching and stakeholder management,</t>
        </is>
      </c>
      <c r="AK406" s="66" t="inlineStr">
        <is>
          <t>leadership coaching</t>
        </is>
      </c>
      <c r="AL406" s="66" t="n"/>
      <c r="AM406" s="18" t="n"/>
      <c r="AN406" s="19" t="n"/>
      <c r="AO406" s="19" t="n"/>
      <c r="AP406" s="19" t="n"/>
      <c r="AQ406" s="19" t="inlineStr">
        <is>
          <t>All</t>
        </is>
      </c>
    </row>
    <row r="407" ht="80" customHeight="1">
      <c r="A407" s="117" t="inlineStr">
        <is>
          <t>◂ Back</t>
        </is>
      </c>
      <c r="B407" s="17" t="inlineStr">
        <is>
          <t>Mapped</t>
        </is>
      </c>
      <c r="C407" s="59" t="inlineStr">
        <is>
          <t>Datatech</t>
        </is>
      </c>
      <c r="D407" s="17" t="inlineStr">
        <is>
          <t>IRISDT0019</t>
        </is>
      </c>
      <c r="E407" s="17" t="inlineStr">
        <is>
          <t>Abhishek Gite</t>
        </is>
      </c>
      <c r="F407" s="17" t="inlineStr">
        <is>
          <t>Sales</t>
        </is>
      </c>
      <c r="G407" s="17" t="inlineStr">
        <is>
          <t>Head - Sales and Alliances</t>
        </is>
      </c>
      <c r="H407" s="17" t="inlineStr">
        <is>
          <t>Employee</t>
        </is>
      </c>
      <c r="I407" s="17" t="inlineStr">
        <is>
          <t>Active</t>
        </is>
      </c>
      <c r="J407" s="118" t="n">
        <v>46174</v>
      </c>
      <c r="K407" s="17" t="inlineStr">
        <is>
          <t>Shilpa Dhobale</t>
        </is>
      </c>
      <c r="L407" s="17" t="inlineStr">
        <is>
          <t>Turbhe</t>
        </is>
      </c>
      <c r="M407" s="67" t="inlineStr">
        <is>
          <t>24 years, 0 months, 0 days</t>
        </is>
      </c>
      <c r="N407" s="68" t="inlineStr">
        <is>
          <t>0 years, 2 months, 24 days</t>
        </is>
      </c>
      <c r="O407" s="68" t="n"/>
      <c r="P407" s="68" t="inlineStr">
        <is>
          <t>MBA</t>
        </is>
      </c>
      <c r="Q407" s="68" t="inlineStr">
        <is>
          <t>Sales</t>
        </is>
      </c>
      <c r="R407" s="82" t="n"/>
      <c r="S407" s="83" t="n"/>
      <c r="T407" s="83" t="n"/>
      <c r="U407" s="83" t="n"/>
      <c r="V407" s="83" t="n"/>
      <c r="W407" s="83" t="n"/>
      <c r="X407" s="83" t="n"/>
      <c r="Y407" s="65" t="n">
        <v>3</v>
      </c>
      <c r="Z407" s="66" t="n"/>
      <c r="AA407" s="66" t="n"/>
      <c r="AB407" s="66" t="inlineStr">
        <is>
          <t>Core Contributor</t>
        </is>
      </c>
      <c r="AC407" s="66" t="inlineStr">
        <is>
          <t>No</t>
        </is>
      </c>
      <c r="AD407" s="66" t="inlineStr">
        <is>
          <t>No</t>
        </is>
      </c>
      <c r="AE407" s="66" t="n"/>
      <c r="AF407" s="66" t="n"/>
      <c r="AG407" s="66" t="n"/>
      <c r="AH407" s="66" t="inlineStr">
        <is>
          <t>Head - Sales and Alliances</t>
        </is>
      </c>
      <c r="AI407" s="66" t="inlineStr">
        <is>
          <t>No</t>
        </is>
      </c>
      <c r="AJ407" s="66" t="n"/>
      <c r="AK407" s="66" t="n"/>
      <c r="AL407" s="66" t="n"/>
      <c r="AM407" s="18" t="n"/>
      <c r="AN407" s="19" t="n"/>
      <c r="AO407" s="19" t="n"/>
      <c r="AP407" s="19" t="n"/>
      <c r="AQ407" s="19" t="n"/>
    </row>
    <row r="408" ht="80" customHeight="1">
      <c r="A408" s="117" t="inlineStr">
        <is>
          <t>◂ Back</t>
        </is>
      </c>
      <c r="B408" s="17" t="inlineStr">
        <is>
          <t>Mapped</t>
        </is>
      </c>
      <c r="C408" s="59" t="inlineStr">
        <is>
          <t>Datatech</t>
        </is>
      </c>
      <c r="D408" s="17" t="inlineStr">
        <is>
          <t>IRISDT0006</t>
        </is>
      </c>
      <c r="E408" s="17" t="inlineStr">
        <is>
          <t>Sanghamitra Saxena</t>
        </is>
      </c>
      <c r="F408" s="17" t="inlineStr">
        <is>
          <t>Technology</t>
        </is>
      </c>
      <c r="G408" s="17" t="inlineStr">
        <is>
          <t>Solution Architect</t>
        </is>
      </c>
      <c r="H408" s="17" t="inlineStr">
        <is>
          <t>Employee</t>
        </is>
      </c>
      <c r="I408" s="17" t="inlineStr">
        <is>
          <t>Active</t>
        </is>
      </c>
      <c r="J408" s="118" t="n">
        <v>45848</v>
      </c>
      <c r="K408" s="17" t="inlineStr">
        <is>
          <t>Shilpa Dhobale</t>
        </is>
      </c>
      <c r="L408" s="17" t="inlineStr">
        <is>
          <t>Hyderabad</t>
        </is>
      </c>
      <c r="M408" s="67" t="inlineStr">
        <is>
          <t>11 years, 4 months, 0 days</t>
        </is>
      </c>
      <c r="N408" s="68" t="inlineStr">
        <is>
          <t>1 years, 1 months, 15 days</t>
        </is>
      </c>
      <c r="O408" s="68" t="inlineStr">
        <is>
          <t>12 years, 3 months, 10 days</t>
        </is>
      </c>
      <c r="P408" s="68" t="inlineStr">
        <is>
          <t>M.Tech</t>
        </is>
      </c>
      <c r="Q408" s="68" t="inlineStr">
        <is>
          <t>Python</t>
        </is>
      </c>
      <c r="R408" s="82" t="n"/>
      <c r="S408" s="83" t="n"/>
      <c r="T408" s="83" t="n"/>
      <c r="U408" s="83" t="n"/>
      <c r="V408" s="83" t="n"/>
      <c r="W408" s="83" t="n"/>
      <c r="X408" s="83" t="n"/>
      <c r="Y408" s="65" t="n">
        <v>3</v>
      </c>
      <c r="Z408" s="66" t="n">
        <v>3</v>
      </c>
      <c r="AA408" s="66" t="n">
        <v>3</v>
      </c>
      <c r="AB408" s="66" t="inlineStr">
        <is>
          <t>Future Leader</t>
        </is>
      </c>
      <c r="AC408" s="66" t="inlineStr">
        <is>
          <t>No</t>
        </is>
      </c>
      <c r="AD408" s="66" t="inlineStr">
        <is>
          <t>No</t>
        </is>
      </c>
      <c r="AE408" s="66" t="inlineStr">
        <is>
          <t>Yes</t>
        </is>
      </c>
      <c r="AF408" s="66" t="n"/>
      <c r="AG408" s="66" t="n"/>
      <c r="AH408" s="66" t="inlineStr">
        <is>
          <t>Solution Architect</t>
        </is>
      </c>
      <c r="AI408" s="66" t="inlineStr">
        <is>
          <t>No</t>
        </is>
      </c>
      <c r="AJ408" s="66" t="n"/>
      <c r="AK408" s="66" t="n"/>
      <c r="AL408" s="66" t="n"/>
      <c r="AM408" s="18" t="n"/>
      <c r="AN408" s="19" t="n"/>
      <c r="AO408" s="19" t="n"/>
      <c r="AP408" s="19" t="n"/>
      <c r="AQ408" s="19" t="inlineStr">
        <is>
          <t>All</t>
        </is>
      </c>
    </row>
    <row r="409" ht="80" customHeight="1">
      <c r="A409" s="117" t="inlineStr">
        <is>
          <t>◂ Back</t>
        </is>
      </c>
      <c r="B409" s="17" t="inlineStr">
        <is>
          <t>Mapped</t>
        </is>
      </c>
      <c r="C409" s="59" t="inlineStr">
        <is>
          <t>Datatech</t>
        </is>
      </c>
      <c r="D409" s="17" t="inlineStr">
        <is>
          <t>IRISDTC002</t>
        </is>
      </c>
      <c r="E409" s="17" t="inlineStr">
        <is>
          <t>Akshay Shetty</t>
        </is>
      </c>
      <c r="F409" s="17" t="inlineStr">
        <is>
          <t>Technology</t>
        </is>
      </c>
      <c r="G409" s="17" t="inlineStr">
        <is>
          <t>Consultant -Lead Developer</t>
        </is>
      </c>
      <c r="H409" s="17" t="inlineStr">
        <is>
          <t>On Contract</t>
        </is>
      </c>
      <c r="I409" s="17" t="inlineStr">
        <is>
          <t>Active</t>
        </is>
      </c>
      <c r="J409" s="118" t="n">
        <v>45974</v>
      </c>
      <c r="K409" s="17" t="inlineStr">
        <is>
          <t>Shilpa Dhobale</t>
        </is>
      </c>
      <c r="L409" s="17" t="inlineStr">
        <is>
          <t>Turbhe + Hybrid</t>
        </is>
      </c>
      <c r="M409" s="67" t="inlineStr">
        <is>
          <t>9 years, 3 months, 0 days</t>
        </is>
      </c>
      <c r="N409" s="68" t="inlineStr">
        <is>
          <t>0 years, 9 months, 12 days</t>
        </is>
      </c>
      <c r="O409" s="68" t="inlineStr">
        <is>
          <t>9 years, 10 months, 7 days</t>
        </is>
      </c>
      <c r="P409" s="68" t="inlineStr">
        <is>
          <t>M.Sc</t>
        </is>
      </c>
      <c r="Q409" s="68" t="inlineStr">
        <is>
          <t>Python</t>
        </is>
      </c>
      <c r="R409" s="82" t="n"/>
      <c r="S409" s="83" t="n"/>
      <c r="T409" s="83" t="n"/>
      <c r="U409" s="83" t="n"/>
      <c r="V409" s="83" t="n"/>
      <c r="W409" s="83" t="n"/>
      <c r="X409" s="83" t="inlineStr">
        <is>
          <t>Complexity &amp; Expertise: B1: Manager note only: end-to-end design and deployment of assigned modules with complex or high-risk features → moved down 0.5
Autonomy &amp; Decision: A3: No survey; note implies design calls on own assigned modules, nothing wider → moved down 0.5
Accountability &amp; Impact: A3: Note: assigned modules end to end, change failure rate, vulnerability remediation → moved down 0.5
Leadership &amp; Strategy: A3: 2 direct reports in HR data; no leadership activity described → moved down 0.5</t>
        </is>
      </c>
      <c r="Y409" s="65" t="n">
        <v>2</v>
      </c>
      <c r="Z409" s="66" t="n">
        <v>2</v>
      </c>
      <c r="AA409" s="66" t="inlineStr">
        <is>
          <t>Low</t>
        </is>
      </c>
      <c r="AB409" s="66" t="inlineStr">
        <is>
          <t>Performance Risk</t>
        </is>
      </c>
      <c r="AC409" s="66" t="inlineStr">
        <is>
          <t>No</t>
        </is>
      </c>
      <c r="AD409" s="66" t="inlineStr">
        <is>
          <t>No</t>
        </is>
      </c>
      <c r="AE409" s="66" t="inlineStr">
        <is>
          <t>No</t>
        </is>
      </c>
      <c r="AF409" s="66" t="n"/>
      <c r="AG409" s="66" t="n"/>
      <c r="AH409" s="66" t="inlineStr">
        <is>
          <t>Consultant -Lead Developer</t>
        </is>
      </c>
      <c r="AI409" s="66" t="inlineStr">
        <is>
          <t>No</t>
        </is>
      </c>
      <c r="AJ409" s="66" t="inlineStr">
        <is>
          <t>Optimal use of AI
System Design Thinking
Flutter
Product Knowledge</t>
        </is>
      </c>
      <c r="AK409" s="66" t="n"/>
      <c r="AL409" s="66" t="n"/>
      <c r="AM409" s="18"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AN409" s="19"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AO409" s="19" t="n"/>
      <c r="AP409" s="19" t="n"/>
      <c r="AQ409" s="19" t="inlineStr">
        <is>
          <t>Peridot App + backend</t>
        </is>
      </c>
    </row>
    <row r="410" ht="80" customHeight="1">
      <c r="A410" s="117" t="inlineStr">
        <is>
          <t>◂ Back</t>
        </is>
      </c>
      <c r="B410" s="17" t="inlineStr">
        <is>
          <t>Mapped</t>
        </is>
      </c>
      <c r="C410" s="59" t="inlineStr">
        <is>
          <t>Datatech</t>
        </is>
      </c>
      <c r="D410" s="17" t="inlineStr">
        <is>
          <t>IRISDT0002</t>
        </is>
      </c>
      <c r="E410" s="17" t="inlineStr">
        <is>
          <t>Niraj Santosh Patil</t>
        </is>
      </c>
      <c r="F410" s="17" t="inlineStr">
        <is>
          <t>Technology</t>
        </is>
      </c>
      <c r="G410" s="17" t="inlineStr">
        <is>
          <t>Junior Software Engineer</t>
        </is>
      </c>
      <c r="H410" s="17" t="inlineStr">
        <is>
          <t>Employee</t>
        </is>
      </c>
      <c r="I410" s="17" t="inlineStr">
        <is>
          <t>Active</t>
        </is>
      </c>
      <c r="J410" s="118" t="n">
        <v>45446</v>
      </c>
      <c r="K410" s="17" t="inlineStr">
        <is>
          <t>Akshay Shetty</t>
        </is>
      </c>
      <c r="L410" s="17" t="inlineStr">
        <is>
          <t>Turbhe</t>
        </is>
      </c>
      <c r="M410" s="67" t="inlineStr">
        <is>
          <t>0 years, 0 months, 0 days</t>
        </is>
      </c>
      <c r="N410" s="68" t="inlineStr">
        <is>
          <t>2 years, 2 months, 22 days</t>
        </is>
      </c>
      <c r="O410" s="68" t="inlineStr">
        <is>
          <t>2 years, 0 months, 17 days</t>
        </is>
      </c>
      <c r="P410" s="68" t="inlineStr">
        <is>
          <t>B.Tech</t>
        </is>
      </c>
      <c r="Q410" s="68" t="inlineStr">
        <is>
          <t>Java</t>
        </is>
      </c>
      <c r="R410" s="82" t="n">
        <v>20</v>
      </c>
      <c r="S410" s="83" t="n"/>
      <c r="T410" s="83" t="n"/>
      <c r="U410" s="83" t="n"/>
      <c r="V410" s="83" t="n"/>
      <c r="W410" s="83" t="n"/>
      <c r="X410" s="83" t="n"/>
      <c r="Y410" s="65" t="n">
        <v>2</v>
      </c>
      <c r="Z410" s="66" t="n">
        <v>2</v>
      </c>
      <c r="AA410" s="66" t="inlineStr">
        <is>
          <t>Low</t>
        </is>
      </c>
      <c r="AB410" s="66" t="inlineStr">
        <is>
          <t>Performance Risk</t>
        </is>
      </c>
      <c r="AC410" s="66" t="inlineStr">
        <is>
          <t>No</t>
        </is>
      </c>
      <c r="AD410" s="66" t="inlineStr">
        <is>
          <t>No</t>
        </is>
      </c>
      <c r="AE410" s="66" t="inlineStr">
        <is>
          <t>Yes</t>
        </is>
      </c>
      <c r="AF410" s="66" t="n"/>
      <c r="AG410" s="66" t="n"/>
      <c r="AH410" s="66" t="inlineStr">
        <is>
          <t>Trainee Software Engineer</t>
        </is>
      </c>
      <c r="AI410" s="66" t="inlineStr">
        <is>
          <t>No</t>
        </is>
      </c>
      <c r="AJ410" s="66" t="inlineStr">
        <is>
          <t>Optimal use of AI
System Design Thinking
Flutter, Django
Product Knowledge</t>
        </is>
      </c>
      <c r="AK410" s="66" t="n"/>
      <c r="AL410" s="66" t="n"/>
      <c r="AM410" s="18"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AN410" s="19"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AO410" s="19" t="n"/>
      <c r="AP410" s="19" t="n"/>
      <c r="AQ410" s="19" t="inlineStr">
        <is>
          <t>Peridot App + backend</t>
        </is>
      </c>
    </row>
    <row r="411" ht="80" customHeight="1">
      <c r="A411" s="117" t="inlineStr">
        <is>
          <t>◂ Back</t>
        </is>
      </c>
      <c r="B411" s="17" t="inlineStr">
        <is>
          <t>Mapped</t>
        </is>
      </c>
      <c r="C411" s="59" t="inlineStr">
        <is>
          <t>Datatech</t>
        </is>
      </c>
      <c r="D411" s="17" t="inlineStr">
        <is>
          <t>IRISDT0004</t>
        </is>
      </c>
      <c r="E411" s="17" t="inlineStr">
        <is>
          <t>Krishnadev Arya</t>
        </is>
      </c>
      <c r="F411" s="17" t="inlineStr">
        <is>
          <t>Technology</t>
        </is>
      </c>
      <c r="G411" s="17" t="inlineStr">
        <is>
          <t>Junior Software Engineer</t>
        </is>
      </c>
      <c r="H411" s="17" t="inlineStr">
        <is>
          <t>Employee</t>
        </is>
      </c>
      <c r="I411" s="17" t="inlineStr">
        <is>
          <t>Active</t>
        </is>
      </c>
      <c r="J411" s="118" t="n">
        <v>45666</v>
      </c>
      <c r="K411" s="17" t="inlineStr">
        <is>
          <t>Akshay Shetty</t>
        </is>
      </c>
      <c r="L411" s="17" t="inlineStr">
        <is>
          <t>Turbhe</t>
        </is>
      </c>
      <c r="M411" s="67" t="inlineStr">
        <is>
          <t>0 years, 0 months, 0 days</t>
        </is>
      </c>
      <c r="N411" s="68" t="inlineStr">
        <is>
          <t>1 years, 7 months, 16 days</t>
        </is>
      </c>
      <c r="O411" s="68" t="inlineStr">
        <is>
          <t>1 years, 5 months, 11 days</t>
        </is>
      </c>
      <c r="P411" s="68" t="inlineStr">
        <is>
          <t>B.E</t>
        </is>
      </c>
      <c r="Q411" s="68" t="inlineStr">
        <is>
          <t>Java</t>
        </is>
      </c>
      <c r="R411" s="82" t="n">
        <v>20</v>
      </c>
      <c r="S411" s="83" t="n"/>
      <c r="T411" s="83" t="n"/>
      <c r="U411" s="83" t="n"/>
      <c r="V411" s="83" t="n"/>
      <c r="W411" s="83" t="n"/>
      <c r="X411" s="83" t="n"/>
      <c r="Y411" s="65" t="n">
        <v>2</v>
      </c>
      <c r="Z411" s="66" t="n">
        <v>2</v>
      </c>
      <c r="AA411" s="66" t="inlineStr">
        <is>
          <t>Low</t>
        </is>
      </c>
      <c r="AB411" s="66" t="inlineStr">
        <is>
          <t>Performance Risk</t>
        </is>
      </c>
      <c r="AC411" s="66" t="inlineStr">
        <is>
          <t>No</t>
        </is>
      </c>
      <c r="AD411" s="66" t="inlineStr">
        <is>
          <t>No</t>
        </is>
      </c>
      <c r="AE411" s="66" t="inlineStr">
        <is>
          <t>Yes</t>
        </is>
      </c>
      <c r="AF411" s="66" t="n"/>
      <c r="AG411" s="66" t="n"/>
      <c r="AH411" s="66" t="inlineStr">
        <is>
          <t>Junior Software Engineer</t>
        </is>
      </c>
      <c r="AI411" s="66" t="inlineStr">
        <is>
          <t>No</t>
        </is>
      </c>
      <c r="AJ411" s="66" t="inlineStr">
        <is>
          <t>Optimal use of AI
System Design Thinking
Flutter, Django
Product Knowledge</t>
        </is>
      </c>
      <c r="AK411" s="66" t="n"/>
      <c r="AL411" s="66" t="n"/>
      <c r="AM411" s="18"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AN411" s="19"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AO411" s="19" t="n"/>
      <c r="AP411" s="19" t="n"/>
      <c r="AQ411" s="19" t="inlineStr">
        <is>
          <t>Peridot App + backend</t>
        </is>
      </c>
    </row>
    <row r="412" ht="80" customHeight="1">
      <c r="A412" s="117" t="inlineStr">
        <is>
          <t>◂ Back</t>
        </is>
      </c>
      <c r="B412" s="17" t="inlineStr">
        <is>
          <t>Mapped</t>
        </is>
      </c>
      <c r="C412" s="59" t="inlineStr">
        <is>
          <t>Datatech</t>
        </is>
      </c>
      <c r="D412" s="17" t="inlineStr">
        <is>
          <t>IRISDT0009</t>
        </is>
      </c>
      <c r="E412" s="17" t="inlineStr">
        <is>
          <t>Ankita Pathak</t>
        </is>
      </c>
      <c r="F412" s="17" t="inlineStr">
        <is>
          <t>Marketing</t>
        </is>
      </c>
      <c r="G412" s="17" t="inlineStr">
        <is>
          <t>Manager Marketing</t>
        </is>
      </c>
      <c r="H412" s="17" t="inlineStr">
        <is>
          <t>Employee</t>
        </is>
      </c>
      <c r="I412" s="17" t="inlineStr">
        <is>
          <t>Active</t>
        </is>
      </c>
      <c r="J412" s="118" t="n">
        <v>45880</v>
      </c>
      <c r="K412" s="17" t="inlineStr">
        <is>
          <t>Shilpa Dhobale</t>
        </is>
      </c>
      <c r="L412" s="17" t="inlineStr">
        <is>
          <t>Turbhe</t>
        </is>
      </c>
      <c r="M412" s="67" t="inlineStr">
        <is>
          <t>4 years, 7 months, 0 days</t>
        </is>
      </c>
      <c r="N412" s="68" t="inlineStr">
        <is>
          <t>1 years, 0 months, 14 days</t>
        </is>
      </c>
      <c r="O412" s="68" t="inlineStr">
        <is>
          <t>5 years, 5 months, 9 days</t>
        </is>
      </c>
      <c r="P412" s="68" t="inlineStr">
        <is>
          <t>PGDBM</t>
        </is>
      </c>
      <c r="Q412" s="68" t="inlineStr">
        <is>
          <t>Marketing</t>
        </is>
      </c>
      <c r="R412" s="82" t="n">
        <v>20</v>
      </c>
      <c r="S412" s="83" t="n"/>
      <c r="T412" s="83" t="n"/>
      <c r="U412" s="83" t="n"/>
      <c r="V412" s="83" t="n"/>
      <c r="W412" s="83" t="n"/>
      <c r="X412" s="83" t="inlineStr">
        <is>
          <t>Complexity &amp; Expertise: B2: Builds MSME marketing from scratch: strategy, performance marketing, ASO, ORM, engagement journeys, analytics → matches the start
Autonomy &amp; Decision: B1: Decides campaigns and the content calendar; prioritises experiments for a small team → moved down 0.5
Accountability &amp; Impact: B1: Marketing strategy execution, user acquisition and engagement for IRIS MSME; three-person team → moved down 0.5
Leadership &amp; Strategy: B1: 3 direct reports · HR; builds the function's processes; people management not described → matches the start</t>
        </is>
      </c>
      <c r="Y412" s="65" t="n">
        <v>3</v>
      </c>
      <c r="Z412" s="66" t="n">
        <v>3</v>
      </c>
      <c r="AA412" s="66" t="n">
        <v>3</v>
      </c>
      <c r="AB412" s="66" t="inlineStr">
        <is>
          <t>High Impact / Growth Talent</t>
        </is>
      </c>
      <c r="AC412" s="66" t="inlineStr">
        <is>
          <t>No</t>
        </is>
      </c>
      <c r="AD412" s="66" t="inlineStr">
        <is>
          <t>Yes</t>
        </is>
      </c>
      <c r="AE412" s="66" t="inlineStr">
        <is>
          <t>Yes</t>
        </is>
      </c>
      <c r="AF412" s="66" t="n"/>
      <c r="AG412" s="66" t="n"/>
      <c r="AH412" s="66" t="inlineStr">
        <is>
          <t>Manager Marketing</t>
        </is>
      </c>
      <c r="AI412" s="66" t="inlineStr">
        <is>
          <t>Yes</t>
        </is>
      </c>
      <c r="AJ412" s="66" t="inlineStr">
        <is>
          <t>Performance marketing, Leadership coaching</t>
        </is>
      </c>
      <c r="AK412" s="66" t="n"/>
      <c r="AL412" s="66" t="n"/>
      <c r="AM412" s="18" t="n"/>
      <c r="AN412" s="19" t="n"/>
      <c r="AO412" s="19" t="n"/>
      <c r="AP412" s="19" t="n"/>
      <c r="AQ412" s="19" t="inlineStr">
        <is>
          <t>All</t>
        </is>
      </c>
    </row>
    <row r="413" ht="80" customHeight="1">
      <c r="A413" s="117" t="inlineStr">
        <is>
          <t>◂ Back</t>
        </is>
      </c>
      <c r="B413" s="17" t="inlineStr">
        <is>
          <t>Mapped</t>
        </is>
      </c>
      <c r="C413" s="59" t="inlineStr">
        <is>
          <t>Datatech</t>
        </is>
      </c>
      <c r="D413" s="17" t="inlineStr">
        <is>
          <t>IRISDTC001</t>
        </is>
      </c>
      <c r="E413" s="17" t="inlineStr">
        <is>
          <t>Lalit Subhash Dhamale</t>
        </is>
      </c>
      <c r="F413" s="17" t="inlineStr">
        <is>
          <t>Marketing</t>
        </is>
      </c>
      <c r="G413" s="17" t="inlineStr">
        <is>
          <t>Social Media &amp; ORM Specialist</t>
        </is>
      </c>
      <c r="H413" s="17" t="inlineStr">
        <is>
          <t>On Contract</t>
        </is>
      </c>
      <c r="I413" s="17" t="inlineStr">
        <is>
          <t>Active</t>
        </is>
      </c>
      <c r="J413" s="118" t="n">
        <v>46163</v>
      </c>
      <c r="K413" s="17" t="inlineStr">
        <is>
          <t>Ankita Pathak</t>
        </is>
      </c>
      <c r="L413" s="17" t="inlineStr">
        <is>
          <t>Turbhe</t>
        </is>
      </c>
      <c r="M413" s="67" t="inlineStr">
        <is>
          <t>2 years, 7 months, 0 days</t>
        </is>
      </c>
      <c r="N413" s="68" t="inlineStr">
        <is>
          <t>0 years, 3 months, 4 days</t>
        </is>
      </c>
      <c r="O413" s="68" t="n"/>
      <c r="P413" s="68" t="inlineStr">
        <is>
          <t>Diploma in Chemical Engineering</t>
        </is>
      </c>
      <c r="Q413" s="68" t="inlineStr">
        <is>
          <t>Marketing</t>
        </is>
      </c>
      <c r="R413" s="82" t="n">
        <v>20</v>
      </c>
      <c r="S413" s="83" t="n"/>
      <c r="T413" s="83" t="n"/>
      <c r="U413" s="83" t="n"/>
      <c r="V413" s="83" t="n"/>
      <c r="W413" s="83" t="n"/>
      <c r="X413" s="83" t="inlineStr">
        <is>
          <t>Complexity &amp; Expertise: A2: Creates social posts and reels, researches trends, tracks followers, reach and engagement for two brands → moved down 1
Autonomy &amp; Decision: A1: States that decisions need approval → moved down 1
Accountability &amp; Impact: A2: Accountable for social media posting and scheduling; errors are wrong captions or hashtags → moved down 1
Leadership &amp; Strategy: A1: No guidance or leadership of others described → moved down 1</t>
        </is>
      </c>
      <c r="Y413" s="65" t="n"/>
      <c r="Z413" s="66" t="inlineStr">
        <is>
          <t>4</t>
        </is>
      </c>
      <c r="AA413" s="66" t="inlineStr">
        <is>
          <t>High</t>
        </is>
      </c>
      <c r="AB413" s="66" t="inlineStr">
        <is>
          <t>Reliable Specialist</t>
        </is>
      </c>
      <c r="AC413" s="66" t="inlineStr">
        <is>
          <t>No</t>
        </is>
      </c>
      <c r="AD413" s="66" t="inlineStr">
        <is>
          <t>Yes</t>
        </is>
      </c>
      <c r="AE413" s="66" t="inlineStr">
        <is>
          <t>Yes</t>
        </is>
      </c>
      <c r="AF413" s="66" t="n"/>
      <c r="AG413" s="66" t="inlineStr">
        <is>
          <t>46223</t>
        </is>
      </c>
      <c r="AH413" s="66" t="inlineStr">
        <is>
          <t>Social Media &amp; ORM Executive</t>
        </is>
      </c>
      <c r="AI413" s="66" t="inlineStr">
        <is>
          <t>No</t>
        </is>
      </c>
      <c r="AJ413" s="66" t="inlineStr">
        <is>
          <t>ASO Training</t>
        </is>
      </c>
      <c r="AK413" s="66" t="n"/>
      <c r="AL413" s="66" t="n"/>
      <c r="AM413" s="18"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AN413" s="19" t="n"/>
      <c r="AO413" s="19" t="n"/>
      <c r="AP413" s="19" t="n"/>
      <c r="AQ413" s="19" t="inlineStr">
        <is>
          <t>All</t>
        </is>
      </c>
    </row>
    <row r="414" ht="80" customHeight="1">
      <c r="A414" s="117" t="inlineStr">
        <is>
          <t>◂ Back</t>
        </is>
      </c>
      <c r="B414" s="17" t="inlineStr">
        <is>
          <t>Mapped</t>
        </is>
      </c>
      <c r="C414" s="59" t="inlineStr">
        <is>
          <t>Datatech</t>
        </is>
      </c>
      <c r="D414" s="17" t="inlineStr">
        <is>
          <t>IRISDT0007</t>
        </is>
      </c>
      <c r="E414" s="17" t="inlineStr">
        <is>
          <t>Vasundhara Lella</t>
        </is>
      </c>
      <c r="F414" s="17" t="inlineStr">
        <is>
          <t>Marketing</t>
        </is>
      </c>
      <c r="G414" s="17" t="inlineStr">
        <is>
          <t>Content Marketer</t>
        </is>
      </c>
      <c r="H414" s="17" t="inlineStr">
        <is>
          <t>Employee</t>
        </is>
      </c>
      <c r="I414" s="17" t="inlineStr">
        <is>
          <t>Active</t>
        </is>
      </c>
      <c r="J414" s="118" t="n">
        <v>45873</v>
      </c>
      <c r="K414" s="17" t="inlineStr">
        <is>
          <t>Ankita Pathak</t>
        </is>
      </c>
      <c r="L414" s="17" t="inlineStr">
        <is>
          <t>Hyderabad</t>
        </is>
      </c>
      <c r="M414" s="67" t="inlineStr">
        <is>
          <t>3 years, 3 months, 0 days</t>
        </is>
      </c>
      <c r="N414" s="68" t="inlineStr">
        <is>
          <t>1 years, 0 months, 21 days</t>
        </is>
      </c>
      <c r="O414" s="68" t="inlineStr">
        <is>
          <t>4 years, 1 months, 16 days</t>
        </is>
      </c>
      <c r="P414" s="68" t="inlineStr">
        <is>
          <t>B.Tech</t>
        </is>
      </c>
      <c r="Q414" s="68" t="inlineStr">
        <is>
          <t>Marketing</t>
        </is>
      </c>
      <c r="R414" s="82" t="n">
        <v>20</v>
      </c>
      <c r="S414" s="83" t="n"/>
      <c r="T414" s="83" t="n"/>
      <c r="U414" s="83" t="n"/>
      <c r="V414" s="83" t="n"/>
      <c r="W414" s="83" t="n"/>
      <c r="X414" s="83" t="inlineStr">
        <is>
          <t>Complexity &amp; Expertise: A2: Writes blogs, social and webinar content; tracks traffic in Semrush; newsletter and GST calendar → matches the start
Autonomy &amp; Decision: A2: States she needs approvals; drafts the monthly content plan and reworks posts herself → matches the start
Accountability &amp; Impact: A2: own survey / KRA answers · summarised by the rater; not quoted → matches the start
Leadership &amp; Strategy: A1: No guiding or leading of others described → matches the start</t>
        </is>
      </c>
      <c r="Y414" s="65" t="n">
        <v>3</v>
      </c>
      <c r="Z414" s="66" t="n">
        <v>3</v>
      </c>
      <c r="AA414" s="66" t="inlineStr">
        <is>
          <t>Medium</t>
        </is>
      </c>
      <c r="AB414" s="66" t="inlineStr">
        <is>
          <t>Performance Risk</t>
        </is>
      </c>
      <c r="AC414" s="66" t="inlineStr">
        <is>
          <t>No</t>
        </is>
      </c>
      <c r="AD414" s="66" t="inlineStr">
        <is>
          <t>No</t>
        </is>
      </c>
      <c r="AE414" s="66" t="inlineStr">
        <is>
          <t>Yes</t>
        </is>
      </c>
      <c r="AF414" s="66" t="n"/>
      <c r="AG414" s="119" t="n">
        <v>46223</v>
      </c>
      <c r="AH414" s="66" t="inlineStr">
        <is>
          <t>Content &amp; SEO Executive</t>
        </is>
      </c>
      <c r="AI414" s="66" t="inlineStr">
        <is>
          <t>No</t>
        </is>
      </c>
      <c r="AJ414" s="66" t="inlineStr">
        <is>
          <t>SEMRush certification course
SEO Course</t>
        </is>
      </c>
      <c r="AK414" s="66" t="n"/>
      <c r="AL414" s="66" t="n"/>
      <c r="AM414" s="18"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AN414" s="19" t="n"/>
      <c r="AO414" s="19" t="n"/>
      <c r="AP414" s="19" t="n"/>
      <c r="AQ414" s="19" t="inlineStr">
        <is>
          <t>All</t>
        </is>
      </c>
    </row>
    <row r="415" ht="80" customHeight="1">
      <c r="A415" s="117" t="inlineStr">
        <is>
          <t>◂ Back</t>
        </is>
      </c>
      <c r="B415" s="17" t="inlineStr">
        <is>
          <t>Mapped</t>
        </is>
      </c>
      <c r="C415" s="59" t="inlineStr">
        <is>
          <t>Datatech</t>
        </is>
      </c>
      <c r="D415" s="17" t="inlineStr">
        <is>
          <t>IRISDTC006</t>
        </is>
      </c>
      <c r="E415" s="17" t="inlineStr">
        <is>
          <t>Vaishnavi Dhuri</t>
        </is>
      </c>
      <c r="F415" s="17" t="inlineStr">
        <is>
          <t>Marketing</t>
        </is>
      </c>
      <c r="G415" s="17" t="inlineStr">
        <is>
          <t>Graphic Designer and Video Editor</t>
        </is>
      </c>
      <c r="H415" s="17" t="inlineStr">
        <is>
          <t>On Contract</t>
        </is>
      </c>
      <c r="I415" s="17" t="inlineStr">
        <is>
          <t>Active</t>
        </is>
      </c>
      <c r="J415" s="118" t="n">
        <v>46252</v>
      </c>
      <c r="K415" s="17" t="inlineStr">
        <is>
          <t>Ankita Pathak</t>
        </is>
      </c>
      <c r="L415" s="17" t="n"/>
      <c r="M415" s="67" t="n"/>
      <c r="N415" s="68" t="n"/>
      <c r="O415" s="68" t="n"/>
      <c r="P415" s="68" t="inlineStr">
        <is>
          <t>Bachelor of Science</t>
        </is>
      </c>
      <c r="Q415" s="68" t="inlineStr">
        <is>
          <t>Marketing</t>
        </is>
      </c>
      <c r="R415" s="82" t="n">
        <v>20</v>
      </c>
      <c r="S415" s="83" t="n"/>
      <c r="T415" s="83" t="n"/>
      <c r="U415" s="83" t="n"/>
      <c r="V415" s="83" t="n"/>
      <c r="W415" s="83" t="n"/>
      <c r="X415" s="83" t="inlineStr">
        <is>
          <t>Complexity &amp; Expertise: A2: Creates social media creatives and edits videos, including AI videos in After Effects → matches the start
Autonomy &amp; Decision: A1: States that approvals are needed; no independent decisions named → moved down 0.5
Accountability &amp; Impact: A2: Creatives delivered jointly with a co-worker; no personal accountability claimed → matches the start
Leadership &amp; Strategy: A1: No guiding or leading of others described → matches the start</t>
        </is>
      </c>
      <c r="Y415" s="65" t="n"/>
      <c r="Z415" s="66" t="n"/>
      <c r="AA415" s="66" t="n"/>
      <c r="AB415" s="66" t="n"/>
      <c r="AC415" s="66" t="n"/>
      <c r="AD415" s="66" t="n"/>
      <c r="AE415" s="66" t="n"/>
      <c r="AF415" s="66" t="n"/>
      <c r="AG415" s="66" t="n"/>
      <c r="AH415" s="66" t="n"/>
      <c r="AI415" s="66" t="n"/>
      <c r="AJ415" s="66" t="n"/>
      <c r="AK415" s="66" t="n"/>
      <c r="AL415" s="66" t="n"/>
      <c r="AM415" s="18" t="n"/>
      <c r="AN415" s="19" t="n"/>
      <c r="AO415" s="19" t="n"/>
      <c r="AP415" s="19" t="n"/>
      <c r="AQ415" s="19" t="n"/>
    </row>
    <row r="416" ht="80" customHeight="1">
      <c r="A416" s="117" t="inlineStr">
        <is>
          <t>◂ Back</t>
        </is>
      </c>
      <c r="B416" s="17" t="inlineStr">
        <is>
          <t>Mapped</t>
        </is>
      </c>
      <c r="C416" s="59" t="inlineStr">
        <is>
          <t>Datatech</t>
        </is>
      </c>
      <c r="D416" s="17" t="inlineStr">
        <is>
          <t>IRISDT0008</t>
        </is>
      </c>
      <c r="E416" s="17" t="inlineStr">
        <is>
          <t>Nilesh Majumdar</t>
        </is>
      </c>
      <c r="F416" s="17" t="inlineStr">
        <is>
          <t>Product Management</t>
        </is>
      </c>
      <c r="G416" s="17" t="inlineStr">
        <is>
          <t>Senior Product Manager</t>
        </is>
      </c>
      <c r="H416" s="17" t="inlineStr">
        <is>
          <t>Employee</t>
        </is>
      </c>
      <c r="I416" s="17" t="inlineStr">
        <is>
          <t>Active</t>
        </is>
      </c>
      <c r="J416" s="118" t="n">
        <v>45873</v>
      </c>
      <c r="K416" s="17" t="inlineStr">
        <is>
          <t>Shilpa Dhobale</t>
        </is>
      </c>
      <c r="L416" s="17" t="inlineStr">
        <is>
          <t>Turbhe. Shifting to Kolkata for some time for personal reasons</t>
        </is>
      </c>
      <c r="M416" s="67" t="inlineStr">
        <is>
          <t>6 years, 0 months, 0 days</t>
        </is>
      </c>
      <c r="N416" s="68" t="inlineStr">
        <is>
          <t>1 years, 0 months, 21 days</t>
        </is>
      </c>
      <c r="O416" s="68" t="inlineStr">
        <is>
          <t>6 years, 10 months, 16 days</t>
        </is>
      </c>
      <c r="P416" s="68" t="inlineStr">
        <is>
          <t>MBA</t>
        </is>
      </c>
      <c r="Q416" s="68" t="inlineStr">
        <is>
          <t>Product Management</t>
        </is>
      </c>
      <c r="R416" s="82" t="n">
        <v>20</v>
      </c>
      <c r="S416" s="83" t="n"/>
      <c r="T416" s="83" t="n"/>
      <c r="U416" s="83" t="n"/>
      <c r="V416" s="83" t="n"/>
      <c r="W416" s="83" t="n"/>
      <c r="X416" s="83" t="inlineStr">
        <is>
          <t>Complexity &amp; Expertise: B3: Runs several products for small businesses, lenders and corporates on regulated data; pricing, unit economics → matches the start
Autonomy &amp; Decision: B3: Sets the product roadmap and prioritises across products; decides what gets built → matches the start
Accountability &amp; Impact: B3: Owns product adoption, retention and product revenue; answerable for PMs' decisions → moved up 0.5
Leadership &amp; Strategy: B2: Leads the PM team; six direct reports → matches the start</t>
        </is>
      </c>
      <c r="Y416" s="65" t="n">
        <v>3</v>
      </c>
      <c r="Z416" s="66" t="n">
        <v>3</v>
      </c>
      <c r="AA416" s="66" t="n">
        <v>3</v>
      </c>
      <c r="AB416" s="66" t="inlineStr">
        <is>
          <t>Future Leader</t>
        </is>
      </c>
      <c r="AC416" s="66" t="inlineStr">
        <is>
          <t>No</t>
        </is>
      </c>
      <c r="AD416" s="66" t="inlineStr">
        <is>
          <t>Yes</t>
        </is>
      </c>
      <c r="AE416" s="66" t="inlineStr">
        <is>
          <t>Yes</t>
        </is>
      </c>
      <c r="AF416" s="66" t="n"/>
      <c r="AG416" s="66" t="n"/>
      <c r="AH416" s="66" t="inlineStr">
        <is>
          <t>Senior Product Manager</t>
        </is>
      </c>
      <c r="AI416" s="66" t="inlineStr">
        <is>
          <t>No</t>
        </is>
      </c>
      <c r="AJ416" s="66" t="n"/>
      <c r="AK416" s="66" t="n"/>
      <c r="AL416" s="66" t="n"/>
      <c r="AM416" s="18" t="n"/>
      <c r="AN416" s="19" t="n"/>
      <c r="AO416" s="19" t="n"/>
      <c r="AP416" s="19" t="n"/>
      <c r="AQ416" s="19" t="inlineStr">
        <is>
          <t>All</t>
        </is>
      </c>
    </row>
    <row r="417" ht="80" customHeight="1">
      <c r="A417" s="117" t="inlineStr">
        <is>
          <t>◂ Back</t>
        </is>
      </c>
      <c r="B417" s="17" t="inlineStr">
        <is>
          <t>Mapped</t>
        </is>
      </c>
      <c r="C417" s="59" t="inlineStr">
        <is>
          <t>Datatech</t>
        </is>
      </c>
      <c r="D417" s="17" t="inlineStr">
        <is>
          <t>IRISDT0010</t>
        </is>
      </c>
      <c r="E417" s="17" t="inlineStr">
        <is>
          <t>Piyush Raj</t>
        </is>
      </c>
      <c r="F417" s="17" t="inlineStr">
        <is>
          <t>Product Management</t>
        </is>
      </c>
      <c r="G417" s="17" t="inlineStr">
        <is>
          <t>Product Manager</t>
        </is>
      </c>
      <c r="H417" s="17" t="inlineStr">
        <is>
          <t>Employee</t>
        </is>
      </c>
      <c r="I417" s="17" t="inlineStr">
        <is>
          <t>Active</t>
        </is>
      </c>
      <c r="J417" s="118" t="n">
        <v>45894</v>
      </c>
      <c r="K417" s="17" t="inlineStr">
        <is>
          <t>Nilesh Majumdar</t>
        </is>
      </c>
      <c r="L417" s="17" t="inlineStr">
        <is>
          <t>Turbhe. Shifting to remote for health reasons</t>
        </is>
      </c>
      <c r="M417" s="67" t="inlineStr">
        <is>
          <t>7 years, 0 months, 0 days</t>
        </is>
      </c>
      <c r="N417" s="68" t="inlineStr">
        <is>
          <t>1 years, 0 months, 0 days</t>
        </is>
      </c>
      <c r="O417" s="68" t="inlineStr">
        <is>
          <t>7 years, 9 months, 26 days</t>
        </is>
      </c>
      <c r="P417" s="68" t="inlineStr">
        <is>
          <t>PGDM</t>
        </is>
      </c>
      <c r="Q417" s="68" t="inlineStr">
        <is>
          <t>Product Management</t>
        </is>
      </c>
      <c r="R417" s="82" t="n">
        <v>20</v>
      </c>
      <c r="S417" s="83" t="n"/>
      <c r="T417" s="83" t="n"/>
      <c r="U417" s="83" t="n"/>
      <c r="V417" s="83" t="n"/>
      <c r="W417" s="83" t="n"/>
      <c r="X417" s="83" t="n"/>
      <c r="Y417" s="65" t="n">
        <v>4</v>
      </c>
      <c r="Z417" s="66" t="n">
        <v>4</v>
      </c>
      <c r="AA417" s="66" t="inlineStr">
        <is>
          <t>High</t>
        </is>
      </c>
      <c r="AB417" s="66" t="inlineStr">
        <is>
          <t>High Impact / Growth Talent</t>
        </is>
      </c>
      <c r="AC417" s="66" t="inlineStr">
        <is>
          <t>No</t>
        </is>
      </c>
      <c r="AD417" s="66" t="inlineStr">
        <is>
          <t>Yes</t>
        </is>
      </c>
      <c r="AE417" s="66" t="inlineStr">
        <is>
          <t>Yes</t>
        </is>
      </c>
      <c r="AF417" s="66" t="n"/>
      <c r="AG417" s="119" t="n">
        <v>46205</v>
      </c>
      <c r="AH417" s="66" t="inlineStr">
        <is>
          <t>Product Manager</t>
        </is>
      </c>
      <c r="AI417" s="66" t="inlineStr">
        <is>
          <t>No</t>
        </is>
      </c>
      <c r="AJ417" s="66" t="inlineStr">
        <is>
          <t>Data Analysis</t>
        </is>
      </c>
      <c r="AK417" s="66" t="n"/>
      <c r="AL417" s="66" t="n"/>
      <c r="AM417" s="18"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AN417" s="19"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AO417" s="19"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AP417" s="19" t="n"/>
      <c r="AQ417" s="19" t="inlineStr">
        <is>
          <t>Peridot App</t>
        </is>
      </c>
    </row>
    <row r="418" ht="80" customHeight="1">
      <c r="A418" s="117" t="inlineStr">
        <is>
          <t>◂ Back</t>
        </is>
      </c>
      <c r="B418" s="17" t="inlineStr">
        <is>
          <t>Mapped</t>
        </is>
      </c>
      <c r="C418" s="59" t="inlineStr">
        <is>
          <t>Datatech</t>
        </is>
      </c>
      <c r="D418" s="17" t="inlineStr">
        <is>
          <t>IRISDT0024</t>
        </is>
      </c>
      <c r="E418" s="17" t="inlineStr">
        <is>
          <t>Ayushi Maurya</t>
        </is>
      </c>
      <c r="F418" s="17" t="inlineStr">
        <is>
          <t>Product Management</t>
        </is>
      </c>
      <c r="G418" s="17" t="inlineStr">
        <is>
          <t>Product Manager</t>
        </is>
      </c>
      <c r="H418" s="17" t="inlineStr">
        <is>
          <t>Employee</t>
        </is>
      </c>
      <c r="I418" s="17" t="inlineStr">
        <is>
          <t>Active</t>
        </is>
      </c>
      <c r="J418" s="118" t="n">
        <v>46268</v>
      </c>
      <c r="K418" s="17" t="inlineStr">
        <is>
          <t>Nilesh Majumdar</t>
        </is>
      </c>
      <c r="L418" s="17" t="n"/>
      <c r="M418" s="67" t="n"/>
      <c r="N418" s="68" t="n"/>
      <c r="O418" s="68" t="n"/>
      <c r="P418" s="68" t="inlineStr">
        <is>
          <t>M.Tech</t>
        </is>
      </c>
      <c r="Q418" s="68" t="inlineStr">
        <is>
          <t>Product Management</t>
        </is>
      </c>
      <c r="R418" s="82" t="n">
        <v>20</v>
      </c>
      <c r="S418" s="83" t="n"/>
      <c r="T418" s="83" t="n"/>
      <c r="U418" s="83" t="n"/>
      <c r="V418" s="83" t="n"/>
      <c r="W418" s="83" t="n"/>
      <c r="X418" s="83" t="inlineStr">
        <is>
          <t>Complexity &amp; Expertise: A3: Primary and secondary research on new sectors, app engagement analysis, communication planning, sprint management → moved down 1
Autonomy &amp; Decision: A2: Only stated independent decision is communication experiments → moved down 1
Accountability &amp; Impact: A3: Accountable for app engagement and identifying the field for a new product launch → moved down 1
Leadership &amp; Strategy: A1: No guidance or leadership of others described → moved down 1</t>
        </is>
      </c>
      <c r="Y418" s="65" t="n"/>
      <c r="Z418" s="66" t="n"/>
      <c r="AA418" s="66" t="n"/>
      <c r="AB418" s="66" t="n"/>
      <c r="AC418" s="66" t="n"/>
      <c r="AD418" s="66" t="n"/>
      <c r="AE418" s="66" t="n"/>
      <c r="AF418" s="66" t="n"/>
      <c r="AG418" s="66" t="n"/>
      <c r="AH418" s="66" t="n"/>
      <c r="AI418" s="66" t="n"/>
      <c r="AJ418" s="66" t="n"/>
      <c r="AK418" s="66" t="n"/>
      <c r="AL418" s="66" t="n"/>
      <c r="AM418" s="18" t="n"/>
      <c r="AN418" s="19" t="n"/>
      <c r="AO418" s="19" t="n"/>
      <c r="AP418" s="19" t="n"/>
      <c r="AQ418" s="19" t="n"/>
    </row>
    <row r="419" ht="80" customHeight="1">
      <c r="A419" s="117" t="inlineStr">
        <is>
          <t>◂ Back</t>
        </is>
      </c>
      <c r="B419" s="17" t="inlineStr">
        <is>
          <t>Mapped</t>
        </is>
      </c>
      <c r="C419" s="59" t="inlineStr">
        <is>
          <t>Datatech</t>
        </is>
      </c>
      <c r="D419" s="17" t="inlineStr">
        <is>
          <t>IRISDT0021</t>
        </is>
      </c>
      <c r="E419" s="17" t="inlineStr">
        <is>
          <t>Gaurav Bansal</t>
        </is>
      </c>
      <c r="F419" s="17" t="inlineStr">
        <is>
          <t>Product Management</t>
        </is>
      </c>
      <c r="G419" s="17" t="inlineStr">
        <is>
          <t>Product Manager</t>
        </is>
      </c>
      <c r="H419" s="17" t="inlineStr">
        <is>
          <t>Employee</t>
        </is>
      </c>
      <c r="I419" s="17" t="inlineStr">
        <is>
          <t>Active</t>
        </is>
      </c>
      <c r="J419" s="118" t="n">
        <v>46212</v>
      </c>
      <c r="K419" s="17" t="inlineStr">
        <is>
          <t>Nilesh Majumdar</t>
        </is>
      </c>
      <c r="L419" s="17" t="inlineStr">
        <is>
          <t>Bengaluru</t>
        </is>
      </c>
      <c r="M419" s="67" t="inlineStr">
        <is>
          <t>2 years, 2 months, 0 days</t>
        </is>
      </c>
      <c r="N419" s="68" t="inlineStr">
        <is>
          <t>0 years, 1 months, 16 days</t>
        </is>
      </c>
      <c r="O419" s="68" t="n"/>
      <c r="P419" s="68" t="inlineStr">
        <is>
          <t>B.Tech</t>
        </is>
      </c>
      <c r="Q419" s="68" t="inlineStr">
        <is>
          <t>Product Management</t>
        </is>
      </c>
      <c r="R419" s="82" t="n">
        <v>20</v>
      </c>
      <c r="S419" s="83" t="n"/>
      <c r="T419" s="83" t="n"/>
      <c r="U419" s="83" t="n"/>
      <c r="V419" s="83" t="n"/>
      <c r="W419" s="83" t="n"/>
      <c r="X419" s="83" t="inlineStr">
        <is>
          <t>Complexity &amp; Expertise: A3: Product work for the SCF vertical: research, target audience, performance tracking, QA; few specifics → moved down 0.5
Autonomy &amp; Decision: A3: Decides the target audience for the SCF product → moved down 0.5
Accountability &amp; Impact: B1: Owns the supply chain finance product and its monetisation → moved down 0.5
Leadership &amp; Strategy: A1: Coordinates with sales, operations, dev and design; no guidance of others described → moved down 0.5</t>
        </is>
      </c>
      <c r="Y419" s="65" t="n"/>
      <c r="Z419" s="66" t="n"/>
      <c r="AA419" s="66" t="n"/>
      <c r="AB419" s="66" t="n"/>
      <c r="AC419" s="66" t="n"/>
      <c r="AD419" s="66" t="inlineStr">
        <is>
          <t>No</t>
        </is>
      </c>
      <c r="AE419" s="66" t="n"/>
      <c r="AF419" s="66" t="n"/>
      <c r="AG419" s="66" t="n"/>
      <c r="AH419" s="66" t="n"/>
      <c r="AI419" s="66" t="n"/>
      <c r="AJ419" s="66" t="n"/>
      <c r="AK419" s="66" t="n"/>
      <c r="AL419" s="66" t="n"/>
      <c r="AM419" s="18" t="n"/>
      <c r="AN419" s="19" t="n"/>
      <c r="AO419" s="19" t="n"/>
      <c r="AP419" s="19" t="n"/>
      <c r="AQ419" s="19" t="inlineStr">
        <is>
          <t>All</t>
        </is>
      </c>
    </row>
    <row r="420" ht="80" customHeight="1">
      <c r="A420" s="117" t="inlineStr">
        <is>
          <t>◂ Back</t>
        </is>
      </c>
      <c r="B420" s="17" t="inlineStr">
        <is>
          <t>Mapped</t>
        </is>
      </c>
      <c r="C420" s="59" t="inlineStr">
        <is>
          <t>Datatech</t>
        </is>
      </c>
      <c r="D420" s="17" t="inlineStr">
        <is>
          <t>IRISDT0014</t>
        </is>
      </c>
      <c r="E420" s="17" t="inlineStr">
        <is>
          <t>Supriya Patil</t>
        </is>
      </c>
      <c r="F420" s="17" t="inlineStr">
        <is>
          <t>Quality Assurance</t>
        </is>
      </c>
      <c r="G420" s="17" t="inlineStr">
        <is>
          <t>QA Engineer</t>
        </is>
      </c>
      <c r="H420" s="17" t="inlineStr">
        <is>
          <t>Employee</t>
        </is>
      </c>
      <c r="I420" s="17" t="inlineStr">
        <is>
          <t>Active</t>
        </is>
      </c>
      <c r="J420" s="118" t="n">
        <v>46055</v>
      </c>
      <c r="K420" s="17" t="inlineStr">
        <is>
          <t>Nilesh Majumdar</t>
        </is>
      </c>
      <c r="L420" s="17" t="inlineStr">
        <is>
          <t>Turbhe</t>
        </is>
      </c>
      <c r="M420" s="67" t="inlineStr">
        <is>
          <t>6 years, 8 months, 0 days</t>
        </is>
      </c>
      <c r="N420" s="68" t="inlineStr">
        <is>
          <t>0 years, 6 months, 23 days</t>
        </is>
      </c>
      <c r="O420" s="68" t="inlineStr">
        <is>
          <t>7 years, 0 months, 18 days</t>
        </is>
      </c>
      <c r="P420" s="68" t="inlineStr">
        <is>
          <t>B.E</t>
        </is>
      </c>
      <c r="Q420" s="68" t="inlineStr">
        <is>
          <t>Software Testing</t>
        </is>
      </c>
      <c r="R420" s="82" t="n">
        <v>20</v>
      </c>
      <c r="S420" s="83" t="n"/>
      <c r="T420" s="83" t="n"/>
      <c r="U420" s="83" t="n"/>
      <c r="V420" s="83" t="n"/>
      <c r="W420" s="83" t="n"/>
      <c r="X420" s="83" t="inlineStr">
        <is>
          <t>Complexity &amp; Expertise: A2: Analyses requirements, writes and executes test cases, logs and verifies bugs; manual, API, mobile testing → matches the start
Autonomy &amp; Decision: A2: Decides prioritisation of bug retests; escalates when needed → matches the start
Accountability &amp; Impact: A3: Owns sign-off decisions; a signed-off feature breaking in production reflects on own testing → moved up 0.5
Leadership &amp; Strategy: A1: No guiding or leading of others described → matches the start</t>
        </is>
      </c>
      <c r="Y420" s="65" t="n">
        <v>3</v>
      </c>
      <c r="Z420" s="66" t="n">
        <v>3</v>
      </c>
      <c r="AA420" s="66" t="inlineStr">
        <is>
          <t>Medium</t>
        </is>
      </c>
      <c r="AB420" s="66" t="inlineStr">
        <is>
          <t>Core Contributor</t>
        </is>
      </c>
      <c r="AC420" s="66" t="inlineStr">
        <is>
          <t>No</t>
        </is>
      </c>
      <c r="AD420" s="66" t="inlineStr">
        <is>
          <t>No</t>
        </is>
      </c>
      <c r="AE420" s="66" t="inlineStr">
        <is>
          <t>Yes</t>
        </is>
      </c>
      <c r="AF420" s="66" t="n"/>
      <c r="AG420" s="66" t="inlineStr">
        <is>
          <t>Aprl 2026</t>
        </is>
      </c>
      <c r="AH420" s="66" t="inlineStr">
        <is>
          <t>QA Engineer</t>
        </is>
      </c>
      <c r="AI420" s="66" t="inlineStr">
        <is>
          <t>No</t>
        </is>
      </c>
      <c r="AJ420" s="66" t="inlineStr">
        <is>
          <t>AI for testing and automation</t>
        </is>
      </c>
      <c r="AK420" s="66" t="n"/>
      <c r="AL420" s="66" t="n"/>
      <c r="AM420" s="18"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AN420" s="19"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AO420" s="19" t="n"/>
      <c r="AP420" s="19" t="n"/>
      <c r="AQ420" s="19" t="inlineStr">
        <is>
          <t>All</t>
        </is>
      </c>
    </row>
    <row r="421" ht="80" customHeight="1">
      <c r="A421" s="117" t="inlineStr">
        <is>
          <t>◂ Back</t>
        </is>
      </c>
      <c r="B421" s="17" t="inlineStr">
        <is>
          <t>Mapped</t>
        </is>
      </c>
      <c r="C421" s="59" t="inlineStr">
        <is>
          <t>Datatech</t>
        </is>
      </c>
      <c r="D421" s="17" t="inlineStr">
        <is>
          <t>IRISDT0020</t>
        </is>
      </c>
      <c r="E421" s="17" t="inlineStr">
        <is>
          <t>Utkarsh Sagar Bafana</t>
        </is>
      </c>
      <c r="F421" s="17" t="inlineStr">
        <is>
          <t>Technology</t>
        </is>
      </c>
      <c r="G421" s="17" t="inlineStr">
        <is>
          <t>UX Designer</t>
        </is>
      </c>
      <c r="H421" s="17" t="inlineStr">
        <is>
          <t>Employee</t>
        </is>
      </c>
      <c r="I421" s="17" t="inlineStr">
        <is>
          <t>Active</t>
        </is>
      </c>
      <c r="J421" s="118" t="n">
        <v>46209</v>
      </c>
      <c r="K421" s="17" t="inlineStr">
        <is>
          <t>Nilesh Majumdar</t>
        </is>
      </c>
      <c r="L421" s="17" t="inlineStr">
        <is>
          <t>Turbhe</t>
        </is>
      </c>
      <c r="M421" s="67" t="inlineStr">
        <is>
          <t>4 years, 5 months, 4 days</t>
        </is>
      </c>
      <c r="N421" s="68" t="inlineStr">
        <is>
          <t>0 years, 1 months, 19 days</t>
        </is>
      </c>
      <c r="O421" s="68" t="n"/>
      <c r="P421" s="68" t="inlineStr">
        <is>
          <t>Bachelors of Vocational Studies</t>
        </is>
      </c>
      <c r="Q421" s="68" t="inlineStr">
        <is>
          <t>UX Designer</t>
        </is>
      </c>
      <c r="R421" s="82" t="n">
        <v>20</v>
      </c>
      <c r="S421" s="83" t="n"/>
      <c r="T421" s="83" t="n"/>
      <c r="U421" s="83" t="n"/>
      <c r="V421" s="83" t="n"/>
      <c r="W421" s="83" t="n"/>
      <c r="X421" s="83" t="inlineStr">
        <is>
          <t>Complexity &amp; Expertise: A2: Research, information architecture, wireframes, UI and interaction design in Figma; no harder cases shown → moved down 0.5
Autonomy &amp; Decision: A2: Only 'ideating solutions' named; changes design on feedback → moved down 0.5
Accountability &amp; Impact: A2: Wireframes and UI designs handed to developers → moved down 0.5
Leadership &amp; Strategy: A1: None described → moved down 0.5</t>
        </is>
      </c>
      <c r="Y421" s="65" t="n"/>
      <c r="Z421" s="66" t="n"/>
      <c r="AA421" s="66" t="n"/>
      <c r="AB421" s="66" t="n"/>
      <c r="AC421" s="66" t="n"/>
      <c r="AD421" s="66" t="inlineStr">
        <is>
          <t>No</t>
        </is>
      </c>
      <c r="AE421" s="66" t="n"/>
      <c r="AF421" s="66" t="n"/>
      <c r="AG421" s="66" t="n"/>
      <c r="AH421" s="66" t="n"/>
      <c r="AI421" s="66" t="n"/>
      <c r="AJ421" s="66" t="n"/>
      <c r="AK421" s="66" t="n"/>
      <c r="AL421" s="66" t="n"/>
      <c r="AM421" s="18" t="n"/>
      <c r="AN421" s="19" t="n"/>
      <c r="AO421" s="19" t="n"/>
      <c r="AP421" s="19" t="n"/>
      <c r="AQ421" s="19" t="inlineStr">
        <is>
          <t>All</t>
        </is>
      </c>
    </row>
    <row r="422" ht="80" customHeight="1">
      <c r="A422" s="117" t="inlineStr">
        <is>
          <t>◂ Back</t>
        </is>
      </c>
      <c r="B422" s="17" t="inlineStr">
        <is>
          <t>Mapped</t>
        </is>
      </c>
      <c r="C422" s="59" t="inlineStr">
        <is>
          <t>Datatech</t>
        </is>
      </c>
      <c r="D422" s="17" t="inlineStr">
        <is>
          <t>IRISDTN001</t>
        </is>
      </c>
      <c r="E422" s="17" t="inlineStr">
        <is>
          <t>Riyanka Dey</t>
        </is>
      </c>
      <c r="F422" s="17" t="inlineStr">
        <is>
          <t>Technology</t>
        </is>
      </c>
      <c r="G422" s="17" t="inlineStr">
        <is>
          <t>Intern</t>
        </is>
      </c>
      <c r="H422" s="17" t="inlineStr">
        <is>
          <t>Intern</t>
        </is>
      </c>
      <c r="I422" s="17" t="inlineStr">
        <is>
          <t>Active</t>
        </is>
      </c>
      <c r="J422" s="118" t="n">
        <v>46240</v>
      </c>
      <c r="K422" s="17" t="inlineStr">
        <is>
          <t>Nilesh Majumdar</t>
        </is>
      </c>
      <c r="L422" s="17" t="n"/>
      <c r="M422" s="67" t="inlineStr">
        <is>
          <t>0 years, 6 months, 0 days</t>
        </is>
      </c>
      <c r="N422" s="68" t="inlineStr">
        <is>
          <t>0 years, 0 months, 19 days</t>
        </is>
      </c>
      <c r="O422" s="68" t="n"/>
      <c r="P422" s="68" t="inlineStr">
        <is>
          <t>B.E</t>
        </is>
      </c>
      <c r="Q422" s="68" t="inlineStr">
        <is>
          <t>Data Analyst</t>
        </is>
      </c>
      <c r="R422" s="82" t="n">
        <v>20</v>
      </c>
      <c r="S422" s="83" t="n"/>
      <c r="T422" s="83" t="n"/>
      <c r="U422" s="83" t="n"/>
      <c r="V422" s="83" t="n"/>
      <c r="W422" s="83" t="n"/>
      <c r="X422" s="83" t="n"/>
      <c r="Y422" s="65" t="n"/>
      <c r="Z422" s="66" t="n"/>
      <c r="AA422" s="66" t="n"/>
      <c r="AB422" s="66" t="n"/>
      <c r="AC422" s="66" t="n"/>
      <c r="AD422" s="66" t="n"/>
      <c r="AE422" s="66" t="n"/>
      <c r="AF422" s="66" t="n"/>
      <c r="AG422" s="66" t="n"/>
      <c r="AH422" s="66" t="n"/>
      <c r="AI422" s="66" t="n"/>
      <c r="AJ422" s="66" t="n"/>
      <c r="AK422" s="66" t="n"/>
      <c r="AL422" s="66" t="n"/>
      <c r="AM422" s="18" t="n"/>
      <c r="AN422" s="19" t="n"/>
      <c r="AO422" s="19" t="n"/>
      <c r="AP422" s="19" t="n"/>
      <c r="AQ422" s="19" t="n"/>
    </row>
    <row r="423" ht="80" customHeight="1">
      <c r="A423" s="117" t="inlineStr">
        <is>
          <t>◂ Back</t>
        </is>
      </c>
      <c r="B423" s="17" t="inlineStr">
        <is>
          <t>Mapped</t>
        </is>
      </c>
      <c r="C423" s="59" t="inlineStr">
        <is>
          <t>Datatech</t>
        </is>
      </c>
      <c r="D423" s="17" t="inlineStr">
        <is>
          <t>IRISDT0011</t>
        </is>
      </c>
      <c r="E423" s="17" t="inlineStr">
        <is>
          <t>Raghin Nair</t>
        </is>
      </c>
      <c r="F423" s="17" t="inlineStr">
        <is>
          <t>Datatech - Outreach</t>
        </is>
      </c>
      <c r="G423" s="17" t="inlineStr">
        <is>
          <t>Program Lead</t>
        </is>
      </c>
      <c r="H423" s="17" t="inlineStr">
        <is>
          <t>Employee</t>
        </is>
      </c>
      <c r="I423" s="17" t="inlineStr">
        <is>
          <t>Active</t>
        </is>
      </c>
      <c r="J423" s="118" t="n">
        <v>45946</v>
      </c>
      <c r="K423" s="17" t="inlineStr">
        <is>
          <t>Shilpa Dhobale</t>
        </is>
      </c>
      <c r="L423" s="17" t="inlineStr">
        <is>
          <t>Turbhe</t>
        </is>
      </c>
      <c r="M423" s="67" t="inlineStr">
        <is>
          <t>18 years, 6 months, 0 days</t>
        </is>
      </c>
      <c r="N423" s="68" t="inlineStr">
        <is>
          <t>0 years, 10 months, 9 days</t>
        </is>
      </c>
      <c r="O423" s="68" t="inlineStr">
        <is>
          <t>19 years, 2 months, 4 days</t>
        </is>
      </c>
      <c r="P423" s="68" t="inlineStr">
        <is>
          <t>B.Com</t>
        </is>
      </c>
      <c r="Q423" s="68" t="inlineStr">
        <is>
          <t>Sales</t>
        </is>
      </c>
      <c r="R423" s="82" t="n">
        <v>20</v>
      </c>
      <c r="S423" s="83" t="n"/>
      <c r="T423" s="83" t="n"/>
      <c r="U423" s="83" t="n"/>
      <c r="V423" s="83" t="n"/>
      <c r="W423" s="83" t="n"/>
      <c r="X423" s="83" t="inlineStr">
        <is>
          <t>Complexity &amp; Expertise: B1: Runs MSME programme sales and operations with product / marketing and partner coordination → moved down 0.5
Autonomy &amp; Decision: B1: States 'operational decisions' for programme and team; nothing on budget or pricing → moved down 0.5
Accountability &amp; Impact: B2: Programme growth, team performance and business targets → matches the start
Leadership &amp; Strategy: B2: Lists team management and team performance; 6 direct reports → matches the start</t>
        </is>
      </c>
      <c r="Y423" s="65" t="n">
        <v>3</v>
      </c>
      <c r="Z423" s="66" t="n">
        <v>3</v>
      </c>
      <c r="AA423" s="66" t="n">
        <v>3</v>
      </c>
      <c r="AB423" s="66" t="inlineStr">
        <is>
          <t>Core Contributor</t>
        </is>
      </c>
      <c r="AC423" s="66" t="inlineStr">
        <is>
          <t>No</t>
        </is>
      </c>
      <c r="AD423" s="66" t="inlineStr">
        <is>
          <t>No</t>
        </is>
      </c>
      <c r="AE423" s="66" t="inlineStr">
        <is>
          <t>Yes</t>
        </is>
      </c>
      <c r="AF423" s="66" t="n"/>
      <c r="AG423" s="66" t="n"/>
      <c r="AH423" s="66" t="inlineStr">
        <is>
          <t>Program Lead</t>
        </is>
      </c>
      <c r="AI423" s="66" t="inlineStr">
        <is>
          <t>Yes</t>
        </is>
      </c>
      <c r="AJ423" s="66" t="n"/>
      <c r="AK423" s="66" t="n"/>
      <c r="AL423" s="66" t="n"/>
      <c r="AM423" s="18" t="n"/>
      <c r="AN423" s="19" t="n"/>
      <c r="AO423" s="19" t="n"/>
      <c r="AP423" s="19" t="n"/>
      <c r="AQ423" s="19" t="inlineStr">
        <is>
          <t>All</t>
        </is>
      </c>
    </row>
    <row r="424" ht="80" customHeight="1">
      <c r="A424" s="117" t="inlineStr">
        <is>
          <t>◂ Back</t>
        </is>
      </c>
      <c r="B424" s="17" t="inlineStr">
        <is>
          <t>Mapped</t>
        </is>
      </c>
      <c r="C424" s="59" t="inlineStr">
        <is>
          <t>Datatech</t>
        </is>
      </c>
      <c r="D424" s="17" t="inlineStr">
        <is>
          <t>IRISDT0012</t>
        </is>
      </c>
      <c r="E424" s="17" t="inlineStr">
        <is>
          <t>Jeevan Khokale</t>
        </is>
      </c>
      <c r="F424" s="17" t="inlineStr">
        <is>
          <t>Datatech - Outreach</t>
        </is>
      </c>
      <c r="G424" s="17" t="inlineStr">
        <is>
          <t>Program Manager</t>
        </is>
      </c>
      <c r="H424" s="17" t="inlineStr">
        <is>
          <t>Employee</t>
        </is>
      </c>
      <c r="I424" s="17" t="inlineStr">
        <is>
          <t>Active</t>
        </is>
      </c>
      <c r="J424" s="118" t="n">
        <v>46027</v>
      </c>
      <c r="K424" s="17" t="inlineStr">
        <is>
          <t>Raghin Nair</t>
        </is>
      </c>
      <c r="L424" s="17" t="inlineStr">
        <is>
          <t>Bengaluru</t>
        </is>
      </c>
      <c r="M424" s="67" t="inlineStr">
        <is>
          <t>7 years, 3 months, 0 days</t>
        </is>
      </c>
      <c r="N424" s="68" t="inlineStr">
        <is>
          <t>0 years, 7 months, 20 days</t>
        </is>
      </c>
      <c r="O424" s="68" t="inlineStr">
        <is>
          <t>7 years, 8 months, 15 days</t>
        </is>
      </c>
      <c r="P424" s="68" t="inlineStr">
        <is>
          <t>MBA</t>
        </is>
      </c>
      <c r="Q424" s="68" t="inlineStr">
        <is>
          <t>Sales</t>
        </is>
      </c>
      <c r="R424" s="82" t="n">
        <v>20</v>
      </c>
      <c r="S424" s="83" t="n"/>
      <c r="T424" s="83" t="n"/>
      <c r="U424" s="83" t="n"/>
      <c r="V424" s="83" t="n"/>
      <c r="W424" s="83" t="n"/>
      <c r="X424" s="83" t="inlineStr">
        <is>
          <t>Complexity &amp; Expertise: A3: Combines MSME sales, DIC / association engagement, channel partners; verifies GST / Udyam data → moved down 1
Autonomy &amp; Decision: A2: Identifies and approaches prospects, initiates conversations, follows up leads → moved down 1
Accountability &amp; Impact: A3: Customer acquisition and customer relationships; missed work loses business → moved down 0.8
Leadership &amp; Strategy: A2: No guidance of others described; HR shows 1 report → moved down 1</t>
        </is>
      </c>
      <c r="Y424" s="65" t="n">
        <v>3</v>
      </c>
      <c r="Z424" s="66" t="n">
        <v>3</v>
      </c>
      <c r="AA424" s="66" t="inlineStr">
        <is>
          <t>Medium</t>
        </is>
      </c>
      <c r="AB424" s="66" t="inlineStr">
        <is>
          <t>Core Contributor</t>
        </is>
      </c>
      <c r="AC424" s="66" t="inlineStr">
        <is>
          <t>No</t>
        </is>
      </c>
      <c r="AD424" s="66" t="inlineStr">
        <is>
          <t>Yes</t>
        </is>
      </c>
      <c r="AE424" s="66" t="inlineStr">
        <is>
          <t>No</t>
        </is>
      </c>
      <c r="AF424" s="66" t="n"/>
      <c r="AG424" s="119" t="n">
        <v>46199</v>
      </c>
      <c r="AH424" s="66" t="inlineStr">
        <is>
          <t>Program Manager</t>
        </is>
      </c>
      <c r="AI424" s="66" t="inlineStr">
        <is>
          <t>No</t>
        </is>
      </c>
      <c r="AJ424" s="66" t="inlineStr">
        <is>
          <t>Product knowledge · loan/BHR products; Objection handling; Sales approach/pitch technique</t>
        </is>
      </c>
      <c r="AK424" s="66" t="inlineStr">
        <is>
          <t>Target role: Onground Team Lead · formalizing existing informal management of Lakshmikanth. Development: team-lead training - performance management, coaching juniors, structured 1:1s. Review date: 31-08-2026</t>
        </is>
      </c>
      <c r="AL424" s="66" t="n"/>
      <c r="AM424" s="18"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AN424" s="19"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AO424" s="19" t="n"/>
      <c r="AP424" s="19" t="n"/>
      <c r="AQ424" s="19" t="inlineStr">
        <is>
          <t>Peridot App</t>
        </is>
      </c>
    </row>
    <row r="425" ht="80" customHeight="1">
      <c r="A425" s="117" t="inlineStr">
        <is>
          <t>◂ Back</t>
        </is>
      </c>
      <c r="B425" s="17" t="inlineStr">
        <is>
          <t>Mapped</t>
        </is>
      </c>
      <c r="C425" s="59" t="inlineStr">
        <is>
          <t>Datatech</t>
        </is>
      </c>
      <c r="D425" s="17" t="inlineStr">
        <is>
          <t>IRISDT0017</t>
        </is>
      </c>
      <c r="E425" s="17" t="inlineStr">
        <is>
          <t>Lakshmikantha RN</t>
        </is>
      </c>
      <c r="F425" s="17" t="inlineStr">
        <is>
          <t>Datatech - Outreach</t>
        </is>
      </c>
      <c r="G425" s="17" t="inlineStr">
        <is>
          <t>Program Executive - MSME</t>
        </is>
      </c>
      <c r="H425" s="17" t="inlineStr">
        <is>
          <t>Employee</t>
        </is>
      </c>
      <c r="I425" s="17" t="inlineStr">
        <is>
          <t>Active</t>
        </is>
      </c>
      <c r="J425" s="118" t="n">
        <v>46086</v>
      </c>
      <c r="K425" s="17" t="inlineStr">
        <is>
          <t>Jeevan Khokale</t>
        </is>
      </c>
      <c r="L425" s="17" t="inlineStr">
        <is>
          <t>Bengaluru</t>
        </is>
      </c>
      <c r="M425" s="67" t="inlineStr">
        <is>
          <t>2 years, 4 months, 0 days</t>
        </is>
      </c>
      <c r="N425" s="68" t="inlineStr">
        <is>
          <t>0 years, 5 months, 20 days</t>
        </is>
      </c>
      <c r="O425" s="68" t="inlineStr">
        <is>
          <t>2 years, 7 months, 15 days</t>
        </is>
      </c>
      <c r="P425" s="68" t="inlineStr">
        <is>
          <t>MBA</t>
        </is>
      </c>
      <c r="Q425" s="68" t="inlineStr">
        <is>
          <t>Sales</t>
        </is>
      </c>
      <c r="R425" s="82" t="n">
        <v>20</v>
      </c>
      <c r="S425" s="83" t="n"/>
      <c r="T425" s="83" t="n"/>
      <c r="U425" s="83" t="n"/>
      <c r="V425" s="83" t="n"/>
      <c r="W425" s="83" t="n"/>
      <c r="X425" s="83" t="inlineStr">
        <is>
          <t>Complexity &amp; Expertise: A2: own survey / KRA answers · summarised by the rater; not quoted → matches the start
Autonomy &amp; Decision: A2: Plans own field visits, initial discussions and follow-ups → matches the start
Accountability &amp; Impact: A2: Own onboardings, leads, partner follow-ups and timely activity reports → matches the start
Leadership &amp; Strategy: A1: No guidance or leadership of others described → matches the start</t>
        </is>
      </c>
      <c r="Y425" s="65" t="n">
        <v>3</v>
      </c>
      <c r="Z425" s="66" t="n">
        <v>3</v>
      </c>
      <c r="AA425" s="66" t="inlineStr">
        <is>
          <t>Medium</t>
        </is>
      </c>
      <c r="AB425" s="66" t="inlineStr">
        <is>
          <t>Core Contributor</t>
        </is>
      </c>
      <c r="AC425" s="66" t="inlineStr">
        <is>
          <t>No</t>
        </is>
      </c>
      <c r="AD425" s="66" t="inlineStr">
        <is>
          <t>Yes</t>
        </is>
      </c>
      <c r="AE425" s="66" t="inlineStr">
        <is>
          <t>No</t>
        </is>
      </c>
      <c r="AF425" s="66" t="n"/>
      <c r="AG425" s="119" t="n">
        <v>46199</v>
      </c>
      <c r="AH425" s="66" t="inlineStr">
        <is>
          <t>Program Executive - MSME</t>
        </is>
      </c>
      <c r="AI425" s="66" t="inlineStr">
        <is>
          <t>No</t>
        </is>
      </c>
      <c r="AJ425" s="66" t="inlineStr">
        <is>
          <t>Product knowledge · loan/BHR products; Objection handling; Sales approach/pitch technique</t>
        </is>
      </c>
      <c r="AK425" s="66" t="inlineStr">
        <is>
          <t>Target role: Senior Field Associate · interim step. Development: deepen product/sales skill first, before layering on management scope. Review date: 31-08-2026</t>
        </is>
      </c>
      <c r="AL425" s="66" t="n"/>
      <c r="AM425" s="18"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AN425" s="19" t="inlineStr">
        <is>
          <t>1. MSME Onboarding - Target: 210 MSMEs this quarter
2. Business Loan Applications - Target: 60 applications this quarter
3. BHR Sales - Target: 30 BHR units this quarter</t>
        </is>
      </c>
      <c r="AO425" s="19" t="n"/>
      <c r="AP425" s="19" t="n"/>
      <c r="AQ425" s="19" t="inlineStr">
        <is>
          <t>Peridot App</t>
        </is>
      </c>
    </row>
    <row r="426" ht="80" customHeight="1">
      <c r="A426" s="117" t="inlineStr">
        <is>
          <t>◂ Back</t>
        </is>
      </c>
      <c r="B426" s="17" t="inlineStr">
        <is>
          <t>Mapped</t>
        </is>
      </c>
      <c r="C426" s="59" t="inlineStr">
        <is>
          <t>Datatech</t>
        </is>
      </c>
      <c r="D426" s="17" t="inlineStr">
        <is>
          <t>IRISDT0013</t>
        </is>
      </c>
      <c r="E426" s="17" t="inlineStr">
        <is>
          <t>Bharati Durgaprasad Paranjape</t>
        </is>
      </c>
      <c r="F426" s="17" t="inlineStr">
        <is>
          <t>Datatech - Outreach</t>
        </is>
      </c>
      <c r="G426" s="17" t="inlineStr">
        <is>
          <t>Program Executive - MSME</t>
        </is>
      </c>
      <c r="H426" s="17" t="inlineStr">
        <is>
          <t>Employee</t>
        </is>
      </c>
      <c r="I426" s="17" t="inlineStr">
        <is>
          <t>Active</t>
        </is>
      </c>
      <c r="J426" s="118" t="n">
        <v>46027</v>
      </c>
      <c r="K426" s="17" t="inlineStr">
        <is>
          <t>Raghin Nair</t>
        </is>
      </c>
      <c r="L426" s="17" t="inlineStr">
        <is>
          <t>Panaji</t>
        </is>
      </c>
      <c r="M426" s="67" t="inlineStr">
        <is>
          <t>3 years, 8 months, 0 days</t>
        </is>
      </c>
      <c r="N426" s="68" t="inlineStr">
        <is>
          <t>0 years, 7 months, 20 days</t>
        </is>
      </c>
      <c r="O426" s="68" t="inlineStr">
        <is>
          <t>4 years, 1 months, 15 days</t>
        </is>
      </c>
      <c r="P426" s="68" t="inlineStr">
        <is>
          <t>MA</t>
        </is>
      </c>
      <c r="Q426" s="68" t="inlineStr">
        <is>
          <t>Sales</t>
        </is>
      </c>
      <c r="R426" s="82" t="n">
        <v>19</v>
      </c>
      <c r="S426" s="83" t="n"/>
      <c r="T426" s="83" t="n"/>
      <c r="U426" s="83" t="n"/>
      <c r="V426" s="83" t="n"/>
      <c r="W426" s="83" t="n"/>
      <c r="X426" s="83" t="inlineStr">
        <is>
          <t>Complexity &amp; Expertise: A2: Engages government officers and industry bodies to sell company services; little detail → matches the start
Autonomy &amp; Decision: A2: Decides own engagement and sales activity; nothing beyond own work → matches the start
Accountability &amp; Impact: A2: States only 'engagement' as accountability → matches the start
Leadership &amp; Strategy: A1: No guidance or leadership of others described → matches the start</t>
        </is>
      </c>
      <c r="Y426" s="65" t="n">
        <v>3</v>
      </c>
      <c r="Z426" s="66" t="n">
        <v>3</v>
      </c>
      <c r="AA426" s="66" t="inlineStr">
        <is>
          <t>Medium</t>
        </is>
      </c>
      <c r="AB426" s="66" t="inlineStr">
        <is>
          <t>Emerging Talent</t>
        </is>
      </c>
      <c r="AC426" s="66" t="inlineStr">
        <is>
          <t>No</t>
        </is>
      </c>
      <c r="AD426" s="66" t="inlineStr">
        <is>
          <t>No</t>
        </is>
      </c>
      <c r="AE426" s="66" t="inlineStr">
        <is>
          <t>No</t>
        </is>
      </c>
      <c r="AF426" s="66" t="n"/>
      <c r="AG426" s="119" t="n">
        <v>46199</v>
      </c>
      <c r="AH426" s="66" t="inlineStr">
        <is>
          <t>Program Executive - MSME</t>
        </is>
      </c>
      <c r="AI426" s="66" t="inlineStr">
        <is>
          <t>No</t>
        </is>
      </c>
      <c r="AJ426" s="66" t="inlineStr">
        <is>
          <t>Product knowledge · loan/BHR products; Objection handling; Sales approach/pitch technique</t>
        </is>
      </c>
      <c r="AK426" s="66" t="inlineStr">
        <is>
          <t>Target role: Senior Field Associate · interim step. Development: deepen product/sales skill first, before layering on management scope. Review date: 31-08-2026</t>
        </is>
      </c>
      <c r="AL426" s="66" t="n"/>
      <c r="AM426" s="18"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AN426" s="19" t="inlineStr">
        <is>
          <t>1. MSME Onboarding - Target: 90 MSMEs this quarter
2. Business Loan Applications - Target: 115 applications this quarter
3. BHR Sales - Target: 50 BHR units this quarter
4. Government/MOU Connect - Minimum 1 touchpoint/month, logged</t>
        </is>
      </c>
      <c r="AO426" s="19" t="n"/>
      <c r="AP426" s="19" t="n"/>
      <c r="AQ426" s="19" t="inlineStr">
        <is>
          <t>Peridot App</t>
        </is>
      </c>
    </row>
    <row r="427" ht="80" customHeight="1">
      <c r="A427" s="117" t="inlineStr">
        <is>
          <t>◂ Back</t>
        </is>
      </c>
      <c r="B427" s="17" t="inlineStr">
        <is>
          <t>Mapped</t>
        </is>
      </c>
      <c r="C427" s="59" t="inlineStr">
        <is>
          <t>Datatech</t>
        </is>
      </c>
      <c r="D427" s="17" t="inlineStr">
        <is>
          <t>IRISDT0003</t>
        </is>
      </c>
      <c r="E427" s="17" t="inlineStr">
        <is>
          <t>Nalini Niranjan Damisetti</t>
        </is>
      </c>
      <c r="F427" s="17" t="inlineStr">
        <is>
          <t>Datatech - Outreach</t>
        </is>
      </c>
      <c r="G427" s="17" t="inlineStr">
        <is>
          <t>Program Coordinator</t>
        </is>
      </c>
      <c r="H427" s="17" t="inlineStr">
        <is>
          <t>Employee</t>
        </is>
      </c>
      <c r="I427" s="17" t="inlineStr">
        <is>
          <t>Active</t>
        </is>
      </c>
      <c r="J427" s="118" t="n">
        <v>45628</v>
      </c>
      <c r="K427" s="17" t="inlineStr">
        <is>
          <t>Raghin Nair</t>
        </is>
      </c>
      <c r="L427" s="17" t="inlineStr">
        <is>
          <t>Hyderabad</t>
        </is>
      </c>
      <c r="M427" s="67" t="inlineStr">
        <is>
          <t>5 years, 6 months, 0 days</t>
        </is>
      </c>
      <c r="N427" s="68" t="inlineStr">
        <is>
          <t>1 years, 8 months, 23 days</t>
        </is>
      </c>
      <c r="O427" s="68" t="inlineStr">
        <is>
          <t>7 years, 0 months, 18 days</t>
        </is>
      </c>
      <c r="P427" s="68" t="inlineStr">
        <is>
          <t>PGDM</t>
        </is>
      </c>
      <c r="Q427" s="68" t="inlineStr">
        <is>
          <t>Sales</t>
        </is>
      </c>
      <c r="R427" s="82" t="n">
        <v>20</v>
      </c>
      <c r="S427" s="83" t="n"/>
      <c r="T427" s="83" t="n"/>
      <c r="U427" s="83" t="n"/>
      <c r="V427" s="83" t="n"/>
      <c r="W427" s="83" t="n"/>
      <c r="X427" s="83" t="inlineStr">
        <is>
          <t>Complexity &amp; Expertise: A2: Processes MSME loan leads as DSA for several lenders; checks GST, CIBIL, banking → matches the start
Autonomy &amp; Decision: A2: Only decision named is punching in leads → matches the start
Accountability &amp; Impact: A2: Names loan disbursement; missed work loses the customer or adds backlog → matches the start
Leadership &amp; Strategy: A1: No guidance or leadership of others described → matches the start</t>
        </is>
      </c>
      <c r="Y427" s="65" t="n">
        <v>3</v>
      </c>
      <c r="Z427" s="66" t="n">
        <v>3</v>
      </c>
      <c r="AA427" s="66" t="inlineStr">
        <is>
          <t>Medium</t>
        </is>
      </c>
      <c r="AB427" s="66" t="inlineStr">
        <is>
          <t>Performance Risk</t>
        </is>
      </c>
      <c r="AC427" s="66" t="inlineStr">
        <is>
          <t>No</t>
        </is>
      </c>
      <c r="AD427" s="66" t="inlineStr">
        <is>
          <t>No</t>
        </is>
      </c>
      <c r="AE427" s="66" t="inlineStr">
        <is>
          <t>No</t>
        </is>
      </c>
      <c r="AF427" s="66" t="n"/>
      <c r="AG427" s="119" t="n">
        <v>46199</v>
      </c>
      <c r="AH427" s="66" t="inlineStr">
        <is>
          <t>Program Coordinator</t>
        </is>
      </c>
      <c r="AI427" s="66" t="inlineStr">
        <is>
          <t>No</t>
        </is>
      </c>
      <c r="AJ427" s="66" t="inlineStr">
        <is>
          <t>Objection handling · converting hesitant MSMEs; BHR selling</t>
        </is>
      </c>
      <c r="AK427" s="66" t="n"/>
      <c r="AL427" s="66" t="n"/>
      <c r="AM427" s="18"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AN427" s="19" t="inlineStr">
        <is>
          <t>1. MSME Onboarding - Target: 70 MSMEs this quarter
2. Business Loan Applications - Target: 90 applications this quarter
3. BHR Sales - Target: 30 BHR units this quarter
4. Government/MOU Connect - Minimum 1 touchpoint/month, logged</t>
        </is>
      </c>
      <c r="AO427" s="19" t="n"/>
      <c r="AP427" s="19" t="n"/>
      <c r="AQ427" s="19" t="inlineStr">
        <is>
          <t>Peridot App</t>
        </is>
      </c>
    </row>
    <row r="428" ht="80" customHeight="1">
      <c r="A428" s="117" t="inlineStr">
        <is>
          <t>◂ Back</t>
        </is>
      </c>
      <c r="B428" s="17" t="inlineStr">
        <is>
          <t>Mapped</t>
        </is>
      </c>
      <c r="C428" s="59" t="inlineStr">
        <is>
          <t>Datatech</t>
        </is>
      </c>
      <c r="D428" s="17" t="inlineStr">
        <is>
          <t>IRISDT0015</t>
        </is>
      </c>
      <c r="E428" s="17" t="inlineStr">
        <is>
          <t>Jothi Pillai</t>
        </is>
      </c>
      <c r="F428" s="17" t="inlineStr">
        <is>
          <t>Datatech - Outreach</t>
        </is>
      </c>
      <c r="G428" s="17" t="inlineStr">
        <is>
          <t>Operations Executive</t>
        </is>
      </c>
      <c r="H428" s="17" t="inlineStr">
        <is>
          <t>Employee</t>
        </is>
      </c>
      <c r="I428" s="17" t="inlineStr">
        <is>
          <t>Active</t>
        </is>
      </c>
      <c r="J428" s="118" t="n">
        <v>46083</v>
      </c>
      <c r="K428" s="17" t="inlineStr">
        <is>
          <t>Raghin Nair</t>
        </is>
      </c>
      <c r="L428" s="17" t="inlineStr">
        <is>
          <t>Turbhe</t>
        </is>
      </c>
      <c r="M428" s="67" t="inlineStr">
        <is>
          <t>0 years, 7 months, 0 days</t>
        </is>
      </c>
      <c r="N428" s="68" t="inlineStr">
        <is>
          <t>0 years, 5 months, 23 days</t>
        </is>
      </c>
      <c r="O428" s="68" t="inlineStr">
        <is>
          <t>0 years, 10 months, 18 days</t>
        </is>
      </c>
      <c r="P428" s="68" t="inlineStr">
        <is>
          <t>B.Com</t>
        </is>
      </c>
      <c r="Q428" s="68" t="inlineStr">
        <is>
          <t>Sales</t>
        </is>
      </c>
      <c r="R428" s="82" t="n"/>
      <c r="S428" s="83" t="n"/>
      <c r="T428" s="83" t="n"/>
      <c r="U428" s="83" t="n"/>
      <c r="V428" s="83" t="n"/>
      <c r="W428" s="83" t="n"/>
      <c r="X428" s="83" t="inlineStr">
        <is>
          <t>Complexity &amp; Expertise: A2: Manager KRA only: bank submission of loan applications and BHR unit sales → matches the start
Accountability &amp; Impact: A2: Individual KRA targets: 40% submit-to-bank ratio, 60 BHR units a quarter → matches the start
Leadership &amp; Strategy: A1: KRAs are 100% individual targets; no people responsibility → matches the start</t>
        </is>
      </c>
      <c r="Y428" s="65" t="n">
        <v>2</v>
      </c>
      <c r="Z428" s="66" t="n">
        <v>2</v>
      </c>
      <c r="AA428" s="66" t="inlineStr">
        <is>
          <t>Low</t>
        </is>
      </c>
      <c r="AB428" s="66" t="inlineStr">
        <is>
          <t>Underperformer / Exit Risk</t>
        </is>
      </c>
      <c r="AC428" s="66" t="inlineStr">
        <is>
          <t>No</t>
        </is>
      </c>
      <c r="AD428" s="66" t="inlineStr">
        <is>
          <t>No</t>
        </is>
      </c>
      <c r="AE428" s="66" t="inlineStr">
        <is>
          <t>Yes</t>
        </is>
      </c>
      <c r="AF428" s="66" t="n"/>
      <c r="AG428" s="119" t="n">
        <v>46225</v>
      </c>
      <c r="AH428" s="66" t="inlineStr">
        <is>
          <t>Operations Executive</t>
        </is>
      </c>
      <c r="AI428" s="66" t="inlineStr">
        <is>
          <t>No</t>
        </is>
      </c>
      <c r="AJ428" s="66" t="inlineStr">
        <is>
          <t>Prioritization/pipeline management; Objection handling; Product knowledge; Sales approach/confidence on calls</t>
        </is>
      </c>
      <c r="AK428" s="66" t="n"/>
      <c r="AL428" s="66" t="n"/>
      <c r="AM428" s="18" t="inlineStr">
        <is>
          <t>1. Business Loan Applications - Achieve 40% Submit-to-Bank ratio, ramping quarter over quarter to 40% · Baseline: ~10% - Weightage: 55%
2. BHR Sales - Sell 240 BHR units per quarter - Weightage: 45%</t>
        </is>
      </c>
      <c r="AN428" s="19" t="inlineStr">
        <is>
          <t>1. Business Loan Applications - Submit-to-Bank ratio target this quarter: 40%
2. BHR Sales - Target: 60 BHR units this quarter</t>
        </is>
      </c>
      <c r="AO428" s="19" t="n"/>
      <c r="AP428" s="19" t="n"/>
      <c r="AQ428" s="19" t="inlineStr">
        <is>
          <t>Peridot App</t>
        </is>
      </c>
    </row>
    <row r="429" ht="80" customHeight="1">
      <c r="A429" s="117" t="inlineStr">
        <is>
          <t>◂ Back</t>
        </is>
      </c>
      <c r="B429" s="17" t="inlineStr">
        <is>
          <t>Mapped</t>
        </is>
      </c>
      <c r="C429" s="59" t="inlineStr">
        <is>
          <t>Datatech</t>
        </is>
      </c>
      <c r="D429" s="17" t="inlineStr">
        <is>
          <t>IRISDTC004</t>
        </is>
      </c>
      <c r="E429" s="17" t="inlineStr">
        <is>
          <t>Sameeksha More</t>
        </is>
      </c>
      <c r="F429" s="17" t="inlineStr">
        <is>
          <t>Datatech - Outreach</t>
        </is>
      </c>
      <c r="G429" s="17" t="inlineStr">
        <is>
          <t>MIS Associate</t>
        </is>
      </c>
      <c r="H429" s="17" t="inlineStr">
        <is>
          <t>On Contract</t>
        </is>
      </c>
      <c r="I429" s="17" t="inlineStr">
        <is>
          <t>Active</t>
        </is>
      </c>
      <c r="J429" s="118" t="n">
        <v>46181</v>
      </c>
      <c r="K429" s="17" t="inlineStr">
        <is>
          <t>Raghin Nair</t>
        </is>
      </c>
      <c r="L429" s="17" t="inlineStr">
        <is>
          <t>Turbhe</t>
        </is>
      </c>
      <c r="M429" s="67" t="inlineStr">
        <is>
          <t>0 years, 3 months, 0 days</t>
        </is>
      </c>
      <c r="N429" s="68" t="inlineStr">
        <is>
          <t>0 years, 2 months, 17 days</t>
        </is>
      </c>
      <c r="O429" s="68" t="n"/>
      <c r="P429" s="68" t="inlineStr">
        <is>
          <t>Diploma In Computer Technology</t>
        </is>
      </c>
      <c r="Q429" s="68" t="inlineStr">
        <is>
          <t>Sales</t>
        </is>
      </c>
      <c r="R429" s="82" t="n">
        <v>20</v>
      </c>
      <c r="S429" s="83" t="n"/>
      <c r="T429" s="83" t="n"/>
      <c r="U429" s="83" t="n"/>
      <c r="V429" s="83" t="n"/>
      <c r="W429" s="83" t="n"/>
      <c r="X429" s="83" t="inlineStr">
        <is>
          <t>Complexity &amp; Expertise: A2: Excel reporting, dashboards, data cleaning and CRM support for loan operations → matches the start
Autonomy &amp; Decision: A2: Decides data organisation, report formatting, cleaning and updates → matches the start
Accountability &amp; Impact: A2: Accuracy and timeliness of own reports and data → matches the start
Leadership &amp; Strategy: A1: No guidance or leadership of others described → matches the start</t>
        </is>
      </c>
      <c r="Y429" s="65" t="n">
        <v>4</v>
      </c>
      <c r="Z429" s="66" t="n">
        <v>4</v>
      </c>
      <c r="AA429" s="66" t="inlineStr">
        <is>
          <t>Medium</t>
        </is>
      </c>
      <c r="AB429" s="66" t="inlineStr">
        <is>
          <t>Core Contributor</t>
        </is>
      </c>
      <c r="AC429" s="66" t="inlineStr">
        <is>
          <t>No</t>
        </is>
      </c>
      <c r="AD429" s="66" t="inlineStr">
        <is>
          <t>Yes</t>
        </is>
      </c>
      <c r="AE429" s="66" t="inlineStr">
        <is>
          <t>Yes</t>
        </is>
      </c>
      <c r="AF429" s="66" t="n"/>
      <c r="AG429" s="66" t="n"/>
      <c r="AH429" s="66" t="inlineStr">
        <is>
          <t>MIS Associate</t>
        </is>
      </c>
      <c r="AI429" s="66" t="inlineStr">
        <is>
          <t>No</t>
        </is>
      </c>
      <c r="AJ429" s="66" t="n"/>
      <c r="AK429" s="66" t="inlineStr">
        <is>
          <t>Decision: Contract extension · not conversion at this point for 6-12 months.</t>
        </is>
      </c>
      <c r="AL429" s="66" t="n"/>
      <c r="AM429" s="18" t="inlineStr">
        <is>
          <t>1. Accuracy - Maintain report error rate below 20% - Weightage: 50%
2. Turnaround Time · TAT - Deliver reports within 24 hours of request, no exceptions - Weightage: 50%</t>
        </is>
      </c>
      <c r="AN429" s="19" t="inlineStr">
        <is>
          <t>Same accuracy/TAT standard as annual, adjusted for this quarter's expected report volume: 12 reports
1. Accuracy - error rate below 20%
2. TAT - within 24 hours/days of request</t>
        </is>
      </c>
      <c r="AO429" s="19" t="n"/>
      <c r="AP429" s="19" t="n"/>
      <c r="AQ429" s="19" t="inlineStr">
        <is>
          <t>All</t>
        </is>
      </c>
    </row>
    <row r="430" ht="80" customHeight="1">
      <c r="A430" s="117" t="inlineStr">
        <is>
          <t>◂ Back</t>
        </is>
      </c>
      <c r="B430" s="17" t="inlineStr">
        <is>
          <t>Mapped</t>
        </is>
      </c>
      <c r="C430" s="59" t="inlineStr">
        <is>
          <t>Datatech</t>
        </is>
      </c>
      <c r="D430" s="17" t="inlineStr">
        <is>
          <t>IRISDTC003</t>
        </is>
      </c>
      <c r="E430" s="17" t="inlineStr">
        <is>
          <t>Vaibhav Dukare</t>
        </is>
      </c>
      <c r="F430" s="17" t="inlineStr">
        <is>
          <t>Datatech - Outreach</t>
        </is>
      </c>
      <c r="G430" s="17" t="inlineStr">
        <is>
          <t>Customer Engagement Executive</t>
        </is>
      </c>
      <c r="H430" s="17" t="inlineStr">
        <is>
          <t>On Contract</t>
        </is>
      </c>
      <c r="I430" s="17" t="inlineStr">
        <is>
          <t>Active</t>
        </is>
      </c>
      <c r="J430" s="118" t="n">
        <v>46114</v>
      </c>
      <c r="K430" s="17" t="inlineStr">
        <is>
          <t>Raghin Nair</t>
        </is>
      </c>
      <c r="L430" s="17" t="inlineStr">
        <is>
          <t>Turbhe</t>
        </is>
      </c>
      <c r="M430" s="67" t="inlineStr">
        <is>
          <t>1 years, 2 months, 0 days</t>
        </is>
      </c>
      <c r="N430" s="68" t="inlineStr">
        <is>
          <t>0 years, 2 months, 13 days</t>
        </is>
      </c>
      <c r="O430" s="68" t="inlineStr">
        <is>
          <t>1 years, 4 months, 18 days</t>
        </is>
      </c>
      <c r="P430" s="68" t="inlineStr">
        <is>
          <t>B.E</t>
        </is>
      </c>
      <c r="Q430" s="68" t="inlineStr">
        <is>
          <t>Sales</t>
        </is>
      </c>
      <c r="R430" s="82" t="n">
        <v>19</v>
      </c>
      <c r="S430" s="83" t="n"/>
      <c r="T430" s="83" t="n"/>
      <c r="U430" s="83" t="n"/>
      <c r="V430" s="83" t="n"/>
      <c r="W430" s="83" t="n"/>
      <c r="X430" s="83" t="inlineStr">
        <is>
          <t>Complexity &amp; Expertise: A2: Cold calls MSMEs, files loan applications on Peridot, maintains Excel sheet → matches the start
Autonomy &amp; Decision: A2: Decision answer vague · 'Sales', 'moderate load'; routine customer guidance only → matches the start
Accountability &amp; Impact: A2: Own loan applications and Business Health Report leads for MSMEs → matches the start
Leadership &amp; Strategy: A1: No guidance or leadership of others described → matches the start</t>
        </is>
      </c>
      <c r="Y430" s="65" t="n">
        <v>3</v>
      </c>
      <c r="Z430" s="66" t="n">
        <v>3</v>
      </c>
      <c r="AA430" s="66" t="inlineStr">
        <is>
          <t>Medium</t>
        </is>
      </c>
      <c r="AB430" s="66" t="inlineStr">
        <is>
          <t>Core Contributor</t>
        </is>
      </c>
      <c r="AC430" s="66" t="inlineStr">
        <is>
          <t>No</t>
        </is>
      </c>
      <c r="AD430" s="66" t="inlineStr">
        <is>
          <t>Yes</t>
        </is>
      </c>
      <c r="AE430" s="66" t="inlineStr">
        <is>
          <t>Yes</t>
        </is>
      </c>
      <c r="AF430" s="66" t="n"/>
      <c r="AG430" s="119" t="n">
        <v>46225</v>
      </c>
      <c r="AH430" s="66" t="inlineStr">
        <is>
          <t>Customer Engagement Executive</t>
        </is>
      </c>
      <c r="AI430" s="66" t="inlineStr">
        <is>
          <t>No</t>
        </is>
      </c>
      <c r="AJ430" s="66" t="inlineStr">
        <is>
          <t>Prioritization/pipeline management - case prioritization, knowing when to move on vs. push further on a stuck file</t>
        </is>
      </c>
      <c r="AK430" s="66" t="inlineStr">
        <is>
          <t>Target role: Senior Telecaller / potential Team Lead - Mumbai calling team, contingent on closing prioritization/pipeline-management gap.</t>
        </is>
      </c>
      <c r="AL430" s="66" t="n"/>
      <c r="AM430" s="18" t="inlineStr">
        <is>
          <t>1. Business Loan Applications - Achieve 40% Submit-to-Bank ratio, ramping quarter over quarter to 40% · Baseline: ~10% - Weightage: 55%
2. BHR Sales - Sell 240 BHR units per quarter - Weightage: 45%</t>
        </is>
      </c>
      <c r="AN430" s="19" t="inlineStr">
        <is>
          <t>1. Business Loan Applications - Submit-to-Bank ratio target this quarter: 40%
2. BHR Sales - Target: 60 BHR units this quarter</t>
        </is>
      </c>
      <c r="AO430" s="19" t="n"/>
      <c r="AP430" s="19" t="n"/>
      <c r="AQ430" s="19" t="inlineStr">
        <is>
          <t>Peridot App</t>
        </is>
      </c>
    </row>
    <row r="431" ht="80" customHeight="1">
      <c r="A431" s="117" t="inlineStr">
        <is>
          <t>◂ Back</t>
        </is>
      </c>
      <c r="B431" s="17" t="inlineStr">
        <is>
          <t>Mapped</t>
        </is>
      </c>
      <c r="C431" s="59" t="inlineStr">
        <is>
          <t>Datatech</t>
        </is>
      </c>
      <c r="D431" s="17" t="inlineStr">
        <is>
          <t>IRISDT0023</t>
        </is>
      </c>
      <c r="E431" s="17" t="inlineStr">
        <is>
          <t>Sachinam Sawant</t>
        </is>
      </c>
      <c r="F431" s="17" t="inlineStr">
        <is>
          <t>Product Management</t>
        </is>
      </c>
      <c r="G431" s="17" t="inlineStr">
        <is>
          <t>Regulatory &amp; Policy Lead</t>
        </is>
      </c>
      <c r="H431" s="17" t="inlineStr">
        <is>
          <t>Employee</t>
        </is>
      </c>
      <c r="I431" s="17" t="inlineStr">
        <is>
          <t>Active</t>
        </is>
      </c>
      <c r="J431" s="118" t="n">
        <v>46254</v>
      </c>
      <c r="K431" s="17" t="inlineStr">
        <is>
          <t>Shilpa Dhobale</t>
        </is>
      </c>
      <c r="L431" s="17" t="n"/>
      <c r="M431" s="67" t="n"/>
      <c r="N431" s="68" t="inlineStr">
        <is>
          <t>0 years, 0 months, 5 days</t>
        </is>
      </c>
      <c r="O431" s="68" t="n"/>
      <c r="P431" s="68" t="inlineStr">
        <is>
          <t>CA</t>
        </is>
      </c>
      <c r="Q431" s="68" t="inlineStr">
        <is>
          <t>Product Management</t>
        </is>
      </c>
      <c r="R431" s="82" t="n">
        <v>20</v>
      </c>
      <c r="S431" s="83" t="n"/>
      <c r="T431" s="83" t="n"/>
      <c r="U431" s="83" t="n"/>
      <c r="V431" s="83" t="n"/>
      <c r="W431" s="83" t="n"/>
      <c r="X431" s="83" t="inlineStr">
        <is>
          <t>Complexity &amp; Expertise: B1: Interprets regulatory law changes, specifies software changes to developers, tests output, liaises with GSTIN → moved down 0.5
Autonomy &amp; Decision: A2: Only stated independent decision is attending knowledge webinars → moved down 0.5
Accountability &amp; Impact: A3: A wrong reading of the law leads to compliance problems for users → moved down 0.5
Leadership &amp; Strategy: A1: Communicates with developers; no guidance or leadership of others described → moved down 0.5</t>
        </is>
      </c>
      <c r="Y431" s="65" t="n"/>
      <c r="Z431" s="66" t="n"/>
      <c r="AA431" s="66" t="n"/>
      <c r="AB431" s="66" t="n"/>
      <c r="AC431" s="66" t="n"/>
      <c r="AD431" s="66" t="n"/>
      <c r="AE431" s="66" t="n"/>
      <c r="AF431" s="66" t="n"/>
      <c r="AG431" s="66" t="n"/>
      <c r="AH431" s="66" t="n"/>
      <c r="AI431" s="66" t="n"/>
      <c r="AJ431" s="66" t="n"/>
      <c r="AK431" s="66" t="n"/>
      <c r="AL431" s="66" t="n"/>
      <c r="AM431" s="18" t="n"/>
      <c r="AN431" s="19" t="n"/>
      <c r="AO431" s="19" t="n"/>
      <c r="AP431" s="19" t="n"/>
      <c r="AQ431" s="19" t="n"/>
    </row>
    <row r="432" ht="80" customHeight="1">
      <c r="A432" s="117" t="inlineStr">
        <is>
          <t>◂ Back</t>
        </is>
      </c>
      <c r="B432" s="17" t="inlineStr">
        <is>
          <t>Mapped</t>
        </is>
      </c>
      <c r="C432" s="59" t="inlineStr">
        <is>
          <t>Datatech</t>
        </is>
      </c>
      <c r="D432" s="17" t="inlineStr">
        <is>
          <t>IRISDT0018</t>
        </is>
      </c>
      <c r="E432" s="17" t="inlineStr">
        <is>
          <t>Shivam Dhumal</t>
        </is>
      </c>
      <c r="F432" s="17" t="inlineStr">
        <is>
          <t>Technology</t>
        </is>
      </c>
      <c r="G432" s="17" t="inlineStr">
        <is>
          <t>Software Engineer</t>
        </is>
      </c>
      <c r="H432" s="17" t="inlineStr">
        <is>
          <t>Employee</t>
        </is>
      </c>
      <c r="I432" s="17" t="inlineStr">
        <is>
          <t>Active</t>
        </is>
      </c>
      <c r="J432" s="118" t="n">
        <v>46114</v>
      </c>
      <c r="K432" s="17" t="inlineStr">
        <is>
          <t>Shilpa Dhobale</t>
        </is>
      </c>
      <c r="L432" s="17" t="inlineStr">
        <is>
          <t>Turbhe</t>
        </is>
      </c>
      <c r="M432" s="67" t="inlineStr">
        <is>
          <t>4 years, 1 months, 0 days</t>
        </is>
      </c>
      <c r="N432" s="68" t="inlineStr">
        <is>
          <t>0 years, 4 months, 23 days</t>
        </is>
      </c>
      <c r="O432" s="68" t="inlineStr">
        <is>
          <t>4 years, 3 months, 18 days</t>
        </is>
      </c>
      <c r="P432" s="68" t="inlineStr">
        <is>
          <t>B.Tech</t>
        </is>
      </c>
      <c r="Q432" s="68" t="inlineStr">
        <is>
          <t>Python</t>
        </is>
      </c>
      <c r="R432" s="82" t="n">
        <v>20</v>
      </c>
      <c r="S432" s="83" t="n"/>
      <c r="T432" s="83" t="n"/>
      <c r="U432" s="83" t="n"/>
      <c r="V432" s="83" t="n"/>
      <c r="W432" s="83" t="n"/>
      <c r="X432" s="83" t="n"/>
      <c r="Y432" s="65" t="n">
        <v>3</v>
      </c>
      <c r="Z432" s="66" t="n">
        <v>3</v>
      </c>
      <c r="AA432" s="66" t="inlineStr">
        <is>
          <t>Medium</t>
        </is>
      </c>
      <c r="AB432" s="66" t="inlineStr">
        <is>
          <t>Emerging Talent</t>
        </is>
      </c>
      <c r="AC432" s="66" t="inlineStr">
        <is>
          <t>No</t>
        </is>
      </c>
      <c r="AD432" s="66" t="inlineStr">
        <is>
          <t>Yes</t>
        </is>
      </c>
      <c r="AE432" s="66" t="inlineStr">
        <is>
          <t>Yes</t>
        </is>
      </c>
      <c r="AF432" s="66" t="n"/>
      <c r="AG432" s="66" t="n"/>
      <c r="AH432" s="66" t="inlineStr">
        <is>
          <t>Software Engineer</t>
        </is>
      </c>
      <c r="AI432" s="66" t="inlineStr">
        <is>
          <t>No</t>
        </is>
      </c>
      <c r="AJ432" s="66" t="inlineStr">
        <is>
          <t>Solution Architecture and System Design</t>
        </is>
      </c>
      <c r="AK432" s="66" t="n"/>
      <c r="AL432" s="66" t="n"/>
      <c r="AM432" s="18"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AN432" s="19"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AO432" s="19" t="n"/>
      <c r="AP432" s="19" t="n"/>
      <c r="AQ432" s="19" t="inlineStr">
        <is>
          <t>Peridot Backend</t>
        </is>
      </c>
    </row>
    <row r="433" ht="80" customHeight="1">
      <c r="A433" s="117" t="inlineStr">
        <is>
          <t>◂ Back</t>
        </is>
      </c>
      <c r="B433" s="17" t="inlineStr">
        <is>
          <t>Mapped</t>
        </is>
      </c>
      <c r="C433" s="59" t="inlineStr">
        <is>
          <t>Datatech</t>
        </is>
      </c>
      <c r="D433" s="17" t="inlineStr">
        <is>
          <t>IRISDTC005</t>
        </is>
      </c>
      <c r="E433" s="17" t="inlineStr">
        <is>
          <t>Smita Londhe</t>
        </is>
      </c>
      <c r="F433" s="17" t="inlineStr">
        <is>
          <t>Quality Assurance</t>
        </is>
      </c>
      <c r="G433" s="17" t="inlineStr">
        <is>
          <t>QA Engineer</t>
        </is>
      </c>
      <c r="H433" s="17" t="inlineStr">
        <is>
          <t>On Contract</t>
        </is>
      </c>
      <c r="I433" s="17" t="inlineStr">
        <is>
          <t>Active</t>
        </is>
      </c>
      <c r="J433" s="118" t="n">
        <v>46237</v>
      </c>
      <c r="K433" s="17" t="inlineStr">
        <is>
          <t>Shilpa Dhobale</t>
        </is>
      </c>
      <c r="L433" s="17" t="n"/>
      <c r="M433" s="67" t="inlineStr">
        <is>
          <t>3 years, 7 months, 0 days</t>
        </is>
      </c>
      <c r="N433" s="68" t="inlineStr">
        <is>
          <t>0 years, 0 months, 22 days</t>
        </is>
      </c>
      <c r="O433" s="68" t="n"/>
      <c r="P433" s="68" t="inlineStr">
        <is>
          <t>M.E</t>
        </is>
      </c>
      <c r="Q433" s="68" t="inlineStr">
        <is>
          <t>Software Testing</t>
        </is>
      </c>
      <c r="R433" s="82" t="n">
        <v>20</v>
      </c>
      <c r="S433" s="83" t="n"/>
      <c r="T433" s="83" t="n"/>
      <c r="U433" s="83" t="n"/>
      <c r="V433" s="83" t="n"/>
      <c r="W433" s="83" t="n"/>
      <c r="X433" s="83" t="inlineStr">
        <is>
          <t>Complexity &amp; Expertise: A2: Manual, API, mobile, functional and regression testing with some automation; described generically → matches the start
Autonomy &amp; Decision: A2: States 'scope and defect decision' only; no detail → matches the start
Accountability &amp; Impact: A3: Accountable for release validation and QA sign-off before production → moved up 0.5
Leadership &amp; Strategy: A1: No guiding or leading of others described → matches the start</t>
        </is>
      </c>
      <c r="Y433" s="65" t="n"/>
      <c r="Z433" s="66" t="n"/>
      <c r="AA433" s="66" t="n"/>
      <c r="AB433" s="66" t="n"/>
      <c r="AC433" s="66" t="n"/>
      <c r="AD433" s="66" t="n"/>
      <c r="AE433" s="66" t="n"/>
      <c r="AF433" s="66" t="n"/>
      <c r="AG433" s="66" t="n"/>
      <c r="AH433" s="66" t="n"/>
      <c r="AI433" s="66" t="n"/>
      <c r="AJ433" s="66" t="n"/>
      <c r="AK433" s="66" t="n"/>
      <c r="AL433" s="66" t="n"/>
      <c r="AM433" s="18" t="n"/>
      <c r="AN433" s="19" t="n"/>
      <c r="AO433" s="19" t="n"/>
      <c r="AP433" s="19" t="n"/>
      <c r="AQ433" s="19" t="n"/>
    </row>
    <row r="434" ht="80" customHeight="1">
      <c r="A434" s="117" t="inlineStr">
        <is>
          <t>◂ Back</t>
        </is>
      </c>
      <c r="B434" s="17" t="inlineStr">
        <is>
          <t>Mapped</t>
        </is>
      </c>
      <c r="C434" s="59" t="inlineStr">
        <is>
          <t>iFile</t>
        </is>
      </c>
      <c r="D434" s="17" t="inlineStr">
        <is>
          <t>IRIS0362</t>
        </is>
      </c>
      <c r="E434" s="17" t="inlineStr">
        <is>
          <t>Rahul Dhamne</t>
        </is>
      </c>
      <c r="F434" s="17" t="inlineStr">
        <is>
          <t>XBRL Consulting</t>
        </is>
      </c>
      <c r="G434" s="17" t="inlineStr">
        <is>
          <t>Head Consulting</t>
        </is>
      </c>
      <c r="H434" s="17" t="inlineStr">
        <is>
          <t>Employee</t>
        </is>
      </c>
      <c r="I434" s="17" t="inlineStr">
        <is>
          <t>Active</t>
        </is>
      </c>
      <c r="J434" s="118" t="n">
        <v>40247</v>
      </c>
      <c r="K434" s="17" t="inlineStr">
        <is>
          <t>Balachandran K</t>
        </is>
      </c>
      <c r="L434" s="17" t="inlineStr">
        <is>
          <t>Work From Office - Turbhe</t>
        </is>
      </c>
      <c r="M434" s="67" t="inlineStr">
        <is>
          <t>0 years, 5 months, 0 days</t>
        </is>
      </c>
      <c r="N434" s="68" t="inlineStr">
        <is>
          <t>16 years, 5 months, 15 days</t>
        </is>
      </c>
      <c r="O434" s="68" t="inlineStr">
        <is>
          <t>16 years, 8 months, 10 days
16 years, 10 months, 1 days</t>
        </is>
      </c>
      <c r="P434" s="68" t="inlineStr">
        <is>
          <t>CA</t>
        </is>
      </c>
      <c r="Q434" s="68" t="inlineStr">
        <is>
          <t>XBRL Domain</t>
        </is>
      </c>
      <c r="R434" s="82" t="n"/>
      <c r="S434" s="83" t="n"/>
      <c r="T434" s="83" t="n"/>
      <c r="U434" s="83" t="n"/>
      <c r="V434" s="83" t="n"/>
      <c r="W434" s="83" t="n"/>
      <c r="X434" s="83" t="n"/>
      <c r="Y434" s="65" t="inlineStr">
        <is>
          <t>N/A – span owner · assessor</t>
        </is>
      </c>
      <c r="Z434" s="66" t="inlineStr">
        <is>
          <t>N/A – span owner · assessor</t>
        </is>
      </c>
      <c r="AA434" s="66" t="inlineStr">
        <is>
          <t>N/A – span owner · assessor</t>
        </is>
      </c>
      <c r="AB434" s="66" t="inlineStr">
        <is>
          <t>N/A – span owner · assessor</t>
        </is>
      </c>
      <c r="AC434" s="66" t="n"/>
      <c r="AD434" s="66" t="n"/>
      <c r="AE434" s="66" t="n"/>
      <c r="AF434" s="66" t="inlineStr">
        <is>
          <t>N/A – span owner · assessor</t>
        </is>
      </c>
      <c r="AG434" s="66" t="inlineStr">
        <is>
          <t>N/A – span owner · assessor</t>
        </is>
      </c>
      <c r="AH434" s="66" t="inlineStr">
        <is>
          <t>Head Consulting</t>
        </is>
      </c>
      <c r="AI434" s="66" t="inlineStr">
        <is>
          <t>No change</t>
        </is>
      </c>
      <c r="AJ434" s="66" t="inlineStr">
        <is>
          <t>XBRL taxonomy &amp; regulatory updates; domain/accounting refreshers; quality &amp; accuracy practices; tooling proficiency | People management: goal-setting &amp; feedback, 1:1 coaching, performance conversations</t>
        </is>
      </c>
      <c r="AK434" s="66" t="inlineStr">
        <is>
          <t>Leadership development: strategic thinking, cross-functional influence, financial/business acumen, succession &amp; talent development, change management, executive communication</t>
        </is>
      </c>
      <c r="AL434" s="66" t="n"/>
      <c r="AM434" s="18" t="inlineStr">
        <is>
          <t>N/A – span owner · assessor</t>
        </is>
      </c>
      <c r="AN434" s="19" t="inlineStr">
        <is>
          <t>N/A – span owner · assessor</t>
        </is>
      </c>
      <c r="AO434" s="19" t="n"/>
      <c r="AP434" s="19" t="n"/>
      <c r="AQ434" s="19" t="n"/>
    </row>
    <row r="435" ht="80" customHeight="1">
      <c r="A435" s="117" t="inlineStr">
        <is>
          <t>◂ Back</t>
        </is>
      </c>
      <c r="B435" s="17" t="inlineStr">
        <is>
          <t>Mapped</t>
        </is>
      </c>
      <c r="C435" s="59" t="inlineStr">
        <is>
          <t>iFile</t>
        </is>
      </c>
      <c r="D435" s="17" t="inlineStr">
        <is>
          <t>IRIS2306</t>
        </is>
      </c>
      <c r="E435" s="17" t="inlineStr">
        <is>
          <t>Akshay Jain</t>
        </is>
      </c>
      <c r="F435" s="17" t="inlineStr">
        <is>
          <t>XBRL Consulting</t>
        </is>
      </c>
      <c r="G435" s="17" t="inlineStr">
        <is>
          <t>Lead Consultant</t>
        </is>
      </c>
      <c r="H435" s="17" t="inlineStr">
        <is>
          <t>Employee</t>
        </is>
      </c>
      <c r="I435" s="17" t="inlineStr">
        <is>
          <t>Active</t>
        </is>
      </c>
      <c r="J435" s="118" t="n">
        <v>45547</v>
      </c>
      <c r="K435" s="17" t="inlineStr">
        <is>
          <t>Rahul Dhamne</t>
        </is>
      </c>
      <c r="L435" s="17" t="inlineStr">
        <is>
          <t>Work From Office - Turbhe</t>
        </is>
      </c>
      <c r="M435" s="67" t="inlineStr">
        <is>
          <t>11 years, 9 months, 0 days</t>
        </is>
      </c>
      <c r="N435" s="68" t="inlineStr">
        <is>
          <t>1 years, 11 months, 13 days</t>
        </is>
      </c>
      <c r="O435" s="68" t="inlineStr">
        <is>
          <t>13 years, 6 months, 8 days</t>
        </is>
      </c>
      <c r="P435" s="68" t="inlineStr">
        <is>
          <t>CWA</t>
        </is>
      </c>
      <c r="Q435" s="68" t="inlineStr">
        <is>
          <t>XBRL Domain</t>
        </is>
      </c>
      <c r="R435" s="82" t="n">
        <v>14</v>
      </c>
      <c r="S435" s="83" t="n"/>
      <c r="T435" s="83" t="n"/>
      <c r="U435" s="83" t="n"/>
      <c r="V435" s="83" t="n"/>
      <c r="W435" s="83" t="n"/>
      <c r="X435" s="83" t="inlineStr">
        <is>
          <t>Complexity &amp; Expertise: A3: Requirement gathering, data dictionary development, testing and R&amp;D; one-line answers → moved down 0.5
Autonomy &amp; Decision: A2: Decides the data dictionary; nothing wider described → moved down 0.5
Accountability &amp; Impact: A2: Accountable for the data dictionary; errors mean rework and escalation → moved down 0.5
Leadership &amp; Strategy: A1: No leading, mentoring or team described despite Lead title → moved down 0.5</t>
        </is>
      </c>
      <c r="Y435" s="65" t="inlineStr">
        <is>
          <t>5 – Outstanding</t>
        </is>
      </c>
      <c r="Z435" s="66" t="n">
        <v>4</v>
      </c>
      <c r="AA435" s="66" t="inlineStr">
        <is>
          <t>High</t>
        </is>
      </c>
      <c r="AB435" s="66" t="inlineStr">
        <is>
          <t>Future Leader</t>
        </is>
      </c>
      <c r="AC435" s="66" t="n"/>
      <c r="AD435" s="66" t="inlineStr">
        <is>
          <t>yes</t>
        </is>
      </c>
      <c r="AE435" s="66" t="n"/>
      <c r="AF435" s="66" t="inlineStr">
        <is>
          <t>To be identified</t>
        </is>
      </c>
      <c r="AG435" s="66" t="inlineStr">
        <is>
          <t>Last appraisal in Oct 2025</t>
        </is>
      </c>
      <c r="AH435" s="66" t="inlineStr">
        <is>
          <t>Lead Consultant</t>
        </is>
      </c>
      <c r="AI435" s="66" t="inlineStr">
        <is>
          <t>No change</t>
        </is>
      </c>
      <c r="AJ435" s="66" t="inlineStr">
        <is>
          <t>XBRL taxonomy &amp; regulatory updates; domain/accounting refreshers; quality &amp; accuracy practices; tooling proficiency</t>
        </is>
      </c>
      <c r="AK435" s="66" t="inlineStr">
        <is>
          <t>Transition to leadership: people management &amp; delegation, mentoring/coaching, project ownership &amp; stakeholder management, prioritisation under ambiguity, presentation &amp; influence skills</t>
        </is>
      </c>
      <c r="AL435" s="66" t="n"/>
      <c r="AM435"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35"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35" s="19" t="n"/>
      <c r="AP435" s="19" t="n"/>
      <c r="AQ435" s="19" t="n"/>
    </row>
    <row r="436" ht="80" customHeight="1">
      <c r="A436" s="117" t="inlineStr">
        <is>
          <t>◂ Back</t>
        </is>
      </c>
      <c r="B436" s="17" t="inlineStr">
        <is>
          <t>Mapped</t>
        </is>
      </c>
      <c r="C436" s="59" t="inlineStr">
        <is>
          <t>iFile</t>
        </is>
      </c>
      <c r="D436" s="17" t="inlineStr">
        <is>
          <t>IRIS0448</t>
        </is>
      </c>
      <c r="E436" s="17" t="inlineStr">
        <is>
          <t>Kulanand Rupani</t>
        </is>
      </c>
      <c r="F436" s="17" t="inlineStr">
        <is>
          <t>XBRL Consulting</t>
        </is>
      </c>
      <c r="G436" s="17" t="inlineStr">
        <is>
          <t>Consultant</t>
        </is>
      </c>
      <c r="H436" s="17" t="inlineStr">
        <is>
          <t>Employee</t>
        </is>
      </c>
      <c r="I436" s="17" t="inlineStr">
        <is>
          <t>Active</t>
        </is>
      </c>
      <c r="J436" s="118" t="n">
        <v>40378</v>
      </c>
      <c r="K436" s="17" t="inlineStr">
        <is>
          <t>Rahul Dhamne</t>
        </is>
      </c>
      <c r="L436" s="17" t="inlineStr">
        <is>
          <t>Remote - Mumbai</t>
        </is>
      </c>
      <c r="M436" s="67" t="inlineStr">
        <is>
          <t>0 years, 0 months, 0 days</t>
        </is>
      </c>
      <c r="N436" s="68" t="inlineStr">
        <is>
          <t>16 years, 1 months, 6 days</t>
        </is>
      </c>
      <c r="O436" s="68" t="inlineStr">
        <is>
          <t>15 years, 11 months, 1 days</t>
        </is>
      </c>
      <c r="P436" s="68" t="inlineStr">
        <is>
          <t>ICWA</t>
        </is>
      </c>
      <c r="Q436" s="68" t="inlineStr">
        <is>
          <t>XBRL Domain</t>
        </is>
      </c>
      <c r="R436" s="82" t="n">
        <v>20</v>
      </c>
      <c r="S436" s="83" t="n"/>
      <c r="T436" s="83" t="n"/>
      <c r="U436" s="83" t="n"/>
      <c r="V436" s="83" t="n"/>
      <c r="W436" s="83" t="n"/>
      <c r="X436" s="83" t="inlineStr">
        <is>
          <t>Complexity &amp; Expertise: B2: Leads RBI CIMS taxonomy: new returns, change requests, modelling, validation, technical problem-solving → moved up 1
Autonomy &amp; Decision: B2: Plans and prioritises taxonomy work, assigns work within team, makes technical and implementation decisions → moved up 1
Accountability &amp; Impact: B2: Personally accountable for overall delivery of RBI CIMS taxonomy returns and change requests → moved up 1
Leadership &amp; Strategy: B1: Leads the taxonomy team and assigns its work; no formal reports in HR data → moved up 1</t>
        </is>
      </c>
      <c r="Y436" s="65" t="inlineStr">
        <is>
          <t>3 – Meets Expectations</t>
        </is>
      </c>
      <c r="Z436" s="66" t="n">
        <v>3</v>
      </c>
      <c r="AA436" s="66" t="inlineStr">
        <is>
          <t>Medium</t>
        </is>
      </c>
      <c r="AB436" s="66" t="inlineStr">
        <is>
          <t>Trusted Professional</t>
        </is>
      </c>
      <c r="AC436" s="66" t="n"/>
      <c r="AD436" s="66" t="inlineStr">
        <is>
          <t>No</t>
        </is>
      </c>
      <c r="AE436" s="66" t="n"/>
      <c r="AF436" s="66" t="inlineStr">
        <is>
          <t>To be identified</t>
        </is>
      </c>
      <c r="AG436" s="66" t="inlineStr">
        <is>
          <t>Last appraisal in Oct 2025</t>
        </is>
      </c>
      <c r="AH436" s="66" t="inlineStr">
        <is>
          <t>Consultant</t>
        </is>
      </c>
      <c r="AI436" s="66" t="inlineStr">
        <is>
          <t>No change</t>
        </is>
      </c>
      <c r="AJ436" s="66" t="inlineStr">
        <is>
          <t>XBRL taxonomy &amp; regulatory updates; domain/accounting refreshers; quality &amp; accuracy practices; tooling proficiency</t>
        </is>
      </c>
      <c r="AK436" s="66" t="inlineStr">
        <is>
          <t>Transition to leadership: people management &amp; delegation, mentoring/coaching, project ownership &amp; stakeholder management, prioritisation under ambiguity, presentation &amp; influence skills</t>
        </is>
      </c>
      <c r="AL436" s="66" t="n"/>
      <c r="AM436"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36"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36" s="19" t="n"/>
      <c r="AP436" s="19" t="n"/>
      <c r="AQ436" s="19" t="n"/>
    </row>
    <row r="437" ht="80" customHeight="1">
      <c r="A437" s="117" t="inlineStr">
        <is>
          <t>◂ Back</t>
        </is>
      </c>
      <c r="B437" s="17" t="inlineStr">
        <is>
          <t>Mapped</t>
        </is>
      </c>
      <c r="C437" s="59" t="inlineStr">
        <is>
          <t>iFile</t>
        </is>
      </c>
      <c r="D437" s="17" t="inlineStr">
        <is>
          <t>IRIS1035</t>
        </is>
      </c>
      <c r="E437" s="17" t="inlineStr">
        <is>
          <t>Shraddha Bagul</t>
        </is>
      </c>
      <c r="F437" s="17" t="inlineStr">
        <is>
          <t>XBRL Consulting</t>
        </is>
      </c>
      <c r="G437" s="17" t="inlineStr">
        <is>
          <t>Lead Consultant</t>
        </is>
      </c>
      <c r="H437" s="17" t="inlineStr">
        <is>
          <t>Employee</t>
        </is>
      </c>
      <c r="I437" s="17" t="inlineStr">
        <is>
          <t>Active</t>
        </is>
      </c>
      <c r="J437" s="118" t="n">
        <v>40891</v>
      </c>
      <c r="K437" s="17" t="inlineStr">
        <is>
          <t>Rahul Dhamne</t>
        </is>
      </c>
      <c r="L437" s="17" t="inlineStr">
        <is>
          <t>Work From Office - Turbhe</t>
        </is>
      </c>
      <c r="M437" s="67" t="inlineStr">
        <is>
          <t>0 years, 0 months, 0 days</t>
        </is>
      </c>
      <c r="N437" s="68" t="inlineStr">
        <is>
          <t>14 years, 8 months, 11 days</t>
        </is>
      </c>
      <c r="O437" s="68" t="inlineStr">
        <is>
          <t>14 years, 6 months, 6 days</t>
        </is>
      </c>
      <c r="P437" s="68" t="inlineStr">
        <is>
          <t>CA</t>
        </is>
      </c>
      <c r="Q437" s="68" t="inlineStr">
        <is>
          <t>XBRL Domain</t>
        </is>
      </c>
      <c r="R437" s="82" t="n">
        <v>20</v>
      </c>
      <c r="S437" s="83" t="n"/>
      <c r="T437" s="83" t="n"/>
      <c r="U437" s="83" t="n"/>
      <c r="V437" s="83" t="n"/>
      <c r="W437" s="83" t="n"/>
      <c r="X437" s="83" t="inlineStr">
        <is>
          <t>Complexity &amp; Expertise: B2: own survey / KRA answers · summarised by the rater; not quoted → matches the start
Autonomy &amp; Decision: B2: Decides project and resource plans and taxonomy modelling → matches the start
Accountability &amp; Impact: B2: Taxonomy packages, RFP responses and on-time project delivery through a 13-person team → matches the start
Leadership &amp; Strategy: B2: 13 direct reports; resource planning and training team members → matches the start</t>
        </is>
      </c>
      <c r="Y437" s="65" t="inlineStr">
        <is>
          <t>5 – Outstanding</t>
        </is>
      </c>
      <c r="Z437" s="66" t="n">
        <v>5</v>
      </c>
      <c r="AA437" s="66" t="inlineStr">
        <is>
          <t>High</t>
        </is>
      </c>
      <c r="AB437" s="66" t="inlineStr">
        <is>
          <t>Future Leader</t>
        </is>
      </c>
      <c r="AC437" s="66" t="n"/>
      <c r="AD437" s="66" t="inlineStr">
        <is>
          <t>yes</t>
        </is>
      </c>
      <c r="AE437" s="66" t="n"/>
      <c r="AF437" s="66" t="inlineStr">
        <is>
          <t>To be identified</t>
        </is>
      </c>
      <c r="AG437" s="66" t="inlineStr">
        <is>
          <t>Last appraisal in Oct 2025</t>
        </is>
      </c>
      <c r="AH437" s="66" t="inlineStr">
        <is>
          <t>Lead Consultant</t>
        </is>
      </c>
      <c r="AI437" s="66" t="inlineStr">
        <is>
          <t>No change</t>
        </is>
      </c>
      <c r="AJ437" s="66" t="inlineStr">
        <is>
          <t>XBRL taxonomy &amp; regulatory updates; domain/accounting refreshers; quality &amp; accuracy practices; tooling proficiency | People management: goal-setting &amp; feedback, 1:1 coaching, performance conversations</t>
        </is>
      </c>
      <c r="AK437" s="66" t="inlineStr">
        <is>
          <t>Leadership development: strategic thinking, cross-functional influence, financial/business acumen, succession &amp; talent development, change management, executive communication</t>
        </is>
      </c>
      <c r="AL437" s="66" t="n"/>
      <c r="AM437"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37"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37" s="19" t="n"/>
      <c r="AP437" s="19" t="n"/>
      <c r="AQ437" s="19" t="inlineStr">
        <is>
          <t>QCB,PFRDA,RMA,Texting - All iFile projects</t>
        </is>
      </c>
    </row>
    <row r="438" ht="80" customHeight="1">
      <c r="A438" s="117" t="inlineStr">
        <is>
          <t>◂ Back</t>
        </is>
      </c>
      <c r="B438" s="17" t="inlineStr">
        <is>
          <t>Mapped</t>
        </is>
      </c>
      <c r="C438" s="59" t="inlineStr">
        <is>
          <t>iFile</t>
        </is>
      </c>
      <c r="D438" s="17" t="inlineStr">
        <is>
          <t>IRIS0828</t>
        </is>
      </c>
      <c r="E438" s="17" t="inlineStr">
        <is>
          <t>Anirudh Singh Bartwal</t>
        </is>
      </c>
      <c r="F438" s="17" t="inlineStr">
        <is>
          <t>XBRL Consulting</t>
        </is>
      </c>
      <c r="G438" s="17" t="inlineStr">
        <is>
          <t>Senior consultant</t>
        </is>
      </c>
      <c r="H438" s="17" t="inlineStr">
        <is>
          <t>Employee</t>
        </is>
      </c>
      <c r="I438" s="17" t="inlineStr">
        <is>
          <t>Active</t>
        </is>
      </c>
      <c r="J438" s="118" t="n">
        <v>40777</v>
      </c>
      <c r="K438" s="17" t="inlineStr">
        <is>
          <t>Shraddha Bagul</t>
        </is>
      </c>
      <c r="L438" s="17" t="inlineStr">
        <is>
          <t>Work From Office - Turbhe</t>
        </is>
      </c>
      <c r="M438" s="67" t="inlineStr">
        <is>
          <t>1 years, 8 months, 0 days</t>
        </is>
      </c>
      <c r="N438" s="68" t="inlineStr">
        <is>
          <t>15 years, 0 months, 3 days</t>
        </is>
      </c>
      <c r="O438" s="68" t="inlineStr">
        <is>
          <t>16 years, 5 months, 29 days</t>
        </is>
      </c>
      <c r="P438" s="68" t="inlineStr">
        <is>
          <t>B.Com</t>
        </is>
      </c>
      <c r="Q438" s="68" t="inlineStr">
        <is>
          <t>XBRL Domain</t>
        </is>
      </c>
      <c r="R438" s="82" t="n">
        <v>20</v>
      </c>
      <c r="S438" s="83" t="n"/>
      <c r="T438" s="83" t="n"/>
      <c r="U438" s="83" t="n"/>
      <c r="V438" s="83" t="n"/>
      <c r="W438" s="83" t="n"/>
      <c r="X438" s="83" t="inlineStr">
        <is>
          <t>Complexity &amp; Expertise: A3: Taxonomy modelling with business rules, table linkbase issues, software testing and test data → moved down 1
Autonomy &amp; Decision: A3: Decides taxonomy modelling and business rule development → moved down 1
Accountability &amp; Impact: A2: Business rule taxonomy of own development; errors mean rework and delivery delay → moved down 1
Leadership &amp; Strategy: A3: Training new joinees is a listed responsibility → moved down 0.5</t>
        </is>
      </c>
      <c r="Y438" s="65" t="inlineStr">
        <is>
          <t>3 – Meets Expectations</t>
        </is>
      </c>
      <c r="Z438" s="66" t="n">
        <v>3</v>
      </c>
      <c r="AA438" s="66" t="inlineStr">
        <is>
          <t>Medium</t>
        </is>
      </c>
      <c r="AB438" s="66" t="inlineStr">
        <is>
          <t>Trusted Professional</t>
        </is>
      </c>
      <c r="AC438" s="66" t="n"/>
      <c r="AD438" s="66" t="inlineStr">
        <is>
          <t>No</t>
        </is>
      </c>
      <c r="AE438" s="66" t="n"/>
      <c r="AF438" s="66" t="inlineStr">
        <is>
          <t>To be identified</t>
        </is>
      </c>
      <c r="AG438" s="66" t="inlineStr">
        <is>
          <t>Last appraisal in Oct 2025</t>
        </is>
      </c>
      <c r="AH438" s="66" t="inlineStr">
        <is>
          <t>Senior consultant</t>
        </is>
      </c>
      <c r="AI438" s="66" t="inlineStr">
        <is>
          <t>No change</t>
        </is>
      </c>
      <c r="AJ438" s="66" t="inlineStr">
        <is>
          <t>XBRL taxonomy &amp; regulatory updates; domain/accounting refreshers; quality &amp; accuracy practices; tooling proficiency</t>
        </is>
      </c>
      <c r="AK438" s="66" t="inlineStr">
        <is>
          <t>Transition to leadership: people management &amp; delegation, mentoring/coaching, project ownership &amp; stakeholder management, prioritisation under ambiguity, presentation &amp; influence skills</t>
        </is>
      </c>
      <c r="AL438" s="66" t="n"/>
      <c r="AM438"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38" s="19" t="inlineStr">
        <is>
          <t>1. Complete Q1 taxonomy build/test tasks on schedule · &gt;=95% on-time.
2. Close assigned iFILE support tickets within SLA.
3. Finish Q1 Excel/Webform test cycles with defect leakage &lt;2%.</t>
        </is>
      </c>
      <c r="AO438" s="19" t="n"/>
      <c r="AP438" s="19" t="n"/>
      <c r="AQ438" s="19" t="n"/>
    </row>
    <row r="439" ht="80" customHeight="1">
      <c r="A439" s="117" t="inlineStr">
        <is>
          <t>◂ Back</t>
        </is>
      </c>
      <c r="B439" s="17" t="inlineStr">
        <is>
          <t>Mapped</t>
        </is>
      </c>
      <c r="C439" s="59" t="inlineStr">
        <is>
          <t>iFile</t>
        </is>
      </c>
      <c r="D439" s="17" t="inlineStr">
        <is>
          <t>IRIS2457</t>
        </is>
      </c>
      <c r="E439" s="17" t="inlineStr">
        <is>
          <t>Mayuri Ashok Mhetar</t>
        </is>
      </c>
      <c r="F439" s="17" t="inlineStr">
        <is>
          <t>XBRL Consulting</t>
        </is>
      </c>
      <c r="G439" s="17" t="inlineStr">
        <is>
          <t>XBRL Conversion Specialist</t>
        </is>
      </c>
      <c r="H439" s="17" t="inlineStr">
        <is>
          <t>Employee</t>
        </is>
      </c>
      <c r="I439" s="17" t="inlineStr">
        <is>
          <t>Active</t>
        </is>
      </c>
      <c r="J439" s="118" t="n">
        <v>46023</v>
      </c>
      <c r="K439" s="17" t="inlineStr">
        <is>
          <t>Shraddha Bagul</t>
        </is>
      </c>
      <c r="L439" s="17" t="inlineStr">
        <is>
          <t>Work From Office - Turbhe</t>
        </is>
      </c>
      <c r="M439" s="67" t="inlineStr">
        <is>
          <t>2 years, 6 months, 0 days</t>
        </is>
      </c>
      <c r="N439" s="68" t="inlineStr">
        <is>
          <t>0 years, 7 months, 24 days</t>
        </is>
      </c>
      <c r="O439" s="68" t="inlineStr">
        <is>
          <t>2 years, 11 months, 19 days</t>
        </is>
      </c>
      <c r="P439" s="68" t="inlineStr">
        <is>
          <t>B.Com</t>
        </is>
      </c>
      <c r="Q439" s="68" t="inlineStr">
        <is>
          <t>XBRL Domain</t>
        </is>
      </c>
      <c r="R439" s="82" t="n">
        <v>20</v>
      </c>
      <c r="S439" s="83" t="n"/>
      <c r="T439" s="83" t="n"/>
      <c r="U439" s="83" t="n"/>
      <c r="V439" s="83" t="n"/>
      <c r="W439" s="83" t="n"/>
      <c r="X439" s="83" t="inlineStr">
        <is>
          <t>Complexity &amp; Expertise: A2: iFile webform and formula testing, test scenarios and scenario-specific test data creation → matches the start
Autonomy &amp; Decision: A2: Decides test data scenarios and how to validate formula calculations → matches the start
Accountability &amp; Impact: A2: Own testing of iFile and formula functionality; missed defects cause development rework → matches the start
Leadership &amp; Strategy: A1: None described → matches the start</t>
        </is>
      </c>
      <c r="Y439" s="65" t="inlineStr">
        <is>
          <t>3 – Meets Expectations</t>
        </is>
      </c>
      <c r="Z439" s="66" t="n">
        <v>3</v>
      </c>
      <c r="AA439" s="66" t="inlineStr">
        <is>
          <t>Medium</t>
        </is>
      </c>
      <c r="AB439" s="66" t="inlineStr">
        <is>
          <t>Core Contributor</t>
        </is>
      </c>
      <c r="AC439" s="66" t="n"/>
      <c r="AD439" s="66" t="inlineStr">
        <is>
          <t>No</t>
        </is>
      </c>
      <c r="AE439" s="66" t="n"/>
      <c r="AF439" s="66" t="inlineStr">
        <is>
          <t>To be identified</t>
        </is>
      </c>
      <c r="AG439" s="66" t="inlineStr">
        <is>
          <t>Last appraisal in Oct 2025</t>
        </is>
      </c>
      <c r="AH439" s="66" t="inlineStr">
        <is>
          <t>XBRL Conversion Specialist</t>
        </is>
      </c>
      <c r="AI439" s="66" t="inlineStr">
        <is>
          <t>No change</t>
        </is>
      </c>
      <c r="AJ439" s="66" t="inlineStr">
        <is>
          <t>XBRL taxonomy &amp; regulatory updates; domain/accounting refreshers; quality &amp; accuracy practices; tooling proficiency</t>
        </is>
      </c>
      <c r="AK439" s="66" t="inlineStr">
        <is>
          <t>Transition to leadership: people management &amp; delegation, mentoring/coaching, project ownership &amp; stakeholder management, prioritisation under ambiguity, presentation &amp; influence skills</t>
        </is>
      </c>
      <c r="AL439" s="66" t="n"/>
      <c r="AM439"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39" s="19" t="inlineStr">
        <is>
          <t>1. Complete Q1 taxonomy build/test tasks on schedule · &gt;=95% on-time.
2. Close assigned iFILE support tickets within SLA.
3. Finish Q1 Excel/Webform test cycles with defect leakage &lt;2%.</t>
        </is>
      </c>
      <c r="AO439" s="19" t="n"/>
      <c r="AP439" s="19" t="n"/>
      <c r="AQ439" s="19" t="n"/>
    </row>
    <row r="440" ht="80" customHeight="1">
      <c r="A440" s="117" t="inlineStr">
        <is>
          <t>◂ Back</t>
        </is>
      </c>
      <c r="B440" s="17" t="inlineStr">
        <is>
          <t>Mapped</t>
        </is>
      </c>
      <c r="C440" s="59" t="inlineStr">
        <is>
          <t>iFile</t>
        </is>
      </c>
      <c r="D440" s="17" t="inlineStr">
        <is>
          <t>IRIS2458</t>
        </is>
      </c>
      <c r="E440" s="17" t="inlineStr">
        <is>
          <t>Musaf Shaikh</t>
        </is>
      </c>
      <c r="F440" s="17" t="inlineStr">
        <is>
          <t>XBRL Consulting</t>
        </is>
      </c>
      <c r="G440" s="17" t="inlineStr">
        <is>
          <t>XBRL Conversion Specialist</t>
        </is>
      </c>
      <c r="H440" s="17" t="inlineStr">
        <is>
          <t>Employee</t>
        </is>
      </c>
      <c r="I440" s="17" t="inlineStr">
        <is>
          <t>Active</t>
        </is>
      </c>
      <c r="J440" s="118" t="n">
        <v>46023</v>
      </c>
      <c r="K440" s="17" t="inlineStr">
        <is>
          <t>Shraddha Bagul</t>
        </is>
      </c>
      <c r="L440" s="17" t="inlineStr">
        <is>
          <t>Work From Office - Turbhe</t>
        </is>
      </c>
      <c r="M440" s="67" t="inlineStr">
        <is>
          <t>1 years, 6 months, 0 days</t>
        </is>
      </c>
      <c r="N440" s="68" t="inlineStr">
        <is>
          <t>0 years, 7 months, 24 days</t>
        </is>
      </c>
      <c r="O440" s="68" t="inlineStr">
        <is>
          <t>1 years, 11 months, 19 days</t>
        </is>
      </c>
      <c r="P440" s="68" t="inlineStr">
        <is>
          <t>B.Com</t>
        </is>
      </c>
      <c r="Q440" s="68" t="inlineStr">
        <is>
          <t>XBRL Domain</t>
        </is>
      </c>
      <c r="R440" s="82" t="n"/>
      <c r="S440" s="83" t="n"/>
      <c r="T440" s="83" t="n"/>
      <c r="U440" s="83" t="n"/>
      <c r="V440" s="83" t="n"/>
      <c r="W440" s="83" t="n"/>
      <c r="X440" s="83" t="inlineStr">
        <is>
          <t>Complexity &amp; Expertise: A2: KRA note only: outsourced XBRL conversions and IRIS Instant release testing to set targets → matches the start
Autonomy &amp; Decision: A2: KRA note only: works to set accuracy, turnaround and SLA standards; no decisions described → matches the start
Accountability &amp; Impact: A2: KRA note only: accuracy, turnaround and SLA on own conversions and client queries → matches the start
Leadership &amp; Strategy: A1: KRA note lists no people responsibilities → matches the start</t>
        </is>
      </c>
      <c r="Y440" s="65" t="inlineStr">
        <is>
          <t>3 – Meets Expectations</t>
        </is>
      </c>
      <c r="Z440" s="66" t="n">
        <v>3</v>
      </c>
      <c r="AA440" s="66" t="inlineStr">
        <is>
          <t>Medium</t>
        </is>
      </c>
      <c r="AB440" s="66" t="inlineStr">
        <is>
          <t>Core Contributor</t>
        </is>
      </c>
      <c r="AC440" s="66" t="n"/>
      <c r="AD440" s="66" t="inlineStr">
        <is>
          <t>No</t>
        </is>
      </c>
      <c r="AE440" s="66" t="n"/>
      <c r="AF440" s="66" t="inlineStr">
        <is>
          <t>To be identified</t>
        </is>
      </c>
      <c r="AG440" s="66" t="inlineStr">
        <is>
          <t>Last appraisal in Oct 2025</t>
        </is>
      </c>
      <c r="AH440" s="66" t="inlineStr">
        <is>
          <t>XBRL Conversion Specialist</t>
        </is>
      </c>
      <c r="AI440" s="66" t="inlineStr">
        <is>
          <t>No change</t>
        </is>
      </c>
      <c r="AJ440" s="66" t="inlineStr">
        <is>
          <t>XBRL taxonomy &amp; regulatory updates; domain/accounting refreshers; quality &amp; accuracy practices; tooling proficiency</t>
        </is>
      </c>
      <c r="AK440" s="66" t="inlineStr">
        <is>
          <t>Transition to leadership: people management &amp; delegation, mentoring/coaching, project ownership &amp; stakeholder management, prioritisation under ambiguity, presentation &amp; influence skills</t>
        </is>
      </c>
      <c r="AL440" s="66" t="n"/>
      <c r="AM440"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0" s="19" t="inlineStr">
        <is>
          <t>1. Complete Q1 IRIS Instant release-testing cycles at full coverage · defect leakage &lt;2%.
2. Meet Q1 conversion turnaround &amp; accuracy targets.
3. Resolve &gt;=90% of client support queries within SLA.</t>
        </is>
      </c>
      <c r="AO440" s="19" t="n"/>
      <c r="AP440" s="19" t="n"/>
      <c r="AQ440" s="19" t="n"/>
    </row>
    <row r="441" ht="80" customHeight="1">
      <c r="A441" s="117" t="inlineStr">
        <is>
          <t>◂ Back</t>
        </is>
      </c>
      <c r="B441" s="17" t="inlineStr">
        <is>
          <t>Mapped</t>
        </is>
      </c>
      <c r="C441" s="59" t="inlineStr">
        <is>
          <t>iFile</t>
        </is>
      </c>
      <c r="D441" s="17" t="inlineStr">
        <is>
          <t>IRIS2088</t>
        </is>
      </c>
      <c r="E441" s="17" t="inlineStr">
        <is>
          <t>Pawan Khot</t>
        </is>
      </c>
      <c r="F441" s="17" t="inlineStr">
        <is>
          <t>XBRL Consulting</t>
        </is>
      </c>
      <c r="G441" s="17" t="inlineStr">
        <is>
          <t>Image Processing Specialist</t>
        </is>
      </c>
      <c r="H441" s="17" t="inlineStr">
        <is>
          <t>Employee</t>
        </is>
      </c>
      <c r="I441" s="17" t="inlineStr">
        <is>
          <t>Active</t>
        </is>
      </c>
      <c r="J441" s="118" t="n">
        <v>44928</v>
      </c>
      <c r="K441" s="17" t="inlineStr">
        <is>
          <t>Shraddha Bagul</t>
        </is>
      </c>
      <c r="L441" s="17" t="n"/>
      <c r="M441" s="67" t="inlineStr">
        <is>
          <t>0 years, 0 months, 0 days</t>
        </is>
      </c>
      <c r="N441" s="68" t="inlineStr">
        <is>
          <t>3 years, 7 months, 23 days</t>
        </is>
      </c>
      <c r="O441" s="68" t="n"/>
      <c r="P441" s="68" t="inlineStr">
        <is>
          <t>B.Com</t>
        </is>
      </c>
      <c r="Q441" s="68" t="inlineStr">
        <is>
          <t>XBRL Domain</t>
        </is>
      </c>
      <c r="R441" s="82" t="n">
        <v>20</v>
      </c>
      <c r="S441" s="83" t="n"/>
      <c r="T441" s="83" t="n"/>
      <c r="U441" s="83" t="n"/>
      <c r="V441" s="83" t="n"/>
      <c r="W441" s="83" t="n"/>
      <c r="X441" s="83" t="inlineStr">
        <is>
          <t>Complexity &amp; Expertise: A2: Analyses company reports and tags them into XBRL using Mtool and Excel → moved down 0.5
Autonomy &amp; Decision: A2: Decides tagging only → moved down 0.5
Accountability &amp; Impact: A2: All company data properly tagged and quality of own output reports → moved down 0.5
Leadership &amp; Strategy: A1: None described → moved down 0.5</t>
        </is>
      </c>
      <c r="Y441" s="65" t="n"/>
      <c r="Z441" s="66" t="n"/>
      <c r="AA441" s="66" t="n"/>
      <c r="AB441" s="66" t="n"/>
      <c r="AC441" s="66" t="n"/>
      <c r="AD441" s="66" t="n"/>
      <c r="AE441" s="66" t="n"/>
      <c r="AF441" s="66" t="n"/>
      <c r="AG441" s="66" t="n"/>
      <c r="AH441" s="66" t="n"/>
      <c r="AI441" s="66" t="n"/>
      <c r="AJ441" s="66" t="n"/>
      <c r="AK441" s="66" t="n"/>
      <c r="AL441" s="66" t="n"/>
      <c r="AM441" s="18" t="n"/>
      <c r="AN441" s="19" t="n"/>
      <c r="AO441" s="19" t="n"/>
      <c r="AP441" s="19" t="n"/>
      <c r="AQ441" s="19" t="n"/>
    </row>
    <row r="442" ht="80" customHeight="1">
      <c r="A442" s="117" t="inlineStr">
        <is>
          <t>◂ Back</t>
        </is>
      </c>
      <c r="B442" s="17" t="inlineStr">
        <is>
          <t>Mapped</t>
        </is>
      </c>
      <c r="C442" s="59" t="inlineStr">
        <is>
          <t>iFile</t>
        </is>
      </c>
      <c r="D442" s="17" t="inlineStr">
        <is>
          <t>IRISC339</t>
        </is>
      </c>
      <c r="E442" s="17" t="inlineStr">
        <is>
          <t>Pranali Khanavkar</t>
        </is>
      </c>
      <c r="F442" s="17" t="inlineStr">
        <is>
          <t>XBRL Consulting</t>
        </is>
      </c>
      <c r="G442" s="17" t="inlineStr">
        <is>
          <t>Consultant</t>
        </is>
      </c>
      <c r="H442" s="17" t="inlineStr">
        <is>
          <t>On Contract</t>
        </is>
      </c>
      <c r="I442" s="17" t="inlineStr">
        <is>
          <t>Active</t>
        </is>
      </c>
      <c r="J442" s="118" t="n">
        <v>46055</v>
      </c>
      <c r="K442" s="17" t="inlineStr">
        <is>
          <t>Shraddha Bagul</t>
        </is>
      </c>
      <c r="L442" s="17" t="inlineStr">
        <is>
          <t>Remote - Mumbai</t>
        </is>
      </c>
      <c r="M442" s="67" t="inlineStr">
        <is>
          <t>7 years, 2 months, 0 days</t>
        </is>
      </c>
      <c r="N442" s="68" t="inlineStr">
        <is>
          <t>0 years, 6 months, 23 days</t>
        </is>
      </c>
      <c r="O442" s="68" t="inlineStr">
        <is>
          <t>7 years, 6 months, 18 days</t>
        </is>
      </c>
      <c r="P442" s="68" t="inlineStr">
        <is>
          <t>B.Com</t>
        </is>
      </c>
      <c r="Q442" s="68" t="inlineStr">
        <is>
          <t>XBRL Domain</t>
        </is>
      </c>
      <c r="R442" s="82" t="n">
        <v>20</v>
      </c>
      <c r="S442" s="83" t="n"/>
      <c r="T442" s="83" t="n"/>
      <c r="U442" s="83" t="n"/>
      <c r="V442" s="83" t="n"/>
      <c r="W442" s="83" t="n"/>
      <c r="X442" s="83" t="inlineStr">
        <is>
          <t>Complexity &amp; Expertise: A2: iXBRL tagging, MBRS validation checks and ACRA testing; standard conversion work → matches the start
Autonomy &amp; Decision: A2: Decides data validation; rates own latitude as 'moderate' → matches the start
Accountability &amp; Impact: A2: Quality check and accuracy of own tagging; poor QC causes client escalation → matches the start
Leadership &amp; Strategy: A1: None described → matches the start</t>
        </is>
      </c>
      <c r="Y442" s="65" t="inlineStr">
        <is>
          <t>3 – Meets Expectations</t>
        </is>
      </c>
      <c r="Z442" s="66" t="n">
        <v>3</v>
      </c>
      <c r="AA442" s="66" t="inlineStr">
        <is>
          <t>Low</t>
        </is>
      </c>
      <c r="AB442" s="66" t="inlineStr">
        <is>
          <t>Core Contributor</t>
        </is>
      </c>
      <c r="AC442" s="66" t="n"/>
      <c r="AD442" s="66" t="inlineStr">
        <is>
          <t>No</t>
        </is>
      </c>
      <c r="AE442" s="66" t="n"/>
      <c r="AF442" s="66" t="inlineStr">
        <is>
          <t>To be identified</t>
        </is>
      </c>
      <c r="AG442" s="66" t="n"/>
      <c r="AH442" s="66" t="inlineStr">
        <is>
          <t>XBRL Conversion Specialist</t>
        </is>
      </c>
      <c r="AI442" s="66" t="inlineStr">
        <is>
          <t>No change</t>
        </is>
      </c>
      <c r="AJ442" s="66" t="inlineStr">
        <is>
          <t>XBRL taxonomy &amp; regulatory updates; domain/accounting refreshers; quality &amp; accuracy practices; tooling proficiency</t>
        </is>
      </c>
      <c r="AK442" s="66" t="inlineStr">
        <is>
          <t>Transition to leadership: people management &amp; delegation, mentoring/coaching, project ownership &amp; stakeholder management, prioritisation under ambiguity, presentation &amp; influence skills</t>
        </is>
      </c>
      <c r="AL442" s="66" t="n"/>
      <c r="AM442"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2" s="19" t="inlineStr">
        <is>
          <t>1. Complete Q1 IRIS Instant release-testing cycles at full coverage · defect leakage &lt;2%.
2. Meet Q1 conversion turnaround &amp; accuracy targets.
3. Resolve &gt;=90% of client support queries within SLA.</t>
        </is>
      </c>
      <c r="AO442" s="19" t="n"/>
      <c r="AP442" s="19" t="n"/>
      <c r="AQ442" s="19" t="n"/>
    </row>
    <row r="443" ht="80" customHeight="1">
      <c r="A443" s="117" t="inlineStr">
        <is>
          <t>◂ Back</t>
        </is>
      </c>
      <c r="B443" s="17" t="inlineStr">
        <is>
          <t>Mapped</t>
        </is>
      </c>
      <c r="C443" s="59" t="inlineStr">
        <is>
          <t>iFile</t>
        </is>
      </c>
      <c r="D443" s="17" t="inlineStr">
        <is>
          <t>IRISC343</t>
        </is>
      </c>
      <c r="E443" s="17" t="inlineStr">
        <is>
          <t>Tuku Deb</t>
        </is>
      </c>
      <c r="F443" s="17" t="inlineStr">
        <is>
          <t>XBRL Consulting</t>
        </is>
      </c>
      <c r="G443" s="17" t="inlineStr">
        <is>
          <t>XBRL Conversion Specialist</t>
        </is>
      </c>
      <c r="H443" s="17" t="inlineStr">
        <is>
          <t>On Contract</t>
        </is>
      </c>
      <c r="I443" s="17" t="inlineStr">
        <is>
          <t>Active</t>
        </is>
      </c>
      <c r="J443" s="118" t="n">
        <v>46076</v>
      </c>
      <c r="K443" s="17" t="inlineStr">
        <is>
          <t>Shraddha Bagul</t>
        </is>
      </c>
      <c r="L443" s="17" t="inlineStr">
        <is>
          <t>Work From Office - Turbhe</t>
        </is>
      </c>
      <c r="M443" s="67" t="inlineStr">
        <is>
          <t>2 years, 3 months, 0 days</t>
        </is>
      </c>
      <c r="N443" s="68" t="inlineStr">
        <is>
          <t>0 years, 6 months, 2 days</t>
        </is>
      </c>
      <c r="O443" s="68" t="inlineStr">
        <is>
          <t>2 years, 6 months, 28 days</t>
        </is>
      </c>
      <c r="P443" s="68" t="inlineStr">
        <is>
          <t>PGDM</t>
        </is>
      </c>
      <c r="Q443" s="68" t="inlineStr">
        <is>
          <t>XBRL Domain</t>
        </is>
      </c>
      <c r="R443" s="82" t="n">
        <v>20</v>
      </c>
      <c r="S443" s="83" t="n"/>
      <c r="T443" s="83" t="n"/>
      <c r="U443" s="83" t="n"/>
      <c r="V443" s="83" t="n"/>
      <c r="W443" s="83" t="n"/>
      <c r="X443" s="83" t="inlineStr">
        <is>
          <t>Complexity &amp; Expertise: A2: XBRL tagging and data validation of client financial reports in IRIS Instant → matches the start
Autonomy &amp; Decision: A2: Identifies issues and raises them → matches the start
Accountability &amp; Impact: A2: own survey / KRA answers · summarised by the rater; not quoted → matches the start
Leadership &amp; Strategy: A1: None described → matches the start</t>
        </is>
      </c>
      <c r="Y443" s="65" t="inlineStr">
        <is>
          <t>3 – Meets Expectations</t>
        </is>
      </c>
      <c r="Z443" s="66" t="n">
        <v>3</v>
      </c>
      <c r="AA443" s="66" t="inlineStr">
        <is>
          <t>Medium</t>
        </is>
      </c>
      <c r="AB443" s="66" t="inlineStr">
        <is>
          <t>Core Contributor</t>
        </is>
      </c>
      <c r="AC443" s="66" t="n"/>
      <c r="AD443" s="66" t="inlineStr">
        <is>
          <t>No</t>
        </is>
      </c>
      <c r="AE443" s="66" t="n"/>
      <c r="AF443" s="66" t="inlineStr">
        <is>
          <t>To be identified</t>
        </is>
      </c>
      <c r="AG443" s="66" t="n"/>
      <c r="AH443" s="66" t="inlineStr">
        <is>
          <t>XBRL Conversion Specialist</t>
        </is>
      </c>
      <c r="AI443" s="66" t="inlineStr">
        <is>
          <t>No change</t>
        </is>
      </c>
      <c r="AJ443" s="66" t="inlineStr">
        <is>
          <t>XBRL taxonomy &amp; regulatory updates; domain/accounting refreshers; quality &amp; accuracy practices; tooling proficiency</t>
        </is>
      </c>
      <c r="AK443" s="66" t="inlineStr">
        <is>
          <t>Transition to leadership: people management &amp; delegation, mentoring/coaching, project ownership &amp; stakeholder management, prioritisation under ambiguity, presentation &amp; influence skills</t>
        </is>
      </c>
      <c r="AL443" s="66" t="n"/>
      <c r="AM443"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3" s="19" t="inlineStr">
        <is>
          <t>1. Complete Q1 IRIS Instant release-testing cycles at full coverage · defect leakage &lt;2%.
2. Meet Q1 conversion turnaround &amp; accuracy targets.
3. Resolve &gt;=90% of client support queries within SLA.</t>
        </is>
      </c>
      <c r="AO443" s="19" t="n"/>
      <c r="AP443" s="19" t="n"/>
      <c r="AQ443" s="19" t="inlineStr">
        <is>
          <t>RBI,CBJ</t>
        </is>
      </c>
    </row>
    <row r="444" ht="80" customHeight="1">
      <c r="A444" s="117" t="inlineStr">
        <is>
          <t>◂ Back</t>
        </is>
      </c>
      <c r="B444" s="17" t="inlineStr">
        <is>
          <t>Mapped</t>
        </is>
      </c>
      <c r="C444" s="59" t="inlineStr">
        <is>
          <t>iFile</t>
        </is>
      </c>
      <c r="D444" s="17" t="inlineStr">
        <is>
          <t>IRIS2247</t>
        </is>
      </c>
      <c r="E444" s="17" t="inlineStr">
        <is>
          <t>Unnati Kamble</t>
        </is>
      </c>
      <c r="F444" s="17" t="inlineStr">
        <is>
          <t>XBRL Consulting</t>
        </is>
      </c>
      <c r="G444" s="17" t="inlineStr">
        <is>
          <t>Consultant</t>
        </is>
      </c>
      <c r="H444" s="17" t="inlineStr">
        <is>
          <t>Employee</t>
        </is>
      </c>
      <c r="I444" s="17" t="inlineStr">
        <is>
          <t>Active</t>
        </is>
      </c>
      <c r="J444" s="118" t="n">
        <v>45421</v>
      </c>
      <c r="K444" s="17" t="inlineStr">
        <is>
          <t>Shraddha Bagul</t>
        </is>
      </c>
      <c r="L444" s="17" t="inlineStr">
        <is>
          <t>Hybrid</t>
        </is>
      </c>
      <c r="M444" s="67" t="inlineStr">
        <is>
          <t>5 years, 1 months, 0 days</t>
        </is>
      </c>
      <c r="N444" s="68" t="inlineStr">
        <is>
          <t>2 years, 3 months, 16 days</t>
        </is>
      </c>
      <c r="O444" s="68" t="inlineStr">
        <is>
          <t>7 years, 2 months, 11 days</t>
        </is>
      </c>
      <c r="P444" s="68" t="inlineStr">
        <is>
          <t>CA</t>
        </is>
      </c>
      <c r="Q444" s="68" t="inlineStr">
        <is>
          <t>XBRL Domain</t>
        </is>
      </c>
      <c r="R444" s="82" t="n">
        <v>19</v>
      </c>
      <c r="S444" s="83" t="n"/>
      <c r="T444" s="83" t="n"/>
      <c r="U444" s="83" t="n"/>
      <c r="V444" s="83" t="n"/>
      <c r="W444" s="83" t="n"/>
      <c r="X444" s="83" t="inlineStr">
        <is>
          <t>Complexity &amp; Expertise: A3: Analyses regulator data points, develops SRS and CMS, creates validations, tests front end across regulations → matches the start
Autonomy &amp; Decision: A2: Decides tagging and creating validations within assigned projects → moved down 0.5
Accountability &amp; Impact: A2: Accountable for own tagging and validations; errors cause escalations and rework → moved down 0.5
Leadership &amp; Strategy: A1: None described → moved down 0.5</t>
        </is>
      </c>
      <c r="Y444" s="65" t="inlineStr">
        <is>
          <t>3 – Meets Expectations</t>
        </is>
      </c>
      <c r="Z444" s="66" t="n">
        <v>3</v>
      </c>
      <c r="AA444" s="66" t="inlineStr">
        <is>
          <t>Low</t>
        </is>
      </c>
      <c r="AB444" s="66" t="inlineStr">
        <is>
          <t>Misplaced Talent / Enigma</t>
        </is>
      </c>
      <c r="AC444" s="66" t="n"/>
      <c r="AD444" s="66" t="inlineStr">
        <is>
          <t>No</t>
        </is>
      </c>
      <c r="AE444" s="66" t="n"/>
      <c r="AF444" s="66" t="inlineStr">
        <is>
          <t>To be identified</t>
        </is>
      </c>
      <c r="AG444" s="66" t="inlineStr">
        <is>
          <t>Last appraisal in Oct 2025</t>
        </is>
      </c>
      <c r="AH444" s="66" t="inlineStr">
        <is>
          <t>Consultant</t>
        </is>
      </c>
      <c r="AI444" s="66" t="inlineStr">
        <is>
          <t>No change</t>
        </is>
      </c>
      <c r="AJ444" s="66" t="inlineStr">
        <is>
          <t>XBRL taxonomy &amp; regulatory updates; domain/accounting refreshers; quality &amp; accuracy practices; tooling proficiency</t>
        </is>
      </c>
      <c r="AK444" s="66" t="inlineStr">
        <is>
          <t>Transition to leadership: people management &amp; delegation, mentoring/coaching, project ownership &amp; stakeholder management, prioritisation under ambiguity, presentation &amp; influence skills</t>
        </is>
      </c>
      <c r="AL444" s="66" t="n"/>
      <c r="AM444"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44" s="19" t="inlineStr">
        <is>
          <t>1. Complete Q1 taxonomy build/test tasks on schedule · &gt;=95% on-time.
2. Close assigned iFILE support tickets within SLA.
3. Finish Q1 Excel/Webform test cycles with defect leakage &lt;2%.</t>
        </is>
      </c>
      <c r="AO444" s="19" t="n"/>
      <c r="AP444" s="19" t="n"/>
      <c r="AQ444" s="19" t="inlineStr">
        <is>
          <t>RBI</t>
        </is>
      </c>
    </row>
    <row r="445" ht="80" customHeight="1">
      <c r="A445" s="117" t="inlineStr">
        <is>
          <t>◂ Back</t>
        </is>
      </c>
      <c r="B445" s="17" t="inlineStr">
        <is>
          <t>Mapped</t>
        </is>
      </c>
      <c r="C445" s="59" t="inlineStr">
        <is>
          <t>iFile</t>
        </is>
      </c>
      <c r="D445" s="17" t="inlineStr">
        <is>
          <t>IRIS2144</t>
        </is>
      </c>
      <c r="E445" s="17" t="inlineStr">
        <is>
          <t>Vaishnavi Deshpande</t>
        </is>
      </c>
      <c r="F445" s="17" t="inlineStr">
        <is>
          <t>XBRL Consulting</t>
        </is>
      </c>
      <c r="G445" s="17" t="inlineStr">
        <is>
          <t>Consultant</t>
        </is>
      </c>
      <c r="H445" s="17" t="inlineStr">
        <is>
          <t>Employee</t>
        </is>
      </c>
      <c r="I445" s="17" t="inlineStr">
        <is>
          <t>Active</t>
        </is>
      </c>
      <c r="J445" s="118" t="n">
        <v>45078</v>
      </c>
      <c r="K445" s="17" t="inlineStr">
        <is>
          <t>Shraddha Bagul</t>
        </is>
      </c>
      <c r="L445" s="17" t="inlineStr">
        <is>
          <t>Remote- Outside Mumbai</t>
        </is>
      </c>
      <c r="M445" s="67" t="inlineStr">
        <is>
          <t>5 years, 11 months, 0 days</t>
        </is>
      </c>
      <c r="N445" s="68" t="inlineStr">
        <is>
          <t>3 years, 2 months, 24 days</t>
        </is>
      </c>
      <c r="O445" s="68" t="inlineStr">
        <is>
          <t>8 years, 11 months, 19 days</t>
        </is>
      </c>
      <c r="P445" s="68" t="inlineStr">
        <is>
          <t>Cost Accountant</t>
        </is>
      </c>
      <c r="Q445" s="68" t="inlineStr">
        <is>
          <t>XBRL Domain</t>
        </is>
      </c>
      <c r="R445" s="82" t="n">
        <v>20</v>
      </c>
      <c r="S445" s="83" t="n"/>
      <c r="T445" s="83" t="n"/>
      <c r="U445" s="83" t="n"/>
      <c r="V445" s="83" t="n"/>
      <c r="W445" s="83" t="n"/>
      <c r="X445" s="83" t="inlineStr">
        <is>
          <t>Complexity &amp; Expertise: A3: Requirement gathering, SRS creation, taxonomy development, client training and support across differing regulator projects → matches the start
Autonomy &amp; Decision: A2: Independent decision named is SRS creation only → moved down 0.5
Accountability &amp; Impact: A3: Requirements and SRS feed taxonomy development, testing and delivery; errors cause escalation → matches the start
Leadership &amp; Strategy: A2: Domain SME and cross-team support; no regular guiding of juniors → matches the start</t>
        </is>
      </c>
      <c r="Y445" s="65" t="inlineStr">
        <is>
          <t>4 - Exceeds Expectations</t>
        </is>
      </c>
      <c r="Z445" s="66" t="n">
        <v>4</v>
      </c>
      <c r="AA445" s="66" t="inlineStr">
        <is>
          <t>High</t>
        </is>
      </c>
      <c r="AB445" s="66" t="inlineStr">
        <is>
          <t>High Impact / Growth Talent</t>
        </is>
      </c>
      <c r="AC445" s="66" t="n"/>
      <c r="AD445" s="66" t="inlineStr">
        <is>
          <t>No</t>
        </is>
      </c>
      <c r="AE445" s="66" t="n"/>
      <c r="AF445" s="66" t="inlineStr">
        <is>
          <t>To be identified</t>
        </is>
      </c>
      <c r="AG445" s="66" t="inlineStr">
        <is>
          <t>Last appraisal in Oct 2025</t>
        </is>
      </c>
      <c r="AH445" s="66" t="inlineStr">
        <is>
          <t>Consultant</t>
        </is>
      </c>
      <c r="AI445" s="66" t="inlineStr">
        <is>
          <t>No change</t>
        </is>
      </c>
      <c r="AJ445" s="66" t="inlineStr">
        <is>
          <t>XBRL taxonomy &amp; regulatory updates; domain/accounting refreshers; quality &amp; accuracy practices; tooling proficiency</t>
        </is>
      </c>
      <c r="AK445" s="66" t="inlineStr">
        <is>
          <t>Transition to leadership: people management &amp; delegation, mentoring/coaching, project ownership &amp; stakeholder management, prioritisation under ambiguity, presentation &amp; influence skills</t>
        </is>
      </c>
      <c r="AL445" s="66" t="n"/>
      <c r="AM445"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45" s="19" t="inlineStr">
        <is>
          <t>1. Complete Q1 taxonomy build/test tasks on schedule · &gt;=95% on-time.
2. Close assigned iFILE support tickets within SLA.
3. Finish Q1 Excel/Webform test cycles with defect leakage &lt;2%.</t>
        </is>
      </c>
      <c r="AO445" s="19" t="n"/>
      <c r="AP445" s="19" t="n"/>
      <c r="AQ445" s="19" t="inlineStr">
        <is>
          <t>Testing - All iFIle projects</t>
        </is>
      </c>
    </row>
    <row r="446" ht="80" customHeight="1">
      <c r="A446" s="117" t="inlineStr">
        <is>
          <t>◂ Back</t>
        </is>
      </c>
      <c r="B446" s="17" t="inlineStr">
        <is>
          <t>Mapped</t>
        </is>
      </c>
      <c r="C446" s="59" t="inlineStr">
        <is>
          <t>iFile</t>
        </is>
      </c>
      <c r="D446" s="17" t="inlineStr">
        <is>
          <t>IRISC322</t>
        </is>
      </c>
      <c r="E446" s="17" t="inlineStr">
        <is>
          <t>Bhanu Vardhan Nelly</t>
        </is>
      </c>
      <c r="F446" s="17" t="inlineStr">
        <is>
          <t>XBRL Consulting</t>
        </is>
      </c>
      <c r="G446" s="17" t="inlineStr">
        <is>
          <t>XBRL Conversion Specialist</t>
        </is>
      </c>
      <c r="H446" s="17" t="inlineStr">
        <is>
          <t>On Contract</t>
        </is>
      </c>
      <c r="I446" s="17" t="inlineStr">
        <is>
          <t>Active</t>
        </is>
      </c>
      <c r="J446" s="118" t="n">
        <v>45995</v>
      </c>
      <c r="K446" s="17" t="inlineStr">
        <is>
          <t>Shraddha Bagul</t>
        </is>
      </c>
      <c r="L446" s="17" t="inlineStr">
        <is>
          <t>Work From Office - Turbhe</t>
        </is>
      </c>
      <c r="M446" s="67" t="inlineStr">
        <is>
          <t>0 years, 7 months, 0 days</t>
        </is>
      </c>
      <c r="N446" s="68" t="inlineStr">
        <is>
          <t>0 years, 8 months, 21 days</t>
        </is>
      </c>
      <c r="O446" s="68" t="inlineStr">
        <is>
          <t>1 years, 1 months, 16 days</t>
        </is>
      </c>
      <c r="P446" s="68" t="inlineStr">
        <is>
          <t>Bachelor in Accounting &amp; Finance</t>
        </is>
      </c>
      <c r="Q446" s="68" t="inlineStr">
        <is>
          <t>XBRL Domain</t>
        </is>
      </c>
      <c r="R446" s="82" t="n">
        <v>20</v>
      </c>
      <c r="S446" s="83" t="n"/>
      <c r="T446" s="83" t="n"/>
      <c r="U446" s="83" t="n"/>
      <c r="V446" s="83" t="n"/>
      <c r="W446" s="83" t="n"/>
      <c r="X446" s="83" t="inlineStr">
        <is>
          <t>Complexity &amp; Expertise: A2: Analyses financial statements of Malaysian clients and tags them into XBRL for MBRS → matches the start
Autonomy &amp; Decision: A2: Decides data validation only → matches the start
Accountability &amp; Impact: A2: Own XBRL reports and their compliance → matches the start
Leadership &amp; Strategy: A1: None described → matches the start</t>
        </is>
      </c>
      <c r="Y446" s="65" t="inlineStr">
        <is>
          <t>3 – Meets Expectations</t>
        </is>
      </c>
      <c r="Z446" s="66" t="n">
        <v>3</v>
      </c>
      <c r="AA446" s="66" t="inlineStr">
        <is>
          <t>Medium</t>
        </is>
      </c>
      <c r="AB446" s="66" t="inlineStr">
        <is>
          <t>Core Contributor</t>
        </is>
      </c>
      <c r="AC446" s="66" t="n"/>
      <c r="AD446" s="66" t="inlineStr">
        <is>
          <t>No</t>
        </is>
      </c>
      <c r="AE446" s="66" t="n"/>
      <c r="AF446" s="66" t="inlineStr">
        <is>
          <t>To be identified</t>
        </is>
      </c>
      <c r="AG446" s="66" t="n"/>
      <c r="AH446" s="66" t="inlineStr">
        <is>
          <t>XBRL Conversion Specialist</t>
        </is>
      </c>
      <c r="AI446" s="66" t="inlineStr">
        <is>
          <t>No change</t>
        </is>
      </c>
      <c r="AJ446" s="66" t="inlineStr">
        <is>
          <t>XBRL taxonomy &amp; regulatory updates; domain/accounting refreshers; quality &amp; accuracy practices; tooling proficiency</t>
        </is>
      </c>
      <c r="AK446" s="66" t="inlineStr">
        <is>
          <t>Transition to leadership: people management &amp; delegation, mentoring/coaching, project ownership &amp; stakeholder management, prioritisation under ambiguity, presentation &amp; influence skills</t>
        </is>
      </c>
      <c r="AL446" s="66" t="n"/>
      <c r="AM446"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6" s="19" t="inlineStr">
        <is>
          <t>1. Complete Q1 IRIS Instant release-testing cycles at full coverage · defect leakage &lt;2%.
2. Meet Q1 conversion turnaround &amp; accuracy targets.
3. Resolve &gt;=90% of client support queries within SLA.</t>
        </is>
      </c>
      <c r="AO446" s="19" t="n"/>
      <c r="AP446" s="19" t="n"/>
      <c r="AQ446" s="19" t="n"/>
    </row>
    <row r="447" ht="80" customHeight="1">
      <c r="A447" s="117" t="inlineStr">
        <is>
          <t>◂ Back</t>
        </is>
      </c>
      <c r="B447" s="17" t="inlineStr">
        <is>
          <t>Mapped</t>
        </is>
      </c>
      <c r="C447" s="59" t="inlineStr">
        <is>
          <t>iFile</t>
        </is>
      </c>
      <c r="D447" s="17" t="inlineStr">
        <is>
          <t>IRISC328</t>
        </is>
      </c>
      <c r="E447" s="17" t="inlineStr">
        <is>
          <t>Omkar Parab</t>
        </is>
      </c>
      <c r="F447" s="17" t="inlineStr">
        <is>
          <t>XBRL Consulting</t>
        </is>
      </c>
      <c r="G447" s="17" t="inlineStr">
        <is>
          <t>Consultant</t>
        </is>
      </c>
      <c r="H447" s="17" t="inlineStr">
        <is>
          <t>On Contract</t>
        </is>
      </c>
      <c r="I447" s="17" t="inlineStr">
        <is>
          <t>Active</t>
        </is>
      </c>
      <c r="J447" s="118" t="n">
        <v>46013</v>
      </c>
      <c r="K447" s="17" t="inlineStr">
        <is>
          <t>Shraddha Bagul</t>
        </is>
      </c>
      <c r="L447" s="17" t="inlineStr">
        <is>
          <t>Remote - Mumbai</t>
        </is>
      </c>
      <c r="M447" s="67" t="inlineStr">
        <is>
          <t>0 years, 0 months, 0 days</t>
        </is>
      </c>
      <c r="N447" s="68" t="inlineStr">
        <is>
          <t>0 years, 8 months, 3 days</t>
        </is>
      </c>
      <c r="O447" s="68" t="inlineStr">
        <is>
          <t>0 years, 5 months, 29 days</t>
        </is>
      </c>
      <c r="P447" s="68" t="inlineStr">
        <is>
          <t>B.Com</t>
        </is>
      </c>
      <c r="Q447" s="68" t="inlineStr">
        <is>
          <t>XBRL Domain</t>
        </is>
      </c>
      <c r="R447" s="82" t="n">
        <v>20</v>
      </c>
      <c r="S447" s="83" t="n"/>
      <c r="T447" s="83" t="n"/>
      <c r="U447" s="83" t="n"/>
      <c r="V447" s="83" t="n"/>
      <c r="W447" s="83" t="n"/>
      <c r="X447" s="83" t="inlineStr">
        <is>
          <t>Complexity &amp; Expertise: A2: Client edit corrections and data validation on XBRL financial reports in Instant → matches the start
Autonomy &amp; Decision: A2: Decides error identification only; routine corrections → matches the start
Accountability &amp; Impact: A2: Accuracy, classification and validation of the financial reports they handle → matches the start
Leadership &amp; Strategy: A1: None described → matches the start</t>
        </is>
      </c>
      <c r="Y447" s="65" t="inlineStr">
        <is>
          <t>3 – Meets Expectations</t>
        </is>
      </c>
      <c r="Z447" s="66" t="n">
        <v>3</v>
      </c>
      <c r="AA447" s="66" t="inlineStr">
        <is>
          <t>Low</t>
        </is>
      </c>
      <c r="AB447" s="66" t="inlineStr">
        <is>
          <t>Core Contributor</t>
        </is>
      </c>
      <c r="AC447" s="66" t="n"/>
      <c r="AD447" s="66" t="inlineStr">
        <is>
          <t>No</t>
        </is>
      </c>
      <c r="AE447" s="66" t="n"/>
      <c r="AF447" s="66" t="inlineStr">
        <is>
          <t>To be identified</t>
        </is>
      </c>
      <c r="AG447" s="66" t="n"/>
      <c r="AH447" s="66" t="inlineStr">
        <is>
          <t>XBRL Conversion Specialist</t>
        </is>
      </c>
      <c r="AI447" s="66" t="inlineStr">
        <is>
          <t>No change</t>
        </is>
      </c>
      <c r="AJ447" s="66" t="inlineStr">
        <is>
          <t>XBRL taxonomy &amp; regulatory updates; domain/accounting refreshers; quality &amp; accuracy practices; tooling proficiency</t>
        </is>
      </c>
      <c r="AK447" s="66" t="inlineStr">
        <is>
          <t>Transition to leadership: people management &amp; delegation, mentoring/coaching, project ownership &amp; stakeholder management, prioritisation under ambiguity, presentation &amp; influence skills</t>
        </is>
      </c>
      <c r="AL447" s="66" t="n"/>
      <c r="AM447"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7" s="19" t="inlineStr">
        <is>
          <t>1. Complete Q1 IRIS Instant release-testing cycles at full coverage · defect leakage &lt;2%.
2. Meet Q1 conversion turnaround &amp; accuracy targets.
3. Resolve &gt;=90% of client support queries within SLA.</t>
        </is>
      </c>
      <c r="AO447" s="19" t="n"/>
      <c r="AP447" s="19" t="n"/>
      <c r="AQ447" s="19" t="n"/>
    </row>
    <row r="448" ht="80" customHeight="1">
      <c r="A448" s="117" t="inlineStr">
        <is>
          <t>◂ Back</t>
        </is>
      </c>
      <c r="B448" s="17" t="inlineStr">
        <is>
          <t>Mapped</t>
        </is>
      </c>
      <c r="C448" s="59" t="inlineStr">
        <is>
          <t>iFile</t>
        </is>
      </c>
      <c r="D448" s="17" t="inlineStr">
        <is>
          <t>IRISC342</t>
        </is>
      </c>
      <c r="E448" s="17" t="inlineStr">
        <is>
          <t>Prabhash Rajput</t>
        </is>
      </c>
      <c r="F448" s="17" t="inlineStr">
        <is>
          <t>XBRL Consulting</t>
        </is>
      </c>
      <c r="G448" s="17" t="inlineStr">
        <is>
          <t>Consultant</t>
        </is>
      </c>
      <c r="H448" s="17" t="inlineStr">
        <is>
          <t>On Contract</t>
        </is>
      </c>
      <c r="I448" s="17" t="inlineStr">
        <is>
          <t>Active</t>
        </is>
      </c>
      <c r="J448" s="118" t="n">
        <v>46062</v>
      </c>
      <c r="K448" s="17" t="inlineStr">
        <is>
          <t>Shraddha Bagul</t>
        </is>
      </c>
      <c r="L448" s="17" t="inlineStr">
        <is>
          <t>Remote - Mumbai</t>
        </is>
      </c>
      <c r="M448" s="67" t="inlineStr">
        <is>
          <t>0 years, 6 months, 0 days</t>
        </is>
      </c>
      <c r="N448" s="68" t="inlineStr">
        <is>
          <t>0 years, 6 months, 16 days</t>
        </is>
      </c>
      <c r="O448" s="68" t="inlineStr">
        <is>
          <t>0 years, 10 months, 11 days</t>
        </is>
      </c>
      <c r="P448" s="68" t="inlineStr">
        <is>
          <t>B.Com</t>
        </is>
      </c>
      <c r="Q448" s="68" t="inlineStr">
        <is>
          <t>XBRL Domain</t>
        </is>
      </c>
      <c r="R448" s="82" t="n">
        <v>20</v>
      </c>
      <c r="S448" s="83" t="n"/>
      <c r="T448" s="83" t="n"/>
      <c r="U448" s="83" t="n"/>
      <c r="V448" s="83" t="n"/>
      <c r="W448" s="83" t="n"/>
      <c r="X448" s="83" t="inlineStr">
        <is>
          <t>Complexity &amp; Expertise: A3: Tags annual reports to taxonomy, validates on Bushchat, QCs, explains tagging choices to clients → moved up 0.5
Autonomy &amp; Decision: A2: Decides prior-year report comparison; works to taxonomy mapping and QC steps → matches the start
Accountability &amp; Impact: A2: Accuracy and quality of own XBRL reports; errors mean rework → matches the start
Leadership &amp; Strategy: A1: None described → matches the start</t>
        </is>
      </c>
      <c r="Y448" s="65" t="inlineStr">
        <is>
          <t>3 – Meets Expectations</t>
        </is>
      </c>
      <c r="Z448" s="66" t="n">
        <v>3</v>
      </c>
      <c r="AA448" s="66" t="inlineStr">
        <is>
          <t>Low</t>
        </is>
      </c>
      <c r="AB448" s="66" t="inlineStr">
        <is>
          <t>Core Contributor</t>
        </is>
      </c>
      <c r="AC448" s="66" t="n"/>
      <c r="AD448" s="66" t="inlineStr">
        <is>
          <t>No</t>
        </is>
      </c>
      <c r="AE448" s="66" t="n"/>
      <c r="AF448" s="66" t="inlineStr">
        <is>
          <t>To be identified</t>
        </is>
      </c>
      <c r="AG448" s="66" t="n"/>
      <c r="AH448" s="66" t="inlineStr">
        <is>
          <t>XBRL Conversion Specialist</t>
        </is>
      </c>
      <c r="AI448" s="66" t="inlineStr">
        <is>
          <t>No change</t>
        </is>
      </c>
      <c r="AJ448" s="66" t="inlineStr">
        <is>
          <t>XBRL taxonomy &amp; regulatory updates; domain/accounting refreshers; quality &amp; accuracy practices; tooling proficiency</t>
        </is>
      </c>
      <c r="AK448" s="66" t="inlineStr">
        <is>
          <t>Transition to leadership: people management &amp; delegation, mentoring/coaching, project ownership &amp; stakeholder management, prioritisation under ambiguity, presentation &amp; influence skills</t>
        </is>
      </c>
      <c r="AL448" s="66" t="n"/>
      <c r="AM448"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8" s="19" t="inlineStr">
        <is>
          <t>1. Complete Q1 IRIS Instant release-testing cycles at full coverage · defect leakage &lt;2%.
2. Meet Q1 conversion turnaround &amp; accuracy targets.
3. Resolve &gt;=90% of client support queries within SLA.</t>
        </is>
      </c>
      <c r="AO448" s="19" t="n"/>
      <c r="AP448" s="19" t="n"/>
      <c r="AQ448" s="19" t="n"/>
    </row>
    <row r="449" ht="80" customHeight="1">
      <c r="A449" s="117" t="inlineStr">
        <is>
          <t>◂ Back</t>
        </is>
      </c>
      <c r="B449" s="17" t="inlineStr">
        <is>
          <t>Mapped</t>
        </is>
      </c>
      <c r="C449" s="59" t="inlineStr">
        <is>
          <t>iFile</t>
        </is>
      </c>
      <c r="D449" s="17" t="inlineStr">
        <is>
          <t>IRISC317</t>
        </is>
      </c>
      <c r="E449" s="17" t="inlineStr">
        <is>
          <t>Prajakta Athalye</t>
        </is>
      </c>
      <c r="F449" s="17" t="inlineStr">
        <is>
          <t>XBRL Consulting</t>
        </is>
      </c>
      <c r="G449" s="17" t="inlineStr">
        <is>
          <t>XBRL Conversion Specialist</t>
        </is>
      </c>
      <c r="H449" s="17" t="inlineStr">
        <is>
          <t>On Contract</t>
        </is>
      </c>
      <c r="I449" s="17" t="inlineStr">
        <is>
          <t>Active</t>
        </is>
      </c>
      <c r="J449" s="118" t="n">
        <v>45964</v>
      </c>
      <c r="K449" s="17" t="inlineStr">
        <is>
          <t>Shraddha Bagul</t>
        </is>
      </c>
      <c r="L449" s="17" t="inlineStr">
        <is>
          <t>Work From Office - Turbhe</t>
        </is>
      </c>
      <c r="M449" s="67" t="inlineStr">
        <is>
          <t>0 years, 0 months, 0 days</t>
        </is>
      </c>
      <c r="N449" s="68" t="inlineStr">
        <is>
          <t>0 years, 9 months, 22 days</t>
        </is>
      </c>
      <c r="O449" s="68" t="inlineStr">
        <is>
          <t>0 years, 7 months, 17 days</t>
        </is>
      </c>
      <c r="P449" s="68" t="inlineStr">
        <is>
          <t>BBA</t>
        </is>
      </c>
      <c r="Q449" s="68" t="inlineStr">
        <is>
          <t>XBRL Domain</t>
        </is>
      </c>
      <c r="R449" s="82" t="n">
        <v>20</v>
      </c>
      <c r="S449" s="83" t="n"/>
      <c r="T449" s="83" t="n"/>
      <c r="U449" s="83" t="n"/>
      <c r="V449" s="83" t="n"/>
      <c r="W449" s="83" t="n"/>
      <c r="X449" s="83" t="inlineStr">
        <is>
          <t>Complexity &amp; Expertise: A2: Converts financial statements to XBRL: mapping, tagging, validation and formatting checks → matches the start
Autonomy &amp; Decision: A2: Performs mapping, tagging, validations and resolves routine errors independently → matches the start
Accountability &amp; Impact: A2: Accuracy of own mapping, tagging, validation and final quality checks → matches the start
Leadership &amp; Strategy: A1: None described → matches the start</t>
        </is>
      </c>
      <c r="Y449" s="65" t="inlineStr">
        <is>
          <t>3 – Meets Expectations</t>
        </is>
      </c>
      <c r="Z449" s="66" t="n">
        <v>3</v>
      </c>
      <c r="AA449" s="66" t="inlineStr">
        <is>
          <t>Low</t>
        </is>
      </c>
      <c r="AB449" s="66" t="inlineStr">
        <is>
          <t>Core Contributor</t>
        </is>
      </c>
      <c r="AC449" s="66" t="n"/>
      <c r="AD449" s="66" t="inlineStr">
        <is>
          <t>No</t>
        </is>
      </c>
      <c r="AE449" s="66" t="n"/>
      <c r="AF449" s="66" t="inlineStr">
        <is>
          <t>To be identified</t>
        </is>
      </c>
      <c r="AG449" s="66" t="n"/>
      <c r="AH449" s="66" t="inlineStr">
        <is>
          <t>XBRL Conversion Specialist</t>
        </is>
      </c>
      <c r="AI449" s="66" t="inlineStr">
        <is>
          <t>No change</t>
        </is>
      </c>
      <c r="AJ449" s="66" t="inlineStr">
        <is>
          <t>XBRL taxonomy &amp; regulatory updates; domain/accounting refreshers; quality &amp; accuracy practices; tooling proficiency</t>
        </is>
      </c>
      <c r="AK449" s="66" t="inlineStr">
        <is>
          <t>Transition to leadership: people management &amp; delegation, mentoring/coaching, project ownership &amp; stakeholder management, prioritisation under ambiguity, presentation &amp; influence skills</t>
        </is>
      </c>
      <c r="AL449" s="66" t="n"/>
      <c r="AM449"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49" s="19" t="inlineStr">
        <is>
          <t>1. Complete Q1 IRIS Instant release-testing cycles at full coverage · defect leakage &lt;2%.
2. Meet Q1 conversion turnaround &amp; accuracy targets.
3. Resolve &gt;=90% of client support queries within SLA.</t>
        </is>
      </c>
      <c r="AO449" s="19" t="n"/>
      <c r="AP449" s="19" t="n"/>
      <c r="AQ449" s="19" t="n"/>
    </row>
    <row r="450" ht="80" customHeight="1">
      <c r="A450" s="117" t="inlineStr">
        <is>
          <t>◂ Back</t>
        </is>
      </c>
      <c r="B450" s="17" t="inlineStr">
        <is>
          <t>Mapped</t>
        </is>
      </c>
      <c r="C450" s="59" t="inlineStr">
        <is>
          <t>iFile</t>
        </is>
      </c>
      <c r="D450" s="17" t="inlineStr">
        <is>
          <t>IRIS2549</t>
        </is>
      </c>
      <c r="E450" s="17" t="inlineStr">
        <is>
          <t>Rinku Pukharam Choudhary</t>
        </is>
      </c>
      <c r="F450" s="17" t="inlineStr">
        <is>
          <t>XBRL Consulting</t>
        </is>
      </c>
      <c r="G450" s="17" t="inlineStr">
        <is>
          <t>XBRL Conversion Specialist</t>
        </is>
      </c>
      <c r="H450" s="17" t="inlineStr">
        <is>
          <t>Employee</t>
        </is>
      </c>
      <c r="I450" s="17" t="inlineStr">
        <is>
          <t>Active</t>
        </is>
      </c>
      <c r="J450" s="118" t="n">
        <v>46233</v>
      </c>
      <c r="K450" s="17" t="inlineStr">
        <is>
          <t>Shraddha Bagul</t>
        </is>
      </c>
      <c r="L450" s="17" t="inlineStr">
        <is>
          <t>Work From Office - Turbhe</t>
        </is>
      </c>
      <c r="M450" s="67" t="inlineStr">
        <is>
          <t>0 years, 0 months, 0 days</t>
        </is>
      </c>
      <c r="N450" s="68" t="inlineStr">
        <is>
          <t>0 years, 0 months, 26 days</t>
        </is>
      </c>
      <c r="O450" s="68" t="inlineStr">
        <is>
          <t>0 years, 10 months, 16 days</t>
        </is>
      </c>
      <c r="P450" s="68" t="inlineStr">
        <is>
          <t>Bachelor of Accounting and Finance</t>
        </is>
      </c>
      <c r="Q450" s="68" t="inlineStr">
        <is>
          <t>XBRL Domain</t>
        </is>
      </c>
      <c r="R450" s="82" t="n">
        <v>20</v>
      </c>
      <c r="S450" s="83" t="n"/>
      <c r="T450" s="83" t="n"/>
      <c r="U450" s="83" t="n"/>
      <c r="V450" s="83" t="n"/>
      <c r="W450" s="83" t="n"/>
      <c r="X450" s="83" t="inlineStr">
        <is>
          <t>Complexity &amp; Expertise: A2: Tags Malaysian company filings into XBRL, ACRA testing, text-block and review-copy quality checks → matches the start
Autonomy &amp; Decision: A2: Only independent decision named is downloading company files → matches the start
Accountability &amp; Impact: A2: Accuracy and formatting of reports shared with the client → matches the start
Leadership &amp; Strategy: A1: None described → matches the start</t>
        </is>
      </c>
      <c r="Y450" s="65" t="inlineStr">
        <is>
          <t>3 – Meets Expectations</t>
        </is>
      </c>
      <c r="Z450" s="66" t="n">
        <v>3</v>
      </c>
      <c r="AA450" s="66" t="inlineStr">
        <is>
          <t>Medium</t>
        </is>
      </c>
      <c r="AB450" s="66" t="inlineStr">
        <is>
          <t>Core Contributor</t>
        </is>
      </c>
      <c r="AC450" s="66" t="n"/>
      <c r="AD450" s="66" t="inlineStr">
        <is>
          <t>No</t>
        </is>
      </c>
      <c r="AE450" s="66" t="n"/>
      <c r="AF450" s="66" t="inlineStr">
        <is>
          <t>To be identified</t>
        </is>
      </c>
      <c r="AG450" s="66" t="n"/>
      <c r="AH450" s="66" t="inlineStr">
        <is>
          <t>XBRL Conversion Specialist</t>
        </is>
      </c>
      <c r="AI450" s="66" t="inlineStr">
        <is>
          <t>No change</t>
        </is>
      </c>
      <c r="AJ450" s="66" t="inlineStr">
        <is>
          <t>XBRL taxonomy &amp; regulatory updates; domain/accounting refreshers; quality &amp; accuracy practices; tooling proficiency</t>
        </is>
      </c>
      <c r="AK450" s="66" t="inlineStr">
        <is>
          <t>Transition to leadership: people management &amp; delegation, mentoring/coaching, project ownership &amp; stakeholder management, prioritisation under ambiguity, presentation &amp; influence skills</t>
        </is>
      </c>
      <c r="AL450" s="66" t="n"/>
      <c r="AM450" s="18"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AN450" s="19" t="inlineStr">
        <is>
          <t>1. Complete Q1 IRIS Instant release-testing cycles at full coverage · defect leakage &lt;2%.
2. Meet Q1 conversion turnaround &amp; accuracy targets.
3. Resolve &gt;=90% of client support queries within SLA.</t>
        </is>
      </c>
      <c r="AO450" s="19" t="n"/>
      <c r="AP450" s="19" t="n"/>
      <c r="AQ450" s="19" t="n"/>
    </row>
    <row r="451" ht="80" customHeight="1">
      <c r="A451" s="117" t="inlineStr">
        <is>
          <t>◂ Back</t>
        </is>
      </c>
      <c r="B451" s="17" t="inlineStr">
        <is>
          <t>Mapped</t>
        </is>
      </c>
      <c r="C451" s="59" t="inlineStr">
        <is>
          <t>iFile</t>
        </is>
      </c>
      <c r="D451" s="17" t="inlineStr">
        <is>
          <t>IRIS1618</t>
        </is>
      </c>
      <c r="E451" s="17" t="inlineStr">
        <is>
          <t>Sujeet Rathod</t>
        </is>
      </c>
      <c r="F451" s="17" t="inlineStr">
        <is>
          <t>XBRL Consulting</t>
        </is>
      </c>
      <c r="G451" s="17" t="inlineStr">
        <is>
          <t>Lead Consultant</t>
        </is>
      </c>
      <c r="H451" s="17" t="inlineStr">
        <is>
          <t>Employee</t>
        </is>
      </c>
      <c r="I451" s="17" t="inlineStr">
        <is>
          <t>Active</t>
        </is>
      </c>
      <c r="J451" s="118" t="n">
        <v>42779</v>
      </c>
      <c r="K451" s="17" t="inlineStr">
        <is>
          <t>Rahul Dhamne</t>
        </is>
      </c>
      <c r="L451" s="17" t="inlineStr">
        <is>
          <t>Work From Office - Turbhe</t>
        </is>
      </c>
      <c r="M451" s="67" t="inlineStr">
        <is>
          <t>5 years, 0 months, 0 days</t>
        </is>
      </c>
      <c r="N451" s="68" t="inlineStr">
        <is>
          <t>9 years, 6 months, 12 days</t>
        </is>
      </c>
      <c r="O451" s="68" t="inlineStr">
        <is>
          <t>14 years, 4 months, 7 days</t>
        </is>
      </c>
      <c r="P451" s="68" t="inlineStr">
        <is>
          <t>ICWA</t>
        </is>
      </c>
      <c r="Q451" s="68" t="inlineStr">
        <is>
          <t>XBRL Domain</t>
        </is>
      </c>
      <c r="R451" s="82" t="n">
        <v>20</v>
      </c>
      <c r="S451" s="83" t="n"/>
      <c r="T451" s="83" t="n"/>
      <c r="U451" s="83" t="n"/>
      <c r="V451" s="83" t="n"/>
      <c r="W451" s="83" t="n"/>
      <c r="X451" s="83" t="inlineStr">
        <is>
          <t>Complexity &amp; Expertise: B1: Decides taxonomy architecture; XBRL and financial expertise; client training. Very brief answers → moved down 0.5
Autonomy &amp; Decision: B1: Taxonomy architecture decided independently for projects delivered by the team → moved down 0.5
Accountability &amp; Impact: B1: Project deliverables and taxonomy accuracy with a 5-person team; handles client escalations → moved down 0.5
Leadership &amp; Strategy: B1: Team management listed; 5 direct reports → matches the start</t>
        </is>
      </c>
      <c r="Y451" s="65" t="inlineStr">
        <is>
          <t>5 – Outstanding</t>
        </is>
      </c>
      <c r="Z451" s="66" t="n">
        <v>5</v>
      </c>
      <c r="AA451" s="66" t="inlineStr">
        <is>
          <t>High</t>
        </is>
      </c>
      <c r="AB451" s="66" t="inlineStr">
        <is>
          <t>Future Leader</t>
        </is>
      </c>
      <c r="AC451" s="66" t="n"/>
      <c r="AD451" s="66" t="inlineStr">
        <is>
          <t>yes</t>
        </is>
      </c>
      <c r="AE451" s="66" t="n"/>
      <c r="AF451" s="66" t="inlineStr">
        <is>
          <t>To be identified</t>
        </is>
      </c>
      <c r="AG451" s="66" t="inlineStr">
        <is>
          <t>Last appraisal in Oct 2025</t>
        </is>
      </c>
      <c r="AH451" s="66" t="inlineStr">
        <is>
          <t>Lead Consultant</t>
        </is>
      </c>
      <c r="AI451" s="66" t="inlineStr">
        <is>
          <t>No change</t>
        </is>
      </c>
      <c r="AJ451" s="66" t="inlineStr">
        <is>
          <t>XBRL taxonomy &amp; regulatory updates; domain/accounting refreshers; quality &amp; accuracy practices; tooling proficiency | People management: goal-setting &amp; feedback, 1:1 coaching, performance conversations</t>
        </is>
      </c>
      <c r="AK451" s="66" t="inlineStr">
        <is>
          <t>Leadership development: strategic thinking, cross-functional influence, financial/business acumen, succession &amp; talent development, change management, executive communication</t>
        </is>
      </c>
      <c r="AL451" s="66" t="n"/>
      <c r="AM451"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51"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51" s="19" t="n"/>
      <c r="AP451" s="19" t="n"/>
      <c r="AQ451" s="19" t="inlineStr">
        <is>
          <t>QFCRA</t>
        </is>
      </c>
    </row>
    <row r="452" ht="80" customHeight="1">
      <c r="A452" s="117" t="inlineStr">
        <is>
          <t>◂ Back</t>
        </is>
      </c>
      <c r="B452" s="17" t="inlineStr">
        <is>
          <t>Mapped</t>
        </is>
      </c>
      <c r="C452" s="59" t="inlineStr">
        <is>
          <t>iFile</t>
        </is>
      </c>
      <c r="D452" s="17" t="inlineStr">
        <is>
          <t>IRIS0050</t>
        </is>
      </c>
      <c r="E452" s="17" t="inlineStr">
        <is>
          <t>Prashant Ramakant Wagh</t>
        </is>
      </c>
      <c r="F452" s="17" t="inlineStr">
        <is>
          <t>XBRL Consulting</t>
        </is>
      </c>
      <c r="G452" s="17" t="inlineStr">
        <is>
          <t>Consultant</t>
        </is>
      </c>
      <c r="H452" s="17" t="inlineStr">
        <is>
          <t>Employee</t>
        </is>
      </c>
      <c r="I452" s="17" t="inlineStr">
        <is>
          <t>Active</t>
        </is>
      </c>
      <c r="J452" s="118" t="n">
        <v>39002</v>
      </c>
      <c r="K452" s="17" t="inlineStr">
        <is>
          <t>Sujeet Rathod</t>
        </is>
      </c>
      <c r="L452" s="17" t="inlineStr">
        <is>
          <t>Remote- Outside Mumbai</t>
        </is>
      </c>
      <c r="M452" s="67" t="inlineStr">
        <is>
          <t>0 years, 5 months, 0 days</t>
        </is>
      </c>
      <c r="N452" s="68" t="inlineStr">
        <is>
          <t>19 years, 10 months, 13 days</t>
        </is>
      </c>
      <c r="O452" s="68" t="inlineStr">
        <is>
          <t>20 years, 1 months, 8 days</t>
        </is>
      </c>
      <c r="P452" s="68" t="inlineStr">
        <is>
          <t>B.Com</t>
        </is>
      </c>
      <c r="Q452" s="68" t="inlineStr">
        <is>
          <t>XBRL Domain</t>
        </is>
      </c>
      <c r="R452" s="82" t="n">
        <v>20</v>
      </c>
      <c r="S452" s="83" t="n"/>
      <c r="T452" s="83" t="n"/>
      <c r="U452" s="83" t="n"/>
      <c r="V452" s="83" t="n"/>
      <c r="W452" s="83" t="n"/>
      <c r="X452" s="83" t="inlineStr">
        <is>
          <t>Complexity &amp; Expertise: A3: Gathers regulator requirements, develops taxonomies, CMS and business validations across several projects at once → matches the start
Autonomy &amp; Decision: A2: Decides own approach to completing tasks → moved down 0.5
Accountability &amp; Impact: A3: own survey / KRA answers · summarised by the rater; not quoted → matches the start
Leadership &amp; Strategy: A1: None described → moved down 0.5</t>
        </is>
      </c>
      <c r="Y452" s="65" t="inlineStr">
        <is>
          <t>4 - Exceeds Expectations</t>
        </is>
      </c>
      <c r="Z452" s="66" t="n">
        <v>4</v>
      </c>
      <c r="AA452" s="66" t="inlineStr">
        <is>
          <t>Medium</t>
        </is>
      </c>
      <c r="AB452" s="66" t="inlineStr">
        <is>
          <t>Trusted Professional</t>
        </is>
      </c>
      <c r="AC452" s="66" t="n"/>
      <c r="AD452" s="66" t="inlineStr">
        <is>
          <t>No</t>
        </is>
      </c>
      <c r="AE452" s="66" t="n"/>
      <c r="AF452" s="66" t="inlineStr">
        <is>
          <t>To be identified</t>
        </is>
      </c>
      <c r="AG452" s="66" t="inlineStr">
        <is>
          <t>Last appraisal in Oct 2025</t>
        </is>
      </c>
      <c r="AH452" s="66" t="inlineStr">
        <is>
          <t>Consultant</t>
        </is>
      </c>
      <c r="AI452" s="66" t="inlineStr">
        <is>
          <t>No change</t>
        </is>
      </c>
      <c r="AJ452" s="66" t="inlineStr">
        <is>
          <t>XBRL taxonomy &amp; regulatory updates; domain/accounting refreshers; quality &amp; accuracy practices; tooling proficiency</t>
        </is>
      </c>
      <c r="AK452" s="66" t="inlineStr">
        <is>
          <t>Transition to leadership: people management &amp; delegation, mentoring/coaching, project ownership &amp; stakeholder management, prioritisation under ambiguity, presentation &amp; influence skills</t>
        </is>
      </c>
      <c r="AL452" s="66" t="n"/>
      <c r="AM452"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52" s="19" t="inlineStr">
        <is>
          <t>1. Complete Q1 taxonomy build/test tasks on schedule · &gt;=95% on-time.
2. Close assigned iFILE support tickets within SLA.
3. Finish Q1 Excel/Webform test cycles with defect leakage &lt;2%.</t>
        </is>
      </c>
      <c r="AO452" s="19" t="n"/>
      <c r="AP452" s="19" t="n"/>
      <c r="AQ452" s="19" t="n"/>
    </row>
    <row r="453" ht="80" customHeight="1">
      <c r="A453" s="117" t="inlineStr">
        <is>
          <t>◂ Back</t>
        </is>
      </c>
      <c r="B453" s="17" t="inlineStr">
        <is>
          <t>Mapped</t>
        </is>
      </c>
      <c r="C453" s="59" t="inlineStr">
        <is>
          <t>iFile</t>
        </is>
      </c>
      <c r="D453" s="17" t="inlineStr">
        <is>
          <t>IRIS0022</t>
        </is>
      </c>
      <c r="E453" s="17" t="inlineStr">
        <is>
          <t>Bhushan Patkar</t>
        </is>
      </c>
      <c r="F453" s="17" t="inlineStr">
        <is>
          <t>XBRL Consulting</t>
        </is>
      </c>
      <c r="G453" s="17" t="inlineStr">
        <is>
          <t>Senior Analyst</t>
        </is>
      </c>
      <c r="H453" s="17" t="inlineStr">
        <is>
          <t>Employee</t>
        </is>
      </c>
      <c r="I453" s="17" t="inlineStr">
        <is>
          <t>Active</t>
        </is>
      </c>
      <c r="J453" s="118" t="n">
        <v>38404</v>
      </c>
      <c r="K453" s="17" t="inlineStr">
        <is>
          <t>Sujeet Rathod</t>
        </is>
      </c>
      <c r="L453" s="17" t="inlineStr">
        <is>
          <t>Hybrid</t>
        </is>
      </c>
      <c r="M453" s="67" t="inlineStr">
        <is>
          <t>0 years, 0 months, 0 days</t>
        </is>
      </c>
      <c r="N453" s="68" t="inlineStr">
        <is>
          <t>21 years, 6 months, 4 days</t>
        </is>
      </c>
      <c r="O453" s="68" t="inlineStr">
        <is>
          <t>21 years, 3 months, 30 days</t>
        </is>
      </c>
      <c r="P453" s="68" t="inlineStr">
        <is>
          <t>B.Com</t>
        </is>
      </c>
      <c r="Q453" s="68" t="inlineStr">
        <is>
          <t>XBRL Domain</t>
        </is>
      </c>
      <c r="R453" s="82" t="n">
        <v>19</v>
      </c>
      <c r="S453" s="83" t="n"/>
      <c r="T453" s="83" t="n"/>
      <c r="U453" s="83" t="n"/>
      <c r="V453" s="83" t="n"/>
      <c r="W453" s="83" t="n"/>
      <c r="X453" s="83" t="inlineStr">
        <is>
          <t>Complexity &amp; Expertise: A3: Template creation, requirement gathering, formula creation, client query solving, tool testing; terse → matches the start
Autonomy &amp; Decision: A2: Decides formula creation only → moved down 0.5
Accountability &amp; Impact: A2: Taxonomy package named without detail; consequence is rework and retesting → moved down 0.5
Leadership &amp; Strategy: A2: Lists XBRL training sessions and 'resource allocation' with no team or detail → matches the start</t>
        </is>
      </c>
      <c r="Y453" s="65" t="inlineStr">
        <is>
          <t>3 – Meets Expectations</t>
        </is>
      </c>
      <c r="Z453" s="66" t="n">
        <v>3</v>
      </c>
      <c r="AA453" s="66" t="inlineStr">
        <is>
          <t>Medium</t>
        </is>
      </c>
      <c r="AB453" s="66" t="inlineStr">
        <is>
          <t>Trusted Professional</t>
        </is>
      </c>
      <c r="AC453" s="66" t="n"/>
      <c r="AD453" s="66" t="inlineStr">
        <is>
          <t>No</t>
        </is>
      </c>
      <c r="AE453" s="66" t="n"/>
      <c r="AF453" s="66" t="inlineStr">
        <is>
          <t>To be identified</t>
        </is>
      </c>
      <c r="AG453" s="66" t="inlineStr">
        <is>
          <t>Last appraisal in Oct 2025</t>
        </is>
      </c>
      <c r="AH453" s="66" t="inlineStr">
        <is>
          <t>Senior Analyst</t>
        </is>
      </c>
      <c r="AI453" s="66" t="inlineStr">
        <is>
          <t>No change</t>
        </is>
      </c>
      <c r="AJ453" s="66" t="inlineStr">
        <is>
          <t>XBRL taxonomy &amp; regulatory updates; domain/accounting refreshers; quality &amp; accuracy practices; tooling proficiency</t>
        </is>
      </c>
      <c r="AK453" s="66" t="inlineStr">
        <is>
          <t>Transition to leadership: people management &amp; delegation, mentoring/coaching, project ownership &amp; stakeholder management, prioritisation under ambiguity, presentation &amp; influence skills</t>
        </is>
      </c>
      <c r="AL453" s="66" t="n"/>
      <c r="AM453"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53" s="19" t="inlineStr">
        <is>
          <t>1. Complete Q1 taxonomy build/test tasks on schedule · &gt;=95% on-time.
2. Close assigned iFILE support tickets within SLA.
3. Finish Q1 Excel/Webform test cycles with defect leakage &lt;2%.</t>
        </is>
      </c>
      <c r="AO453" s="19" t="n"/>
      <c r="AP453" s="19" t="n"/>
      <c r="AQ453" s="19" t="n"/>
    </row>
    <row r="454" ht="80" customHeight="1">
      <c r="A454" s="117" t="inlineStr">
        <is>
          <t>◂ Back</t>
        </is>
      </c>
      <c r="B454" s="17" t="inlineStr">
        <is>
          <t>Mapped</t>
        </is>
      </c>
      <c r="C454" s="59" t="inlineStr">
        <is>
          <t>iFile</t>
        </is>
      </c>
      <c r="D454" s="17" t="inlineStr">
        <is>
          <t>IRIS2563</t>
        </is>
      </c>
      <c r="E454" s="17" t="inlineStr">
        <is>
          <t>Isheekka Gupta</t>
        </is>
      </c>
      <c r="F454" s="17" t="inlineStr">
        <is>
          <t>XBRL Consulting</t>
        </is>
      </c>
      <c r="G454" s="17" t="inlineStr">
        <is>
          <t>Consultant</t>
        </is>
      </c>
      <c r="H454" s="17" t="inlineStr">
        <is>
          <t>Employee</t>
        </is>
      </c>
      <c r="I454" s="17" t="inlineStr">
        <is>
          <t>Active</t>
        </is>
      </c>
      <c r="J454" s="118" t="n">
        <v>46272</v>
      </c>
      <c r="K454" s="17" t="inlineStr">
        <is>
          <t>Sujeet Rathod</t>
        </is>
      </c>
      <c r="L454" s="17" t="n"/>
      <c r="M454" s="67" t="n"/>
      <c r="N454" s="68" t="n"/>
      <c r="O454" s="68" t="n"/>
      <c r="P454" s="68" t="inlineStr">
        <is>
          <t>CA</t>
        </is>
      </c>
      <c r="Q454" s="68" t="inlineStr">
        <is>
          <t>XBRL Domain</t>
        </is>
      </c>
      <c r="R454" s="82" t="n">
        <v>16</v>
      </c>
      <c r="S454" s="83" t="n"/>
      <c r="T454" s="83" t="n"/>
      <c r="U454" s="83" t="n"/>
      <c r="V454" s="83" t="n"/>
      <c r="W454" s="83" t="n"/>
      <c r="X454" s="83" t="inlineStr">
        <is>
          <t>Complexity &amp; Expertise: A2: own survey / KRA answers · summarised by the rater; not quoted → moved down 0.5
Autonomy &amp; Decision: A2: Decides: 'cms'; no real decision described → moved down 0.5
Accountability &amp; Impact: A2: States accountable for 'none'; no end-to-end ownership shown → moved down 0.5
Leadership &amp; Strategy: A1: 'Leading' written with no team, object or detail → moved down 0.5</t>
        </is>
      </c>
      <c r="Y454" s="65" t="n"/>
      <c r="Z454" s="66" t="n"/>
      <c r="AA454" s="66" t="n"/>
      <c r="AB454" s="66" t="n"/>
      <c r="AC454" s="66" t="n"/>
      <c r="AD454" s="66" t="n"/>
      <c r="AE454" s="66" t="n"/>
      <c r="AF454" s="66" t="n"/>
      <c r="AG454" s="66" t="n"/>
      <c r="AH454" s="66" t="n"/>
      <c r="AI454" s="66" t="n"/>
      <c r="AJ454" s="66" t="n"/>
      <c r="AK454" s="66" t="n"/>
      <c r="AL454" s="66" t="n"/>
      <c r="AM454" s="18" t="n"/>
      <c r="AN454" s="19" t="n"/>
      <c r="AO454" s="19" t="n"/>
      <c r="AP454" s="19" t="n"/>
      <c r="AQ454" s="19" t="n"/>
    </row>
    <row r="455" ht="80" customHeight="1">
      <c r="A455" s="117" t="inlineStr">
        <is>
          <t>◂ Back</t>
        </is>
      </c>
      <c r="B455" s="17" t="inlineStr">
        <is>
          <t>Mapped</t>
        </is>
      </c>
      <c r="C455" s="59" t="inlineStr">
        <is>
          <t>iFile</t>
        </is>
      </c>
      <c r="D455" s="17" t="inlineStr">
        <is>
          <t>IRIS0359</t>
        </is>
      </c>
      <c r="E455" s="17" t="inlineStr">
        <is>
          <t>Prasad Chavan</t>
        </is>
      </c>
      <c r="F455" s="17" t="inlineStr">
        <is>
          <t>XBRL Consulting</t>
        </is>
      </c>
      <c r="G455" s="17" t="inlineStr">
        <is>
          <t>Consultant</t>
        </is>
      </c>
      <c r="H455" s="17" t="inlineStr">
        <is>
          <t>Employee</t>
        </is>
      </c>
      <c r="I455" s="17" t="inlineStr">
        <is>
          <t>Active</t>
        </is>
      </c>
      <c r="J455" s="118" t="n">
        <v>40357</v>
      </c>
      <c r="K455" s="17" t="inlineStr">
        <is>
          <t>Sujeet Rathod</t>
        </is>
      </c>
      <c r="L455" s="17" t="inlineStr">
        <is>
          <t>Client Side</t>
        </is>
      </c>
      <c r="M455" s="67" t="inlineStr">
        <is>
          <t>0 years, 0 months, 0 days</t>
        </is>
      </c>
      <c r="N455" s="68" t="inlineStr">
        <is>
          <t>16 years, 1 months, 28 days</t>
        </is>
      </c>
      <c r="O455" s="68" t="inlineStr">
        <is>
          <t>15 years, 11 months, 23 days</t>
        </is>
      </c>
      <c r="P455" s="68" t="inlineStr">
        <is>
          <t>B.Com</t>
        </is>
      </c>
      <c r="Q455" s="68" t="inlineStr">
        <is>
          <t>XBRL Domain</t>
        </is>
      </c>
      <c r="R455" s="82" t="n">
        <v>20</v>
      </c>
      <c r="S455" s="83" t="n"/>
      <c r="T455" s="83" t="n"/>
      <c r="U455" s="83" t="n"/>
      <c r="V455" s="83" t="n"/>
      <c r="W455" s="83" t="n"/>
      <c r="X455" s="83" t="inlineStr">
        <is>
          <t>Complexity &amp; Expertise: A3: Taxonomy structure development with formula linkbase in Noah; client engagement; little detail → matches the start
Autonomy &amp; Decision: A2: 'Structure process define'; says approach is discussed with team members before proceeding → moved down 0.5
Accountability &amp; Impact: A2: Consistent, scalable taxonomy structure of own development; error means restart → moved down 0.5
Leadership &amp; Strategy: A1: None described → moved down 0.5</t>
        </is>
      </c>
      <c r="Y455" s="65" t="inlineStr">
        <is>
          <t>3 – Meets Expectations</t>
        </is>
      </c>
      <c r="Z455" s="66" t="n">
        <v>3</v>
      </c>
      <c r="AA455" s="66" t="inlineStr">
        <is>
          <t>Low</t>
        </is>
      </c>
      <c r="AB455" s="66" t="inlineStr">
        <is>
          <t>Trusted Professional</t>
        </is>
      </c>
      <c r="AC455" s="66" t="n"/>
      <c r="AD455" s="66" t="inlineStr">
        <is>
          <t>No</t>
        </is>
      </c>
      <c r="AE455" s="66" t="n"/>
      <c r="AF455" s="66" t="inlineStr">
        <is>
          <t>To be identified</t>
        </is>
      </c>
      <c r="AG455" s="66" t="inlineStr">
        <is>
          <t>Last appraisal in Oct 2025</t>
        </is>
      </c>
      <c r="AH455" s="66" t="inlineStr">
        <is>
          <t>Consultant</t>
        </is>
      </c>
      <c r="AI455" s="66" t="inlineStr">
        <is>
          <t>No change</t>
        </is>
      </c>
      <c r="AJ455" s="66" t="inlineStr">
        <is>
          <t>XBRL taxonomy &amp; regulatory updates; domain/accounting refreshers; quality &amp; accuracy practices; tooling proficiency</t>
        </is>
      </c>
      <c r="AK455" s="66" t="inlineStr">
        <is>
          <t>Transition to leadership: people management &amp; delegation, mentoring/coaching, project ownership &amp; stakeholder management, prioritisation under ambiguity, presentation &amp; influence skills</t>
        </is>
      </c>
      <c r="AL455" s="66" t="n"/>
      <c r="AM455"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55" s="19" t="inlineStr">
        <is>
          <t>1. Complete Q1 taxonomy build/test tasks on schedule · &gt;=95% on-time.
2. Close assigned iFILE support tickets within SLA.
3. Finish Q1 Excel/Webform test cycles with defect leakage &lt;2%.</t>
        </is>
      </c>
      <c r="AO455" s="19" t="n"/>
      <c r="AP455" s="19" t="n"/>
      <c r="AQ455" s="19" t="n"/>
    </row>
    <row r="456" ht="80" customHeight="1">
      <c r="A456" s="117" t="inlineStr">
        <is>
          <t>◂ Back</t>
        </is>
      </c>
      <c r="B456" s="17" t="inlineStr">
        <is>
          <t>Mapped</t>
        </is>
      </c>
      <c r="C456" s="59" t="inlineStr">
        <is>
          <t>iFile</t>
        </is>
      </c>
      <c r="D456" s="17" t="inlineStr">
        <is>
          <t>IRIS0028</t>
        </is>
      </c>
      <c r="E456" s="17" t="inlineStr">
        <is>
          <t>Shashank Poipkar</t>
        </is>
      </c>
      <c r="F456" s="17" t="inlineStr">
        <is>
          <t>XBRL Consulting</t>
        </is>
      </c>
      <c r="G456" s="17" t="inlineStr">
        <is>
          <t>Senior Analyst</t>
        </is>
      </c>
      <c r="H456" s="17" t="inlineStr">
        <is>
          <t>Employee</t>
        </is>
      </c>
      <c r="I456" s="17" t="inlineStr">
        <is>
          <t>Active</t>
        </is>
      </c>
      <c r="J456" s="118" t="n">
        <v>38567</v>
      </c>
      <c r="K456" s="17" t="inlineStr">
        <is>
          <t>Sujeet Rathod</t>
        </is>
      </c>
      <c r="L456" s="17" t="inlineStr">
        <is>
          <t>Work From Office - Turbhe</t>
        </is>
      </c>
      <c r="M456" s="67" t="inlineStr">
        <is>
          <t>0 years, 0 months, 0 days</t>
        </is>
      </c>
      <c r="N456" s="68" t="inlineStr">
        <is>
          <t>21 years, 0 months, 22 days</t>
        </is>
      </c>
      <c r="O456" s="68" t="inlineStr">
        <is>
          <t>20 years, 10 months, 17 days</t>
        </is>
      </c>
      <c r="P456" s="68" t="inlineStr">
        <is>
          <t>B.Com</t>
        </is>
      </c>
      <c r="Q456" s="68" t="inlineStr">
        <is>
          <t>XBRL Domain</t>
        </is>
      </c>
      <c r="R456" s="82" t="n">
        <v>20</v>
      </c>
      <c r="S456" s="83" t="n"/>
      <c r="T456" s="83" t="n"/>
      <c r="U456" s="83" t="n"/>
      <c r="V456" s="83" t="n"/>
      <c r="W456" s="83" t="n"/>
      <c r="X456" s="83" t="inlineStr">
        <is>
          <t>Complexity &amp; Expertise: A2: Formula creation, formula testing and webform testing · QCB in Noah → moved down 0.5
Autonomy &amp; Decision: A2: Decides formula testing only → moved down 0.5
Accountability &amp; Impact: A2: Own webform testing; errors mean rework and retesting → moved down 0.5
Leadership &amp; Strategy: A1: None described → moved down 0.5</t>
        </is>
      </c>
      <c r="Y456" s="65" t="inlineStr">
        <is>
          <t>3 – Meets Expectations</t>
        </is>
      </c>
      <c r="Z456" s="66" t="n">
        <v>3</v>
      </c>
      <c r="AA456" s="66" t="inlineStr">
        <is>
          <t>Low</t>
        </is>
      </c>
      <c r="AB456" s="66" t="inlineStr">
        <is>
          <t>Core Contributor</t>
        </is>
      </c>
      <c r="AC456" s="66" t="n"/>
      <c r="AD456" s="66" t="inlineStr">
        <is>
          <t>No</t>
        </is>
      </c>
      <c r="AE456" s="66" t="n"/>
      <c r="AF456" s="66" t="inlineStr">
        <is>
          <t>To be identified</t>
        </is>
      </c>
      <c r="AG456" s="66" t="inlineStr">
        <is>
          <t>Last appraisal in Oct 2025</t>
        </is>
      </c>
      <c r="AH456" s="66" t="inlineStr">
        <is>
          <t>Senior Analyst</t>
        </is>
      </c>
      <c r="AI456" s="66" t="inlineStr">
        <is>
          <t>No change</t>
        </is>
      </c>
      <c r="AJ456" s="66" t="inlineStr">
        <is>
          <t>XBRL taxonomy &amp; regulatory updates; domain/accounting refreshers; quality &amp; accuracy practices; tooling proficiency</t>
        </is>
      </c>
      <c r="AK456" s="66" t="inlineStr">
        <is>
          <t>Transition to leadership: people management &amp; delegation, mentoring/coaching, project ownership &amp; stakeholder management, prioritisation under ambiguity, presentation &amp; influence skills</t>
        </is>
      </c>
      <c r="AL456" s="66" t="n"/>
      <c r="AM456"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56" s="19" t="inlineStr">
        <is>
          <t>1. Complete Q1 taxonomy build/test tasks on schedule · &gt;=95% on-time.
2. Close assigned iFILE support tickets within SLA.
3. Finish Q1 Excel/Webform test cycles with defect leakage &lt;2%.</t>
        </is>
      </c>
      <c r="AO456" s="19" t="n"/>
      <c r="AP456" s="19" t="n"/>
      <c r="AQ456" s="19" t="inlineStr">
        <is>
          <t>IFSCA,GTA,Pre-sales,IRIS Buschat, IRIS Noah</t>
        </is>
      </c>
    </row>
    <row r="457" ht="80" customHeight="1">
      <c r="A457" s="117" t="inlineStr">
        <is>
          <t>◂ Back</t>
        </is>
      </c>
      <c r="B457" s="17" t="inlineStr">
        <is>
          <t>Mapped</t>
        </is>
      </c>
      <c r="C457" s="59" t="inlineStr">
        <is>
          <t>iFile</t>
        </is>
      </c>
      <c r="D457" s="17" t="inlineStr">
        <is>
          <t>IRIS1063</t>
        </is>
      </c>
      <c r="E457" s="17" t="inlineStr">
        <is>
          <t>Vishram Modak</t>
        </is>
      </c>
      <c r="F457" s="17" t="inlineStr">
        <is>
          <t>XBRL Consulting</t>
        </is>
      </c>
      <c r="G457" s="17" t="inlineStr">
        <is>
          <t>Senior consultant</t>
        </is>
      </c>
      <c r="H457" s="17" t="inlineStr">
        <is>
          <t>Employee</t>
        </is>
      </c>
      <c r="I457" s="17" t="inlineStr">
        <is>
          <t>Active</t>
        </is>
      </c>
      <c r="J457" s="118" t="n">
        <v>41008</v>
      </c>
      <c r="K457" s="17" t="inlineStr">
        <is>
          <t>Rahul Dhamne</t>
        </is>
      </c>
      <c r="L457" s="17" t="inlineStr">
        <is>
          <t>Remote- Outside Mumbai</t>
        </is>
      </c>
      <c r="M457" s="67" t="inlineStr">
        <is>
          <t>7 years, 8 months, 0 days</t>
        </is>
      </c>
      <c r="N457" s="68" t="inlineStr">
        <is>
          <t>14 years, 4 months, 16 days</t>
        </is>
      </c>
      <c r="O457" s="68" t="inlineStr">
        <is>
          <t>21 years, 10 months, 11 days</t>
        </is>
      </c>
      <c r="P457" s="68" t="inlineStr">
        <is>
          <t>CA</t>
        </is>
      </c>
      <c r="Q457" s="68" t="inlineStr">
        <is>
          <t>XBRL Domain</t>
        </is>
      </c>
      <c r="R457" s="82" t="n">
        <v>20</v>
      </c>
      <c r="S457" s="83" t="n"/>
      <c r="T457" s="83" t="n"/>
      <c r="U457" s="83" t="n"/>
      <c r="V457" s="83" t="n"/>
      <c r="W457" s="83" t="n"/>
      <c r="X457" s="83" t="inlineStr">
        <is>
          <t>Complexity &amp; Expertise: A3: Develops XBRL taxonomy sets, supports reporting tool, client clarifications and research; abstract wording → moved down 0.5
Autonomy &amp; Decision: A3: Decides taxonomy set, research and client interaction independently → moved down 0.5
Accountability &amp; Impact: A3: Taxonomy set and reporting tool serving regulator's purpose; project failure and reputation risk → moved down 0.5
Leadership &amp; Strategy: A1: Stakeholder coordination only; no guiding of others described → moved down 0.5</t>
        </is>
      </c>
      <c r="Y457" s="65" t="inlineStr">
        <is>
          <t>3 – Meets Expectations</t>
        </is>
      </c>
      <c r="Z457" s="66" t="n">
        <v>3</v>
      </c>
      <c r="AA457" s="66" t="inlineStr">
        <is>
          <t>Medium</t>
        </is>
      </c>
      <c r="AB457" s="66" t="inlineStr">
        <is>
          <t>Reliable Specialist</t>
        </is>
      </c>
      <c r="AC457" s="66" t="n"/>
      <c r="AD457" s="66" t="inlineStr">
        <is>
          <t>No</t>
        </is>
      </c>
      <c r="AE457" s="66" t="n"/>
      <c r="AF457" s="66" t="inlineStr">
        <is>
          <t>Separate successor for different project</t>
        </is>
      </c>
      <c r="AG457" s="66" t="inlineStr">
        <is>
          <t>Last appraisal in Oct 2025</t>
        </is>
      </c>
      <c r="AH457" s="66" t="inlineStr">
        <is>
          <t>Senior consultant</t>
        </is>
      </c>
      <c r="AI457" s="66" t="inlineStr">
        <is>
          <t>No change</t>
        </is>
      </c>
      <c r="AJ457" s="66" t="inlineStr">
        <is>
          <t>XBRL taxonomy &amp; regulatory updates; domain/accounting refreshers; quality &amp; accuracy practices; tooling proficiency</t>
        </is>
      </c>
      <c r="AK457" s="66" t="inlineStr">
        <is>
          <t>Transition to leadership: people management &amp; delegation, mentoring/coaching, project ownership &amp; stakeholder management, prioritisation under ambiguity, presentation &amp; influence skills</t>
        </is>
      </c>
      <c r="AL457" s="66" t="n"/>
      <c r="AM457"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57"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57" s="19" t="n"/>
      <c r="AP457" s="19" t="n"/>
      <c r="AQ457" s="19" t="inlineStr">
        <is>
          <t>IRIS Instant - MBRS</t>
        </is>
      </c>
    </row>
    <row r="458" ht="80" customHeight="1">
      <c r="A458" s="117" t="inlineStr">
        <is>
          <t>◂ Back</t>
        </is>
      </c>
      <c r="B458" s="17" t="inlineStr">
        <is>
          <t>Mapped</t>
        </is>
      </c>
      <c r="C458" s="59" t="inlineStr">
        <is>
          <t>iFile</t>
        </is>
      </c>
      <c r="D458" s="17" t="inlineStr">
        <is>
          <t>IRIS0557</t>
        </is>
      </c>
      <c r="E458" s="17" t="inlineStr">
        <is>
          <t>Shrinidhi Shetty</t>
        </is>
      </c>
      <c r="F458" s="17" t="inlineStr">
        <is>
          <t>XBRL Consulting</t>
        </is>
      </c>
      <c r="G458" s="17" t="inlineStr">
        <is>
          <t>Consultant</t>
        </is>
      </c>
      <c r="H458" s="17" t="inlineStr">
        <is>
          <t>Employee</t>
        </is>
      </c>
      <c r="I458" s="17" t="inlineStr">
        <is>
          <t>Active</t>
        </is>
      </c>
      <c r="J458" s="118" t="n">
        <v>40511</v>
      </c>
      <c r="K458" s="17" t="inlineStr">
        <is>
          <t>Rahul Dhamne</t>
        </is>
      </c>
      <c r="L458" s="17" t="inlineStr">
        <is>
          <t>Remote - Mumbai</t>
        </is>
      </c>
      <c r="M458" s="67" t="inlineStr">
        <is>
          <t>0 years, 0 months, 0 days</t>
        </is>
      </c>
      <c r="N458" s="68" t="inlineStr">
        <is>
          <t>15 years, 8 months, 27 days</t>
        </is>
      </c>
      <c r="O458" s="68" t="inlineStr">
        <is>
          <t>15 years, 6 months, 22 days</t>
        </is>
      </c>
      <c r="P458" s="68" t="inlineStr">
        <is>
          <t>CA</t>
        </is>
      </c>
      <c r="Q458" s="68" t="inlineStr">
        <is>
          <t>XBRL Domain</t>
        </is>
      </c>
      <c r="R458" s="82" t="n">
        <v>20</v>
      </c>
      <c r="S458" s="83" t="n"/>
      <c r="T458" s="83" t="n"/>
      <c r="U458" s="83" t="n"/>
      <c r="V458" s="83" t="n"/>
      <c r="W458" s="83" t="n"/>
      <c r="X458" s="83" t="inlineStr">
        <is>
          <t>Complexity &amp; Expertise: B1: XBRL SME: analyses spec updates, builds taxonomies and SRS, supports Bushchat formulas, builds automation tools → moved up 0.5
Autonomy &amp; Decision: A3: Decides XBRL spec analysis and updates; judges when to ask rather than guess → matches the start
Accountability &amp; Impact: A3: XBRL taxonomy for regulators; errors delay other teams and can trigger contract penalties → matches the start
Leadership &amp; Strategy: A3: Training peers is a listed responsibility → moved up 0.5</t>
        </is>
      </c>
      <c r="Y458" s="65" t="inlineStr">
        <is>
          <t>2 – Needs improvement</t>
        </is>
      </c>
      <c r="Z458" s="66" t="n">
        <v>3</v>
      </c>
      <c r="AA458" s="66" t="inlineStr">
        <is>
          <t>Low</t>
        </is>
      </c>
      <c r="AB458" s="66" t="inlineStr">
        <is>
          <t>Misplaced Talent / Enigma</t>
        </is>
      </c>
      <c r="AC458" s="66" t="n"/>
      <c r="AD458" s="66" t="inlineStr">
        <is>
          <t>No</t>
        </is>
      </c>
      <c r="AE458" s="66" t="n"/>
      <c r="AF458" s="66" t="inlineStr">
        <is>
          <t>To be identified</t>
        </is>
      </c>
      <c r="AG458" s="66" t="inlineStr">
        <is>
          <t>Last appraisal in Oct 2025</t>
        </is>
      </c>
      <c r="AH458" s="66" t="inlineStr">
        <is>
          <t>Consultant</t>
        </is>
      </c>
      <c r="AI458" s="66" t="inlineStr">
        <is>
          <t>No change</t>
        </is>
      </c>
      <c r="AJ458" s="66" t="inlineStr">
        <is>
          <t>XBRL taxonomy &amp; regulatory updates; domain/accounting refreshers; quality &amp; accuracy practices; tooling proficiency</t>
        </is>
      </c>
      <c r="AK458" s="66" t="inlineStr">
        <is>
          <t>Transition to leadership: people management &amp; delegation, mentoring/coaching, project ownership &amp; stakeholder management, prioritisation under ambiguity, presentation &amp; influence skills</t>
        </is>
      </c>
      <c r="AL458" s="66" t="n"/>
      <c r="AM458"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58"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58" s="19" t="n"/>
      <c r="AP458" s="19" t="n"/>
      <c r="AQ458" s="19" t="inlineStr">
        <is>
          <t>QFCRA</t>
        </is>
      </c>
    </row>
    <row r="459" ht="80" customHeight="1">
      <c r="A459" s="117" t="inlineStr">
        <is>
          <t>◂ Back</t>
        </is>
      </c>
      <c r="B459" s="17" t="inlineStr">
        <is>
          <t>Mapped</t>
        </is>
      </c>
      <c r="C459" s="59" t="inlineStr">
        <is>
          <t>iFile</t>
        </is>
      </c>
      <c r="D459" s="17" t="inlineStr">
        <is>
          <t>IRIS2045</t>
        </is>
      </c>
      <c r="E459" s="17" t="inlineStr">
        <is>
          <t>Bhagyashree Kamble</t>
        </is>
      </c>
      <c r="F459" s="17" t="inlineStr">
        <is>
          <t>XBRL Consulting</t>
        </is>
      </c>
      <c r="G459" s="17" t="inlineStr">
        <is>
          <t>Analyst</t>
        </is>
      </c>
      <c r="H459" s="17" t="inlineStr">
        <is>
          <t>Employee</t>
        </is>
      </c>
      <c r="I459" s="17" t="inlineStr">
        <is>
          <t>Active</t>
        </is>
      </c>
      <c r="J459" s="118" t="n">
        <v>44763</v>
      </c>
      <c r="K459" s="17" t="inlineStr">
        <is>
          <t>Rahul Dhamne</t>
        </is>
      </c>
      <c r="L459" s="17" t="inlineStr">
        <is>
          <t>Remote - Mumbai</t>
        </is>
      </c>
      <c r="M459" s="67" t="inlineStr">
        <is>
          <t>1 years, 4 months, 0 days</t>
        </is>
      </c>
      <c r="N459" s="68" t="inlineStr">
        <is>
          <t>4 years, 1 months, 4 days</t>
        </is>
      </c>
      <c r="O459" s="68" t="inlineStr">
        <is>
          <t>5 years, 2 months, 30 days</t>
        </is>
      </c>
      <c r="P459" s="68" t="inlineStr">
        <is>
          <t>B.Com</t>
        </is>
      </c>
      <c r="Q459" s="68" t="inlineStr">
        <is>
          <t>XBRL Domain</t>
        </is>
      </c>
      <c r="R459" s="82" t="n">
        <v>20</v>
      </c>
      <c r="S459" s="83" t="n"/>
      <c r="T459" s="83" t="n"/>
      <c r="U459" s="83" t="n"/>
      <c r="V459" s="83" t="n"/>
      <c r="W459" s="83" t="n"/>
      <c r="X459" s="83" t="inlineStr">
        <is>
          <t>Complexity &amp; Expertise: A3: Taxonomy development and validation-rule development, mapping client data to XBRL standards → moved up 0.5
Autonomy &amp; Decision: A2: Only creating validations named → matches the start
Accountability &amp; Impact: A2: Validation rules and client support for taxonomy → matches the start
Leadership &amp; Strategy: A1: None described → matches the start</t>
        </is>
      </c>
      <c r="Y459" s="65" t="inlineStr">
        <is>
          <t>3 – Meets Expectations</t>
        </is>
      </c>
      <c r="Z459" s="66" t="n">
        <v>2</v>
      </c>
      <c r="AA459" s="66" t="inlineStr">
        <is>
          <t>Medium</t>
        </is>
      </c>
      <c r="AB459" s="66" t="inlineStr">
        <is>
          <t>Reliable Specialist</t>
        </is>
      </c>
      <c r="AC459" s="66" t="n"/>
      <c r="AD459" s="66" t="inlineStr">
        <is>
          <t>No</t>
        </is>
      </c>
      <c r="AE459" s="66" t="n"/>
      <c r="AF459" s="66" t="inlineStr">
        <is>
          <t>To be identified</t>
        </is>
      </c>
      <c r="AG459" s="66" t="inlineStr">
        <is>
          <t>Last appraisal in Oct 2025</t>
        </is>
      </c>
      <c r="AH459" s="66" t="inlineStr">
        <is>
          <t>Analyst</t>
        </is>
      </c>
      <c r="AI459" s="66" t="inlineStr">
        <is>
          <t>No change</t>
        </is>
      </c>
      <c r="AJ459" s="66" t="inlineStr">
        <is>
          <t>XBRL taxonomy &amp; regulatory updates; domain/accounting refreshers; quality &amp; accuracy practices; tooling proficiency</t>
        </is>
      </c>
      <c r="AK459" s="66" t="inlineStr">
        <is>
          <t>Transition to leadership: people management &amp; delegation, mentoring/coaching, project ownership &amp; stakeholder management, prioritisation under ambiguity, presentation &amp; influence skills</t>
        </is>
      </c>
      <c r="AL459" s="66" t="n"/>
      <c r="AM459"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59" s="19" t="inlineStr">
        <is>
          <t>1. Complete Q1 taxonomy build/test tasks on schedule · &gt;=95% on-time.
2. Close assigned iFILE support tickets within SLA.
3. Finish Q1 Excel/Webform test cycles with defect leakage &lt;2%.</t>
        </is>
      </c>
      <c r="AO459" s="19" t="n"/>
      <c r="AP459" s="19" t="n"/>
      <c r="AQ459" s="19" t="n"/>
    </row>
    <row r="460" ht="80" customHeight="1">
      <c r="A460" s="117" t="inlineStr">
        <is>
          <t>◂ Back</t>
        </is>
      </c>
      <c r="B460" s="17" t="inlineStr">
        <is>
          <t>Mapped</t>
        </is>
      </c>
      <c r="C460" s="59" t="inlineStr">
        <is>
          <t>iFile</t>
        </is>
      </c>
      <c r="D460" s="17" t="inlineStr">
        <is>
          <t>IRIS0617</t>
        </is>
      </c>
      <c r="E460" s="17" t="inlineStr">
        <is>
          <t>Bhakti Gosavi</t>
        </is>
      </c>
      <c r="F460" s="17" t="inlineStr">
        <is>
          <t>XBRL Consulting</t>
        </is>
      </c>
      <c r="G460" s="17" t="inlineStr">
        <is>
          <t>Analyst</t>
        </is>
      </c>
      <c r="H460" s="17" t="inlineStr">
        <is>
          <t>Employee</t>
        </is>
      </c>
      <c r="I460" s="17" t="inlineStr">
        <is>
          <t>Active</t>
        </is>
      </c>
      <c r="J460" s="118" t="n">
        <v>40665</v>
      </c>
      <c r="K460" s="17" t="inlineStr">
        <is>
          <t>Rahul Dhamne</t>
        </is>
      </c>
      <c r="L460" s="17" t="inlineStr">
        <is>
          <t>Work From Office - Turbhe</t>
        </is>
      </c>
      <c r="M460" s="67" t="inlineStr">
        <is>
          <t>0 years, 0 months, 0 days</t>
        </is>
      </c>
      <c r="N460" s="68" t="inlineStr">
        <is>
          <t>15 years, 3 months, 23 days</t>
        </is>
      </c>
      <c r="O460" s="68" t="inlineStr">
        <is>
          <t>15 years, 1 months, 18 days</t>
        </is>
      </c>
      <c r="P460" s="68" t="inlineStr">
        <is>
          <t>M.Com</t>
        </is>
      </c>
      <c r="Q460" s="68" t="inlineStr">
        <is>
          <t>XBRL Domain</t>
        </is>
      </c>
      <c r="R460" s="82" t="n">
        <v>20</v>
      </c>
      <c r="S460" s="83" t="n"/>
      <c r="T460" s="83" t="n"/>
      <c r="U460" s="83" t="n"/>
      <c r="V460" s="83" t="n"/>
      <c r="W460" s="83" t="n"/>
      <c r="X460" s="83" t="inlineStr">
        <is>
          <t>Complexity &amp; Expertise: A2: Formula creation and testing, instance creation, tool testing; routine taxonomy tasks, tersely described → matches the start
Autonomy &amp; Decision: A2: Only independent decision named is formula testing → matches the start
Accountability &amp; Impact: A2: Accountable for own formula creation and testing; consequence is rework → matches the start
Leadership &amp; Strategy: A1: No guiding or leading of others described → matches the start</t>
        </is>
      </c>
      <c r="Y460" s="65" t="inlineStr">
        <is>
          <t>3 – Meets Expectations</t>
        </is>
      </c>
      <c r="Z460" s="66" t="n">
        <v>2</v>
      </c>
      <c r="AA460" s="66" t="inlineStr">
        <is>
          <t>Medium</t>
        </is>
      </c>
      <c r="AB460" s="66" t="inlineStr">
        <is>
          <t>Reliable Specialist</t>
        </is>
      </c>
      <c r="AC460" s="66" t="n"/>
      <c r="AD460" s="66" t="inlineStr">
        <is>
          <t>No</t>
        </is>
      </c>
      <c r="AE460" s="66" t="n"/>
      <c r="AF460" s="66" t="inlineStr">
        <is>
          <t>To be identified</t>
        </is>
      </c>
      <c r="AG460" s="66" t="inlineStr">
        <is>
          <t>Last appraisal in Oct 2025</t>
        </is>
      </c>
      <c r="AH460" s="66" t="inlineStr">
        <is>
          <t>Analyst</t>
        </is>
      </c>
      <c r="AI460" s="66" t="inlineStr">
        <is>
          <t>No change</t>
        </is>
      </c>
      <c r="AJ460" s="66" t="inlineStr">
        <is>
          <t>XBRL taxonomy &amp; regulatory updates; domain/accounting refreshers; quality &amp; accuracy practices; tooling proficiency</t>
        </is>
      </c>
      <c r="AK460" s="66" t="inlineStr">
        <is>
          <t>Transition to leadership: people management &amp; delegation, mentoring/coaching, project ownership &amp; stakeholder management, prioritisation under ambiguity, presentation &amp; influence skills</t>
        </is>
      </c>
      <c r="AL460" s="66" t="n"/>
      <c r="AM460"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60" s="19" t="inlineStr">
        <is>
          <t>1. Complete Q1 taxonomy build/test tasks on schedule · &gt;=95% on-time.
2. Close assigned iFILE support tickets within SLA.
3. Finish Q1 Excel/Webform test cycles with defect leakage &lt;2%.</t>
        </is>
      </c>
      <c r="AO460" s="19" t="n"/>
      <c r="AP460" s="19" t="n"/>
      <c r="AQ460" s="19" t="n"/>
    </row>
    <row r="461" ht="80" customHeight="1">
      <c r="A461" s="117" t="inlineStr">
        <is>
          <t>◂ Back</t>
        </is>
      </c>
      <c r="B461" s="17" t="inlineStr">
        <is>
          <t>Mapped</t>
        </is>
      </c>
      <c r="C461" s="59" t="inlineStr">
        <is>
          <t>iFile</t>
        </is>
      </c>
      <c r="D461" s="17" t="inlineStr">
        <is>
          <t>IRIS0049</t>
        </is>
      </c>
      <c r="E461" s="17" t="inlineStr">
        <is>
          <t>Kalyani Sunil Nagap</t>
        </is>
      </c>
      <c r="F461" s="17" t="inlineStr">
        <is>
          <t>XBRL Consulting</t>
        </is>
      </c>
      <c r="G461" s="17" t="inlineStr">
        <is>
          <t>Senior Analyst</t>
        </is>
      </c>
      <c r="H461" s="17" t="inlineStr">
        <is>
          <t>Employee</t>
        </is>
      </c>
      <c r="I461" s="17" t="inlineStr">
        <is>
          <t>Active</t>
        </is>
      </c>
      <c r="J461" s="118" t="n">
        <v>39002</v>
      </c>
      <c r="K461" s="17" t="inlineStr">
        <is>
          <t>Rahul Dhamne</t>
        </is>
      </c>
      <c r="L461" s="17" t="inlineStr">
        <is>
          <t>Work From Office - Turbhe</t>
        </is>
      </c>
      <c r="M461" s="67" t="inlineStr">
        <is>
          <t>0 years, 0 months, 0 days</t>
        </is>
      </c>
      <c r="N461" s="68" t="inlineStr">
        <is>
          <t>19 years, 10 months, 13 days</t>
        </is>
      </c>
      <c r="O461" s="68" t="inlineStr">
        <is>
          <t>19 years, 8 months, 8 days</t>
        </is>
      </c>
      <c r="P461" s="68" t="inlineStr">
        <is>
          <t>B.Com</t>
        </is>
      </c>
      <c r="Q461" s="68" t="inlineStr">
        <is>
          <t>XBRL Domain</t>
        </is>
      </c>
      <c r="R461" s="82" t="n">
        <v>20</v>
      </c>
      <c r="S461" s="83" t="n"/>
      <c r="T461" s="83" t="n"/>
      <c r="U461" s="83" t="n"/>
      <c r="V461" s="83" t="n"/>
      <c r="W461" s="83" t="n"/>
      <c r="X461" s="83" t="inlineStr">
        <is>
          <t>Complexity &amp; Expertise: A3: Develops and maintains taxonomies, templates and validation rules; analyses issues and change-request impacts → matches the start
Autonomy &amp; Decision: A2: Decides appropriate testing for changes → moved down 0.5
Accountability &amp; Impact: A3: Change requests implemented and client issues resolved within agreed timelines → matches the start
Leadership &amp; Strategy: A1: None described → moved down 0.5</t>
        </is>
      </c>
      <c r="Y461" s="65" t="inlineStr">
        <is>
          <t>3 – Meets Expectations</t>
        </is>
      </c>
      <c r="Z461" s="66" t="n">
        <v>3</v>
      </c>
      <c r="AA461" s="66" t="inlineStr">
        <is>
          <t>Low</t>
        </is>
      </c>
      <c r="AB461" s="66" t="inlineStr">
        <is>
          <t>Reliable Specialist</t>
        </is>
      </c>
      <c r="AC461" s="66" t="n"/>
      <c r="AD461" s="66" t="inlineStr">
        <is>
          <t>No</t>
        </is>
      </c>
      <c r="AE461" s="66" t="n"/>
      <c r="AF461" s="66" t="inlineStr">
        <is>
          <t>To be identified</t>
        </is>
      </c>
      <c r="AG461" s="66" t="inlineStr">
        <is>
          <t>Last appraisal in Oct 2025</t>
        </is>
      </c>
      <c r="AH461" s="66" t="inlineStr">
        <is>
          <t>Senior Analyst</t>
        </is>
      </c>
      <c r="AI461" s="66" t="inlineStr">
        <is>
          <t>No change</t>
        </is>
      </c>
      <c r="AJ461" s="66" t="inlineStr">
        <is>
          <t>XBRL taxonomy &amp; regulatory updates; domain/accounting refreshers; quality &amp; accuracy practices; tooling proficiency</t>
        </is>
      </c>
      <c r="AK461" s="66" t="inlineStr">
        <is>
          <t>Transition to leadership: people management &amp; delegation, mentoring/coaching, project ownership &amp; stakeholder management, prioritisation under ambiguity, presentation &amp; influence skills</t>
        </is>
      </c>
      <c r="AL461" s="66" t="n"/>
      <c r="AM461"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61" s="19" t="inlineStr">
        <is>
          <t>1. Complete Q1 taxonomy build/test tasks on schedule · &gt;=95% on-time.
2. Close assigned iFILE support tickets within SLA.
3. Finish Q1 Excel/Webform test cycles with defect leakage &lt;2%.</t>
        </is>
      </c>
      <c r="AO461" s="19" t="n"/>
      <c r="AP461" s="19" t="n"/>
      <c r="AQ461" s="19" t="n"/>
    </row>
    <row r="462" ht="80" customHeight="1">
      <c r="A462" s="117" t="inlineStr">
        <is>
          <t>◂ Back</t>
        </is>
      </c>
      <c r="B462" s="17" t="inlineStr">
        <is>
          <t>Mapped</t>
        </is>
      </c>
      <c r="C462" s="59" t="inlineStr">
        <is>
          <t>iFile</t>
        </is>
      </c>
      <c r="D462" s="17" t="inlineStr">
        <is>
          <t>IRIS1248</t>
        </is>
      </c>
      <c r="E462" s="17" t="inlineStr">
        <is>
          <t>Neha Periwal</t>
        </is>
      </c>
      <c r="F462" s="17" t="inlineStr">
        <is>
          <t>XBRL Consulting</t>
        </is>
      </c>
      <c r="G462" s="17" t="inlineStr">
        <is>
          <t>Consultant</t>
        </is>
      </c>
      <c r="H462" s="17" t="inlineStr">
        <is>
          <t>Employee</t>
        </is>
      </c>
      <c r="I462" s="17" t="inlineStr">
        <is>
          <t>Active</t>
        </is>
      </c>
      <c r="J462" s="118" t="n">
        <v>41134</v>
      </c>
      <c r="K462" s="17" t="inlineStr">
        <is>
          <t>Rahul Dhamne</t>
        </is>
      </c>
      <c r="L462" s="17" t="inlineStr">
        <is>
          <t>Remote- Outside Mumbai</t>
        </is>
      </c>
      <c r="M462" s="67" t="inlineStr">
        <is>
          <t>3 years, 5 months, 0 days</t>
        </is>
      </c>
      <c r="N462" s="68" t="inlineStr">
        <is>
          <t>14 years, 0 months, 12 days</t>
        </is>
      </c>
      <c r="O462" s="68" t="inlineStr">
        <is>
          <t>17 years, 3 months, 7 days</t>
        </is>
      </c>
      <c r="P462" s="68" t="inlineStr">
        <is>
          <t>CA</t>
        </is>
      </c>
      <c r="Q462" s="68" t="inlineStr">
        <is>
          <t>XBRL Domain</t>
        </is>
      </c>
      <c r="R462" s="82" t="n">
        <v>20</v>
      </c>
      <c r="S462" s="83" t="n"/>
      <c r="T462" s="83" t="n"/>
      <c r="U462" s="83" t="n"/>
      <c r="V462" s="83" t="n"/>
      <c r="W462" s="83" t="n"/>
      <c r="X462" s="83" t="inlineStr">
        <is>
          <t>Complexity &amp; Expertise: A3: Taxonomy creation, analysis modelling, business rules, client management; takes calls when scenarios differ → matches the start
Autonomy &amp; Decision: A2: Decides only 'team interaction'; occasional calls on unusual scenarios → moved down 0.5
Accountability &amp; Impact: A2: Accountable for 'anything taxonomy related'; consequence is rework and management mails → moved down 0.5
Leadership &amp; Strategy: A1: Team work and coordination mentioned generically; no guiding of others → moved down 0.5</t>
        </is>
      </c>
      <c r="Y462" s="65" t="inlineStr">
        <is>
          <t>2 – Needs improvement</t>
        </is>
      </c>
      <c r="Z462" s="66" t="n">
        <v>3</v>
      </c>
      <c r="AA462" s="66" t="inlineStr">
        <is>
          <t>Low</t>
        </is>
      </c>
      <c r="AB462" s="66" t="inlineStr">
        <is>
          <t>Reliable Specialist</t>
        </is>
      </c>
      <c r="AC462" s="66" t="n"/>
      <c r="AD462" s="66" t="inlineStr">
        <is>
          <t>No</t>
        </is>
      </c>
      <c r="AE462" s="66" t="n"/>
      <c r="AF462" s="66" t="inlineStr">
        <is>
          <t>To be identified</t>
        </is>
      </c>
      <c r="AG462" s="66" t="inlineStr">
        <is>
          <t>Last appraisal in Oct 2025</t>
        </is>
      </c>
      <c r="AH462" s="66" t="inlineStr">
        <is>
          <t>Consultant</t>
        </is>
      </c>
      <c r="AI462" s="66" t="inlineStr">
        <is>
          <t>No change</t>
        </is>
      </c>
      <c r="AJ462" s="66" t="inlineStr">
        <is>
          <t>XBRL taxonomy &amp; regulatory updates; domain/accounting refreshers; quality &amp; accuracy practices; tooling proficiency</t>
        </is>
      </c>
      <c r="AK462" s="66" t="inlineStr">
        <is>
          <t>Transition to leadership: people management &amp; delegation, mentoring/coaching, project ownership &amp; stakeholder management, prioritisation under ambiguity, presentation &amp; influence skills</t>
        </is>
      </c>
      <c r="AL462" s="66" t="n"/>
      <c r="AM462"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62"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62" s="19" t="n"/>
      <c r="AP462" s="19" t="n"/>
      <c r="AQ462" s="19" t="n"/>
    </row>
    <row r="463" ht="80" customHeight="1">
      <c r="A463" s="117" t="inlineStr">
        <is>
          <t>◂ Back</t>
        </is>
      </c>
      <c r="B463" s="17" t="inlineStr">
        <is>
          <t>Mapped</t>
        </is>
      </c>
      <c r="C463" s="59" t="inlineStr">
        <is>
          <t>iFile</t>
        </is>
      </c>
      <c r="D463" s="17" t="inlineStr">
        <is>
          <t>IRIS2364</t>
        </is>
      </c>
      <c r="E463" s="17" t="inlineStr">
        <is>
          <t>Srikant Mishra</t>
        </is>
      </c>
      <c r="F463" s="17" t="inlineStr">
        <is>
          <t>Technology</t>
        </is>
      </c>
      <c r="G463" s="17" t="inlineStr">
        <is>
          <t>Business Analyst</t>
        </is>
      </c>
      <c r="H463" s="17" t="inlineStr">
        <is>
          <t>Employee</t>
        </is>
      </c>
      <c r="I463" s="17" t="inlineStr">
        <is>
          <t>Active</t>
        </is>
      </c>
      <c r="J463" s="118" t="n">
        <v>45754</v>
      </c>
      <c r="K463" s="17" t="inlineStr">
        <is>
          <t>Rahul Dhamne</t>
        </is>
      </c>
      <c r="L463" s="17" t="inlineStr">
        <is>
          <t>Hybrid</t>
        </is>
      </c>
      <c r="M463" s="67" t="inlineStr">
        <is>
          <t>2 years, 11 months, 0 days</t>
        </is>
      </c>
      <c r="N463" s="68" t="inlineStr">
        <is>
          <t>1 years, 4 months, 18 days</t>
        </is>
      </c>
      <c r="O463" s="68" t="inlineStr">
        <is>
          <t>4 years, 1 months, 13 days</t>
        </is>
      </c>
      <c r="P463" s="68" t="inlineStr">
        <is>
          <t>B.Tech</t>
        </is>
      </c>
      <c r="Q463" s="68" t="inlineStr">
        <is>
          <t>Business Analysis</t>
        </is>
      </c>
      <c r="R463" s="82" t="n">
        <v>20</v>
      </c>
      <c r="S463" s="83" t="n"/>
      <c r="T463" s="83" t="n"/>
      <c r="U463" s="83" t="n"/>
      <c r="V463" s="83" t="n"/>
      <c r="W463" s="83" t="n"/>
      <c r="X463" s="83" t="inlineStr">
        <is>
          <t>Complexity &amp; Expertise: B1: Builds AI product prototypes, workflows, POCs across INSTANT · MBRS, ACRA mandates, Fit and Proper, RegAI → moved up 0.5
Autonomy &amp; Decision: A3: Decides workflow optimisation and prioritises what is important currently → matches the start
Accountability &amp; Impact: A3: Accountable for production bugs; missed work delays a feature timeline → moved down 0.5
Leadership &amp; Strategy: A3: 2 direct reports; manager note: day-to-day functional guidance to 2 developers → moved down 0.5</t>
        </is>
      </c>
      <c r="Y463" s="65" t="n">
        <v>4</v>
      </c>
      <c r="Z463" s="66" t="n">
        <v>4</v>
      </c>
      <c r="AA463" s="66" t="inlineStr">
        <is>
          <t>High</t>
        </is>
      </c>
      <c r="AB463" s="66" t="inlineStr">
        <is>
          <t>Future Leader</t>
        </is>
      </c>
      <c r="AC463" s="66" t="inlineStr">
        <is>
          <t>Y</t>
        </is>
      </c>
      <c r="AD463" s="66" t="inlineStr">
        <is>
          <t>Y</t>
        </is>
      </c>
      <c r="AE463" s="66" t="inlineStr">
        <is>
          <t>Y</t>
        </is>
      </c>
      <c r="AF463" s="66" t="inlineStr">
        <is>
          <t>No successor formally identified</t>
        </is>
      </c>
      <c r="AG463" s="119" t="n">
        <v>45931</v>
      </c>
      <c r="AH463" s="66" t="inlineStr">
        <is>
          <t>Business Analyst</t>
        </is>
      </c>
      <c r="AI463" s="66" t="inlineStr">
        <is>
          <t>Yes — can be considered so the title matches actual accountability.</t>
        </is>
      </c>
      <c r="AJ463" s="66" t="inlineStr">
        <is>
          <t>Advanced requirement engineering &amp; stakeholder/vendor management; RegTech/XBRL/AI domain depth; workload &amp; delegation planning for a small team</t>
        </is>
      </c>
      <c r="AK463" s="66" t="inlineStr">
        <is>
          <t>People management fundamentals, performance coaching &amp; delegation, formal team-lead onboarding, cross-team stakeholder management</t>
        </is>
      </c>
      <c r="AL463" s="66" t="n"/>
      <c r="AM463" s="18"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AN463" s="19" t="inlineStr">
        <is>
          <t>Q1: Deliver own BA workstreams to &gt;=95% quality &amp; timeliness
Q1: Establish a regular guidance/review cadence with the 2 engineers he leads
Q1: Resolve pod escalations within SLA
Q1: Provide first monthly pod workload/performance update to Jailesh</t>
        </is>
      </c>
      <c r="AO463" s="19"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AP463" s="19" t="n"/>
      <c r="AQ463" s="19" t="n"/>
    </row>
    <row r="464" ht="80" customHeight="1">
      <c r="A464" s="117" t="inlineStr">
        <is>
          <t>◂ Back</t>
        </is>
      </c>
      <c r="B464" s="17" t="inlineStr">
        <is>
          <t>Mapped</t>
        </is>
      </c>
      <c r="C464" s="59" t="inlineStr">
        <is>
          <t>iFile</t>
        </is>
      </c>
      <c r="D464" s="17" t="inlineStr">
        <is>
          <t>IRIS2528</t>
        </is>
      </c>
      <c r="E464" s="17" t="inlineStr">
        <is>
          <t>Ghanshyam L Desale</t>
        </is>
      </c>
      <c r="F464" s="17" t="inlineStr">
        <is>
          <t>Technology</t>
        </is>
      </c>
      <c r="G464" s="17" t="inlineStr">
        <is>
          <t>Software Engineer</t>
        </is>
      </c>
      <c r="H464" s="17" t="inlineStr">
        <is>
          <t>Employee</t>
        </is>
      </c>
      <c r="I464" s="17" t="inlineStr">
        <is>
          <t>Active</t>
        </is>
      </c>
      <c r="J464" s="118" t="n">
        <v>46146</v>
      </c>
      <c r="K464" s="17" t="inlineStr">
        <is>
          <t>Srikant Mishra</t>
        </is>
      </c>
      <c r="L464" s="17" t="inlineStr">
        <is>
          <t>Work From Office - Turbhe</t>
        </is>
      </c>
      <c r="M464" s="67" t="inlineStr">
        <is>
          <t>3 years, 5 months, 0 days</t>
        </is>
      </c>
      <c r="N464" s="68" t="inlineStr">
        <is>
          <t>0 years, 3 months, 21 days</t>
        </is>
      </c>
      <c r="O464" s="68" t="inlineStr">
        <is>
          <t>3 years, 6 months, 16 days</t>
        </is>
      </c>
      <c r="P464" s="68" t="inlineStr">
        <is>
          <t>B.E</t>
        </is>
      </c>
      <c r="Q464" s="68" t="inlineStr">
        <is>
          <t>Angular</t>
        </is>
      </c>
      <c r="R464" s="82" t="n">
        <v>20</v>
      </c>
      <c r="S464" s="83" t="n"/>
      <c r="T464" s="83" t="n"/>
      <c r="U464" s="83" t="n"/>
      <c r="V464" s="83" t="n"/>
      <c r="W464" s="83" t="n"/>
      <c r="X464" s="83" t="inlineStr">
        <is>
          <t>Complexity &amp; Expertise: A3: Full-stack feature development on AI-driven SaaS products, with code review, performance work and deployments → moved up 0.5
Autonomy &amp; Decision: A2: Only independent decision cited is performance optimisation; works on assigned modules and sprint stories → matches the start
Accountability &amp; Impact: A3: Accountable for feature development, product performance and deployments of what he builds → moved up 0.5
Leadership &amp; Strategy: A2: Takes part in code and design reviews; no guiding or leading described → moved up 0.5</t>
        </is>
      </c>
      <c r="Y464" s="65" t="n">
        <v>3</v>
      </c>
      <c r="Z464" s="66" t="n">
        <v>3</v>
      </c>
      <c r="AA464" s="66" t="inlineStr">
        <is>
          <t>Medium</t>
        </is>
      </c>
      <c r="AB464" s="66" t="inlineStr">
        <is>
          <t>Core Contributor</t>
        </is>
      </c>
      <c r="AC464" s="66" t="inlineStr">
        <is>
          <t>N</t>
        </is>
      </c>
      <c r="AD464" s="66" t="inlineStr">
        <is>
          <t>N</t>
        </is>
      </c>
      <c r="AE464" s="66" t="inlineStr">
        <is>
          <t>N</t>
        </is>
      </c>
      <c r="AF464" s="66" t="n"/>
      <c r="AG464" s="66" t="n"/>
      <c r="AH464" s="66" t="inlineStr">
        <is>
          <t>Software Engineer</t>
        </is>
      </c>
      <c r="AI464" s="66" t="inlineStr">
        <is>
          <t>No – designation matches role; too early for a structural view.</t>
        </is>
      </c>
      <c r="AJ464" s="66" t="inlineStr">
        <is>
          <t>Advanced Angular/TypeScript; component architecture &amp; state management; code quality &amp; testing practices; secure coding</t>
        </is>
      </c>
      <c r="AK464" s="66" t="n"/>
      <c r="AL464" s="66" t="n"/>
      <c r="AM464" s="18"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AN464" s="19" t="inlineStr">
        <is>
          <t>Q1: Complete structured onboarding within first 90 days
Q1: Deliver first assigned sprint stories with guided support
Q1: Maintain code quality gate adherence on owned components
Q1: Zero critical/high defects on owned code</t>
        </is>
      </c>
      <c r="AO464" s="19"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AP464" s="19" t="n"/>
      <c r="AQ464" s="19" t="inlineStr">
        <is>
          <t>New joiner - Might need discussion with her reporting manager</t>
        </is>
      </c>
    </row>
    <row r="465" ht="80" customHeight="1">
      <c r="A465" s="117" t="inlineStr">
        <is>
          <t>◂ Back</t>
        </is>
      </c>
      <c r="B465" s="17" t="inlineStr">
        <is>
          <t>Mapped</t>
        </is>
      </c>
      <c r="C465" s="59" t="inlineStr">
        <is>
          <t>iFile</t>
        </is>
      </c>
      <c r="D465" s="17" t="inlineStr">
        <is>
          <t>IRIS2424</t>
        </is>
      </c>
      <c r="E465" s="17" t="inlineStr">
        <is>
          <t>Saurabh Padalkar</t>
        </is>
      </c>
      <c r="F465" s="17" t="inlineStr">
        <is>
          <t>Technology</t>
        </is>
      </c>
      <c r="G465" s="17" t="inlineStr">
        <is>
          <t>Software Engineer</t>
        </is>
      </c>
      <c r="H465" s="17" t="inlineStr">
        <is>
          <t>Employee</t>
        </is>
      </c>
      <c r="I465" s="17" t="inlineStr">
        <is>
          <t>Active</t>
        </is>
      </c>
      <c r="J465" s="118" t="n">
        <v>45894</v>
      </c>
      <c r="K465" s="17" t="inlineStr">
        <is>
          <t>Srikant Mishra</t>
        </is>
      </c>
      <c r="L465" s="17" t="inlineStr">
        <is>
          <t>Work From Office - Turbhe</t>
        </is>
      </c>
      <c r="M465" s="67" t="inlineStr">
        <is>
          <t>3 years, 0 months, 0 days</t>
        </is>
      </c>
      <c r="N465" s="68" t="inlineStr">
        <is>
          <t>1 years, 0 months, 0 days</t>
        </is>
      </c>
      <c r="O465" s="68" t="inlineStr">
        <is>
          <t>3 years, 9 months, 26 days</t>
        </is>
      </c>
      <c r="P465" s="68" t="inlineStr">
        <is>
          <t>B.E</t>
        </is>
      </c>
      <c r="Q465" s="68" t="inlineStr">
        <is>
          <t>Python</t>
        </is>
      </c>
      <c r="R465" s="82" t="n">
        <v>20</v>
      </c>
      <c r="S465" s="83" t="n"/>
      <c r="T465" s="83" t="n"/>
      <c r="U465" s="83" t="n"/>
      <c r="V465" s="83" t="n"/>
      <c r="W465" s="83" t="n"/>
      <c r="X465" s="83" t="inlineStr">
        <is>
          <t>Complexity &amp; Expertise: A3: Builds SaaS products from scratch in Django/FastAPI and deploys them → moved up 0.5
Autonomy &amp; Decision: A2: Cites only code quality as an independent decision → matches the start
Accountability &amp; Impact: A3: Owns the products he builds: bugs, features, scalability, security and performance → moved up 0.5
Leadership &amp; Strategy: A1: No guiding or leading described → matches the start</t>
        </is>
      </c>
      <c r="Y465" s="65" t="n">
        <v>3</v>
      </c>
      <c r="Z465" s="66" t="n">
        <v>3</v>
      </c>
      <c r="AA465" s="66" t="inlineStr">
        <is>
          <t>Medium</t>
        </is>
      </c>
      <c r="AB465" s="66" t="inlineStr">
        <is>
          <t>Core Contributor</t>
        </is>
      </c>
      <c r="AC465" s="66" t="inlineStr">
        <is>
          <t>N</t>
        </is>
      </c>
      <c r="AD465" s="66" t="inlineStr">
        <is>
          <t>N</t>
        </is>
      </c>
      <c r="AE465" s="66" t="inlineStr">
        <is>
          <t>N</t>
        </is>
      </c>
      <c r="AF465" s="66" t="inlineStr">
        <is>
          <t>No successor needed at this level currently.</t>
        </is>
      </c>
      <c r="AG465" s="66" t="n"/>
      <c r="AH465" s="66" t="inlineStr">
        <is>
          <t>Software Engineer</t>
        </is>
      </c>
      <c r="AI465" s="66" t="inlineStr">
        <is>
          <t>No – designation matches current scope.</t>
        </is>
      </c>
      <c r="AJ465" s="66" t="inlineStr">
        <is>
          <t>Advanced Python; secure coding &amp; code-quality practices; unit/automated testing; system design fundamentals</t>
        </is>
      </c>
      <c r="AK465" s="66" t="n"/>
      <c r="AL465" s="66" t="n"/>
      <c r="AM465" s="18"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AN465" s="19" t="inlineStr">
        <is>
          <t>Q1: Deliver assigned sprint stories with &gt;=90% on-time completion
Q1: Maintain &lt;5% post-release defect rate on owned code
Q1: Complete peer reviews within 24-hour SLA
Q1: Zero critical/high production defects on owned code</t>
        </is>
      </c>
      <c r="AO465" s="19"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AP465" s="19" t="n"/>
      <c r="AQ465" s="19" t="inlineStr">
        <is>
          <t>Might need discussion with his reporting manager</t>
        </is>
      </c>
    </row>
    <row r="466" ht="80" customHeight="1">
      <c r="A466" s="117" t="inlineStr">
        <is>
          <t>◂ Back</t>
        </is>
      </c>
      <c r="B466" s="17" t="inlineStr">
        <is>
          <t>Mapped</t>
        </is>
      </c>
      <c r="C466" s="59" t="inlineStr">
        <is>
          <t>iFile</t>
        </is>
      </c>
      <c r="D466" s="17" t="inlineStr">
        <is>
          <t>IRIS0124</t>
        </is>
      </c>
      <c r="E466" s="17" t="inlineStr">
        <is>
          <t>Surekha Ghadigaonkar</t>
        </is>
      </c>
      <c r="F466" s="17" t="inlineStr">
        <is>
          <t>XBRL Consulting</t>
        </is>
      </c>
      <c r="G466" s="17" t="inlineStr">
        <is>
          <t>Senior Analyst</t>
        </is>
      </c>
      <c r="H466" s="17" t="inlineStr">
        <is>
          <t>Employee</t>
        </is>
      </c>
      <c r="I466" s="17" t="inlineStr">
        <is>
          <t>Active</t>
        </is>
      </c>
      <c r="J466" s="118" t="n">
        <v>39363</v>
      </c>
      <c r="K466" s="17" t="inlineStr">
        <is>
          <t>Rahul Dhamne</t>
        </is>
      </c>
      <c r="L466" s="17" t="inlineStr">
        <is>
          <t>Work From Office - Turbhe</t>
        </is>
      </c>
      <c r="M466" s="67" t="inlineStr">
        <is>
          <t>1 years, 0 months, 0 days</t>
        </is>
      </c>
      <c r="N466" s="68" t="inlineStr">
        <is>
          <t>18 years, 10 months, 17 days</t>
        </is>
      </c>
      <c r="O466" s="68" t="inlineStr">
        <is>
          <t>19 years, 8 months, 12 days</t>
        </is>
      </c>
      <c r="P466" s="68" t="inlineStr">
        <is>
          <t>B.Com</t>
        </is>
      </c>
      <c r="Q466" s="68" t="inlineStr">
        <is>
          <t>XBRL Domain</t>
        </is>
      </c>
      <c r="R466" s="82" t="n">
        <v>20</v>
      </c>
      <c r="S466" s="83" t="n"/>
      <c r="T466" s="83" t="n"/>
      <c r="U466" s="83" t="n"/>
      <c r="V466" s="83" t="n"/>
      <c r="W466" s="83" t="n"/>
      <c r="X466" s="83" t="inlineStr">
        <is>
          <t>Complexity &amp; Expertise: A3: Taxonomy development, requirement analysis and tool testing using Noah, iFile, Webform, Arelle → matches the start
Autonomy &amp; Decision: A2: Decides taxonomy changes; no further detail given → moved down 0.5
Accountability &amp; Impact: A2: Released taxonomy of own development; rework and reputation risk; little detail → moved down 0.5
Leadership &amp; Strategy: A1: None described → moved down 0.5</t>
        </is>
      </c>
      <c r="Y466" s="65" t="inlineStr">
        <is>
          <t>3 – Meets Expectations</t>
        </is>
      </c>
      <c r="Z466" s="66" t="n">
        <v>3</v>
      </c>
      <c r="AA466" s="66" t="inlineStr">
        <is>
          <t>High</t>
        </is>
      </c>
      <c r="AB466" s="66" t="inlineStr">
        <is>
          <t>Core Contributor</t>
        </is>
      </c>
      <c r="AC466" s="66" t="n"/>
      <c r="AD466" s="66" t="inlineStr">
        <is>
          <t>No</t>
        </is>
      </c>
      <c r="AE466" s="66" t="n"/>
      <c r="AF466" s="66" t="inlineStr">
        <is>
          <t>To be identified</t>
        </is>
      </c>
      <c r="AG466" s="66" t="inlineStr">
        <is>
          <t>Last appraisal in Oct 2025</t>
        </is>
      </c>
      <c r="AH466" s="66" t="inlineStr">
        <is>
          <t>Senior Analyst</t>
        </is>
      </c>
      <c r="AI466" s="66" t="inlineStr">
        <is>
          <t>No change</t>
        </is>
      </c>
      <c r="AJ466" s="66" t="inlineStr">
        <is>
          <t>XBRL taxonomy &amp; regulatory updates; domain/accounting refreshers; quality &amp; accuracy practices; tooling proficiency</t>
        </is>
      </c>
      <c r="AK466" s="66" t="inlineStr">
        <is>
          <t>Transition to leadership: people management &amp; delegation, mentoring/coaching, project ownership &amp; stakeholder management, prioritisation under ambiguity, presentation &amp; influence skills</t>
        </is>
      </c>
      <c r="AL466" s="66" t="n"/>
      <c r="AM466"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66" s="19" t="inlineStr">
        <is>
          <t>1. Complete Q1 taxonomy build/test tasks on schedule · &gt;=95% on-time.
2. Close assigned iFILE support tickets within SLA.
3. Finish Q1 Excel/Webform test cycles with defect leakage &lt;2%.</t>
        </is>
      </c>
      <c r="AO466" s="19" t="n"/>
      <c r="AP466" s="19" t="n"/>
      <c r="AQ466" s="19" t="inlineStr">
        <is>
          <t>SCM,PFRDA,RMA,QCB</t>
        </is>
      </c>
    </row>
    <row r="467" ht="80" customHeight="1">
      <c r="A467" s="117" t="inlineStr">
        <is>
          <t>◂ Back</t>
        </is>
      </c>
      <c r="B467" s="17" t="inlineStr">
        <is>
          <t>Mapped</t>
        </is>
      </c>
      <c r="C467" s="59" t="inlineStr">
        <is>
          <t>iFile</t>
        </is>
      </c>
      <c r="D467" s="17" t="inlineStr">
        <is>
          <t>IRIS2447</t>
        </is>
      </c>
      <c r="E467" s="17" t="inlineStr">
        <is>
          <t>Yash Chikane</t>
        </is>
      </c>
      <c r="F467" s="17" t="inlineStr">
        <is>
          <t>Technology</t>
        </is>
      </c>
      <c r="G467" s="17" t="inlineStr">
        <is>
          <t>Senior Software Engineer - AI/ML</t>
        </is>
      </c>
      <c r="H467" s="17" t="inlineStr">
        <is>
          <t>Employee</t>
        </is>
      </c>
      <c r="I467" s="17" t="inlineStr">
        <is>
          <t>Active</t>
        </is>
      </c>
      <c r="J467" s="118" t="n">
        <v>45992</v>
      </c>
      <c r="K467" s="17" t="inlineStr">
        <is>
          <t>Rahul Dhamne</t>
        </is>
      </c>
      <c r="L467" s="17" t="n"/>
      <c r="M467" s="67" t="inlineStr">
        <is>
          <t>4 years, 1 months, 0 days</t>
        </is>
      </c>
      <c r="N467" s="68" t="inlineStr">
        <is>
          <t>0 years, 8 months, 24 days</t>
        </is>
      </c>
      <c r="O467" s="68" t="n"/>
      <c r="P467" s="68" t="inlineStr">
        <is>
          <t>B.E</t>
        </is>
      </c>
      <c r="Q467" s="68" t="inlineStr">
        <is>
          <t>AI/ML</t>
        </is>
      </c>
      <c r="R467" s="82" t="n">
        <v>20</v>
      </c>
      <c r="S467" s="83" t="n"/>
      <c r="T467" s="83" t="n"/>
      <c r="U467" s="83" t="n"/>
      <c r="V467" s="83" t="n"/>
      <c r="W467" s="83" t="n"/>
      <c r="X467" s="83" t="inlineStr">
        <is>
          <t>Complexity &amp; Expertise: A3: Designs, builds, deploys and optimises AI/ML and GenAI solutions in Python; no specific product named → matches the start
Autonomy &amp; Decision: A2: Decides optimisation and approach on own work → moved down 0.5
Accountability &amp; Impact: A2: Code readability, secure libraries and right approach in own solutions → moved down 0.5
Leadership &amp; Strategy: A1: No guiding or reviewing of others described → moved down 0.5</t>
        </is>
      </c>
      <c r="Y467" s="65" t="n"/>
      <c r="Z467" s="66" t="n"/>
      <c r="AA467" s="66" t="n"/>
      <c r="AB467" s="66" t="n"/>
      <c r="AC467" s="66" t="n"/>
      <c r="AD467" s="66" t="n"/>
      <c r="AE467" s="66" t="n"/>
      <c r="AF467" s="66" t="n"/>
      <c r="AG467" s="66" t="n"/>
      <c r="AH467" s="66" t="n"/>
      <c r="AI467" s="66" t="n"/>
      <c r="AJ467" s="66" t="n"/>
      <c r="AK467" s="66" t="n"/>
      <c r="AL467" s="66" t="n"/>
      <c r="AM467" s="18" t="n"/>
      <c r="AN467" s="19" t="n"/>
      <c r="AO467" s="19" t="n"/>
      <c r="AP467" s="19" t="n"/>
      <c r="AQ467" s="19" t="n"/>
    </row>
    <row r="468" ht="80" customHeight="1">
      <c r="A468" s="117" t="inlineStr">
        <is>
          <t>◂ Back</t>
        </is>
      </c>
      <c r="B468" s="17" t="inlineStr">
        <is>
          <t>Mapped</t>
        </is>
      </c>
      <c r="C468" s="59" t="inlineStr">
        <is>
          <t>iFile</t>
        </is>
      </c>
      <c r="D468" s="17" t="inlineStr">
        <is>
          <t>IRIS1139</t>
        </is>
      </c>
      <c r="E468" s="17" t="inlineStr">
        <is>
          <t>Yogesh Patil</t>
        </is>
      </c>
      <c r="F468" s="17" t="inlineStr">
        <is>
          <t>XBRL Consulting</t>
        </is>
      </c>
      <c r="G468" s="17" t="inlineStr">
        <is>
          <t>Senior Analyst</t>
        </is>
      </c>
      <c r="H468" s="17" t="inlineStr">
        <is>
          <t>Employee</t>
        </is>
      </c>
      <c r="I468" s="17" t="inlineStr">
        <is>
          <t>Active</t>
        </is>
      </c>
      <c r="J468" s="118" t="n">
        <v>41065</v>
      </c>
      <c r="K468" s="17" t="inlineStr">
        <is>
          <t>Rahul Dhamne</t>
        </is>
      </c>
      <c r="L468" s="17" t="inlineStr">
        <is>
          <t>Hybrid</t>
        </is>
      </c>
      <c r="M468" s="67" t="inlineStr">
        <is>
          <t>0 years, 0 months, 0 days</t>
        </is>
      </c>
      <c r="N468" s="68" t="inlineStr">
        <is>
          <t>14 years, 2 months, 20 days</t>
        </is>
      </c>
      <c r="O468" s="68" t="inlineStr">
        <is>
          <t>14 years, 0 months, 15 days</t>
        </is>
      </c>
      <c r="P468" s="68" t="inlineStr">
        <is>
          <t>B.Com</t>
        </is>
      </c>
      <c r="Q468" s="68" t="inlineStr">
        <is>
          <t>XBRL Domain</t>
        </is>
      </c>
      <c r="R468" s="82" t="n">
        <v>20</v>
      </c>
      <c r="S468" s="83" t="n"/>
      <c r="T468" s="83" t="n"/>
      <c r="U468" s="83" t="n"/>
      <c r="V468" s="83" t="n"/>
      <c r="W468" s="83" t="n"/>
      <c r="X468" s="83" t="inlineStr">
        <is>
          <t>Complexity &amp; Expertise: A3: Full taxonomy cycle: SRS, modelling, business rules, webform customisation and testing, cross-team coordination → matches the start
Autonomy &amp; Decision: A3: Decides taxonomy modelling independently, following standard development practices → matches the start
Accountability &amp; Impact: A2: Accountable for own development tasks: SRS, CMS, formulas, customisation, domain testing → moved down 0.5
Leadership &amp; Strategy: A3: Training team members is a listed responsibility; coordinates QA, webform, BA teams → moved up 0.5</t>
        </is>
      </c>
      <c r="Y468" s="65" t="inlineStr">
        <is>
          <t>4 - Exceeds Expectations</t>
        </is>
      </c>
      <c r="Z468" s="66" t="n">
        <v>4</v>
      </c>
      <c r="AA468" s="66" t="inlineStr">
        <is>
          <t>High</t>
        </is>
      </c>
      <c r="AB468" s="66" t="inlineStr">
        <is>
          <t>High Impact / Growth Talent</t>
        </is>
      </c>
      <c r="AC468" s="66" t="n"/>
      <c r="AD468" s="66" t="inlineStr">
        <is>
          <t>No</t>
        </is>
      </c>
      <c r="AE468" s="66" t="n"/>
      <c r="AF468" s="66" t="inlineStr">
        <is>
          <t>To be identified</t>
        </is>
      </c>
      <c r="AG468" s="66" t="inlineStr">
        <is>
          <t>Last appraisal in Oct 2025</t>
        </is>
      </c>
      <c r="AH468" s="66" t="inlineStr">
        <is>
          <t>Senior Analyst</t>
        </is>
      </c>
      <c r="AI468" s="66" t="inlineStr">
        <is>
          <t>No change</t>
        </is>
      </c>
      <c r="AJ468" s="66" t="inlineStr">
        <is>
          <t>XBRL taxonomy &amp; regulatory updates; domain/accounting refreshers; quality &amp; accuracy practices; tooling proficiency</t>
        </is>
      </c>
      <c r="AK468" s="66" t="inlineStr">
        <is>
          <t>Transition to leadership: people management &amp; delegation, mentoring/coaching, project ownership &amp; stakeholder management, prioritisation under ambiguity, presentation &amp; influence skills</t>
        </is>
      </c>
      <c r="AL468" s="66" t="n"/>
      <c r="AM468" s="18"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AN468" s="19" t="inlineStr">
        <is>
          <t>1. Complete Q1 taxonomy build/test tasks on schedule · &gt;=95% on-time.
2. Close assigned iFILE support tickets within SLA.
3. Finish Q1 Excel/Webform test cycles with defect leakage &lt;2%.</t>
        </is>
      </c>
      <c r="AO468" s="19" t="n"/>
      <c r="AP468" s="19" t="n"/>
      <c r="AQ468" s="19" t="inlineStr">
        <is>
          <t>CMA-Kuwait,SBC,GRI,NRB,BOM,CBJ</t>
        </is>
      </c>
    </row>
    <row r="469" ht="80" customHeight="1">
      <c r="A469" s="117" t="inlineStr">
        <is>
          <t>◂ Back</t>
        </is>
      </c>
      <c r="B469" s="17" t="inlineStr">
        <is>
          <t>Mapped</t>
        </is>
      </c>
      <c r="C469" s="59" t="inlineStr">
        <is>
          <t>iFile</t>
        </is>
      </c>
      <c r="D469" s="17" t="inlineStr">
        <is>
          <t>IRISC347</t>
        </is>
      </c>
      <c r="E469" s="17" t="inlineStr">
        <is>
          <t>Sunita Joshi</t>
        </is>
      </c>
      <c r="F469" s="17" t="inlineStr">
        <is>
          <t>XBRL Consulting</t>
        </is>
      </c>
      <c r="G469" s="17" t="inlineStr">
        <is>
          <t>Consultant</t>
        </is>
      </c>
      <c r="H469" s="17" t="inlineStr">
        <is>
          <t>Full Time Consultant</t>
        </is>
      </c>
      <c r="I469" s="17" t="inlineStr">
        <is>
          <t>Active</t>
        </is>
      </c>
      <c r="J469" s="118" t="n">
        <v>46146</v>
      </c>
      <c r="K469" s="17" t="inlineStr">
        <is>
          <t>Rahul Dhamne</t>
        </is>
      </c>
      <c r="L469" s="17" t="inlineStr">
        <is>
          <t>Client Side</t>
        </is>
      </c>
      <c r="M469" s="67" t="n"/>
      <c r="N469" s="68" t="n"/>
      <c r="O469" s="68" t="n"/>
      <c r="P469" s="68" t="n"/>
      <c r="Q469" s="68" t="inlineStr">
        <is>
          <t>XBRL Domain</t>
        </is>
      </c>
      <c r="R469" s="82" t="n">
        <v>20</v>
      </c>
      <c r="S469" s="83" t="n"/>
      <c r="T469" s="83" t="n"/>
      <c r="U469" s="83" t="n"/>
      <c r="V469" s="83" t="n"/>
      <c r="W469" s="83" t="n"/>
      <c r="X469" s="83" t="n"/>
      <c r="Y469" s="65" t="inlineStr">
        <is>
          <t>4 - Exceeds Expectations</t>
        </is>
      </c>
      <c r="Z469" s="66" t="n">
        <v>4</v>
      </c>
      <c r="AA469" s="66" t="inlineStr">
        <is>
          <t>High</t>
        </is>
      </c>
      <c r="AB469" s="66" t="inlineStr">
        <is>
          <t>Future Leader</t>
        </is>
      </c>
      <c r="AC469" s="66" t="n"/>
      <c r="AD469" s="66" t="inlineStr">
        <is>
          <t>yes</t>
        </is>
      </c>
      <c r="AE469" s="66" t="n"/>
      <c r="AF469" s="66" t="inlineStr">
        <is>
          <t>To be identified</t>
        </is>
      </c>
      <c r="AG469" s="66" t="n"/>
      <c r="AH469" s="66" t="inlineStr">
        <is>
          <t>Consultant</t>
        </is>
      </c>
      <c r="AI469" s="66" t="inlineStr">
        <is>
          <t>No change</t>
        </is>
      </c>
      <c r="AJ469" s="66" t="inlineStr">
        <is>
          <t>XBRL taxonomy &amp; regulatory updates; domain/accounting refreshers; quality &amp; accuracy practices; tooling proficiency</t>
        </is>
      </c>
      <c r="AK469" s="66" t="inlineStr">
        <is>
          <t>Transition to leadership: people management &amp; delegation, mentoring/coaching, project ownership &amp; stakeholder management, prioritisation under ambiguity, presentation &amp; influence skills</t>
        </is>
      </c>
      <c r="AL469" s="66" t="n"/>
      <c r="AM469" s="18"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AN469" s="19"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AO469" s="19" t="n"/>
      <c r="AP469" s="19" t="n"/>
      <c r="AQ469" s="19" t="inlineStr">
        <is>
          <t>IRIS Instant - MBRS</t>
        </is>
      </c>
    </row>
    <row r="470" ht="80" customHeight="1">
      <c r="A470" s="117" t="inlineStr">
        <is>
          <t>◂ Back</t>
        </is>
      </c>
      <c r="B470" s="17" t="inlineStr">
        <is>
          <t>Mapped</t>
        </is>
      </c>
      <c r="C470" s="59" t="inlineStr">
        <is>
          <t>Corporate</t>
        </is>
      </c>
      <c r="D470" s="17" t="inlineStr">
        <is>
          <t>IRIS1914</t>
        </is>
      </c>
      <c r="E470" s="17" t="inlineStr">
        <is>
          <t>Santosh Sharma</t>
        </is>
      </c>
      <c r="F470" s="17" t="inlineStr">
        <is>
          <t>Secretarial &amp; Legal</t>
        </is>
      </c>
      <c r="G470" s="17" t="inlineStr">
        <is>
          <t>Company Secretary</t>
        </is>
      </c>
      <c r="H470" s="17" t="inlineStr">
        <is>
          <t>Employee</t>
        </is>
      </c>
      <c r="I470" s="17" t="inlineStr">
        <is>
          <t>Active</t>
        </is>
      </c>
      <c r="J470" s="118" t="n">
        <v>44343</v>
      </c>
      <c r="K470" s="17" t="inlineStr">
        <is>
          <t>Balachandran K</t>
        </is>
      </c>
      <c r="L470" s="17" t="n"/>
      <c r="M470" s="67" t="inlineStr">
        <is>
          <t>10 years, 0 months, 0 days</t>
        </is>
      </c>
      <c r="N470" s="68" t="inlineStr">
        <is>
          <t>5 years, 2 months, 29 days</t>
        </is>
      </c>
      <c r="O470" s="68" t="n"/>
      <c r="P470" s="68" t="inlineStr">
        <is>
          <t>LLB</t>
        </is>
      </c>
      <c r="Q470" s="68" t="inlineStr">
        <is>
          <t>Secretarial and Legal</t>
        </is>
      </c>
      <c r="R470" s="82" t="n"/>
      <c r="S470" s="83" t="n"/>
      <c r="T470" s="83" t="n"/>
      <c r="U470" s="83" t="n"/>
      <c r="V470" s="83" t="n"/>
      <c r="W470" s="83" t="n"/>
      <c r="X470" s="83" t="n"/>
      <c r="Y470" s="65" t="n"/>
      <c r="Z470" s="66" t="n"/>
      <c r="AA470" s="66" t="n"/>
      <c r="AB470" s="66" t="n"/>
      <c r="AC470" s="66" t="n"/>
      <c r="AD470" s="66" t="n"/>
      <c r="AE470" s="66" t="n"/>
      <c r="AF470" s="66" t="n"/>
      <c r="AG470" s="66" t="n"/>
      <c r="AH470" s="66" t="n"/>
      <c r="AI470" s="66" t="n"/>
      <c r="AJ470" s="66" t="n"/>
      <c r="AK470" s="66" t="n"/>
      <c r="AL470" s="66" t="n"/>
      <c r="AM470" s="18" t="n"/>
      <c r="AN470" s="19" t="n"/>
      <c r="AO470" s="19" t="n"/>
      <c r="AP470" s="19" t="n"/>
      <c r="AQ470" s="19" t="n"/>
    </row>
    <row r="471" ht="80" customHeight="1">
      <c r="A471" s="117" t="inlineStr">
        <is>
          <t>◂ Back</t>
        </is>
      </c>
      <c r="B471" s="17" t="inlineStr">
        <is>
          <t>Mapped</t>
        </is>
      </c>
      <c r="C471" s="59" t="inlineStr">
        <is>
          <t>Corporate</t>
        </is>
      </c>
      <c r="D471" s="17" t="inlineStr">
        <is>
          <t>IRIS2290</t>
        </is>
      </c>
      <c r="E471" s="17" t="inlineStr">
        <is>
          <t>Melita Suares</t>
        </is>
      </c>
      <c r="F471" s="17" t="inlineStr">
        <is>
          <t>Secretarial &amp; Legal</t>
        </is>
      </c>
      <c r="G471" s="17" t="inlineStr">
        <is>
          <t>Executive - Secretarial and Legal</t>
        </is>
      </c>
      <c r="H471" s="17" t="inlineStr">
        <is>
          <t>Employee</t>
        </is>
      </c>
      <c r="I471" s="17" t="inlineStr">
        <is>
          <t>Active</t>
        </is>
      </c>
      <c r="J471" s="118" t="n">
        <v>45475</v>
      </c>
      <c r="K471" s="17" t="inlineStr">
        <is>
          <t>Santosh Sharma</t>
        </is>
      </c>
      <c r="L471" s="17" t="n"/>
      <c r="M471" s="67" t="inlineStr">
        <is>
          <t>3 years, 2 months, 0 days</t>
        </is>
      </c>
      <c r="N471" s="68" t="inlineStr">
        <is>
          <t>2 years, 1 months, 23 days</t>
        </is>
      </c>
      <c r="O471" s="68" t="n"/>
      <c r="P471" s="68" t="inlineStr">
        <is>
          <t>ICSI Marsheets</t>
        </is>
      </c>
      <c r="Q471" s="68" t="inlineStr">
        <is>
          <t>Secretarial and Legal</t>
        </is>
      </c>
      <c r="R471" s="82" t="n">
        <v>20</v>
      </c>
      <c r="S471" s="83" t="n"/>
      <c r="T471" s="83" t="n"/>
      <c r="U471" s="83" t="n"/>
      <c r="V471" s="83" t="n"/>
      <c r="W471" s="83" t="n"/>
      <c r="X471" s="83" t="inlineStr">
        <is>
          <t>Complexity &amp; Expertise: A3: ROC and LODR filings, board minutes, agreement drafting and vetting, compliance trackers, PIT training → moved up 0.5
Autonomy &amp; Decision: A3: Decides secretarial documentation, ROC filings, trackers and PIT training module; escalates legal issues → moved up 0.5
Accountability &amp; Impact: A3: Accuracy and timeliness of statutory filings and board records; penalties if missed → moved up 0.5
Leadership &amp; Strategy: A2: Prepares and presents PIT training sessions; no juniors guided → moved up 0.5</t>
        </is>
      </c>
      <c r="Y471" s="65" t="n"/>
      <c r="Z471" s="66" t="n"/>
      <c r="AA471" s="66" t="n"/>
      <c r="AB471" s="66" t="n"/>
      <c r="AC471" s="66" t="n"/>
      <c r="AD471" s="66" t="n"/>
      <c r="AE471" s="66" t="n"/>
      <c r="AF471" s="66" t="n"/>
      <c r="AG471" s="66" t="n"/>
      <c r="AH471" s="66" t="n"/>
      <c r="AI471" s="66" t="n"/>
      <c r="AJ471" s="66" t="n"/>
      <c r="AK471" s="66" t="n"/>
      <c r="AL471" s="66" t="n"/>
      <c r="AM471" s="18" t="n"/>
      <c r="AN471" s="19" t="n"/>
      <c r="AO471" s="19" t="n"/>
      <c r="AP471" s="19" t="n"/>
      <c r="AQ471" s="19" t="n"/>
    </row>
    <row r="472" ht="80" customHeight="1">
      <c r="A472" s="117" t="inlineStr">
        <is>
          <t>◂ Back</t>
        </is>
      </c>
      <c r="B472" s="17" t="inlineStr">
        <is>
          <t>Mapped</t>
        </is>
      </c>
      <c r="C472" s="59" t="inlineStr">
        <is>
          <t>Corporate</t>
        </is>
      </c>
      <c r="D472" s="17" t="inlineStr">
        <is>
          <t>INTN0296</t>
        </is>
      </c>
      <c r="E472" s="17" t="inlineStr">
        <is>
          <t>Sneha Pillai</t>
        </is>
      </c>
      <c r="F472" s="17" t="inlineStr">
        <is>
          <t>Secretarial &amp; Legal</t>
        </is>
      </c>
      <c r="G472" s="17" t="inlineStr">
        <is>
          <t>Intern</t>
        </is>
      </c>
      <c r="H472" s="17" t="inlineStr">
        <is>
          <t>Intern</t>
        </is>
      </c>
      <c r="I472" s="17" t="inlineStr">
        <is>
          <t>Active</t>
        </is>
      </c>
      <c r="J472" s="118" t="n">
        <v>46086</v>
      </c>
      <c r="K472" s="17" t="inlineStr">
        <is>
          <t>Santosh Sharma</t>
        </is>
      </c>
      <c r="L472" s="17" t="n"/>
      <c r="M472" s="67" t="inlineStr">
        <is>
          <t>0 years, 0 months, 0 days</t>
        </is>
      </c>
      <c r="N472" s="68" t="inlineStr">
        <is>
          <t>0 years, 5 months, 20 days</t>
        </is>
      </c>
      <c r="O472" s="68" t="n"/>
      <c r="P472" s="68" t="inlineStr">
        <is>
          <t>B.Com</t>
        </is>
      </c>
      <c r="Q472" s="68" t="inlineStr">
        <is>
          <t>Secretarial and Legal</t>
        </is>
      </c>
      <c r="R472" s="82" t="n">
        <v>20</v>
      </c>
      <c r="S472" s="83" t="n"/>
      <c r="T472" s="83" t="n"/>
      <c r="U472" s="83" t="n"/>
      <c r="V472" s="83" t="n"/>
      <c r="W472" s="83" t="n"/>
      <c r="X472" s="83" t="n"/>
      <c r="Y472" s="65" t="n"/>
      <c r="Z472" s="66" t="n"/>
      <c r="AA472" s="66" t="n"/>
      <c r="AB472" s="66" t="n"/>
      <c r="AC472" s="66" t="n"/>
      <c r="AD472" s="66" t="n"/>
      <c r="AE472" s="66" t="n"/>
      <c r="AF472" s="66" t="n"/>
      <c r="AG472" s="66" t="n"/>
      <c r="AH472" s="66" t="n"/>
      <c r="AI472" s="66" t="n"/>
      <c r="AJ472" s="66" t="n"/>
      <c r="AK472" s="66" t="n"/>
      <c r="AL472" s="66" t="n"/>
      <c r="AM472" s="18" t="n"/>
      <c r="AN472" s="19" t="n"/>
      <c r="AO472" s="19" t="n"/>
      <c r="AP472" s="19" t="n"/>
      <c r="AQ472" s="19" t="n"/>
    </row>
    <row r="473" ht="80" customHeight="1">
      <c r="A473" s="117" t="inlineStr">
        <is>
          <t>◂ Back</t>
        </is>
      </c>
      <c r="B473" s="17" t="inlineStr">
        <is>
          <t>Mapped</t>
        </is>
      </c>
      <c r="C473" s="59" t="inlineStr">
        <is>
          <t>iFile</t>
        </is>
      </c>
      <c r="D473" s="17" t="inlineStr">
        <is>
          <t>IRISSG001</t>
        </is>
      </c>
      <c r="E473" s="17" t="inlineStr">
        <is>
          <t>Anand Padmanabhan</t>
        </is>
      </c>
      <c r="F473" s="17" t="inlineStr">
        <is>
          <t>Sales</t>
        </is>
      </c>
      <c r="G473" s="17" t="inlineStr">
        <is>
          <t>President</t>
        </is>
      </c>
      <c r="H473" s="17" t="inlineStr">
        <is>
          <t>IRIS US</t>
        </is>
      </c>
      <c r="I473" s="17" t="inlineStr">
        <is>
          <t>Active</t>
        </is>
      </c>
      <c r="J473" s="118" t="n">
        <v>40851</v>
      </c>
      <c r="K473" s="17" t="inlineStr">
        <is>
          <t>Balachandran K</t>
        </is>
      </c>
      <c r="L473" s="17" t="n"/>
      <c r="M473" s="67" t="n"/>
      <c r="N473" s="68" t="inlineStr">
        <is>
          <t>14 years, 10 months, 19 days</t>
        </is>
      </c>
      <c r="O473" s="68" t="n"/>
      <c r="P473" s="68" t="inlineStr">
        <is>
          <t>CA</t>
        </is>
      </c>
      <c r="Q473" s="68" t="inlineStr">
        <is>
          <t>Sales</t>
        </is>
      </c>
      <c r="R473" s="82" t="n"/>
      <c r="S473" s="83" t="n"/>
      <c r="T473" s="83" t="n"/>
      <c r="U473" s="83" t="n"/>
      <c r="V473" s="83" t="n"/>
      <c r="W473" s="83" t="n"/>
      <c r="X473" s="83" t="n"/>
      <c r="Y473" s="65" t="n"/>
      <c r="Z473" s="66" t="n"/>
      <c r="AA473" s="66" t="n"/>
      <c r="AB473" s="66" t="n"/>
      <c r="AC473" s="66" t="n"/>
      <c r="AD473" s="66" t="n"/>
      <c r="AE473" s="66" t="n"/>
      <c r="AF473" s="66" t="n"/>
      <c r="AG473" s="66" t="n"/>
      <c r="AH473" s="66" t="n"/>
      <c r="AI473" s="66" t="n"/>
      <c r="AJ473" s="66" t="n"/>
      <c r="AK473" s="66" t="n"/>
      <c r="AL473" s="66" t="n"/>
      <c r="AM473" s="18" t="n"/>
      <c r="AN473" s="19" t="n"/>
      <c r="AO473" s="19" t="n"/>
      <c r="AP473" s="19" t="n"/>
      <c r="AQ473" s="19" t="n"/>
    </row>
    <row r="474" ht="80" customHeight="1">
      <c r="A474" s="117" t="inlineStr">
        <is>
          <t>◂ Back</t>
        </is>
      </c>
      <c r="B474" s="17" t="inlineStr">
        <is>
          <t>Mapped</t>
        </is>
      </c>
      <c r="C474" s="59" t="inlineStr">
        <is>
          <t>Corporate</t>
        </is>
      </c>
      <c r="D474" s="17" t="inlineStr">
        <is>
          <t>IRIS0002</t>
        </is>
      </c>
      <c r="E474" s="17" t="inlineStr">
        <is>
          <t>Deepta Rangarajan</t>
        </is>
      </c>
      <c r="F474" s="17" t="inlineStr">
        <is>
          <t>Management</t>
        </is>
      </c>
      <c r="G474" s="17" t="inlineStr">
        <is>
          <t>COO, Product Sponsor · Carbon</t>
        </is>
      </c>
      <c r="H474" s="17" t="inlineStr">
        <is>
          <t>Employee</t>
        </is>
      </c>
      <c r="I474" s="17" t="inlineStr">
        <is>
          <t>Active</t>
        </is>
      </c>
      <c r="J474" s="118" t="n">
        <v>38200</v>
      </c>
      <c r="K474" s="17" t="n"/>
      <c r="L474" s="17" t="n"/>
      <c r="M474" s="67" t="inlineStr">
        <is>
          <t>10 years, 0 months, 0 days</t>
        </is>
      </c>
      <c r="N474" s="68" t="inlineStr">
        <is>
          <t>22 years, 0 months, 24 days</t>
        </is>
      </c>
      <c r="O474" s="68" t="n"/>
      <c r="P474" s="68" t="inlineStr">
        <is>
          <t>MBA</t>
        </is>
      </c>
      <c r="Q474" s="68" t="inlineStr">
        <is>
          <t>Management</t>
        </is>
      </c>
      <c r="R474" s="82" t="n"/>
      <c r="S474" s="83" t="n"/>
      <c r="T474" s="83" t="n"/>
      <c r="U474" s="83" t="n"/>
      <c r="V474" s="83" t="n"/>
      <c r="W474" s="83" t="n"/>
      <c r="X474" s="83" t="n"/>
      <c r="Y474" s="65" t="n"/>
      <c r="Z474" s="66" t="n"/>
      <c r="AA474" s="66" t="n"/>
      <c r="AB474" s="66" t="n"/>
      <c r="AC474" s="66" t="n"/>
      <c r="AD474" s="66" t="n"/>
      <c r="AE474" s="66" t="n"/>
      <c r="AF474" s="66" t="n"/>
      <c r="AG474" s="66" t="n"/>
      <c r="AH474" s="66" t="n"/>
      <c r="AI474" s="66" t="n"/>
      <c r="AJ474" s="66" t="n"/>
      <c r="AK474" s="66" t="n"/>
      <c r="AL474" s="66" t="n"/>
      <c r="AM474" s="18" t="n"/>
      <c r="AN474" s="19" t="n"/>
      <c r="AO474" s="19" t="n"/>
      <c r="AP474" s="19" t="n"/>
      <c r="AQ474" s="19" t="n"/>
    </row>
    <row r="475" ht="80" customHeight="1">
      <c r="A475" s="117" t="inlineStr">
        <is>
          <t>◂ Back</t>
        </is>
      </c>
      <c r="B475" s="17" t="inlineStr">
        <is>
          <t>Mapped</t>
        </is>
      </c>
      <c r="C475" s="59" t="inlineStr">
        <is>
          <t>Corporate</t>
        </is>
      </c>
      <c r="D475" s="17" t="inlineStr">
        <is>
          <t>IRIS2533</t>
        </is>
      </c>
      <c r="E475" s="17" t="inlineStr">
        <is>
          <t>Shweta Jha</t>
        </is>
      </c>
      <c r="F475" s="17" t="inlineStr">
        <is>
          <t>HR</t>
        </is>
      </c>
      <c r="G475" s="17" t="inlineStr">
        <is>
          <t>Vice President - Human Resource</t>
        </is>
      </c>
      <c r="H475" s="17" t="inlineStr">
        <is>
          <t>Employee</t>
        </is>
      </c>
      <c r="I475" s="17" t="inlineStr">
        <is>
          <t>Active</t>
        </is>
      </c>
      <c r="J475" s="118" t="n">
        <v>46174</v>
      </c>
      <c r="K475" s="17" t="inlineStr">
        <is>
          <t>Deepta Rangarajan</t>
        </is>
      </c>
      <c r="L475" s="17" t="n"/>
      <c r="M475" s="67" t="inlineStr">
        <is>
          <t>17 years, 11 months, 0 days</t>
        </is>
      </c>
      <c r="N475" s="68" t="inlineStr">
        <is>
          <t>0 years, 2 months, 24 days</t>
        </is>
      </c>
      <c r="O475" s="68" t="n"/>
      <c r="P475" s="68" t="inlineStr">
        <is>
          <t>MBA</t>
        </is>
      </c>
      <c r="Q475" s="68" t="inlineStr">
        <is>
          <t>HR</t>
        </is>
      </c>
      <c r="R475" s="82" t="n"/>
      <c r="S475" s="83" t="n"/>
      <c r="T475" s="83" t="n"/>
      <c r="U475" s="83" t="n"/>
      <c r="V475" s="83" t="n"/>
      <c r="W475" s="83" t="n"/>
      <c r="X475" s="83" t="n"/>
      <c r="Y475" s="65" t="n"/>
      <c r="Z475" s="66" t="n"/>
      <c r="AA475" s="66" t="n"/>
      <c r="AB475" s="66" t="n"/>
      <c r="AC475" s="66" t="n"/>
      <c r="AD475" s="66" t="n"/>
      <c r="AE475" s="66" t="n"/>
      <c r="AF475" s="66" t="n"/>
      <c r="AG475" s="66" t="n"/>
      <c r="AH475" s="66" t="n"/>
      <c r="AI475" s="66" t="n"/>
      <c r="AJ475" s="66" t="n"/>
      <c r="AK475" s="66" t="n"/>
      <c r="AL475" s="66" t="n"/>
      <c r="AM475" s="18" t="n"/>
      <c r="AN475" s="19" t="n"/>
      <c r="AO475" s="19" t="n"/>
      <c r="AP475" s="19" t="n"/>
      <c r="AQ475" s="19" t="n"/>
    </row>
    <row r="476" ht="80" customHeight="1">
      <c r="A476" s="117" t="inlineStr">
        <is>
          <t>◂ Back</t>
        </is>
      </c>
      <c r="B476" s="17" t="inlineStr">
        <is>
          <t>Mapped</t>
        </is>
      </c>
      <c r="C476" s="59" t="inlineStr">
        <is>
          <t>Corporate</t>
        </is>
      </c>
      <c r="D476" s="17" t="inlineStr">
        <is>
          <t>IRIS2556</t>
        </is>
      </c>
      <c r="E476" s="17" t="inlineStr">
        <is>
          <t>Mohammed Hanzala Shaikh</t>
        </is>
      </c>
      <c r="F476" s="17" t="inlineStr">
        <is>
          <t>HR</t>
        </is>
      </c>
      <c r="G476" s="17" t="inlineStr">
        <is>
          <t>Lead HR Transformation</t>
        </is>
      </c>
      <c r="H476" s="17" t="inlineStr">
        <is>
          <t>Employee</t>
        </is>
      </c>
      <c r="I476" s="17" t="inlineStr">
        <is>
          <t>Active</t>
        </is>
      </c>
      <c r="J476" s="118" t="n">
        <v>46258</v>
      </c>
      <c r="K476" s="17" t="inlineStr">
        <is>
          <t>Shweta Jha</t>
        </is>
      </c>
      <c r="L476" s="17" t="n"/>
      <c r="M476" s="67" t="n"/>
      <c r="N476" s="68" t="inlineStr">
        <is>
          <t>0 years, 0 months, 1 days</t>
        </is>
      </c>
      <c r="O476" s="68" t="n"/>
      <c r="P476" s="68" t="inlineStr">
        <is>
          <t>BMS</t>
        </is>
      </c>
      <c r="Q476" s="68" t="inlineStr">
        <is>
          <t>HR</t>
        </is>
      </c>
      <c r="R476" s="82" t="n"/>
      <c r="S476" s="83" t="n"/>
      <c r="T476" s="83" t="n"/>
      <c r="U476" s="83" t="n"/>
      <c r="V476" s="83" t="n"/>
      <c r="W476" s="83" t="n"/>
      <c r="X476" s="83" t="n"/>
      <c r="Y476" s="65" t="n"/>
      <c r="Z476" s="66" t="n"/>
      <c r="AA476" s="66" t="n"/>
      <c r="AB476" s="66" t="n"/>
      <c r="AC476" s="66" t="n"/>
      <c r="AD476" s="66" t="n"/>
      <c r="AE476" s="66" t="n"/>
      <c r="AF476" s="66" t="n"/>
      <c r="AG476" s="66" t="n"/>
      <c r="AH476" s="66" t="n"/>
      <c r="AI476" s="66" t="n"/>
      <c r="AJ476" s="66" t="n"/>
      <c r="AK476" s="66" t="n"/>
      <c r="AL476" s="66" t="n"/>
      <c r="AM476" s="18" t="n"/>
      <c r="AN476" s="19" t="n"/>
      <c r="AO476" s="19" t="n"/>
      <c r="AP476" s="19" t="n"/>
      <c r="AQ476" s="19" t="n"/>
    </row>
    <row r="477" ht="80" customHeight="1">
      <c r="A477" s="117" t="inlineStr">
        <is>
          <t>◂ Back</t>
        </is>
      </c>
      <c r="B477" s="17" t="inlineStr">
        <is>
          <t>Mapped</t>
        </is>
      </c>
      <c r="C477" s="59" t="inlineStr">
        <is>
          <t>Corporate</t>
        </is>
      </c>
      <c r="D477" s="17" t="inlineStr">
        <is>
          <t>IRIS2557</t>
        </is>
      </c>
      <c r="E477" s="17" t="inlineStr">
        <is>
          <t>Simran Kaur Raina</t>
        </is>
      </c>
      <c r="F477" s="17" t="inlineStr">
        <is>
          <t>HR</t>
        </is>
      </c>
      <c r="G477" s="17" t="inlineStr">
        <is>
          <t>Manager- Talent Acquisition</t>
        </is>
      </c>
      <c r="H477" s="17" t="inlineStr">
        <is>
          <t>Employee</t>
        </is>
      </c>
      <c r="I477" s="17" t="inlineStr">
        <is>
          <t>Active</t>
        </is>
      </c>
      <c r="J477" s="118" t="n">
        <v>46258</v>
      </c>
      <c r="K477" s="17" t="inlineStr">
        <is>
          <t>Shweta Jha</t>
        </is>
      </c>
      <c r="L477" s="17" t="n"/>
      <c r="M477" s="67" t="n"/>
      <c r="N477" s="68" t="inlineStr">
        <is>
          <t>0 years, 0 months, 1 days</t>
        </is>
      </c>
      <c r="O477" s="68" t="n"/>
      <c r="P477" s="68" t="inlineStr">
        <is>
          <t>PGDM</t>
        </is>
      </c>
      <c r="Q477" s="68" t="inlineStr">
        <is>
          <t>HR</t>
        </is>
      </c>
      <c r="R477" s="82" t="n">
        <v>14</v>
      </c>
      <c r="S477" s="83" t="n"/>
      <c r="T477" s="83" t="n"/>
      <c r="U477" s="83" t="n"/>
      <c r="V477" s="83" t="n"/>
      <c r="W477" s="83" t="n"/>
      <c r="X477" s="83" t="inlineStr">
        <is>
          <t>Complexity &amp; Expertise: A2: Cold-calling and sourcing via job portals; offer rollout → moved down 0.5
Autonomy &amp; Decision: A2: Decides source of hiring only → moved down 0.5
Accountability &amp; Impact: A2: Keeping the ATS accurate and up to date → moved down 0.5
Leadership &amp; Strategy: A1: No team or guidance of others described; 0 reports → moved down 0.5</t>
        </is>
      </c>
      <c r="Y477" s="65" t="n"/>
      <c r="Z477" s="66" t="n"/>
      <c r="AA477" s="66" t="n"/>
      <c r="AB477" s="66" t="n"/>
      <c r="AC477" s="66" t="n"/>
      <c r="AD477" s="66" t="n"/>
      <c r="AE477" s="66" t="n"/>
      <c r="AF477" s="66" t="n"/>
      <c r="AG477" s="66" t="n"/>
      <c r="AH477" s="66" t="n"/>
      <c r="AI477" s="66" t="n"/>
      <c r="AJ477" s="66" t="n"/>
      <c r="AK477" s="66" t="n"/>
      <c r="AL477" s="66" t="n"/>
      <c r="AM477" s="18" t="n"/>
      <c r="AN477" s="19" t="n"/>
      <c r="AO477" s="19" t="n"/>
      <c r="AP477" s="19" t="n"/>
      <c r="AQ477" s="19" t="n"/>
    </row>
    <row r="478" ht="80" customHeight="1">
      <c r="A478" s="117" t="inlineStr">
        <is>
          <t>◂ Back</t>
        </is>
      </c>
      <c r="B478" s="17" t="inlineStr">
        <is>
          <t>Mapped</t>
        </is>
      </c>
      <c r="C478" s="59" t="inlineStr">
        <is>
          <t>Corporate</t>
        </is>
      </c>
      <c r="D478" s="17" t="inlineStr">
        <is>
          <t>IRIS0204</t>
        </is>
      </c>
      <c r="E478" s="17" t="inlineStr">
        <is>
          <t>Chandrakumar Moopanar</t>
        </is>
      </c>
      <c r="F478" s="17" t="inlineStr">
        <is>
          <t>HR</t>
        </is>
      </c>
      <c r="G478" s="17" t="inlineStr">
        <is>
          <t>HRIS &amp; Payroll Specialist</t>
        </is>
      </c>
      <c r="H478" s="17" t="inlineStr">
        <is>
          <t>Employee</t>
        </is>
      </c>
      <c r="I478" s="17" t="inlineStr">
        <is>
          <t>Active</t>
        </is>
      </c>
      <c r="J478" s="118" t="n">
        <v>39622</v>
      </c>
      <c r="K478" s="17" t="inlineStr">
        <is>
          <t>Shweta Jha</t>
        </is>
      </c>
      <c r="L478" s="17" t="n"/>
      <c r="M478" s="67" t="inlineStr">
        <is>
          <t>1 years, 0 months, 0 days</t>
        </is>
      </c>
      <c r="N478" s="68" t="inlineStr">
        <is>
          <t>18 years, 2 months, 2 days</t>
        </is>
      </c>
      <c r="O478" s="68" t="n"/>
      <c r="P478" s="68" t="inlineStr">
        <is>
          <t>B.Com</t>
        </is>
      </c>
      <c r="Q478" s="68" t="inlineStr">
        <is>
          <t>HR</t>
        </is>
      </c>
      <c r="R478" s="82" t="n">
        <v>16</v>
      </c>
      <c r="S478" s="83" t="n"/>
      <c r="T478" s="83" t="n"/>
      <c r="U478" s="83" t="n"/>
      <c r="V478" s="83" t="n"/>
      <c r="W478" s="83" t="n"/>
      <c r="X478" s="83" t="inlineStr">
        <is>
          <t>Complexity &amp; Expertise: A3: Monthly payroll plus TDS, PF, ESIC, PT, LWF compliance and quarterly filings → moved down 0.5
Autonomy &amp; Decision: A2: Only 'multiple reports' named as independent decisions → moved down 1
Accountability &amp; Impact: A3: Monthly salary and statutory compliance; payroll misses are compliance-critical → moved down 0.5
Leadership &amp; Strategy: A1: No guidance or leadership of others described → moved down 1</t>
        </is>
      </c>
      <c r="Y478" s="65" t="n"/>
      <c r="Z478" s="66" t="n"/>
      <c r="AA478" s="66" t="n"/>
      <c r="AB478" s="66" t="n"/>
      <c r="AC478" s="66" t="n"/>
      <c r="AD478" s="66" t="n"/>
      <c r="AE478" s="66" t="n"/>
      <c r="AF478" s="66" t="n"/>
      <c r="AG478" s="66" t="n"/>
      <c r="AH478" s="66" t="n"/>
      <c r="AI478" s="66" t="n"/>
      <c r="AJ478" s="66" t="n"/>
      <c r="AK478" s="66" t="n"/>
      <c r="AL478" s="66" t="n"/>
      <c r="AM478" s="18" t="n"/>
      <c r="AN478" s="19" t="n"/>
      <c r="AO478" s="19" t="n"/>
      <c r="AP478" s="19" t="n"/>
      <c r="AQ478" s="19" t="n"/>
    </row>
    <row r="479" ht="80" customHeight="1">
      <c r="A479" s="117" t="inlineStr">
        <is>
          <t>◂ Back</t>
        </is>
      </c>
      <c r="B479" s="17" t="inlineStr">
        <is>
          <t>Mapped</t>
        </is>
      </c>
      <c r="C479" s="59" t="inlineStr">
        <is>
          <t>Corporate</t>
        </is>
      </c>
      <c r="D479" s="17" t="inlineStr">
        <is>
          <t>IRIS2152</t>
        </is>
      </c>
      <c r="E479" s="17" t="inlineStr">
        <is>
          <t>Nikitha Nair</t>
        </is>
      </c>
      <c r="F479" s="17" t="inlineStr">
        <is>
          <t>HR</t>
        </is>
      </c>
      <c r="G479" s="17" t="inlineStr">
        <is>
          <t>Employee Experience Specialist</t>
        </is>
      </c>
      <c r="H479" s="17" t="inlineStr">
        <is>
          <t>Employee</t>
        </is>
      </c>
      <c r="I479" s="17" t="inlineStr">
        <is>
          <t>Active</t>
        </is>
      </c>
      <c r="J479" s="118" t="n">
        <v>45110</v>
      </c>
      <c r="K479" s="17" t="inlineStr">
        <is>
          <t>Shweta Jha</t>
        </is>
      </c>
      <c r="L479" s="17" t="n"/>
      <c r="M479" s="67" t="inlineStr">
        <is>
          <t>1 years, 0 months, 0 days</t>
        </is>
      </c>
      <c r="N479" s="68" t="inlineStr">
        <is>
          <t>3 years, 1 months, 22 days</t>
        </is>
      </c>
      <c r="O479" s="68" t="n"/>
      <c r="P479" s="68" t="inlineStr">
        <is>
          <t>MBA</t>
        </is>
      </c>
      <c r="Q479" s="68" t="inlineStr">
        <is>
          <t>HR</t>
        </is>
      </c>
      <c r="R479" s="82" t="n">
        <v>20</v>
      </c>
      <c r="S479" s="83" t="n"/>
      <c r="T479" s="83" t="n"/>
      <c r="U479" s="83" t="n"/>
      <c r="V479" s="83" t="n"/>
      <c r="W479" s="83" t="n"/>
      <c r="X479" s="83" t="inlineStr">
        <is>
          <t>Complexity &amp; Expertise: A3: Onboarding, exits, grievance management, medical insurance, letters, performance management support → moved down 0.5
Autonomy &amp; Decision: A3: Decides employee connects, communications and engagement activities → moved down 0.5
Accountability &amp; Impact: A3: Employee experience from onboarding through exit, including grievances → moved down 0.2
Leadership &amp; Strategy: A2: Coordinates stakeholders; no guidance of others described; 1 direct report → moved down 0.5</t>
        </is>
      </c>
      <c r="Y479" s="65" t="n"/>
      <c r="Z479" s="66" t="n"/>
      <c r="AA479" s="66" t="n"/>
      <c r="AB479" s="66" t="n"/>
      <c r="AC479" s="66" t="n"/>
      <c r="AD479" s="66" t="n"/>
      <c r="AE479" s="66" t="n"/>
      <c r="AF479" s="66" t="n"/>
      <c r="AG479" s="66" t="n"/>
      <c r="AH479" s="66" t="n"/>
      <c r="AI479" s="66" t="n"/>
      <c r="AJ479" s="66" t="n"/>
      <c r="AK479" s="66" t="n"/>
      <c r="AL479" s="66" t="n"/>
      <c r="AM479" s="18" t="n"/>
      <c r="AN479" s="19" t="n"/>
      <c r="AO479" s="19" t="n"/>
      <c r="AP479" s="19" t="n"/>
      <c r="AQ479" s="19" t="n"/>
    </row>
    <row r="480" ht="80" customHeight="1">
      <c r="A480" s="117" t="inlineStr">
        <is>
          <t>◂ Back</t>
        </is>
      </c>
      <c r="B480" s="17" t="inlineStr">
        <is>
          <t>Mapped</t>
        </is>
      </c>
      <c r="C480" s="59" t="inlineStr">
        <is>
          <t>Corporate</t>
        </is>
      </c>
      <c r="D480" s="17" t="inlineStr">
        <is>
          <t>IRIS2558</t>
        </is>
      </c>
      <c r="E480" s="17" t="inlineStr">
        <is>
          <t>Blossom Dsouza</t>
        </is>
      </c>
      <c r="F480" s="17" t="inlineStr">
        <is>
          <t>HR</t>
        </is>
      </c>
      <c r="G480" s="17" t="inlineStr">
        <is>
          <t>Executive -HR</t>
        </is>
      </c>
      <c r="H480" s="17" t="inlineStr">
        <is>
          <t>Employee</t>
        </is>
      </c>
      <c r="I480" s="17" t="inlineStr">
        <is>
          <t>Active</t>
        </is>
      </c>
      <c r="J480" s="118" t="n">
        <v>46266</v>
      </c>
      <c r="K480" s="17" t="inlineStr">
        <is>
          <t>Nikitha Nair</t>
        </is>
      </c>
      <c r="L480" s="17" t="n"/>
      <c r="M480" s="67" t="n"/>
      <c r="N480" s="68" t="n"/>
      <c r="O480" s="68" t="n"/>
      <c r="P480" s="68" t="inlineStr">
        <is>
          <t>Bachelors</t>
        </is>
      </c>
      <c r="Q480" s="68" t="inlineStr">
        <is>
          <t>HR</t>
        </is>
      </c>
      <c r="R480" s="82" t="n">
        <v>19</v>
      </c>
      <c r="S480" s="83" t="n"/>
      <c r="T480" s="83" t="n"/>
      <c r="U480" s="83" t="n"/>
      <c r="V480" s="83" t="n"/>
      <c r="W480" s="83" t="n"/>
      <c r="X480" s="83" t="inlineStr">
        <is>
          <t>Complexity &amp; Expertise: A2: Onboarding, exits, BGV coordination, HR ops trackers, engagement activities → matches the start
Autonomy &amp; Decision: A2: Decides engagement and onboarding activities; escalates when needed → matches the start
Accountability &amp; Impact: A2: Own onboarding work: accuracy and timeliness → matches the start
Leadership &amp; Strategy: A1: No guidance or leadership of others described → matches the start</t>
        </is>
      </c>
      <c r="Y480" s="65" t="n"/>
      <c r="Z480" s="66" t="n"/>
      <c r="AA480" s="66" t="n"/>
      <c r="AB480" s="66" t="n"/>
      <c r="AC480" s="66" t="n"/>
      <c r="AD480" s="66" t="n"/>
      <c r="AE480" s="66" t="n"/>
      <c r="AF480" s="66" t="n"/>
      <c r="AG480" s="66" t="n"/>
      <c r="AH480" s="66" t="n"/>
      <c r="AI480" s="66" t="n"/>
      <c r="AJ480" s="66" t="n"/>
      <c r="AK480" s="66" t="n"/>
      <c r="AL480" s="66" t="n"/>
      <c r="AM480" s="18" t="n"/>
      <c r="AN480" s="19" t="n"/>
      <c r="AO480" s="19" t="n"/>
      <c r="AP480" s="19" t="n"/>
      <c r="AQ480" s="19" t="n"/>
    </row>
    <row r="481" ht="80" customHeight="1">
      <c r="A481" s="117" t="inlineStr">
        <is>
          <t>◂ Back</t>
        </is>
      </c>
      <c r="B481" s="17" t="inlineStr">
        <is>
          <t>Mapped</t>
        </is>
      </c>
      <c r="C481" s="59" t="inlineStr">
        <is>
          <t>Corporate</t>
        </is>
      </c>
      <c r="D481" s="17" t="inlineStr">
        <is>
          <t>IRIS2402</t>
        </is>
      </c>
      <c r="E481" s="17" t="inlineStr">
        <is>
          <t>Renuka Badhoria</t>
        </is>
      </c>
      <c r="F481" s="17" t="inlineStr">
        <is>
          <t>HR</t>
        </is>
      </c>
      <c r="G481" s="17" t="inlineStr">
        <is>
          <t>Talent Acquisition Specialist</t>
        </is>
      </c>
      <c r="H481" s="17" t="inlineStr">
        <is>
          <t>Employee</t>
        </is>
      </c>
      <c r="I481" s="17" t="inlineStr">
        <is>
          <t>Active</t>
        </is>
      </c>
      <c r="J481" s="118" t="n">
        <v>45845</v>
      </c>
      <c r="K481" s="17" t="inlineStr">
        <is>
          <t>Shweta Jha</t>
        </is>
      </c>
      <c r="L481" s="17" t="n"/>
      <c r="M481" s="67" t="inlineStr">
        <is>
          <t>2 years, 2 months, 0 days</t>
        </is>
      </c>
      <c r="N481" s="68" t="inlineStr">
        <is>
          <t>1 years, 1 months, 18 days</t>
        </is>
      </c>
      <c r="O481" s="68" t="n"/>
      <c r="P481" s="68" t="inlineStr">
        <is>
          <t>MBA PGDM</t>
        </is>
      </c>
      <c r="Q481" s="68" t="inlineStr">
        <is>
          <t>HR</t>
        </is>
      </c>
      <c r="R481" s="82" t="n">
        <v>19</v>
      </c>
      <c r="S481" s="83" t="n"/>
      <c r="T481" s="83" t="n"/>
      <c r="U481" s="83" t="n"/>
      <c r="V481" s="83" t="n"/>
      <c r="W481" s="83" t="n"/>
      <c r="X481" s="83" t="inlineStr">
        <is>
          <t>Complexity &amp; Expertise: A2: End-to-end recruitment: requirement gathering, role market research, multi-channel sourcing → moved down 1
Autonomy &amp; Decision: A2: Chooses sourcing channels; nothing broader stated → moved down 1
Accountability &amp; Impact: A3: Filling critical positions by hiring managers' deadlines; hiring numbers → moved down 0.5
Leadership &amp; Strategy: A1: No guidance or leadership of others described → moved down 1</t>
        </is>
      </c>
      <c r="Y481" s="65" t="n"/>
      <c r="Z481" s="66" t="n"/>
      <c r="AA481" s="66" t="n"/>
      <c r="AB481" s="66" t="n"/>
      <c r="AC481" s="66" t="n"/>
      <c r="AD481" s="66" t="n"/>
      <c r="AE481" s="66" t="n"/>
      <c r="AF481" s="66" t="n"/>
      <c r="AG481" s="66" t="n"/>
      <c r="AH481" s="66" t="n"/>
      <c r="AI481" s="66" t="n"/>
      <c r="AJ481" s="66" t="n"/>
      <c r="AK481" s="66" t="n"/>
      <c r="AL481" s="66" t="n"/>
      <c r="AM481" s="18" t="n"/>
      <c r="AN481" s="19" t="n"/>
      <c r="AO481" s="19" t="n"/>
      <c r="AP481" s="19" t="n"/>
      <c r="AQ481" s="19" t="n"/>
    </row>
    <row r="482" ht="80" customHeight="1">
      <c r="A482" s="117" t="inlineStr">
        <is>
          <t>◂ Back</t>
        </is>
      </c>
      <c r="B482" s="17" t="inlineStr">
        <is>
          <t>Mapped</t>
        </is>
      </c>
      <c r="C482" s="59" t="inlineStr">
        <is>
          <t>Corporate</t>
        </is>
      </c>
      <c r="D482" s="17" t="inlineStr">
        <is>
          <t>IRIS2245</t>
        </is>
      </c>
      <c r="E482" s="17" t="inlineStr">
        <is>
          <t>Shruti Gawas</t>
        </is>
      </c>
      <c r="F482" s="17" t="inlineStr">
        <is>
          <t>HR</t>
        </is>
      </c>
      <c r="G482" s="17" t="inlineStr">
        <is>
          <t>Senior Executive - Talent Acquisition</t>
        </is>
      </c>
      <c r="H482" s="17" t="inlineStr">
        <is>
          <t>Employee</t>
        </is>
      </c>
      <c r="I482" s="17" t="inlineStr">
        <is>
          <t>Active</t>
        </is>
      </c>
      <c r="J482" s="118" t="n">
        <v>45418</v>
      </c>
      <c r="K482" s="17" t="inlineStr">
        <is>
          <t>Shweta Jha</t>
        </is>
      </c>
      <c r="L482" s="17" t="n"/>
      <c r="M482" s="67" t="inlineStr">
        <is>
          <t>1 years, 3 months, 0 days</t>
        </is>
      </c>
      <c r="N482" s="68" t="inlineStr">
        <is>
          <t>2 years, 3 months, 19 days</t>
        </is>
      </c>
      <c r="O482" s="68" t="n"/>
      <c r="P482" s="68" t="inlineStr">
        <is>
          <t>MBA</t>
        </is>
      </c>
      <c r="Q482" s="68" t="inlineStr">
        <is>
          <t>HR</t>
        </is>
      </c>
      <c r="R482" s="82" t="n">
        <v>19</v>
      </c>
      <c r="S482" s="83" t="n"/>
      <c r="T482" s="83" t="n"/>
      <c r="U482" s="83" t="n"/>
      <c r="V482" s="83" t="n"/>
      <c r="W482" s="83" t="n"/>
      <c r="X482" s="83" t="inlineStr">
        <is>
          <t>Complexity &amp; Expertise: A3: End-to-end hiring including interviewing, salary negotiation, niche roles, talent market mapping → matches the start
Autonomy &amp; Decision: A3: Decides sourcing and pipeline management; negotiates salaries → matches the start
Accountability &amp; Impact: A3: own survey / KRA answers · summarised by the rater; not quoted → matches the start
Leadership &amp; Strategy: A1: Partners with stakeholders; no guidance of others described → moved down 0.5</t>
        </is>
      </c>
      <c r="Y482" s="65" t="n"/>
      <c r="Z482" s="66" t="n"/>
      <c r="AA482" s="66" t="n"/>
      <c r="AB482" s="66" t="n"/>
      <c r="AC482" s="66" t="n"/>
      <c r="AD482" s="66" t="n"/>
      <c r="AE482" s="66" t="n"/>
      <c r="AF482" s="66" t="n"/>
      <c r="AG482" s="66" t="n"/>
      <c r="AH482" s="66" t="n"/>
      <c r="AI482" s="66" t="n"/>
      <c r="AJ482" s="66" t="n"/>
      <c r="AK482" s="66" t="n"/>
      <c r="AL482" s="66" t="n"/>
      <c r="AM482" s="18" t="n"/>
      <c r="AN482" s="19" t="n"/>
      <c r="AO482" s="19" t="n"/>
      <c r="AP482" s="19" t="n"/>
      <c r="AQ482" s="19" t="n"/>
    </row>
    <row r="483" ht="80" customHeight="1">
      <c r="A483" s="117" t="inlineStr">
        <is>
          <t>◂ Back</t>
        </is>
      </c>
      <c r="B483" s="17" t="inlineStr">
        <is>
          <t>Mapped</t>
        </is>
      </c>
      <c r="C483" s="59" t="inlineStr">
        <is>
          <t>Corporate</t>
        </is>
      </c>
      <c r="D483" s="17" t="inlineStr">
        <is>
          <t>IRIS2060</t>
        </is>
      </c>
      <c r="E483" s="17" t="inlineStr">
        <is>
          <t>P K X Thomas</t>
        </is>
      </c>
      <c r="F483" s="17" t="inlineStr">
        <is>
          <t>Technology</t>
        </is>
      </c>
      <c r="G483" s="17" t="inlineStr">
        <is>
          <t>Chief Technology Officer</t>
        </is>
      </c>
      <c r="H483" s="17" t="inlineStr">
        <is>
          <t>Employee</t>
        </is>
      </c>
      <c r="I483" s="17" t="inlineStr">
        <is>
          <t>Active</t>
        </is>
      </c>
      <c r="J483" s="118" t="n">
        <v>44805</v>
      </c>
      <c r="K483" s="17" t="n"/>
      <c r="L483" s="17" t="n"/>
      <c r="M483" s="67" t="inlineStr">
        <is>
          <t>30 years, 10 months, 0 days</t>
        </is>
      </c>
      <c r="N483" s="68" t="inlineStr">
        <is>
          <t>3 years, 11 months, 24 days</t>
        </is>
      </c>
      <c r="O483" s="68" t="n"/>
      <c r="P483" s="68" t="inlineStr">
        <is>
          <t>MCA</t>
        </is>
      </c>
      <c r="Q483" s="68" t="inlineStr">
        <is>
          <t>Management</t>
        </is>
      </c>
      <c r="R483" s="82" t="n"/>
      <c r="S483" s="83" t="n"/>
      <c r="T483" s="83" t="n"/>
      <c r="U483" s="83" t="n"/>
      <c r="V483" s="83" t="n"/>
      <c r="W483" s="83" t="n"/>
      <c r="X483" s="83" t="n"/>
      <c r="Y483" s="65" t="n"/>
      <c r="Z483" s="66" t="n"/>
      <c r="AA483" s="66" t="n"/>
      <c r="AB483" s="66" t="n"/>
      <c r="AC483" s="66" t="n"/>
      <c r="AD483" s="66" t="n"/>
      <c r="AE483" s="66" t="n"/>
      <c r="AF483" s="66" t="n"/>
      <c r="AG483" s="66" t="n"/>
      <c r="AH483" s="66" t="n"/>
      <c r="AI483" s="66" t="n"/>
      <c r="AJ483" s="66" t="n"/>
      <c r="AK483" s="66" t="n"/>
      <c r="AL483" s="66" t="n"/>
      <c r="AM483" s="18" t="n"/>
      <c r="AN483" s="19" t="n"/>
      <c r="AO483" s="19" t="n"/>
      <c r="AP483" s="19" t="n"/>
      <c r="AQ483" s="19" t="n"/>
    </row>
    <row r="484" ht="80" customHeight="1">
      <c r="A484" s="117" t="inlineStr">
        <is>
          <t>◂ Back</t>
        </is>
      </c>
      <c r="B484" s="17" t="inlineStr">
        <is>
          <t>Mapped</t>
        </is>
      </c>
      <c r="C484" s="59" t="inlineStr">
        <is>
          <t>CARBON</t>
        </is>
      </c>
      <c r="D484" s="17" t="inlineStr">
        <is>
          <t>IRIS0249</t>
        </is>
      </c>
      <c r="E484" s="17" t="inlineStr">
        <is>
          <t>Ashish Singhvi</t>
        </is>
      </c>
      <c r="F484" s="17" t="inlineStr">
        <is>
          <t>Technology</t>
        </is>
      </c>
      <c r="G484" s="17" t="inlineStr">
        <is>
          <t>Product Engineering Head</t>
        </is>
      </c>
      <c r="H484" s="17" t="inlineStr">
        <is>
          <t>Employee</t>
        </is>
      </c>
      <c r="I484" s="17" t="inlineStr">
        <is>
          <t>Active</t>
        </is>
      </c>
      <c r="J484" s="118" t="n">
        <v>39834</v>
      </c>
      <c r="K484" s="17" t="inlineStr">
        <is>
          <t>P K X Thomas</t>
        </is>
      </c>
      <c r="L484" s="17" t="n"/>
      <c r="M484" s="67" t="inlineStr">
        <is>
          <t>0 years, 0 months, 0 days</t>
        </is>
      </c>
      <c r="N484" s="68" t="inlineStr">
        <is>
          <t>17 years, 7 months, 4 days</t>
        </is>
      </c>
      <c r="O484" s="68" t="n"/>
      <c r="P484" s="68" t="inlineStr">
        <is>
          <t>MCA</t>
        </is>
      </c>
      <c r="Q484" s="68" t="inlineStr">
        <is>
          <t>.NET MVC</t>
        </is>
      </c>
      <c r="R484" s="82" t="n"/>
      <c r="S484" s="83" t="n"/>
      <c r="T484" s="83" t="n"/>
      <c r="U484" s="83" t="n"/>
      <c r="V484" s="83" t="n"/>
      <c r="W484" s="83" t="n"/>
      <c r="X484" s="83" t="n"/>
      <c r="Y484" s="65" t="n"/>
      <c r="Z484" s="66" t="n"/>
      <c r="AA484" s="66" t="n"/>
      <c r="AB484" s="66" t="n"/>
      <c r="AC484" s="66" t="n"/>
      <c r="AD484" s="66" t="n"/>
      <c r="AE484" s="66" t="n"/>
      <c r="AF484" s="66" t="n"/>
      <c r="AG484" s="66" t="n"/>
      <c r="AH484" s="66" t="n"/>
      <c r="AI484" s="66" t="n"/>
      <c r="AJ484" s="66" t="n"/>
      <c r="AK484" s="66" t="n"/>
      <c r="AL484" s="66" t="n"/>
      <c r="AM484" s="18" t="n"/>
      <c r="AN484" s="19" t="n"/>
      <c r="AO484" s="19" t="n"/>
      <c r="AP484" s="19" t="n"/>
      <c r="AQ484" s="19" t="n"/>
    </row>
    <row r="485" ht="80" customHeight="1">
      <c r="A485" s="117" t="inlineStr">
        <is>
          <t>◂ Back</t>
        </is>
      </c>
      <c r="B485" s="17" t="inlineStr">
        <is>
          <t>Mapped</t>
        </is>
      </c>
      <c r="C485" s="59" t="inlineStr">
        <is>
          <t>CARBON</t>
        </is>
      </c>
      <c r="D485" s="17" t="inlineStr">
        <is>
          <t>IRIS1832</t>
        </is>
      </c>
      <c r="E485" s="17" t="inlineStr">
        <is>
          <t>Chetan Kotwal</t>
        </is>
      </c>
      <c r="F485" s="17" t="inlineStr">
        <is>
          <t>Technology</t>
        </is>
      </c>
      <c r="G485" s="17" t="inlineStr">
        <is>
          <t>Lead Software Engineer</t>
        </is>
      </c>
      <c r="H485" s="17" t="inlineStr">
        <is>
          <t>Employee</t>
        </is>
      </c>
      <c r="I485" s="17" t="inlineStr">
        <is>
          <t>Active</t>
        </is>
      </c>
      <c r="J485" s="118" t="n">
        <v>43825</v>
      </c>
      <c r="K485" s="17" t="inlineStr">
        <is>
          <t>Ashish Singhvi</t>
        </is>
      </c>
      <c r="L485" s="17" t="inlineStr">
        <is>
          <t>Global.</t>
        </is>
      </c>
      <c r="M485" s="67" t="inlineStr">
        <is>
          <t>7 years, 0 months, 0 days</t>
        </is>
      </c>
      <c r="N485" s="68" t="inlineStr">
        <is>
          <t>6 years, 7 months, 30 days</t>
        </is>
      </c>
      <c r="O485" s="68" t="n"/>
      <c r="P485" s="68" t="inlineStr">
        <is>
          <t>B.E</t>
        </is>
      </c>
      <c r="Q485" s="68" t="inlineStr">
        <is>
          <t>.NET MVC</t>
        </is>
      </c>
      <c r="R485" s="82" t="n">
        <v>20</v>
      </c>
      <c r="S485" s="83"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T485" s="83"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U485" s="83"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V485" s="83"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W485" s="83" t="inlineStr">
        <is>
          <t>• Key challenges: Ad-hoc requirements; AI credits.
• Support required: More opportunities to contribute to architecture and long-term technical strategy.</t>
        </is>
      </c>
      <c r="X485" s="83" t="inlineStr">
        <is>
          <t>Complexity &amp; Expertise: B1: Technical feasibility analysis, solution design and resolving complex technical issues; few concrete objects named → moved down 0.5
Autonomy &amp; Decision: A3: Independently does R&amp;D on unknown challenges; no team-level calls stated → moved down 0.5
Accountability &amp; Impact: A3: Accountable for the features he owns being delivered with quality and on time → moved down 0.5
Leadership &amp; Strategy: A3: 4 direct reports, but text only mentions team tuning and healthy team environment → moved down 0.5</t>
        </is>
      </c>
      <c r="Y485" s="65" t="n"/>
      <c r="Z485" s="66" t="n"/>
      <c r="AA485" s="66" t="n"/>
      <c r="AB485" s="66" t="n"/>
      <c r="AC485" s="66" t="n"/>
      <c r="AD485" s="66" t="n"/>
      <c r="AE485" s="66" t="n"/>
      <c r="AF485" s="66" t="n"/>
      <c r="AG485" s="66" t="n"/>
      <c r="AH485" s="66" t="n"/>
      <c r="AI485" s="66" t="n"/>
      <c r="AJ485" s="66" t="n"/>
      <c r="AK485" s="66" t="n"/>
      <c r="AL485" s="66" t="n"/>
      <c r="AM485" s="18"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AN485" s="19" t="n"/>
      <c r="AO485" s="19" t="n"/>
      <c r="AP485" s="19" t="n"/>
      <c r="AQ485" s="19" t="n"/>
    </row>
    <row r="486" ht="80" customHeight="1">
      <c r="A486" s="117" t="inlineStr">
        <is>
          <t>◂ Back</t>
        </is>
      </c>
      <c r="B486" s="17" t="inlineStr">
        <is>
          <t>Mapped</t>
        </is>
      </c>
      <c r="C486" s="59" t="inlineStr">
        <is>
          <t>CARBON</t>
        </is>
      </c>
      <c r="D486" s="17" t="inlineStr">
        <is>
          <t>IRIS1878</t>
        </is>
      </c>
      <c r="E486" s="17" t="inlineStr">
        <is>
          <t>Shailesh Koradiya</t>
        </is>
      </c>
      <c r="F486" s="17" t="inlineStr">
        <is>
          <t>Support</t>
        </is>
      </c>
      <c r="G486" s="17" t="inlineStr">
        <is>
          <t>Technical Support Lead</t>
        </is>
      </c>
      <c r="H486" s="17" t="inlineStr">
        <is>
          <t>Employee</t>
        </is>
      </c>
      <c r="I486" s="17" t="inlineStr">
        <is>
          <t>Active</t>
        </is>
      </c>
      <c r="J486" s="118" t="n">
        <v>44137</v>
      </c>
      <c r="K486" s="17" t="inlineStr">
        <is>
          <t>Chetan Kotwal</t>
        </is>
      </c>
      <c r="L486" s="17" t="inlineStr">
        <is>
          <t>Global.</t>
        </is>
      </c>
      <c r="M486" s="67" t="inlineStr">
        <is>
          <t>7 years, 3 months, 0 days</t>
        </is>
      </c>
      <c r="N486" s="68" t="inlineStr">
        <is>
          <t>5 years, 9 months, 23 days</t>
        </is>
      </c>
      <c r="O486" s="68" t="n"/>
      <c r="P486" s="68" t="inlineStr">
        <is>
          <t>MCA</t>
        </is>
      </c>
      <c r="Q486" s="68" t="inlineStr">
        <is>
          <t>.NET MVC</t>
        </is>
      </c>
      <c r="R486" s="82" t="n">
        <v>20</v>
      </c>
      <c r="S486" s="83"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T486" s="83"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U486" s="83"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V486" s="83"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W486" s="83" t="inlineStr">
        <is>
          <t>• Key challenges: Workload.
• Support required: Faster decision-making, clearer ownership, and reduced dependency on management approvals.</t>
        </is>
      </c>
      <c r="X486" s="83" t="inlineStr">
        <is>
          <t>Complexity &amp; Expertise: A3: Jenkins CI/CD pipelines, deployments on Azure/Podman, troubleshooting and root-cause analysis; answers very brief → moved down 0.5
Autonomy &amp; Decision: B1: Decides deployment strategy for the application independently → matches the start
Accountability &amp; Impact: A3: own survey / KRA answers · summarised by the rater; not quoted → moved down 0.2
Leadership &amp; Strategy: A1: No guidance described despite one report → moved down 0.5</t>
        </is>
      </c>
      <c r="Y486" s="65" t="n"/>
      <c r="Z486" s="66" t="n"/>
      <c r="AA486" s="66" t="n"/>
      <c r="AB486" s="66" t="n"/>
      <c r="AC486" s="66" t="n"/>
      <c r="AD486" s="66" t="n"/>
      <c r="AE486" s="66" t="n"/>
      <c r="AF486" s="66" t="n"/>
      <c r="AG486" s="66" t="n"/>
      <c r="AH486" s="66" t="n"/>
      <c r="AI486" s="66" t="n"/>
      <c r="AJ486" s="66" t="n"/>
      <c r="AK486" s="66" t="n"/>
      <c r="AL486" s="66" t="inlineStr">
        <is>
          <t>Job rotation for dev work, Meet, Ayush and Harsh are getting devevloped for Support role</t>
        </is>
      </c>
      <c r="AM486" s="18"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AN486" s="19" t="n"/>
      <c r="AO486" s="19" t="n"/>
      <c r="AP486" s="19" t="n"/>
      <c r="AQ486" s="19" t="n"/>
    </row>
    <row r="487" ht="80" customHeight="1">
      <c r="A487" s="117" t="inlineStr">
        <is>
          <t>◂ Back</t>
        </is>
      </c>
      <c r="B487" s="17" t="inlineStr">
        <is>
          <t>Mapped</t>
        </is>
      </c>
      <c r="C487" s="59" t="inlineStr">
        <is>
          <t>CARBON</t>
        </is>
      </c>
      <c r="D487" s="17" t="inlineStr">
        <is>
          <t>IRIS1941</t>
        </is>
      </c>
      <c r="E487" s="17" t="inlineStr">
        <is>
          <t>Manish Yadav</t>
        </is>
      </c>
      <c r="F487" s="17" t="inlineStr">
        <is>
          <t>Support</t>
        </is>
      </c>
      <c r="G487" s="17" t="inlineStr">
        <is>
          <t>Software Engineer</t>
        </is>
      </c>
      <c r="H487" s="17" t="inlineStr">
        <is>
          <t>Employee</t>
        </is>
      </c>
      <c r="I487" s="17" t="inlineStr">
        <is>
          <t>Active</t>
        </is>
      </c>
      <c r="J487" s="118" t="n">
        <v>44410</v>
      </c>
      <c r="K487" s="17" t="inlineStr">
        <is>
          <t>Shailesh Koradiya</t>
        </is>
      </c>
      <c r="L487" s="17" t="inlineStr">
        <is>
          <t>Global.</t>
        </is>
      </c>
      <c r="M487" s="67" t="inlineStr">
        <is>
          <t>0 years, 3 months, 0 days</t>
        </is>
      </c>
      <c r="N487" s="68" t="inlineStr">
        <is>
          <t>5 years, 0 months, 23 days</t>
        </is>
      </c>
      <c r="O487" s="68" t="n"/>
      <c r="P487" s="68" t="inlineStr">
        <is>
          <t>B.E</t>
        </is>
      </c>
      <c r="Q487" s="68" t="inlineStr">
        <is>
          <t>.NET MVC</t>
        </is>
      </c>
      <c r="R487" s="82" t="n">
        <v>20</v>
      </c>
      <c r="S487" s="83"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T487" s="83"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U487" s="83" t="inlineStr">
        <is>
          <t>• Current capabilities: XBRL knowledge.
• Tools / software used: Visual Studio; VS Code; MongoDB; MS Office; debugging tools.
• Workload: Rated a moderate load · 3/5 in a typical week.
• Judgment/way of working: Writing scripts to solve issues as soon as possible.</t>
        </is>
      </c>
      <c r="V487" s="83" t="inlineStr">
        <is>
          <t>• Learning and Development Need: No input received.</t>
        </is>
      </c>
      <c r="W487" s="83" t="inlineStr">
        <is>
          <t>• Support required: No input received.</t>
        </is>
      </c>
      <c r="X487" s="83" t="inlineStr">
        <is>
          <t>Complexity &amp; Expertise: A3: Full-stack features across UI, backend services, APIs and database; root-cause debugging in established system → moved up 0.5
Autonomy &amp; Decision: A3: Chooses implementation approaches and modifies code independently within project scope → moved up 0.5
Accountability &amp; Impact: A3: Features end to end from requirement to delivery; manager notes platform-level fixes → moved up 0.5
Leadership &amp; Strategy: A1: No guidance of others described → matches the start</t>
        </is>
      </c>
      <c r="Y487" s="65" t="n"/>
      <c r="Z487" s="66" t="n"/>
      <c r="AA487" s="66" t="n"/>
      <c r="AB487" s="66" t="n"/>
      <c r="AC487" s="66" t="n"/>
      <c r="AD487" s="66" t="n"/>
      <c r="AE487" s="66" t="n"/>
      <c r="AF487" s="66" t="n"/>
      <c r="AG487" s="66" t="n"/>
      <c r="AH487" s="66" t="n"/>
      <c r="AI487" s="66" t="n"/>
      <c r="AJ487" s="66" t="n"/>
      <c r="AK487" s="66" t="n"/>
      <c r="AL487" s="66" t="inlineStr">
        <is>
          <t>Job rotation for dev work</t>
        </is>
      </c>
      <c r="AM487" s="18"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AN487" s="19" t="n"/>
      <c r="AO487" s="19" t="n"/>
      <c r="AP487" s="19" t="n"/>
      <c r="AQ487" s="19" t="n"/>
    </row>
    <row r="488" ht="80" customHeight="1">
      <c r="A488" s="117" t="inlineStr">
        <is>
          <t>◂ Back</t>
        </is>
      </c>
      <c r="B488" s="17" t="inlineStr">
        <is>
          <t>Mapped</t>
        </is>
      </c>
      <c r="C488" s="59" t="inlineStr">
        <is>
          <t>CARBON</t>
        </is>
      </c>
      <c r="D488" s="17" t="inlineStr">
        <is>
          <t>IRIS1883</t>
        </is>
      </c>
      <c r="E488" s="17" t="inlineStr">
        <is>
          <t>Bikram Prasad</t>
        </is>
      </c>
      <c r="F488" s="17" t="inlineStr">
        <is>
          <t>Technology</t>
        </is>
      </c>
      <c r="G488" s="17" t="inlineStr">
        <is>
          <t>Software Engineer</t>
        </is>
      </c>
      <c r="H488" s="17" t="inlineStr">
        <is>
          <t>Employee</t>
        </is>
      </c>
      <c r="I488" s="17" t="inlineStr">
        <is>
          <t>Active</t>
        </is>
      </c>
      <c r="J488" s="118" t="n">
        <v>44158</v>
      </c>
      <c r="K488" s="17" t="inlineStr">
        <is>
          <t>Chetan Kotwal</t>
        </is>
      </c>
      <c r="L488" s="17" t="inlineStr">
        <is>
          <t>No input received — attended/was listed as a respondent but did not provide answers to any of the survey questions.</t>
        </is>
      </c>
      <c r="M488" s="67" t="inlineStr">
        <is>
          <t>0 years, 0 months, 0 days</t>
        </is>
      </c>
      <c r="N488" s="68" t="inlineStr">
        <is>
          <t>5 years, 9 months, 2 days</t>
        </is>
      </c>
      <c r="O488" s="68" t="n"/>
      <c r="P488" s="68" t="inlineStr">
        <is>
          <t>B.Tech</t>
        </is>
      </c>
      <c r="Q488" s="68" t="inlineStr">
        <is>
          <t>.NET MVC</t>
        </is>
      </c>
      <c r="R488" s="82" t="n">
        <v>20</v>
      </c>
      <c r="S488" s="83" t="inlineStr">
        <is>
          <t>• Role / sub-team: Technology — Software Engineer.
• Core purpose: Input not given by Participant.
• Decision-making autonomy: Input not given by Participant.
• Is this something only they do: Input not given by Participant.</t>
        </is>
      </c>
      <c r="T488" s="83" t="inlineStr">
        <is>
          <t>• Key responsibilities include: Input not given by Participant.
• Impact if missed or done wrong: Input not given by Participant.
• How measured: Input not given by Participant.</t>
        </is>
      </c>
      <c r="U488" s="83" t="inlineStr">
        <is>
          <t>• Current capabilities: Input not given by Participant.
• Tools / software used: Input not given by Participant.</t>
        </is>
      </c>
      <c r="V488" s="83" t="inlineStr">
        <is>
          <t>• Development priorities: Input not given by Participant.</t>
        </is>
      </c>
      <c r="W488" s="83" t="inlineStr">
        <is>
          <t>• Key challenges: Input not given by Participant.
• Support required: Input not given by Participant.</t>
        </is>
      </c>
      <c r="X488" s="83" t="inlineStr">
        <is>
          <t>Complexity &amp; Expertise: A3: Runs deployments, patch releases, CVE fixes and production issue fixes; handles InDesign PDF issues → moved up 0.5
Autonomy &amp; Decision: A2: Only cites 'new technology' as an independent decision → moved down 0.5
Accountability &amp; Impact: A3: Answers for applications running smoothly on servers and daily patch/CVE updates → moved down 0.5
Leadership &amp; Strategy: A1: No guiding described despite one report → moved down 1</t>
        </is>
      </c>
      <c r="Y488" s="65" t="n"/>
      <c r="Z488" s="66" t="n"/>
      <c r="AA488" s="66" t="n"/>
      <c r="AB488" s="66" t="n"/>
      <c r="AC488" s="66" t="n"/>
      <c r="AD488" s="66" t="n"/>
      <c r="AE488" s="66" t="n"/>
      <c r="AF488" s="66" t="n"/>
      <c r="AG488" s="66" t="n"/>
      <c r="AH488" s="66" t="n"/>
      <c r="AI488" s="66" t="n"/>
      <c r="AJ488" s="66" t="n"/>
      <c r="AK488" s="66" t="n"/>
      <c r="AL488" s="66" t="n"/>
      <c r="AM488" s="18"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AN488" s="19" t="n"/>
      <c r="AO488" s="19" t="n"/>
      <c r="AP488" s="19" t="n"/>
      <c r="AQ488" s="19" t="n"/>
    </row>
    <row r="489" ht="80" customHeight="1">
      <c r="A489" s="117" t="inlineStr">
        <is>
          <t>◂ Back</t>
        </is>
      </c>
      <c r="B489" s="17" t="inlineStr">
        <is>
          <t>Mapped</t>
        </is>
      </c>
      <c r="C489" s="59" t="inlineStr">
        <is>
          <t>CARBON</t>
        </is>
      </c>
      <c r="D489" s="17" t="inlineStr">
        <is>
          <t>IRIS2283</t>
        </is>
      </c>
      <c r="E489" s="17" t="inlineStr">
        <is>
          <t>Kunal Jadhav</t>
        </is>
      </c>
      <c r="F489" s="17" t="inlineStr">
        <is>
          <t>Technology</t>
        </is>
      </c>
      <c r="G489" s="17" t="inlineStr">
        <is>
          <t>Software Engineer</t>
        </is>
      </c>
      <c r="H489" s="17" t="inlineStr">
        <is>
          <t>Employee</t>
        </is>
      </c>
      <c r="I489" s="17" t="inlineStr">
        <is>
          <t>Active</t>
        </is>
      </c>
      <c r="J489" s="118" t="n">
        <v>45474</v>
      </c>
      <c r="K489" s="17" t="inlineStr">
        <is>
          <t>Bikram Prasad</t>
        </is>
      </c>
      <c r="L489" s="17" t="inlineStr">
        <is>
          <t>Europe and US; global.</t>
        </is>
      </c>
      <c r="M489" s="67" t="inlineStr">
        <is>
          <t>0 years, 0 months, 0 days</t>
        </is>
      </c>
      <c r="N489" s="68" t="inlineStr">
        <is>
          <t>2 years, 1 months, 24 days</t>
        </is>
      </c>
      <c r="O489" s="68" t="n"/>
      <c r="P489" s="68" t="inlineStr">
        <is>
          <t>Bachelor of Science</t>
        </is>
      </c>
      <c r="Q489" s="68" t="inlineStr">
        <is>
          <t>.NET MVC + Angular</t>
        </is>
      </c>
      <c r="R489" s="82" t="n">
        <v>20</v>
      </c>
      <c r="S489" s="83"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T489" s="83"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U489" s="83"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V489" s="83"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W489" s="83"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X489" s="83" t="inlineStr">
        <is>
          <t>Complexity &amp; Expertise: A3: Develops and integrates client-driven features; ad-hoc requests and system designs; architects product flow → moved up 0.5
Autonomy &amp; Decision: A3: Independently architects product flow and adapts requirements in his own development → matches the start
Accountability &amp; Impact: A2: Bugs in product and correct understanding of requirements in his own work → moved down 1
Leadership &amp; Strategy: A1: No guidance or allocation described despite 2 reports → moved down 1</t>
        </is>
      </c>
      <c r="Y489" s="65" t="n"/>
      <c r="Z489" s="66" t="n"/>
      <c r="AA489" s="66" t="n"/>
      <c r="AB489" s="66" t="n"/>
      <c r="AC489" s="66" t="n"/>
      <c r="AD489" s="66" t="n"/>
      <c r="AE489" s="66" t="n"/>
      <c r="AF489" s="66" t="n"/>
      <c r="AG489" s="66" t="n"/>
      <c r="AH489" s="66" t="n"/>
      <c r="AI489" s="66" t="n"/>
      <c r="AJ489" s="66" t="n"/>
      <c r="AK489" s="66" t="n"/>
      <c r="AL489" s="66" t="n"/>
      <c r="AM489" s="18"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AN489" s="19" t="n"/>
      <c r="AO489" s="19" t="n"/>
      <c r="AP489" s="19" t="n"/>
      <c r="AQ489" s="19" t="n"/>
    </row>
    <row r="490" ht="80" customHeight="1">
      <c r="A490" s="117" t="inlineStr">
        <is>
          <t>◂ Back</t>
        </is>
      </c>
      <c r="B490" s="17" t="inlineStr">
        <is>
          <t>Mapped</t>
        </is>
      </c>
      <c r="C490" s="59" t="inlineStr">
        <is>
          <t>CARBON</t>
        </is>
      </c>
      <c r="D490" s="17" t="inlineStr">
        <is>
          <t>IRIS2354</t>
        </is>
      </c>
      <c r="E490" s="17" t="inlineStr">
        <is>
          <t>Kuldip D Shah</t>
        </is>
      </c>
      <c r="F490" s="17" t="inlineStr">
        <is>
          <t>Technology</t>
        </is>
      </c>
      <c r="G490" s="17" t="inlineStr">
        <is>
          <t>Software Engineer</t>
        </is>
      </c>
      <c r="H490" s="17" t="inlineStr">
        <is>
          <t>Employee</t>
        </is>
      </c>
      <c r="I490" s="17" t="inlineStr">
        <is>
          <t>Serving Notice</t>
        </is>
      </c>
      <c r="J490" s="118" t="n">
        <v>45733</v>
      </c>
      <c r="K490" s="17" t="inlineStr">
        <is>
          <t>Kunal Jadhav</t>
        </is>
      </c>
      <c r="L490" s="17" t="inlineStr">
        <is>
          <t>Global.</t>
        </is>
      </c>
      <c r="M490" s="67" t="inlineStr">
        <is>
          <t>3 years, 0 months, 0 days</t>
        </is>
      </c>
      <c r="N490" s="68" t="inlineStr">
        <is>
          <t>1 years, 5 months, 8 days</t>
        </is>
      </c>
      <c r="O490" s="68" t="n"/>
      <c r="P490" s="68" t="inlineStr">
        <is>
          <t>BCA</t>
        </is>
      </c>
      <c r="Q490" s="68" t="inlineStr">
        <is>
          <t>.NET MVC + React</t>
        </is>
      </c>
      <c r="R490" s="82" t="n">
        <v>20</v>
      </c>
      <c r="S490" s="83"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T490" s="83"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U490" s="83" t="inlineStr">
        <is>
          <t>• Current capabilities: React.
• Tools / software used: VS code; Visual studio code; Claude; Github Copilot; Quickscram.
• Workload: Rated a heavy load · 4/5 in a typical week.
• Judgment/way of working: Logical thinking.</t>
        </is>
      </c>
      <c r="V490" s="83" t="inlineStr">
        <is>
          <t>• Development priorities: I would like to improve my full-stack development skills and communication skills.
• Learning and Development Need: Opportunity to prove. Improve communication and technical skills.
• Role evolving toward: AI based development.</t>
        </is>
      </c>
      <c r="W490" s="83" t="inlineStr">
        <is>
          <t>• Key challenges: AI credits.
• Support required: Clear requirement and documentation.</t>
        </is>
      </c>
      <c r="X490" s="83" t="inlineStr">
        <is>
          <t>Complexity &amp; Expertise: A2: Frontend features, bug fixing, API integration and performance improvement in React → matches the start
Autonomy &amp; Decision: A2: Only 'problem solving' given as independent decision → matches the start
Accountability &amp; Impact: A2: Own frontend features, API integration and bug fixes; errors cause UI issues and delays → matches the start
Leadership &amp; Strategy: A1: No guidance of others described → matches the start</t>
        </is>
      </c>
      <c r="Y490" s="65" t="n"/>
      <c r="Z490" s="66" t="n"/>
      <c r="AA490" s="66" t="n"/>
      <c r="AB490" s="66" t="n"/>
      <c r="AC490" s="66" t="n"/>
      <c r="AD490" s="66" t="n"/>
      <c r="AE490" s="66" t="n"/>
      <c r="AF490" s="66" t="n"/>
      <c r="AG490" s="66" t="n"/>
      <c r="AH490" s="66" t="n"/>
      <c r="AI490" s="66" t="n"/>
      <c r="AJ490" s="66" t="n"/>
      <c r="AK490" s="66" t="n"/>
      <c r="AL490" s="66" t="n"/>
      <c r="AM490" s="18"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AN490" s="19" t="n"/>
      <c r="AO490" s="19" t="n"/>
      <c r="AP490" s="19" t="n"/>
      <c r="AQ490" s="19" t="n"/>
    </row>
    <row r="491" ht="80" customHeight="1">
      <c r="A491" s="117" t="inlineStr">
        <is>
          <t>◂ Back</t>
        </is>
      </c>
      <c r="B491" s="17" t="inlineStr">
        <is>
          <t>Mapped</t>
        </is>
      </c>
      <c r="C491" s="59" t="inlineStr">
        <is>
          <t>CARBON</t>
        </is>
      </c>
      <c r="D491" s="17" t="inlineStr">
        <is>
          <t>IRIS2395</t>
        </is>
      </c>
      <c r="E491" s="17" t="inlineStr">
        <is>
          <t>Ayushi Prajapati</t>
        </is>
      </c>
      <c r="F491" s="17" t="inlineStr">
        <is>
          <t>Technology</t>
        </is>
      </c>
      <c r="G491" s="17" t="inlineStr">
        <is>
          <t>Trainee Software Engineer</t>
        </is>
      </c>
      <c r="H491" s="17" t="inlineStr">
        <is>
          <t>Employee</t>
        </is>
      </c>
      <c r="I491" s="17" t="inlineStr">
        <is>
          <t>Active</t>
        </is>
      </c>
      <c r="J491" s="118" t="n">
        <v>45839</v>
      </c>
      <c r="K491" s="17" t="inlineStr">
        <is>
          <t>Kunal Jadhav</t>
        </is>
      </c>
      <c r="L491" s="17" t="inlineStr">
        <is>
          <t>All.</t>
        </is>
      </c>
      <c r="M491" s="67" t="inlineStr">
        <is>
          <t>0 years, 0 months, 0 days</t>
        </is>
      </c>
      <c r="N491" s="68" t="inlineStr">
        <is>
          <t>1 years, 1 months, 24 days</t>
        </is>
      </c>
      <c r="O491" s="68" t="n"/>
      <c r="P491" s="68" t="inlineStr">
        <is>
          <t>B.Sc</t>
        </is>
      </c>
      <c r="Q491" s="68" t="inlineStr">
        <is>
          <t>React</t>
        </is>
      </c>
      <c r="R491" s="82" t="n">
        <v>20</v>
      </c>
      <c r="S491" s="83"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T491" s="83"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U491" s="83" t="inlineStr">
        <is>
          <t>• Current capabilities: Module Federation; Frontend Architecture; React.
• Tools / software used: VsCode; copilot.
• Workload: Rated a moderate load · 3/5 in a typical week.
• Judgment/way of working: Adaptability.</t>
        </is>
      </c>
      <c r="V491" s="83"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W491" s="83" t="inlineStr">
        <is>
          <t>• Key challenges: Changing requirements.
• Support required: Clearer requirements and timely UI decisions.</t>
        </is>
      </c>
      <c r="X491" s="83" t="inlineStr">
        <is>
          <t>Complexity &amp; Expertise: A3: Owns common components and shared UI across applications; Module Federation and frontend architecture → moved up 1
Autonomy &amp; Decision: A2: Only 'solution decisions' stated, with no detail → moved up 0.5
Accountability &amp; Impact: A3: Stability of owned features and shared components used across applications → moved up 1
Leadership &amp; Strategy: A1: None described beyond team collaboration → matches the start</t>
        </is>
      </c>
      <c r="Y491" s="65" t="n"/>
      <c r="Z491" s="66" t="n"/>
      <c r="AA491" s="66" t="n"/>
      <c r="AB491" s="66" t="n"/>
      <c r="AC491" s="66" t="n"/>
      <c r="AD491" s="66" t="n"/>
      <c r="AE491" s="66" t="n"/>
      <c r="AF491" s="66" t="n"/>
      <c r="AG491" s="66" t="n"/>
      <c r="AH491" s="66" t="n"/>
      <c r="AI491" s="66" t="n"/>
      <c r="AJ491" s="66" t="n"/>
      <c r="AK491" s="66" t="n"/>
      <c r="AL491" s="66" t="n"/>
      <c r="AM491" s="18"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AN491" s="19" t="n"/>
      <c r="AO491" s="19" t="n"/>
      <c r="AP491" s="19" t="n"/>
      <c r="AQ491" s="19" t="n"/>
    </row>
    <row r="492" ht="80" customHeight="1">
      <c r="A492" s="117" t="inlineStr">
        <is>
          <t>◂ Back</t>
        </is>
      </c>
      <c r="B492" s="17" t="inlineStr">
        <is>
          <t>Mapped</t>
        </is>
      </c>
      <c r="C492" s="59" t="inlineStr">
        <is>
          <t>CARBON</t>
        </is>
      </c>
      <c r="D492" s="17" t="inlineStr">
        <is>
          <t>IRIS2109</t>
        </is>
      </c>
      <c r="E492" s="17" t="inlineStr">
        <is>
          <t>Jayshiv Patel</t>
        </is>
      </c>
      <c r="F492" s="17" t="inlineStr">
        <is>
          <t>Technology</t>
        </is>
      </c>
      <c r="G492" s="17" t="inlineStr">
        <is>
          <t>Software Engineer</t>
        </is>
      </c>
      <c r="H492" s="17" t="inlineStr">
        <is>
          <t>Employee</t>
        </is>
      </c>
      <c r="I492" s="17" t="inlineStr">
        <is>
          <t>Active</t>
        </is>
      </c>
      <c r="J492" s="118" t="n">
        <v>45019</v>
      </c>
      <c r="K492" s="17" t="inlineStr">
        <is>
          <t>Chetan Kotwal</t>
        </is>
      </c>
      <c r="L492" s="17" t="inlineStr">
        <is>
          <t>Global.</t>
        </is>
      </c>
      <c r="M492" s="67" t="inlineStr">
        <is>
          <t>0 years, 0 months, 0 days</t>
        </is>
      </c>
      <c r="N492" s="68" t="inlineStr">
        <is>
          <t>3 years, 4 months, 22 days</t>
        </is>
      </c>
      <c r="O492" s="68" t="n"/>
      <c r="P492" s="68" t="inlineStr">
        <is>
          <t>Msc</t>
        </is>
      </c>
      <c r="Q492" s="68" t="inlineStr">
        <is>
          <t>.NET MVC</t>
        </is>
      </c>
      <c r="R492" s="82" t="n">
        <v>20</v>
      </c>
      <c r="S492" s="83"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T492" s="83"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U492" s="83" t="inlineStr">
        <is>
          <t>• Current capabilities: Net - React Development; office js; debugging.
• Tools / software used: VS Code.
• Workload: Rated a heavy load · 4/5 in a typical week.
• Judgment/way of working: Problem Solving.</t>
        </is>
      </c>
      <c r="V492" s="83"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W492" s="83" t="inlineStr">
        <is>
          <t>• Key challenges: Ad hoc requirements; AI credits; Changing Requirements; Unclear Requirements; 3 party tool Dependencies.
• Support required: Clearer Requirements.</t>
        </is>
      </c>
      <c r="X492" s="83" t="inlineStr">
        <is>
          <t>Complexity &amp; Expertise: A3: Feature development across backend and frontend, production support, technical guidance to team → moved up 0.5
Autonomy &amp; Decision: A2: Decides 'feature implementation' only; no wider calls stated → moved down 0.5
Accountability &amp; Impact: A3: own survey / KRA answers · summarised by the rater; not quoted → moved down 0.5
Leadership &amp; Strategy: A3: 'Team technical guidance' is a listed responsibility; 2 reports → moved down 0.5</t>
        </is>
      </c>
      <c r="Y492" s="65" t="n"/>
      <c r="Z492" s="66" t="n"/>
      <c r="AA492" s="66" t="n"/>
      <c r="AB492" s="66" t="n"/>
      <c r="AC492" s="66" t="n"/>
      <c r="AD492" s="66" t="n"/>
      <c r="AE492" s="66" t="n"/>
      <c r="AF492" s="66" t="n"/>
      <c r="AG492" s="66" t="n"/>
      <c r="AH492" s="66" t="n"/>
      <c r="AI492" s="66" t="n"/>
      <c r="AJ492" s="66" t="n"/>
      <c r="AK492" s="66" t="n"/>
      <c r="AL492" s="66" t="n"/>
      <c r="AM492" s="18"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AN492" s="19" t="n"/>
      <c r="AO492" s="19" t="n"/>
      <c r="AP492" s="19" t="n"/>
      <c r="AQ492" s="19" t="n"/>
    </row>
    <row r="493" ht="80" customHeight="1">
      <c r="A493" s="117" t="inlineStr">
        <is>
          <t>◂ Back</t>
        </is>
      </c>
      <c r="B493" s="17" t="inlineStr">
        <is>
          <t>Mapped</t>
        </is>
      </c>
      <c r="C493" s="59" t="inlineStr">
        <is>
          <t>CARBON</t>
        </is>
      </c>
      <c r="D493" s="17" t="inlineStr">
        <is>
          <t>IRIS2048</t>
        </is>
      </c>
      <c r="E493" s="17" t="inlineStr">
        <is>
          <t>Gajanan Vadekar</t>
        </is>
      </c>
      <c r="F493" s="17" t="inlineStr">
        <is>
          <t>Support</t>
        </is>
      </c>
      <c r="G493" s="17" t="inlineStr">
        <is>
          <t>Software Engineer</t>
        </is>
      </c>
      <c r="H493" s="17" t="inlineStr">
        <is>
          <t>Employee</t>
        </is>
      </c>
      <c r="I493" s="17" t="inlineStr">
        <is>
          <t>Active</t>
        </is>
      </c>
      <c r="J493" s="118" t="n">
        <v>44774</v>
      </c>
      <c r="K493" s="17" t="inlineStr">
        <is>
          <t>Jayshiv Patel</t>
        </is>
      </c>
      <c r="L493" s="17" t="inlineStr">
        <is>
          <t>Internal.</t>
        </is>
      </c>
      <c r="M493" s="67" t="inlineStr">
        <is>
          <t>0 years, 0 months, 0 days</t>
        </is>
      </c>
      <c r="N493" s="68" t="inlineStr">
        <is>
          <t>4 years, 0 months, 24 days</t>
        </is>
      </c>
      <c r="O493" s="68" t="n"/>
      <c r="P493" s="68" t="inlineStr">
        <is>
          <t>B.Tech</t>
        </is>
      </c>
      <c r="Q493" s="68" t="inlineStr">
        <is>
          <t>.NET MVC</t>
        </is>
      </c>
      <c r="R493" s="82" t="n">
        <v>20</v>
      </c>
      <c r="S493" s="83"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T493" s="83"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U493" s="83"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V493" s="83"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W493" s="83" t="inlineStr">
        <is>
          <t>• Key challenges: Changing requirements.
• Support required: Better documentation, clearer requirements, and faster access to required tools and support would reduce delays and help deliver features more efficiently and reliably.</t>
        </is>
      </c>
      <c r="X493" s="83" t="inlineStr">
        <is>
          <t>Complexity &amp; Expertise: A2: Feature development, code quality and production support; no specific problems described → matches the start
Autonomy &amp; Decision: A2: Decides on code fixes and improvements only → matches the start
Accountability &amp; Impact: A3: Own features and assigned areas, with production issues affecting multiple end users → moved up 0.5
Leadership &amp; Strategy: A1: No guidance of others described → matches the start</t>
        </is>
      </c>
      <c r="Y493" s="65" t="n"/>
      <c r="Z493" s="66" t="n"/>
      <c r="AA493" s="66" t="n"/>
      <c r="AB493" s="66" t="n"/>
      <c r="AC493" s="66" t="n"/>
      <c r="AD493" s="66" t="n"/>
      <c r="AE493" s="66" t="n"/>
      <c r="AF493" s="66" t="n"/>
      <c r="AG493" s="66" t="n"/>
      <c r="AH493" s="66" t="n"/>
      <c r="AI493" s="66" t="n"/>
      <c r="AJ493" s="66" t="n"/>
      <c r="AK493" s="66" t="n"/>
      <c r="AL493" s="66" t="inlineStr">
        <is>
          <t>Job rotation for dev work</t>
        </is>
      </c>
      <c r="AM493" s="18"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AN493" s="19" t="n"/>
      <c r="AO493" s="19" t="n"/>
      <c r="AP493" s="19" t="n"/>
      <c r="AQ493" s="19" t="n"/>
    </row>
    <row r="494" ht="80" customHeight="1">
      <c r="A494" s="117" t="inlineStr">
        <is>
          <t>◂ Back</t>
        </is>
      </c>
      <c r="B494" s="17" t="inlineStr">
        <is>
          <t>Mapped</t>
        </is>
      </c>
      <c r="C494" s="59" t="inlineStr">
        <is>
          <t>CARBON</t>
        </is>
      </c>
      <c r="D494" s="17" t="inlineStr">
        <is>
          <t>IRIS2171</t>
        </is>
      </c>
      <c r="E494" s="17" t="inlineStr">
        <is>
          <t>Kush Govani</t>
        </is>
      </c>
      <c r="F494" s="17" t="inlineStr">
        <is>
          <t>Technology</t>
        </is>
      </c>
      <c r="G494" s="17" t="inlineStr">
        <is>
          <t>Software Engineer</t>
        </is>
      </c>
      <c r="H494" s="17" t="inlineStr">
        <is>
          <t>Employee</t>
        </is>
      </c>
      <c r="I494" s="17" t="inlineStr">
        <is>
          <t>Active</t>
        </is>
      </c>
      <c r="J494" s="118" t="n">
        <v>45155</v>
      </c>
      <c r="K494" s="17" t="inlineStr">
        <is>
          <t>Jayshiv Patel</t>
        </is>
      </c>
      <c r="L494" s="17" t="inlineStr">
        <is>
          <t>Internally.</t>
        </is>
      </c>
      <c r="M494" s="67" t="inlineStr">
        <is>
          <t>0 years, 0 months, 0 days</t>
        </is>
      </c>
      <c r="N494" s="68" t="inlineStr">
        <is>
          <t>3 years, 0 months, 8 days</t>
        </is>
      </c>
      <c r="O494" s="68" t="n"/>
      <c r="P494" s="68" t="inlineStr">
        <is>
          <t>B.Com</t>
        </is>
      </c>
      <c r="Q494" s="68" t="inlineStr">
        <is>
          <t>UI</t>
        </is>
      </c>
      <c r="R494" s="82" t="n">
        <v>20</v>
      </c>
      <c r="S494" s="83"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T494" s="83"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U494" s="83"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V494" s="83" t="inlineStr">
        <is>
          <t>• Development priorities: Learning how to use AI tools and automation effectively.
• Learning and Development Need: AI training.
• Role evolving toward: AI tools and automation are becoming part of the role, along with new ways of working.</t>
        </is>
      </c>
      <c r="W494" s="83" t="inlineStr">
        <is>
          <t>• Key challenges: Unclear requirements or c; changes at the end.
• Support required: Dedicated Workload.</t>
        </is>
      </c>
      <c r="X494" s="83" t="inlineStr">
        <is>
          <t>Complexity &amp; Expertise: A2: React UI features, bug fixes, live issue resolution, UI improvements → matches the start
Autonomy &amp; Decision: A2: Decides 'React UI new ideas' only → matches the start
Accountability &amp; Impact: A2: Quality and timely delivery of own React features, UI changes and bug fixes → matches the start
Leadership &amp; Strategy: A1: No guidance of others described → matches the start</t>
        </is>
      </c>
      <c r="Y494" s="65" t="n"/>
      <c r="Z494" s="66" t="n"/>
      <c r="AA494" s="66" t="n"/>
      <c r="AB494" s="66" t="n"/>
      <c r="AC494" s="66" t="n"/>
      <c r="AD494" s="66" t="n"/>
      <c r="AE494" s="66" t="n"/>
      <c r="AF494" s="66" t="n"/>
      <c r="AG494" s="66" t="n"/>
      <c r="AH494" s="66" t="n"/>
      <c r="AI494" s="66" t="n"/>
      <c r="AJ494" s="66" t="n"/>
      <c r="AK494" s="66" t="n"/>
      <c r="AL494" s="66" t="n"/>
      <c r="AM494" s="18"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AN494" s="19" t="n"/>
      <c r="AO494" s="19" t="n"/>
      <c r="AP494" s="19" t="n"/>
      <c r="AQ494" s="19" t="n"/>
    </row>
    <row r="495" ht="80" customHeight="1">
      <c r="A495" s="117" t="inlineStr">
        <is>
          <t>◂ Back</t>
        </is>
      </c>
      <c r="B495" s="17" t="inlineStr">
        <is>
          <t>Mapped</t>
        </is>
      </c>
      <c r="C495" s="59" t="inlineStr">
        <is>
          <t>CARBON</t>
        </is>
      </c>
      <c r="D495" s="17" t="inlineStr">
        <is>
          <t>IRIS2054</t>
        </is>
      </c>
      <c r="E495" s="17" t="inlineStr">
        <is>
          <t>Raj Chauhan</t>
        </is>
      </c>
      <c r="F495" s="17" t="inlineStr">
        <is>
          <t>Technology</t>
        </is>
      </c>
      <c r="G495" s="17" t="inlineStr">
        <is>
          <t>Software Engineer</t>
        </is>
      </c>
      <c r="H495" s="17" t="inlineStr">
        <is>
          <t>Employee</t>
        </is>
      </c>
      <c r="I495" s="17" t="inlineStr">
        <is>
          <t>Active</t>
        </is>
      </c>
      <c r="J495" s="118" t="n">
        <v>44774</v>
      </c>
      <c r="K495" s="17" t="inlineStr">
        <is>
          <t>Chetan Kotwal</t>
        </is>
      </c>
      <c r="L495" s="17" t="inlineStr">
        <is>
          <t>All.</t>
        </is>
      </c>
      <c r="M495" s="67" t="inlineStr">
        <is>
          <t>0 years, 6 months, 0 days</t>
        </is>
      </c>
      <c r="N495" s="68" t="inlineStr">
        <is>
          <t>4 years, 0 months, 24 days</t>
        </is>
      </c>
      <c r="O495" s="68" t="n"/>
      <c r="P495" s="68" t="inlineStr">
        <is>
          <t>MSc</t>
        </is>
      </c>
      <c r="Q495" s="68" t="inlineStr">
        <is>
          <t>.NET MVC</t>
        </is>
      </c>
      <c r="R495" s="82" t="n">
        <v>20</v>
      </c>
      <c r="S495" s="83"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T495" s="83"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U495" s="83" t="inlineStr">
        <is>
          <t>• Current capabilities: OfficeJS; Product knowledge; Debugging skill.
• Tools / software used: O365 applications; AI.
• Workload: Rated a heavy load · 4/5 in a typical week.
• Judgment/way of working: Team management; Cross team work.</t>
        </is>
      </c>
      <c r="V495" s="83" t="inlineStr">
        <is>
          <t>• Development priorities: Team management.
• Learning and Development Need: Guidance from mentors. Smart work.
• Role evolving toward: AI first approach development.</t>
        </is>
      </c>
      <c r="W495" s="83" t="inlineStr">
        <is>
          <t>• Key challenges: AI token limit; Adhoc requirements.
• Support required: Clear requirements.</t>
        </is>
      </c>
      <c r="X495" s="83" t="inlineStr">
        <is>
          <t>Complexity &amp; Expertise: A3: Office JS features, ad-hoc features, live issues, sprint delivery planning; resolves edge cases upfront → moved up 0.5
Autonomy &amp; Decision: A3: Decides technical R&amp;D and product optimisation independently → matches the start
Accountability &amp; Impact: A3: Production-ready features end to end, delivered on time → moved down 0.5
Leadership &amp; Strategy: A3: Lists sprint delivery planning, team management and cross-team work; 2 reports → moved down 0.5</t>
        </is>
      </c>
      <c r="Y495" s="65" t="n"/>
      <c r="Z495" s="66" t="n"/>
      <c r="AA495" s="66" t="n"/>
      <c r="AB495" s="66" t="n"/>
      <c r="AC495" s="66" t="n"/>
      <c r="AD495" s="66" t="n"/>
      <c r="AE495" s="66" t="n"/>
      <c r="AF495" s="66" t="n"/>
      <c r="AG495" s="66" t="n"/>
      <c r="AH495" s="66" t="n"/>
      <c r="AI495" s="66" t="n"/>
      <c r="AJ495" s="66" t="n"/>
      <c r="AK495" s="66" t="n"/>
      <c r="AL495" s="66" t="n"/>
      <c r="AM495" s="18"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AN495" s="19" t="n"/>
      <c r="AO495" s="19" t="n"/>
      <c r="AP495" s="19" t="n"/>
      <c r="AQ495" s="19" t="n"/>
    </row>
    <row r="496" ht="80" customHeight="1">
      <c r="A496" s="117" t="inlineStr">
        <is>
          <t>◂ Back</t>
        </is>
      </c>
      <c r="B496" s="17" t="inlineStr">
        <is>
          <t>Mapped</t>
        </is>
      </c>
      <c r="C496" s="59" t="inlineStr">
        <is>
          <t>CARBON</t>
        </is>
      </c>
      <c r="D496" s="17" t="inlineStr">
        <is>
          <t>IRIS2032</t>
        </is>
      </c>
      <c r="E496" s="17" t="inlineStr">
        <is>
          <t>Kinjal Rathod</t>
        </is>
      </c>
      <c r="F496" s="17" t="inlineStr">
        <is>
          <t>Technology</t>
        </is>
      </c>
      <c r="G496" s="17" t="inlineStr">
        <is>
          <t>Software Engineer</t>
        </is>
      </c>
      <c r="H496" s="17" t="inlineStr">
        <is>
          <t>Employee</t>
        </is>
      </c>
      <c r="I496" s="17" t="inlineStr">
        <is>
          <t>Active</t>
        </is>
      </c>
      <c r="J496" s="118" t="n">
        <v>44743</v>
      </c>
      <c r="K496" s="17" t="inlineStr">
        <is>
          <t>Raj Chauhan</t>
        </is>
      </c>
      <c r="L496" s="17" t="inlineStr">
        <is>
          <t>All.</t>
        </is>
      </c>
      <c r="M496" s="67" t="inlineStr">
        <is>
          <t>0 years, 0 months, 0 days</t>
        </is>
      </c>
      <c r="N496" s="68" t="inlineStr">
        <is>
          <t>4 years, 1 months, 24 days</t>
        </is>
      </c>
      <c r="O496" s="68" t="n"/>
      <c r="P496" s="68" t="inlineStr">
        <is>
          <t>MSc</t>
        </is>
      </c>
      <c r="Q496" s="68" t="inlineStr">
        <is>
          <t>.NET MVC</t>
        </is>
      </c>
      <c r="R496" s="82" t="n">
        <v>20</v>
      </c>
      <c r="S496" s="83"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T496" s="83"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U496" s="83" t="inlineStr">
        <is>
          <t>• Current capabilities: Technical architecture.
• Tools / software used: Co-pilot.
• Workload: Rated a heavy load · 4/5 in a typical week.
• Judgment/way of working: Delivered on time.</t>
        </is>
      </c>
      <c r="V496" s="83"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W496" s="83" t="inlineStr">
        <is>
          <t>• Key challenges: Unclear requirements.
• Support required: Clarity of requirements.</t>
        </is>
      </c>
      <c r="X496" s="83" t="inlineStr">
        <is>
          <t>Complexity &amp; Expertise: A2: Backend and frontend feature development; nothing beyond standard development described → matches the start
Autonomy &amp; Decision: A2: Only 'explore better outputs' given as independent decision → matches the start
Accountability &amp; Impact: A2: Quality, correctness and timely delivery of own features → matches the start
Leadership &amp; Strategy: A1: No guidance of others described → matches the start</t>
        </is>
      </c>
      <c r="Y496" s="65" t="n"/>
      <c r="Z496" s="66" t="n"/>
      <c r="AA496" s="66" t="n"/>
      <c r="AB496" s="66" t="n"/>
      <c r="AC496" s="66" t="n"/>
      <c r="AD496" s="66" t="n"/>
      <c r="AE496" s="66" t="n"/>
      <c r="AF496" s="66" t="n"/>
      <c r="AG496" s="66" t="n"/>
      <c r="AH496" s="66" t="n"/>
      <c r="AI496" s="66" t="n"/>
      <c r="AJ496" s="66" t="n"/>
      <c r="AK496" s="66" t="n"/>
      <c r="AL496" s="66" t="n"/>
      <c r="AM496" s="18"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AN496" s="19" t="n"/>
      <c r="AO496" s="19" t="n"/>
      <c r="AP496" s="19" t="n"/>
      <c r="AQ496" s="19" t="n"/>
    </row>
    <row r="497" ht="80" customHeight="1">
      <c r="A497" s="117" t="inlineStr">
        <is>
          <t>◂ Back</t>
        </is>
      </c>
      <c r="B497" s="17" t="inlineStr">
        <is>
          <t>Mapped</t>
        </is>
      </c>
      <c r="C497" s="59" t="inlineStr">
        <is>
          <t>CARBON</t>
        </is>
      </c>
      <c r="D497" s="17" t="inlineStr">
        <is>
          <t>IRIS2455</t>
        </is>
      </c>
      <c r="E497" s="17" t="inlineStr">
        <is>
          <t>Soniya Paliwal</t>
        </is>
      </c>
      <c r="F497" s="17" t="inlineStr">
        <is>
          <t>Technology</t>
        </is>
      </c>
      <c r="G497" s="17" t="inlineStr">
        <is>
          <t>Trainee Software Engineer</t>
        </is>
      </c>
      <c r="H497" s="17" t="inlineStr">
        <is>
          <t>Employee</t>
        </is>
      </c>
      <c r="I497" s="17" t="inlineStr">
        <is>
          <t>Active</t>
        </is>
      </c>
      <c r="J497" s="118" t="n">
        <v>45995</v>
      </c>
      <c r="K497" s="17" t="inlineStr">
        <is>
          <t>Raj Chauhan</t>
        </is>
      </c>
      <c r="L497" s="17" t="inlineStr">
        <is>
          <t>All.</t>
        </is>
      </c>
      <c r="M497" s="67" t="inlineStr">
        <is>
          <t>0 years, 0 months, 0 days</t>
        </is>
      </c>
      <c r="N497" s="68" t="inlineStr">
        <is>
          <t>0 years, 8 months, 21 days</t>
        </is>
      </c>
      <c r="O497" s="68" t="n"/>
      <c r="P497" s="68" t="inlineStr">
        <is>
          <t>B.Com</t>
        </is>
      </c>
      <c r="Q497" s="68" t="inlineStr">
        <is>
          <t>.NET MVC</t>
        </is>
      </c>
      <c r="R497" s="82" t="n">
        <v>20</v>
      </c>
      <c r="S497" s="83"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T497" s="83"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U497" s="83"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V497" s="83" t="inlineStr">
        <is>
          <t>• Development priorities: Upskilling the tech stack.
• Learning and Development Need: Had a Buddy assigned to m. More in depth knowledge of tech stack used here.</t>
        </is>
      </c>
      <c r="W497" s="83" t="inlineStr">
        <is>
          <t>• Key challenges: Lack of communication; Ai credits; Changes in requirements.
• Support required: Need clear requirements before any feature development; Need better people for mentorship, people who actually know how to lead.</t>
        </is>
      </c>
      <c r="X497" s="83" t="n"/>
      <c r="Y497" s="65" t="n"/>
      <c r="Z497" s="66" t="n"/>
      <c r="AA497" s="66" t="n"/>
      <c r="AB497" s="66" t="n"/>
      <c r="AC497" s="66" t="n"/>
      <c r="AD497" s="66" t="n"/>
      <c r="AE497" s="66" t="n"/>
      <c r="AF497" s="66" t="n"/>
      <c r="AG497" s="66" t="n"/>
      <c r="AH497" s="66" t="n"/>
      <c r="AI497" s="66" t="n"/>
      <c r="AJ497" s="66" t="n"/>
      <c r="AK497" s="66" t="n"/>
      <c r="AL497" s="66" t="n"/>
      <c r="AM497" s="18"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AN497" s="19" t="n"/>
      <c r="AO497" s="19" t="n"/>
      <c r="AP497" s="19" t="n"/>
      <c r="AQ497" s="19" t="n"/>
    </row>
    <row r="498" ht="80" customHeight="1">
      <c r="A498" s="117" t="inlineStr">
        <is>
          <t>◂ Back</t>
        </is>
      </c>
      <c r="B498" s="17" t="inlineStr">
        <is>
          <t>Mapped</t>
        </is>
      </c>
      <c r="C498" s="59" t="inlineStr">
        <is>
          <t>CARBON</t>
        </is>
      </c>
      <c r="D498" s="17" t="inlineStr">
        <is>
          <t>IRIS1477</t>
        </is>
      </c>
      <c r="E498" s="17" t="inlineStr">
        <is>
          <t>Dhiraj Suryawanshi</t>
        </is>
      </c>
      <c r="F498" s="17" t="inlineStr">
        <is>
          <t>Technology</t>
        </is>
      </c>
      <c r="G498" s="17" t="inlineStr">
        <is>
          <t>Lead Software Engineer</t>
        </is>
      </c>
      <c r="H498" s="17" t="inlineStr">
        <is>
          <t>Employee</t>
        </is>
      </c>
      <c r="I498" s="17" t="inlineStr">
        <is>
          <t>Active</t>
        </is>
      </c>
      <c r="J498" s="118" t="n">
        <v>41869</v>
      </c>
      <c r="K498" s="17" t="inlineStr">
        <is>
          <t>Ashish Singhvi</t>
        </is>
      </c>
      <c r="L498" s="17" t="inlineStr">
        <is>
          <t>ALL.</t>
        </is>
      </c>
      <c r="M498" s="67" t="inlineStr">
        <is>
          <t>2 years, 4 months, 0 days</t>
        </is>
      </c>
      <c r="N498" s="68" t="inlineStr">
        <is>
          <t>12 years, 0 months, 7 days</t>
        </is>
      </c>
      <c r="O498" s="68" t="n"/>
      <c r="P498" s="68" t="inlineStr">
        <is>
          <t>B.E</t>
        </is>
      </c>
      <c r="Q498" s="68" t="inlineStr">
        <is>
          <t>.NET MVC</t>
        </is>
      </c>
      <c r="R498" s="82" t="n">
        <v>20</v>
      </c>
      <c r="S498" s="83"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T498" s="83"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U498" s="83" t="inlineStr">
        <is>
          <t>• Current capabilities: React; Microservices architectur.
• Tools / software used: GitHub Copilot; DOT NET CLI tools; Azure cloud services.
• Workload: Rated a moderate load · 3/5 in a typical week.
• Judgment/way of working: AI-first approach.</t>
        </is>
      </c>
      <c r="V498" s="83"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W498" s="83" t="inlineStr">
        <is>
          <t>• Key challenges: Requirement changes.
• Support required: Continuous AI upskilling program.</t>
        </is>
      </c>
      <c r="X498" s="83" t="inlineStr">
        <is>
          <t>Complexity &amp; Expertise: B2: Solution architecture for AI agentic workflows and Azure document-processing automation; leads problem-solving on team's complex challenges → moved down 0.5
Autonomy &amp; Decision: B1: Decides architecture, R&amp;D implementation and code quality standards for the team → moved down 1
Accountability &amp; Impact: B1: Architecture decisions, end-to-end delivery and R&amp;D outcomes for a 3-person team → moved down 0.5
Leadership &amp; Strategy: B1: Team technical mentorship as a listed responsibility; 3 direct reports → moved down 0.5</t>
        </is>
      </c>
      <c r="Y498" s="65" t="n"/>
      <c r="Z498" s="66" t="n"/>
      <c r="AA498" s="66" t="n"/>
      <c r="AB498" s="66" t="n"/>
      <c r="AC498" s="66" t="n"/>
      <c r="AD498" s="66" t="n"/>
      <c r="AE498" s="66" t="n"/>
      <c r="AF498" s="66" t="n"/>
      <c r="AG498" s="66" t="n"/>
      <c r="AH498" s="66" t="n"/>
      <c r="AI498" s="66" t="n"/>
      <c r="AJ498" s="66" t="n"/>
      <c r="AK498" s="66" t="n"/>
      <c r="AL498" s="66" t="n"/>
      <c r="AM498" s="18"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AN498" s="19" t="n"/>
      <c r="AO498" s="19" t="n"/>
      <c r="AP498" s="19" t="n"/>
      <c r="AQ498" s="19" t="n"/>
    </row>
    <row r="499" ht="80" customHeight="1">
      <c r="A499" s="117" t="inlineStr">
        <is>
          <t>◂ Back</t>
        </is>
      </c>
      <c r="B499" s="17" t="inlineStr">
        <is>
          <t>Mapped</t>
        </is>
      </c>
      <c r="C499" s="59" t="inlineStr">
        <is>
          <t>CARBON</t>
        </is>
      </c>
      <c r="D499" s="17" t="inlineStr">
        <is>
          <t>IRIS2021</t>
        </is>
      </c>
      <c r="E499" s="17" t="inlineStr">
        <is>
          <t>Alpesh Chaudhari</t>
        </is>
      </c>
      <c r="F499" s="17" t="inlineStr">
        <is>
          <t>Technology</t>
        </is>
      </c>
      <c r="G499" s="17" t="inlineStr">
        <is>
          <t>Software Engineer</t>
        </is>
      </c>
      <c r="H499" s="17" t="inlineStr">
        <is>
          <t>Employee</t>
        </is>
      </c>
      <c r="I499" s="17" t="inlineStr">
        <is>
          <t>Active</t>
        </is>
      </c>
      <c r="J499" s="118" t="n">
        <v>44713</v>
      </c>
      <c r="K499" s="17" t="inlineStr">
        <is>
          <t>Dhiraj Suryawanshi</t>
        </is>
      </c>
      <c r="L499" s="17" t="inlineStr">
        <is>
          <t>USA; Europe; Brazil.</t>
        </is>
      </c>
      <c r="M499" s="67" t="inlineStr">
        <is>
          <t>0 years, 4 months, 0 days</t>
        </is>
      </c>
      <c r="N499" s="68" t="inlineStr">
        <is>
          <t>4 years, 2 months, 24 days</t>
        </is>
      </c>
      <c r="O499" s="68" t="n"/>
      <c r="P499" s="68" t="inlineStr">
        <is>
          <t>MCA</t>
        </is>
      </c>
      <c r="Q499" s="68" t="inlineStr">
        <is>
          <t>.NET MVC</t>
        </is>
      </c>
      <c r="R499" s="82" t="n">
        <v>20</v>
      </c>
      <c r="S499" s="83"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T499" s="83"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U499" s="83"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V499" s="83"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W499" s="83"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X499" s="83" t="inlineStr">
        <is>
          <t>Complexity &amp; Expertise: B1: Takes the most complex features to production; builds AI features with LangGraph; architects solutions → moved up 1
Autonomy &amp; Decision: A3: Decides research on new approaches, bug fixes and optimisation of existing code → matches the start
Accountability &amp; Impact: A3: Complex and AI-based features made production-ready, then owned and maintained → moved down 0.5
Leadership &amp; Strategy: B1: Gives technical leadership and guidance to a team of junior developers; 3 reports → matches the start</t>
        </is>
      </c>
      <c r="Y499" s="65" t="n"/>
      <c r="Z499" s="66" t="n"/>
      <c r="AA499" s="66" t="n"/>
      <c r="AB499" s="66" t="n"/>
      <c r="AC499" s="66" t="n"/>
      <c r="AD499" s="66" t="n"/>
      <c r="AE499" s="66" t="n"/>
      <c r="AF499" s="66" t="n"/>
      <c r="AG499" s="66" t="n"/>
      <c r="AH499" s="66" t="n"/>
      <c r="AI499" s="66" t="n"/>
      <c r="AJ499" s="66" t="n"/>
      <c r="AK499" s="66" t="n"/>
      <c r="AL499" s="66" t="n"/>
      <c r="AM499" s="18"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AN499" s="19" t="n"/>
      <c r="AO499" s="19" t="n"/>
      <c r="AP499" s="19" t="n"/>
      <c r="AQ499" s="19" t="n"/>
    </row>
    <row r="500" ht="80" customHeight="1">
      <c r="A500" s="117" t="inlineStr">
        <is>
          <t>◂ Back</t>
        </is>
      </c>
      <c r="B500" s="17" t="inlineStr">
        <is>
          <t>Mapped</t>
        </is>
      </c>
      <c r="C500" s="59" t="inlineStr">
        <is>
          <t>CARBON</t>
        </is>
      </c>
      <c r="D500" s="17" t="inlineStr">
        <is>
          <t>IRIS2444</t>
        </is>
      </c>
      <c r="E500" s="17" t="inlineStr">
        <is>
          <t>Dev Hinged</t>
        </is>
      </c>
      <c r="F500" s="17" t="inlineStr">
        <is>
          <t>Technology</t>
        </is>
      </c>
      <c r="G500" s="17" t="inlineStr">
        <is>
          <t>Trainee AI Engineer</t>
        </is>
      </c>
      <c r="H500" s="17" t="inlineStr">
        <is>
          <t>Employee</t>
        </is>
      </c>
      <c r="I500" s="17" t="inlineStr">
        <is>
          <t>Active</t>
        </is>
      </c>
      <c r="J500" s="118" t="n">
        <v>45972</v>
      </c>
      <c r="K500" s="17" t="inlineStr">
        <is>
          <t>Alpesh Chaudhari</t>
        </is>
      </c>
      <c r="L500" s="17" t="inlineStr">
        <is>
          <t>Global.</t>
        </is>
      </c>
      <c r="M500" s="67" t="inlineStr">
        <is>
          <t>0 years, 7 months, 0 days</t>
        </is>
      </c>
      <c r="N500" s="68" t="inlineStr">
        <is>
          <t>0 years, 9 months, 14 days</t>
        </is>
      </c>
      <c r="O500" s="68" t="n"/>
      <c r="P500" s="68" t="inlineStr">
        <is>
          <t>B.Tech</t>
        </is>
      </c>
      <c r="Q500" s="68" t="inlineStr">
        <is>
          <t>AI/ML</t>
        </is>
      </c>
      <c r="R500" s="82" t="n">
        <v>20</v>
      </c>
      <c r="S500" s="83"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T500" s="83"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U500" s="83"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V500" s="83"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W500" s="83" t="inlineStr">
        <is>
          <t>• Key challenges: Frequent approach changes.
• Support required: Regular training on new AI tools.</t>
        </is>
      </c>
      <c r="X500" s="83" t="inlineStr">
        <is>
          <t>Complexity &amp; Expertise: A3: Builds LLM solutions for automated tagging, table classification, anomaly detection using Azure Document Intelligence and FAISS → moved up 1
Autonomy &amp; Decision: A2: Identifies best approach and researches new technologies; nothing beyond own approach → moved up 0.5
Accountability &amp; Impact: A2: Accuracy and reliability of the LLM solutions and prompts personally developed → moved up 0.5
Leadership &amp; Strategy: A1: None described → matches the start</t>
        </is>
      </c>
      <c r="Y500" s="65" t="n"/>
      <c r="Z500" s="66" t="n"/>
      <c r="AA500" s="66" t="n"/>
      <c r="AB500" s="66" t="n"/>
      <c r="AC500" s="66" t="n"/>
      <c r="AD500" s="66" t="n"/>
      <c r="AE500" s="66" t="n"/>
      <c r="AF500" s="66" t="n"/>
      <c r="AG500" s="66" t="n"/>
      <c r="AH500" s="66" t="n"/>
      <c r="AI500" s="66" t="n"/>
      <c r="AJ500" s="66" t="n"/>
      <c r="AK500" s="66" t="n"/>
      <c r="AL500" s="66" t="n"/>
      <c r="AM500" s="18"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AN500" s="19" t="n"/>
      <c r="AO500" s="19" t="n"/>
      <c r="AP500" s="19" t="n"/>
      <c r="AQ500" s="19" t="n"/>
    </row>
    <row r="501" ht="80" customHeight="1">
      <c r="A501" s="117" t="inlineStr">
        <is>
          <t>◂ Back</t>
        </is>
      </c>
      <c r="B501" s="17" t="inlineStr">
        <is>
          <t>Mapped</t>
        </is>
      </c>
      <c r="C501" s="59" t="inlineStr">
        <is>
          <t>CARBON</t>
        </is>
      </c>
      <c r="D501" s="17" t="inlineStr">
        <is>
          <t>IRIS2394</t>
        </is>
      </c>
      <c r="E501" s="17" t="inlineStr">
        <is>
          <t>Meet Patel</t>
        </is>
      </c>
      <c r="F501" s="17" t="inlineStr">
        <is>
          <t>Technology</t>
        </is>
      </c>
      <c r="G501" s="17" t="inlineStr">
        <is>
          <t>Trainee Software Engineer</t>
        </is>
      </c>
      <c r="H501" s="17" t="inlineStr">
        <is>
          <t>Employee</t>
        </is>
      </c>
      <c r="I501" s="17" t="inlineStr">
        <is>
          <t>Active</t>
        </is>
      </c>
      <c r="J501" s="118" t="n">
        <v>45839</v>
      </c>
      <c r="K501" s="17" t="inlineStr">
        <is>
          <t>Alpesh Chaudhari</t>
        </is>
      </c>
      <c r="L501" s="17" t="inlineStr">
        <is>
          <t>Global.</t>
        </is>
      </c>
      <c r="M501" s="67" t="inlineStr">
        <is>
          <t>0 years, 0 months, 0 days</t>
        </is>
      </c>
      <c r="N501" s="68" t="inlineStr">
        <is>
          <t>1 years, 1 months, 24 days</t>
        </is>
      </c>
      <c r="O501" s="68" t="n"/>
      <c r="P501" s="68" t="inlineStr">
        <is>
          <t>B.Sc</t>
        </is>
      </c>
      <c r="Q501" s="68" t="inlineStr">
        <is>
          <t>.NET MVC</t>
        </is>
      </c>
      <c r="R501" s="82" t="n">
        <v>20</v>
      </c>
      <c r="S501" s="83"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T501" s="83"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U501" s="83" t="inlineStr">
        <is>
          <t>• Current capabilities: Full stack Development; Domain language.
• Tools / software used: Postman; Claude.
• Workload: Rated a heavy load · 4/5 in a typical week.
• Judgment/way of working: AI first approach.</t>
        </is>
      </c>
      <c r="V501" s="83" t="inlineStr">
        <is>
          <t>• Development priorities: Leadership experience.
• Learning and Development Need: On the job mentoring. About tech stack used in Carbon...
• Role evolving toward: AI based development.</t>
        </is>
      </c>
      <c r="W501" s="83" t="inlineStr">
        <is>
          <t>• Key challenges: Ai credits.
• Support required: Clear requirements.</t>
        </is>
      </c>
      <c r="X501" s="83" t="inlineStr">
        <is>
          <t>Complexity &amp; Expertise: A2: own survey / KRA answers · summarised by the rater; not quoted → moved up 0.5
Autonomy &amp; Decision: A2: Decides how to implement technical solutions for own tasks → moved up 0.5
Accountability &amp; Impact: A2: own survey / KRA answers · summarised by the rater; not quoted → moved up 0.5
Leadership &amp; Strategy: A2: Says helps others who need help → moved up 0.5</t>
        </is>
      </c>
      <c r="Y501" s="65" t="n"/>
      <c r="Z501" s="66" t="n"/>
      <c r="AA501" s="66" t="n"/>
      <c r="AB501" s="66" t="n"/>
      <c r="AC501" s="66" t="n"/>
      <c r="AD501" s="66" t="n"/>
      <c r="AE501" s="66" t="n"/>
      <c r="AF501" s="66" t="n"/>
      <c r="AG501" s="66" t="n"/>
      <c r="AH501" s="66" t="n"/>
      <c r="AI501" s="66" t="n"/>
      <c r="AJ501" s="66" t="n"/>
      <c r="AK501" s="66" t="n"/>
      <c r="AL501" s="66" t="n"/>
      <c r="AM501" s="18"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AN501" s="19" t="n"/>
      <c r="AO501" s="19" t="n"/>
      <c r="AP501" s="19" t="n"/>
      <c r="AQ501" s="19" t="n"/>
    </row>
    <row r="502" ht="80" customHeight="1">
      <c r="A502" s="117" t="inlineStr">
        <is>
          <t>◂ Back</t>
        </is>
      </c>
      <c r="B502" s="17" t="inlineStr">
        <is>
          <t>Mapped</t>
        </is>
      </c>
      <c r="C502" s="59" t="inlineStr">
        <is>
          <t>CARBON</t>
        </is>
      </c>
      <c r="D502" s="17" t="inlineStr">
        <is>
          <t>IRIS2454</t>
        </is>
      </c>
      <c r="E502" s="17" t="inlineStr">
        <is>
          <t>Ayush Sharma</t>
        </is>
      </c>
      <c r="F502" s="17" t="inlineStr">
        <is>
          <t>Technology</t>
        </is>
      </c>
      <c r="G502" s="17" t="inlineStr">
        <is>
          <t>Trainee Software Engineer</t>
        </is>
      </c>
      <c r="H502" s="17" t="inlineStr">
        <is>
          <t>Employee</t>
        </is>
      </c>
      <c r="I502" s="17" t="inlineStr">
        <is>
          <t>Active</t>
        </is>
      </c>
      <c r="J502" s="118" t="n">
        <v>45995</v>
      </c>
      <c r="K502" s="17" t="inlineStr">
        <is>
          <t>Alpesh Chaudhari</t>
        </is>
      </c>
      <c r="L502" s="17" t="inlineStr">
        <is>
          <t>Global</t>
        </is>
      </c>
      <c r="M502" s="67" t="inlineStr">
        <is>
          <t>0 years, 0 months, 0 days</t>
        </is>
      </c>
      <c r="N502" s="68" t="inlineStr">
        <is>
          <t>0 years, 8 months, 21 days</t>
        </is>
      </c>
      <c r="O502" s="68" t="n"/>
      <c r="P502" s="68" t="inlineStr">
        <is>
          <t>B.Tech</t>
        </is>
      </c>
      <c r="Q502" s="68" t="inlineStr">
        <is>
          <t>.NET MVC</t>
        </is>
      </c>
      <c r="R502" s="82" t="n">
        <v>20</v>
      </c>
      <c r="S502" s="83"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T502" s="83" t="inlineStr">
        <is>
          <t>scalable software appln; I’m accountable for the quality, reliability, and timely delivery of the features and software I develop.; Develop Software Features; It can lead to bugs, delays, rework, or production issues.</t>
        </is>
      </c>
      <c r="U502" s="83" t="inlineStr">
        <is>
          <t>NET Java React; Visual Studio VS Code; Problem-solving, ownership, and sound technical judgment.</t>
        </is>
      </c>
      <c r="V502" s="83" t="inlineStr">
        <is>
          <t>System architecture, project workflows, and priorities.; hands-on project expern; System design, cloud technologies, AI/GenAI, and leadership skills.</t>
        </is>
      </c>
      <c r="W502" s="83" t="inlineStr">
        <is>
          <t>High workload and shift; Better workload planning and clearer priorities.</t>
        </is>
      </c>
      <c r="X502" s="83" t="n"/>
      <c r="Y502" s="65" t="n"/>
      <c r="Z502" s="66" t="n"/>
      <c r="AA502" s="66" t="n"/>
      <c r="AB502" s="66" t="n"/>
      <c r="AC502" s="66" t="n"/>
      <c r="AD502" s="66" t="n"/>
      <c r="AE502" s="66" t="n"/>
      <c r="AF502" s="66" t="n"/>
      <c r="AG502" s="66" t="n"/>
      <c r="AH502" s="66" t="n"/>
      <c r="AI502" s="66" t="n"/>
      <c r="AJ502" s="66" t="n"/>
      <c r="AK502" s="66" t="n"/>
      <c r="AL502" s="66" t="n"/>
      <c r="AM502" s="18"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AN502" s="19" t="n"/>
      <c r="AO502" s="19" t="n"/>
      <c r="AP502" s="19" t="n"/>
      <c r="AQ502" s="19" t="n"/>
    </row>
    <row r="503" ht="80" customHeight="1">
      <c r="A503" s="117" t="inlineStr">
        <is>
          <t>◂ Back</t>
        </is>
      </c>
      <c r="B503" s="17" t="inlineStr">
        <is>
          <t>Mapped</t>
        </is>
      </c>
      <c r="C503" s="59" t="inlineStr">
        <is>
          <t>CARBON</t>
        </is>
      </c>
      <c r="D503" s="17" t="inlineStr">
        <is>
          <t>IRIS2024</t>
        </is>
      </c>
      <c r="E503" s="17" t="inlineStr">
        <is>
          <t>Imtiyaz Pathan</t>
        </is>
      </c>
      <c r="F503" s="17" t="inlineStr">
        <is>
          <t>Technology</t>
        </is>
      </c>
      <c r="G503" s="17" t="inlineStr">
        <is>
          <t>Software Engineer</t>
        </is>
      </c>
      <c r="H503" s="17" t="inlineStr">
        <is>
          <t>Employee</t>
        </is>
      </c>
      <c r="I503" s="17" t="inlineStr">
        <is>
          <t>Active</t>
        </is>
      </c>
      <c r="J503" s="118" t="n">
        <v>44714</v>
      </c>
      <c r="K503" s="17" t="inlineStr">
        <is>
          <t>Dhiraj Suryawanshi</t>
        </is>
      </c>
      <c r="L503" s="17" t="inlineStr">
        <is>
          <t>Global.</t>
        </is>
      </c>
      <c r="M503" s="67" t="inlineStr">
        <is>
          <t>0 years, 0 months, 0 days</t>
        </is>
      </c>
      <c r="N503" s="68" t="inlineStr">
        <is>
          <t>4 years, 2 months, 23 days</t>
        </is>
      </c>
      <c r="O503" s="68" t="n"/>
      <c r="P503" s="68" t="inlineStr">
        <is>
          <t>MCA</t>
        </is>
      </c>
      <c r="Q503" s="68" t="inlineStr">
        <is>
          <t>.NET MVC</t>
        </is>
      </c>
      <c r="R503" s="82" t="n">
        <v>20</v>
      </c>
      <c r="S503" s="83"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T503" s="83"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U503" s="83" t="inlineStr">
        <is>
          <t>• Current capabilities: Software development.
• Tools / software used: VS Code; Github and Copilot.
• Workload: Rated a moderate load · 3/5 in a typical week.
• Judgment/way of working: Understanding the business requirement.</t>
        </is>
      </c>
      <c r="V503" s="83"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W503" s="83" t="inlineStr">
        <is>
          <t>• Key challenges: Juggling between multiple.
• Support required: Frequent context switching.</t>
        </is>
      </c>
      <c r="X503" s="83" t="inlineStr">
        <is>
          <t>Complexity &amp; Expertise: A2: own survey / KRA answers · summarised by the rater; not quoted → matches the start
Autonomy &amp; Decision: A2: Independent only on 'technical implementation' of own tasks → matches the start
Accountability &amp; Impact: A2: Own features and automation workflows working reliably; errors cause rework and bugs → matches the start
Leadership &amp; Strategy: A1: No guidance or review of others described → matches the start</t>
        </is>
      </c>
      <c r="Y503" s="65" t="n"/>
      <c r="Z503" s="66" t="n"/>
      <c r="AA503" s="66" t="n"/>
      <c r="AB503" s="66" t="n"/>
      <c r="AC503" s="66" t="n"/>
      <c r="AD503" s="66" t="n"/>
      <c r="AE503" s="66" t="n"/>
      <c r="AF503" s="66" t="n"/>
      <c r="AG503" s="66" t="n"/>
      <c r="AH503" s="66" t="n"/>
      <c r="AI503" s="66" t="n"/>
      <c r="AJ503" s="66" t="n"/>
      <c r="AK503" s="66" t="n"/>
      <c r="AL503" s="66" t="n"/>
      <c r="AM503" s="18"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AN503" s="19" t="n"/>
      <c r="AO503" s="19" t="n"/>
      <c r="AP503" s="19" t="n"/>
      <c r="AQ503" s="19" t="n"/>
    </row>
    <row r="504" ht="80" customHeight="1">
      <c r="A504" s="117" t="inlineStr">
        <is>
          <t>◂ Back</t>
        </is>
      </c>
      <c r="B504" s="17" t="inlineStr">
        <is>
          <t>Mapped</t>
        </is>
      </c>
      <c r="C504" s="59" t="inlineStr">
        <is>
          <t>CARBON</t>
        </is>
      </c>
      <c r="D504" s="17" t="inlineStr">
        <is>
          <t>IRIS1920</t>
        </is>
      </c>
      <c r="E504" s="17" t="inlineStr">
        <is>
          <t>Pritesh Wani</t>
        </is>
      </c>
      <c r="F504" s="17" t="inlineStr">
        <is>
          <t>Technology</t>
        </is>
      </c>
      <c r="G504" s="17" t="inlineStr">
        <is>
          <t>Software Engineer</t>
        </is>
      </c>
      <c r="H504" s="17" t="inlineStr">
        <is>
          <t>Employee</t>
        </is>
      </c>
      <c r="I504" s="17" t="inlineStr">
        <is>
          <t>Active</t>
        </is>
      </c>
      <c r="J504" s="118" t="n">
        <v>44368</v>
      </c>
      <c r="K504" s="17" t="inlineStr">
        <is>
          <t>Dhiraj Suryawanshi</t>
        </is>
      </c>
      <c r="L504" s="17" t="inlineStr">
        <is>
          <t>EU; Europian Union.</t>
        </is>
      </c>
      <c r="M504" s="67" t="inlineStr">
        <is>
          <t>0 years, 0 months, 0 days</t>
        </is>
      </c>
      <c r="N504" s="68" t="inlineStr">
        <is>
          <t>5 years, 2 months, 4 days</t>
        </is>
      </c>
      <c r="O504" s="68" t="n"/>
      <c r="P504" s="68" t="inlineStr">
        <is>
          <t>MCA</t>
        </is>
      </c>
      <c r="Q504" s="68" t="inlineStr">
        <is>
          <t>.NET MVC</t>
        </is>
      </c>
      <c r="R504" s="82" t="n">
        <v>20</v>
      </c>
      <c r="S504" s="83"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T504" s="83"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U504" s="83"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V504" s="83"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W504" s="83" t="inlineStr">
        <is>
          <t>• Key challenges: Unclear requirements.
• Support required: Clear requirements that doesn't change on the go, Ai tools using training sessions.</t>
        </is>
      </c>
      <c r="X504" s="83" t="inlineStr">
        <is>
          <t>Complexity &amp; Expertise: A3: Complex tasks, automation, optimisation, ad-hoc and live issues handled by few → moved up 0.5
Autonomy &amp; Decision: B1: Plans the team's work and breaks down bigger problems; decides optimisation and R&amp;D → moved up 1
Accountability &amp; Impact: A3: Features and automation that cut effort for internal CEM/OCR document preparation → moved up 0.5
Leadership &amp; Strategy: A3: Says he plans work for and guides his team; team size not stated → moved up 1</t>
        </is>
      </c>
      <c r="Y504" s="65" t="n"/>
      <c r="Z504" s="66" t="n"/>
      <c r="AA504" s="66" t="n"/>
      <c r="AB504" s="66" t="n"/>
      <c r="AC504" s="66" t="n"/>
      <c r="AD504" s="66" t="n"/>
      <c r="AE504" s="66" t="n"/>
      <c r="AF504" s="66" t="n"/>
      <c r="AG504" s="66" t="n"/>
      <c r="AH504" s="66" t="n"/>
      <c r="AI504" s="66" t="n"/>
      <c r="AJ504" s="66" t="n"/>
      <c r="AK504" s="66" t="n"/>
      <c r="AL504" s="66" t="n"/>
      <c r="AM504" s="18"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AN504" s="19" t="n"/>
      <c r="AO504" s="19" t="n"/>
      <c r="AP504" s="19" t="n"/>
      <c r="AQ504" s="19" t="n"/>
    </row>
    <row r="505" ht="80" customHeight="1">
      <c r="A505" s="117" t="inlineStr">
        <is>
          <t>◂ Back</t>
        </is>
      </c>
      <c r="B505" s="17" t="inlineStr">
        <is>
          <t>Mapped</t>
        </is>
      </c>
      <c r="C505" s="59" t="inlineStr">
        <is>
          <t>CARBON</t>
        </is>
      </c>
      <c r="D505" s="17" t="inlineStr">
        <is>
          <t>IRIS0622</t>
        </is>
      </c>
      <c r="E505" s="17" t="inlineStr">
        <is>
          <t>Prasad Shirke</t>
        </is>
      </c>
      <c r="F505" s="17" t="inlineStr">
        <is>
          <t>Technology</t>
        </is>
      </c>
      <c r="G505" s="17" t="inlineStr">
        <is>
          <t>Senior Business Analyst</t>
        </is>
      </c>
      <c r="H505" s="17" t="inlineStr">
        <is>
          <t>Employee</t>
        </is>
      </c>
      <c r="I505" s="17" t="inlineStr">
        <is>
          <t>Active</t>
        </is>
      </c>
      <c r="J505" s="118" t="n">
        <v>40669</v>
      </c>
      <c r="K505" s="17" t="inlineStr">
        <is>
          <t>Ashish Singhvi</t>
        </is>
      </c>
      <c r="L505" s="17" t="inlineStr">
        <is>
          <t>US EU South Africa Brazil</t>
        </is>
      </c>
      <c r="M505" s="67" t="inlineStr">
        <is>
          <t>0 years, 0 months, 0 days</t>
        </is>
      </c>
      <c r="N505" s="68" t="inlineStr">
        <is>
          <t>15 years, 3 months, 19 days</t>
        </is>
      </c>
      <c r="O505" s="68" t="n"/>
      <c r="P505" s="68" t="inlineStr">
        <is>
          <t>B.Com</t>
        </is>
      </c>
      <c r="Q505" s="68" t="inlineStr">
        <is>
          <t>Business Analysis</t>
        </is>
      </c>
      <c r="R505" s="82" t="n">
        <v>20</v>
      </c>
      <c r="S505" s="83" t="inlineStr">
        <is>
          <t>To bridge business needs and product development by turning requirements into valuable, user-focused solutions.; Requirements priorities</t>
        </is>
      </c>
      <c r="T505" s="83"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U505" s="83"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V505" s="83"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W505" s="83" t="inlineStr">
        <is>
          <t>Changing requirements; I would improve cross team coordination, establish clearer priorities, reduce dependency related delays, and ensure faster stakeholder decisions to support smoother and more predictable delivery.</t>
        </is>
      </c>
      <c r="X505" s="83" t="inlineStr">
        <is>
          <t>Complexity &amp; Expertise: A3: Requirements and user stories for XBRL/SEC reporting product; SOC audit and XBRL certification → moved down 0.5
Autonomy &amp; Decision: A3: Decides requirement priorities; nothing else named → moved down 0.5
Accountability &amp; Impact: A3: Requirement and user-story accuracy; SOC audit and XBRL certification for CARBON → moved down 0.5
Leadership &amp; Strategy: A3: 3 direct reports; survey describes no people leadership → moved down 0.5</t>
        </is>
      </c>
      <c r="Y505" s="65" t="n"/>
      <c r="Z505" s="66" t="n"/>
      <c r="AA505" s="66" t="n"/>
      <c r="AB505" s="66" t="n"/>
      <c r="AC505" s="66" t="n"/>
      <c r="AD505" s="66" t="n"/>
      <c r="AE505" s="66" t="n"/>
      <c r="AF505" s="66" t="n"/>
      <c r="AG505" s="66" t="n"/>
      <c r="AH505" s="66" t="n"/>
      <c r="AI505" s="66" t="n"/>
      <c r="AJ505" s="66" t="n"/>
      <c r="AK505" s="66" t="n"/>
      <c r="AL505" s="66" t="inlineStr">
        <is>
          <t>Needs more time to develop - plus headcount itself is small - Can be developed for project management role.</t>
        </is>
      </c>
      <c r="AM505" s="18"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AN505" s="19" t="n"/>
      <c r="AO505" s="19" t="n"/>
      <c r="AP505" s="19" t="n"/>
      <c r="AQ505" s="19" t="n"/>
    </row>
    <row r="506" ht="80" customHeight="1">
      <c r="A506" s="117" t="inlineStr">
        <is>
          <t>◂ Back</t>
        </is>
      </c>
      <c r="B506" s="17" t="inlineStr">
        <is>
          <t>Mapped</t>
        </is>
      </c>
      <c r="C506" s="59" t="inlineStr">
        <is>
          <t>CARBON</t>
        </is>
      </c>
      <c r="D506" s="17" t="inlineStr">
        <is>
          <t>IRIS0591</t>
        </is>
      </c>
      <c r="E506" s="17" t="inlineStr">
        <is>
          <t>Vinod Katekar</t>
        </is>
      </c>
      <c r="F506" s="17" t="inlineStr">
        <is>
          <t>Quality Assurance</t>
        </is>
      </c>
      <c r="G506" s="17" t="inlineStr">
        <is>
          <t>QA-Lead</t>
        </is>
      </c>
      <c r="H506" s="17" t="inlineStr">
        <is>
          <t>Employee</t>
        </is>
      </c>
      <c r="I506" s="17" t="inlineStr">
        <is>
          <t>Active</t>
        </is>
      </c>
      <c r="J506" s="118" t="n">
        <v>40644</v>
      </c>
      <c r="K506" s="17" t="inlineStr">
        <is>
          <t>Prasad Shirke</t>
        </is>
      </c>
      <c r="L506" s="17" t="inlineStr">
        <is>
          <t>All available regions.</t>
        </is>
      </c>
      <c r="M506" s="67" t="inlineStr">
        <is>
          <t>0 years, 0 months, 0 days</t>
        </is>
      </c>
      <c r="N506" s="68" t="inlineStr">
        <is>
          <t>15 years, 4 months, 14 days</t>
        </is>
      </c>
      <c r="O506" s="68" t="n"/>
      <c r="P506" s="68" t="inlineStr">
        <is>
          <t>B.Com</t>
        </is>
      </c>
      <c r="Q506" s="68" t="inlineStr">
        <is>
          <t>Software Testing</t>
        </is>
      </c>
      <c r="R506" s="82" t="n">
        <v>20</v>
      </c>
      <c r="S506" s="83"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T506" s="83"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U506" s="83"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V506" s="83"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W506" s="83" t="inlineStr">
        <is>
          <t>• Key challenges: Unclear requirements consistently slow the work down.
• Support required: Clearer requirements from the outset.</t>
        </is>
      </c>
      <c r="X506" s="83" t="inlineStr">
        <is>
          <t>Complexity &amp; Expertise: B1: Plans tests, handles the more complex testing, identifies and communicates release quality risks → matches the start
Autonomy &amp; Decision: B1: Independently sets test priorities and QA actions for the testing team → moved down 0.5
Accountability &amp; Impact: B1: Gives QA sign-off; answers for tested software and visibility of defects and risks → moved down 1
Leadership &amp; Strategy: B1: Leads manual testing and coordinates a team of five reports → moved down 1</t>
        </is>
      </c>
      <c r="Y506" s="65" t="n"/>
      <c r="Z506" s="66" t="n"/>
      <c r="AA506" s="66" t="n"/>
      <c r="AB506" s="66" t="n"/>
      <c r="AC506" s="66" t="n"/>
      <c r="AD506" s="66" t="n"/>
      <c r="AE506" s="66" t="n"/>
      <c r="AF506" s="66" t="n"/>
      <c r="AG506" s="66" t="n"/>
      <c r="AH506" s="66" t="n"/>
      <c r="AI506" s="66" t="n"/>
      <c r="AJ506" s="66" t="n"/>
      <c r="AK506" s="66" t="n"/>
      <c r="AL506" s="66" t="n"/>
      <c r="AM506" s="18"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AN506" s="19" t="n"/>
      <c r="AO506" s="19" t="n"/>
      <c r="AP506" s="19" t="n"/>
      <c r="AQ506" s="19" t="n"/>
    </row>
    <row r="507" ht="80" customHeight="1">
      <c r="A507" s="117" t="inlineStr">
        <is>
          <t>◂ Back</t>
        </is>
      </c>
      <c r="B507" s="17" t="inlineStr">
        <is>
          <t>Mapped</t>
        </is>
      </c>
      <c r="C507" s="59" t="inlineStr">
        <is>
          <t>CARBON</t>
        </is>
      </c>
      <c r="D507" s="17" t="inlineStr">
        <is>
          <t>IRIS2374</t>
        </is>
      </c>
      <c r="E507" s="17" t="inlineStr">
        <is>
          <t>Huzefa Petit</t>
        </is>
      </c>
      <c r="F507" s="17" t="inlineStr">
        <is>
          <t>Technology</t>
        </is>
      </c>
      <c r="G507" s="17" t="inlineStr">
        <is>
          <t>Technical Support Lead</t>
        </is>
      </c>
      <c r="H507" s="17" t="inlineStr">
        <is>
          <t>Employee</t>
        </is>
      </c>
      <c r="I507" s="17" t="inlineStr">
        <is>
          <t>Active</t>
        </is>
      </c>
      <c r="J507" s="118" t="n">
        <v>45789</v>
      </c>
      <c r="K507" s="17" t="inlineStr">
        <is>
          <t>Vinod Katekar</t>
        </is>
      </c>
      <c r="L507" s="17" t="inlineStr">
        <is>
          <t>Internal; All.</t>
        </is>
      </c>
      <c r="M507" s="67" t="inlineStr">
        <is>
          <t>15 years, 0 months, 0 days</t>
        </is>
      </c>
      <c r="N507" s="68" t="inlineStr">
        <is>
          <t>1 years, 3 months, 13 days</t>
        </is>
      </c>
      <c r="O507" s="68" t="n"/>
      <c r="P507" s="68" t="inlineStr">
        <is>
          <t>MCA</t>
        </is>
      </c>
      <c r="Q507" s="68" t="inlineStr">
        <is>
          <t>.NET MVC</t>
        </is>
      </c>
      <c r="R507" s="82" t="n">
        <v>20</v>
      </c>
      <c r="S507" s="83"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T507" s="83"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U507" s="83"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V507" s="83"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W507" s="83" t="inlineStr">
        <is>
          <t>• Key challenges: Learning new skills; More dependency on AI; Bug fixing.
• Support required: More work flexibility; IT team support; Clear requirements; Team building exercises to be implemented; Long team meetings.</t>
        </is>
      </c>
      <c r="X507" s="83" t="inlineStr">
        <is>
          <t>Complexity &amp; Expertise: A3: Builds web UI automation, API and performance tests with JMeter and Postman → moved down 0.5
Autonomy &amp; Decision: A2: Chooses best approach and tools for own current testing work → moved down 0.5
Accountability &amp; Impact: A2: Accountable for own automation and API testing output → moved down 0.5
Leadership &amp; Strategy: A3: Says leads support team and guides peers; all concrete work is own testing; 0 reports → matches the start</t>
        </is>
      </c>
      <c r="Y507" s="65" t="n"/>
      <c r="Z507" s="66" t="n"/>
      <c r="AA507" s="66" t="n"/>
      <c r="AB507" s="66" t="n"/>
      <c r="AC507" s="66" t="n"/>
      <c r="AD507" s="66" t="n"/>
      <c r="AE507" s="66" t="n"/>
      <c r="AF507" s="66" t="n"/>
      <c r="AG507" s="66" t="n"/>
      <c r="AH507" s="66" t="n"/>
      <c r="AI507" s="66" t="n"/>
      <c r="AJ507" s="66" t="n"/>
      <c r="AK507" s="66" t="n"/>
      <c r="AL507" s="66" t="n"/>
      <c r="AM507" s="18"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AN507" s="19" t="n"/>
      <c r="AO507" s="19" t="n"/>
      <c r="AP507" s="19" t="n"/>
      <c r="AQ507" s="19" t="n"/>
    </row>
    <row r="508" ht="80" customHeight="1">
      <c r="A508" s="117" t="inlineStr">
        <is>
          <t>◂ Back</t>
        </is>
      </c>
      <c r="B508" s="17" t="inlineStr">
        <is>
          <t>Mapped</t>
        </is>
      </c>
      <c r="C508" s="59" t="inlineStr">
        <is>
          <t>CARBON</t>
        </is>
      </c>
      <c r="D508" s="17" t="inlineStr">
        <is>
          <t>IRIS1672</t>
        </is>
      </c>
      <c r="E508" s="17" t="inlineStr">
        <is>
          <t>Brehmjit Gopalkrishnan</t>
        </is>
      </c>
      <c r="F508" s="17" t="inlineStr">
        <is>
          <t>Quality Assurance</t>
        </is>
      </c>
      <c r="G508" s="17" t="inlineStr">
        <is>
          <t>Client Solutions Executive</t>
        </is>
      </c>
      <c r="H508" s="17" t="inlineStr">
        <is>
          <t>Employee</t>
        </is>
      </c>
      <c r="I508" s="17" t="inlineStr">
        <is>
          <t>Active</t>
        </is>
      </c>
      <c r="J508" s="118" t="n">
        <v>43020</v>
      </c>
      <c r="K508" s="17" t="inlineStr">
        <is>
          <t>Vinod Katekar</t>
        </is>
      </c>
      <c r="L508" s="17" t="inlineStr">
        <is>
          <t>All regions.</t>
        </is>
      </c>
      <c r="M508" s="67" t="inlineStr">
        <is>
          <t>8 years, 0 months, 0 days</t>
        </is>
      </c>
      <c r="N508" s="68" t="inlineStr">
        <is>
          <t>8 years, 10 months, 13 days</t>
        </is>
      </c>
      <c r="O508" s="68" t="n"/>
      <c r="P508" s="68" t="inlineStr">
        <is>
          <t>B.Com</t>
        </is>
      </c>
      <c r="Q508" s="68" t="inlineStr">
        <is>
          <t>Software Testing</t>
        </is>
      </c>
      <c r="R508" s="82" t="n">
        <v>20</v>
      </c>
      <c r="S508" s="83"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T508" s="83"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U508" s="83"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V508" s="83"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W508" s="83"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X508" s="83" t="inlineStr">
        <is>
          <t>Complexity &amp; Expertise: A2: Test case execution, regression testing and defect logging across different regulators' requirements → matches the start
Autonomy &amp; Decision: A2: Decides testing scenarios and bug logging → matches the start
Accountability &amp; Impact: A3: own survey / KRA answers · summarised by the rater; not quoted → moved up 0.5
Leadership &amp; Strategy: A1: Sprint team alignment only; no guidance of others described → matches the start</t>
        </is>
      </c>
      <c r="Y508" s="65" t="n"/>
      <c r="Z508" s="66" t="n"/>
      <c r="AA508" s="66" t="n"/>
      <c r="AB508" s="66" t="n"/>
      <c r="AC508" s="66" t="n"/>
      <c r="AD508" s="66" t="n"/>
      <c r="AE508" s="66" t="n"/>
      <c r="AF508" s="66" t="n"/>
      <c r="AG508" s="66" t="n"/>
      <c r="AH508" s="66" t="n"/>
      <c r="AI508" s="66" t="n"/>
      <c r="AJ508" s="66" t="n"/>
      <c r="AK508" s="66" t="n"/>
      <c r="AL508" s="66" t="n"/>
      <c r="AM508" s="18"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AN508" s="19" t="n"/>
      <c r="AO508" s="19" t="n"/>
      <c r="AP508" s="19" t="n"/>
      <c r="AQ508" s="19" t="n"/>
    </row>
    <row r="509" ht="80" customHeight="1">
      <c r="A509" s="117" t="inlineStr">
        <is>
          <t>◂ Back</t>
        </is>
      </c>
      <c r="B509" s="17" t="inlineStr">
        <is>
          <t>Mapped</t>
        </is>
      </c>
      <c r="C509" s="59" t="inlineStr">
        <is>
          <t>CARBON</t>
        </is>
      </c>
      <c r="D509" s="17" t="inlineStr">
        <is>
          <t>IRIS0625</t>
        </is>
      </c>
      <c r="E509" s="17" t="inlineStr">
        <is>
          <t>Pooja Gawas</t>
        </is>
      </c>
      <c r="F509" s="17" t="inlineStr">
        <is>
          <t>Quality Assurance</t>
        </is>
      </c>
      <c r="G509" s="17" t="inlineStr">
        <is>
          <t>QA Engineer</t>
        </is>
      </c>
      <c r="H509" s="17" t="inlineStr">
        <is>
          <t>Employee</t>
        </is>
      </c>
      <c r="I509" s="17" t="inlineStr">
        <is>
          <t>Active</t>
        </is>
      </c>
      <c r="J509" s="118" t="n">
        <v>40669</v>
      </c>
      <c r="K509" s="17" t="inlineStr">
        <is>
          <t>Vinod Katekar</t>
        </is>
      </c>
      <c r="L509" s="17" t="inlineStr">
        <is>
          <t>Global.</t>
        </is>
      </c>
      <c r="M509" s="67" t="inlineStr">
        <is>
          <t>0 years, 0 months, 0 days</t>
        </is>
      </c>
      <c r="N509" s="68" t="inlineStr">
        <is>
          <t>15 years, 3 months, 19 days</t>
        </is>
      </c>
      <c r="O509" s="68" t="n"/>
      <c r="P509" s="68" t="inlineStr">
        <is>
          <t>B.Com</t>
        </is>
      </c>
      <c r="Q509" s="68" t="inlineStr">
        <is>
          <t>Software Testing</t>
        </is>
      </c>
      <c r="R509" s="82" t="n">
        <v>20</v>
      </c>
      <c r="S509" s="83"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T509" s="83" t="inlineStr">
        <is>
          <t>• Key responsibilities include: QA test cases and bugs; testing features, logging defects, and issuing sign-off for dev/prod environments.
• Personally accountable for: The work assigned to her.
• Impact if missed or done wrong: A missed test case or scenario.</t>
        </is>
      </c>
      <c r="U509" s="83"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V509" s="83"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W509" s="83" t="inlineStr">
        <is>
          <t>• Key challenges: More bugs arriving from developers slows the work down.
• Support required: No input received.</t>
        </is>
      </c>
      <c r="X509" s="83" t="inlineStr">
        <is>
          <t>Complexity &amp; Expertise: A2: Tests features and bugs on the ESG product; writes test cases; tracked in QuickScrum → matches the start
Autonomy &amp; Decision: A2: Names only 'test strategy execution'; no exception or priority calls described → moved down 0.5
Accountability &amp; Impact: A3: Personally gives sign-off for dev and prod environments by sign-off mail → moved down 0.5
Leadership &amp; Strategy: A1: One report in HR data but no guiding or leading described → moved down 0.5</t>
        </is>
      </c>
      <c r="Y509" s="65" t="n"/>
      <c r="Z509" s="66" t="n"/>
      <c r="AA509" s="66" t="n"/>
      <c r="AB509" s="66" t="n"/>
      <c r="AC509" s="66" t="n"/>
      <c r="AD509" s="66" t="n"/>
      <c r="AE509" s="66" t="n"/>
      <c r="AF509" s="66" t="n"/>
      <c r="AG509" s="66" t="n"/>
      <c r="AH509" s="66" t="n"/>
      <c r="AI509" s="66" t="n"/>
      <c r="AJ509" s="66" t="n"/>
      <c r="AK509" s="66" t="n"/>
      <c r="AL509" s="66" t="n"/>
      <c r="AM509" s="18"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AN509" s="19" t="n"/>
      <c r="AO509" s="19" t="n"/>
      <c r="AP509" s="19" t="n"/>
      <c r="AQ509" s="19" t="n"/>
    </row>
    <row r="510" ht="80" customHeight="1">
      <c r="A510" s="117" t="inlineStr">
        <is>
          <t>◂ Back</t>
        </is>
      </c>
      <c r="B510" s="17" t="inlineStr">
        <is>
          <t>Mapped</t>
        </is>
      </c>
      <c r="C510" s="59" t="inlineStr">
        <is>
          <t>CARBON</t>
        </is>
      </c>
      <c r="D510" s="17" t="inlineStr">
        <is>
          <t>IRIS2405</t>
        </is>
      </c>
      <c r="E510" s="17" t="inlineStr">
        <is>
          <t>Tasmiyah Patni</t>
        </is>
      </c>
      <c r="F510" s="17" t="inlineStr">
        <is>
          <t>Quality Assurance</t>
        </is>
      </c>
      <c r="G510" s="17" t="inlineStr">
        <is>
          <t>QA Engineer</t>
        </is>
      </c>
      <c r="H510" s="17" t="inlineStr">
        <is>
          <t>Employee</t>
        </is>
      </c>
      <c r="I510" s="17" t="inlineStr">
        <is>
          <t>Active</t>
        </is>
      </c>
      <c r="J510" s="118" t="n">
        <v>45852</v>
      </c>
      <c r="K510" s="17" t="inlineStr">
        <is>
          <t>Pooja Gawas</t>
        </is>
      </c>
      <c r="L510" s="17" t="inlineStr">
        <is>
          <t>Global.</t>
        </is>
      </c>
      <c r="M510" s="67" t="inlineStr">
        <is>
          <t>3 years, 2 months, 0 days</t>
        </is>
      </c>
      <c r="N510" s="68" t="inlineStr">
        <is>
          <t>1 years, 1 months, 11 days</t>
        </is>
      </c>
      <c r="O510" s="68" t="n"/>
      <c r="P510" s="68" t="inlineStr">
        <is>
          <t>B.Sc</t>
        </is>
      </c>
      <c r="Q510" s="68" t="inlineStr">
        <is>
          <t>Software Testing</t>
        </is>
      </c>
      <c r="R510" s="82" t="n">
        <v>20</v>
      </c>
      <c r="S510" s="83"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T510" s="83"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U510" s="83"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V510" s="83" t="inlineStr">
        <is>
          <t>• Development priorities: Advanced automation, domain knowledge and more use of AI in testing.
• Learning and Development Need: Automation training. Domain knowledge.
• Role evolving toward: Yes, increased automation and AI-based testing are shaping the role.</t>
        </is>
      </c>
      <c r="W510" s="83" t="inlineStr">
        <is>
          <t>• Key challenges: Untested builds.
• Support required: Better-tested builds before QA handover and clearer requirements.</t>
        </is>
      </c>
      <c r="X510" s="83" t="inlineStr">
        <is>
          <t>Complexity &amp; Expertise: A2: Testing, test case execution, defect identification and API automation; no specifics given → matches the start
Autonomy &amp; Decision: A2: States only 'testing decisions'; nothing concrete → matches the start
Accountability &amp; Impact: A2: Own testing output meeting quality standards; no module or sign-off named → matches the start
Leadership &amp; Strategy: A1: No guiding or leading of others described → matches the start</t>
        </is>
      </c>
      <c r="Y510" s="65" t="n"/>
      <c r="Z510" s="66" t="n"/>
      <c r="AA510" s="66" t="n"/>
      <c r="AB510" s="66" t="n"/>
      <c r="AC510" s="66" t="n"/>
      <c r="AD510" s="66" t="n"/>
      <c r="AE510" s="66" t="n"/>
      <c r="AF510" s="66" t="n"/>
      <c r="AG510" s="66" t="n"/>
      <c r="AH510" s="66" t="n"/>
      <c r="AI510" s="66" t="n"/>
      <c r="AJ510" s="66" t="n"/>
      <c r="AK510" s="66" t="n"/>
      <c r="AL510" s="66" t="n"/>
      <c r="AM510" s="18"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AN510" s="19" t="n"/>
      <c r="AO510" s="19" t="n"/>
      <c r="AP510" s="19" t="n"/>
      <c r="AQ510" s="19" t="n"/>
    </row>
    <row r="511" ht="80" customHeight="1">
      <c r="A511" s="117" t="inlineStr">
        <is>
          <t>◂ Back</t>
        </is>
      </c>
      <c r="B511" s="17" t="inlineStr">
        <is>
          <t>Mapped</t>
        </is>
      </c>
      <c r="C511" s="59" t="inlineStr">
        <is>
          <t>CARBON</t>
        </is>
      </c>
      <c r="D511" s="17" t="inlineStr">
        <is>
          <t>IRIS2014</t>
        </is>
      </c>
      <c r="E511" s="17" t="inlineStr">
        <is>
          <t>Vishal Panchal</t>
        </is>
      </c>
      <c r="F511" s="17" t="inlineStr">
        <is>
          <t>Quality Assurance</t>
        </is>
      </c>
      <c r="G511" s="17" t="inlineStr">
        <is>
          <t>QA Engineer</t>
        </is>
      </c>
      <c r="H511" s="17" t="inlineStr">
        <is>
          <t>Employee</t>
        </is>
      </c>
      <c r="I511" s="17" t="inlineStr">
        <is>
          <t>Active</t>
        </is>
      </c>
      <c r="J511" s="118" t="n">
        <v>44684</v>
      </c>
      <c r="K511" s="17" t="inlineStr">
        <is>
          <t>Vinod Katekar</t>
        </is>
      </c>
      <c r="L511" s="17" t="inlineStr">
        <is>
          <t>Global.</t>
        </is>
      </c>
      <c r="M511" s="67" t="inlineStr">
        <is>
          <t>4 years, 0 months, 0 days</t>
        </is>
      </c>
      <c r="N511" s="68" t="inlineStr">
        <is>
          <t>4 years, 3 months, 22 days</t>
        </is>
      </c>
      <c r="O511" s="68" t="n"/>
      <c r="P511" s="68" t="inlineStr">
        <is>
          <t>B.E</t>
        </is>
      </c>
      <c r="Q511" s="68" t="inlineStr">
        <is>
          <t>Software Testing</t>
        </is>
      </c>
      <c r="R511" s="82" t="n">
        <v>20</v>
      </c>
      <c r="S511" s="83"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T511" s="83"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U511" s="83"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V511" s="83"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W511" s="83"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X511" s="83" t="inlineStr">
        <is>
          <t>Complexity &amp; Expertise: A3: Creates and executes test cases, regression and sanity; rechecks stories tested by teammates; gives UX input → moved up 0.5
Autonomy &amp; Decision: A2: Decides how to cover scenarios and when to seek help; routine → moved down 0.5
Accountability &amp; Impact: A3: Gives sign-off; scenarios missed on dev/stage but found in production are their responsibility → moved down 0.5
Leadership &amp; Strategy: A3: Rechecks stories tested by the team and shares QA status; two reports → moved down 0.5</t>
        </is>
      </c>
      <c r="Y511" s="65" t="n"/>
      <c r="Z511" s="66" t="n"/>
      <c r="AA511" s="66" t="n"/>
      <c r="AB511" s="66" t="n"/>
      <c r="AC511" s="66" t="n"/>
      <c r="AD511" s="66" t="n"/>
      <c r="AE511" s="66" t="n"/>
      <c r="AF511" s="66" t="n"/>
      <c r="AG511" s="66" t="n"/>
      <c r="AH511" s="66" t="n"/>
      <c r="AI511" s="66" t="n"/>
      <c r="AJ511" s="66" t="n"/>
      <c r="AK511" s="66" t="n"/>
      <c r="AL511" s="66" t="n"/>
      <c r="AM511" s="18"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AN511" s="19" t="n"/>
      <c r="AO511" s="19" t="n"/>
      <c r="AP511" s="19" t="n"/>
      <c r="AQ511" s="19" t="n"/>
    </row>
    <row r="512" ht="80" customHeight="1">
      <c r="A512" s="117" t="inlineStr">
        <is>
          <t>◂ Back</t>
        </is>
      </c>
      <c r="B512" s="17" t="inlineStr">
        <is>
          <t>Mapped</t>
        </is>
      </c>
      <c r="C512" s="59" t="inlineStr">
        <is>
          <t>CARBON</t>
        </is>
      </c>
      <c r="D512" s="17" t="inlineStr">
        <is>
          <t>IRIS2388</t>
        </is>
      </c>
      <c r="E512" s="17" t="inlineStr">
        <is>
          <t>Hrishikesh Thombare</t>
        </is>
      </c>
      <c r="F512" s="17" t="inlineStr">
        <is>
          <t>Quality Assurance</t>
        </is>
      </c>
      <c r="G512" s="17" t="inlineStr">
        <is>
          <t>QA Engineer</t>
        </is>
      </c>
      <c r="H512" s="17" t="inlineStr">
        <is>
          <t>Employee</t>
        </is>
      </c>
      <c r="I512" s="17" t="inlineStr">
        <is>
          <t>Active</t>
        </is>
      </c>
      <c r="J512" s="118" t="n">
        <v>45831</v>
      </c>
      <c r="K512" s="17" t="inlineStr">
        <is>
          <t>Vishal Panchal</t>
        </is>
      </c>
      <c r="L512" s="17" t="n"/>
      <c r="M512" s="67" t="inlineStr">
        <is>
          <t>2 years, 9 months, 0 days</t>
        </is>
      </c>
      <c r="N512" s="68" t="inlineStr">
        <is>
          <t>1 years, 2 months, 2 days</t>
        </is>
      </c>
      <c r="O512" s="68" t="n"/>
      <c r="P512" s="68" t="inlineStr">
        <is>
          <t>B.Com</t>
        </is>
      </c>
      <c r="Q512" s="68" t="inlineStr">
        <is>
          <t>Software Testing</t>
        </is>
      </c>
      <c r="R512" s="82" t="n">
        <v>20</v>
      </c>
      <c r="S512" s="83" t="n"/>
      <c r="T512" s="83" t="n"/>
      <c r="U512" s="83" t="n"/>
      <c r="V512" s="83" t="n"/>
      <c r="W512" s="83" t="n"/>
      <c r="X512" s="83" t="inlineStr">
        <is>
          <t>Complexity &amp; Expertise: A2: Manual functional and regression testing, test case creation on XBRL disclosure-management workflows; standard QA method → matches the start
Autonomy &amp; Decision: A2: Chooses which positive, negative and boundary scenarios to cover; judges whether a retest passes → matches the start
Accountability &amp; Impact: A2: Quality and completeness of own testing, defect documentation and fix validation → matches the start
Leadership &amp; Strategy: A1: No guiding or leading of others described → matches the start</t>
        </is>
      </c>
      <c r="Y512" s="65" t="n"/>
      <c r="Z512" s="66" t="n"/>
      <c r="AA512" s="66" t="n"/>
      <c r="AB512" s="66" t="n"/>
      <c r="AC512" s="66" t="n"/>
      <c r="AD512" s="66" t="n"/>
      <c r="AE512" s="66" t="n"/>
      <c r="AF512" s="66" t="n"/>
      <c r="AG512" s="66" t="n"/>
      <c r="AH512" s="66" t="n"/>
      <c r="AI512" s="66" t="n"/>
      <c r="AJ512" s="66" t="n"/>
      <c r="AK512" s="66" t="n"/>
      <c r="AL512" s="66" t="n"/>
      <c r="AM512" s="18"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AN512" s="19" t="n"/>
      <c r="AO512" s="19" t="n"/>
      <c r="AP512" s="19" t="n"/>
      <c r="AQ512" s="19" t="n"/>
    </row>
    <row r="513" ht="80" customHeight="1">
      <c r="A513" s="117" t="inlineStr">
        <is>
          <t>◂ Back</t>
        </is>
      </c>
      <c r="B513" s="17" t="inlineStr">
        <is>
          <t>Mapped</t>
        </is>
      </c>
      <c r="C513" s="59" t="inlineStr">
        <is>
          <t>CARBON</t>
        </is>
      </c>
      <c r="D513" s="17" t="inlineStr">
        <is>
          <t>IRIS2107</t>
        </is>
      </c>
      <c r="E513" s="17" t="inlineStr">
        <is>
          <t>Pratikkumar Mistry</t>
        </is>
      </c>
      <c r="F513" s="17" t="inlineStr">
        <is>
          <t>Quality Assurance</t>
        </is>
      </c>
      <c r="G513" s="17" t="inlineStr">
        <is>
          <t>QA Engineer</t>
        </is>
      </c>
      <c r="H513" s="17" t="inlineStr">
        <is>
          <t>Employee</t>
        </is>
      </c>
      <c r="I513" s="17" t="inlineStr">
        <is>
          <t>Active</t>
        </is>
      </c>
      <c r="J513" s="118" t="n">
        <v>45005</v>
      </c>
      <c r="K513" s="17" t="inlineStr">
        <is>
          <t>Vishal Panchal</t>
        </is>
      </c>
      <c r="L513" s="17" t="inlineStr">
        <is>
          <t>Europe and United States.</t>
        </is>
      </c>
      <c r="M513" s="67" t="inlineStr">
        <is>
          <t>3 years, 5 months, 0 days</t>
        </is>
      </c>
      <c r="N513" s="68" t="inlineStr">
        <is>
          <t>3 years, 5 months, 5 days</t>
        </is>
      </c>
      <c r="O513" s="68" t="n"/>
      <c r="P513" s="68" t="inlineStr">
        <is>
          <t>B.E</t>
        </is>
      </c>
      <c r="Q513" s="68" t="inlineStr">
        <is>
          <t>Software Testing</t>
        </is>
      </c>
      <c r="R513" s="82" t="n">
        <v>20</v>
      </c>
      <c r="S513" s="83"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T513" s="83"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U513" s="83"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V513" s="83"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W513" s="83" t="inlineStr">
        <is>
          <t>• Key challenges: Unclear requirements; lack of unit testing.
• Support required: AI-based test case generation, clearer requirements, and unit-tested features.</t>
        </is>
      </c>
      <c r="X513" s="83" t="inlineStr">
        <is>
          <t>Complexity &amp; Expertise: A2: Writes and executes test cases, reports defects, joins sprint grooming, replicates live issues → matches the start
Autonomy &amp; Decision: A2: own survey / KRA answers · summarised by the rater; not quoted → matches the start
Accountability &amp; Impact: A2: Assigned features' test cases, execution and bug closure across Dev, Stage and Live → matches the start
Leadership &amp; Strategy: A1: No guiding or leading of others described → matches the start</t>
        </is>
      </c>
      <c r="Y513" s="65" t="n"/>
      <c r="Z513" s="66" t="n"/>
      <c r="AA513" s="66" t="n"/>
      <c r="AB513" s="66" t="n"/>
      <c r="AC513" s="66" t="n"/>
      <c r="AD513" s="66" t="n"/>
      <c r="AE513" s="66" t="n"/>
      <c r="AF513" s="66" t="n"/>
      <c r="AG513" s="66" t="n"/>
      <c r="AH513" s="66" t="n"/>
      <c r="AI513" s="66" t="n"/>
      <c r="AJ513" s="66" t="n"/>
      <c r="AK513" s="66" t="n"/>
      <c r="AL513" s="66" t="n"/>
      <c r="AM513" s="18"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AN513" s="19" t="n"/>
      <c r="AO513" s="19" t="n"/>
      <c r="AP513" s="19" t="n"/>
      <c r="AQ513" s="19" t="n"/>
    </row>
    <row r="514" ht="80" customHeight="1">
      <c r="A514" s="117" t="inlineStr">
        <is>
          <t>◂ Back</t>
        </is>
      </c>
      <c r="B514" s="17" t="inlineStr">
        <is>
          <t>Mapped</t>
        </is>
      </c>
      <c r="C514" s="59" t="inlineStr">
        <is>
          <t>CARBON</t>
        </is>
      </c>
      <c r="D514" s="17" t="inlineStr">
        <is>
          <t>IRIS2112</t>
        </is>
      </c>
      <c r="E514" s="17" t="inlineStr">
        <is>
          <t>Vitiksha Gamit</t>
        </is>
      </c>
      <c r="F514" s="17" t="inlineStr">
        <is>
          <t>Quality Assurance</t>
        </is>
      </c>
      <c r="G514" s="17" t="inlineStr">
        <is>
          <t>QA Automation Engineer</t>
        </is>
      </c>
      <c r="H514" s="17" t="inlineStr">
        <is>
          <t>Employee</t>
        </is>
      </c>
      <c r="I514" s="17" t="inlineStr">
        <is>
          <t>Active</t>
        </is>
      </c>
      <c r="J514" s="118" t="n">
        <v>45026</v>
      </c>
      <c r="K514" s="17" t="inlineStr">
        <is>
          <t>Vinod Katekar</t>
        </is>
      </c>
      <c r="L514" s="17" t="inlineStr">
        <is>
          <t>Global.</t>
        </is>
      </c>
      <c r="M514" s="67" t="inlineStr">
        <is>
          <t>0 years, 0 months, 0 days</t>
        </is>
      </c>
      <c r="N514" s="68" t="inlineStr">
        <is>
          <t>3 years, 4 months, 15 days</t>
        </is>
      </c>
      <c r="O514" s="68" t="n"/>
      <c r="P514" s="68" t="inlineStr">
        <is>
          <t>MSC</t>
        </is>
      </c>
      <c r="Q514" s="68" t="inlineStr">
        <is>
          <t>Software Testing</t>
        </is>
      </c>
      <c r="R514" s="82" t="n">
        <v>20</v>
      </c>
      <c r="S514" s="83"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T514" s="83"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U514" s="83"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V514" s="83"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W514" s="83" t="inlineStr">
        <is>
          <t>• Key challenges: Unclear requirements.
• Support required: Would like more time to try new automation ideas and improve the framework.</t>
        </is>
      </c>
      <c r="X514" s="83" t="inlineStr">
        <is>
          <t>Complexity &amp; Expertise: A2: Creates, maintains and runs automation scripts and reports defects; no harder cases described → moved down 0.5
Autonomy &amp; Decision: A2: Only says 'freedom to try' new approaches; no concrete decisions named → moved down 0.5
Accountability &amp; Impact: A2: Own automation tests, execution reports and defect reports → moved down 0.5
Leadership &amp; Strategy: A1: No guiding or leading of others described → moved down 0.5</t>
        </is>
      </c>
      <c r="Y514" s="65" t="n"/>
      <c r="Z514" s="66" t="n"/>
      <c r="AA514" s="66" t="n"/>
      <c r="AB514" s="66" t="n"/>
      <c r="AC514" s="66" t="n"/>
      <c r="AD514" s="66" t="n"/>
      <c r="AE514" s="66" t="n"/>
      <c r="AF514" s="66" t="n"/>
      <c r="AG514" s="66" t="n"/>
      <c r="AH514" s="66" t="n"/>
      <c r="AI514" s="66" t="n"/>
      <c r="AJ514" s="66" t="n"/>
      <c r="AK514" s="66" t="n"/>
      <c r="AL514" s="66" t="n"/>
      <c r="AM514" s="18"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AN514" s="19" t="n"/>
      <c r="AO514" s="19" t="n"/>
      <c r="AP514" s="19" t="n"/>
      <c r="AQ514" s="19" t="n"/>
    </row>
    <row r="515" ht="80" customHeight="1">
      <c r="A515" s="117" t="inlineStr">
        <is>
          <t>◂ Back</t>
        </is>
      </c>
      <c r="B515" s="17" t="inlineStr">
        <is>
          <t>Mapped</t>
        </is>
      </c>
      <c r="C515" s="59" t="inlineStr">
        <is>
          <t>CARBON</t>
        </is>
      </c>
      <c r="D515" s="17" t="inlineStr">
        <is>
          <t>IRIS2153</t>
        </is>
      </c>
      <c r="E515" s="17" t="inlineStr">
        <is>
          <t>Dhaval Lotwala</t>
        </is>
      </c>
      <c r="F515" s="17" t="inlineStr">
        <is>
          <t>Technology</t>
        </is>
      </c>
      <c r="G515" s="17" t="inlineStr">
        <is>
          <t>Senior Business Analyst</t>
        </is>
      </c>
      <c r="H515" s="17" t="inlineStr">
        <is>
          <t>Employee</t>
        </is>
      </c>
      <c r="I515" s="17" t="inlineStr">
        <is>
          <t>Active</t>
        </is>
      </c>
      <c r="J515" s="118" t="n">
        <v>45110</v>
      </c>
      <c r="K515" s="17" t="inlineStr">
        <is>
          <t>Prasad Shirke</t>
        </is>
      </c>
      <c r="L515" s="17" t="inlineStr">
        <is>
          <t>Global.</t>
        </is>
      </c>
      <c r="M515" s="67" t="inlineStr">
        <is>
          <t>8 years, 5 months, 0 days</t>
        </is>
      </c>
      <c r="N515" s="68" t="inlineStr">
        <is>
          <t>3 years, 1 months, 22 days</t>
        </is>
      </c>
      <c r="O515" s="68" t="n"/>
      <c r="P515" s="68" t="inlineStr">
        <is>
          <t>B.E</t>
        </is>
      </c>
      <c r="Q515" s="68" t="inlineStr">
        <is>
          <t>Business Analysis</t>
        </is>
      </c>
      <c r="R515" s="82" t="n">
        <v>20</v>
      </c>
      <c r="S515" s="83"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T515" s="83"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U515" s="83"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V515" s="83" t="inlineStr">
        <is>
          <t>• Development priorities: CSPO Certification.
• Learning and Development Need: Domain. Domain knowledge.
• Role evolving toward: Yes AI tools help me to present clear requirement to the team.</t>
        </is>
      </c>
      <c r="W515" s="83" t="inlineStr">
        <is>
          <t>• Key challenges: Thinking of developers.
• Support required: Think before start working.</t>
        </is>
      </c>
      <c r="X515" s="83" t="inlineStr">
        <is>
          <t>Complexity &amp; Expertise: A3: own survey / KRA answers · summarised by the rater; not quoted → moved down 0.5
Autonomy &amp; Decision: A3: Decides stakeholder communication and system flow definition → moved down 0.5
Accountability &amp; Impact: A3: own survey / KRA answers · summarised by the rater; not quoted → moved down 0.5
Leadership &amp; Strategy: A2: Checks in with team members on blockers and helps with detail → moved down 0.5</t>
        </is>
      </c>
      <c r="Y515" s="65" t="n"/>
      <c r="Z515" s="66" t="n"/>
      <c r="AA515" s="66" t="n"/>
      <c r="AB515" s="66" t="n"/>
      <c r="AC515" s="66" t="n"/>
      <c r="AD515" s="66" t="n"/>
      <c r="AE515" s="66" t="n"/>
      <c r="AF515" s="66" t="n"/>
      <c r="AG515" s="66" t="n"/>
      <c r="AH515" s="66" t="n"/>
      <c r="AI515" s="66" t="n"/>
      <c r="AJ515" s="66" t="n"/>
      <c r="AK515" s="66" t="n"/>
      <c r="AL515" s="66" t="n"/>
      <c r="AM515" s="18"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AN515" s="19" t="n"/>
      <c r="AO515" s="19" t="n"/>
      <c r="AP515" s="19" t="n"/>
      <c r="AQ515" s="19" t="n"/>
    </row>
    <row r="516" ht="80" customHeight="1">
      <c r="A516" s="117" t="inlineStr">
        <is>
          <t>◂ Back</t>
        </is>
      </c>
      <c r="B516" s="17" t="inlineStr">
        <is>
          <t>Mapped</t>
        </is>
      </c>
      <c r="C516" s="59" t="inlineStr">
        <is>
          <t>CARBON</t>
        </is>
      </c>
      <c r="D516" s="17" t="inlineStr">
        <is>
          <t>IRIS2284</t>
        </is>
      </c>
      <c r="E516" s="17" t="inlineStr">
        <is>
          <t>Saniya Baxi</t>
        </is>
      </c>
      <c r="F516" s="17" t="inlineStr">
        <is>
          <t>Technology</t>
        </is>
      </c>
      <c r="G516" s="17" t="inlineStr">
        <is>
          <t>Trainee Business Analyst</t>
        </is>
      </c>
      <c r="H516" s="17" t="inlineStr">
        <is>
          <t>Employee</t>
        </is>
      </c>
      <c r="I516" s="17" t="inlineStr">
        <is>
          <t>Active</t>
        </is>
      </c>
      <c r="J516" s="118" t="n">
        <v>45474</v>
      </c>
      <c r="K516" s="17" t="inlineStr">
        <is>
          <t>Prasad Shirke</t>
        </is>
      </c>
      <c r="L516" s="17" t="inlineStr">
        <is>
          <t>Global; US EU BR.</t>
        </is>
      </c>
      <c r="M516" s="67" t="inlineStr">
        <is>
          <t>0 years, 0 months, 0 days</t>
        </is>
      </c>
      <c r="N516" s="68" t="inlineStr">
        <is>
          <t>2 years, 1 months, 24 days</t>
        </is>
      </c>
      <c r="O516" s="68" t="n"/>
      <c r="P516" s="68" t="inlineStr">
        <is>
          <t>Bachelor of Science</t>
        </is>
      </c>
      <c r="Q516" s="68" t="inlineStr">
        <is>
          <t>Business Analysis</t>
        </is>
      </c>
      <c r="R516" s="82" t="n">
        <v>20</v>
      </c>
      <c r="S516" s="83"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T516" s="83"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U516" s="83"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V516" s="83"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W516" s="83"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X516" s="83" t="inlineStr">
        <is>
          <t>Complexity &amp; Expertise: A3: BRDs, user stories, Figma prototypes and UAT through delivery; handles escalations raised to them → moved up 1
Autonomy &amp; Decision: A2: Only 'brainstorming user flows' named as an independent decision → moved up 0.5
Accountability &amp; Impact: A2: That business needs are correctly captured in the product requirements → moved up 0.5
Leadership &amp; Strategy: A1: None described → matches the start</t>
        </is>
      </c>
      <c r="Y516" s="65" t="n"/>
      <c r="Z516" s="66" t="n"/>
      <c r="AA516" s="66" t="n"/>
      <c r="AB516" s="66" t="n"/>
      <c r="AC516" s="66" t="n"/>
      <c r="AD516" s="66" t="n"/>
      <c r="AE516" s="66" t="n"/>
      <c r="AF516" s="66" t="n"/>
      <c r="AG516" s="66" t="n"/>
      <c r="AH516" s="66" t="n"/>
      <c r="AI516" s="66" t="n"/>
      <c r="AJ516" s="66" t="n"/>
      <c r="AK516" s="66" t="n"/>
      <c r="AL516" s="66" t="n"/>
      <c r="AM516" s="18"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AN516" s="19" t="n"/>
      <c r="AO516" s="19" t="n"/>
      <c r="AP516" s="19" t="n"/>
      <c r="AQ516" s="19" t="n"/>
    </row>
    <row r="517" ht="80" customHeight="1">
      <c r="A517" s="117" t="inlineStr">
        <is>
          <t>◂ Back</t>
        </is>
      </c>
      <c r="B517" s="17" t="inlineStr">
        <is>
          <t>Mapped</t>
        </is>
      </c>
      <c r="C517" s="59" t="inlineStr">
        <is>
          <t>CARBON</t>
        </is>
      </c>
      <c r="D517" s="17" t="inlineStr">
        <is>
          <t>IRIS1986</t>
        </is>
      </c>
      <c r="E517" s="17" t="inlineStr">
        <is>
          <t>Sarfaraz Badi</t>
        </is>
      </c>
      <c r="F517" s="17" t="inlineStr">
        <is>
          <t>Technology</t>
        </is>
      </c>
      <c r="G517" s="17" t="inlineStr">
        <is>
          <t>Lead Software Engineer</t>
        </is>
      </c>
      <c r="H517" s="17" t="inlineStr">
        <is>
          <t>Employee</t>
        </is>
      </c>
      <c r="I517" s="17" t="inlineStr">
        <is>
          <t>Active</t>
        </is>
      </c>
      <c r="J517" s="118" t="n">
        <v>44593</v>
      </c>
      <c r="K517" s="17" t="inlineStr">
        <is>
          <t>Ashish Singhvi</t>
        </is>
      </c>
      <c r="L517" s="17" t="inlineStr">
        <is>
          <t>Global.</t>
        </is>
      </c>
      <c r="M517" s="67" t="inlineStr">
        <is>
          <t>9 years, 0 months, 0 days</t>
        </is>
      </c>
      <c r="N517" s="68" t="inlineStr">
        <is>
          <t>4 years, 6 months, 24 days</t>
        </is>
      </c>
      <c r="O517" s="68" t="n"/>
      <c r="P517" s="68" t="inlineStr">
        <is>
          <t>MCA</t>
        </is>
      </c>
      <c r="Q517" s="68" t="inlineStr">
        <is>
          <t>.NET MVC</t>
        </is>
      </c>
      <c r="R517" s="82" t="n">
        <v>20</v>
      </c>
      <c r="S517" s="83"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T517" s="83"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U517" s="83"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V517" s="83"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W517" s="83" t="inlineStr">
        <is>
          <t>• Key challenges: Unclear requirements; Manual processes; Context switching.
• Support required: AI based training; Clearer ownership, stronger decision-making authority; streamlined processes.</t>
        </is>
      </c>
      <c r="X517" s="83" t="inlineStr">
        <is>
          <t>Complexity &amp; Expertise: B2: Technical design and leadership; cross-team dependencies, architecture responsibility, AI technology selection → moved down 0.5
Autonomy &amp; Decision: B1: Decides implementation approach, AI technology selection, development priority, problem resolution → moved down 1
Accountability &amp; Impact: B1: Technical design, code quality and team delivery efficiency for a 3-person team → moved down 0.5
Leadership &amp; Strategy: B1: Team leadership and guiding team members; code review; 3 direct reports → moved down 0.5</t>
        </is>
      </c>
      <c r="Y517" s="65" t="n"/>
      <c r="Z517" s="66" t="n"/>
      <c r="AA517" s="66" t="n"/>
      <c r="AB517" s="66" t="n"/>
      <c r="AC517" s="66" t="n"/>
      <c r="AD517" s="66" t="n"/>
      <c r="AE517" s="66" t="n"/>
      <c r="AF517" s="66" t="n"/>
      <c r="AG517" s="66" t="n"/>
      <c r="AH517" s="66" t="n"/>
      <c r="AI517" s="66" t="n"/>
      <c r="AJ517" s="66" t="n"/>
      <c r="AK517" s="66" t="n"/>
      <c r="AL517" s="66" t="n"/>
      <c r="AM517" s="18"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AN517" s="19" t="n"/>
      <c r="AO517" s="19" t="n"/>
      <c r="AP517" s="19" t="n"/>
      <c r="AQ517" s="19" t="n"/>
    </row>
    <row r="518" ht="80" customHeight="1">
      <c r="A518" s="117" t="inlineStr">
        <is>
          <t>◂ Back</t>
        </is>
      </c>
      <c r="B518" s="17" t="inlineStr">
        <is>
          <t>Mapped</t>
        </is>
      </c>
      <c r="C518" s="59" t="inlineStr">
        <is>
          <t>CARBON</t>
        </is>
      </c>
      <c r="D518" s="17" t="inlineStr">
        <is>
          <t>IRIS2440</t>
        </is>
      </c>
      <c r="E518" s="17" t="inlineStr">
        <is>
          <t>Aniket Kale</t>
        </is>
      </c>
      <c r="F518" s="17" t="inlineStr">
        <is>
          <t>Technology</t>
        </is>
      </c>
      <c r="G518" s="17" t="inlineStr">
        <is>
          <t>Senior Software Engineer</t>
        </is>
      </c>
      <c r="H518" s="17" t="inlineStr">
        <is>
          <t>Employee</t>
        </is>
      </c>
      <c r="I518" s="17" t="inlineStr">
        <is>
          <t>Active</t>
        </is>
      </c>
      <c r="J518" s="118" t="n">
        <v>45952</v>
      </c>
      <c r="K518" s="17" t="inlineStr">
        <is>
          <t>Sarfaraz Badi</t>
        </is>
      </c>
      <c r="L518" s="17" t="inlineStr">
        <is>
          <t>Global.</t>
        </is>
      </c>
      <c r="M518" s="67" t="inlineStr">
        <is>
          <t>6 years, 0 months, 0 days</t>
        </is>
      </c>
      <c r="N518" s="68" t="inlineStr">
        <is>
          <t>0 years, 10 months, 3 days</t>
        </is>
      </c>
      <c r="O518" s="68" t="n"/>
      <c r="P518" s="68" t="inlineStr">
        <is>
          <t>B.E</t>
        </is>
      </c>
      <c r="Q518" s="68" t="inlineStr">
        <is>
          <t>.NET MVC</t>
        </is>
      </c>
      <c r="R518" s="82" t="n">
        <v>20</v>
      </c>
      <c r="S518" s="83"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T518" s="83"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U518" s="83" t="inlineStr">
        <is>
          <t>• Current capabilities: Scalability; Technical knowledge.
• Tools / software used: VS code AI tools VS.
• Workload: Rated a moderate load · 3/5 in a typical week.
• Judgment/way of working: Team Coordination.</t>
        </is>
      </c>
      <c r="V518" s="83" t="inlineStr">
        <is>
          <t>• Development priorities: More exposure to DevOps and AI.
• Learning and Development Need: Handling people at workplace with better communication.</t>
        </is>
      </c>
      <c r="W518" s="83" t="inlineStr">
        <is>
          <t>• Key challenges: No input received.
• Support required: More Work Flexibility; Better AI tools.</t>
        </is>
      </c>
      <c r="X518" s="83" t="inlineStr">
        <is>
          <t>Complexity &amp; Expertise: A3: Handles production issues, builds release packages, works on new POCs → matches the start
Autonomy &amp; Decision: A3: Decides code changes; mentors juniors → matches the start
Accountability &amp; Impact: A3: Solutions owned; production issue fixes and release packages → matches the start
Leadership &amp; Strategy: A3: Mentors juniors and assists team members to finish work on time → moved up 0.5</t>
        </is>
      </c>
      <c r="Y518" s="65" t="n"/>
      <c r="Z518" s="66" t="n"/>
      <c r="AA518" s="66" t="n"/>
      <c r="AB518" s="66" t="n"/>
      <c r="AC518" s="66" t="n"/>
      <c r="AD518" s="66" t="n"/>
      <c r="AE518" s="66" t="n"/>
      <c r="AF518" s="66" t="n"/>
      <c r="AG518" s="66" t="n"/>
      <c r="AH518" s="66" t="n"/>
      <c r="AI518" s="66" t="n"/>
      <c r="AJ518" s="66" t="n"/>
      <c r="AK518" s="66" t="n"/>
      <c r="AL518" s="66" t="n"/>
      <c r="AM518" s="18"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AN518" s="19" t="n"/>
      <c r="AO518" s="19" t="n"/>
      <c r="AP518" s="19" t="n"/>
      <c r="AQ518" s="19" t="n"/>
    </row>
    <row r="519" ht="80" customHeight="1">
      <c r="A519" s="117" t="inlineStr">
        <is>
          <t>◂ Back</t>
        </is>
      </c>
      <c r="B519" s="17" t="inlineStr">
        <is>
          <t>Mapped</t>
        </is>
      </c>
      <c r="C519" s="59" t="inlineStr">
        <is>
          <t>CARBON</t>
        </is>
      </c>
      <c r="D519" s="17" t="inlineStr">
        <is>
          <t>IRIS2434</t>
        </is>
      </c>
      <c r="E519" s="17" t="inlineStr">
        <is>
          <t>Prachi Digambar Raut</t>
        </is>
      </c>
      <c r="F519" s="17" t="inlineStr">
        <is>
          <t>Technology</t>
        </is>
      </c>
      <c r="G519" s="17" t="inlineStr">
        <is>
          <t>Software Engineer</t>
        </is>
      </c>
      <c r="H519" s="17" t="inlineStr">
        <is>
          <t>Employee</t>
        </is>
      </c>
      <c r="I519" s="17" t="inlineStr">
        <is>
          <t>Active</t>
        </is>
      </c>
      <c r="J519" s="118" t="n">
        <v>45925</v>
      </c>
      <c r="K519" s="17" t="inlineStr">
        <is>
          <t>Sarfaraz Badi</t>
        </is>
      </c>
      <c r="L519" s="17" t="inlineStr">
        <is>
          <t>India</t>
        </is>
      </c>
      <c r="M519" s="67" t="inlineStr">
        <is>
          <t>3 years, 2 months, 00 days</t>
        </is>
      </c>
      <c r="N519" s="68" t="inlineStr">
        <is>
          <t>0 years, 11 months, 0 days</t>
        </is>
      </c>
      <c r="O519" s="68" t="n"/>
      <c r="P519" s="68" t="inlineStr">
        <is>
          <t>BCA</t>
        </is>
      </c>
      <c r="Q519" s="68" t="inlineStr">
        <is>
          <t>.NET MVC + React</t>
        </is>
      </c>
      <c r="R519" s="82" t="n">
        <v>20</v>
      </c>
      <c r="S519" s="83" t="inlineStr">
        <is>
          <t>My current role is Software Engineer, developing features, provide optimized solutions, brainstorming with team members for gathering ideas, Guiding team members as i m in a managerial background also; Brainstorming</t>
        </is>
      </c>
      <c r="T519" s="83"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U519" s="83" t="inlineStr">
        <is>
          <t>OOPs and database design; Copilot; Brainstorming with team member coz discussion takes our thinking out of the box or can include the edge cases which we missed</t>
        </is>
      </c>
      <c r="V519" s="83" t="inlineStr">
        <is>
          <t>Enhance more managerial skills, time management, Command in any suggestions or task assignments; Appreciation and Guidance; I m already in a managerial role but need to learn more about handling urgent situations, task delegation</t>
        </is>
      </c>
      <c r="W519" s="83" t="inlineStr">
        <is>
          <t>Many tasks and urgency; Clear Requirements, if major changes in requirement then discuss it and provide proper time to do it, proper discussions with involvement of complete team.</t>
        </is>
      </c>
      <c r="X519" s="83" t="inlineStr">
        <is>
          <t>Complexity &amp; Expertise: A2: Feature development and report generation; OOP and database design; no specifics beyond that → matches the start
Autonomy &amp; Decision: A2: Only 'brainstorming' listed; discusses with team and informs higher authorities on issues → moved down 0.5
Accountability &amp; Impact: A2: Describes accountability as shared by the team, not personal → moved down 0.5
Leadership &amp; Strategy: A3: Guides team members and brainstorms with them; 4 reports, no allocation described → moved down 0.5</t>
        </is>
      </c>
      <c r="Y519" s="65" t="n"/>
      <c r="Z519" s="66" t="n"/>
      <c r="AA519" s="66" t="n"/>
      <c r="AB519" s="66" t="n"/>
      <c r="AC519" s="66" t="n"/>
      <c r="AD519" s="66" t="n"/>
      <c r="AE519" s="66" t="n"/>
      <c r="AF519" s="66" t="n"/>
      <c r="AG519" s="66" t="n"/>
      <c r="AH519" s="66" t="n"/>
      <c r="AI519" s="66" t="n"/>
      <c r="AJ519" s="66" t="n"/>
      <c r="AK519" s="66" t="n"/>
      <c r="AL519" s="66" t="n"/>
      <c r="AM519" s="18"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AN519" s="19" t="n"/>
      <c r="AO519" s="19" t="n"/>
      <c r="AP519" s="19" t="n"/>
      <c r="AQ519" s="19" t="n"/>
    </row>
    <row r="520" ht="80" customHeight="1">
      <c r="A520" s="117" t="inlineStr">
        <is>
          <t>◂ Back</t>
        </is>
      </c>
      <c r="B520" s="17" t="inlineStr">
        <is>
          <t>Mapped</t>
        </is>
      </c>
      <c r="C520" s="59" t="inlineStr">
        <is>
          <t>CARBON</t>
        </is>
      </c>
      <c r="D520" s="17" t="inlineStr">
        <is>
          <t>IRIS2473</t>
        </is>
      </c>
      <c r="E520" s="17" t="inlineStr">
        <is>
          <t>Anuj Pardeshi</t>
        </is>
      </c>
      <c r="F520" s="17" t="inlineStr">
        <is>
          <t>Technology</t>
        </is>
      </c>
      <c r="G520" s="17" t="inlineStr">
        <is>
          <t>Software Engineer</t>
        </is>
      </c>
      <c r="H520" s="17" t="inlineStr">
        <is>
          <t>Employee</t>
        </is>
      </c>
      <c r="I520" s="17" t="inlineStr">
        <is>
          <t>Serving Notice</t>
        </is>
      </c>
      <c r="J520" s="118" t="n">
        <v>46055</v>
      </c>
      <c r="K520" s="17" t="inlineStr">
        <is>
          <t>Prachi Digambar Raut</t>
        </is>
      </c>
      <c r="L520" s="17" t="inlineStr">
        <is>
          <t>India</t>
        </is>
      </c>
      <c r="M520" s="67" t="inlineStr">
        <is>
          <t>3 years, 5 months, 0 days</t>
        </is>
      </c>
      <c r="N520" s="68" t="inlineStr">
        <is>
          <t>0 years, 6 months, 23 days</t>
        </is>
      </c>
      <c r="O520" s="68" t="n"/>
      <c r="P520" s="68" t="inlineStr">
        <is>
          <t>B.Tech</t>
        </is>
      </c>
      <c r="Q520" s="68" t="inlineStr">
        <is>
          <t>.NET MVC + React</t>
        </is>
      </c>
      <c r="R520" s="82" t="n">
        <v>20</v>
      </c>
      <c r="S520" s="83" t="inlineStr">
        <is>
          <t>Im a software engineer at iris developing and Maintaining esg product.; I connot</t>
        </is>
      </c>
      <c r="T520" s="83" t="inlineStr">
        <is>
          <t>Product Features; Module of Carbon Calculator, Reports; Deployment support Backend model creation Database changes; Database changes</t>
        </is>
      </c>
      <c r="U520" s="83" t="inlineStr">
        <is>
          <t>NET Development Angular React Javascript; Github Copilot Cursor; Impact analysis even for small changes</t>
        </is>
      </c>
      <c r="V520" s="83"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W520" s="83" t="inlineStr">
        <is>
          <t>Backlog of existing featu; more automated tools for routine data so the team can spend more time on high-impact strategy.</t>
        </is>
      </c>
      <c r="X520" s="83" t="inlineStr">
        <is>
          <t>Complexity &amp; Expertise: A2: own survey / KRA answers · summarised by the rater; not quoted → matches the start
Autonomy &amp; Decision: A1: Answers 'I cannot' when asked what is decided independently → moved down 0.5
Accountability &amp; Impact: A2: Work on Carbon Calculator and Reports modules; no end-to-end ownership described → matches the start
Leadership &amp; Strategy: A1: No guiding or reviewing of others described → matches the start</t>
        </is>
      </c>
      <c r="Y520" s="65" t="n"/>
      <c r="Z520" s="66" t="n"/>
      <c r="AA520" s="66" t="n"/>
      <c r="AB520" s="66" t="n"/>
      <c r="AC520" s="66" t="n"/>
      <c r="AD520" s="66" t="n"/>
      <c r="AE520" s="66" t="n"/>
      <c r="AF520" s="66" t="n"/>
      <c r="AG520" s="66" t="n"/>
      <c r="AH520" s="66" t="n"/>
      <c r="AI520" s="66" t="n"/>
      <c r="AJ520" s="66" t="n"/>
      <c r="AK520" s="66" t="n"/>
      <c r="AL520" s="66" t="n"/>
      <c r="AM520" s="18"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AN520" s="19" t="n"/>
      <c r="AO520" s="19" t="n"/>
      <c r="AP520" s="19" t="n"/>
      <c r="AQ520" s="19" t="n"/>
    </row>
    <row r="521" ht="80" customHeight="1">
      <c r="A521" s="117" t="inlineStr">
        <is>
          <t>◂ Back</t>
        </is>
      </c>
      <c r="B521" s="17" t="inlineStr">
        <is>
          <t>Mapped</t>
        </is>
      </c>
      <c r="C521" s="59" t="inlineStr">
        <is>
          <t>CARBON</t>
        </is>
      </c>
      <c r="D521" s="17" t="inlineStr">
        <is>
          <t>IRIS2472</t>
        </is>
      </c>
      <c r="E521" s="17" t="inlineStr">
        <is>
          <t>Karan Kapadia</t>
        </is>
      </c>
      <c r="F521" s="17" t="inlineStr">
        <is>
          <t>Technology</t>
        </is>
      </c>
      <c r="G521" s="17" t="inlineStr">
        <is>
          <t>Software Engineer</t>
        </is>
      </c>
      <c r="H521" s="17" t="inlineStr">
        <is>
          <t>Employee</t>
        </is>
      </c>
      <c r="I521" s="17" t="inlineStr">
        <is>
          <t>Active</t>
        </is>
      </c>
      <c r="J521" s="118" t="n">
        <v>46055</v>
      </c>
      <c r="K521" s="17" t="inlineStr">
        <is>
          <t>Prachi Digambar Raut</t>
        </is>
      </c>
      <c r="L521" s="17" t="inlineStr">
        <is>
          <t>Global.</t>
        </is>
      </c>
      <c r="M521" s="67" t="inlineStr">
        <is>
          <t>3 years, 10 months, 0 days</t>
        </is>
      </c>
      <c r="N521" s="68" t="inlineStr">
        <is>
          <t>0 years, 6 months, 23 days</t>
        </is>
      </c>
      <c r="O521" s="68" t="n"/>
      <c r="P521" s="68" t="inlineStr">
        <is>
          <t>MCA</t>
        </is>
      </c>
      <c r="Q521" s="68" t="inlineStr">
        <is>
          <t>.NET MVC + React</t>
        </is>
      </c>
      <c r="R521" s="82" t="n">
        <v>19</v>
      </c>
      <c r="S521" s="83"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T521" s="83"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U521" s="83" t="inlineStr">
        <is>
          <t>• Current capabilities: Dotnet Core; pyhton; Mongo; React.
• Tools / software used: Cursor; Better New Monitor.
• Workload: Rated a heavy load · 4/5 in a typical week.</t>
        </is>
      </c>
      <c r="V521" s="83" t="inlineStr">
        <is>
          <t>• Development priorities: Management skills.
• Learning and Development Need: Good Senior Members.</t>
        </is>
      </c>
      <c r="W521" s="83" t="inlineStr">
        <is>
          <t>• Key challenges: Other task given in betwe; co-pilot over cursor.
• Support required: Sensible Manager.</t>
        </is>
      </c>
      <c r="X521" s="83" t="inlineStr">
        <is>
          <t>Complexity &amp; Expertise: A2: Lists product understanding, system design, logic; data integration; no concrete problems described → matches the start
Autonomy &amp; Decision: A2: Decides model change requests; discusses with team before starting any work → matches the start
Accountability &amp; Impact: A2: own survey / KRA answers · summarised by the rater; not quoted → matches the start
Leadership &amp; Strategy: A1: No guidance of others described → matches the start</t>
        </is>
      </c>
      <c r="Y521" s="65" t="n"/>
      <c r="Z521" s="66" t="n"/>
      <c r="AA521" s="66" t="n"/>
      <c r="AB521" s="66" t="n"/>
      <c r="AC521" s="66" t="n"/>
      <c r="AD521" s="66" t="n"/>
      <c r="AE521" s="66" t="n"/>
      <c r="AF521" s="66" t="n"/>
      <c r="AG521" s="66" t="n"/>
      <c r="AH521" s="66" t="n"/>
      <c r="AI521" s="66" t="n"/>
      <c r="AJ521" s="66" t="n"/>
      <c r="AK521" s="66" t="n"/>
      <c r="AL521" s="66" t="n"/>
      <c r="AM521" s="18"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AN521" s="19" t="n"/>
      <c r="AO521" s="19" t="n"/>
      <c r="AP521" s="19" t="n"/>
      <c r="AQ521" s="19" t="n"/>
    </row>
    <row r="522" ht="80" customHeight="1">
      <c r="A522" s="117" t="inlineStr">
        <is>
          <t>◂ Back</t>
        </is>
      </c>
      <c r="B522" s="17" t="inlineStr">
        <is>
          <t>Mapped</t>
        </is>
      </c>
      <c r="C522" s="59" t="inlineStr">
        <is>
          <t>CARBON</t>
        </is>
      </c>
      <c r="D522" s="17" t="inlineStr">
        <is>
          <t>IRIS2418</t>
        </is>
      </c>
      <c r="E522" s="17" t="inlineStr">
        <is>
          <t>Omkar Dhumal</t>
        </is>
      </c>
      <c r="F522" s="17" t="inlineStr">
        <is>
          <t>Technology</t>
        </is>
      </c>
      <c r="G522" s="17" t="inlineStr">
        <is>
          <t>Software Engineer</t>
        </is>
      </c>
      <c r="H522" s="17" t="inlineStr">
        <is>
          <t>Employee</t>
        </is>
      </c>
      <c r="I522" s="17" t="inlineStr">
        <is>
          <t>Active</t>
        </is>
      </c>
      <c r="J522" s="118" t="n">
        <v>45880</v>
      </c>
      <c r="K522" s="17" t="inlineStr">
        <is>
          <t>Prachi Digambar Raut</t>
        </is>
      </c>
      <c r="L522" s="17" t="inlineStr">
        <is>
          <t>No input received — attended/was listed as a respondent but did not provide answers to any of the survey questions.</t>
        </is>
      </c>
      <c r="M522" s="67" t="inlineStr">
        <is>
          <t>2 years, 3 months, 0 days</t>
        </is>
      </c>
      <c r="N522" s="68" t="inlineStr">
        <is>
          <t>1 years, 0 months, 14 days</t>
        </is>
      </c>
      <c r="O522" s="68" t="n"/>
      <c r="P522" s="68" t="inlineStr">
        <is>
          <t>M.Sc</t>
        </is>
      </c>
      <c r="Q522" s="68" t="inlineStr">
        <is>
          <t>UI</t>
        </is>
      </c>
      <c r="R522" s="82" t="n">
        <v>20</v>
      </c>
      <c r="S522" s="83" t="inlineStr">
        <is>
          <t>• Role / sub-team: Technology — Software Engineer.
• Core purpose: Input not given by Participant.
• Decision-making autonomy: Input not given by Participant.
• Is this something only they do: Input not given by Participant.</t>
        </is>
      </c>
      <c r="T522" s="83" t="inlineStr">
        <is>
          <t>• Key responsibilities include: Input not given by Participant.
• Impact if missed or done wrong: Input not given by Participant.
• How measured: Input not given by Participant.</t>
        </is>
      </c>
      <c r="U522" s="83" t="inlineStr">
        <is>
          <t>• Current capabilities: Input not given by Participant.
• Tools / software used: Input not given by Participant.</t>
        </is>
      </c>
      <c r="V522" s="83" t="inlineStr">
        <is>
          <t>• Development priorities: Input not given by Participant.</t>
        </is>
      </c>
      <c r="W522" s="83" t="inlineStr">
        <is>
          <t>• Key challenges: Input not given by Participant.
• Support required: Input not given by Participant.</t>
        </is>
      </c>
      <c r="X522" s="83" t="inlineStr">
        <is>
          <t>Complexity &amp; Expertise: A3: UI work across micro-frontends, module federation, multiple frameworks and backend integrations; performance focus → moved up 0.5
Autonomy &amp; Decision: A2: Decides user-experience aspects of own UI work only → matches the start
Accountability &amp; Impact: A2: UI he develops, currently the Disclosure Management add-in interface → matches the start
Leadership &amp; Strategy: A1: No guidance of others described → matches the start</t>
        </is>
      </c>
      <c r="Y522" s="65" t="n"/>
      <c r="Z522" s="66" t="n"/>
      <c r="AA522" s="66" t="n"/>
      <c r="AB522" s="66" t="n"/>
      <c r="AC522" s="66" t="n"/>
      <c r="AD522" s="66" t="n"/>
      <c r="AE522" s="66" t="n"/>
      <c r="AF522" s="66" t="n"/>
      <c r="AG522" s="66" t="n"/>
      <c r="AH522" s="66" t="n"/>
      <c r="AI522" s="66" t="n"/>
      <c r="AJ522" s="66" t="n"/>
      <c r="AK522" s="66" t="n"/>
      <c r="AL522" s="66" t="n"/>
      <c r="AM522" s="18"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AN522" s="19" t="n"/>
      <c r="AO522" s="19" t="n"/>
      <c r="AP522" s="19" t="n"/>
      <c r="AQ522" s="19" t="n"/>
    </row>
    <row r="523" ht="80" customHeight="1">
      <c r="A523" s="117" t="inlineStr">
        <is>
          <t>◂ Back</t>
        </is>
      </c>
      <c r="B523" s="17" t="inlineStr">
        <is>
          <t>Mapped</t>
        </is>
      </c>
      <c r="C523" s="59" t="inlineStr">
        <is>
          <t>CARBON</t>
        </is>
      </c>
      <c r="D523" s="17" t="inlineStr">
        <is>
          <t>IRIS2375</t>
        </is>
      </c>
      <c r="E523" s="17" t="inlineStr">
        <is>
          <t>Shubham Baban Jagtap</t>
        </is>
      </c>
      <c r="F523" s="17" t="inlineStr">
        <is>
          <t>Technology</t>
        </is>
      </c>
      <c r="G523" s="17" t="inlineStr">
        <is>
          <t>Software Engineer</t>
        </is>
      </c>
      <c r="H523" s="17" t="inlineStr">
        <is>
          <t>Employee</t>
        </is>
      </c>
      <c r="I523" s="17" t="inlineStr">
        <is>
          <t>Active</t>
        </is>
      </c>
      <c r="J523" s="118" t="n">
        <v>45789</v>
      </c>
      <c r="K523" s="17" t="inlineStr">
        <is>
          <t>Prachi Digambar Raut</t>
        </is>
      </c>
      <c r="L523" s="17" t="inlineStr">
        <is>
          <t>Global — no fixed region</t>
        </is>
      </c>
      <c r="M523" s="67" t="inlineStr">
        <is>
          <t>3 years, 8 months, 0 days</t>
        </is>
      </c>
      <c r="N523" s="68" t="inlineStr">
        <is>
          <t>1 years, 3 months, 13 days</t>
        </is>
      </c>
      <c r="O523" s="68" t="n"/>
      <c r="P523" s="68" t="inlineStr">
        <is>
          <t>B.E</t>
        </is>
      </c>
      <c r="Q523" s="68" t="inlineStr">
        <is>
          <t>UI</t>
        </is>
      </c>
      <c r="R523" s="82" t="n">
        <v>19</v>
      </c>
      <c r="S523" s="83" t="inlineStr">
        <is>
          <t>Here my role is a software engineer basically a full stack development; shared reusable component</t>
        </is>
      </c>
      <c r="T523" s="83" t="inlineStr">
        <is>
          <t>ESG; .; UI components; If a decision I made turns out to be wrong, I take ownership, fix it quickly, and loop in the right people so it doesn't repeat.</t>
        </is>
      </c>
      <c r="U523" s="83" t="inlineStr">
        <is>
          <t>HTML CSS JS React; Git npm DevTools Figma; Anyone can write working code — what separates doing it well is judgment: knowing when a "quick fix" actually needs a second opinion, catching when a design spec doesn't quite make sense</t>
        </is>
      </c>
      <c r="V523" s="83"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W523" s="83" t="inlineStr">
        <is>
          <t>Unclear specs requirement; Getting clearer design specs and requirements upfront — it would cut down on back-and-forth and rework later.</t>
        </is>
      </c>
      <c r="X523" s="83" t="n"/>
      <c r="Y523" s="65" t="n"/>
      <c r="Z523" s="66" t="n"/>
      <c r="AA523" s="66" t="n"/>
      <c r="AB523" s="66" t="n"/>
      <c r="AC523" s="66" t="n"/>
      <c r="AD523" s="66" t="n"/>
      <c r="AE523" s="66" t="n"/>
      <c r="AF523" s="66" t="n"/>
      <c r="AG523" s="66" t="n"/>
      <c r="AH523" s="66" t="n"/>
      <c r="AI523" s="66" t="n"/>
      <c r="AJ523" s="66" t="n"/>
      <c r="AK523" s="66" t="n"/>
      <c r="AL523" s="66" t="n"/>
      <c r="AM523" s="18"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AN523" s="19" t="n"/>
      <c r="AO523" s="19" t="n"/>
      <c r="AP523" s="19" t="n"/>
      <c r="AQ523" s="19" t="n"/>
    </row>
    <row r="524" ht="80" customHeight="1">
      <c r="A524" s="117" t="inlineStr">
        <is>
          <t>◂ Back</t>
        </is>
      </c>
      <c r="B524" s="17" t="inlineStr">
        <is>
          <t>Mapped</t>
        </is>
      </c>
      <c r="C524" s="59" t="inlineStr">
        <is>
          <t>CARBON</t>
        </is>
      </c>
      <c r="D524" s="17" t="inlineStr">
        <is>
          <t>IRIS1797</t>
        </is>
      </c>
      <c r="E524" s="17" t="inlineStr">
        <is>
          <t>Rahul Mejari</t>
        </is>
      </c>
      <c r="F524" s="17" t="inlineStr">
        <is>
          <t>Technology</t>
        </is>
      </c>
      <c r="G524" s="17" t="inlineStr">
        <is>
          <t>Senior UI Developer</t>
        </is>
      </c>
      <c r="H524" s="17" t="inlineStr">
        <is>
          <t>Employee</t>
        </is>
      </c>
      <c r="I524" s="17" t="inlineStr">
        <is>
          <t>Active</t>
        </is>
      </c>
      <c r="J524" s="118" t="n">
        <v>43668</v>
      </c>
      <c r="K524" s="17" t="inlineStr">
        <is>
          <t>Sarfaraz Badi</t>
        </is>
      </c>
      <c r="L524" s="17" t="inlineStr">
        <is>
          <t>Global Multiple Regions</t>
        </is>
      </c>
      <c r="M524" s="67" t="inlineStr">
        <is>
          <t>6 years, 10 months, 0 days</t>
        </is>
      </c>
      <c r="N524" s="68" t="inlineStr">
        <is>
          <t>7 years, 1 months, 3 days</t>
        </is>
      </c>
      <c r="O524" s="68" t="n"/>
      <c r="P524" s="68" t="inlineStr">
        <is>
          <t>B.E</t>
        </is>
      </c>
      <c r="Q524" s="68" t="inlineStr">
        <is>
          <t>UI</t>
        </is>
      </c>
      <c r="R524" s="82" t="n">
        <v>20</v>
      </c>
      <c r="S524" s="83" t="inlineStr">
        <is>
          <t>The core purpose of my role is to translate business and user requirements into scalable, high-quality, and user-friendly frontend solutions.; Decide code approach</t>
        </is>
      </c>
      <c r="T524" s="83"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U524" s="83" t="inlineStr">
        <is>
          <t>HTML CSS ReactJS; React JS; Yes. Beyond technical skills, the role requires strong judgment in understanding requirements, identifying risks and dependencies</t>
        </is>
      </c>
      <c r="V524" s="83"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W524" s="83" t="inlineStr">
        <is>
          <t>Changing requirements; better technical planning, and earlier coordination across Product, UI, Backend, QA, and DevOps to reduce rework and improve delivery efficiency.</t>
        </is>
      </c>
      <c r="X524" s="83" t="inlineStr">
        <is>
          <t>Complexity &amp; Expertise: A2: React/HTML/CSS front-end coding; 'UI architecture' named without any concrete example → moved down 0.5
Autonomy &amp; Decision: A2: Decides the code approach → moved down 0.5
Accountability &amp; Impact: A2: own survey / KRA answers · summarised by the rater; not quoted → moved down 0.5
Leadership &amp; Strategy: A1: No guiding or reviewing of others described → moved down 0.5</t>
        </is>
      </c>
      <c r="Y524" s="65" t="n"/>
      <c r="Z524" s="66" t="n"/>
      <c r="AA524" s="66" t="n"/>
      <c r="AB524" s="66" t="n"/>
      <c r="AC524" s="66" t="n"/>
      <c r="AD524" s="66" t="n"/>
      <c r="AE524" s="66" t="n"/>
      <c r="AF524" s="66" t="n"/>
      <c r="AG524" s="66" t="n"/>
      <c r="AH524" s="66" t="n"/>
      <c r="AI524" s="66" t="n"/>
      <c r="AJ524" s="66" t="n"/>
      <c r="AK524" s="66" t="n"/>
      <c r="AL524" s="66" t="n"/>
      <c r="AM524" s="18"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AN524" s="19" t="n"/>
      <c r="AO524" s="19" t="n"/>
      <c r="AP524" s="19" t="n"/>
      <c r="AQ524" s="19" t="n"/>
    </row>
    <row r="525" ht="80" customHeight="1">
      <c r="A525" s="117" t="inlineStr">
        <is>
          <t>◂ Back</t>
        </is>
      </c>
      <c r="B525" s="17" t="inlineStr">
        <is>
          <t>Mapped</t>
        </is>
      </c>
      <c r="C525" s="59" t="inlineStr">
        <is>
          <t>CARBON</t>
        </is>
      </c>
      <c r="D525" s="17" t="inlineStr">
        <is>
          <t>IRIS1535</t>
        </is>
      </c>
      <c r="E525" s="17" t="inlineStr">
        <is>
          <t>Siddhesh Kadam</t>
        </is>
      </c>
      <c r="F525" s="17" t="inlineStr">
        <is>
          <t>Technology</t>
        </is>
      </c>
      <c r="G525" s="17" t="inlineStr">
        <is>
          <t>Senior Software Engineer</t>
        </is>
      </c>
      <c r="H525" s="17" t="inlineStr">
        <is>
          <t>Employee</t>
        </is>
      </c>
      <c r="I525" s="17" t="inlineStr">
        <is>
          <t>Active</t>
        </is>
      </c>
      <c r="J525" s="118" t="n">
        <v>42115</v>
      </c>
      <c r="K525" s="17" t="inlineStr">
        <is>
          <t>Ashish Singhvi</t>
        </is>
      </c>
      <c r="L525" s="17" t="inlineStr">
        <is>
          <t>Golbal.</t>
        </is>
      </c>
      <c r="M525" s="67" t="inlineStr">
        <is>
          <t>0 years, 0 months, 0 days</t>
        </is>
      </c>
      <c r="N525" s="68" t="inlineStr">
        <is>
          <t>11 years, 4 months, 4 days</t>
        </is>
      </c>
      <c r="O525" s="68" t="n"/>
      <c r="P525" s="68" t="inlineStr">
        <is>
          <t>B.E</t>
        </is>
      </c>
      <c r="Q525" s="68" t="inlineStr">
        <is>
          <t>.NET MVC</t>
        </is>
      </c>
      <c r="R525" s="82" t="n">
        <v>20</v>
      </c>
      <c r="S525" s="83"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T525" s="83"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U525" s="83"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V525" s="83"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W525" s="83" t="inlineStr">
        <is>
          <t>• Key challenges: Changing priorities; unclear requirements; cross-team dependencies.
• Support required: Clearer requirements, better documentation, and faster cross-team communication.</t>
        </is>
      </c>
      <c r="X525" s="83" t="n"/>
      <c r="Y525" s="65" t="n"/>
      <c r="Z525" s="66" t="n"/>
      <c r="AA525" s="66" t="n"/>
      <c r="AB525" s="66" t="n"/>
      <c r="AC525" s="66" t="n"/>
      <c r="AD525" s="66" t="n"/>
      <c r="AE525" s="66" t="n"/>
      <c r="AF525" s="66" t="n"/>
      <c r="AG525" s="66" t="n"/>
      <c r="AH525" s="66" t="n"/>
      <c r="AI525" s="66" t="n"/>
      <c r="AJ525" s="66" t="n"/>
      <c r="AK525" s="66" t="n"/>
      <c r="AL525" s="66" t="n"/>
      <c r="AM525" s="18"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AN525" s="19" t="n"/>
      <c r="AO525" s="19" t="n"/>
      <c r="AP525" s="19" t="n"/>
      <c r="AQ525" s="19" t="n"/>
    </row>
    <row r="526" ht="80" customHeight="1">
      <c r="A526" s="117" t="inlineStr">
        <is>
          <t>◂ Back</t>
        </is>
      </c>
      <c r="B526" s="17" t="inlineStr">
        <is>
          <t>Mapped</t>
        </is>
      </c>
      <c r="C526" s="59" t="inlineStr">
        <is>
          <t>CARBON</t>
        </is>
      </c>
      <c r="D526" s="17" t="inlineStr">
        <is>
          <t>IRIS1890</t>
        </is>
      </c>
      <c r="E526" s="17" t="inlineStr">
        <is>
          <t>Hetal Chauhan</t>
        </is>
      </c>
      <c r="F526" s="17" t="inlineStr">
        <is>
          <t>Technology</t>
        </is>
      </c>
      <c r="G526" s="17" t="inlineStr">
        <is>
          <t>Software Engineer</t>
        </is>
      </c>
      <c r="H526" s="17" t="inlineStr">
        <is>
          <t>Employee</t>
        </is>
      </c>
      <c r="I526" s="17" t="inlineStr">
        <is>
          <t>Active</t>
        </is>
      </c>
      <c r="J526" s="118" t="n">
        <v>44200</v>
      </c>
      <c r="K526" s="17" t="inlineStr">
        <is>
          <t>Siddhesh Kadam</t>
        </is>
      </c>
      <c r="L526" s="17" t="inlineStr">
        <is>
          <t>No input received — attended/was listed as a respondent but did not provide answers to any of the survey questions.</t>
        </is>
      </c>
      <c r="M526" s="67" t="inlineStr">
        <is>
          <t>11 years, 1 months, 0 days</t>
        </is>
      </c>
      <c r="N526" s="68" t="inlineStr">
        <is>
          <t>5 years, 7 months, 21 days</t>
        </is>
      </c>
      <c r="O526" s="68" t="n"/>
      <c r="P526" s="68" t="inlineStr">
        <is>
          <t>MCA</t>
        </is>
      </c>
      <c r="Q526" s="68" t="inlineStr">
        <is>
          <t>.NET MVC</t>
        </is>
      </c>
      <c r="R526" s="82" t="n">
        <v>19</v>
      </c>
      <c r="S526" s="83" t="inlineStr">
        <is>
          <t>• Role / sub-team: Technology — Software Engineer.
• Core purpose: Input not given by Participant.
• Decision-making autonomy: Input not given by Participant.
• Is this something only they do: Input not given by Participant.</t>
        </is>
      </c>
      <c r="T526" s="83" t="inlineStr">
        <is>
          <t>• Key responsibilities include: Input not given by Participant.
• Impact if missed or done wrong: Input not given by Participant.
• How measured: Input not given by Participant.</t>
        </is>
      </c>
      <c r="U526" s="83" t="inlineStr">
        <is>
          <t>• Current capabilities: Input not given by Participant.
• Tools / software used: Input not given by Participant.</t>
        </is>
      </c>
      <c r="V526" s="83" t="inlineStr">
        <is>
          <t>• Development priorities: Input not given by Participant.</t>
        </is>
      </c>
      <c r="W526" s="83" t="inlineStr">
        <is>
          <t>• Key challenges: Input not given by Participant.
• Support required: Input not given by Participant.</t>
        </is>
      </c>
      <c r="X526" s="83" t="inlineStr">
        <is>
          <t>Complexity &amp; Expertise: A3: Development plus requirement analysis, live-issue quick fixes and guiding team members; answers are brief → moved up 0.5
Autonomy &amp; Decision: A3: Decides quick fixes of live issues on his own → matches the start
Accountability &amp; Impact: A3: On-time delivery of product requirements; errors pass wrong message to customer → moved down 0.5
Leadership &amp; Strategy: A3: States 'guide team member' twice; 3 reports, no allocation or review described → moved down 0.5</t>
        </is>
      </c>
      <c r="Y526" s="65" t="n"/>
      <c r="Z526" s="66" t="n"/>
      <c r="AA526" s="66" t="n"/>
      <c r="AB526" s="66" t="n"/>
      <c r="AC526" s="66" t="n"/>
      <c r="AD526" s="66" t="n"/>
      <c r="AE526" s="66" t="n"/>
      <c r="AF526" s="66" t="n"/>
      <c r="AG526" s="66" t="n"/>
      <c r="AH526" s="66" t="n"/>
      <c r="AI526" s="66" t="n"/>
      <c r="AJ526" s="66" t="n"/>
      <c r="AK526" s="66" t="n"/>
      <c r="AL526" s="66" t="n"/>
      <c r="AM526" s="18"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AN526" s="19" t="n"/>
      <c r="AO526" s="19" t="n"/>
      <c r="AP526" s="19" t="n"/>
      <c r="AQ526" s="19" t="n"/>
    </row>
    <row r="527" ht="80" customHeight="1">
      <c r="A527" s="117" t="inlineStr">
        <is>
          <t>◂ Back</t>
        </is>
      </c>
      <c r="B527" s="17" t="inlineStr">
        <is>
          <t>Mapped</t>
        </is>
      </c>
      <c r="C527" s="59" t="inlineStr">
        <is>
          <t>CARBON</t>
        </is>
      </c>
      <c r="D527" s="17" t="inlineStr">
        <is>
          <t>IRIS2280</t>
        </is>
      </c>
      <c r="E527" s="17" t="inlineStr">
        <is>
          <t>Harsh Borad</t>
        </is>
      </c>
      <c r="F527" s="17" t="inlineStr">
        <is>
          <t>Technology</t>
        </is>
      </c>
      <c r="G527" s="17" t="inlineStr">
        <is>
          <t>Software Engineer</t>
        </is>
      </c>
      <c r="H527" s="17" t="inlineStr">
        <is>
          <t>Employee</t>
        </is>
      </c>
      <c r="I527" s="17" t="inlineStr">
        <is>
          <t>Active</t>
        </is>
      </c>
      <c r="J527" s="118" t="n">
        <v>45474</v>
      </c>
      <c r="K527" s="17" t="inlineStr">
        <is>
          <t>Hetal Chauhan</t>
        </is>
      </c>
      <c r="L527" s="17" t="inlineStr">
        <is>
          <t>US - ESMA; Global.</t>
        </is>
      </c>
      <c r="M527" s="67" t="inlineStr">
        <is>
          <t>0 years, 2 months, 0 days</t>
        </is>
      </c>
      <c r="N527" s="68" t="inlineStr">
        <is>
          <t>2 years, 1 months, 24 days</t>
        </is>
      </c>
      <c r="O527" s="68" t="n"/>
      <c r="P527" s="68" t="inlineStr">
        <is>
          <t>B.Tech</t>
        </is>
      </c>
      <c r="Q527" s="68" t="inlineStr">
        <is>
          <t>.NET MVC + Angular</t>
        </is>
      </c>
      <c r="R527" s="82" t="n">
        <v>20</v>
      </c>
      <c r="S527" s="83"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T527" s="83"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U527" s="83"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V527" s="83"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W527" s="83" t="inlineStr">
        <is>
          <t>• Key challenges: AI Credits; Laptop; Ad hoc requirements; No Clarity in requirement; Changing in requirements.
• Support required: Clear Requirements and better AI tools; AI tools usage training; Technical Lead with Better tech knowledge in specific Tech Stack.</t>
        </is>
      </c>
      <c r="X527" s="83" t="inlineStr">
        <is>
          <t>Complexity &amp; Expertise: A3: Builds reusable front-end components and REST APIs for whole features; solves performance issues → moved up 0.5
Autonomy &amp; Decision: A3: Decides feature enhancements, code structure, performance and bug fixes on own features → moved up 0.5
Accountability &amp; Impact: A2: own survey / KRA answers · summarised by the rater; not quoted → matches the start
Leadership &amp; Strategy: A1: No guiding or reviewing of others described → matches the start</t>
        </is>
      </c>
      <c r="Y527" s="65" t="n"/>
      <c r="Z527" s="66" t="n"/>
      <c r="AA527" s="66" t="n"/>
      <c r="AB527" s="66" t="n"/>
      <c r="AC527" s="66" t="n"/>
      <c r="AD527" s="66" t="n"/>
      <c r="AE527" s="66" t="n"/>
      <c r="AF527" s="66" t="n"/>
      <c r="AG527" s="66" t="n"/>
      <c r="AH527" s="66" t="n"/>
      <c r="AI527" s="66" t="n"/>
      <c r="AJ527" s="66" t="n"/>
      <c r="AK527" s="66" t="n"/>
      <c r="AL527" s="66" t="n"/>
      <c r="AM527" s="18"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AN527" s="19" t="n"/>
      <c r="AO527" s="19" t="n"/>
      <c r="AP527" s="19" t="n"/>
      <c r="AQ527" s="19" t="n"/>
    </row>
    <row r="528" ht="80" customHeight="1">
      <c r="A528" s="117" t="inlineStr">
        <is>
          <t>◂ Back</t>
        </is>
      </c>
      <c r="B528" s="17" t="inlineStr">
        <is>
          <t>Mapped</t>
        </is>
      </c>
      <c r="C528" s="59" t="inlineStr">
        <is>
          <t>CARBON</t>
        </is>
      </c>
      <c r="D528" s="17" t="inlineStr">
        <is>
          <t>IRIS2160</t>
        </is>
      </c>
      <c r="E528" s="17" t="inlineStr">
        <is>
          <t>Parth Jitendrabhai Parmar</t>
        </is>
      </c>
      <c r="F528" s="17" t="inlineStr">
        <is>
          <t>Technology</t>
        </is>
      </c>
      <c r="G528" s="17" t="inlineStr">
        <is>
          <t>Software Engineer</t>
        </is>
      </c>
      <c r="H528" s="17" t="inlineStr">
        <is>
          <t>Employee</t>
        </is>
      </c>
      <c r="I528" s="17" t="inlineStr">
        <is>
          <t>Active</t>
        </is>
      </c>
      <c r="J528" s="118" t="n">
        <v>45131</v>
      </c>
      <c r="K528" s="17" t="inlineStr">
        <is>
          <t>Hetal Chauhan</t>
        </is>
      </c>
      <c r="L528" s="17" t="inlineStr">
        <is>
          <t>US-FERC.</t>
        </is>
      </c>
      <c r="M528" s="67" t="inlineStr">
        <is>
          <t>1 years, 3 months, 0 days</t>
        </is>
      </c>
      <c r="N528" s="68" t="inlineStr">
        <is>
          <t>3 years, 1 months, 1 days</t>
        </is>
      </c>
      <c r="O528" s="68" t="n"/>
      <c r="P528" s="68" t="inlineStr">
        <is>
          <t>B.SC</t>
        </is>
      </c>
      <c r="Q528" s="68" t="inlineStr">
        <is>
          <t>Fullstack</t>
        </is>
      </c>
      <c r="R528" s="82" t="n">
        <v>20</v>
      </c>
      <c r="S528" s="83"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T528" s="83"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U528" s="83"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V528" s="83"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W528" s="83" t="inlineStr">
        <is>
          <t>• Key challenges: Approval delays; Laptop; AI Credits; Changing Requirements; lenevo laptop.
• Support required: Clear requirements upfront, with no changes during development.</t>
        </is>
      </c>
      <c r="X528" s="83" t="inlineStr">
        <is>
          <t>Complexity &amp; Expertise: A3: Designs and builds full-stack features; deployment and DevOps automation; production deployment done by few → moved up 0.5
Autonomy &amp; Decision: A3: Independently designs solution, optimises code and automates repeated tasks → matches the start
Accountability &amp; Impact: A3: Feature end to end from design to production readiness → moved down 0.5
Leadership &amp; Strategy: A1: No guidance of others described despite 2 reports → moved down 1</t>
        </is>
      </c>
      <c r="Y528" s="65" t="n"/>
      <c r="Z528" s="66" t="n"/>
      <c r="AA528" s="66" t="n"/>
      <c r="AB528" s="66" t="n"/>
      <c r="AC528" s="66" t="n"/>
      <c r="AD528" s="66" t="n"/>
      <c r="AE528" s="66" t="n"/>
      <c r="AF528" s="66" t="n"/>
      <c r="AG528" s="66" t="n"/>
      <c r="AH528" s="66" t="n"/>
      <c r="AI528" s="66" t="n"/>
      <c r="AJ528" s="66" t="n"/>
      <c r="AK528" s="66" t="n"/>
      <c r="AL528" s="66" t="n"/>
      <c r="AM528" s="18"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AN528" s="19" t="n"/>
      <c r="AO528" s="19" t="n"/>
      <c r="AP528" s="19" t="n"/>
      <c r="AQ528" s="19" t="n"/>
    </row>
    <row r="529" ht="80" customHeight="1">
      <c r="A529" s="117" t="inlineStr">
        <is>
          <t>◂ Back</t>
        </is>
      </c>
      <c r="B529" s="17" t="inlineStr">
        <is>
          <t>Mapped</t>
        </is>
      </c>
      <c r="C529" s="59" t="inlineStr">
        <is>
          <t>CARBON</t>
        </is>
      </c>
      <c r="D529" s="17" t="inlineStr">
        <is>
          <t>IRIS2031</t>
        </is>
      </c>
      <c r="E529" s="17" t="inlineStr">
        <is>
          <t>Bansi Amipara</t>
        </is>
      </c>
      <c r="F529" s="17" t="inlineStr">
        <is>
          <t>Technology</t>
        </is>
      </c>
      <c r="G529" s="17" t="inlineStr">
        <is>
          <t>Software Engineer</t>
        </is>
      </c>
      <c r="H529" s="17" t="inlineStr">
        <is>
          <t>Employee</t>
        </is>
      </c>
      <c r="I529" s="17" t="inlineStr">
        <is>
          <t>Active</t>
        </is>
      </c>
      <c r="J529" s="118" t="n">
        <v>44743</v>
      </c>
      <c r="K529" s="17" t="inlineStr">
        <is>
          <t>Parth Jitendrabhai Parmar</t>
        </is>
      </c>
      <c r="L529" s="17" t="inlineStr">
        <is>
          <t>Global.</t>
        </is>
      </c>
      <c r="M529" s="67" t="inlineStr">
        <is>
          <t>0 years, 0 months, 0 days</t>
        </is>
      </c>
      <c r="N529" s="68" t="inlineStr">
        <is>
          <t>4 years, 1 months, 24 days</t>
        </is>
      </c>
      <c r="O529" s="68" t="n"/>
      <c r="P529" s="68" t="inlineStr">
        <is>
          <t>MSC-ICT</t>
        </is>
      </c>
      <c r="Q529" s="68" t="inlineStr">
        <is>
          <t>.NET MVC</t>
        </is>
      </c>
      <c r="R529" s="82" t="n">
        <v>20</v>
      </c>
      <c r="S529" s="83"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T529" s="83"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U529" s="83" t="inlineStr">
        <is>
          <t>• Current capabilities: How to devide problems.
• Tools / software used: Vs code; Copilot.
• Workload: Rated a heavy load · 4/5 in a typical week.
• Judgment/way of working: Quick learner; AI first approch, flexibility.</t>
        </is>
      </c>
      <c r="V529" s="83"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W529" s="83" t="inlineStr">
        <is>
          <t>• Key challenges: Unclear requirements.
• Support required: Need to clear requirement before develop any features.</t>
        </is>
      </c>
      <c r="X529" s="83" t="inlineStr">
        <is>
          <t>Complexity &amp; Expertise: A2: Full-stack development of AI-based reusable components; no harder cases described → matches the start
Autonomy &amp; Decision: A2: Decides only on optimising existing output → matches the start
Accountability &amp; Impact: A2: Own common components and feature stability meeting expected standards → matches the start
Leadership &amp; Strategy: A1: No guiding or reviewing of others described → matches the start</t>
        </is>
      </c>
      <c r="Y529" s="65" t="n"/>
      <c r="Z529" s="66" t="n"/>
      <c r="AA529" s="66" t="n"/>
      <c r="AB529" s="66" t="n"/>
      <c r="AC529" s="66" t="n"/>
      <c r="AD529" s="66" t="n"/>
      <c r="AE529" s="66" t="n"/>
      <c r="AF529" s="66" t="n"/>
      <c r="AG529" s="66" t="n"/>
      <c r="AH529" s="66" t="n"/>
      <c r="AI529" s="66" t="n"/>
      <c r="AJ529" s="66" t="n"/>
      <c r="AK529" s="66" t="n"/>
      <c r="AL529" s="66" t="n"/>
      <c r="AM529" s="18"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AN529" s="19" t="n"/>
      <c r="AO529" s="19" t="n"/>
      <c r="AP529" s="19" t="n"/>
      <c r="AQ529" s="19" t="n"/>
    </row>
    <row r="530" ht="80" customHeight="1">
      <c r="A530" s="117" t="inlineStr">
        <is>
          <t>◂ Back</t>
        </is>
      </c>
      <c r="B530" s="17" t="inlineStr">
        <is>
          <t>Mapped</t>
        </is>
      </c>
      <c r="C530" s="59" t="inlineStr">
        <is>
          <t>CARBON</t>
        </is>
      </c>
      <c r="D530" s="17" t="inlineStr">
        <is>
          <t>IRIS2159</t>
        </is>
      </c>
      <c r="E530" s="17" t="inlineStr">
        <is>
          <t>Rushali Patel</t>
        </is>
      </c>
      <c r="F530" s="17" t="inlineStr">
        <is>
          <t>Technology</t>
        </is>
      </c>
      <c r="G530" s="17" t="inlineStr">
        <is>
          <t>Software Engineer</t>
        </is>
      </c>
      <c r="H530" s="17" t="inlineStr">
        <is>
          <t>Employee</t>
        </is>
      </c>
      <c r="I530" s="17" t="inlineStr">
        <is>
          <t>Active</t>
        </is>
      </c>
      <c r="J530" s="118" t="n">
        <v>45125</v>
      </c>
      <c r="K530" s="17" t="inlineStr">
        <is>
          <t>Parth Jitendrabhai Parmar</t>
        </is>
      </c>
      <c r="L530" s="17" t="inlineStr">
        <is>
          <t>Internal.</t>
        </is>
      </c>
      <c r="M530" s="67" t="inlineStr">
        <is>
          <t>0 years, 0 months, 0 days</t>
        </is>
      </c>
      <c r="N530" s="68" t="inlineStr">
        <is>
          <t>3 years, 1 months, 7 days</t>
        </is>
      </c>
      <c r="O530" s="68" t="n"/>
      <c r="P530" s="68" t="inlineStr">
        <is>
          <t>MSc</t>
        </is>
      </c>
      <c r="Q530" s="68" t="inlineStr">
        <is>
          <t>UI</t>
        </is>
      </c>
      <c r="R530" s="82" t="n">
        <v>20</v>
      </c>
      <c r="S530" s="83"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T530" s="83" t="inlineStr">
        <is>
          <t>• Key responsibilities include: Develop user stories; Bug fixes.
• Personally accountable for: User story development, bug fixes, API development.
• Impact if missed or done wrong: It can cause delay and rework.
• How measured: Same as everyone.</t>
        </is>
      </c>
      <c r="U530" s="83" t="inlineStr">
        <is>
          <t>• Current capabilities: React js javascript.
• Tools / software used: Vs code.
• Workload: Rated a moderate load · 3/5 in a typical week.
• Judgment/way of working: Understand requirement clearly and deliver quality work.</t>
        </is>
      </c>
      <c r="V530" s="83" t="inlineStr">
        <is>
          <t>• Development priorities: AI tools and prompt engineering for better coding standard.
• Learning and Development Need: Prompt Engineering. Learned backend and APIs earlier.
• Role evolving toward: More AI-assisted coding.</t>
        </is>
      </c>
      <c r="W530" s="83" t="inlineStr">
        <is>
          <t>• Key challenges: Changing requirement.
• Support required: Clear requirements help developers work faster and avoid rework.</t>
        </is>
      </c>
      <c r="X530" s="83" t="inlineStr">
        <is>
          <t>Complexity &amp; Expertise: A2: Develops user stories and bug fixes in React; still learning backend → matches the start
Autonomy &amp; Decision: A2: Only 'understand the problem' given as independent decision → matches the start
Accountability &amp; Impact: A2: User story development and bug fixes; errors cause delay and rework → matches the start
Leadership &amp; Strategy: A1: No guidance of others described → matches the start</t>
        </is>
      </c>
      <c r="Y530" s="65" t="n"/>
      <c r="Z530" s="66" t="n"/>
      <c r="AA530" s="66" t="n"/>
      <c r="AB530" s="66" t="n"/>
      <c r="AC530" s="66" t="n"/>
      <c r="AD530" s="66" t="n"/>
      <c r="AE530" s="66" t="n"/>
      <c r="AF530" s="66" t="n"/>
      <c r="AG530" s="66" t="n"/>
      <c r="AH530" s="66" t="n"/>
      <c r="AI530" s="66" t="n"/>
      <c r="AJ530" s="66" t="n"/>
      <c r="AK530" s="66" t="n"/>
      <c r="AL530" s="66" t="n"/>
      <c r="AM530" s="18"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AN530" s="19" t="n"/>
      <c r="AO530" s="19" t="n"/>
      <c r="AP530" s="19" t="n"/>
      <c r="AQ530" s="19" t="n"/>
    </row>
    <row r="531" ht="80" customHeight="1">
      <c r="A531" s="117" t="inlineStr">
        <is>
          <t>◂ Back</t>
        </is>
      </c>
      <c r="B531" s="17" t="inlineStr">
        <is>
          <t>Mapped</t>
        </is>
      </c>
      <c r="C531" s="59" t="inlineStr">
        <is>
          <t>CARBON</t>
        </is>
      </c>
      <c r="D531" s="17" t="inlineStr">
        <is>
          <t>IRIS2281</t>
        </is>
      </c>
      <c r="E531" s="17" t="inlineStr">
        <is>
          <t>Riya Parekh</t>
        </is>
      </c>
      <c r="F531" s="17" t="inlineStr">
        <is>
          <t>Technology</t>
        </is>
      </c>
      <c r="G531" s="17" t="inlineStr">
        <is>
          <t>Software Engineer</t>
        </is>
      </c>
      <c r="H531" s="17" t="inlineStr">
        <is>
          <t>Employee</t>
        </is>
      </c>
      <c r="I531" s="17" t="inlineStr">
        <is>
          <t>Active</t>
        </is>
      </c>
      <c r="J531" s="118" t="n">
        <v>45474</v>
      </c>
      <c r="K531" s="17" t="inlineStr">
        <is>
          <t>Hetal Chauhan</t>
        </is>
      </c>
      <c r="L531" s="17" t="inlineStr">
        <is>
          <t>Global.</t>
        </is>
      </c>
      <c r="M531" s="67" t="inlineStr">
        <is>
          <t>0 years, 0 months, 0 days</t>
        </is>
      </c>
      <c r="N531" s="68" t="inlineStr">
        <is>
          <t>2 years, 1 months, 24 days</t>
        </is>
      </c>
      <c r="O531" s="68" t="n"/>
      <c r="P531" s="68" t="inlineStr">
        <is>
          <t>Bachelor of Science</t>
        </is>
      </c>
      <c r="Q531" s="68" t="inlineStr">
        <is>
          <t>.NET MVC + Angular</t>
        </is>
      </c>
      <c r="R531" s="82" t="n">
        <v>20</v>
      </c>
      <c r="S531" s="83"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T531" s="83"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U531" s="83"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V531" s="83"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W531" s="83"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X531" s="83" t="inlineStr">
        <is>
          <t>Complexity &amp; Expertise: A3: Backend APIs, data models and API performance optimisation patterns; one of few doing optimisation → moved up 0.5
Autonomy &amp; Decision: A2: Decides API optimisation within own backend work → matches the start
Accountability &amp; Impact: A3: API performance under multiple users and backend structure; slowness reaches clients → moved up 0.5
Leadership &amp; Strategy: A1: No guidance of others described → matches the start</t>
        </is>
      </c>
      <c r="Y531" s="65" t="n"/>
      <c r="Z531" s="66" t="n"/>
      <c r="AA531" s="66" t="n"/>
      <c r="AB531" s="66" t="n"/>
      <c r="AC531" s="66" t="n"/>
      <c r="AD531" s="66" t="n"/>
      <c r="AE531" s="66" t="n"/>
      <c r="AF531" s="66" t="n"/>
      <c r="AG531" s="66" t="n"/>
      <c r="AH531" s="66" t="n"/>
      <c r="AI531" s="66" t="n"/>
      <c r="AJ531" s="66" t="n"/>
      <c r="AK531" s="66" t="n"/>
      <c r="AL531" s="66" t="n"/>
      <c r="AM531" s="18"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AN531" s="19" t="n"/>
      <c r="AO531" s="19" t="n"/>
      <c r="AP531" s="19" t="n"/>
      <c r="AQ531" s="19" t="n"/>
    </row>
    <row r="532" ht="80" customHeight="1">
      <c r="A532" s="117" t="inlineStr">
        <is>
          <t>◂ Back</t>
        </is>
      </c>
      <c r="B532" s="17" t="inlineStr">
        <is>
          <t>Mapped</t>
        </is>
      </c>
      <c r="C532" s="59" t="inlineStr">
        <is>
          <t>CARBON</t>
        </is>
      </c>
      <c r="D532" s="17" t="inlineStr">
        <is>
          <t>IRIS2544</t>
        </is>
      </c>
      <c r="E532" s="17" t="inlineStr">
        <is>
          <t>Harsh Icecreamwala</t>
        </is>
      </c>
      <c r="F532" s="17" t="inlineStr">
        <is>
          <t>Technology</t>
        </is>
      </c>
      <c r="G532" s="17" t="inlineStr">
        <is>
          <t>Software Engineer</t>
        </is>
      </c>
      <c r="H532" s="17" t="inlineStr">
        <is>
          <t>Employee</t>
        </is>
      </c>
      <c r="I532" s="17" t="inlineStr">
        <is>
          <t>Active</t>
        </is>
      </c>
      <c r="J532" s="118" t="n">
        <v>46217</v>
      </c>
      <c r="K532" s="17" t="inlineStr">
        <is>
          <t>Siddhesh Kadam</t>
        </is>
      </c>
      <c r="L532" s="17" t="n"/>
      <c r="M532" s="67" t="inlineStr">
        <is>
          <t>2 years, 8 months, 0 days</t>
        </is>
      </c>
      <c r="N532" s="68" t="inlineStr">
        <is>
          <t>0 years, 1 months, 11 days</t>
        </is>
      </c>
      <c r="O532" s="68" t="n"/>
      <c r="P532" s="68" t="inlineStr">
        <is>
          <t>Master of Science</t>
        </is>
      </c>
      <c r="Q532" s="68" t="inlineStr">
        <is>
          <t>.NET MVC</t>
        </is>
      </c>
      <c r="R532" s="82" t="n">
        <v>20</v>
      </c>
      <c r="S532" s="83" t="n"/>
      <c r="T532" s="83" t="n"/>
      <c r="U532" s="83" t="n"/>
      <c r="V532" s="83" t="n"/>
      <c r="W532" s="83" t="n"/>
      <c r="X532" s="83" t="inlineStr">
        <is>
          <t>Complexity &amp; Expertise: A2: Builds product features from gathered requirements, checking compatibility with existing features → matches the start
Autonomy &amp; Decision: A2: Decides the end-to-end flow of own features → matches the start
Accountability &amp; Impact: A2: Features personally built for clients; delay hurts release consistency → matches the start
Leadership &amp; Strategy: A1: No guiding or reviewing of others described → matches the start</t>
        </is>
      </c>
      <c r="Y532" s="65" t="n"/>
      <c r="Z532" s="66" t="n"/>
      <c r="AA532" s="66" t="n"/>
      <c r="AB532" s="66" t="n"/>
      <c r="AC532" s="66" t="n"/>
      <c r="AD532" s="66" t="n"/>
      <c r="AE532" s="66" t="n"/>
      <c r="AF532" s="66" t="n"/>
      <c r="AG532" s="66" t="n"/>
      <c r="AH532" s="66" t="n"/>
      <c r="AI532" s="66" t="n"/>
      <c r="AJ532" s="66" t="n"/>
      <c r="AK532" s="66" t="n"/>
      <c r="AL532" s="66" t="n"/>
      <c r="AM532" s="18" t="n"/>
      <c r="AN532" s="19" t="n"/>
      <c r="AO532" s="19" t="n"/>
      <c r="AP532" s="19" t="n"/>
      <c r="AQ532" s="19" t="n"/>
    </row>
    <row r="533" ht="80" customHeight="1">
      <c r="A533" s="117" t="inlineStr">
        <is>
          <t>◂ Back</t>
        </is>
      </c>
      <c r="B533" s="17" t="inlineStr">
        <is>
          <t>Mapped</t>
        </is>
      </c>
      <c r="C533" s="59" t="inlineStr">
        <is>
          <t>CARBON</t>
        </is>
      </c>
      <c r="D533" s="17" t="inlineStr">
        <is>
          <t>IRIS2146</t>
        </is>
      </c>
      <c r="E533" s="17" t="inlineStr">
        <is>
          <t>Parthviben Mistry</t>
        </is>
      </c>
      <c r="F533" s="17" t="inlineStr">
        <is>
          <t>Technology</t>
        </is>
      </c>
      <c r="G533" s="17" t="inlineStr">
        <is>
          <t>Software Engineer</t>
        </is>
      </c>
      <c r="H533" s="17" t="inlineStr">
        <is>
          <t>Employee</t>
        </is>
      </c>
      <c r="I533" s="17" t="inlineStr">
        <is>
          <t>Active</t>
        </is>
      </c>
      <c r="J533" s="118" t="n">
        <v>45089</v>
      </c>
      <c r="K533" s="17" t="inlineStr">
        <is>
          <t>Siddhesh Kadam</t>
        </is>
      </c>
      <c r="L533" s="17" t="inlineStr">
        <is>
          <t>No input received — attended/was listed as a respondent but did not provide answers to any of the survey questions.</t>
        </is>
      </c>
      <c r="M533" s="67" t="inlineStr">
        <is>
          <t>1 years, 0 months, 0 days</t>
        </is>
      </c>
      <c r="N533" s="68" t="inlineStr">
        <is>
          <t>3 years, 2 months, 13 days</t>
        </is>
      </c>
      <c r="O533" s="68" t="n"/>
      <c r="P533" s="68" t="inlineStr">
        <is>
          <t>B.Tech</t>
        </is>
      </c>
      <c r="Q533" s="68" t="inlineStr">
        <is>
          <t>Angular</t>
        </is>
      </c>
      <c r="R533" s="82" t="n">
        <v>20</v>
      </c>
      <c r="S533" s="83" t="inlineStr">
        <is>
          <t>• Role / sub-team: Technology — Software Engineer.
• Core purpose: Input not given by Participant.
• Decision-making autonomy: Input not given by Participant.
• Is this something only they do: Input not given by Participant.</t>
        </is>
      </c>
      <c r="T533" s="83" t="inlineStr">
        <is>
          <t>• Key responsibilities include: Input not given by Participant.
• Impact if missed or done wrong: Input not given by Participant.
• How measured: Input not given by Participant.</t>
        </is>
      </c>
      <c r="U533" s="83" t="inlineStr">
        <is>
          <t>• Current capabilities: Input not given by Participant.
• Tools / software used: Input not given by Participant.</t>
        </is>
      </c>
      <c r="V533" s="83" t="inlineStr">
        <is>
          <t>• Development priorities: Input not given by Participant.</t>
        </is>
      </c>
      <c r="W533" s="83" t="inlineStr">
        <is>
          <t>• Key challenges: Input not given by Participant.
• Support required: Input not given by Participant.</t>
        </is>
      </c>
      <c r="X533" s="83" t="inlineStr">
        <is>
          <t>Complexity &amp; Expertise: B1: Micro-frontend architecture, Module Federation, shared libraries, CDNs and common components for the product → moved up 1
Autonomy &amp; Decision: B1: own survey / KRA answers · summarised by the rater; not quoted → moved up 1
Accountability &amp; Impact: B1: own survey / KRA answers · summarised by the rater; not quoted → moved up 1
Leadership &amp; Strategy: A3: Supports and guides the team; writes reusable skill doc for product team → moved up 1</t>
        </is>
      </c>
      <c r="Y533" s="65" t="n"/>
      <c r="Z533" s="66" t="n"/>
      <c r="AA533" s="66" t="n"/>
      <c r="AB533" s="66" t="n"/>
      <c r="AC533" s="66" t="n"/>
      <c r="AD533" s="66" t="n"/>
      <c r="AE533" s="66" t="n"/>
      <c r="AF533" s="66" t="n"/>
      <c r="AG533" s="66" t="n"/>
      <c r="AH533" s="66" t="n"/>
      <c r="AI533" s="66" t="n"/>
      <c r="AJ533" s="66" t="n"/>
      <c r="AK533" s="66" t="n"/>
      <c r="AL533" s="66" t="n"/>
      <c r="AM533" s="18"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AN533" s="19" t="n"/>
      <c r="AO533" s="19" t="n"/>
      <c r="AP533" s="19" t="n"/>
      <c r="AQ533" s="19" t="n"/>
    </row>
    <row r="534" ht="80" customHeight="1">
      <c r="A534" s="117" t="inlineStr">
        <is>
          <t>◂ Back</t>
        </is>
      </c>
      <c r="B534" s="17" t="inlineStr">
        <is>
          <t>Mapped</t>
        </is>
      </c>
      <c r="C534" s="59" t="inlineStr">
        <is>
          <t>CARBON</t>
        </is>
      </c>
      <c r="D534" s="17" t="inlineStr">
        <is>
          <t>IRIS2495</t>
        </is>
      </c>
      <c r="E534" s="17" t="inlineStr">
        <is>
          <t>Manasvi Sharma</t>
        </is>
      </c>
      <c r="F534" s="17" t="inlineStr">
        <is>
          <t>Technology</t>
        </is>
      </c>
      <c r="G534" s="17" t="inlineStr">
        <is>
          <t>Senior Software Engineer - AI/ML</t>
        </is>
      </c>
      <c r="H534" s="17" t="inlineStr">
        <is>
          <t>Employee</t>
        </is>
      </c>
      <c r="I534" s="17" t="inlineStr">
        <is>
          <t>Active</t>
        </is>
      </c>
      <c r="J534" s="118" t="n">
        <v>46097</v>
      </c>
      <c r="K534" s="17" t="inlineStr">
        <is>
          <t>Ashish Singhvi</t>
        </is>
      </c>
      <c r="L534" s="17" t="inlineStr">
        <is>
          <t>All; Internal.</t>
        </is>
      </c>
      <c r="M534" s="67" t="inlineStr">
        <is>
          <t>7 years, 0 months, 0 days</t>
        </is>
      </c>
      <c r="N534" s="68" t="inlineStr">
        <is>
          <t>0 years, 5 months, 9 days</t>
        </is>
      </c>
      <c r="O534" s="68" t="n"/>
      <c r="P534" s="68" t="inlineStr">
        <is>
          <t>B.Sc</t>
        </is>
      </c>
      <c r="Q534" s="68" t="inlineStr">
        <is>
          <t>AI/ML</t>
        </is>
      </c>
      <c r="R534" s="82" t="n">
        <v>20</v>
      </c>
      <c r="S534" s="83"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T534" s="83"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U534" s="83"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V534" s="83"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W534" s="83"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X534" s="83" t="inlineStr">
        <is>
          <t>Complexity &amp; Expertise: B1: Trains small language models, builds the data-engineering pipeline, benchmarks embeddings for anomaly detection → moved up 0.5
Autonomy &amp; Decision: A3: Decides research methodology and which AI tools to build → matches the start
Accountability &amp; Impact: A3: Owns the SLM training/data pipeline and embedding benchmarking; owned production anomaly-detection issues → moved down 0.5
Leadership &amp; Strategy: A2: Helps the team understand problems across domains; no guiding of the one report described → moved down 0.5</t>
        </is>
      </c>
      <c r="Y534" s="65" t="n"/>
      <c r="Z534" s="66" t="n"/>
      <c r="AA534" s="66" t="n"/>
      <c r="AB534" s="66" t="n"/>
      <c r="AC534" s="66" t="n"/>
      <c r="AD534" s="66" t="n"/>
      <c r="AE534" s="66" t="n"/>
      <c r="AF534" s="66" t="n"/>
      <c r="AG534" s="66" t="n"/>
      <c r="AH534" s="66" t="n"/>
      <c r="AI534" s="66" t="n"/>
      <c r="AJ534" s="66" t="n"/>
      <c r="AK534" s="66" t="n"/>
      <c r="AL534" s="66" t="n"/>
      <c r="AM534" s="18"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AN534" s="19" t="n"/>
      <c r="AO534" s="19" t="n"/>
      <c r="AP534" s="19" t="n"/>
      <c r="AQ534" s="19" t="n"/>
    </row>
    <row r="535" ht="80" customHeight="1">
      <c r="A535" s="117" t="inlineStr">
        <is>
          <t>◂ Back</t>
        </is>
      </c>
      <c r="B535" s="17" t="inlineStr">
        <is>
          <t>Mapped</t>
        </is>
      </c>
      <c r="C535" s="59" t="inlineStr">
        <is>
          <t>CARBON</t>
        </is>
      </c>
      <c r="D535" s="17" t="inlineStr">
        <is>
          <t>IRIS2407</t>
        </is>
      </c>
      <c r="E535" s="17" t="inlineStr">
        <is>
          <t>Ayush Dattatraya Tikone</t>
        </is>
      </c>
      <c r="F535" s="17" t="inlineStr">
        <is>
          <t>Technology</t>
        </is>
      </c>
      <c r="G535" s="17" t="inlineStr">
        <is>
          <t>Software Engineer - AI/ML</t>
        </is>
      </c>
      <c r="H535" s="17" t="inlineStr">
        <is>
          <t>Employee</t>
        </is>
      </c>
      <c r="I535" s="17" t="inlineStr">
        <is>
          <t>Active</t>
        </is>
      </c>
      <c r="J535" s="118" t="n">
        <v>45859</v>
      </c>
      <c r="K535" s="17" t="inlineStr">
        <is>
          <t>Manasvi Sharma</t>
        </is>
      </c>
      <c r="L535" s="17" t="n"/>
      <c r="M535" s="67" t="inlineStr">
        <is>
          <t>0 years, 0 months, 0 days</t>
        </is>
      </c>
      <c r="N535" s="68" t="inlineStr">
        <is>
          <t>1 years, 1 months, 4 days</t>
        </is>
      </c>
      <c r="O535" s="68" t="n"/>
      <c r="P535" s="68" t="inlineStr">
        <is>
          <t>B.Tech</t>
        </is>
      </c>
      <c r="Q535" s="68" t="inlineStr">
        <is>
          <t>AI/ML</t>
        </is>
      </c>
      <c r="R535" s="82" t="n">
        <v>20</v>
      </c>
      <c r="S535" s="83" t="n"/>
      <c r="T535" s="83" t="n"/>
      <c r="U535" s="83" t="n"/>
      <c r="V535" s="83" t="n"/>
      <c r="W535" s="83" t="n"/>
      <c r="X535" s="83" t="inlineStr">
        <is>
          <t>Complexity &amp; Expertise: A3: Designs and builds AI applications end to end: LLM/RAG solutions, pipelines, model testing and evaluation → moved up 0.5
Autonomy &amp; Decision: A2: Only cites prioritising own tasks → matches the start
Accountability &amp; Impact: A3: Accountable for AI/ML solutions built and maintained, including model reliability, pipelines and evaluation → moved up 0.5
Leadership &amp; Strategy: A1: No guiding or leading described → matches the start</t>
        </is>
      </c>
      <c r="Y535" s="65" t="n"/>
      <c r="Z535" s="66" t="n"/>
      <c r="AA535" s="66" t="n"/>
      <c r="AB535" s="66" t="n"/>
      <c r="AC535" s="66" t="n"/>
      <c r="AD535" s="66" t="n"/>
      <c r="AE535" s="66" t="n"/>
      <c r="AF535" s="66" t="n"/>
      <c r="AG535" s="66" t="n"/>
      <c r="AH535" s="66" t="n"/>
      <c r="AI535" s="66" t="n"/>
      <c r="AJ535" s="66" t="n"/>
      <c r="AK535" s="66" t="n"/>
      <c r="AL535" s="66" t="n"/>
      <c r="AM535" s="18"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AN535" s="19" t="n"/>
      <c r="AO535" s="19" t="n"/>
      <c r="AP535" s="19" t="n"/>
      <c r="AQ535" s="19" t="n"/>
    </row>
    <row r="536" ht="80" customHeight="1">
      <c r="A536" s="117" t="inlineStr">
        <is>
          <t>◂ Back</t>
        </is>
      </c>
      <c r="B536" s="17" t="inlineStr">
        <is>
          <t>Mapped</t>
        </is>
      </c>
      <c r="C536" s="59" t="inlineStr">
        <is>
          <t>CARBON</t>
        </is>
      </c>
      <c r="D536" s="17" t="inlineStr">
        <is>
          <t>IRIS2509</t>
        </is>
      </c>
      <c r="E536" s="17" t="inlineStr">
        <is>
          <t>Mandar Ukrulkar</t>
        </is>
      </c>
      <c r="F536" s="17" t="inlineStr">
        <is>
          <t>Technology</t>
        </is>
      </c>
      <c r="G536" s="17" t="inlineStr">
        <is>
          <t>Software Engineer - AI/ML</t>
        </is>
      </c>
      <c r="H536" s="17" t="inlineStr">
        <is>
          <t>Employee</t>
        </is>
      </c>
      <c r="I536" s="17" t="inlineStr">
        <is>
          <t>Active</t>
        </is>
      </c>
      <c r="J536" s="118" t="n">
        <v>46125</v>
      </c>
      <c r="K536" s="17" t="inlineStr">
        <is>
          <t>Ashish Singhvi</t>
        </is>
      </c>
      <c r="L536" s="17" t="n"/>
      <c r="M536" s="67" t="inlineStr">
        <is>
          <t>4 years, 0 months, 0 days</t>
        </is>
      </c>
      <c r="N536" s="68" t="inlineStr">
        <is>
          <t>0 years, 4 months, 12 days</t>
        </is>
      </c>
      <c r="O536" s="68" t="n"/>
      <c r="P536" s="68" t="inlineStr">
        <is>
          <t>B.E</t>
        </is>
      </c>
      <c r="Q536" s="68" t="inlineStr">
        <is>
          <t>AI/ML</t>
        </is>
      </c>
      <c r="R536" s="82" t="n">
        <v>20</v>
      </c>
      <c r="S536" s="83" t="n"/>
      <c r="T536" s="83" t="n"/>
      <c r="U536" s="83" t="n"/>
      <c r="V536" s="83" t="n"/>
      <c r="W536" s="83" t="n"/>
      <c r="X536" s="83" t="inlineStr">
        <is>
          <t>Complexity &amp; Expertise: A2: Builds AI backends and APIs in Python; very little detail on the problems solved → matches the start
Autonomy &amp; Decision: A2: Only cites debugging as an independent decision → moved down 0.5
Accountability &amp; Impact: A2: Accountable for quality of AI-generated content; errors are root-caused and reworked → moved down 0.5
Leadership &amp; Strategy: A1: No guiding or leading described, despite one direct report in HR data → moved down 0.5</t>
        </is>
      </c>
      <c r="Y536" s="65" t="n"/>
      <c r="Z536" s="66" t="n"/>
      <c r="AA536" s="66" t="n"/>
      <c r="AB536" s="66" t="n"/>
      <c r="AC536" s="66" t="n"/>
      <c r="AD536" s="66" t="n"/>
      <c r="AE536" s="66" t="n"/>
      <c r="AF536" s="66" t="n"/>
      <c r="AG536" s="66" t="n"/>
      <c r="AH536" s="66" t="n"/>
      <c r="AI536" s="66" t="n"/>
      <c r="AJ536" s="66" t="n"/>
      <c r="AK536" s="66" t="n"/>
      <c r="AL536" s="66" t="inlineStr">
        <is>
          <t>Dhiraj to take over the team in long term - short term arrangemet can be Mandar</t>
        </is>
      </c>
      <c r="AM536" s="18"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AN536" s="19" t="n"/>
      <c r="AO536" s="19" t="n"/>
      <c r="AP536" s="19" t="n"/>
      <c r="AQ536" s="19" t="n"/>
    </row>
    <row r="537" ht="80" customHeight="1">
      <c r="A537" s="117" t="inlineStr">
        <is>
          <t>◂ Back</t>
        </is>
      </c>
      <c r="B537" s="17" t="inlineStr">
        <is>
          <t>Mapped</t>
        </is>
      </c>
      <c r="C537" s="59" t="inlineStr">
        <is>
          <t>CARBON</t>
        </is>
      </c>
      <c r="D537" s="17" t="inlineStr">
        <is>
          <t>IRIS2406</t>
        </is>
      </c>
      <c r="E537" s="17" t="inlineStr">
        <is>
          <t>Saurabh Kadam</t>
        </is>
      </c>
      <c r="F537" s="17" t="inlineStr">
        <is>
          <t>Technology</t>
        </is>
      </c>
      <c r="G537" s="17" t="inlineStr">
        <is>
          <t>Software Engineer - AI/ML</t>
        </is>
      </c>
      <c r="H537" s="17" t="inlineStr">
        <is>
          <t>Employee</t>
        </is>
      </c>
      <c r="I537" s="17" t="inlineStr">
        <is>
          <t>Active</t>
        </is>
      </c>
      <c r="J537" s="118" t="n">
        <v>45859</v>
      </c>
      <c r="K537" s="17" t="inlineStr">
        <is>
          <t>Mandar Ukrulkar</t>
        </is>
      </c>
      <c r="L537" s="17" t="n"/>
      <c r="M537" s="67" t="inlineStr">
        <is>
          <t>2 years, 0 months, 0 days</t>
        </is>
      </c>
      <c r="N537" s="68" t="inlineStr">
        <is>
          <t>1 years, 1 months, 4 days</t>
        </is>
      </c>
      <c r="O537" s="68" t="n"/>
      <c r="P537" s="68" t="inlineStr">
        <is>
          <t>M.Sc</t>
        </is>
      </c>
      <c r="Q537" s="68" t="inlineStr">
        <is>
          <t>AI/ML</t>
        </is>
      </c>
      <c r="R537" s="82" t="n"/>
      <c r="S537" s="83" t="n"/>
      <c r="T537" s="83" t="n"/>
      <c r="U537" s="83" t="n"/>
      <c r="V537" s="83" t="n"/>
      <c r="W537" s="83" t="n"/>
      <c r="X537" s="83" t="n"/>
      <c r="Y537" s="65" t="n"/>
      <c r="Z537" s="66" t="n"/>
      <c r="AA537" s="66" t="n"/>
      <c r="AB537" s="66" t="n"/>
      <c r="AC537" s="66" t="n"/>
      <c r="AD537" s="66" t="n"/>
      <c r="AE537" s="66" t="n"/>
      <c r="AF537" s="66" t="n"/>
      <c r="AG537" s="66" t="n"/>
      <c r="AH537" s="66" t="n"/>
      <c r="AI537" s="66" t="n"/>
      <c r="AJ537" s="66" t="n"/>
      <c r="AK537" s="66" t="n"/>
      <c r="AL537" s="66" t="n"/>
      <c r="AM537" s="18"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AN537" s="19" t="n"/>
      <c r="AO537" s="19" t="n"/>
      <c r="AP537" s="19" t="n"/>
      <c r="AQ537" s="19" t="n"/>
    </row>
    <row r="538" ht="80" customHeight="1">
      <c r="A538" s="117" t="inlineStr">
        <is>
          <t>◂ Back</t>
        </is>
      </c>
      <c r="B538" s="17" t="inlineStr">
        <is>
          <t>Mapped</t>
        </is>
      </c>
      <c r="C538" s="59" t="inlineStr">
        <is>
          <t>iFile</t>
        </is>
      </c>
      <c r="D538" s="17" t="inlineStr">
        <is>
          <t>IRIS0553</t>
        </is>
      </c>
      <c r="E538" s="17" t="inlineStr">
        <is>
          <t>Chetan Galande</t>
        </is>
      </c>
      <c r="F538" s="17" t="inlineStr">
        <is>
          <t>Technology</t>
        </is>
      </c>
      <c r="G538" s="17" t="inlineStr">
        <is>
          <t>Business Analyst</t>
        </is>
      </c>
      <c r="H538" s="17" t="inlineStr">
        <is>
          <t>Employee</t>
        </is>
      </c>
      <c r="I538" s="17" t="inlineStr">
        <is>
          <t>Active</t>
        </is>
      </c>
      <c r="J538" s="118" t="n">
        <v>40603</v>
      </c>
      <c r="K538" s="17" t="inlineStr">
        <is>
          <t>Saurabh Kadam</t>
        </is>
      </c>
      <c r="L538" s="17" t="inlineStr">
        <is>
          <t>Hybrid</t>
        </is>
      </c>
      <c r="M538" s="67" t="inlineStr">
        <is>
          <t>0 years, 0 months, 0 days</t>
        </is>
      </c>
      <c r="N538" s="68" t="inlineStr">
        <is>
          <t>15 years, 5 months, 24 days</t>
        </is>
      </c>
      <c r="O538" s="68" t="inlineStr">
        <is>
          <t>15 years, 3 months, 19 days</t>
        </is>
      </c>
      <c r="P538" s="68" t="inlineStr">
        <is>
          <t>MBA</t>
        </is>
      </c>
      <c r="Q538" s="68" t="inlineStr">
        <is>
          <t>Business Analysis</t>
        </is>
      </c>
      <c r="R538" s="82" t="n">
        <v>20</v>
      </c>
      <c r="S538" s="83" t="n"/>
      <c r="T538" s="83" t="n"/>
      <c r="U538" s="83" t="n"/>
      <c r="V538" s="83" t="n"/>
      <c r="W538" s="83" t="n"/>
      <c r="X538" s="83" t="inlineStr">
        <is>
          <t>Complexity &amp; Expertise: A3: Drives requirements through to production release; Figma prototypes, reviews documentation, product owner sign-off → matches the start
Autonomy &amp; Decision: A2: Decides only on reviewing documentation; clarifies doubts → moved down 0.5
Accountability &amp; Impact: A3: Drives process from stakeholder requirements to quality build released to production → matches the start
Leadership &amp; Strategy: A2: Reviews documentation; manager note targets mentoring junior BAs, not described by him → matches the start</t>
        </is>
      </c>
      <c r="Y538" s="65" t="n">
        <v>4</v>
      </c>
      <c r="Z538" s="66" t="n">
        <v>4</v>
      </c>
      <c r="AA538" s="66" t="inlineStr">
        <is>
          <t>High</t>
        </is>
      </c>
      <c r="AB538" s="66" t="inlineStr">
        <is>
          <t>Trusted Professional</t>
        </is>
      </c>
      <c r="AC538" s="66" t="inlineStr">
        <is>
          <t>No</t>
        </is>
      </c>
      <c r="AD538" s="66" t="inlineStr">
        <is>
          <t>No</t>
        </is>
      </c>
      <c r="AE538" s="66" t="inlineStr">
        <is>
          <t>No</t>
        </is>
      </c>
      <c r="AF538" s="66" t="inlineStr">
        <is>
          <t>Darshit Vora</t>
        </is>
      </c>
      <c r="AG538" s="66" t="inlineStr">
        <is>
          <t>31/10/2025</t>
        </is>
      </c>
      <c r="AH538" s="66" t="inlineStr">
        <is>
          <t>Senior Business Analyst · review – experience supports senior band</t>
        </is>
      </c>
      <c r="AI538" s="66" t="inlineStr">
        <is>
          <t>No</t>
        </is>
      </c>
      <c r="AJ538" s="66" t="inlineStr">
        <is>
          <t>Requirement engineering &amp; BRD writing; Agile/Scrum; domain · RegTech/XBRL knowledge; stakeholder management</t>
        </is>
      </c>
      <c r="AK538" s="66" t="inlineStr">
        <is>
          <t>Transition to leadership: people management &amp; delegation, mentoring/coaching, project ownership &amp; stakeholder management, prioritisation under ambiguity, presentation &amp; influence skills</t>
        </is>
      </c>
      <c r="AL538" s="66" t="n"/>
      <c r="AM538" s="18"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AN538" s="19"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AO538" s="19" t="n"/>
      <c r="AP538" s="19" t="n"/>
      <c r="AQ538" s="19" t="n"/>
    </row>
    <row r="539" ht="80" customHeight="1">
      <c r="A539" s="117" t="inlineStr">
        <is>
          <t>◂ Back</t>
        </is>
      </c>
      <c r="B539" s="17" t="inlineStr">
        <is>
          <t>Mapped</t>
        </is>
      </c>
      <c r="C539" s="59" t="inlineStr">
        <is>
          <t>iFile</t>
        </is>
      </c>
      <c r="D539" s="17" t="inlineStr">
        <is>
          <t>IRIS2378</t>
        </is>
      </c>
      <c r="E539" s="17" t="inlineStr">
        <is>
          <t>Darshit Vora</t>
        </is>
      </c>
      <c r="F539" s="17" t="inlineStr">
        <is>
          <t>Technology</t>
        </is>
      </c>
      <c r="G539" s="17" t="inlineStr">
        <is>
          <t>Business Analyst</t>
        </is>
      </c>
      <c r="H539" s="17" t="inlineStr">
        <is>
          <t>Employee</t>
        </is>
      </c>
      <c r="I539" s="17" t="inlineStr">
        <is>
          <t>Active</t>
        </is>
      </c>
      <c r="J539" s="118" t="n">
        <v>45810</v>
      </c>
      <c r="K539" s="17" t="inlineStr">
        <is>
          <t>Saurabh Kadam</t>
        </is>
      </c>
      <c r="L539" s="17" t="inlineStr">
        <is>
          <t>Hybrid</t>
        </is>
      </c>
      <c r="M539" s="67" t="inlineStr">
        <is>
          <t>7 years, 11 months, 0 days</t>
        </is>
      </c>
      <c r="N539" s="68" t="inlineStr">
        <is>
          <t>1 years, 2 months, 23 days</t>
        </is>
      </c>
      <c r="O539" s="68" t="inlineStr">
        <is>
          <t>8 years, 11 months, 18 days</t>
        </is>
      </c>
      <c r="P539" s="68" t="inlineStr">
        <is>
          <t>Post Graduate Program in Management</t>
        </is>
      </c>
      <c r="Q539" s="68" t="inlineStr">
        <is>
          <t>Business Analysis</t>
        </is>
      </c>
      <c r="R539" s="82" t="n">
        <v>20</v>
      </c>
      <c r="S539" s="83" t="n"/>
      <c r="T539" s="83" t="n"/>
      <c r="U539" s="83" t="n"/>
      <c r="V539" s="83" t="n"/>
      <c r="W539" s="83" t="n"/>
      <c r="X539" s="83" t="inlineStr">
        <is>
          <t>Complexity &amp; Expertise: A3: Requirement elicitation, process definitions, user stories, acceptance criteria, wireframing, prototyping, proposing solutions → matches the start
Autonomy &amp; Decision: A3: Independently decides process definitions, user stories and acceptance criteria → matches the start
Accountability &amp; Impact: A2: Business requirements, process definitions, user stories; error means documentation rework and re-discussion → moved down 0.5
Leadership &amp; Strategy: A2: Runs feature walkthroughs; mentoring of juniors appears only in manager note → matches the start</t>
        </is>
      </c>
      <c r="Y539" s="65" t="n">
        <v>4</v>
      </c>
      <c r="Z539" s="66" t="n">
        <v>4</v>
      </c>
      <c r="AA539" s="66" t="inlineStr">
        <is>
          <t>High</t>
        </is>
      </c>
      <c r="AB539" s="66" t="inlineStr">
        <is>
          <t>High Impact / Growth Talent</t>
        </is>
      </c>
      <c r="AC539" s="66" t="inlineStr">
        <is>
          <t>No</t>
        </is>
      </c>
      <c r="AD539" s="66" t="inlineStr">
        <is>
          <t>No</t>
        </is>
      </c>
      <c r="AE539" s="66" t="inlineStr">
        <is>
          <t>No</t>
        </is>
      </c>
      <c r="AF539" s="66" t="inlineStr">
        <is>
          <t>Chetan Galande</t>
        </is>
      </c>
      <c r="AG539" s="66" t="inlineStr">
        <is>
          <t>31/10/2025</t>
        </is>
      </c>
      <c r="AH539" s="66" t="inlineStr">
        <is>
          <t>Senior Business Analyst · review – experience supports senior band</t>
        </is>
      </c>
      <c r="AI539" s="66" t="inlineStr">
        <is>
          <t>No</t>
        </is>
      </c>
      <c r="AJ539" s="66" t="inlineStr">
        <is>
          <t>Requirement engineering &amp; BRD writing; Agile/Scrum; domain · RegTech/XBRL knowledge; stakeholder management</t>
        </is>
      </c>
      <c r="AK539" s="66" t="inlineStr">
        <is>
          <t>Transition to leadership: people management &amp; delegation, mentoring/coaching, project ownership &amp; stakeholder management, prioritisation under ambiguity, presentation &amp; influence skills</t>
        </is>
      </c>
      <c r="AL539" s="66" t="n"/>
      <c r="AM539" s="18"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AN539" s="19"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AO539" s="19" t="n"/>
      <c r="AP539" s="19" t="n"/>
      <c r="AQ539" s="19" t="n"/>
    </row>
    <row r="540" ht="80" customHeight="1">
      <c r="A540" s="117" t="inlineStr">
        <is>
          <t>◂ Back</t>
        </is>
      </c>
      <c r="B540" s="17" t="inlineStr">
        <is>
          <t>Mapped</t>
        </is>
      </c>
      <c r="C540" s="59" t="inlineStr">
        <is>
          <t>iFile</t>
        </is>
      </c>
      <c r="D540" s="17" t="inlineStr">
        <is>
          <t>IRIS2251</t>
        </is>
      </c>
      <c r="E540" s="17" t="inlineStr">
        <is>
          <t>Saurabh Dutta</t>
        </is>
      </c>
      <c r="F540" s="17" t="inlineStr">
        <is>
          <t>Technology</t>
        </is>
      </c>
      <c r="G540" s="17" t="inlineStr">
        <is>
          <t>Business Analyst</t>
        </is>
      </c>
      <c r="H540" s="17" t="inlineStr">
        <is>
          <t>Employee</t>
        </is>
      </c>
      <c r="I540" s="17" t="inlineStr">
        <is>
          <t>Active</t>
        </is>
      </c>
      <c r="J540" s="118" t="n">
        <v>45433</v>
      </c>
      <c r="K540" s="17" t="inlineStr">
        <is>
          <t>Saurabh Kadam</t>
        </is>
      </c>
      <c r="L540" s="17" t="inlineStr">
        <is>
          <t>Hybrid</t>
        </is>
      </c>
      <c r="M540" s="67" t="inlineStr">
        <is>
          <t>3 years, 1 months, 0 days</t>
        </is>
      </c>
      <c r="N540" s="68" t="inlineStr">
        <is>
          <t>2 years, 3 months, 4 days</t>
        </is>
      </c>
      <c r="O540" s="68" t="inlineStr">
        <is>
          <t>5 years, 1 months, 30 days</t>
        </is>
      </c>
      <c r="P540" s="68" t="inlineStr">
        <is>
          <t>MBA</t>
        </is>
      </c>
      <c r="Q540" s="68" t="inlineStr">
        <is>
          <t>Business Analysis</t>
        </is>
      </c>
      <c r="R540" s="82" t="n">
        <v>20</v>
      </c>
      <c r="S540" s="83" t="n"/>
      <c r="T540" s="83" t="n"/>
      <c r="U540" s="83" t="n"/>
      <c r="V540" s="83" t="n"/>
      <c r="W540" s="83" t="n"/>
      <c r="X540" s="83" t="inlineStr">
        <is>
          <t>Complexity &amp; Expertise: A3: Manages requirements workstream for clients: impact analysis, documentation, UAT management → matches the start
Autonomy &amp; Decision: A2: Decides only impact analysis; fixes or backlogs issues by bandwidth → moved down 0.5
Accountability &amp; Impact: A3: Sprint requirement deliverables through UAT to on-time client delivery for the project workstream → matches the start
Leadership &amp; Strategy: A1: No guidance of others described → moved down 0.5</t>
        </is>
      </c>
      <c r="Y540" s="65" t="n">
        <v>4</v>
      </c>
      <c r="Z540" s="66" t="n">
        <v>4</v>
      </c>
      <c r="AA540" s="66" t="inlineStr">
        <is>
          <t>High</t>
        </is>
      </c>
      <c r="AB540" s="66" t="inlineStr">
        <is>
          <t>Core Contributor</t>
        </is>
      </c>
      <c r="AC540" s="66" t="inlineStr">
        <is>
          <t>No</t>
        </is>
      </c>
      <c r="AD540" s="66" t="inlineStr">
        <is>
          <t>No</t>
        </is>
      </c>
      <c r="AE540" s="66" t="inlineStr">
        <is>
          <t>No</t>
        </is>
      </c>
      <c r="AF540" s="66" t="inlineStr">
        <is>
          <t>Parmesh Vala</t>
        </is>
      </c>
      <c r="AG540" s="66" t="inlineStr">
        <is>
          <t>31/10/2025</t>
        </is>
      </c>
      <c r="AH540" s="66" t="inlineStr">
        <is>
          <t>Business Analyst</t>
        </is>
      </c>
      <c r="AI540" s="66" t="inlineStr">
        <is>
          <t>No</t>
        </is>
      </c>
      <c r="AJ540" s="66" t="inlineStr">
        <is>
          <t>Requirement engineering &amp; BRD writing; Agile/Scrum; domain · RegTech/XBRL knowledge; stakeholder management</t>
        </is>
      </c>
      <c r="AK540" s="66" t="inlineStr">
        <is>
          <t>Transition to leadership: people management &amp; delegation, mentoring/coaching, project ownership &amp; stakeholder management, prioritisation under ambiguity, presentation &amp; influence skills</t>
        </is>
      </c>
      <c r="AL540" s="66" t="n"/>
      <c r="AM540" s="18"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AN540" s="19"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AO540" s="19" t="n"/>
      <c r="AP540" s="19" t="n"/>
      <c r="AQ540" s="19" t="n"/>
    </row>
    <row r="541" ht="80" customHeight="1">
      <c r="A541" s="117" t="inlineStr">
        <is>
          <t>◂ Back</t>
        </is>
      </c>
      <c r="B541" s="17" t="inlineStr">
        <is>
          <t>Mapped</t>
        </is>
      </c>
      <c r="C541" s="59" t="inlineStr">
        <is>
          <t>iFile</t>
        </is>
      </c>
      <c r="D541" s="17" t="inlineStr">
        <is>
          <t>IRIS2542</t>
        </is>
      </c>
      <c r="E541" s="17" t="inlineStr">
        <is>
          <t>Parmesh Vala</t>
        </is>
      </c>
      <c r="F541" s="17" t="inlineStr">
        <is>
          <t>Technology</t>
        </is>
      </c>
      <c r="G541" s="17" t="inlineStr">
        <is>
          <t>Trainee Business Analyst</t>
        </is>
      </c>
      <c r="H541" s="17" t="inlineStr">
        <is>
          <t>Employee</t>
        </is>
      </c>
      <c r="I541" s="17" t="inlineStr">
        <is>
          <t>Active</t>
        </is>
      </c>
      <c r="J541" s="118" t="n">
        <v>46204</v>
      </c>
      <c r="K541" s="17" t="inlineStr">
        <is>
          <t>Saurabh Kadam</t>
        </is>
      </c>
      <c r="L541" s="17" t="inlineStr">
        <is>
          <t>Hybrid</t>
        </is>
      </c>
      <c r="M541" s="67" t="inlineStr">
        <is>
          <t>0 years, 0 months, 0 days</t>
        </is>
      </c>
      <c r="N541" s="68" t="inlineStr">
        <is>
          <t>0 years, 1 months, 24 days</t>
        </is>
      </c>
      <c r="O541" s="68" t="inlineStr">
        <is>
          <t>0 years, 11 months, 28 days</t>
        </is>
      </c>
      <c r="P541" s="68" t="inlineStr">
        <is>
          <t>B.Tech</t>
        </is>
      </c>
      <c r="Q541" s="68" t="inlineStr">
        <is>
          <t>Business Analysis</t>
        </is>
      </c>
      <c r="R541" s="82" t="n">
        <v>20</v>
      </c>
      <c r="S541" s="83" t="n"/>
      <c r="T541" s="83" t="n"/>
      <c r="U541" s="83" t="n"/>
      <c r="V541" s="83" t="n"/>
      <c r="W541" s="83" t="n"/>
      <c r="X541" s="83" t="n"/>
      <c r="Y541" s="65" t="n">
        <v>4</v>
      </c>
      <c r="Z541" s="66" t="n">
        <v>4</v>
      </c>
      <c r="AA541" s="66" t="inlineStr">
        <is>
          <t>High</t>
        </is>
      </c>
      <c r="AB541" s="66" t="inlineStr">
        <is>
          <t>Emerging Talent</t>
        </is>
      </c>
      <c r="AC541" s="66" t="inlineStr">
        <is>
          <t>No</t>
        </is>
      </c>
      <c r="AD541" s="66" t="inlineStr">
        <is>
          <t>No</t>
        </is>
      </c>
      <c r="AE541" s="66" t="inlineStr">
        <is>
          <t>No</t>
        </is>
      </c>
      <c r="AF541" s="66" t="inlineStr">
        <is>
          <t>Not Applicable</t>
        </is>
      </c>
      <c r="AG541" s="119" t="n">
        <v>46029</v>
      </c>
      <c r="AH541" s="66" t="inlineStr">
        <is>
          <t>Junior Analyst</t>
        </is>
      </c>
      <c r="AI541" s="66" t="inlineStr">
        <is>
          <t>No</t>
        </is>
      </c>
      <c r="AJ541" s="66" t="inlineStr">
        <is>
          <t>Requirement engineering &amp; BRD writing; Agile/Scrum; domain · RegTech/XBRL knowledge; stakeholder management</t>
        </is>
      </c>
      <c r="AK541" s="66" t="inlineStr">
        <is>
          <t>Transition to leadership: people management &amp; delegation, mentoring/coaching, project ownership &amp; stakeholder management, prioritisation under ambiguity, presentation &amp; influence skills</t>
        </is>
      </c>
      <c r="AL541" s="66" t="n"/>
      <c r="AM541" s="18"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AN541" s="19"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AO541" s="19" t="n"/>
      <c r="AP541" s="19" t="n"/>
      <c r="AQ541" s="19" t="n"/>
    </row>
    <row r="542" ht="80" customHeight="1">
      <c r="A542" s="117" t="inlineStr">
        <is>
          <t>◂ Back</t>
        </is>
      </c>
      <c r="B542" s="17" t="inlineStr">
        <is>
          <t>Mapped</t>
        </is>
      </c>
      <c r="C542" s="59" t="inlineStr">
        <is>
          <t>CARBON</t>
        </is>
      </c>
      <c r="D542" s="17" t="inlineStr">
        <is>
          <t>IRIS2445</t>
        </is>
      </c>
      <c r="E542" s="17" t="inlineStr">
        <is>
          <t>Mohammad Irfan</t>
        </is>
      </c>
      <c r="F542" s="17" t="inlineStr">
        <is>
          <t>Technology</t>
        </is>
      </c>
      <c r="G542" s="17" t="inlineStr">
        <is>
          <t>Senior Software Engineer - AI/ML</t>
        </is>
      </c>
      <c r="H542" s="17" t="inlineStr">
        <is>
          <t>Employee</t>
        </is>
      </c>
      <c r="I542" s="17" t="inlineStr">
        <is>
          <t>Active</t>
        </is>
      </c>
      <c r="J542" s="118" t="n">
        <v>45986</v>
      </c>
      <c r="K542" s="17" t="inlineStr">
        <is>
          <t>Ashish Singhvi</t>
        </is>
      </c>
      <c r="L542" s="17" t="inlineStr">
        <is>
          <t>Global.</t>
        </is>
      </c>
      <c r="M542" s="67" t="inlineStr">
        <is>
          <t>3 years, 8 months, 0 days</t>
        </is>
      </c>
      <c r="N542" s="68" t="inlineStr">
        <is>
          <t>0 years, 9 months, 0 days</t>
        </is>
      </c>
      <c r="O542" s="68" t="n"/>
      <c r="P542" s="68" t="inlineStr">
        <is>
          <t>M.Sc</t>
        </is>
      </c>
      <c r="Q542" s="68" t="inlineStr">
        <is>
          <t>AI/ML</t>
        </is>
      </c>
      <c r="R542" s="82" t="n">
        <v>20</v>
      </c>
      <c r="S542" s="83"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T542" s="83"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U542" s="83"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V542" s="83"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W542" s="83" t="inlineStr">
        <is>
          <t>• Key challenges: Limited compute and model.
• Support required: Better access to compute, models, tools, and dedicated time for experimentation, proper evaluation frameworks would enable faster development, testing, and improvement of AI solutions.</t>
        </is>
      </c>
      <c r="X542" s="83" t="inlineStr">
        <is>
          <t>Complexity &amp; Expertise: B1: Designs and builds a multi-agent financial assistant combining agentic AI, RAG and document intelligence → moved up 0.5
Autonomy &amp; Decision: A3: Decides research and experiments alone; sole owner of the assistant's design → matches the start
Accountability &amp; Impact: A3: Accuracy and reliability of the multi-agent assistant's responses; does RCA on tester-reported faults → matches the start
Leadership &amp; Strategy: A1: No guiding or reviewing of others described → moved down 0.5</t>
        </is>
      </c>
      <c r="Y542" s="65" t="n"/>
      <c r="Z542" s="66" t="n"/>
      <c r="AA542" s="66" t="n"/>
      <c r="AB542" s="66" t="n"/>
      <c r="AC542" s="66" t="n"/>
      <c r="AD542" s="66" t="n"/>
      <c r="AE542" s="66" t="n"/>
      <c r="AF542" s="66" t="n"/>
      <c r="AG542" s="66" t="n"/>
      <c r="AH542" s="66" t="n"/>
      <c r="AI542" s="66" t="n"/>
      <c r="AJ542" s="66" t="n"/>
      <c r="AK542" s="66" t="n"/>
      <c r="AL542" s="66" t="n"/>
      <c r="AM542" s="18"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AN542" s="19" t="n"/>
      <c r="AO542" s="19" t="n"/>
      <c r="AP542" s="19" t="n"/>
      <c r="AQ542" s="19" t="n"/>
    </row>
    <row r="543" ht="80" customHeight="1">
      <c r="A543" s="117" t="inlineStr">
        <is>
          <t>◂ Back</t>
        </is>
      </c>
      <c r="B543" s="17" t="inlineStr">
        <is>
          <t>Mapped</t>
        </is>
      </c>
      <c r="C543" s="59" t="inlineStr">
        <is>
          <t>CARBON</t>
        </is>
      </c>
      <c r="D543" s="17" t="inlineStr">
        <is>
          <t>IRIS2500</t>
        </is>
      </c>
      <c r="E543" s="17" t="inlineStr">
        <is>
          <t>Vishal Nanaware</t>
        </is>
      </c>
      <c r="F543" s="17" t="inlineStr">
        <is>
          <t>Technology</t>
        </is>
      </c>
      <c r="G543" s="17" t="inlineStr">
        <is>
          <t>Senior Software Engineer - AI/ML</t>
        </is>
      </c>
      <c r="H543" s="17" t="inlineStr">
        <is>
          <t>Employee</t>
        </is>
      </c>
      <c r="I543" s="17" t="inlineStr">
        <is>
          <t>Active</t>
        </is>
      </c>
      <c r="J543" s="118" t="n">
        <v>46101</v>
      </c>
      <c r="K543" s="17" t="inlineStr">
        <is>
          <t>Ashish Singhvi</t>
        </is>
      </c>
      <c r="L543" s="17" t="inlineStr">
        <is>
          <t>All.</t>
        </is>
      </c>
      <c r="M543" s="67" t="inlineStr">
        <is>
          <t>4 years, 0 months, 0 days</t>
        </is>
      </c>
      <c r="N543" s="68" t="inlineStr">
        <is>
          <t>0 years, 5 months, 5 days</t>
        </is>
      </c>
      <c r="O543" s="68" t="n"/>
      <c r="P543" s="68" t="inlineStr">
        <is>
          <t>M.Tech</t>
        </is>
      </c>
      <c r="Q543" s="68" t="inlineStr">
        <is>
          <t>AI/ML</t>
        </is>
      </c>
      <c r="R543" s="82" t="n">
        <v>20</v>
      </c>
      <c r="S543" s="83"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T543" s="83"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U543" s="83" t="inlineStr">
        <is>
          <t>• Current capabilities: Python and ML; Backend development; RAG pipeline.
• Tools / software used: Azure; Claude; Git.
• Workload: Rated a moderate load · 3/5 in a typical week.
• Judgment/way of working: Deliver within time.</t>
        </is>
      </c>
      <c r="V543" s="83" t="inlineStr">
        <is>
          <t>• Development priorities: No input received.</t>
        </is>
      </c>
      <c r="W543" s="83" t="inlineStr">
        <is>
          <t>• Key challenges: KT.
• Support required: Clear requirements.</t>
        </is>
      </c>
      <c r="X543" s="83" t="inlineStr">
        <is>
          <t>Complexity &amp; Expertise: A3: Enhances and adds AI features, evaluates LLMs, works to replace commercial LLMs with trained open models → matches the start
Autonomy &amp; Decision: A2: Decides own approach and tests own development → moved down 0.5
Accountability &amp; Impact: A2: Own AI feature enhancements and new use cases → moved down 0.5
Leadership &amp; Strategy: A1: 'Technical leadership' listed with no team, object or example → moved down 0.5</t>
        </is>
      </c>
      <c r="Y543" s="65" t="n"/>
      <c r="Z543" s="66" t="n"/>
      <c r="AA543" s="66" t="n"/>
      <c r="AB543" s="66" t="n"/>
      <c r="AC543" s="66" t="n"/>
      <c r="AD543" s="66" t="n"/>
      <c r="AE543" s="66" t="n"/>
      <c r="AF543" s="66" t="n"/>
      <c r="AG543" s="66" t="n"/>
      <c r="AH543" s="66" t="n"/>
      <c r="AI543" s="66" t="n"/>
      <c r="AJ543" s="66" t="n"/>
      <c r="AK543" s="66" t="n"/>
      <c r="AL543" s="66" t="n"/>
      <c r="AM543" s="18"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AN543" s="19" t="n"/>
      <c r="AO543" s="19" t="n"/>
      <c r="AP543" s="19" t="n"/>
      <c r="AQ543" s="19" t="n"/>
    </row>
    <row r="544" ht="80" customHeight="1">
      <c r="A544" s="117" t="inlineStr">
        <is>
          <t>◂ Back</t>
        </is>
      </c>
      <c r="B544" s="17" t="inlineStr">
        <is>
          <t>Mapped</t>
        </is>
      </c>
      <c r="C544" s="59" t="inlineStr">
        <is>
          <t>iFile</t>
        </is>
      </c>
      <c r="D544" s="17" t="inlineStr">
        <is>
          <t>IRIS1689</t>
        </is>
      </c>
      <c r="E544" s="17" t="inlineStr">
        <is>
          <t>Suman Kumar</t>
        </is>
      </c>
      <c r="F544" s="17" t="inlineStr">
        <is>
          <t>Technology</t>
        </is>
      </c>
      <c r="G544" s="17" t="inlineStr">
        <is>
          <t>Technical Architect</t>
        </is>
      </c>
      <c r="H544" s="17" t="inlineStr">
        <is>
          <t>Employee</t>
        </is>
      </c>
      <c r="I544" s="17" t="inlineStr">
        <is>
          <t>Active</t>
        </is>
      </c>
      <c r="J544" s="118" t="n">
        <v>43070</v>
      </c>
      <c r="K544" s="17" t="inlineStr">
        <is>
          <t>P K X Thomas</t>
        </is>
      </c>
      <c r="L544" s="17" t="inlineStr">
        <is>
          <t>Work From Office - Turbhe</t>
        </is>
      </c>
      <c r="M544" s="67" t="inlineStr">
        <is>
          <t>8 years, 5 months, 0 days</t>
        </is>
      </c>
      <c r="N544" s="68" t="inlineStr">
        <is>
          <t>8 years, 8 months, 24 days</t>
        </is>
      </c>
      <c r="O544" s="68" t="inlineStr">
        <is>
          <t>16 years, 11 months, 19 days</t>
        </is>
      </c>
      <c r="P544" s="68" t="inlineStr">
        <is>
          <t>B.E</t>
        </is>
      </c>
      <c r="Q544" s="68" t="inlineStr">
        <is>
          <t>Java</t>
        </is>
      </c>
      <c r="R544" s="82" t="n">
        <v>20</v>
      </c>
      <c r="S544" s="83" t="n"/>
      <c r="T544" s="83" t="n"/>
      <c r="U544" s="83" t="n"/>
      <c r="V544" s="83" t="n"/>
      <c r="W544" s="83" t="n"/>
      <c r="X544" s="83" t="inlineStr">
        <is>
          <t>Complexity &amp; Expertise: B3: Architects complex client solutions with datasets up to 30GB; KRA spans several regulator programmes → moved down 0.5
Autonomy &amp; Decision: B1: Decides the solution approach that technical and functional teams then implement → moved down 1
Accountability &amp; Impact: B2: Accountable for solution architecture meeting complex requirements; KRA adds delivery governance of SARB programme → moved down 0.5
Leadership &amp; Strategy: B2: Guides the technical and the functional team; 6 direct reports → moved down 0.5</t>
        </is>
      </c>
      <c r="Y544" s="65" t="inlineStr">
        <is>
          <t>Outstanding</t>
        </is>
      </c>
      <c r="Z544" s="66" t="n">
        <v>5</v>
      </c>
      <c r="AA544" s="66" t="inlineStr">
        <is>
          <t>High</t>
        </is>
      </c>
      <c r="AB544" s="66" t="inlineStr">
        <is>
          <t>Future Leader</t>
        </is>
      </c>
      <c r="AC544" s="66" t="n"/>
      <c r="AD544" s="66" t="inlineStr">
        <is>
          <t>Y</t>
        </is>
      </c>
      <c r="AE544" s="66" t="inlineStr">
        <is>
          <t>Y</t>
        </is>
      </c>
      <c r="AF544" s="66" t="n"/>
      <c r="AG544" s="119" t="n">
        <v>45931</v>
      </c>
      <c r="AH544" s="66" t="inlineStr">
        <is>
          <t>Technical Architect</t>
        </is>
      </c>
      <c r="AI544" s="66" t="n"/>
      <c r="AJ544" s="66" t="inlineStr">
        <is>
          <t>TOGAF certification
Deposit Insurance Domain expertise if Suman wants to</t>
        </is>
      </c>
      <c r="AK544" s="66" t="n"/>
      <c r="AL544" s="66" t="n"/>
      <c r="AM544" s="18"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AN544" s="19" t="inlineStr">
        <is>
          <t>1. SARB CR completion as per schedule
2. Saudi stock exchange project execution as per schedule
3. Jordan -  Ongoing operations support and client engagement 
4. Pre-sales &amp; Strategic Contributions</t>
        </is>
      </c>
      <c r="AO544" s="19" t="n"/>
      <c r="AP544" s="19" t="n"/>
      <c r="AQ544" s="19" t="inlineStr">
        <is>
          <t>QFCRA,TADAWUL</t>
        </is>
      </c>
    </row>
    <row r="545" ht="80" customHeight="1">
      <c r="A545" s="117" t="inlineStr">
        <is>
          <t>◂ Back</t>
        </is>
      </c>
      <c r="B545" s="17" t="inlineStr">
        <is>
          <t>Mapped</t>
        </is>
      </c>
      <c r="C545" s="59" t="inlineStr">
        <is>
          <t>iFile</t>
        </is>
      </c>
      <c r="D545" s="17" t="inlineStr">
        <is>
          <t>IRIS2082</t>
        </is>
      </c>
      <c r="E545" s="17" t="inlineStr">
        <is>
          <t>Giridhar Singh</t>
        </is>
      </c>
      <c r="F545" s="17" t="inlineStr">
        <is>
          <t>Technology</t>
        </is>
      </c>
      <c r="G545" s="17" t="inlineStr">
        <is>
          <t>Technical Architect</t>
        </is>
      </c>
      <c r="H545" s="17" t="inlineStr">
        <is>
          <t>Employee</t>
        </is>
      </c>
      <c r="I545" s="17" t="inlineStr">
        <is>
          <t>Active</t>
        </is>
      </c>
      <c r="J545" s="118" t="n">
        <v>44894</v>
      </c>
      <c r="K545" s="17" t="inlineStr">
        <is>
          <t>Suman Kumar</t>
        </is>
      </c>
      <c r="L545" s="17" t="inlineStr">
        <is>
          <t>Remote- Outside Mumbai</t>
        </is>
      </c>
      <c r="M545" s="67" t="inlineStr">
        <is>
          <t>14 years, 1 months, 0 days</t>
        </is>
      </c>
      <c r="N545" s="68" t="inlineStr">
        <is>
          <t>3 years, 8 months, 27 days</t>
        </is>
      </c>
      <c r="O545" s="68" t="inlineStr">
        <is>
          <t>17 years, 7 months, 22 days</t>
        </is>
      </c>
      <c r="P545" s="68" t="inlineStr">
        <is>
          <t>B.SC</t>
        </is>
      </c>
      <c r="Q545" s="68" t="inlineStr">
        <is>
          <t>Java</t>
        </is>
      </c>
      <c r="R545" s="82" t="n">
        <v>20</v>
      </c>
      <c r="S545" s="83" t="n"/>
      <c r="T545" s="83" t="n"/>
      <c r="U545" s="83" t="n"/>
      <c r="V545" s="83" t="n"/>
      <c r="W545" s="83" t="n"/>
      <c r="X545" s="83" t="inlineStr">
        <is>
          <t>Complexity &amp; Expertise: B3: Architecture for Mini iFile: HLD, LLD, database design for all modules, Tadawul and WebForm integrations → moved down 0.5
Autonomy &amp; Decision: B1: Decides technical design, implementation approach and code standards for the platform → moved down 1
Accountability &amp; Impact: B1: Accountable for technical architecture, solution design and technical decisions of the Mini iFile platform → moved down 1
Leadership &amp; Strategy: B1: Provides technical leadership to the build team; leads design and implementation; no direct reports → moved down 1</t>
        </is>
      </c>
      <c r="Y545" s="65" t="n">
        <v>3</v>
      </c>
      <c r="Z545" s="66" t="n">
        <v>2</v>
      </c>
      <c r="AA545" s="66" t="inlineStr">
        <is>
          <t>Low</t>
        </is>
      </c>
      <c r="AB545" s="66" t="inlineStr">
        <is>
          <t>Performance Risk</t>
        </is>
      </c>
      <c r="AC545" s="66" t="inlineStr">
        <is>
          <t>No</t>
        </is>
      </c>
      <c r="AD545" s="66" t="inlineStr">
        <is>
          <t>No</t>
        </is>
      </c>
      <c r="AE545" s="66" t="inlineStr">
        <is>
          <t>Yes</t>
        </is>
      </c>
      <c r="AF545" s="66" t="n"/>
      <c r="AG545" s="119" t="n">
        <v>46113</v>
      </c>
      <c r="AH545" s="66" t="inlineStr">
        <is>
          <t>Technical Architect</t>
        </is>
      </c>
      <c r="AI545" s="66" t="inlineStr">
        <is>
          <t>No</t>
        </is>
      </c>
      <c r="AJ545" s="66" t="inlineStr">
        <is>
          <t>Reactive Programming/Spring AI/System Design &amp; Pattern</t>
        </is>
      </c>
      <c r="AK545" s="66" t="n"/>
      <c r="AL545" s="66" t="n"/>
      <c r="AM54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4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45" s="19"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AP545" s="19" t="n"/>
      <c r="AQ545" s="19" t="n"/>
    </row>
    <row r="546" ht="80" customHeight="1">
      <c r="A546" s="117" t="inlineStr">
        <is>
          <t>◂ Back</t>
        </is>
      </c>
      <c r="B546" s="17" t="inlineStr">
        <is>
          <t>Mapped</t>
        </is>
      </c>
      <c r="C546" s="59" t="inlineStr">
        <is>
          <t>iFile</t>
        </is>
      </c>
      <c r="D546" s="17" t="inlineStr">
        <is>
          <t>IRIS2465</t>
        </is>
      </c>
      <c r="E546" s="17" t="inlineStr">
        <is>
          <t>Monisha Ubriani</t>
        </is>
      </c>
      <c r="F546" s="17" t="inlineStr">
        <is>
          <t>Technology</t>
        </is>
      </c>
      <c r="G546" s="17" t="inlineStr">
        <is>
          <t>Lead Software Engineer</t>
        </is>
      </c>
      <c r="H546" s="17" t="inlineStr">
        <is>
          <t>Employee</t>
        </is>
      </c>
      <c r="I546" s="17" t="inlineStr">
        <is>
          <t>Active</t>
        </is>
      </c>
      <c r="J546" s="118" t="n">
        <v>46041</v>
      </c>
      <c r="K546" s="17" t="inlineStr">
        <is>
          <t>Suman Kumar</t>
        </is>
      </c>
      <c r="L546" s="17" t="inlineStr">
        <is>
          <t>Work From Office - Turbhe</t>
        </is>
      </c>
      <c r="M546" s="67" t="inlineStr">
        <is>
          <t>11 years, 0 months, 0 days</t>
        </is>
      </c>
      <c r="N546" s="68" t="inlineStr">
        <is>
          <t>0 years, 7 months, 6 days</t>
        </is>
      </c>
      <c r="O546" s="68" t="inlineStr">
        <is>
          <t>11 years, 5 months, 1 days</t>
        </is>
      </c>
      <c r="P546" s="68" t="inlineStr">
        <is>
          <t>B.E</t>
        </is>
      </c>
      <c r="Q546" s="68" t="inlineStr">
        <is>
          <t>Java</t>
        </is>
      </c>
      <c r="R546" s="82" t="n">
        <v>20</v>
      </c>
      <c r="S546" s="83" t="n"/>
      <c r="T546" s="83" t="n"/>
      <c r="U546" s="83" t="n"/>
      <c r="V546" s="83" t="n"/>
      <c r="W546" s="83" t="n"/>
      <c r="X546" s="83" t="inlineStr">
        <is>
          <t>Complexity &amp; Expertise: B1: Requirement analysis, process and solution design, test cases, code reviews, reusable AI skills → moved down 1
Autonomy &amp; Decision: B1: Gives developers day-to-day direction; decides test coverage, defect priority, team's AI tooling use → moved down 1
Accountability &amp; Impact: B1: Owns features end to end: requirement accuracy, design handed to developers, client commitments → moved down 1
Leadership &amp; Strategy: A3: Reviews code and builds; introduces AI-assisted working methods to the team → moved down 1</t>
        </is>
      </c>
      <c r="Y546" s="65" t="n">
        <v>4</v>
      </c>
      <c r="Z546" s="66" t="n">
        <v>4</v>
      </c>
      <c r="AA546" s="66" t="inlineStr">
        <is>
          <t>High</t>
        </is>
      </c>
      <c r="AB546" s="66" t="inlineStr">
        <is>
          <t>High Impact / Growth Talent</t>
        </is>
      </c>
      <c r="AC546" s="66" t="inlineStr">
        <is>
          <t>No</t>
        </is>
      </c>
      <c r="AD546" s="66" t="inlineStr">
        <is>
          <t>No</t>
        </is>
      </c>
      <c r="AE546" s="66" t="inlineStr">
        <is>
          <t>Yes</t>
        </is>
      </c>
      <c r="AF546" s="66" t="n"/>
      <c r="AG546" s="119" t="n">
        <v>46113</v>
      </c>
      <c r="AH546" s="66" t="inlineStr">
        <is>
          <t>Lead Software Engineer</t>
        </is>
      </c>
      <c r="AI546" s="66" t="inlineStr">
        <is>
          <t>No</t>
        </is>
      </c>
      <c r="AJ546" s="66" t="inlineStr">
        <is>
          <t>Architecture &amp; Scalability/Spring AI/System Design &amp; Pattern</t>
        </is>
      </c>
      <c r="AK546" s="66" t="n"/>
      <c r="AL546" s="66" t="n"/>
      <c r="AM546"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AN546" s="19" t="inlineStr">
        <is>
          <t>Q1: Deliver committed sprint stories with &gt;=90% sprint commitment adherence this quarter
Q1: Maintain code quality: defect leakage to QA/UAT &lt;=5% of delivered stories
Q1: Resolve assigned production/critical bugs within agreed SLA · &gt;=95% within SLA</t>
        </is>
      </c>
      <c r="AO546" s="19"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AP546" s="19" t="n"/>
      <c r="AQ546" s="19" t="n"/>
    </row>
    <row r="547" ht="80" customHeight="1">
      <c r="A547" s="117" t="inlineStr">
        <is>
          <t>◂ Back</t>
        </is>
      </c>
      <c r="B547" s="17" t="inlineStr">
        <is>
          <t>Mapped</t>
        </is>
      </c>
      <c r="C547" s="59" t="inlineStr">
        <is>
          <t>iFile</t>
        </is>
      </c>
      <c r="D547" s="17" t="inlineStr">
        <is>
          <t>IRIS1804</t>
        </is>
      </c>
      <c r="E547" s="17" t="inlineStr">
        <is>
          <t>Sagar Jadhav</t>
        </is>
      </c>
      <c r="F547" s="17" t="inlineStr">
        <is>
          <t>Technology</t>
        </is>
      </c>
      <c r="G547" s="17" t="inlineStr">
        <is>
          <t>Lead Software Engineer</t>
        </is>
      </c>
      <c r="H547" s="17" t="inlineStr">
        <is>
          <t>Employee</t>
        </is>
      </c>
      <c r="I547" s="17" t="inlineStr">
        <is>
          <t>Active</t>
        </is>
      </c>
      <c r="J547" s="118" t="n">
        <v>43703</v>
      </c>
      <c r="K547" s="17" t="inlineStr">
        <is>
          <t>Suman Kumar</t>
        </is>
      </c>
      <c r="L547" s="17" t="inlineStr">
        <is>
          <t>Work From Office - Turbhe</t>
        </is>
      </c>
      <c r="M547" s="67" t="inlineStr">
        <is>
          <t>6 years, 0 months, 0 days</t>
        </is>
      </c>
      <c r="N547" s="68" t="inlineStr">
        <is>
          <t>6 years, 11 months, 30 days</t>
        </is>
      </c>
      <c r="O547" s="68" t="inlineStr">
        <is>
          <t>12 years, 9 months, 25 days</t>
        </is>
      </c>
      <c r="P547" s="68" t="inlineStr">
        <is>
          <t>B.E</t>
        </is>
      </c>
      <c r="Q547" s="68" t="inlineStr">
        <is>
          <t>Java</t>
        </is>
      </c>
      <c r="R547" s="82" t="n">
        <v>20</v>
      </c>
      <c r="S547" s="83" t="n"/>
      <c r="T547" s="83" t="n"/>
      <c r="U547" s="83" t="n"/>
      <c r="V547" s="83" t="n"/>
      <c r="W547" s="83" t="n"/>
      <c r="X547" s="83" t="n"/>
      <c r="Y547" s="65" t="n">
        <v>4</v>
      </c>
      <c r="Z547" s="66" t="n">
        <v>4</v>
      </c>
      <c r="AA547" s="66" t="inlineStr">
        <is>
          <t>High</t>
        </is>
      </c>
      <c r="AB547" s="66" t="inlineStr">
        <is>
          <t>High Impact / Growth Talent</t>
        </is>
      </c>
      <c r="AC547" s="66" t="inlineStr">
        <is>
          <t>No</t>
        </is>
      </c>
      <c r="AD547" s="66" t="inlineStr">
        <is>
          <t>No</t>
        </is>
      </c>
      <c r="AE547" s="66" t="inlineStr">
        <is>
          <t>Yes</t>
        </is>
      </c>
      <c r="AF547" s="66" t="n"/>
      <c r="AG547" s="119" t="n">
        <v>46113</v>
      </c>
      <c r="AH547" s="66" t="inlineStr">
        <is>
          <t>Lead Software Engineer</t>
        </is>
      </c>
      <c r="AI547" s="66" t="inlineStr">
        <is>
          <t>No</t>
        </is>
      </c>
      <c r="AJ547" s="66" t="inlineStr">
        <is>
          <t>Architecture &amp; Scalability/Spring AI/System Design &amp; Pattern</t>
        </is>
      </c>
      <c r="AK547" s="66" t="n"/>
      <c r="AL547" s="66" t="n"/>
      <c r="AM547"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AN547" s="19" t="inlineStr">
        <is>
          <t>Q1: Deliver team release roadmap on schedule: &gt;=90% of committed releases on time
Q1: Keep team sprint velocity stable and defect leakage &lt;=5%
Q1: Drive production stability: critical incidents resolved within SLA &gt;=95%</t>
        </is>
      </c>
      <c r="AO547" s="19"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AP547" s="19" t="n"/>
      <c r="AQ547" s="19" t="n"/>
    </row>
    <row r="548" ht="80" customHeight="1">
      <c r="A548" s="117" t="inlineStr">
        <is>
          <t>◂ Back</t>
        </is>
      </c>
      <c r="B548" s="17" t="inlineStr">
        <is>
          <t>Mapped</t>
        </is>
      </c>
      <c r="C548" s="59" t="inlineStr">
        <is>
          <t>iFile</t>
        </is>
      </c>
      <c r="D548" s="17" t="inlineStr">
        <is>
          <t>IRIS2293</t>
        </is>
      </c>
      <c r="E548" s="17" t="inlineStr">
        <is>
          <t>Chetan Yerpude</t>
        </is>
      </c>
      <c r="F548" s="17" t="inlineStr">
        <is>
          <t>Technology</t>
        </is>
      </c>
      <c r="G548" s="17" t="inlineStr">
        <is>
          <t>Software Engineer</t>
        </is>
      </c>
      <c r="H548" s="17" t="inlineStr">
        <is>
          <t>Employee</t>
        </is>
      </c>
      <c r="I548" s="17" t="inlineStr">
        <is>
          <t>Active</t>
        </is>
      </c>
      <c r="J548" s="118" t="n">
        <v>45481</v>
      </c>
      <c r="K548" s="17" t="inlineStr">
        <is>
          <t>Sagar Jadhav</t>
        </is>
      </c>
      <c r="L548" s="17" t="inlineStr">
        <is>
          <t>Work From Office - Turbhe</t>
        </is>
      </c>
      <c r="M548" s="67" t="inlineStr">
        <is>
          <t>4 years, 0 months, 0 days</t>
        </is>
      </c>
      <c r="N548" s="68" t="inlineStr">
        <is>
          <t>2 years, 1 months, 17 days</t>
        </is>
      </c>
      <c r="O548" s="68" t="inlineStr">
        <is>
          <t>5 years, 11 months, 12 days</t>
        </is>
      </c>
      <c r="P548" s="68" t="inlineStr">
        <is>
          <t>B.Tech + PG diploma in Advance Computing · CDAC</t>
        </is>
      </c>
      <c r="Q548" s="68" t="inlineStr">
        <is>
          <t>Java</t>
        </is>
      </c>
      <c r="R548" s="82" t="n">
        <v>20</v>
      </c>
      <c r="S548" s="83" t="n"/>
      <c r="T548" s="83" t="n"/>
      <c r="U548" s="83" t="n"/>
      <c r="V548" s="83" t="n"/>
      <c r="W548" s="83" t="n"/>
      <c r="X548" s="83" t="n"/>
      <c r="Y548" s="65" t="n">
        <v>3</v>
      </c>
      <c r="Z548" s="66" t="n">
        <v>3</v>
      </c>
      <c r="AA548" s="66" t="inlineStr">
        <is>
          <t>Medium</t>
        </is>
      </c>
      <c r="AB548" s="66" t="inlineStr">
        <is>
          <t>Core Contributor</t>
        </is>
      </c>
      <c r="AC548" s="66" t="inlineStr">
        <is>
          <t>No</t>
        </is>
      </c>
      <c r="AD548" s="66" t="inlineStr">
        <is>
          <t>No</t>
        </is>
      </c>
      <c r="AE548" s="66" t="inlineStr">
        <is>
          <t>Yes</t>
        </is>
      </c>
      <c r="AF548" s="66" t="n"/>
      <c r="AG548" s="119" t="n">
        <v>46113</v>
      </c>
      <c r="AH548" s="66" t="inlineStr">
        <is>
          <t>Software Engineer</t>
        </is>
      </c>
      <c r="AI548" s="66" t="inlineStr">
        <is>
          <t>No</t>
        </is>
      </c>
      <c r="AJ548" s="66" t="inlineStr">
        <is>
          <t>Reactive Programming/Spring AI/System Design &amp; Pattern</t>
        </is>
      </c>
      <c r="AK548" s="66" t="n"/>
      <c r="AL548" s="66" t="n"/>
      <c r="AM548"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48"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48" s="19"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AP548" s="19" t="n"/>
      <c r="AQ548" s="19" t="n"/>
    </row>
    <row r="549" ht="80" customHeight="1">
      <c r="A549" s="117" t="inlineStr">
        <is>
          <t>◂ Back</t>
        </is>
      </c>
      <c r="B549" s="17" t="inlineStr">
        <is>
          <t>Mapped</t>
        </is>
      </c>
      <c r="C549" s="59" t="inlineStr">
        <is>
          <t>iFile</t>
        </is>
      </c>
      <c r="D549" s="17" t="inlineStr">
        <is>
          <t>IRIS2221</t>
        </is>
      </c>
      <c r="E549" s="17" t="inlineStr">
        <is>
          <t>Rajshree Bhosale</t>
        </is>
      </c>
      <c r="F549" s="17" t="inlineStr">
        <is>
          <t>Technology</t>
        </is>
      </c>
      <c r="G549" s="17" t="inlineStr">
        <is>
          <t>Software Engineer</t>
        </is>
      </c>
      <c r="H549" s="17" t="inlineStr">
        <is>
          <t>Employee</t>
        </is>
      </c>
      <c r="I549" s="17" t="inlineStr">
        <is>
          <t>Active</t>
        </is>
      </c>
      <c r="J549" s="118" t="n">
        <v>45315</v>
      </c>
      <c r="K549" s="17" t="inlineStr">
        <is>
          <t>Sagar Jadhav</t>
        </is>
      </c>
      <c r="L549" s="17" t="inlineStr">
        <is>
          <t>Work From Office - Turbhe</t>
        </is>
      </c>
      <c r="M549" s="67" t="inlineStr">
        <is>
          <t>3 years, 6 months, 0 days</t>
        </is>
      </c>
      <c r="N549" s="68" t="inlineStr">
        <is>
          <t>2 years, 7 months, 1 days</t>
        </is>
      </c>
      <c r="O549" s="68" t="inlineStr">
        <is>
          <t>5 years, 10 months, 27 days</t>
        </is>
      </c>
      <c r="P549" s="68" t="inlineStr">
        <is>
          <t>MCA</t>
        </is>
      </c>
      <c r="Q549" s="68" t="inlineStr">
        <is>
          <t>Angular</t>
        </is>
      </c>
      <c r="R549" s="82" t="n">
        <v>20</v>
      </c>
      <c r="S549" s="83" t="n"/>
      <c r="T549" s="83" t="n"/>
      <c r="U549" s="83" t="n"/>
      <c r="V549" s="83" t="n"/>
      <c r="W549" s="83" t="n"/>
      <c r="X549" s="83" t="inlineStr">
        <is>
          <t>Complexity &amp; Expertise: A3: Decides project structure, builds UI and API integration; KRA: Angular 16-to-21 migration and lint/Sonar setup → moved up 0.5
Autonomy &amp; Decision: A3: Decides code and project structure and how to fix issues → moved up 0.5
Accountability &amp; Impact: A3: KRA: owns Payment Management module front end through QA, UAT and production → moved up 0.5
Leadership &amp; Strategy: A1: No guiding or leading described → matches the start</t>
        </is>
      </c>
      <c r="Y549" s="65" t="n">
        <v>4</v>
      </c>
      <c r="Z549" s="66" t="n">
        <v>4</v>
      </c>
      <c r="AA549" s="66" t="inlineStr">
        <is>
          <t>High</t>
        </is>
      </c>
      <c r="AB549" s="66" t="inlineStr">
        <is>
          <t>High Impact / Growth Talent</t>
        </is>
      </c>
      <c r="AC549" s="66" t="inlineStr">
        <is>
          <t>Yes</t>
        </is>
      </c>
      <c r="AD549" s="66" t="inlineStr">
        <is>
          <t>No</t>
        </is>
      </c>
      <c r="AE549" s="66" t="inlineStr">
        <is>
          <t>Yes</t>
        </is>
      </c>
      <c r="AF549" s="66" t="n"/>
      <c r="AG549" s="119" t="n">
        <v>46113</v>
      </c>
      <c r="AH549" s="66" t="inlineStr">
        <is>
          <t>Software Engineer</t>
        </is>
      </c>
      <c r="AI549" s="66" t="inlineStr">
        <is>
          <t>No</t>
        </is>
      </c>
      <c r="AJ549" s="66" t="inlineStr">
        <is>
          <t>Architecture &amp; Scalability</t>
        </is>
      </c>
      <c r="AK549" s="66" t="n"/>
      <c r="AL549" s="66" t="n"/>
      <c r="AM549"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AN549"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49" s="19"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AP549" s="19" t="n"/>
      <c r="AQ549" s="19" t="n"/>
    </row>
    <row r="550" ht="80" customHeight="1">
      <c r="A550" s="117" t="inlineStr">
        <is>
          <t>◂ Back</t>
        </is>
      </c>
      <c r="B550" s="17" t="inlineStr">
        <is>
          <t>Mapped</t>
        </is>
      </c>
      <c r="C550" s="59" t="inlineStr">
        <is>
          <t>iFile</t>
        </is>
      </c>
      <c r="D550" s="17" t="inlineStr">
        <is>
          <t>IRIS2321</t>
        </is>
      </c>
      <c r="E550" s="17" t="inlineStr">
        <is>
          <t>Chandani Gusain</t>
        </is>
      </c>
      <c r="F550" s="17" t="inlineStr">
        <is>
          <t>Technology</t>
        </is>
      </c>
      <c r="G550" s="17" t="inlineStr">
        <is>
          <t>Software Engineer</t>
        </is>
      </c>
      <c r="H550" s="17" t="inlineStr">
        <is>
          <t>Employee</t>
        </is>
      </c>
      <c r="I550" s="17" t="inlineStr">
        <is>
          <t>Active</t>
        </is>
      </c>
      <c r="J550" s="118" t="n">
        <v>45597</v>
      </c>
      <c r="K550" s="17" t="inlineStr">
        <is>
          <t>Sagar Jadhav</t>
        </is>
      </c>
      <c r="L550" s="17" t="inlineStr">
        <is>
          <t>Work From Office - Turbhe</t>
        </is>
      </c>
      <c r="M550" s="67" t="inlineStr">
        <is>
          <t>0 years, 0 months, 0 days</t>
        </is>
      </c>
      <c r="N550" s="68" t="inlineStr">
        <is>
          <t>1 years, 9 months, 24 days</t>
        </is>
      </c>
      <c r="O550" s="68" t="inlineStr">
        <is>
          <t>1 years, 7 months, 19 days</t>
        </is>
      </c>
      <c r="P550" s="68" t="inlineStr">
        <is>
          <t>B.SC</t>
        </is>
      </c>
      <c r="Q550" s="68" t="inlineStr">
        <is>
          <t>Angular</t>
        </is>
      </c>
      <c r="R550" s="82" t="n">
        <v>20</v>
      </c>
      <c r="S550" s="83" t="n"/>
      <c r="T550" s="83" t="n"/>
      <c r="U550" s="83" t="n"/>
      <c r="V550" s="83" t="n"/>
      <c r="W550" s="83" t="n"/>
      <c r="X550" s="83" t="inlineStr">
        <is>
          <t>Complexity &amp; Expertise: A2: Angular web modules, API integration, testing and debugging; KRA lists delivered modules → matches the start
Autonomy &amp; Decision: A2: Decides to optimise and refactor own code → matches the start
Accountability &amp; Impact: A2: Own UI features from requirement understanding to delivery → matches the start
Leadership &amp; Strategy: A1: No guidance of others described → matches the start</t>
        </is>
      </c>
      <c r="Y550" s="65" t="n">
        <v>3</v>
      </c>
      <c r="Z550" s="66" t="n">
        <v>3</v>
      </c>
      <c r="AA550" s="66" t="inlineStr">
        <is>
          <t>High</t>
        </is>
      </c>
      <c r="AB550" s="66" t="inlineStr">
        <is>
          <t>Trusted Professional</t>
        </is>
      </c>
      <c r="AC550" s="66" t="inlineStr">
        <is>
          <t>No</t>
        </is>
      </c>
      <c r="AD550" s="66" t="inlineStr">
        <is>
          <t>No</t>
        </is>
      </c>
      <c r="AE550" s="66" t="inlineStr">
        <is>
          <t>Yes</t>
        </is>
      </c>
      <c r="AF550" s="66" t="n"/>
      <c r="AG550" s="119" t="n">
        <v>46113</v>
      </c>
      <c r="AH550" s="66" t="inlineStr">
        <is>
          <t>Software Engineer</t>
        </is>
      </c>
      <c r="AI550" s="66" t="inlineStr">
        <is>
          <t>No</t>
        </is>
      </c>
      <c r="AJ550" s="66" t="inlineStr">
        <is>
          <t>Architecture &amp; Scalability</t>
        </is>
      </c>
      <c r="AK550" s="66" t="n"/>
      <c r="AL550" s="66" t="n"/>
      <c r="AM550"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550"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0" s="19"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AP550" s="19" t="n"/>
      <c r="AQ550" s="19" t="n"/>
    </row>
    <row r="551" ht="80" customHeight="1">
      <c r="A551" s="117" t="inlineStr">
        <is>
          <t>◂ Back</t>
        </is>
      </c>
      <c r="B551" s="17" t="inlineStr">
        <is>
          <t>Mapped</t>
        </is>
      </c>
      <c r="C551" s="59" t="inlineStr">
        <is>
          <t>iFile</t>
        </is>
      </c>
      <c r="D551" s="17" t="inlineStr">
        <is>
          <t>IRIS2320</t>
        </is>
      </c>
      <c r="E551" s="17" t="inlineStr">
        <is>
          <t>Faisal Pathan</t>
        </is>
      </c>
      <c r="F551" s="17" t="inlineStr">
        <is>
          <t>Technology</t>
        </is>
      </c>
      <c r="G551" s="17" t="inlineStr">
        <is>
          <t>Software Engineer</t>
        </is>
      </c>
      <c r="H551" s="17" t="inlineStr">
        <is>
          <t>Employee</t>
        </is>
      </c>
      <c r="I551" s="17" t="inlineStr">
        <is>
          <t>Active</t>
        </is>
      </c>
      <c r="J551" s="118" t="n">
        <v>45597</v>
      </c>
      <c r="K551" s="17" t="inlineStr">
        <is>
          <t>Sagar Jadhav</t>
        </is>
      </c>
      <c r="L551" s="17" t="inlineStr">
        <is>
          <t>Work From Office - Turbhe</t>
        </is>
      </c>
      <c r="M551" s="67" t="inlineStr">
        <is>
          <t>0 years, 0 months, 0 days</t>
        </is>
      </c>
      <c r="N551" s="68" t="inlineStr">
        <is>
          <t>1 years, 9 months, 24 days</t>
        </is>
      </c>
      <c r="O551" s="68" t="inlineStr">
        <is>
          <t>1 years, 7 months, 19 days</t>
        </is>
      </c>
      <c r="P551" s="68" t="inlineStr">
        <is>
          <t>B.SC</t>
        </is>
      </c>
      <c r="Q551" s="68" t="inlineStr">
        <is>
          <t>Angular</t>
        </is>
      </c>
      <c r="R551" s="82" t="n">
        <v>20</v>
      </c>
      <c r="S551" s="83" t="n"/>
      <c r="T551" s="83" t="n"/>
      <c r="U551" s="83" t="n"/>
      <c r="V551" s="83" t="n"/>
      <c r="W551" s="83" t="n"/>
      <c r="X551" s="83" t="n"/>
      <c r="Y551" s="65" t="n">
        <v>4</v>
      </c>
      <c r="Z551" s="66" t="n">
        <v>4</v>
      </c>
      <c r="AA551" s="66" t="inlineStr">
        <is>
          <t>High</t>
        </is>
      </c>
      <c r="AB551" s="66" t="inlineStr">
        <is>
          <t>High Impact / Growth Talent</t>
        </is>
      </c>
      <c r="AC551" s="66" t="inlineStr">
        <is>
          <t>Yes</t>
        </is>
      </c>
      <c r="AD551" s="66" t="inlineStr">
        <is>
          <t>No</t>
        </is>
      </c>
      <c r="AE551" s="66" t="inlineStr">
        <is>
          <t>Yes</t>
        </is>
      </c>
      <c r="AF551" s="66" t="n"/>
      <c r="AG551" s="119" t="n">
        <v>46113</v>
      </c>
      <c r="AH551" s="66" t="inlineStr">
        <is>
          <t>Software Engineer</t>
        </is>
      </c>
      <c r="AI551" s="66" t="inlineStr">
        <is>
          <t>No</t>
        </is>
      </c>
      <c r="AJ551" s="66" t="inlineStr">
        <is>
          <t>Architecture &amp; Scalability</t>
        </is>
      </c>
      <c r="AK551" s="66" t="n"/>
      <c r="AL551" s="66" t="n"/>
      <c r="AM551"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AN551"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1" s="19"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AP551" s="19" t="n"/>
      <c r="AQ551" s="19" t="n"/>
    </row>
    <row r="552" ht="80" customHeight="1">
      <c r="A552" s="117" t="inlineStr">
        <is>
          <t>◂ Back</t>
        </is>
      </c>
      <c r="B552" s="17" t="inlineStr">
        <is>
          <t>Mapped</t>
        </is>
      </c>
      <c r="C552" s="59" t="inlineStr">
        <is>
          <t>iFile</t>
        </is>
      </c>
      <c r="D552" s="17" t="inlineStr">
        <is>
          <t>IRIS2322</t>
        </is>
      </c>
      <c r="E552" s="17" t="inlineStr">
        <is>
          <t>Lalita Dixit</t>
        </is>
      </c>
      <c r="F552" s="17" t="inlineStr">
        <is>
          <t>Technology</t>
        </is>
      </c>
      <c r="G552" s="17" t="inlineStr">
        <is>
          <t>Software Engineer</t>
        </is>
      </c>
      <c r="H552" s="17" t="inlineStr">
        <is>
          <t>Employee</t>
        </is>
      </c>
      <c r="I552" s="17" t="inlineStr">
        <is>
          <t>Active</t>
        </is>
      </c>
      <c r="J552" s="118" t="n">
        <v>45597</v>
      </c>
      <c r="K552" s="17" t="inlineStr">
        <is>
          <t>Sagar Jadhav</t>
        </is>
      </c>
      <c r="L552" s="17" t="inlineStr">
        <is>
          <t>Work From Office - Turbhe</t>
        </is>
      </c>
      <c r="M552" s="67" t="inlineStr">
        <is>
          <t>0 years, 0 months, 0 days</t>
        </is>
      </c>
      <c r="N552" s="68" t="inlineStr">
        <is>
          <t>1 years, 9 months, 24 days</t>
        </is>
      </c>
      <c r="O552" s="68" t="inlineStr">
        <is>
          <t>1 years, 7 months, 19 days</t>
        </is>
      </c>
      <c r="P552" s="68" t="inlineStr">
        <is>
          <t>B.SC</t>
        </is>
      </c>
      <c r="Q552" s="68" t="inlineStr">
        <is>
          <t>Angular</t>
        </is>
      </c>
      <c r="R552" s="82" t="n">
        <v>20</v>
      </c>
      <c r="S552" s="83" t="n"/>
      <c r="T552" s="83" t="n"/>
      <c r="U552" s="83" t="n"/>
      <c r="V552" s="83" t="n"/>
      <c r="W552" s="83" t="n"/>
      <c r="X552" s="83" t="n"/>
      <c r="Y552" s="65" t="n">
        <v>3</v>
      </c>
      <c r="Z552" s="66" t="n">
        <v>3</v>
      </c>
      <c r="AA552" s="66" t="inlineStr">
        <is>
          <t>Medium</t>
        </is>
      </c>
      <c r="AB552" s="66" t="inlineStr">
        <is>
          <t>Reliable Specialist</t>
        </is>
      </c>
      <c r="AC552" s="66" t="inlineStr">
        <is>
          <t>No</t>
        </is>
      </c>
      <c r="AD552" s="66" t="inlineStr">
        <is>
          <t>No</t>
        </is>
      </c>
      <c r="AE552" s="66" t="inlineStr">
        <is>
          <t>Yes</t>
        </is>
      </c>
      <c r="AF552" s="66" t="n"/>
      <c r="AG552" s="119" t="n">
        <v>46113</v>
      </c>
      <c r="AH552" s="66" t="inlineStr">
        <is>
          <t>Software Engineer</t>
        </is>
      </c>
      <c r="AI552" s="66" t="inlineStr">
        <is>
          <t>No</t>
        </is>
      </c>
      <c r="AJ552" s="66" t="n"/>
      <c r="AK552" s="66" t="n"/>
      <c r="AL552" s="66" t="n"/>
      <c r="AM552"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552"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2" s="19"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AP552" s="19" t="n"/>
      <c r="AQ552" s="19" t="n"/>
    </row>
    <row r="553" ht="80" customHeight="1">
      <c r="A553" s="117" t="inlineStr">
        <is>
          <t>◂ Back</t>
        </is>
      </c>
      <c r="B553" s="17" t="inlineStr">
        <is>
          <t>Mapped</t>
        </is>
      </c>
      <c r="C553" s="59" t="inlineStr">
        <is>
          <t>iFile</t>
        </is>
      </c>
      <c r="D553" s="17" t="inlineStr">
        <is>
          <t>IRIS1640</t>
        </is>
      </c>
      <c r="E553" s="17" t="inlineStr">
        <is>
          <t>Vivek Shinde</t>
        </is>
      </c>
      <c r="F553" s="17" t="inlineStr">
        <is>
          <t>Technology</t>
        </is>
      </c>
      <c r="G553" s="17" t="inlineStr">
        <is>
          <t>Senior Software Engineer</t>
        </is>
      </c>
      <c r="H553" s="17" t="inlineStr">
        <is>
          <t>Employee</t>
        </is>
      </c>
      <c r="I553" s="17" t="inlineStr">
        <is>
          <t>Active</t>
        </is>
      </c>
      <c r="J553" s="118" t="n">
        <v>42863</v>
      </c>
      <c r="K553" s="17" t="inlineStr">
        <is>
          <t>Suman Kumar</t>
        </is>
      </c>
      <c r="L553" s="17" t="inlineStr">
        <is>
          <t>Work From Office - Turbhe</t>
        </is>
      </c>
      <c r="M553" s="67" t="inlineStr">
        <is>
          <t>0 years, 0 months, 0 days</t>
        </is>
      </c>
      <c r="N553" s="68" t="inlineStr">
        <is>
          <t>9 years, 3 months, 17 days</t>
        </is>
      </c>
      <c r="O553" s="68" t="inlineStr">
        <is>
          <t>9 years, 1 months, 12 days</t>
        </is>
      </c>
      <c r="P553" s="68" t="inlineStr">
        <is>
          <t>MMS</t>
        </is>
      </c>
      <c r="Q553" s="68" t="inlineStr">
        <is>
          <t>Java</t>
        </is>
      </c>
      <c r="R553" s="82" t="n">
        <v>20</v>
      </c>
      <c r="S553" s="83" t="n"/>
      <c r="T553" s="83" t="n"/>
      <c r="U553" s="83" t="n"/>
      <c r="V553" s="83" t="n"/>
      <c r="W553" s="83" t="n"/>
      <c r="X553" s="83" t="inlineStr">
        <is>
          <t>Complexity &amp; Expertise: B1: Backend development plus effort estimation, sprint planning and managing the full release lifecycle → moved up 0.5
Autonomy &amp; Decision: B1: Plans sprints and the release for the team; cites technical analysis as own decision → moved up 0.5
Accountability &amp; Impact: B1: Feature delivery in planned sprints and release to production; has 3 reports → matches the start
Leadership &amp; Strategy: B1: Describes 'development and leading' with code reviews; KRA includes assigning tasks; 3 reports → matches the start</t>
        </is>
      </c>
      <c r="Y553" s="65" t="n">
        <v>3</v>
      </c>
      <c r="Z553" s="66" t="n">
        <v>3</v>
      </c>
      <c r="AA553" s="66" t="inlineStr">
        <is>
          <t>Low</t>
        </is>
      </c>
      <c r="AB553" s="66" t="inlineStr">
        <is>
          <t>Reliable Specialist</t>
        </is>
      </c>
      <c r="AC553" s="66" t="inlineStr">
        <is>
          <t>No</t>
        </is>
      </c>
      <c r="AD553" s="66" t="inlineStr">
        <is>
          <t>No</t>
        </is>
      </c>
      <c r="AE553" s="66" t="inlineStr">
        <is>
          <t>Yes</t>
        </is>
      </c>
      <c r="AF553" s="66" t="n"/>
      <c r="AG553" s="119" t="n">
        <v>46113</v>
      </c>
      <c r="AH553" s="66" t="inlineStr">
        <is>
          <t>Senior Software Engineer</t>
        </is>
      </c>
      <c r="AI553" s="66" t="inlineStr">
        <is>
          <t>No</t>
        </is>
      </c>
      <c r="AJ553" s="66" t="inlineStr">
        <is>
          <t>Spring AI/System Design &amp; Pattern</t>
        </is>
      </c>
      <c r="AK553" s="66" t="n"/>
      <c r="AL553" s="66" t="n"/>
      <c r="AM553" s="18"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AN553" s="19" t="inlineStr">
        <is>
          <t>Q1: Deliver team release roadmap on schedule: &gt;=90% of committed releases on time
Q1: Keep team sprint velocity stable and defect leakage &lt;=5%
Q1: Drive production stability: critical incidents resolved within SLA &gt;=95%</t>
        </is>
      </c>
      <c r="AO553" s="19"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AP553" s="19" t="n"/>
      <c r="AQ553" s="19" t="n"/>
    </row>
    <row r="554" ht="80" customHeight="1">
      <c r="A554" s="117" t="inlineStr">
        <is>
          <t>◂ Back</t>
        </is>
      </c>
      <c r="B554" s="17" t="inlineStr">
        <is>
          <t>Mapped</t>
        </is>
      </c>
      <c r="C554" s="59" t="inlineStr">
        <is>
          <t>iFile</t>
        </is>
      </c>
      <c r="D554" s="17" t="inlineStr">
        <is>
          <t>IRIS2194</t>
        </is>
      </c>
      <c r="E554" s="17" t="inlineStr">
        <is>
          <t>Sahil Chavan</t>
        </is>
      </c>
      <c r="F554" s="17" t="inlineStr">
        <is>
          <t>Technology</t>
        </is>
      </c>
      <c r="G554" s="17" t="inlineStr">
        <is>
          <t>Software Engineer</t>
        </is>
      </c>
      <c r="H554" s="17" t="inlineStr">
        <is>
          <t>Employee</t>
        </is>
      </c>
      <c r="I554" s="17" t="inlineStr">
        <is>
          <t>Active</t>
        </is>
      </c>
      <c r="J554" s="118" t="n">
        <v>45204</v>
      </c>
      <c r="K554" s="17" t="inlineStr">
        <is>
          <t>Vivek Shinde</t>
        </is>
      </c>
      <c r="L554" s="17" t="inlineStr">
        <is>
          <t>Work From Office - Turbhe</t>
        </is>
      </c>
      <c r="M554" s="67" t="inlineStr">
        <is>
          <t>2 years, 2 months, 0 days</t>
        </is>
      </c>
      <c r="N554" s="68" t="inlineStr">
        <is>
          <t>2 years, 10 months, 20 days</t>
        </is>
      </c>
      <c r="O554" s="68" t="inlineStr">
        <is>
          <t>4 years, 10 months, 15 days</t>
        </is>
      </c>
      <c r="P554" s="68" t="inlineStr">
        <is>
          <t>B.E</t>
        </is>
      </c>
      <c r="Q554" s="68" t="inlineStr">
        <is>
          <t>Java</t>
        </is>
      </c>
      <c r="R554" s="82" t="n">
        <v>19</v>
      </c>
      <c r="S554" s="83" t="n"/>
      <c r="T554" s="83" t="n"/>
      <c r="U554" s="83" t="n"/>
      <c r="V554" s="83" t="n"/>
      <c r="W554" s="83" t="n"/>
      <c r="X554" s="83" t="inlineStr">
        <is>
          <t>Complexity &amp; Expertise: A3: KRA: built and deployed reminder, external-user email and late-approval modules; researched restart-free properties refresh → moved up 0.5
Autonomy &amp; Decision: A2: Decides the code approach → matches the start
Accountability &amp; Impact: A3: KRA: features deployed to production for the client; accountable for understanding client requirements → moved up 0.5
Leadership &amp; Strategy: A1: No guiding or leading described → matches the start</t>
        </is>
      </c>
      <c r="Y554" s="65" t="n">
        <v>3</v>
      </c>
      <c r="Z554" s="66" t="n">
        <v>3</v>
      </c>
      <c r="AA554" s="66" t="inlineStr">
        <is>
          <t>Medium</t>
        </is>
      </c>
      <c r="AB554" s="66" t="inlineStr">
        <is>
          <t>Core Contributor</t>
        </is>
      </c>
      <c r="AC554" s="66" t="inlineStr">
        <is>
          <t>No</t>
        </is>
      </c>
      <c r="AD554" s="66" t="inlineStr">
        <is>
          <t>No</t>
        </is>
      </c>
      <c r="AE554" s="66" t="inlineStr">
        <is>
          <t>Yes</t>
        </is>
      </c>
      <c r="AF554" s="66" t="n"/>
      <c r="AG554" s="119" t="n">
        <v>46113</v>
      </c>
      <c r="AH554" s="66" t="inlineStr">
        <is>
          <t>Software Engineer</t>
        </is>
      </c>
      <c r="AI554" s="66" t="inlineStr">
        <is>
          <t>No</t>
        </is>
      </c>
      <c r="AJ554" s="66" t="inlineStr">
        <is>
          <t>Reactive Programming/Spring AI/System Design &amp; Pattern</t>
        </is>
      </c>
      <c r="AK554" s="66" t="n"/>
      <c r="AL554" s="66" t="n"/>
      <c r="AM554"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54"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4" s="19"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AP554" s="19" t="n"/>
      <c r="AQ554" s="19" t="n"/>
    </row>
    <row r="555" ht="80" customHeight="1">
      <c r="A555" s="117" t="inlineStr">
        <is>
          <t>◂ Back</t>
        </is>
      </c>
      <c r="B555" s="17" t="inlineStr">
        <is>
          <t>Mapped</t>
        </is>
      </c>
      <c r="C555" s="59" t="inlineStr">
        <is>
          <t>iFile</t>
        </is>
      </c>
      <c r="D555" s="17" t="inlineStr">
        <is>
          <t>IRIS2396</t>
        </is>
      </c>
      <c r="E555" s="17" t="inlineStr">
        <is>
          <t>Chirag Suryawanshi</t>
        </is>
      </c>
      <c r="F555" s="17" t="inlineStr">
        <is>
          <t>Technology</t>
        </is>
      </c>
      <c r="G555" s="17" t="inlineStr">
        <is>
          <t>Trainee Software Engineer</t>
        </is>
      </c>
      <c r="H555" s="17" t="inlineStr">
        <is>
          <t>Employee</t>
        </is>
      </c>
      <c r="I555" s="17" t="inlineStr">
        <is>
          <t>Active</t>
        </is>
      </c>
      <c r="J555" s="118" t="n">
        <v>45839</v>
      </c>
      <c r="K555" s="17" t="inlineStr">
        <is>
          <t>Vivek Shinde</t>
        </is>
      </c>
      <c r="L555" s="17" t="inlineStr">
        <is>
          <t>Work From Office - Turbhe</t>
        </is>
      </c>
      <c r="M555" s="67" t="inlineStr">
        <is>
          <t>0 years, 0 months, 0 days</t>
        </is>
      </c>
      <c r="N555" s="68" t="inlineStr">
        <is>
          <t>1 years, 1 months, 24 days</t>
        </is>
      </c>
      <c r="O555" s="68" t="inlineStr">
        <is>
          <t>0 years, 11 months, 19 days</t>
        </is>
      </c>
      <c r="P555" s="68" t="inlineStr">
        <is>
          <t>B.Tech</t>
        </is>
      </c>
      <c r="Q555" s="68" t="inlineStr">
        <is>
          <t>Java</t>
        </is>
      </c>
      <c r="R555" s="82" t="n">
        <v>18</v>
      </c>
      <c r="S555" s="83" t="n"/>
      <c r="T555" s="83" t="n"/>
      <c r="U555" s="83" t="n"/>
      <c r="V555" s="83" t="n"/>
      <c r="W555" s="83" t="n"/>
      <c r="X555" s="83" t="n"/>
      <c r="Y555" s="65" t="n">
        <v>4</v>
      </c>
      <c r="Z555" s="66" t="n">
        <v>4</v>
      </c>
      <c r="AA555" s="66" t="inlineStr">
        <is>
          <t>High</t>
        </is>
      </c>
      <c r="AB555" s="66" t="inlineStr">
        <is>
          <t>High Impact / Growth Talent</t>
        </is>
      </c>
      <c r="AC555" s="66" t="inlineStr">
        <is>
          <t>No</t>
        </is>
      </c>
      <c r="AD555" s="66" t="inlineStr">
        <is>
          <t>No</t>
        </is>
      </c>
      <c r="AE555" s="66" t="inlineStr">
        <is>
          <t>Yes</t>
        </is>
      </c>
      <c r="AF555" s="66" t="n"/>
      <c r="AG555" s="119" t="n">
        <v>46113</v>
      </c>
      <c r="AH555" s="66" t="inlineStr">
        <is>
          <t>Trainee Software Engineer</t>
        </is>
      </c>
      <c r="AI555" s="66" t="inlineStr">
        <is>
          <t>No</t>
        </is>
      </c>
      <c r="AJ555" s="66" t="inlineStr">
        <is>
          <t>Reactive Programming/Spring AI/System Design &amp; Pattern</t>
        </is>
      </c>
      <c r="AK555" s="66" t="n"/>
      <c r="AL555" s="66" t="n"/>
      <c r="AM555"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55"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5" s="19"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AP555" s="19" t="n"/>
      <c r="AQ555" s="19" t="n"/>
    </row>
    <row r="556" ht="80" customHeight="1">
      <c r="A556" s="117" t="inlineStr">
        <is>
          <t>◂ Back</t>
        </is>
      </c>
      <c r="B556" s="17" t="inlineStr">
        <is>
          <t>Mapped</t>
        </is>
      </c>
      <c r="C556" s="59" t="inlineStr">
        <is>
          <t>iFile</t>
        </is>
      </c>
      <c r="D556" s="17" t="inlineStr">
        <is>
          <t>IRIS2255</t>
        </is>
      </c>
      <c r="E556" s="17" t="inlineStr">
        <is>
          <t>Tanay Hisariya</t>
        </is>
      </c>
      <c r="F556" s="17" t="inlineStr">
        <is>
          <t>Technology</t>
        </is>
      </c>
      <c r="G556" s="17" t="inlineStr">
        <is>
          <t>Trainee Software Engineer</t>
        </is>
      </c>
      <c r="H556" s="17" t="inlineStr">
        <is>
          <t>Employee</t>
        </is>
      </c>
      <c r="I556" s="17" t="inlineStr">
        <is>
          <t>Active</t>
        </is>
      </c>
      <c r="J556" s="118" t="n">
        <v>45446</v>
      </c>
      <c r="K556" s="17" t="inlineStr">
        <is>
          <t>Vivek Shinde</t>
        </is>
      </c>
      <c r="L556" s="17" t="inlineStr">
        <is>
          <t>Work From Office - Turbhe</t>
        </is>
      </c>
      <c r="M556" s="67" t="inlineStr">
        <is>
          <t>0 years, 0 months, 0 days</t>
        </is>
      </c>
      <c r="N556" s="68" t="inlineStr">
        <is>
          <t>2 years, 2 months, 22 days</t>
        </is>
      </c>
      <c r="O556" s="68" t="inlineStr">
        <is>
          <t>2 years, 0 months, 17 days</t>
        </is>
      </c>
      <c r="P556" s="68" t="inlineStr">
        <is>
          <t>B.E</t>
        </is>
      </c>
      <c r="Q556" s="68" t="inlineStr">
        <is>
          <t>Java + Angular</t>
        </is>
      </c>
      <c r="R556" s="82" t="n">
        <v>20</v>
      </c>
      <c r="S556" s="83" t="n"/>
      <c r="T556" s="83" t="n"/>
      <c r="U556" s="83" t="n"/>
      <c r="V556" s="83" t="n"/>
      <c r="W556" s="83" t="n"/>
      <c r="X556" s="83" t="inlineStr">
        <is>
          <t>Complexity &amp; Expertise: A2: Creates backend APIs/services in Java Spring Boot; coding, unit testing, deployment → moved up 0.5
Autonomy &amp; Decision: A2: Decides basic code architecture only → moved up 0.5
Accountability &amp; Impact: A2: Development, unit testing and proper working of own functionality → moved up 0.5
Leadership &amp; Strategy: A1: None described → matches the start</t>
        </is>
      </c>
      <c r="Y556" s="65" t="n">
        <v>4</v>
      </c>
      <c r="Z556" s="66" t="n">
        <v>4</v>
      </c>
      <c r="AA556" s="66" t="inlineStr">
        <is>
          <t>High</t>
        </is>
      </c>
      <c r="AB556" s="66" t="inlineStr">
        <is>
          <t>High Impact / Growth Talent</t>
        </is>
      </c>
      <c r="AC556" s="66" t="inlineStr">
        <is>
          <t>No</t>
        </is>
      </c>
      <c r="AD556" s="66" t="inlineStr">
        <is>
          <t>No</t>
        </is>
      </c>
      <c r="AE556" s="66" t="inlineStr">
        <is>
          <t>Yes</t>
        </is>
      </c>
      <c r="AF556" s="66" t="n"/>
      <c r="AG556" s="119" t="n">
        <v>46113</v>
      </c>
      <c r="AH556" s="66" t="inlineStr">
        <is>
          <t>Trainee Software Engineer</t>
        </is>
      </c>
      <c r="AI556" s="66" t="inlineStr">
        <is>
          <t>No</t>
        </is>
      </c>
      <c r="AJ556" s="66" t="inlineStr">
        <is>
          <t>Reactive Programming/Spring AI/System Design &amp; Pattern</t>
        </is>
      </c>
      <c r="AK556" s="66" t="n"/>
      <c r="AL556" s="66" t="n"/>
      <c r="AM556"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56"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6" s="19"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AP556" s="19" t="n"/>
      <c r="AQ556" s="19" t="n"/>
    </row>
    <row r="557" ht="80" customHeight="1">
      <c r="A557" s="117" t="inlineStr">
        <is>
          <t>◂ Back</t>
        </is>
      </c>
      <c r="B557" s="17" t="inlineStr">
        <is>
          <t>Mapped</t>
        </is>
      </c>
      <c r="C557" s="59" t="inlineStr">
        <is>
          <t>iFile</t>
        </is>
      </c>
      <c r="D557" s="17" t="inlineStr">
        <is>
          <t>IRIS2132</t>
        </is>
      </c>
      <c r="E557" s="17" t="inlineStr">
        <is>
          <t>Shubham Mhadgut</t>
        </is>
      </c>
      <c r="F557" s="17" t="inlineStr">
        <is>
          <t>Technology</t>
        </is>
      </c>
      <c r="G557" s="17" t="inlineStr">
        <is>
          <t>Software Engineer</t>
        </is>
      </c>
      <c r="H557" s="17" t="inlineStr">
        <is>
          <t>Employee</t>
        </is>
      </c>
      <c r="I557" s="17" t="inlineStr">
        <is>
          <t>Active</t>
        </is>
      </c>
      <c r="J557" s="118" t="n">
        <v>45064</v>
      </c>
      <c r="K557" s="17" t="inlineStr">
        <is>
          <t>Suman Kumar</t>
        </is>
      </c>
      <c r="L557" s="17" t="inlineStr">
        <is>
          <t>Work From Office - Turbhe</t>
        </is>
      </c>
      <c r="M557" s="67" t="inlineStr">
        <is>
          <t>2 years, 10 months, 10 days</t>
        </is>
      </c>
      <c r="N557" s="68" t="inlineStr">
        <is>
          <t>3 years, 3 months, 7 days</t>
        </is>
      </c>
      <c r="O557" s="68" t="inlineStr">
        <is>
          <t>5 years, 11 months, 12 days</t>
        </is>
      </c>
      <c r="P557" s="68" t="inlineStr">
        <is>
          <t>B.Tech</t>
        </is>
      </c>
      <c r="Q557" s="68" t="inlineStr">
        <is>
          <t>Java</t>
        </is>
      </c>
      <c r="R557" s="82" t="n">
        <v>20</v>
      </c>
      <c r="S557" s="83" t="n"/>
      <c r="T557" s="83" t="n"/>
      <c r="U557" s="83" t="n"/>
      <c r="V557" s="83" t="n"/>
      <c r="W557" s="83" t="n"/>
      <c r="X557" s="83" t="inlineStr">
        <is>
          <t>Complexity &amp; Expertise: A3: Owns Java backend components for bespoke SARB app; KRA: sets code standards and reviews all modules → moved up 0.5
Autonomy &amp; Decision: A3: Makes implementation and component-structure decisions in own areas; aligns on architecture and scope → moved up 0.5
Accountability &amp; Impact: A3: Owns backend features end to end; KRA: CSV validation module production support → moved up 0.5
Leadership &amp; Strategy: A3: Supports colleagues on backend and UI; KRA: knowledge transfer and reviewing modules against standards → moved up 1</t>
        </is>
      </c>
      <c r="Y557" s="65" t="n">
        <v>4</v>
      </c>
      <c r="Z557" s="66" t="n">
        <v>4</v>
      </c>
      <c r="AA557" s="66" t="inlineStr">
        <is>
          <t>High</t>
        </is>
      </c>
      <c r="AB557" s="66" t="inlineStr">
        <is>
          <t>Emerging Talent</t>
        </is>
      </c>
      <c r="AC557" s="66" t="inlineStr">
        <is>
          <t>No</t>
        </is>
      </c>
      <c r="AD557" s="66" t="inlineStr">
        <is>
          <t>No</t>
        </is>
      </c>
      <c r="AE557" s="66" t="inlineStr">
        <is>
          <t>Yes</t>
        </is>
      </c>
      <c r="AF557" s="66" t="n"/>
      <c r="AG557" s="119" t="n">
        <v>46113</v>
      </c>
      <c r="AH557" s="66" t="inlineStr">
        <is>
          <t>Software Engineer</t>
        </is>
      </c>
      <c r="AI557" s="66" t="inlineStr">
        <is>
          <t>No</t>
        </is>
      </c>
      <c r="AJ557" s="66" t="inlineStr">
        <is>
          <t>Architecture &amp; Scalability/Spring AI/System Design &amp; Pattern</t>
        </is>
      </c>
      <c r="AK557" s="66" t="n"/>
      <c r="AL557" s="66" t="n"/>
      <c r="AM55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AN55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7" s="19"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AP557" s="19" t="n"/>
      <c r="AQ557" s="19" t="n"/>
    </row>
    <row r="558" ht="80" customHeight="1">
      <c r="A558" s="117" t="inlineStr">
        <is>
          <t>◂ Back</t>
        </is>
      </c>
      <c r="B558" s="17" t="inlineStr">
        <is>
          <t>Mapped</t>
        </is>
      </c>
      <c r="C558" s="59" t="inlineStr">
        <is>
          <t>iFile</t>
        </is>
      </c>
      <c r="D558" s="17" t="inlineStr">
        <is>
          <t>IRIS2295</t>
        </is>
      </c>
      <c r="E558" s="17" t="inlineStr">
        <is>
          <t>Sourav Moharana</t>
        </is>
      </c>
      <c r="F558" s="17" t="inlineStr">
        <is>
          <t>Technology</t>
        </is>
      </c>
      <c r="G558" s="17" t="inlineStr">
        <is>
          <t>Software Engineer</t>
        </is>
      </c>
      <c r="H558" s="17" t="inlineStr">
        <is>
          <t>Employee</t>
        </is>
      </c>
      <c r="I558" s="17" t="inlineStr">
        <is>
          <t>Active</t>
        </is>
      </c>
      <c r="J558" s="118" t="n">
        <v>45491</v>
      </c>
      <c r="K558" s="17" t="inlineStr">
        <is>
          <t>Suman Kumar</t>
        </is>
      </c>
      <c r="L558" s="17" t="inlineStr">
        <is>
          <t>Work From Office - Turbhe</t>
        </is>
      </c>
      <c r="M558" s="67" t="inlineStr">
        <is>
          <t>3 years, 0 months, 0 days</t>
        </is>
      </c>
      <c r="N558" s="68" t="inlineStr">
        <is>
          <t>2 years, 1 months, 7 days</t>
        </is>
      </c>
      <c r="O558" s="68" t="inlineStr">
        <is>
          <t>4 years, 11 months, 2 days</t>
        </is>
      </c>
      <c r="P558" s="68" t="inlineStr">
        <is>
          <t>B.Tech</t>
        </is>
      </c>
      <c r="Q558" s="68" t="inlineStr">
        <is>
          <t>Java</t>
        </is>
      </c>
      <c r="R558" s="82" t="n">
        <v>20</v>
      </c>
      <c r="S558" s="83" t="n"/>
      <c r="T558" s="83" t="n"/>
      <c r="U558" s="83" t="n"/>
      <c r="V558" s="83" t="n"/>
      <c r="W558" s="83" t="n"/>
      <c r="X558" s="83" t="n"/>
      <c r="Y558" s="65" t="n">
        <v>4</v>
      </c>
      <c r="Z558" s="66" t="n">
        <v>4</v>
      </c>
      <c r="AA558" s="66" t="inlineStr">
        <is>
          <t>High</t>
        </is>
      </c>
      <c r="AB558" s="66" t="inlineStr">
        <is>
          <t>Trusted Professional</t>
        </is>
      </c>
      <c r="AC558" s="66" t="inlineStr">
        <is>
          <t>No</t>
        </is>
      </c>
      <c r="AD558" s="66" t="inlineStr">
        <is>
          <t>No</t>
        </is>
      </c>
      <c r="AE558" s="66" t="inlineStr">
        <is>
          <t>Yes</t>
        </is>
      </c>
      <c r="AF558" s="66" t="n"/>
      <c r="AG558" s="119" t="n">
        <v>46113</v>
      </c>
      <c r="AH558" s="66" t="inlineStr">
        <is>
          <t>Software Engineer</t>
        </is>
      </c>
      <c r="AI558" s="66" t="inlineStr">
        <is>
          <t>No</t>
        </is>
      </c>
      <c r="AJ558" s="66" t="inlineStr">
        <is>
          <t>Reactive Programming/Spring AI/System Design &amp; Pattern</t>
        </is>
      </c>
      <c r="AK558" s="66" t="n"/>
      <c r="AL558" s="66" t="n"/>
      <c r="AM558"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58"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58" s="19"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AP558" s="19" t="n"/>
      <c r="AQ558" s="19" t="n"/>
    </row>
    <row r="559" ht="80" customHeight="1">
      <c r="A559" s="117" t="inlineStr">
        <is>
          <t>◂ Back</t>
        </is>
      </c>
      <c r="B559" s="17" t="inlineStr">
        <is>
          <t>Mapped</t>
        </is>
      </c>
      <c r="C559" s="59" t="inlineStr">
        <is>
          <t>Corporate</t>
        </is>
      </c>
      <c r="D559" s="17" t="inlineStr">
        <is>
          <t>IRIS2103</t>
        </is>
      </c>
      <c r="E559" s="17" t="inlineStr">
        <is>
          <t>Mahesh Tilave</t>
        </is>
      </c>
      <c r="F559" s="17" t="inlineStr">
        <is>
          <t>IT &amp; Infrastructure</t>
        </is>
      </c>
      <c r="G559" s="17" t="inlineStr">
        <is>
          <t>Team Lead – IT Infrastructure</t>
        </is>
      </c>
      <c r="H559" s="17" t="inlineStr">
        <is>
          <t>Employee</t>
        </is>
      </c>
      <c r="I559" s="17" t="inlineStr">
        <is>
          <t>Active</t>
        </is>
      </c>
      <c r="J559" s="118" t="n">
        <v>44981</v>
      </c>
      <c r="K559" s="17" t="inlineStr">
        <is>
          <t>P K X Thomas</t>
        </is>
      </c>
      <c r="L559" s="17" t="n"/>
      <c r="M559" s="67" t="inlineStr">
        <is>
          <t>17 years, 0 months, 0 days</t>
        </is>
      </c>
      <c r="N559" s="68" t="inlineStr">
        <is>
          <t>3 years, 6 months, 1 days</t>
        </is>
      </c>
      <c r="O559" s="68" t="n"/>
      <c r="P559" s="68" t="inlineStr">
        <is>
          <t>BA</t>
        </is>
      </c>
      <c r="Q559" s="68" t="inlineStr">
        <is>
          <t>Infra</t>
        </is>
      </c>
      <c r="R559" s="82" t="n">
        <v>20</v>
      </c>
      <c r="S559" s="83" t="n"/>
      <c r="T559" s="83" t="n"/>
      <c r="U559" s="83" t="n"/>
      <c r="V559" s="83" t="n"/>
      <c r="W559" s="83" t="n"/>
      <c r="X559" s="83" t="inlineStr">
        <is>
          <t>Complexity &amp; Expertise: B1: Covers infrastructure, network, security, cloud, Exchange, ISO audits, vendors and project implementation; little detail → matches the start
Autonomy &amp; Decision: B1: Says decides independently only 'sometimes'; handles escalations, vendors and projects for the team → moved down 0.5
Accountability &amp; Impact: B2: Infra uptime target of 99.99%, compliance and ISO audits, projects; team of seven → moved down 0.5
Leadership &amp; Strategy: B2: Team management and training listed; 7 direct reports → moved down 0.5</t>
        </is>
      </c>
      <c r="Y559" s="65" t="n"/>
      <c r="Z559" s="66" t="n"/>
      <c r="AA559" s="66" t="n"/>
      <c r="AB559" s="66" t="n"/>
      <c r="AC559" s="66" t="n"/>
      <c r="AD559" s="66" t="n"/>
      <c r="AE559" s="66" t="n"/>
      <c r="AF559" s="66" t="n"/>
      <c r="AG559" s="66" t="n"/>
      <c r="AH559" s="66" t="n"/>
      <c r="AI559" s="66" t="n"/>
      <c r="AJ559" s="66" t="n"/>
      <c r="AK559" s="66" t="n"/>
      <c r="AL559" s="66" t="n"/>
      <c r="AM559" s="18" t="n"/>
      <c r="AN559" s="19" t="n"/>
      <c r="AO559" s="19" t="n"/>
      <c r="AP559" s="19" t="n"/>
      <c r="AQ559" s="19" t="n"/>
    </row>
    <row r="560" ht="80" customHeight="1">
      <c r="A560" s="117" t="inlineStr">
        <is>
          <t>◂ Back</t>
        </is>
      </c>
      <c r="B560" s="17" t="inlineStr">
        <is>
          <t>Mapped</t>
        </is>
      </c>
      <c r="C560" s="59" t="inlineStr">
        <is>
          <t>Corporate</t>
        </is>
      </c>
      <c r="D560" s="17" t="inlineStr">
        <is>
          <t>IRIS0265</t>
        </is>
      </c>
      <c r="E560" s="17" t="inlineStr">
        <is>
          <t>Rajit Kumar Sahu</t>
        </is>
      </c>
      <c r="F560" s="17" t="inlineStr">
        <is>
          <t>IT &amp; Infrastructure</t>
        </is>
      </c>
      <c r="G560" s="17" t="inlineStr">
        <is>
          <t>System Administrator</t>
        </is>
      </c>
      <c r="H560" s="17" t="inlineStr">
        <is>
          <t>Employee</t>
        </is>
      </c>
      <c r="I560" s="17" t="inlineStr">
        <is>
          <t>Active</t>
        </is>
      </c>
      <c r="J560" s="118" t="n">
        <v>39867</v>
      </c>
      <c r="K560" s="17" t="inlineStr">
        <is>
          <t>Mahesh Tilave</t>
        </is>
      </c>
      <c r="L560" s="17" t="n"/>
      <c r="M560" s="67" t="inlineStr">
        <is>
          <t>1 years, 5 months, 0 days</t>
        </is>
      </c>
      <c r="N560" s="68" t="inlineStr">
        <is>
          <t>17 years, 6 months, 2 days</t>
        </is>
      </c>
      <c r="O560" s="68" t="n"/>
      <c r="P560" s="68" t="inlineStr">
        <is>
          <t>BA</t>
        </is>
      </c>
      <c r="Q560" s="68" t="inlineStr">
        <is>
          <t>Infra</t>
        </is>
      </c>
      <c r="R560" s="82" t="n">
        <v>20</v>
      </c>
      <c r="S560" s="83" t="n"/>
      <c r="T560" s="83" t="n"/>
      <c r="U560" s="83" t="n"/>
      <c r="V560" s="83" t="n"/>
      <c r="W560" s="83" t="n"/>
      <c r="X560" s="83" t="inlineStr">
        <is>
          <t>Complexity &amp; Expertise: A3: Administers Linux servers, PostgreSQL and Oracle databases and AWS, including backup, tuning, security → matches the start
Autonomy &amp; Decision: A3: Independently handles routine changes, incident resolution, performance tuning, backup recovery and security remediation → matches the start
Accountability &amp; Impact: A3: Availability, backup, disaster recovery and security of Linux, database and AWS systems → matches the start
Leadership &amp; Strategy: A1: No guiding or leading of others described → moved down 0.5</t>
        </is>
      </c>
      <c r="Y560" s="65" t="n"/>
      <c r="Z560" s="66" t="n"/>
      <c r="AA560" s="66" t="n"/>
      <c r="AB560" s="66" t="n"/>
      <c r="AC560" s="66" t="n"/>
      <c r="AD560" s="66" t="n"/>
      <c r="AE560" s="66" t="n"/>
      <c r="AF560" s="66" t="n"/>
      <c r="AG560" s="66" t="n"/>
      <c r="AH560" s="66" t="n"/>
      <c r="AI560" s="66" t="n"/>
      <c r="AJ560" s="66" t="n"/>
      <c r="AK560" s="66" t="n"/>
      <c r="AL560" s="66" t="n"/>
      <c r="AM560" s="18" t="n"/>
      <c r="AN560" s="19" t="n"/>
      <c r="AO560" s="19" t="n"/>
      <c r="AP560" s="19" t="n"/>
      <c r="AQ560" s="19" t="n"/>
    </row>
    <row r="561" ht="80" customHeight="1">
      <c r="A561" s="117" t="inlineStr">
        <is>
          <t>◂ Back</t>
        </is>
      </c>
      <c r="B561" s="17" t="inlineStr">
        <is>
          <t>Mapped</t>
        </is>
      </c>
      <c r="C561" s="59" t="inlineStr">
        <is>
          <t>Corporate</t>
        </is>
      </c>
      <c r="D561" s="17" t="inlineStr">
        <is>
          <t>IRIS0909</t>
        </is>
      </c>
      <c r="E561" s="17" t="inlineStr">
        <is>
          <t>Ramesh Kone</t>
        </is>
      </c>
      <c r="F561" s="17" t="inlineStr">
        <is>
          <t>IT &amp; Infrastructure</t>
        </is>
      </c>
      <c r="G561" s="17" t="inlineStr">
        <is>
          <t>System Administrator</t>
        </is>
      </c>
      <c r="H561" s="17" t="inlineStr">
        <is>
          <t>Employee</t>
        </is>
      </c>
      <c r="I561" s="17" t="inlineStr">
        <is>
          <t>Active</t>
        </is>
      </c>
      <c r="J561" s="118" t="n">
        <v>40798</v>
      </c>
      <c r="K561" s="17" t="inlineStr">
        <is>
          <t>Mahesh Tilave</t>
        </is>
      </c>
      <c r="L561" s="17" t="n"/>
      <c r="M561" s="67" t="inlineStr">
        <is>
          <t>4 years, 1 months, 0 days</t>
        </is>
      </c>
      <c r="N561" s="68" t="inlineStr">
        <is>
          <t>14 years, 11 months, 13 days</t>
        </is>
      </c>
      <c r="O561" s="68" t="n"/>
      <c r="P561" s="68" t="inlineStr">
        <is>
          <t>B.Com</t>
        </is>
      </c>
      <c r="Q561" s="68" t="inlineStr">
        <is>
          <t>Infra</t>
        </is>
      </c>
      <c r="R561" s="82" t="n">
        <v>20</v>
      </c>
      <c r="S561" s="83" t="n"/>
      <c r="T561" s="83" t="n"/>
      <c r="U561" s="83" t="n"/>
      <c r="V561" s="83" t="n"/>
      <c r="W561" s="83" t="n"/>
      <c r="X561" s="83" t="inlineStr">
        <is>
          <t>Complexity &amp; Expertise: A3: Runs Sophos console, Windows patching, Exchange licences, asset inventory, procurement, vendor reports, IT budgeting → matches the start
Autonomy &amp; Decision: A3: Quarantines detections, tunes exclusions, reassigns licences, sets report format and timing within policy → matches the start
Accountability &amp; Impact: A3: Sophos alert handling, exit ID deactivation, licence renewals and asset register accuracy; audited → moved down 0.5
Leadership &amp; Strategy: A2: One direct report in HR data; no guiding or leading described → moved down 0.5</t>
        </is>
      </c>
      <c r="Y561" s="65" t="n"/>
      <c r="Z561" s="66" t="n"/>
      <c r="AA561" s="66" t="n"/>
      <c r="AB561" s="66" t="n"/>
      <c r="AC561" s="66" t="n"/>
      <c r="AD561" s="66" t="n"/>
      <c r="AE561" s="66" t="n"/>
      <c r="AF561" s="66" t="n"/>
      <c r="AG561" s="66" t="n"/>
      <c r="AH561" s="66" t="n"/>
      <c r="AI561" s="66" t="n"/>
      <c r="AJ561" s="66" t="n"/>
      <c r="AK561" s="66" t="n"/>
      <c r="AL561" s="66" t="n"/>
      <c r="AM561" s="18" t="n"/>
      <c r="AN561" s="19" t="n"/>
      <c r="AO561" s="19" t="n"/>
      <c r="AP561" s="19" t="n"/>
      <c r="AQ561" s="19" t="n"/>
    </row>
    <row r="562" ht="80" customHeight="1">
      <c r="A562" s="117" t="inlineStr">
        <is>
          <t>◂ Back</t>
        </is>
      </c>
      <c r="B562" s="17" t="inlineStr">
        <is>
          <t>Mapped</t>
        </is>
      </c>
      <c r="C562" s="59" t="inlineStr">
        <is>
          <t>Corporate</t>
        </is>
      </c>
      <c r="D562" s="17" t="inlineStr">
        <is>
          <t>IRIS2098</t>
        </is>
      </c>
      <c r="E562" s="17" t="inlineStr">
        <is>
          <t>Sagar Jamadar</t>
        </is>
      </c>
      <c r="F562" s="17" t="inlineStr">
        <is>
          <t>IT &amp; Infrastructure</t>
        </is>
      </c>
      <c r="G562" s="17" t="inlineStr">
        <is>
          <t>Desktop Support Engineer</t>
        </is>
      </c>
      <c r="H562" s="17" t="inlineStr">
        <is>
          <t>Employee</t>
        </is>
      </c>
      <c r="I562" s="17" t="inlineStr">
        <is>
          <t>Active</t>
        </is>
      </c>
      <c r="J562" s="118" t="n">
        <v>44970</v>
      </c>
      <c r="K562" s="17" t="inlineStr">
        <is>
          <t>Ramesh Kone</t>
        </is>
      </c>
      <c r="L562" s="17" t="n"/>
      <c r="M562" s="67" t="inlineStr">
        <is>
          <t>5 years, 0 months, 0 days</t>
        </is>
      </c>
      <c r="N562" s="68" t="inlineStr">
        <is>
          <t>3 years, 6 months, 12 days</t>
        </is>
      </c>
      <c r="O562" s="68" t="n"/>
      <c r="P562" s="68" t="inlineStr">
        <is>
          <t>Undergraduate</t>
        </is>
      </c>
      <c r="Q562" s="68" t="inlineStr">
        <is>
          <t>Infra</t>
        </is>
      </c>
      <c r="R562" s="82" t="n">
        <v>20</v>
      </c>
      <c r="S562" s="83" t="n"/>
      <c r="T562" s="83" t="n"/>
      <c r="U562" s="83" t="n"/>
      <c r="V562" s="83" t="n"/>
      <c r="W562" s="83" t="n"/>
      <c r="X562" s="83" t="inlineStr">
        <is>
          <t>Complexity &amp; Expertise: A2: Troubleshoots routine Windows, Outlook, network and hardware issues; resolves user tickets; manages user accounts → matches the start
Autonomy &amp; Decision: A2: Independently resolves routine IT issues; follows defined processes and escalates the rest → matches the start
Accountability &amp; Impact: A2: Own tickets: resolution within SLA, accurate ticket documentation, timely escalation → matches the start
Leadership &amp; Strategy: A1: No guiding or leading of others described → matches the start</t>
        </is>
      </c>
      <c r="Y562" s="65" t="n"/>
      <c r="Z562" s="66" t="n"/>
      <c r="AA562" s="66" t="n"/>
      <c r="AB562" s="66" t="n"/>
      <c r="AC562" s="66" t="n"/>
      <c r="AD562" s="66" t="n"/>
      <c r="AE562" s="66" t="n"/>
      <c r="AF562" s="66" t="n"/>
      <c r="AG562" s="66" t="n"/>
      <c r="AH562" s="66" t="n"/>
      <c r="AI562" s="66" t="n"/>
      <c r="AJ562" s="66" t="n"/>
      <c r="AK562" s="66" t="n"/>
      <c r="AL562" s="66" t="n"/>
      <c r="AM562" s="18" t="n"/>
      <c r="AN562" s="19" t="n"/>
      <c r="AO562" s="19" t="n"/>
      <c r="AP562" s="19" t="n"/>
      <c r="AQ562" s="19" t="n"/>
    </row>
    <row r="563" ht="80" customHeight="1">
      <c r="A563" s="117" t="inlineStr">
        <is>
          <t>◂ Back</t>
        </is>
      </c>
      <c r="B563" s="17" t="inlineStr">
        <is>
          <t>Mapped</t>
        </is>
      </c>
      <c r="C563" s="59" t="inlineStr">
        <is>
          <t>Corporate</t>
        </is>
      </c>
      <c r="D563" s="17" t="inlineStr">
        <is>
          <t>IRIS0038</t>
        </is>
      </c>
      <c r="E563" s="17" t="inlineStr">
        <is>
          <t>Vikas Mithbawkar</t>
        </is>
      </c>
      <c r="F563" s="17" t="inlineStr">
        <is>
          <t>IT &amp; Infrastructure</t>
        </is>
      </c>
      <c r="G563" s="17" t="inlineStr">
        <is>
          <t>Senior System Administrator</t>
        </is>
      </c>
      <c r="H563" s="17" t="inlineStr">
        <is>
          <t>Employee</t>
        </is>
      </c>
      <c r="I563" s="17" t="inlineStr">
        <is>
          <t>Active</t>
        </is>
      </c>
      <c r="J563" s="118" t="n">
        <v>38859</v>
      </c>
      <c r="K563" s="17" t="inlineStr">
        <is>
          <t>Mahesh Tilave</t>
        </is>
      </c>
      <c r="L563" s="17" t="n"/>
      <c r="M563" s="67" t="inlineStr">
        <is>
          <t>2 years, 0 months, 0 days</t>
        </is>
      </c>
      <c r="N563" s="68" t="inlineStr">
        <is>
          <t>20 years, 3 months, 3 days</t>
        </is>
      </c>
      <c r="O563" s="68" t="n"/>
      <c r="P563" s="68" t="inlineStr">
        <is>
          <t>B.SC</t>
        </is>
      </c>
      <c r="Q563" s="68" t="inlineStr">
        <is>
          <t>Infra</t>
        </is>
      </c>
      <c r="R563" s="82" t="n">
        <v>20</v>
      </c>
      <c r="S563" s="83" t="n"/>
      <c r="T563" s="83" t="n"/>
      <c r="U563" s="83" t="n"/>
      <c r="V563" s="83" t="n"/>
      <c r="W563" s="83" t="n"/>
      <c r="X563" s="83" t="inlineStr">
        <is>
          <t>Complexity &amp; Expertise: B1: Runs RBI client-site website infrastructure: 24x7 support, incident resolution, SLA compliance → moved up 0.5
Autonomy &amp; Decision: B1: Decides team incident management for the 24x7 support team → moved up 0.5
Accountability &amp; Impact: B1: RBI website availability, SLA delivery and performance of a five-person team → matches the start
Leadership &amp; Strategy: B1: Leads the client-side website infrastructure team; 5 direct reports → matches the start</t>
        </is>
      </c>
      <c r="Y563" s="65" t="n"/>
      <c r="Z563" s="66" t="n"/>
      <c r="AA563" s="66" t="n"/>
      <c r="AB563" s="66" t="n"/>
      <c r="AC563" s="66" t="n"/>
      <c r="AD563" s="66" t="n"/>
      <c r="AE563" s="66" t="n"/>
      <c r="AF563" s="66" t="n"/>
      <c r="AG563" s="66" t="n"/>
      <c r="AH563" s="66" t="n"/>
      <c r="AI563" s="66" t="n"/>
      <c r="AJ563" s="66" t="n"/>
      <c r="AK563" s="66" t="n"/>
      <c r="AL563" s="66" t="n"/>
      <c r="AM563" s="18" t="n"/>
      <c r="AN563" s="19" t="n"/>
      <c r="AO563" s="19" t="n"/>
      <c r="AP563" s="19" t="n"/>
      <c r="AQ563" s="19" t="n"/>
    </row>
    <row r="564" ht="80" customHeight="1">
      <c r="A564" s="117" t="inlineStr">
        <is>
          <t>◂ Back</t>
        </is>
      </c>
      <c r="B564" s="17" t="inlineStr">
        <is>
          <t>Mapped</t>
        </is>
      </c>
      <c r="C564" s="59" t="inlineStr">
        <is>
          <t>Corporate</t>
        </is>
      </c>
      <c r="D564" s="17" t="inlineStr">
        <is>
          <t>IRIS2468</t>
        </is>
      </c>
      <c r="E564" s="17" t="inlineStr">
        <is>
          <t>Amit Gangaram Kamble</t>
        </is>
      </c>
      <c r="F564" s="17" t="inlineStr">
        <is>
          <t>IT &amp; Infrastructure</t>
        </is>
      </c>
      <c r="G564" s="17" t="inlineStr">
        <is>
          <t>Windows Server Administrator L1</t>
        </is>
      </c>
      <c r="H564" s="17" t="inlineStr">
        <is>
          <t>Employee</t>
        </is>
      </c>
      <c r="I564" s="17" t="inlineStr">
        <is>
          <t>Active</t>
        </is>
      </c>
      <c r="J564" s="118" t="n">
        <v>46055</v>
      </c>
      <c r="K564" s="17" t="inlineStr">
        <is>
          <t>Vikas Mithbawkar</t>
        </is>
      </c>
      <c r="L564" s="17" t="n"/>
      <c r="M564" s="67" t="inlineStr">
        <is>
          <t>3 years, 0 months, 0 days</t>
        </is>
      </c>
      <c r="N564" s="68" t="inlineStr">
        <is>
          <t>0 years, 6 months, 23 days</t>
        </is>
      </c>
      <c r="O564" s="68" t="n"/>
      <c r="P564" s="68" t="inlineStr">
        <is>
          <t>B.Sc</t>
        </is>
      </c>
      <c r="Q564" s="68" t="inlineStr">
        <is>
          <t>Infra</t>
        </is>
      </c>
      <c r="R564" s="82" t="n"/>
      <c r="S564" s="83" t="n"/>
      <c r="T564" s="83" t="n"/>
      <c r="U564" s="83" t="n"/>
      <c r="V564" s="83" t="n"/>
      <c r="W564" s="83" t="n"/>
      <c r="X564" s="83" t="n"/>
      <c r="Y564" s="65" t="n"/>
      <c r="Z564" s="66" t="n"/>
      <c r="AA564" s="66" t="n"/>
      <c r="AB564" s="66" t="n"/>
      <c r="AC564" s="66" t="n"/>
      <c r="AD564" s="66" t="n"/>
      <c r="AE564" s="66" t="n"/>
      <c r="AF564" s="66" t="n"/>
      <c r="AG564" s="66" t="n"/>
      <c r="AH564" s="66" t="n"/>
      <c r="AI564" s="66" t="n"/>
      <c r="AJ564" s="66" t="n"/>
      <c r="AK564" s="66" t="n"/>
      <c r="AL564" s="66" t="n"/>
      <c r="AM564" s="18" t="n"/>
      <c r="AN564" s="19" t="n"/>
      <c r="AO564" s="19" t="n"/>
      <c r="AP564" s="19" t="n"/>
      <c r="AQ564" s="19" t="n"/>
    </row>
    <row r="565" ht="80" customHeight="1">
      <c r="A565" s="117" t="inlineStr">
        <is>
          <t>◂ Back</t>
        </is>
      </c>
      <c r="B565" s="17" t="inlineStr">
        <is>
          <t>Mapped</t>
        </is>
      </c>
      <c r="C565" s="59" t="inlineStr">
        <is>
          <t>Corporate</t>
        </is>
      </c>
      <c r="D565" s="17" t="inlineStr">
        <is>
          <t>IRIS2315</t>
        </is>
      </c>
      <c r="E565" s="17" t="inlineStr">
        <is>
          <t>Gouri Kohale</t>
        </is>
      </c>
      <c r="F565" s="17" t="inlineStr">
        <is>
          <t>IT &amp; Infrastructure</t>
        </is>
      </c>
      <c r="G565" s="17" t="inlineStr">
        <is>
          <t>System Administrator</t>
        </is>
      </c>
      <c r="H565" s="17" t="inlineStr">
        <is>
          <t>Employee</t>
        </is>
      </c>
      <c r="I565" s="17" t="inlineStr">
        <is>
          <t>Active</t>
        </is>
      </c>
      <c r="J565" s="118" t="n">
        <v>45568</v>
      </c>
      <c r="K565" s="17" t="inlineStr">
        <is>
          <t>Vikas Mithbawkar</t>
        </is>
      </c>
      <c r="L565" s="17" t="n"/>
      <c r="M565" s="67" t="inlineStr">
        <is>
          <t>3 years, 6 months, 0 days</t>
        </is>
      </c>
      <c r="N565" s="68" t="inlineStr">
        <is>
          <t>1 years, 10 months, 22 days</t>
        </is>
      </c>
      <c r="O565" s="68" t="n"/>
      <c r="P565" s="68" t="inlineStr">
        <is>
          <t>B.E</t>
        </is>
      </c>
      <c r="Q565" s="68" t="inlineStr">
        <is>
          <t>Infra</t>
        </is>
      </c>
      <c r="R565" s="82" t="n">
        <v>20</v>
      </c>
      <c r="S565" s="83" t="n"/>
      <c r="T565" s="83" t="n"/>
      <c r="U565" s="83" t="n"/>
      <c r="V565" s="83" t="n"/>
      <c r="W565" s="83" t="n"/>
      <c r="X565" s="83" t="inlineStr">
        <is>
          <t>Complexity &amp; Expertise: A2: Monitors DR site servers, checks availability, troubleshoots and resolves server incidents → moved down 0.5
Autonomy &amp; Decision: A2: Only independent item named is monitoring DR servers → moved down 0.5
Accountability &amp; Impact: A2: Own monitoring and timely resolution of DR server issues; DR readiness → moved down 0.5
Leadership &amp; Strategy: A1: No guiding or leading of others described → moved down 0.5</t>
        </is>
      </c>
      <c r="Y565" s="65" t="n"/>
      <c r="Z565" s="66" t="n"/>
      <c r="AA565" s="66" t="n"/>
      <c r="AB565" s="66" t="n"/>
      <c r="AC565" s="66" t="n"/>
      <c r="AD565" s="66" t="n"/>
      <c r="AE565" s="66" t="n"/>
      <c r="AF565" s="66" t="n"/>
      <c r="AG565" s="66" t="n"/>
      <c r="AH565" s="66" t="n"/>
      <c r="AI565" s="66" t="n"/>
      <c r="AJ565" s="66" t="n"/>
      <c r="AK565" s="66" t="n"/>
      <c r="AL565" s="66" t="n"/>
      <c r="AM565" s="18" t="n"/>
      <c r="AN565" s="19" t="n"/>
      <c r="AO565" s="19" t="n"/>
      <c r="AP565" s="19" t="n"/>
      <c r="AQ565" s="19" t="n"/>
    </row>
    <row r="566" ht="80" customHeight="1">
      <c r="A566" s="117" t="inlineStr">
        <is>
          <t>◂ Back</t>
        </is>
      </c>
      <c r="B566" s="17" t="inlineStr">
        <is>
          <t>Mapped</t>
        </is>
      </c>
      <c r="C566" s="59" t="inlineStr">
        <is>
          <t>Corporate</t>
        </is>
      </c>
      <c r="D566" s="17" t="inlineStr">
        <is>
          <t>IRIS2206</t>
        </is>
      </c>
      <c r="E566" s="17" t="inlineStr">
        <is>
          <t>Hemant Chordekar</t>
        </is>
      </c>
      <c r="F566" s="17" t="inlineStr">
        <is>
          <t>IT &amp; Infrastructure</t>
        </is>
      </c>
      <c r="G566" s="17" t="inlineStr">
        <is>
          <t>System Administrator</t>
        </is>
      </c>
      <c r="H566" s="17" t="inlineStr">
        <is>
          <t>Employee</t>
        </is>
      </c>
      <c r="I566" s="17" t="inlineStr">
        <is>
          <t>Active</t>
        </is>
      </c>
      <c r="J566" s="118" t="n">
        <v>45232</v>
      </c>
      <c r="K566" s="17" t="inlineStr">
        <is>
          <t>Vikas Mithbawkar</t>
        </is>
      </c>
      <c r="L566" s="17" t="n"/>
      <c r="M566" s="67" t="inlineStr">
        <is>
          <t>17 years, 9 months, 0 days</t>
        </is>
      </c>
      <c r="N566" s="68" t="inlineStr">
        <is>
          <t>2 years, 9 months, 23 days</t>
        </is>
      </c>
      <c r="O566" s="68" t="n"/>
      <c r="P566" s="68" t="inlineStr">
        <is>
          <t>Undergraduate</t>
        </is>
      </c>
      <c r="Q566" s="68" t="inlineStr">
        <is>
          <t>Infra</t>
        </is>
      </c>
      <c r="R566" s="82" t="n"/>
      <c r="S566" s="83" t="n"/>
      <c r="T566" s="83" t="n"/>
      <c r="U566" s="83" t="n"/>
      <c r="V566" s="83" t="n"/>
      <c r="W566" s="83" t="n"/>
      <c r="X566" s="83" t="n"/>
      <c r="Y566" s="65" t="n"/>
      <c r="Z566" s="66" t="n"/>
      <c r="AA566" s="66" t="n"/>
      <c r="AB566" s="66" t="n"/>
      <c r="AC566" s="66" t="n"/>
      <c r="AD566" s="66" t="n"/>
      <c r="AE566" s="66" t="n"/>
      <c r="AF566" s="66" t="n"/>
      <c r="AG566" s="66" t="n"/>
      <c r="AH566" s="66" t="n"/>
      <c r="AI566" s="66" t="n"/>
      <c r="AJ566" s="66" t="n"/>
      <c r="AK566" s="66" t="n"/>
      <c r="AL566" s="66" t="n"/>
      <c r="AM566" s="18" t="n"/>
      <c r="AN566" s="19" t="n"/>
      <c r="AO566" s="19" t="n"/>
      <c r="AP566" s="19" t="n"/>
      <c r="AQ566" s="19" t="n"/>
    </row>
    <row r="567" ht="80" customHeight="1">
      <c r="A567" s="117" t="inlineStr">
        <is>
          <t>◂ Back</t>
        </is>
      </c>
      <c r="B567" s="17" t="inlineStr">
        <is>
          <t>Mapped</t>
        </is>
      </c>
      <c r="C567" s="59" t="inlineStr">
        <is>
          <t>Corporate</t>
        </is>
      </c>
      <c r="D567" s="17" t="inlineStr">
        <is>
          <t>IRISC298</t>
        </is>
      </c>
      <c r="E567" s="17" t="inlineStr">
        <is>
          <t>Ketan Balbhadra Yadav</t>
        </is>
      </c>
      <c r="F567" s="17" t="inlineStr">
        <is>
          <t>IT &amp; Infrastructure</t>
        </is>
      </c>
      <c r="G567" s="17" t="inlineStr">
        <is>
          <t>Consultant</t>
        </is>
      </c>
      <c r="H567" s="17" t="inlineStr">
        <is>
          <t>On Contract</t>
        </is>
      </c>
      <c r="I567" s="17" t="inlineStr">
        <is>
          <t>Active</t>
        </is>
      </c>
      <c r="J567" s="118" t="n">
        <v>45593</v>
      </c>
      <c r="K567" s="17" t="inlineStr">
        <is>
          <t>Vikas Mithbawkar</t>
        </is>
      </c>
      <c r="L567" s="17" t="n"/>
      <c r="M567" s="67" t="inlineStr">
        <is>
          <t>1 years, 6 months, 0 days</t>
        </is>
      </c>
      <c r="N567" s="68" t="inlineStr">
        <is>
          <t>1 years, 9 months, 28 days</t>
        </is>
      </c>
      <c r="O567" s="68" t="n"/>
      <c r="P567" s="68" t="inlineStr">
        <is>
          <t>B.SC</t>
        </is>
      </c>
      <c r="Q567" s="68" t="inlineStr">
        <is>
          <t>Infra</t>
        </is>
      </c>
      <c r="R567" s="82" t="n">
        <v>20</v>
      </c>
      <c r="S567" s="83" t="n"/>
      <c r="T567" s="83" t="n"/>
      <c r="U567" s="83" t="n"/>
      <c r="V567" s="83" t="n"/>
      <c r="W567" s="83" t="n"/>
      <c r="X567" s="83" t="n"/>
      <c r="Y567" s="65" t="n"/>
      <c r="Z567" s="66" t="n"/>
      <c r="AA567" s="66" t="n"/>
      <c r="AB567" s="66" t="n"/>
      <c r="AC567" s="66" t="n"/>
      <c r="AD567" s="66" t="n"/>
      <c r="AE567" s="66" t="n"/>
      <c r="AF567" s="66" t="n"/>
      <c r="AG567" s="66" t="n"/>
      <c r="AH567" s="66" t="n"/>
      <c r="AI567" s="66" t="n"/>
      <c r="AJ567" s="66" t="n"/>
      <c r="AK567" s="66" t="n"/>
      <c r="AL567" s="66" t="n"/>
      <c r="AM567" s="18" t="n"/>
      <c r="AN567" s="19" t="n"/>
      <c r="AO567" s="19" t="n"/>
      <c r="AP567" s="19" t="n"/>
      <c r="AQ567" s="19" t="n"/>
    </row>
    <row r="568" ht="80" customHeight="1">
      <c r="A568" s="117" t="inlineStr">
        <is>
          <t>◂ Back</t>
        </is>
      </c>
      <c r="B568" s="17" t="inlineStr">
        <is>
          <t>Mapped</t>
        </is>
      </c>
      <c r="C568" s="59" t="inlineStr">
        <is>
          <t>Corporate</t>
        </is>
      </c>
      <c r="D568" s="17" t="inlineStr">
        <is>
          <t>IRIS1998</t>
        </is>
      </c>
      <c r="E568" s="17" t="inlineStr">
        <is>
          <t>Nimit Sadafal</t>
        </is>
      </c>
      <c r="F568" s="17" t="inlineStr">
        <is>
          <t>IT &amp; Infrastructure</t>
        </is>
      </c>
      <c r="G568" s="17" t="inlineStr">
        <is>
          <t>System Administrator</t>
        </is>
      </c>
      <c r="H568" s="17" t="inlineStr">
        <is>
          <t>Employee</t>
        </is>
      </c>
      <c r="I568" s="17" t="inlineStr">
        <is>
          <t>Active</t>
        </is>
      </c>
      <c r="J568" s="118" t="n">
        <v>44622</v>
      </c>
      <c r="K568" s="17" t="inlineStr">
        <is>
          <t>Vikas Mithbawkar</t>
        </is>
      </c>
      <c r="L568" s="17" t="n"/>
      <c r="M568" s="67" t="inlineStr">
        <is>
          <t>9 years, 0 months, 0 days</t>
        </is>
      </c>
      <c r="N568" s="68" t="inlineStr">
        <is>
          <t>4 years, 5 months, 23 days</t>
        </is>
      </c>
      <c r="O568" s="68" t="n"/>
      <c r="P568" s="68" t="inlineStr">
        <is>
          <t>B.E</t>
        </is>
      </c>
      <c r="Q568" s="68" t="inlineStr">
        <is>
          <t>Infra</t>
        </is>
      </c>
      <c r="R568" s="82" t="n">
        <v>20</v>
      </c>
      <c r="S568" s="83" t="n"/>
      <c r="T568" s="83" t="n"/>
      <c r="U568" s="83" t="n"/>
      <c r="V568" s="83" t="n"/>
      <c r="W568" s="83" t="n"/>
      <c r="X568" s="83" t="inlineStr">
        <is>
          <t>Complexity &amp; Expertise: A2: Maintains DNS records, raises CRFs for port/URL access and SMAX tickets, monitors server utilisation → moved down 0.5
Autonomy &amp; Decision: A2: Raises DNS change requests and tickets, answers DIT queries; changes go through CRF process → moved down 0.5
Accountability &amp; Impact: A3: RBI website accessibility issues; prepares RCA and answers the client · DIT for incidents → matches the start
Leadership &amp; Strategy: A1: No guiding or leading of others described → moved down 0.5</t>
        </is>
      </c>
      <c r="Y568" s="65" t="n"/>
      <c r="Z568" s="66" t="n"/>
      <c r="AA568" s="66" t="n"/>
      <c r="AB568" s="66" t="n"/>
      <c r="AC568" s="66" t="n"/>
      <c r="AD568" s="66" t="n"/>
      <c r="AE568" s="66" t="n"/>
      <c r="AF568" s="66" t="n"/>
      <c r="AG568" s="66" t="n"/>
      <c r="AH568" s="66" t="n"/>
      <c r="AI568" s="66" t="n"/>
      <c r="AJ568" s="66" t="n"/>
      <c r="AK568" s="66" t="n"/>
      <c r="AL568" s="66" t="n"/>
      <c r="AM568" s="18" t="n"/>
      <c r="AN568" s="19" t="n"/>
      <c r="AO568" s="19" t="n"/>
      <c r="AP568" s="19" t="n"/>
      <c r="AQ568" s="19" t="n"/>
    </row>
    <row r="569" ht="80" customHeight="1">
      <c r="A569" s="117" t="inlineStr">
        <is>
          <t>◂ Back</t>
        </is>
      </c>
      <c r="B569" s="17" t="inlineStr">
        <is>
          <t>Mapped</t>
        </is>
      </c>
      <c r="C569" s="59" t="inlineStr">
        <is>
          <t>Corporate</t>
        </is>
      </c>
      <c r="D569" s="17" t="inlineStr">
        <is>
          <t>IRIS2099</t>
        </is>
      </c>
      <c r="E569" s="17" t="inlineStr">
        <is>
          <t>Parthiban Thangaraj</t>
        </is>
      </c>
      <c r="F569" s="17" t="inlineStr">
        <is>
          <t>IT &amp; Infrastructure</t>
        </is>
      </c>
      <c r="G569" s="17" t="inlineStr">
        <is>
          <t>Senior Software Engineer</t>
        </is>
      </c>
      <c r="H569" s="17" t="inlineStr">
        <is>
          <t>Employee</t>
        </is>
      </c>
      <c r="I569" s="17" t="inlineStr">
        <is>
          <t>Active</t>
        </is>
      </c>
      <c r="J569" s="118" t="n">
        <v>44971</v>
      </c>
      <c r="K569" s="17" t="inlineStr">
        <is>
          <t>Mahesh Tilave</t>
        </is>
      </c>
      <c r="L569" s="17" t="n"/>
      <c r="M569" s="67" t="inlineStr">
        <is>
          <t>6 years, 3 months, 0 days</t>
        </is>
      </c>
      <c r="N569" s="68" t="inlineStr">
        <is>
          <t>3 years, 6 months, 11 days</t>
        </is>
      </c>
      <c r="O569" s="68" t="n"/>
      <c r="P569" s="68" t="inlineStr">
        <is>
          <t>B.Tech</t>
        </is>
      </c>
      <c r="Q569" s="68" t="inlineStr">
        <is>
          <t>Devops</t>
        </is>
      </c>
      <c r="R569" s="82" t="n">
        <v>20</v>
      </c>
      <c r="S569" s="83" t="n"/>
      <c r="T569" s="83" t="n"/>
      <c r="U569" s="83" t="n"/>
      <c r="V569" s="83" t="n"/>
      <c r="W569" s="83" t="n"/>
      <c r="X569" s="83" t="inlineStr">
        <is>
          <t>Complexity &amp; Expertise: A2: Creates AWS resources, manages access, migrates source code to Git; DevOps support tasks → moved down 0.5
Autonomy &amp; Decision: A2: Lists AWS resources, code migration and DevOps tasks; no calls beyond own routine work → moved down 0.5
Accountability &amp; Impact: A2: Answers for AWS resource creation, access and code migration; errors block developers' access → moved down 0.5
Leadership &amp; Strategy: A1: No guiding or leading of others described → moved down 0.5</t>
        </is>
      </c>
      <c r="Y569" s="65" t="n"/>
      <c r="Z569" s="66" t="n"/>
      <c r="AA569" s="66" t="n"/>
      <c r="AB569" s="66" t="n"/>
      <c r="AC569" s="66" t="n"/>
      <c r="AD569" s="66" t="n"/>
      <c r="AE569" s="66" t="n"/>
      <c r="AF569" s="66" t="n"/>
      <c r="AG569" s="66" t="n"/>
      <c r="AH569" s="66" t="n"/>
      <c r="AI569" s="66" t="n"/>
      <c r="AJ569" s="66" t="n"/>
      <c r="AK569" s="66" t="n"/>
      <c r="AL569" s="66" t="n"/>
      <c r="AM569" s="18" t="n"/>
      <c r="AN569" s="19" t="n"/>
      <c r="AO569" s="19" t="n"/>
      <c r="AP569" s="19" t="n"/>
      <c r="AQ569" s="19" t="n"/>
    </row>
    <row r="570" ht="80" customHeight="1">
      <c r="A570" s="117" t="inlineStr">
        <is>
          <t>◂ Back</t>
        </is>
      </c>
      <c r="B570" s="17" t="inlineStr">
        <is>
          <t>Mapped</t>
        </is>
      </c>
      <c r="C570" s="59" t="inlineStr">
        <is>
          <t>Corporate</t>
        </is>
      </c>
      <c r="D570" s="17" t="inlineStr">
        <is>
          <t>IRIS2003</t>
        </is>
      </c>
      <c r="E570" s="17" t="inlineStr">
        <is>
          <t>Rajyalakshmi Koyagura</t>
        </is>
      </c>
      <c r="F570" s="17" t="inlineStr">
        <is>
          <t>IT &amp; Infrastructure</t>
        </is>
      </c>
      <c r="G570" s="17" t="inlineStr">
        <is>
          <t>System Administrator</t>
        </is>
      </c>
      <c r="H570" s="17" t="inlineStr">
        <is>
          <t>Employee</t>
        </is>
      </c>
      <c r="I570" s="17" t="inlineStr">
        <is>
          <t>Active</t>
        </is>
      </c>
      <c r="J570" s="118" t="n">
        <v>44634</v>
      </c>
      <c r="K570" s="17" t="inlineStr">
        <is>
          <t>Mahesh Tilave</t>
        </is>
      </c>
      <c r="L570" s="17" t="n"/>
      <c r="M570" s="67" t="inlineStr">
        <is>
          <t>3 years, 6 months, 0 days</t>
        </is>
      </c>
      <c r="N570" s="68" t="inlineStr">
        <is>
          <t>4 years, 5 months, 11 days</t>
        </is>
      </c>
      <c r="O570" s="68" t="n"/>
      <c r="P570" s="68" t="inlineStr">
        <is>
          <t>B.Tech</t>
        </is>
      </c>
      <c r="Q570" s="68" t="inlineStr">
        <is>
          <t>Infra</t>
        </is>
      </c>
      <c r="R570" s="82" t="n">
        <v>19</v>
      </c>
      <c r="S570" s="83" t="n"/>
      <c r="T570" s="83" t="n"/>
      <c r="U570" s="83" t="n"/>
      <c r="V570" s="83" t="n"/>
      <c r="W570" s="83" t="n"/>
      <c r="X570" s="83" t="inlineStr">
        <is>
          <t>Complexity &amp; Expertise: A3: Provisions and monitors AWS resources, administers Linux and Faveo, hardens OS, runs backups → matches the start
Autonomy &amp; Decision: A2: Monitors infrastructure, executes backup/restore, optimises AWS resources; routine operational calls → moved down 0.5
Accountability &amp; Impact: A3: Infrastructure availability, backup and recovery, capacity; misconfiguration affects application availability → matches the start
Leadership &amp; Strategy: A1: No guiding or leading of others described → moved down 0.5</t>
        </is>
      </c>
      <c r="Y570" s="65" t="n"/>
      <c r="Z570" s="66" t="n"/>
      <c r="AA570" s="66" t="n"/>
      <c r="AB570" s="66" t="n"/>
      <c r="AC570" s="66" t="n"/>
      <c r="AD570" s="66" t="n"/>
      <c r="AE570" s="66" t="n"/>
      <c r="AF570" s="66" t="n"/>
      <c r="AG570" s="66" t="n"/>
      <c r="AH570" s="66" t="n"/>
      <c r="AI570" s="66" t="n"/>
      <c r="AJ570" s="66" t="n"/>
      <c r="AK570" s="66" t="n"/>
      <c r="AL570" s="66" t="n"/>
      <c r="AM570" s="18" t="n"/>
      <c r="AN570" s="19" t="n"/>
      <c r="AO570" s="19" t="n"/>
      <c r="AP570" s="19" t="n"/>
      <c r="AQ570" s="19" t="n"/>
    </row>
    <row r="571" ht="80" customHeight="1">
      <c r="A571" s="117" t="inlineStr">
        <is>
          <t>◂ Back</t>
        </is>
      </c>
      <c r="B571" s="17" t="inlineStr">
        <is>
          <t>Mapped</t>
        </is>
      </c>
      <c r="C571" s="59" t="inlineStr">
        <is>
          <t>Corporate</t>
        </is>
      </c>
      <c r="D571" s="17" t="inlineStr">
        <is>
          <t>IRIS1958</t>
        </is>
      </c>
      <c r="E571" s="17" t="inlineStr">
        <is>
          <t>Sandip Mane</t>
        </is>
      </c>
      <c r="F571" s="17" t="inlineStr">
        <is>
          <t>IT &amp; Infrastructure</t>
        </is>
      </c>
      <c r="G571" s="17" t="inlineStr">
        <is>
          <t>System Administrator</t>
        </is>
      </c>
      <c r="H571" s="17" t="inlineStr">
        <is>
          <t>Employee</t>
        </is>
      </c>
      <c r="I571" s="17" t="inlineStr">
        <is>
          <t>Active</t>
        </is>
      </c>
      <c r="J571" s="118" t="n">
        <v>44473</v>
      </c>
      <c r="K571" s="17" t="inlineStr">
        <is>
          <t>Mahesh Tilave</t>
        </is>
      </c>
      <c r="L571" s="17" t="n"/>
      <c r="M571" s="67" t="inlineStr">
        <is>
          <t>5 years, 7 months, 0 days</t>
        </is>
      </c>
      <c r="N571" s="68" t="inlineStr">
        <is>
          <t>4 years, 10 months, 21 days</t>
        </is>
      </c>
      <c r="O571" s="68" t="n"/>
      <c r="P571" s="68" t="inlineStr">
        <is>
          <t>B.SC</t>
        </is>
      </c>
      <c r="Q571" s="68" t="inlineStr">
        <is>
          <t>Infra</t>
        </is>
      </c>
      <c r="R571" s="82" t="n">
        <v>20</v>
      </c>
      <c r="S571" s="83" t="n"/>
      <c r="T571" s="83" t="n"/>
      <c r="U571" s="83" t="n"/>
      <c r="V571" s="83" t="n"/>
      <c r="W571" s="83" t="n"/>
      <c r="X571" s="83" t="inlineStr">
        <is>
          <t>Complexity &amp; Expertise: A3: Administers Active Directory, DNS, DHCP, GPO, TFS and Azure; patching and server security → matches the start
Autonomy &amp; Decision: A2: States only 'troubleshoot and resolve'; no wider calls described → moved down 0.5
Accountability &amp; Impact: A3: own survey / KRA answers · summarised by the rater; not quoted → matches the start
Leadership &amp; Strategy: A1: No guiding or leading of others described → moved down 0.5</t>
        </is>
      </c>
      <c r="Y571" s="65" t="n"/>
      <c r="Z571" s="66" t="n"/>
      <c r="AA571" s="66" t="n"/>
      <c r="AB571" s="66" t="n"/>
      <c r="AC571" s="66" t="n"/>
      <c r="AD571" s="66" t="n"/>
      <c r="AE571" s="66" t="n"/>
      <c r="AF571" s="66" t="n"/>
      <c r="AG571" s="66" t="n"/>
      <c r="AH571" s="66" t="n"/>
      <c r="AI571" s="66" t="n"/>
      <c r="AJ571" s="66" t="n"/>
      <c r="AK571" s="66" t="n"/>
      <c r="AL571" s="66" t="n"/>
      <c r="AM571" s="18" t="n"/>
      <c r="AN571" s="19" t="n"/>
      <c r="AO571" s="19" t="n"/>
      <c r="AP571" s="19" t="n"/>
      <c r="AQ571" s="19" t="n"/>
    </row>
    <row r="572" ht="80" customHeight="1">
      <c r="A572" s="117" t="inlineStr">
        <is>
          <t>◂ Back</t>
        </is>
      </c>
      <c r="B572" s="17" t="inlineStr">
        <is>
          <t>Mapped</t>
        </is>
      </c>
      <c r="C572" s="59" t="inlineStr">
        <is>
          <t>Corporate</t>
        </is>
      </c>
      <c r="D572" s="17" t="inlineStr">
        <is>
          <t>IRIS1581</t>
        </is>
      </c>
      <c r="E572" s="17" t="inlineStr">
        <is>
          <t>Vishal Vare</t>
        </is>
      </c>
      <c r="F572" s="17" t="inlineStr">
        <is>
          <t>IT &amp; Infrastructure</t>
        </is>
      </c>
      <c r="G572" s="17" t="inlineStr">
        <is>
          <t>Senior System Administrator</t>
        </is>
      </c>
      <c r="H572" s="17" t="inlineStr">
        <is>
          <t>Employee</t>
        </is>
      </c>
      <c r="I572" s="17" t="inlineStr">
        <is>
          <t>Active</t>
        </is>
      </c>
      <c r="J572" s="118" t="n">
        <v>42517</v>
      </c>
      <c r="K572" s="17" t="inlineStr">
        <is>
          <t>Mahesh Tilave</t>
        </is>
      </c>
      <c r="L572" s="17" t="n"/>
      <c r="M572" s="67" t="inlineStr">
        <is>
          <t>0 years, 0 months, 0 days</t>
        </is>
      </c>
      <c r="N572" s="68" t="inlineStr">
        <is>
          <t>10 years, 2 months, 29 days</t>
        </is>
      </c>
      <c r="O572" s="68" t="n"/>
      <c r="P572" s="68" t="inlineStr">
        <is>
          <t>B.SC</t>
        </is>
      </c>
      <c r="Q572" s="68" t="inlineStr">
        <is>
          <t>Infra</t>
        </is>
      </c>
      <c r="R572" s="82" t="n">
        <v>20</v>
      </c>
      <c r="S572" s="83" t="n"/>
      <c r="T572" s="83" t="n"/>
      <c r="U572" s="83" t="n"/>
      <c r="V572" s="83" t="n"/>
      <c r="W572" s="83" t="n"/>
      <c r="X572" s="83" t="inlineStr">
        <is>
          <t>Complexity &amp; Expertise: A3: Administers AWS infrastructure, GSuite, SendGrid, Linux servers and Cloudflare DNS for the organisation → matches the start
Autonomy &amp; Decision: A2: States only 'Operations'; no specific independent decisions given → moved down 0.5
Accountability &amp; Impact: A3: own survey / KRA answers · summarised by the rater; not quoted → matches the start
Leadership &amp; Strategy: A1: No guiding or leading of others described → moved down 0.5</t>
        </is>
      </c>
      <c r="Y572" s="65" t="n"/>
      <c r="Z572" s="66" t="n"/>
      <c r="AA572" s="66" t="n"/>
      <c r="AB572" s="66" t="n"/>
      <c r="AC572" s="66" t="n"/>
      <c r="AD572" s="66" t="n"/>
      <c r="AE572" s="66" t="n"/>
      <c r="AF572" s="66" t="n"/>
      <c r="AG572" s="66" t="n"/>
      <c r="AH572" s="66" t="n"/>
      <c r="AI572" s="66" t="n"/>
      <c r="AJ572" s="66" t="n"/>
      <c r="AK572" s="66" t="n"/>
      <c r="AL572" s="66" t="n"/>
      <c r="AM572" s="18" t="n"/>
      <c r="AN572" s="19" t="n"/>
      <c r="AO572" s="19" t="n"/>
      <c r="AP572" s="19" t="n"/>
      <c r="AQ572" s="19" t="n"/>
    </row>
    <row r="573" ht="80" customHeight="1">
      <c r="A573" s="117" t="inlineStr">
        <is>
          <t>◂ Back</t>
        </is>
      </c>
      <c r="B573" s="17" t="inlineStr">
        <is>
          <t>Mapped</t>
        </is>
      </c>
      <c r="C573" s="59" t="inlineStr">
        <is>
          <t>iFile</t>
        </is>
      </c>
      <c r="D573" s="17" t="inlineStr">
        <is>
          <t>No Emp ID · in-house consultant</t>
        </is>
      </c>
      <c r="E573" s="17" t="inlineStr">
        <is>
          <t>Aloke Chatterjee</t>
        </is>
      </c>
      <c r="F573" s="17" t="inlineStr">
        <is>
          <t>Technology</t>
        </is>
      </c>
      <c r="G573" s="17" t="inlineStr">
        <is>
          <t>Consultant</t>
        </is>
      </c>
      <c r="H573" s="17" t="inlineStr">
        <is>
          <t>In-House Consultant</t>
        </is>
      </c>
      <c r="I573" s="17" t="inlineStr">
        <is>
          <t>Active</t>
        </is>
      </c>
      <c r="J573" s="118" t="n">
        <v>46023</v>
      </c>
      <c r="K573" s="17" t="n"/>
      <c r="L573" s="17" t="n"/>
      <c r="M573" s="67" t="n"/>
      <c r="N573" s="68" t="n"/>
      <c r="O573" s="68" t="n"/>
      <c r="P573" s="68" t="n"/>
      <c r="Q573" s="68" t="n"/>
      <c r="R573" s="82" t="n"/>
      <c r="S573" s="83" t="n"/>
      <c r="T573" s="83" t="n"/>
      <c r="U573" s="83" t="n"/>
      <c r="V573" s="83" t="n"/>
      <c r="W573" s="83" t="n"/>
      <c r="X573" s="83" t="n"/>
      <c r="Y573" s="65" t="n"/>
      <c r="Z573" s="66" t="n"/>
      <c r="AA573" s="66" t="n"/>
      <c r="AB573" s="66" t="n"/>
      <c r="AC573" s="66" t="n"/>
      <c r="AD573" s="66" t="n"/>
      <c r="AE573" s="66" t="n"/>
      <c r="AF573" s="66" t="n"/>
      <c r="AG573" s="66" t="n"/>
      <c r="AH573" s="66" t="n"/>
      <c r="AI573" s="66" t="n"/>
      <c r="AJ573" s="66" t="n"/>
      <c r="AK573" s="66" t="n"/>
      <c r="AL573" s="66" t="n"/>
      <c r="AM573" s="18" t="n"/>
      <c r="AN573" s="19" t="n"/>
      <c r="AO573" s="19" t="n"/>
      <c r="AP573" s="19" t="n"/>
      <c r="AQ573" s="19" t="n"/>
    </row>
    <row r="574" ht="80" customHeight="1">
      <c r="A574" s="117" t="inlineStr">
        <is>
          <t>◂ Back</t>
        </is>
      </c>
      <c r="B574" s="17" t="inlineStr">
        <is>
          <t>Mapped</t>
        </is>
      </c>
      <c r="C574" s="59" t="inlineStr">
        <is>
          <t>Datatech</t>
        </is>
      </c>
      <c r="D574" s="17" t="inlineStr">
        <is>
          <t>No Emp ID · external consultant</t>
        </is>
      </c>
      <c r="E574" s="17" t="inlineStr">
        <is>
          <t>Arindam Bose</t>
        </is>
      </c>
      <c r="F574" s="17" t="inlineStr">
        <is>
          <t>Not provided · HRIS</t>
        </is>
      </c>
      <c r="G574" s="17" t="inlineStr">
        <is>
          <t>Consultant</t>
        </is>
      </c>
      <c r="H574" s="17" t="inlineStr">
        <is>
          <t>External Consultant</t>
        </is>
      </c>
      <c r="I574" s="17" t="inlineStr">
        <is>
          <t>Active</t>
        </is>
      </c>
      <c r="J574" s="118" t="n">
        <v>46266</v>
      </c>
      <c r="K574" s="17" t="n"/>
      <c r="L574" s="17" t="n"/>
      <c r="M574" s="67" t="n"/>
      <c r="N574" s="68" t="n"/>
      <c r="O574" s="68" t="n"/>
      <c r="P574" s="68" t="n"/>
      <c r="Q574" s="68" t="n"/>
      <c r="R574" s="82" t="n"/>
      <c r="S574" s="83" t="n"/>
      <c r="T574" s="83" t="n"/>
      <c r="U574" s="83" t="n"/>
      <c r="V574" s="83" t="n"/>
      <c r="W574" s="83" t="n"/>
      <c r="X574" s="83" t="n"/>
      <c r="Y574" s="65" t="n"/>
      <c r="Z574" s="66" t="n"/>
      <c r="AA574" s="66" t="n"/>
      <c r="AB574" s="66" t="n"/>
      <c r="AC574" s="66" t="n"/>
      <c r="AD574" s="66" t="n"/>
      <c r="AE574" s="66" t="n"/>
      <c r="AF574" s="66" t="n"/>
      <c r="AG574" s="66" t="n"/>
      <c r="AH574" s="66" t="n"/>
      <c r="AI574" s="66" t="n"/>
      <c r="AJ574" s="66" t="n"/>
      <c r="AK574" s="66" t="n"/>
      <c r="AL574" s="66" t="n"/>
      <c r="AM574" s="18" t="n"/>
      <c r="AN574" s="19" t="n"/>
      <c r="AO574" s="19" t="n"/>
      <c r="AP574" s="19" t="n"/>
      <c r="AQ574" s="19" t="n"/>
    </row>
    <row r="575" ht="80" customHeight="1">
      <c r="A575" s="117" t="inlineStr">
        <is>
          <t>◂ Back</t>
        </is>
      </c>
      <c r="B575" s="17" t="inlineStr">
        <is>
          <t>Mapped</t>
        </is>
      </c>
      <c r="C575" s="59" t="inlineStr">
        <is>
          <t>iFile</t>
        </is>
      </c>
      <c r="D575" s="17" t="inlineStr">
        <is>
          <t>No Emp ID · external consultant</t>
        </is>
      </c>
      <c r="E575" s="17" t="inlineStr">
        <is>
          <t>Bhumika Viroja</t>
        </is>
      </c>
      <c r="F575" s="17" t="inlineStr">
        <is>
          <t>Technology</t>
        </is>
      </c>
      <c r="G575" s="17" t="inlineStr">
        <is>
          <t>Consultant</t>
        </is>
      </c>
      <c r="H575" s="17" t="inlineStr">
        <is>
          <t>External Consultant</t>
        </is>
      </c>
      <c r="I575" s="17" t="inlineStr">
        <is>
          <t>Active</t>
        </is>
      </c>
      <c r="J575" s="118" t="n">
        <v>45425</v>
      </c>
      <c r="K575" s="17" t="n"/>
      <c r="L575" s="17" t="n"/>
      <c r="M575" s="67" t="n"/>
      <c r="N575" s="68" t="n"/>
      <c r="O575" s="68" t="n"/>
      <c r="P575" s="68" t="n"/>
      <c r="Q575" s="68" t="n"/>
      <c r="R575" s="82" t="n"/>
      <c r="S575" s="83" t="n"/>
      <c r="T575" s="83" t="n"/>
      <c r="U575" s="83" t="n"/>
      <c r="V575" s="83" t="n"/>
      <c r="W575" s="83" t="n"/>
      <c r="X575" s="83" t="n"/>
      <c r="Y575" s="65" t="n"/>
      <c r="Z575" s="66" t="n"/>
      <c r="AA575" s="66" t="n"/>
      <c r="AB575" s="66" t="n"/>
      <c r="AC575" s="66" t="n"/>
      <c r="AD575" s="66" t="n"/>
      <c r="AE575" s="66" t="n"/>
      <c r="AF575" s="66" t="n"/>
      <c r="AG575" s="66" t="n"/>
      <c r="AH575" s="66" t="n"/>
      <c r="AI575" s="66" t="n"/>
      <c r="AJ575" s="66" t="n"/>
      <c r="AK575" s="66" t="n"/>
      <c r="AL575" s="66" t="n"/>
      <c r="AM575" s="18" t="n"/>
      <c r="AN575" s="19" t="n"/>
      <c r="AO575" s="19" t="n"/>
      <c r="AP575" s="19" t="n"/>
      <c r="AQ575" s="19" t="n"/>
    </row>
    <row r="576" ht="80" customHeight="1">
      <c r="A576" s="117" t="inlineStr">
        <is>
          <t>◂ Back</t>
        </is>
      </c>
      <c r="B576" s="17" t="inlineStr">
        <is>
          <t>Mapped</t>
        </is>
      </c>
      <c r="C576" s="59" t="inlineStr">
        <is>
          <t>iFile</t>
        </is>
      </c>
      <c r="D576" s="17" t="inlineStr">
        <is>
          <t>No Emp ID · external consultant</t>
        </is>
      </c>
      <c r="E576" s="17" t="inlineStr">
        <is>
          <t>Dhruv Patel</t>
        </is>
      </c>
      <c r="F576" s="17" t="inlineStr">
        <is>
          <t>Technology</t>
        </is>
      </c>
      <c r="G576" s="17" t="inlineStr">
        <is>
          <t>Consultant</t>
        </is>
      </c>
      <c r="H576" s="17" t="inlineStr">
        <is>
          <t>External Consultant</t>
        </is>
      </c>
      <c r="I576" s="17" t="inlineStr">
        <is>
          <t>Active</t>
        </is>
      </c>
      <c r="J576" s="118" t="n">
        <v>45495</v>
      </c>
      <c r="K576" s="17" t="n"/>
      <c r="L576" s="17" t="n"/>
      <c r="M576" s="67" t="n"/>
      <c r="N576" s="68" t="n"/>
      <c r="O576" s="68" t="n"/>
      <c r="P576" s="68" t="n"/>
      <c r="Q576" s="68" t="n"/>
      <c r="R576" s="82" t="n"/>
      <c r="S576" s="83" t="n"/>
      <c r="T576" s="83" t="n"/>
      <c r="U576" s="83" t="n"/>
      <c r="V576" s="83" t="n"/>
      <c r="W576" s="83" t="n"/>
      <c r="X576" s="83" t="n"/>
      <c r="Y576" s="65" t="n"/>
      <c r="Z576" s="66" t="n"/>
      <c r="AA576" s="66" t="n"/>
      <c r="AB576" s="66" t="n"/>
      <c r="AC576" s="66" t="n"/>
      <c r="AD576" s="66" t="n"/>
      <c r="AE576" s="66" t="n"/>
      <c r="AF576" s="66" t="n"/>
      <c r="AG576" s="66" t="n"/>
      <c r="AH576" s="66" t="n"/>
      <c r="AI576" s="66" t="n"/>
      <c r="AJ576" s="66" t="n"/>
      <c r="AK576" s="66" t="n"/>
      <c r="AL576" s="66" t="n"/>
      <c r="AM576" s="18" t="n"/>
      <c r="AN576" s="19" t="n"/>
      <c r="AO576" s="19" t="n"/>
      <c r="AP576" s="19" t="n"/>
      <c r="AQ576" s="19" t="n"/>
    </row>
    <row r="577" ht="80" customHeight="1">
      <c r="A577" s="117" t="inlineStr">
        <is>
          <t>◂ Back</t>
        </is>
      </c>
      <c r="B577" s="17" t="inlineStr">
        <is>
          <t>Mapped</t>
        </is>
      </c>
      <c r="C577" s="59" t="inlineStr">
        <is>
          <t>iFile</t>
        </is>
      </c>
      <c r="D577" s="17" t="inlineStr">
        <is>
          <t>No Emp ID · external consultant</t>
        </is>
      </c>
      <c r="E577" s="17" t="inlineStr">
        <is>
          <t>Dinesh Choudhary</t>
        </is>
      </c>
      <c r="F577" s="17" t="inlineStr">
        <is>
          <t>Technology</t>
        </is>
      </c>
      <c r="G577" s="17" t="inlineStr">
        <is>
          <t>Consultant</t>
        </is>
      </c>
      <c r="H577" s="17" t="inlineStr">
        <is>
          <t>External Consultant</t>
        </is>
      </c>
      <c r="I577" s="17" t="inlineStr">
        <is>
          <t>Active</t>
        </is>
      </c>
      <c r="J577" s="118" t="n">
        <v>45756</v>
      </c>
      <c r="K577" s="17" t="n"/>
      <c r="L577" s="17" t="inlineStr">
        <is>
          <t>Remote- Outside Mumbai</t>
        </is>
      </c>
      <c r="M577" s="67" t="n"/>
      <c r="N577" s="68" t="n"/>
      <c r="O577" s="68" t="inlineStr">
        <is>
          <t>5 years, 2 months, 11 days</t>
        </is>
      </c>
      <c r="P577" s="68" t="n"/>
      <c r="Q577" s="68" t="n"/>
      <c r="R577" s="82" t="n"/>
      <c r="S577" s="83" t="n"/>
      <c r="T577" s="83" t="n"/>
      <c r="U577" s="83" t="n"/>
      <c r="V577" s="83" t="n"/>
      <c r="W577" s="83" t="n"/>
      <c r="X577" s="83" t="n"/>
      <c r="Y577" s="65" t="n">
        <v>4</v>
      </c>
      <c r="Z577" s="66" t="n">
        <v>4</v>
      </c>
      <c r="AA577" s="66" t="inlineStr">
        <is>
          <t>High</t>
        </is>
      </c>
      <c r="AB577" s="66" t="inlineStr">
        <is>
          <t>High Impact / Growth Talent</t>
        </is>
      </c>
      <c r="AC577" s="66" t="inlineStr">
        <is>
          <t>No</t>
        </is>
      </c>
      <c r="AD577" s="66" t="inlineStr">
        <is>
          <t>No</t>
        </is>
      </c>
      <c r="AE577" s="66" t="inlineStr">
        <is>
          <t>Yes</t>
        </is>
      </c>
      <c r="AF577" s="66" t="n"/>
      <c r="AG577" s="119" t="n">
        <v>46113</v>
      </c>
      <c r="AH577" s="66" t="inlineStr">
        <is>
          <t>Consultant</t>
        </is>
      </c>
      <c r="AI577" s="66" t="inlineStr">
        <is>
          <t>No</t>
        </is>
      </c>
      <c r="AJ577" s="66" t="inlineStr">
        <is>
          <t>Reactive Programming/Spring AI/System Design &amp; Pattern</t>
        </is>
      </c>
      <c r="AK577" s="66" t="n"/>
      <c r="AL577" s="66" t="n"/>
      <c r="AM577" s="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AN577" s="1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AO577" s="19"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AP577" s="19" t="n"/>
      <c r="AQ577" s="19" t="n"/>
    </row>
    <row r="578" ht="80" customHeight="1">
      <c r="A578" s="117" t="inlineStr">
        <is>
          <t>◂ Back</t>
        </is>
      </c>
      <c r="B578" s="17" t="inlineStr">
        <is>
          <t>Mapped</t>
        </is>
      </c>
      <c r="C578" s="59" t="inlineStr">
        <is>
          <t>iFile</t>
        </is>
      </c>
      <c r="D578" s="17" t="inlineStr">
        <is>
          <t>No Emp ID · external consultant</t>
        </is>
      </c>
      <c r="E578" s="17" t="inlineStr">
        <is>
          <t>Falguni</t>
        </is>
      </c>
      <c r="F578" s="17" t="inlineStr">
        <is>
          <t>Technology</t>
        </is>
      </c>
      <c r="G578" s="17" t="inlineStr">
        <is>
          <t>Consultant</t>
        </is>
      </c>
      <c r="H578" s="17" t="inlineStr">
        <is>
          <t>External Consultant</t>
        </is>
      </c>
      <c r="I578" s="17" t="inlineStr">
        <is>
          <t>Active</t>
        </is>
      </c>
      <c r="J578" s="118" t="n">
        <v>46052</v>
      </c>
      <c r="K578" s="17" t="n"/>
      <c r="L578" s="17" t="n"/>
      <c r="M578" s="67" t="n"/>
      <c r="N578" s="68" t="n"/>
      <c r="O578" s="68" t="n"/>
      <c r="P578" s="68" t="n"/>
      <c r="Q578" s="68" t="n"/>
      <c r="R578" s="82" t="n"/>
      <c r="S578" s="83" t="n"/>
      <c r="T578" s="83" t="n"/>
      <c r="U578" s="83" t="n"/>
      <c r="V578" s="83" t="n"/>
      <c r="W578" s="83" t="n"/>
      <c r="X578" s="83" t="n"/>
      <c r="Y578" s="65" t="n"/>
      <c r="Z578" s="66" t="n"/>
      <c r="AA578" s="66" t="n"/>
      <c r="AB578" s="66" t="n"/>
      <c r="AC578" s="66" t="n"/>
      <c r="AD578" s="66" t="n"/>
      <c r="AE578" s="66" t="n"/>
      <c r="AF578" s="66" t="n"/>
      <c r="AG578" s="66" t="n"/>
      <c r="AH578" s="66" t="n"/>
      <c r="AI578" s="66" t="n"/>
      <c r="AJ578" s="66" t="n"/>
      <c r="AK578" s="66" t="n"/>
      <c r="AL578" s="66" t="n"/>
      <c r="AM578" s="18" t="n"/>
      <c r="AN578" s="19" t="n"/>
      <c r="AO578" s="19" t="n"/>
      <c r="AP578" s="19" t="n"/>
      <c r="AQ578" s="19" t="n"/>
    </row>
    <row r="579" ht="80" customHeight="1">
      <c r="A579" s="117" t="inlineStr">
        <is>
          <t>◂ Back</t>
        </is>
      </c>
      <c r="B579" s="17" t="inlineStr">
        <is>
          <t>Mapped</t>
        </is>
      </c>
      <c r="C579" s="59" t="inlineStr">
        <is>
          <t>iFile</t>
        </is>
      </c>
      <c r="D579" s="17" t="inlineStr">
        <is>
          <t>No Emp ID · external consultant</t>
        </is>
      </c>
      <c r="E579" s="17" t="inlineStr">
        <is>
          <t>Hardikraja</t>
        </is>
      </c>
      <c r="F579" s="17" t="inlineStr">
        <is>
          <t>Technology</t>
        </is>
      </c>
      <c r="G579" s="17" t="inlineStr">
        <is>
          <t>Consultant</t>
        </is>
      </c>
      <c r="H579" s="17" t="inlineStr">
        <is>
          <t>External Consultant</t>
        </is>
      </c>
      <c r="I579" s="17" t="inlineStr">
        <is>
          <t>Active</t>
        </is>
      </c>
      <c r="J579" s="118" t="n">
        <v>46055</v>
      </c>
      <c r="K579" s="17" t="n"/>
      <c r="L579" s="17" t="n"/>
      <c r="M579" s="67" t="n"/>
      <c r="N579" s="68" t="n"/>
      <c r="O579" s="68" t="n"/>
      <c r="P579" s="68" t="n"/>
      <c r="Q579" s="68" t="n"/>
      <c r="R579" s="82" t="n"/>
      <c r="S579" s="83" t="n"/>
      <c r="T579" s="83" t="n"/>
      <c r="U579" s="83" t="n"/>
      <c r="V579" s="83" t="n"/>
      <c r="W579" s="83" t="n"/>
      <c r="X579" s="83" t="n"/>
      <c r="Y579" s="65" t="n"/>
      <c r="Z579" s="66" t="n"/>
      <c r="AA579" s="66" t="n"/>
      <c r="AB579" s="66" t="n"/>
      <c r="AC579" s="66" t="n"/>
      <c r="AD579" s="66" t="n"/>
      <c r="AE579" s="66" t="n"/>
      <c r="AF579" s="66" t="n"/>
      <c r="AG579" s="66" t="n"/>
      <c r="AH579" s="66" t="n"/>
      <c r="AI579" s="66" t="n"/>
      <c r="AJ579" s="66" t="n"/>
      <c r="AK579" s="66" t="n"/>
      <c r="AL579" s="66" t="n"/>
      <c r="AM579" s="18" t="n"/>
      <c r="AN579" s="19" t="n"/>
      <c r="AO579" s="19" t="n"/>
      <c r="AP579" s="19" t="n"/>
      <c r="AQ579" s="19" t="n"/>
    </row>
    <row r="580" ht="80" customHeight="1">
      <c r="A580" s="117" t="inlineStr">
        <is>
          <t>◂ Back</t>
        </is>
      </c>
      <c r="B580" s="17" t="inlineStr">
        <is>
          <t>Mapped</t>
        </is>
      </c>
      <c r="C580" s="59" t="inlineStr">
        <is>
          <t>iFile</t>
        </is>
      </c>
      <c r="D580" s="17" t="inlineStr">
        <is>
          <t>No Emp ID · external consultant</t>
        </is>
      </c>
      <c r="E580" s="17" t="inlineStr">
        <is>
          <t>Jay Kalariya</t>
        </is>
      </c>
      <c r="F580" s="17" t="inlineStr">
        <is>
          <t>Technology</t>
        </is>
      </c>
      <c r="G580" s="17" t="inlineStr">
        <is>
          <t>Consultant</t>
        </is>
      </c>
      <c r="H580" s="17" t="inlineStr">
        <is>
          <t>External Consultant</t>
        </is>
      </c>
      <c r="I580" s="17" t="inlineStr">
        <is>
          <t>Active</t>
        </is>
      </c>
      <c r="J580" s="118" t="n">
        <v>45425</v>
      </c>
      <c r="K580" s="17" t="n"/>
      <c r="L580" s="17" t="n"/>
      <c r="M580" s="67" t="n"/>
      <c r="N580" s="68" t="n"/>
      <c r="O580" s="68" t="n"/>
      <c r="P580" s="68" t="n"/>
      <c r="Q580" s="68" t="n"/>
      <c r="R580" s="82" t="n"/>
      <c r="S580" s="83" t="n"/>
      <c r="T580" s="83" t="n"/>
      <c r="U580" s="83" t="n"/>
      <c r="V580" s="83" t="n"/>
      <c r="W580" s="83" t="n"/>
      <c r="X580" s="83" t="n"/>
      <c r="Y580" s="65" t="n"/>
      <c r="Z580" s="66" t="n"/>
      <c r="AA580" s="66" t="n"/>
      <c r="AB580" s="66" t="n"/>
      <c r="AC580" s="66" t="n"/>
      <c r="AD580" s="66" t="n"/>
      <c r="AE580" s="66" t="n"/>
      <c r="AF580" s="66" t="n"/>
      <c r="AG580" s="66" t="n"/>
      <c r="AH580" s="66" t="n"/>
      <c r="AI580" s="66" t="n"/>
      <c r="AJ580" s="66" t="n"/>
      <c r="AK580" s="66" t="n"/>
      <c r="AL580" s="66" t="n"/>
      <c r="AM580" s="18" t="n"/>
      <c r="AN580" s="19" t="n"/>
      <c r="AO580" s="19" t="n"/>
      <c r="AP580" s="19" t="n"/>
      <c r="AQ580" s="19" t="n"/>
    </row>
    <row r="581" ht="80" customHeight="1">
      <c r="A581" s="117" t="inlineStr">
        <is>
          <t>◂ Back</t>
        </is>
      </c>
      <c r="B581" s="17" t="inlineStr">
        <is>
          <t>Mapped</t>
        </is>
      </c>
      <c r="C581" s="59" t="inlineStr">
        <is>
          <t>CARBON</t>
        </is>
      </c>
      <c r="D581" s="17" t="inlineStr">
        <is>
          <t>No Emp ID · in-house consultant</t>
        </is>
      </c>
      <c r="E581" s="17" t="inlineStr">
        <is>
          <t>Kanika Jain</t>
        </is>
      </c>
      <c r="F581" s="17" t="inlineStr">
        <is>
          <t>Support</t>
        </is>
      </c>
      <c r="G581" s="17" t="inlineStr">
        <is>
          <t>Consultant</t>
        </is>
      </c>
      <c r="H581" s="17" t="inlineStr">
        <is>
          <t>In-House Consultant</t>
        </is>
      </c>
      <c r="I581" s="17" t="inlineStr">
        <is>
          <t>Active</t>
        </is>
      </c>
      <c r="J581" s="118" t="n">
        <v>45461</v>
      </c>
      <c r="K581" s="17" t="n"/>
      <c r="L581" s="17" t="n"/>
      <c r="M581" s="67" t="n"/>
      <c r="N581" s="68" t="n"/>
      <c r="O581" s="68" t="inlineStr">
        <is>
          <t>8 years, 5 months, 2 days</t>
        </is>
      </c>
      <c r="P581" s="68" t="n"/>
      <c r="Q581" s="68" t="n"/>
      <c r="R581" s="82" t="n"/>
      <c r="S581" s="83" t="n"/>
      <c r="T581" s="83" t="n"/>
      <c r="U581" s="83" t="n"/>
      <c r="V581" s="83" t="n"/>
      <c r="W581" s="83" t="n"/>
      <c r="X581" s="83" t="n"/>
      <c r="Y581" s="65" t="n"/>
      <c r="Z581" s="66" t="n"/>
      <c r="AA581" s="66" t="n"/>
      <c r="AB581" s="66" t="n"/>
      <c r="AC581" s="66" t="n"/>
      <c r="AD581" s="66" t="n"/>
      <c r="AE581" s="66" t="n"/>
      <c r="AF581" s="66" t="n"/>
      <c r="AG581" s="66" t="n"/>
      <c r="AH581" s="66" t="inlineStr">
        <is>
          <t>Senior Consultant · review – experience supports senior band</t>
        </is>
      </c>
      <c r="AI581" s="66" t="n"/>
      <c r="AJ581" s="66" t="inlineStr">
        <is>
          <t>XBRL taxonomy &amp; regulatory updates; domain/accounting refreshers; quality &amp; accuracy practices; tooling proficiency</t>
        </is>
      </c>
      <c r="AK581" s="66" t="inlineStr">
        <is>
          <t>Transition to leadership: people management &amp; delegation, mentoring/coaching, project ownership &amp; stakeholder management, prioritisation under ambiguity, presentation &amp; influence skills</t>
        </is>
      </c>
      <c r="AL581" s="66" t="inlineStr">
        <is>
          <t>NA - Contractor. Title to be standardized to : Senior Consultant</t>
        </is>
      </c>
      <c r="AM581" s="18" t="n"/>
      <c r="AN581" s="19" t="n"/>
      <c r="AO581" s="19" t="n"/>
      <c r="AP581" s="19" t="inlineStr">
        <is>
          <t>Helps Anushree in agreement review etc</t>
        </is>
      </c>
      <c r="AQ581" s="19" t="n"/>
    </row>
    <row r="582" ht="80" customHeight="1">
      <c r="A582" s="117" t="inlineStr">
        <is>
          <t>◂ Back</t>
        </is>
      </c>
      <c r="B582" s="17" t="inlineStr">
        <is>
          <t>Mapped</t>
        </is>
      </c>
      <c r="C582" s="59" t="inlineStr">
        <is>
          <t>iFile</t>
        </is>
      </c>
      <c r="D582" s="17" t="inlineStr">
        <is>
          <t>No Emp ID · in-house consultant</t>
        </is>
      </c>
      <c r="E582" s="17" t="inlineStr">
        <is>
          <t>Nilimesh Baruah</t>
        </is>
      </c>
      <c r="F582" s="17" t="inlineStr">
        <is>
          <t>Technology</t>
        </is>
      </c>
      <c r="G582" s="17" t="inlineStr">
        <is>
          <t>Consultant</t>
        </is>
      </c>
      <c r="H582" s="17" t="inlineStr">
        <is>
          <t>In-House Consultant</t>
        </is>
      </c>
      <c r="I582" s="17" t="inlineStr">
        <is>
          <t>Active</t>
        </is>
      </c>
      <c r="J582" s="118" t="n">
        <v>46113</v>
      </c>
      <c r="K582" s="17" t="n"/>
      <c r="L582" s="17" t="n"/>
      <c r="M582" s="67" t="n"/>
      <c r="N582" s="68" t="n"/>
      <c r="O582" s="68" t="n"/>
      <c r="P582" s="68" t="n"/>
      <c r="Q582" s="68" t="n"/>
      <c r="R582" s="82" t="n"/>
      <c r="S582" s="83" t="n"/>
      <c r="T582" s="83" t="n"/>
      <c r="U582" s="83" t="n"/>
      <c r="V582" s="83" t="n"/>
      <c r="W582" s="83" t="n"/>
      <c r="X582" s="83" t="n"/>
      <c r="Y582" s="65" t="n"/>
      <c r="Z582" s="66" t="n"/>
      <c r="AA582" s="66" t="n"/>
      <c r="AB582" s="66" t="n"/>
      <c r="AC582" s="66" t="n"/>
      <c r="AD582" s="66" t="n"/>
      <c r="AE582" s="66" t="n"/>
      <c r="AF582" s="66" t="n"/>
      <c r="AG582" s="66" t="n"/>
      <c r="AH582" s="66" t="n"/>
      <c r="AI582" s="66" t="n"/>
      <c r="AJ582" s="66" t="n"/>
      <c r="AK582" s="66" t="n"/>
      <c r="AL582" s="66" t="n"/>
      <c r="AM582" s="18" t="n"/>
      <c r="AN582" s="19" t="n"/>
      <c r="AO582" s="19" t="n"/>
      <c r="AP582" s="19" t="n"/>
      <c r="AQ582" s="19" t="n"/>
    </row>
    <row r="583" ht="80" customHeight="1">
      <c r="A583" s="117" t="inlineStr">
        <is>
          <t>◂ Back</t>
        </is>
      </c>
      <c r="B583" s="17" t="inlineStr">
        <is>
          <t>Mapped</t>
        </is>
      </c>
      <c r="C583" s="59" t="inlineStr">
        <is>
          <t>iFile</t>
        </is>
      </c>
      <c r="D583" s="17" t="inlineStr">
        <is>
          <t>No Emp ID · external consultant</t>
        </is>
      </c>
      <c r="E583" s="17" t="inlineStr">
        <is>
          <t>Peshal Jha</t>
        </is>
      </c>
      <c r="F583" s="17" t="inlineStr">
        <is>
          <t>Technology</t>
        </is>
      </c>
      <c r="G583" s="17" t="inlineStr">
        <is>
          <t>Consultant</t>
        </is>
      </c>
      <c r="H583" s="17" t="inlineStr">
        <is>
          <t>External Consultant</t>
        </is>
      </c>
      <c r="I583" s="17" t="inlineStr">
        <is>
          <t>Active</t>
        </is>
      </c>
      <c r="J583" s="118" t="n">
        <v>45425</v>
      </c>
      <c r="K583" s="17" t="n"/>
      <c r="L583" s="17" t="n"/>
      <c r="M583" s="67" t="n"/>
      <c r="N583" s="68" t="n"/>
      <c r="O583" s="68" t="n"/>
      <c r="P583" s="68" t="n"/>
      <c r="Q583" s="68" t="n"/>
      <c r="R583" s="82" t="n"/>
      <c r="S583" s="83" t="n"/>
      <c r="T583" s="83" t="n"/>
      <c r="U583" s="83" t="n"/>
      <c r="V583" s="83" t="n"/>
      <c r="W583" s="83" t="n"/>
      <c r="X583" s="83" t="n"/>
      <c r="Y583" s="65" t="n"/>
      <c r="Z583" s="66" t="n"/>
      <c r="AA583" s="66" t="n"/>
      <c r="AB583" s="66" t="n"/>
      <c r="AC583" s="66" t="n"/>
      <c r="AD583" s="66" t="n"/>
      <c r="AE583" s="66" t="n"/>
      <c r="AF583" s="66" t="n"/>
      <c r="AG583" s="66" t="n"/>
      <c r="AH583" s="66" t="n"/>
      <c r="AI583" s="66" t="n"/>
      <c r="AJ583" s="66" t="n"/>
      <c r="AK583" s="66" t="n"/>
      <c r="AL583" s="66" t="n"/>
      <c r="AM583" s="18" t="n"/>
      <c r="AN583" s="19" t="n"/>
      <c r="AO583" s="19" t="n"/>
      <c r="AP583" s="19" t="n"/>
      <c r="AQ583" s="19" t="n"/>
    </row>
    <row r="584" ht="80" customHeight="1">
      <c r="A584" s="117" t="inlineStr">
        <is>
          <t>◂ Back</t>
        </is>
      </c>
      <c r="B584" s="17" t="inlineStr">
        <is>
          <t>Mapped</t>
        </is>
      </c>
      <c r="C584" s="59" t="inlineStr">
        <is>
          <t>iFile</t>
        </is>
      </c>
      <c r="D584" s="17" t="inlineStr">
        <is>
          <t>No Emp ID · external consultant</t>
        </is>
      </c>
      <c r="E584" s="17" t="inlineStr">
        <is>
          <t>Poonam Rajput</t>
        </is>
      </c>
      <c r="F584" s="17" t="inlineStr">
        <is>
          <t>Technology</t>
        </is>
      </c>
      <c r="G584" s="17" t="inlineStr">
        <is>
          <t>Consultant</t>
        </is>
      </c>
      <c r="H584" s="17" t="inlineStr">
        <is>
          <t>External Consultant</t>
        </is>
      </c>
      <c r="I584" s="17" t="inlineStr">
        <is>
          <t>Active</t>
        </is>
      </c>
      <c r="J584" s="118" t="n">
        <v>45425</v>
      </c>
      <c r="K584" s="17" t="n"/>
      <c r="L584" s="17" t="n"/>
      <c r="M584" s="67" t="n"/>
      <c r="N584" s="68" t="n"/>
      <c r="O584" s="68" t="n"/>
      <c r="P584" s="68" t="n"/>
      <c r="Q584" s="68" t="n"/>
      <c r="R584" s="82" t="n"/>
      <c r="S584" s="83" t="n"/>
      <c r="T584" s="83" t="n"/>
      <c r="U584" s="83" t="n"/>
      <c r="V584" s="83" t="n"/>
      <c r="W584" s="83" t="n"/>
      <c r="X584" s="83" t="n"/>
      <c r="Y584" s="65" t="n"/>
      <c r="Z584" s="66" t="n"/>
      <c r="AA584" s="66" t="n"/>
      <c r="AB584" s="66" t="n"/>
      <c r="AC584" s="66" t="n"/>
      <c r="AD584" s="66" t="n"/>
      <c r="AE584" s="66" t="n"/>
      <c r="AF584" s="66" t="n"/>
      <c r="AG584" s="66" t="n"/>
      <c r="AH584" s="66" t="n"/>
      <c r="AI584" s="66" t="n"/>
      <c r="AJ584" s="66" t="n"/>
      <c r="AK584" s="66" t="n"/>
      <c r="AL584" s="66" t="n"/>
      <c r="AM584" s="18" t="n"/>
      <c r="AN584" s="19" t="n"/>
      <c r="AO584" s="19" t="n"/>
      <c r="AP584" s="19" t="n"/>
      <c r="AQ584" s="19" t="n"/>
    </row>
    <row r="585" ht="80" customHeight="1">
      <c r="A585" s="117" t="inlineStr">
        <is>
          <t>◂ Back</t>
        </is>
      </c>
      <c r="B585" s="17" t="inlineStr">
        <is>
          <t>Mapped</t>
        </is>
      </c>
      <c r="C585" s="59" t="inlineStr">
        <is>
          <t>Datatech</t>
        </is>
      </c>
      <c r="D585" s="17" t="inlineStr">
        <is>
          <t>No Emp ID · in-house consultant</t>
        </is>
      </c>
      <c r="E585" s="17" t="inlineStr">
        <is>
          <t>R Indumathi</t>
        </is>
      </c>
      <c r="F585" s="17" t="inlineStr">
        <is>
          <t>Marketing</t>
        </is>
      </c>
      <c r="G585" s="17" t="inlineStr">
        <is>
          <t>Consultant</t>
        </is>
      </c>
      <c r="H585" s="17" t="inlineStr">
        <is>
          <t>In-House Consultant</t>
        </is>
      </c>
      <c r="I585" s="17" t="inlineStr">
        <is>
          <t>Active</t>
        </is>
      </c>
      <c r="J585" s="118" t="n">
        <v>46174</v>
      </c>
      <c r="K585" s="17" t="n"/>
      <c r="L585" s="17" t="n"/>
      <c r="M585" s="67" t="n"/>
      <c r="N585" s="68" t="n"/>
      <c r="O585" s="68" t="n"/>
      <c r="P585" s="68" t="n"/>
      <c r="Q585" s="68" t="n"/>
      <c r="R585" s="82" t="n"/>
      <c r="S585" s="83" t="n"/>
      <c r="T585" s="83" t="n"/>
      <c r="U585" s="83" t="n"/>
      <c r="V585" s="83" t="n"/>
      <c r="W585" s="83" t="n"/>
      <c r="X585" s="83" t="n"/>
      <c r="Y585" s="65" t="n"/>
      <c r="Z585" s="66" t="n"/>
      <c r="AA585" s="66" t="n"/>
      <c r="AB585" s="66" t="n"/>
      <c r="AC585" s="66" t="n"/>
      <c r="AD585" s="66" t="n"/>
      <c r="AE585" s="66" t="n"/>
      <c r="AF585" s="66" t="n"/>
      <c r="AG585" s="66" t="n"/>
      <c r="AH585" s="66" t="n"/>
      <c r="AI585" s="66" t="n"/>
      <c r="AJ585" s="66" t="n"/>
      <c r="AK585" s="66" t="n"/>
      <c r="AL585" s="66" t="n"/>
      <c r="AM585" s="18" t="n"/>
      <c r="AN585" s="19" t="n"/>
      <c r="AO585" s="19" t="n"/>
      <c r="AP585" s="19" t="n"/>
      <c r="AQ585" s="19" t="n"/>
    </row>
    <row r="586" ht="80" customHeight="1">
      <c r="A586" s="117" t="inlineStr">
        <is>
          <t>◂ Back</t>
        </is>
      </c>
      <c r="B586" s="17" t="inlineStr">
        <is>
          <t>Mapped</t>
        </is>
      </c>
      <c r="C586" s="59" t="inlineStr">
        <is>
          <t>Datatech</t>
        </is>
      </c>
      <c r="D586" s="17" t="inlineStr">
        <is>
          <t>No Emp ID · external consultant</t>
        </is>
      </c>
      <c r="E586" s="17" t="inlineStr">
        <is>
          <t>Sadhan Kumar</t>
        </is>
      </c>
      <c r="F586" s="17" t="inlineStr">
        <is>
          <t>Technology</t>
        </is>
      </c>
      <c r="G586" s="17" t="inlineStr">
        <is>
          <t>Consultant</t>
        </is>
      </c>
      <c r="H586" s="17" t="inlineStr">
        <is>
          <t>External Consultant</t>
        </is>
      </c>
      <c r="I586" s="17" t="inlineStr">
        <is>
          <t>Active</t>
        </is>
      </c>
      <c r="J586" s="118" t="n">
        <v>46235</v>
      </c>
      <c r="K586" s="17" t="n"/>
      <c r="L586" s="17" t="n"/>
      <c r="M586" s="67" t="n"/>
      <c r="N586" s="68" t="n"/>
      <c r="O586" s="68" t="n"/>
      <c r="P586" s="68" t="n"/>
      <c r="Q586" s="68" t="n"/>
      <c r="R586" s="82" t="n"/>
      <c r="S586" s="83" t="n"/>
      <c r="T586" s="83" t="n"/>
      <c r="U586" s="83" t="n"/>
      <c r="V586" s="83" t="n"/>
      <c r="W586" s="83" t="n"/>
      <c r="X586" s="83" t="n"/>
      <c r="Y586" s="65" t="n"/>
      <c r="Z586" s="66" t="n"/>
      <c r="AA586" s="66" t="n"/>
      <c r="AB586" s="66" t="n"/>
      <c r="AC586" s="66" t="n"/>
      <c r="AD586" s="66" t="n"/>
      <c r="AE586" s="66" t="n"/>
      <c r="AF586" s="66" t="n"/>
      <c r="AG586" s="66" t="n"/>
      <c r="AH586" s="66" t="n"/>
      <c r="AI586" s="66" t="n"/>
      <c r="AJ586" s="66" t="n"/>
      <c r="AK586" s="66" t="n"/>
      <c r="AL586" s="66" t="n"/>
      <c r="AM586" s="18" t="n"/>
      <c r="AN586" s="19" t="n"/>
      <c r="AO586" s="19" t="n"/>
      <c r="AP586" s="19" t="n"/>
      <c r="AQ586" s="19" t="n"/>
    </row>
    <row r="587" ht="80" customHeight="1">
      <c r="A587" s="117" t="inlineStr">
        <is>
          <t>◂ Back</t>
        </is>
      </c>
      <c r="B587" s="17" t="inlineStr">
        <is>
          <t>Mapped</t>
        </is>
      </c>
      <c r="C587" s="59" t="inlineStr">
        <is>
          <t>iFile</t>
        </is>
      </c>
      <c r="D587" s="17" t="inlineStr">
        <is>
          <t>No Emp ID · external consultant</t>
        </is>
      </c>
      <c r="E587" s="17" t="inlineStr">
        <is>
          <t>Shifa Salheen</t>
        </is>
      </c>
      <c r="F587" s="17" t="inlineStr">
        <is>
          <t>Technology</t>
        </is>
      </c>
      <c r="G587" s="17" t="inlineStr">
        <is>
          <t>Consultant</t>
        </is>
      </c>
      <c r="H587" s="17" t="inlineStr">
        <is>
          <t>External Consultant</t>
        </is>
      </c>
      <c r="I587" s="17" t="inlineStr">
        <is>
          <t>Active</t>
        </is>
      </c>
      <c r="J587" s="118" t="n">
        <v>45425</v>
      </c>
      <c r="K587" s="17" t="n"/>
      <c r="L587" s="17" t="n"/>
      <c r="M587" s="67" t="n"/>
      <c r="N587" s="68" t="n"/>
      <c r="O587" s="68" t="n"/>
      <c r="P587" s="68" t="n"/>
      <c r="Q587" s="68" t="n"/>
      <c r="R587" s="82" t="n"/>
      <c r="S587" s="83" t="n"/>
      <c r="T587" s="83" t="n"/>
      <c r="U587" s="83" t="n"/>
      <c r="V587" s="83" t="n"/>
      <c r="W587" s="83" t="n"/>
      <c r="X587" s="83" t="n"/>
      <c r="Y587" s="65" t="n"/>
      <c r="Z587" s="66" t="n"/>
      <c r="AA587" s="66" t="n"/>
      <c r="AB587" s="66" t="n"/>
      <c r="AC587" s="66" t="n"/>
      <c r="AD587" s="66" t="n"/>
      <c r="AE587" s="66" t="n"/>
      <c r="AF587" s="66" t="n"/>
      <c r="AG587" s="66" t="n"/>
      <c r="AH587" s="66" t="n"/>
      <c r="AI587" s="66" t="n"/>
      <c r="AJ587" s="66" t="n"/>
      <c r="AK587" s="66" t="n"/>
      <c r="AL587" s="66" t="n"/>
      <c r="AM587" s="18" t="n"/>
      <c r="AN587" s="19" t="n"/>
      <c r="AO587" s="19" t="n"/>
      <c r="AP587" s="19" t="n"/>
      <c r="AQ587" s="19" t="n"/>
    </row>
    <row r="588" ht="80" customHeight="1">
      <c r="A588" s="117" t="inlineStr">
        <is>
          <t>◂ Back</t>
        </is>
      </c>
      <c r="B588" s="17" t="inlineStr">
        <is>
          <t>Mapped</t>
        </is>
      </c>
      <c r="C588" s="59" t="inlineStr">
        <is>
          <t>Datatech</t>
        </is>
      </c>
      <c r="D588" s="17" t="inlineStr">
        <is>
          <t>No Emp ID · external consultant</t>
        </is>
      </c>
      <c r="E588" s="17" t="inlineStr">
        <is>
          <t>Shweta Vijay</t>
        </is>
      </c>
      <c r="F588" s="17" t="inlineStr">
        <is>
          <t>Not provided · HRIS</t>
        </is>
      </c>
      <c r="G588" s="17" t="inlineStr">
        <is>
          <t>Consultant</t>
        </is>
      </c>
      <c r="H588" s="17" t="inlineStr">
        <is>
          <t>External Consultant</t>
        </is>
      </c>
      <c r="I588" s="17" t="inlineStr">
        <is>
          <t>Active</t>
        </is>
      </c>
      <c r="J588" s="118" t="n">
        <v>46266</v>
      </c>
      <c r="K588" s="17" t="n"/>
      <c r="L588" s="17" t="n"/>
      <c r="M588" s="67" t="n"/>
      <c r="N588" s="68" t="n"/>
      <c r="O588" s="68" t="n"/>
      <c r="P588" s="68" t="n"/>
      <c r="Q588" s="68" t="n"/>
      <c r="R588" s="82" t="n"/>
      <c r="S588" s="83" t="n"/>
      <c r="T588" s="83" t="n"/>
      <c r="U588" s="83" t="n"/>
      <c r="V588" s="83" t="n"/>
      <c r="W588" s="83" t="n"/>
      <c r="X588" s="83" t="n"/>
      <c r="Y588" s="65" t="n"/>
      <c r="Z588" s="66" t="n"/>
      <c r="AA588" s="66" t="n"/>
      <c r="AB588" s="66" t="n"/>
      <c r="AC588" s="66" t="n"/>
      <c r="AD588" s="66" t="n"/>
      <c r="AE588" s="66" t="n"/>
      <c r="AF588" s="66" t="n"/>
      <c r="AG588" s="66" t="n"/>
      <c r="AH588" s="66" t="n"/>
      <c r="AI588" s="66" t="n"/>
      <c r="AJ588" s="66" t="n"/>
      <c r="AK588" s="66" t="n"/>
      <c r="AL588" s="66" t="n"/>
      <c r="AM588" s="18" t="n"/>
      <c r="AN588" s="19" t="n"/>
      <c r="AO588" s="19" t="n"/>
      <c r="AP588" s="19" t="n"/>
      <c r="AQ588" s="19" t="n"/>
    </row>
    <row r="589" ht="80" customHeight="1">
      <c r="A589" s="117" t="inlineStr">
        <is>
          <t>◂ Back</t>
        </is>
      </c>
      <c r="B589" s="17" t="inlineStr">
        <is>
          <t>Mapped</t>
        </is>
      </c>
      <c r="C589" s="59" t="inlineStr">
        <is>
          <t>iFile</t>
        </is>
      </c>
      <c r="D589" s="17" t="inlineStr">
        <is>
          <t>No Emp ID · external consultant</t>
        </is>
      </c>
      <c r="E589" s="17" t="inlineStr">
        <is>
          <t>Snnehasis Debyans</t>
        </is>
      </c>
      <c r="F589" s="17" t="inlineStr">
        <is>
          <t>Technology</t>
        </is>
      </c>
      <c r="G589" s="17" t="inlineStr">
        <is>
          <t>Consultant</t>
        </is>
      </c>
      <c r="H589" s="17" t="inlineStr">
        <is>
          <t>External Consultant</t>
        </is>
      </c>
      <c r="I589" s="17" t="inlineStr">
        <is>
          <t>Active</t>
        </is>
      </c>
      <c r="J589" s="118" t="n">
        <v>46094</v>
      </c>
      <c r="K589" s="17" t="n"/>
      <c r="L589" s="17" t="n"/>
      <c r="M589" s="67" t="n"/>
      <c r="N589" s="68" t="n"/>
      <c r="O589" s="68" t="n"/>
      <c r="P589" s="68" t="n"/>
      <c r="Q589" s="68" t="n"/>
      <c r="R589" s="82" t="n"/>
      <c r="S589" s="83" t="n"/>
      <c r="T589" s="83" t="n"/>
      <c r="U589" s="83" t="n"/>
      <c r="V589" s="83" t="n"/>
      <c r="W589" s="83" t="n"/>
      <c r="X589" s="83" t="n"/>
      <c r="Y589" s="65" t="n"/>
      <c r="Z589" s="66" t="n"/>
      <c r="AA589" s="66" t="n"/>
      <c r="AB589" s="66" t="n"/>
      <c r="AC589" s="66" t="n"/>
      <c r="AD589" s="66" t="n"/>
      <c r="AE589" s="66" t="n"/>
      <c r="AF589" s="66" t="n"/>
      <c r="AG589" s="66" t="n"/>
      <c r="AH589" s="66" t="n"/>
      <c r="AI589" s="66" t="n"/>
      <c r="AJ589" s="66" t="n"/>
      <c r="AK589" s="66" t="n"/>
      <c r="AL589" s="66" t="n"/>
      <c r="AM589" s="18" t="n"/>
      <c r="AN589" s="19" t="n"/>
      <c r="AO589" s="19" t="n"/>
      <c r="AP589" s="19" t="n"/>
      <c r="AQ589" s="19" t="n"/>
    </row>
    <row r="590" ht="80" customHeight="1">
      <c r="A590" s="117" t="inlineStr">
        <is>
          <t>◂ Back</t>
        </is>
      </c>
      <c r="B590" s="17" t="inlineStr">
        <is>
          <t>Mapped</t>
        </is>
      </c>
      <c r="C590" s="59" t="inlineStr">
        <is>
          <t>Datatech</t>
        </is>
      </c>
      <c r="D590" s="17" t="inlineStr">
        <is>
          <t>No Emp ID · external consultant</t>
        </is>
      </c>
      <c r="E590" s="17" t="inlineStr">
        <is>
          <t>Sohel Yadav</t>
        </is>
      </c>
      <c r="F590" s="17" t="inlineStr">
        <is>
          <t>Technology</t>
        </is>
      </c>
      <c r="G590" s="17" t="inlineStr">
        <is>
          <t>Consultant</t>
        </is>
      </c>
      <c r="H590" s="17" t="inlineStr">
        <is>
          <t>External Consultant</t>
        </is>
      </c>
      <c r="I590" s="17" t="inlineStr">
        <is>
          <t>Active</t>
        </is>
      </c>
      <c r="J590" s="118" t="n">
        <v>46174</v>
      </c>
      <c r="K590" s="17" t="n"/>
      <c r="L590" s="17" t="n"/>
      <c r="M590" s="67" t="n"/>
      <c r="N590" s="68" t="n"/>
      <c r="O590" s="68" t="n"/>
      <c r="P590" s="68" t="n"/>
      <c r="Q590" s="68" t="n"/>
      <c r="R590" s="82" t="n"/>
      <c r="S590" s="83" t="n"/>
      <c r="T590" s="83" t="n"/>
      <c r="U590" s="83" t="n"/>
      <c r="V590" s="83" t="n"/>
      <c r="W590" s="83" t="n"/>
      <c r="X590" s="83" t="n"/>
      <c r="Y590" s="65" t="n"/>
      <c r="Z590" s="66" t="n"/>
      <c r="AA590" s="66" t="n"/>
      <c r="AB590" s="66" t="n"/>
      <c r="AC590" s="66" t="n"/>
      <c r="AD590" s="66" t="n"/>
      <c r="AE590" s="66" t="n"/>
      <c r="AF590" s="66" t="n"/>
      <c r="AG590" s="66" t="n"/>
      <c r="AH590" s="66" t="n"/>
      <c r="AI590" s="66" t="n"/>
      <c r="AJ590" s="66" t="n"/>
      <c r="AK590" s="66" t="n"/>
      <c r="AL590" s="66" t="n"/>
      <c r="AM590" s="18" t="n"/>
      <c r="AN590" s="19" t="n"/>
      <c r="AO590" s="19" t="n"/>
      <c r="AP590" s="19" t="n"/>
      <c r="AQ590" s="19" t="n"/>
    </row>
    <row r="591" ht="80" customHeight="1">
      <c r="A591" s="117" t="inlineStr">
        <is>
          <t>◂ Back</t>
        </is>
      </c>
      <c r="B591" s="17" t="inlineStr">
        <is>
          <t>Mapped</t>
        </is>
      </c>
      <c r="C591" s="59" t="inlineStr">
        <is>
          <t>Datatech</t>
        </is>
      </c>
      <c r="D591" s="17" t="inlineStr">
        <is>
          <t>No Emp ID · in-house consultant</t>
        </is>
      </c>
      <c r="E591" s="17" t="inlineStr">
        <is>
          <t>Vivek Kumar</t>
        </is>
      </c>
      <c r="F591" s="17" t="inlineStr">
        <is>
          <t>Technology</t>
        </is>
      </c>
      <c r="G591" s="17" t="inlineStr">
        <is>
          <t>Consultant</t>
        </is>
      </c>
      <c r="H591" s="17" t="inlineStr">
        <is>
          <t>In-House Consultant</t>
        </is>
      </c>
      <c r="I591" s="17" t="inlineStr">
        <is>
          <t>Active</t>
        </is>
      </c>
      <c r="J591" s="118" t="n">
        <v>46174</v>
      </c>
      <c r="K591" s="17" t="n"/>
      <c r="L591" s="17" t="n"/>
      <c r="M591" s="67" t="n"/>
      <c r="N591" s="68" t="n"/>
      <c r="O591" s="68" t="n"/>
      <c r="P591" s="68" t="n"/>
      <c r="Q591" s="68" t="n"/>
      <c r="R591" s="82" t="n"/>
      <c r="S591" s="83" t="n"/>
      <c r="T591" s="83" t="n"/>
      <c r="U591" s="83" t="n"/>
      <c r="V591" s="83" t="n"/>
      <c r="W591" s="83" t="n"/>
      <c r="X591" s="83" t="n"/>
      <c r="Y591" s="65" t="n"/>
      <c r="Z591" s="66" t="n"/>
      <c r="AA591" s="66" t="n"/>
      <c r="AB591" s="66" t="n"/>
      <c r="AC591" s="66" t="n"/>
      <c r="AD591" s="66" t="n"/>
      <c r="AE591" s="66" t="n"/>
      <c r="AF591" s="66" t="n"/>
      <c r="AG591" s="66" t="n"/>
      <c r="AH591" s="66" t="n"/>
      <c r="AI591" s="66" t="n"/>
      <c r="AJ591" s="66" t="n"/>
      <c r="AK591" s="66" t="n"/>
      <c r="AL591" s="66" t="n"/>
      <c r="AM591" s="18" t="n"/>
      <c r="AN591" s="19" t="n"/>
      <c r="AO591" s="19" t="n"/>
      <c r="AP591" s="19" t="n"/>
      <c r="AQ591" s="19" t="n"/>
    </row>
    <row r="592" ht="80" customHeight="1">
      <c r="A592" s="117" t="inlineStr">
        <is>
          <t>◂ Back</t>
        </is>
      </c>
      <c r="B592" s="17" t="inlineStr">
        <is>
          <t>Mapped</t>
        </is>
      </c>
      <c r="C592" s="59" t="inlineStr">
        <is>
          <t>iFile</t>
        </is>
      </c>
      <c r="D592" s="17" t="inlineStr">
        <is>
          <t>No Emp ID · external consultant</t>
        </is>
      </c>
      <c r="E592" s="17" t="inlineStr">
        <is>
          <t>Vivek Kumar Singh</t>
        </is>
      </c>
      <c r="F592" s="17" t="inlineStr">
        <is>
          <t>Technology</t>
        </is>
      </c>
      <c r="G592" s="17" t="inlineStr">
        <is>
          <t>Consultant</t>
        </is>
      </c>
      <c r="H592" s="17" t="inlineStr">
        <is>
          <t>External Consultant</t>
        </is>
      </c>
      <c r="I592" s="17" t="inlineStr">
        <is>
          <t>Active</t>
        </is>
      </c>
      <c r="J592" s="118" t="n">
        <v>46084</v>
      </c>
      <c r="K592" s="17" t="n"/>
      <c r="L592" s="17" t="n"/>
      <c r="M592" s="67" t="n"/>
      <c r="N592" s="68" t="n"/>
      <c r="O592" s="68" t="n"/>
      <c r="P592" s="68" t="n"/>
      <c r="Q592" s="68" t="n"/>
      <c r="R592" s="82" t="n"/>
      <c r="S592" s="83" t="n"/>
      <c r="T592" s="83" t="n"/>
      <c r="U592" s="83" t="n"/>
      <c r="V592" s="83" t="n"/>
      <c r="W592" s="83" t="n"/>
      <c r="X592" s="83" t="n"/>
      <c r="Y592" s="65" t="n"/>
      <c r="Z592" s="66" t="n"/>
      <c r="AA592" s="66" t="n"/>
      <c r="AB592" s="66" t="n"/>
      <c r="AC592" s="66" t="n"/>
      <c r="AD592" s="66" t="n"/>
      <c r="AE592" s="66" t="n"/>
      <c r="AF592" s="66" t="n"/>
      <c r="AG592" s="66" t="n"/>
      <c r="AH592" s="66" t="n"/>
      <c r="AI592" s="66" t="n"/>
      <c r="AJ592" s="66" t="n"/>
      <c r="AK592" s="66" t="n"/>
      <c r="AL592" s="66" t="n"/>
      <c r="AM592" s="18" t="n"/>
      <c r="AN592" s="19" t="n"/>
      <c r="AO592" s="19" t="n"/>
      <c r="AP592" s="19" t="n"/>
      <c r="AQ592" s="19" t="n"/>
    </row>
    <row r="593" ht="50" customHeight="1">
      <c r="A593" s="120" t="n"/>
      <c r="B593" s="121" t="inlineStr">
        <is>
          <t>NOT YET MAPPED</t>
        </is>
      </c>
      <c r="C593" s="86" t="inlineStr">
        <is>
          <t>CARBON</t>
        </is>
      </c>
      <c r="D593" s="86" t="inlineStr">
        <is>
          <t>INTN0290</t>
        </is>
      </c>
      <c r="E593" s="86" t="inlineStr">
        <is>
          <t>Nilesh Shriram Jagtap</t>
        </is>
      </c>
      <c r="F593" s="86" t="inlineStr">
        <is>
          <t>Functional</t>
        </is>
      </c>
      <c r="G593" s="86" t="inlineStr">
        <is>
          <t>Intern</t>
        </is>
      </c>
      <c r="H593" s="86" t="inlineStr">
        <is>
          <t>Intern</t>
        </is>
      </c>
      <c r="I593" s="86" t="inlineStr">
        <is>
          <t>Active</t>
        </is>
      </c>
      <c r="J593" s="86" t="inlineStr">
        <is>
          <t>19 Jan 2026</t>
        </is>
      </c>
      <c r="K593" s="86" t="inlineStr">
        <is>
          <t>Biswajit Biswal</t>
        </is>
      </c>
      <c r="L593" s="86" t="n"/>
      <c r="M593" s="86" t="n"/>
      <c r="N593" s="86" t="n"/>
      <c r="O593" s="86" t="inlineStr">
        <is>
          <t>1 years, 2 months, 1 days</t>
        </is>
      </c>
      <c r="P593" s="86" t="n"/>
      <c r="Q593" s="86" t="n"/>
      <c r="R593" s="86" t="n"/>
      <c r="S593" s="86" t="n"/>
      <c r="T593" s="86" t="n"/>
      <c r="U593" s="86" t="n"/>
      <c r="V593" s="86" t="n"/>
      <c r="W593" s="86" t="n"/>
      <c r="X593" s="86" t="n"/>
      <c r="Y593" s="86" t="n"/>
      <c r="Z593" s="86" t="n"/>
      <c r="AA593" s="86" t="n"/>
      <c r="AB593" s="86" t="n"/>
      <c r="AC593" s="86" t="n"/>
      <c r="AD593" s="86" t="n"/>
      <c r="AE593" s="86" t="n"/>
      <c r="AF593" s="86" t="n"/>
      <c r="AG593" s="86" t="n"/>
      <c r="AH593" s="86" t="n"/>
      <c r="AI593" s="86" t="n"/>
      <c r="AJ593" s="86" t="n"/>
      <c r="AK593" s="86" t="n"/>
      <c r="AL593" s="86" t="n"/>
      <c r="AM593" s="86"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593" s="86" t="n"/>
      <c r="AO593" s="86" t="n"/>
      <c r="AP593" s="86" t="inlineStr">
        <is>
          <t>Exited</t>
        </is>
      </c>
      <c r="AQ593" s="86" t="n"/>
    </row>
    <row r="594" ht="50" customHeight="1">
      <c r="A594" s="120" t="n"/>
      <c r="B594" s="121" t="inlineStr">
        <is>
          <t>NOT YET MAPPED</t>
        </is>
      </c>
      <c r="C594" s="86" t="inlineStr">
        <is>
          <t>CARBON</t>
        </is>
      </c>
      <c r="D594" s="86" t="inlineStr">
        <is>
          <t>INTN0292</t>
        </is>
      </c>
      <c r="E594" s="86" t="inlineStr">
        <is>
          <t>Madhvi Sharma</t>
        </is>
      </c>
      <c r="F594" s="86" t="inlineStr">
        <is>
          <t>Functional</t>
        </is>
      </c>
      <c r="G594" s="86" t="inlineStr">
        <is>
          <t>Intern</t>
        </is>
      </c>
      <c r="H594" s="86" t="inlineStr">
        <is>
          <t>Intern</t>
        </is>
      </c>
      <c r="I594" s="86" t="inlineStr">
        <is>
          <t>Active</t>
        </is>
      </c>
      <c r="J594" s="86" t="inlineStr">
        <is>
          <t>02 Feb 2026</t>
        </is>
      </c>
      <c r="K594" s="86" t="inlineStr">
        <is>
          <t>Shambo Mitra</t>
        </is>
      </c>
      <c r="L594" s="86" t="n"/>
      <c r="M594" s="86" t="n"/>
      <c r="N594" s="86" t="n"/>
      <c r="O594" s="86" t="inlineStr">
        <is>
          <t>0 years, 7 months, 18 days</t>
        </is>
      </c>
      <c r="P594" s="86" t="n"/>
      <c r="Q594" s="86" t="n"/>
      <c r="R594" s="86" t="n"/>
      <c r="S594" s="86" t="n"/>
      <c r="T594" s="86" t="n"/>
      <c r="U594" s="86" t="n"/>
      <c r="V594" s="86" t="n"/>
      <c r="W594" s="86" t="n"/>
      <c r="X594" s="86" t="n"/>
      <c r="Y594" s="86" t="n"/>
      <c r="Z594" s="86" t="n"/>
      <c r="AA594" s="86" t="n"/>
      <c r="AB594" s="86" t="n"/>
      <c r="AC594" s="86" t="n"/>
      <c r="AD594" s="86" t="n"/>
      <c r="AE594" s="86" t="n"/>
      <c r="AF594" s="86" t="n"/>
      <c r="AG594" s="86" t="n"/>
      <c r="AH594" s="86" t="n"/>
      <c r="AI594" s="86" t="n"/>
      <c r="AJ594" s="86" t="n"/>
      <c r="AK594" s="86" t="n"/>
      <c r="AL594" s="86" t="n"/>
      <c r="AM594" s="86"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594" s="86" t="n"/>
      <c r="AO594" s="86" t="n"/>
      <c r="AP594" s="86" t="inlineStr">
        <is>
          <t>Intern</t>
        </is>
      </c>
      <c r="AQ594" s="86" t="n"/>
    </row>
    <row r="595" ht="50" customHeight="1">
      <c r="A595" s="120" t="n"/>
      <c r="B595" s="121" t="inlineStr">
        <is>
          <t>NOT YET MAPPED</t>
        </is>
      </c>
      <c r="C595" s="86" t="inlineStr">
        <is>
          <t>CARBON</t>
        </is>
      </c>
      <c r="D595" s="86" t="inlineStr">
        <is>
          <t>INTN0291</t>
        </is>
      </c>
      <c r="E595" s="86" t="inlineStr">
        <is>
          <t>Aryesh Singh Yadav</t>
        </is>
      </c>
      <c r="F595" s="86" t="inlineStr">
        <is>
          <t>Functional</t>
        </is>
      </c>
      <c r="G595" s="86" t="inlineStr">
        <is>
          <t>Intern</t>
        </is>
      </c>
      <c r="H595" s="86" t="inlineStr">
        <is>
          <t>Intern</t>
        </is>
      </c>
      <c r="I595" s="86" t="inlineStr">
        <is>
          <t>Active</t>
        </is>
      </c>
      <c r="J595" s="86" t="inlineStr">
        <is>
          <t>19 Jan 2026</t>
        </is>
      </c>
      <c r="K595" s="86" t="inlineStr">
        <is>
          <t>Biswajit Biswal</t>
        </is>
      </c>
      <c r="L595" s="86" t="n"/>
      <c r="M595" s="86" t="n"/>
      <c r="N595" s="86" t="n"/>
      <c r="O595" s="86" t="inlineStr">
        <is>
          <t>0 years, 8 months, 1 days</t>
        </is>
      </c>
      <c r="P595" s="86" t="n"/>
      <c r="Q595" s="86" t="n"/>
      <c r="R595" s="86" t="n"/>
      <c r="S595" s="86" t="n"/>
      <c r="T595" s="86" t="n"/>
      <c r="U595" s="86" t="n"/>
      <c r="V595" s="86" t="n"/>
      <c r="W595" s="86" t="n"/>
      <c r="X595" s="86" t="n"/>
      <c r="Y595" s="86" t="n"/>
      <c r="Z595" s="86" t="n"/>
      <c r="AA595" s="86" t="n"/>
      <c r="AB595" s="86" t="n"/>
      <c r="AC595" s="86" t="n"/>
      <c r="AD595" s="86" t="n"/>
      <c r="AE595" s="86" t="n"/>
      <c r="AF595" s="86" t="n"/>
      <c r="AG595" s="86" t="n"/>
      <c r="AH595" s="86" t="n"/>
      <c r="AI595" s="86" t="n"/>
      <c r="AJ595" s="86" t="n"/>
      <c r="AK595" s="86" t="n"/>
      <c r="AL595" s="86" t="n"/>
      <c r="AM595" s="86"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AN595" s="86" t="n"/>
      <c r="AO595" s="86" t="n"/>
      <c r="AP595" s="86" t="inlineStr">
        <is>
          <t>Exited</t>
        </is>
      </c>
      <c r="AQ595" s="86" t="n"/>
    </row>
    <row r="596" ht="50" customHeight="1">
      <c r="A596" s="120" t="n"/>
      <c r="B596" s="121" t="inlineStr">
        <is>
          <t>NOT YET MAPPED</t>
        </is>
      </c>
      <c r="C596" s="86" t="inlineStr">
        <is>
          <t>CARBON</t>
        </is>
      </c>
      <c r="D596" s="86" t="n"/>
      <c r="E596" s="86" t="inlineStr">
        <is>
          <t>Aditya Nair</t>
        </is>
      </c>
      <c r="F596" s="86" t="inlineStr">
        <is>
          <t>Marketing</t>
        </is>
      </c>
      <c r="G596" s="86" t="inlineStr">
        <is>
          <t>Team Lead SDR</t>
        </is>
      </c>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c r="AA596" s="86" t="n"/>
      <c r="AB596" s="86" t="n"/>
      <c r="AC596" s="86" t="n"/>
      <c r="AD596" s="86" t="n"/>
      <c r="AE596" s="86" t="n"/>
      <c r="AF596" s="86" t="n"/>
      <c r="AG596" s="86" t="n"/>
      <c r="AH596" s="86" t="n"/>
      <c r="AI596" s="86" t="n"/>
      <c r="AJ596" s="86" t="n"/>
      <c r="AK596" s="86" t="n"/>
      <c r="AL596" s="86" t="n"/>
      <c r="AM596" s="86" t="n"/>
      <c r="AN596" s="86" t="n"/>
      <c r="AO596" s="86" t="n"/>
      <c r="AP596" s="86" t="n"/>
      <c r="AQ596" s="86" t="n"/>
    </row>
    <row r="597" ht="50" customHeight="1">
      <c r="A597" s="120" t="n"/>
      <c r="B597" s="121" t="inlineStr">
        <is>
          <t>NOT YET MAPPED</t>
        </is>
      </c>
      <c r="C597" s="86" t="inlineStr">
        <is>
          <t>CARBON</t>
        </is>
      </c>
      <c r="D597" s="86" t="inlineStr">
        <is>
          <t>IRIS2499</t>
        </is>
      </c>
      <c r="E597" s="86" t="inlineStr">
        <is>
          <t>Aniket Rajaram Hinukale</t>
        </is>
      </c>
      <c r="F597" s="86" t="inlineStr">
        <is>
          <t>Technology</t>
        </is>
      </c>
      <c r="G597" s="86" t="inlineStr">
        <is>
          <t>Senior Software Engineer</t>
        </is>
      </c>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c r="AA597" s="86" t="n"/>
      <c r="AB597" s="86" t="n"/>
      <c r="AC597" s="86" t="n"/>
      <c r="AD597" s="86" t="n"/>
      <c r="AE597" s="86" t="n"/>
      <c r="AF597" s="86" t="n"/>
      <c r="AG597" s="86" t="n"/>
      <c r="AH597" s="86" t="n"/>
      <c r="AI597" s="86" t="n"/>
      <c r="AJ597" s="86" t="n"/>
      <c r="AK597" s="86" t="n"/>
      <c r="AL597" s="86" t="n"/>
      <c r="AM597" s="86" t="inlineStr">
        <is>
          <t>1. Achieve ≥ 92% sprint and release delivery adherence by completing committed tasks within agreed timelines with high-quality execution and minimal dependency.
2. Strengthen advanced technical expertise in .NET, React, APIs, database design, and scalable system implementation by contributing to ≥ 60% end-to-end technical solutions.
3. Demonstrate strong ownership by independently driving ≥ 85% assigned modules/tasks from requirement understanding to implementation, testing, and deployment readiness.
4. Increase involvement in team discussions by contributing meaningful inputs in ≥ 70% technical, solution, architecture, and requirement discussions.
5. Strengthen model designing and solution architecture capability by designing scalable workflows, data models, and implementation approaches for complex business scenarios.
6. Demonstrate leadership readiness by mentoring team members, resolving blockers proactively, supporting delivery execution, and contributing to team growth through knowledge sharing and technical guidance.</t>
        </is>
      </c>
      <c r="AN597" s="86" t="n"/>
      <c r="AO597" s="86" t="n"/>
      <c r="AP597" s="86" t="n"/>
      <c r="AQ597" s="86" t="n"/>
    </row>
    <row r="598" ht="50" customHeight="1">
      <c r="A598" s="120" t="n"/>
      <c r="B598" s="121" t="inlineStr">
        <is>
          <t>NOT YET MAPPED</t>
        </is>
      </c>
      <c r="C598" s="86" t="inlineStr">
        <is>
          <t>CARBON</t>
        </is>
      </c>
      <c r="D598" s="86" t="inlineStr">
        <is>
          <t>IRISC329</t>
        </is>
      </c>
      <c r="E598" s="86" t="inlineStr">
        <is>
          <t>Devika Vivek Savaratkar</t>
        </is>
      </c>
      <c r="F598" s="86" t="inlineStr">
        <is>
          <t>Services</t>
        </is>
      </c>
      <c r="G598" s="86" t="n"/>
      <c r="H598" s="86" t="inlineStr">
        <is>
          <t>On Contract</t>
        </is>
      </c>
      <c r="I598" s="86" t="inlineStr">
        <is>
          <t>Active</t>
        </is>
      </c>
      <c r="J598" s="86" t="inlineStr">
        <is>
          <t>05 Jan 2026</t>
        </is>
      </c>
      <c r="K598" s="86" t="inlineStr">
        <is>
          <t>Anushree Aparajit</t>
        </is>
      </c>
      <c r="L598" s="86" t="n"/>
      <c r="M598" s="86" t="n"/>
      <c r="N598" s="86" t="n"/>
      <c r="O598" s="86" t="inlineStr">
        <is>
          <t>3 years, 1 months, 15 days</t>
        </is>
      </c>
      <c r="P598" s="86" t="n"/>
      <c r="Q598" s="86" t="n"/>
      <c r="R598" s="86" t="n"/>
      <c r="S598" s="86" t="n"/>
      <c r="T598" s="86" t="n"/>
      <c r="U598" s="86" t="n"/>
      <c r="V598" s="86" t="n"/>
      <c r="W598" s="86" t="n"/>
      <c r="X598" s="86" t="n"/>
      <c r="Y598" s="86" t="n"/>
      <c r="Z598" s="86" t="n"/>
      <c r="AA598" s="86" t="n"/>
      <c r="AB598" s="86" t="n"/>
      <c r="AC598" s="86" t="n"/>
      <c r="AD598" s="86" t="n"/>
      <c r="AE598" s="86" t="n"/>
      <c r="AF598" s="86" t="n"/>
      <c r="AG598" s="86" t="n"/>
      <c r="AH598" s="86" t="n"/>
      <c r="AI598" s="86" t="n"/>
      <c r="AJ598" s="86" t="n"/>
      <c r="AK598" s="86" t="n"/>
      <c r="AL598" s="86" t="inlineStr">
        <is>
          <t>She is not part of Assisted services team and currently working with CEM · Anushree team.</t>
        </is>
      </c>
      <c r="AM598" s="86" t="n"/>
      <c r="AN598" s="86" t="n"/>
      <c r="AO598" s="86" t="n"/>
      <c r="AP598" s="86" t="inlineStr">
        <is>
          <t>Exited</t>
        </is>
      </c>
      <c r="AQ598" s="86" t="n"/>
    </row>
    <row r="599" ht="50" customHeight="1">
      <c r="A599" s="120" t="n"/>
      <c r="B599" s="121" t="inlineStr">
        <is>
          <t>NOT YET MAPPED</t>
        </is>
      </c>
      <c r="C599" s="86" t="inlineStr">
        <is>
          <t>CARBON</t>
        </is>
      </c>
      <c r="D599" s="86" t="inlineStr">
        <is>
          <t>IRISC336</t>
        </is>
      </c>
      <c r="E599" s="86" t="inlineStr">
        <is>
          <t>Shweta Sanjay Vardhamane</t>
        </is>
      </c>
      <c r="F599" s="86" t="inlineStr">
        <is>
          <t>Digitizing</t>
        </is>
      </c>
      <c r="G599" s="86" t="n"/>
      <c r="H599" s="86" t="inlineStr">
        <is>
          <t>On Contract</t>
        </is>
      </c>
      <c r="I599" s="86" t="inlineStr">
        <is>
          <t>Active</t>
        </is>
      </c>
      <c r="J599" s="86" t="inlineStr">
        <is>
          <t>22 Jan 2026</t>
        </is>
      </c>
      <c r="K599" s="86" t="inlineStr">
        <is>
          <t>Shraddha Patil</t>
        </is>
      </c>
      <c r="L599" s="86" t="n"/>
      <c r="M599" s="86" t="n"/>
      <c r="N599" s="86" t="n"/>
      <c r="O599" s="86" t="inlineStr">
        <is>
          <t>0 years, 10 months, 29 days</t>
        </is>
      </c>
      <c r="P599" s="86" t="n"/>
      <c r="Q599" s="86" t="n"/>
      <c r="R599" s="86" t="n"/>
      <c r="S599" s="86" t="n"/>
      <c r="T599" s="86" t="n"/>
      <c r="U599" s="86" t="n"/>
      <c r="V599" s="86" t="n"/>
      <c r="W599" s="86" t="n"/>
      <c r="X599" s="86" t="n"/>
      <c r="Y599" s="86" t="n"/>
      <c r="Z599" s="86" t="inlineStr">
        <is>
          <t>3</t>
        </is>
      </c>
      <c r="AA599" s="86" t="inlineStr">
        <is>
          <t>Medium</t>
        </is>
      </c>
      <c r="AB599" s="86" t="inlineStr">
        <is>
          <t>Core Contributor</t>
        </is>
      </c>
      <c r="AC599" s="86" t="inlineStr">
        <is>
          <t>No</t>
        </is>
      </c>
      <c r="AD599" s="86" t="inlineStr">
        <is>
          <t>No</t>
        </is>
      </c>
      <c r="AE599" s="86" t="inlineStr">
        <is>
          <t>No</t>
        </is>
      </c>
      <c r="AF599" s="86" t="n"/>
      <c r="AG599" s="86" t="n"/>
      <c r="AH599" s="86" t="inlineStr">
        <is>
          <t>Consultant</t>
        </is>
      </c>
      <c r="AI599" s="86" t="n"/>
      <c r="AJ599" s="86" t="n"/>
      <c r="AK599" s="86" t="n"/>
      <c r="AL599" s="86" t="inlineStr">
        <is>
          <t>Will release on 31st July 2026</t>
        </is>
      </c>
      <c r="AM599" s="86" t="n"/>
      <c r="AN599" s="86" t="n"/>
      <c r="AO599" s="86" t="n"/>
      <c r="AP599" s="86" t="n"/>
      <c r="AQ599" s="86" t="n"/>
    </row>
    <row r="600" ht="50" customHeight="1">
      <c r="A600" s="120" t="n"/>
      <c r="B600" s="121" t="inlineStr">
        <is>
          <t>NOT YET MAPPED</t>
        </is>
      </c>
      <c r="C600" s="86" t="inlineStr">
        <is>
          <t>CARBON</t>
        </is>
      </c>
      <c r="D600" s="86" t="inlineStr">
        <is>
          <t>IRISC340</t>
        </is>
      </c>
      <c r="E600" s="86" t="inlineStr">
        <is>
          <t>Sahil Sham Girkar</t>
        </is>
      </c>
      <c r="F600" s="86" t="inlineStr">
        <is>
          <t>Digitizing</t>
        </is>
      </c>
      <c r="G600" s="86" t="n"/>
      <c r="H600" s="86" t="inlineStr">
        <is>
          <t>On Contract</t>
        </is>
      </c>
      <c r="I600" s="86" t="inlineStr">
        <is>
          <t>Active</t>
        </is>
      </c>
      <c r="J600" s="86" t="inlineStr">
        <is>
          <t>02 Feb 2026</t>
        </is>
      </c>
      <c r="K600" s="86" t="inlineStr">
        <is>
          <t>Shraddha Patil</t>
        </is>
      </c>
      <c r="L600" s="86" t="n"/>
      <c r="M600" s="86" t="n"/>
      <c r="N600" s="86" t="n"/>
      <c r="O600" s="86" t="inlineStr">
        <is>
          <t>0 years, 4 months, 18 days</t>
        </is>
      </c>
      <c r="P600" s="86" t="n"/>
      <c r="Q600" s="86" t="n"/>
      <c r="R600" s="86" t="n"/>
      <c r="S600" s="86" t="n"/>
      <c r="T600" s="86" t="n"/>
      <c r="U600" s="86" t="n"/>
      <c r="V600" s="86" t="n"/>
      <c r="W600" s="86" t="n"/>
      <c r="X600" s="86" t="n"/>
      <c r="Y600" s="86" t="n"/>
      <c r="Z600" s="86" t="inlineStr">
        <is>
          <t>3</t>
        </is>
      </c>
      <c r="AA600" s="86" t="inlineStr">
        <is>
          <t>Medium</t>
        </is>
      </c>
      <c r="AB600" s="86" t="inlineStr">
        <is>
          <t>Core Contributor</t>
        </is>
      </c>
      <c r="AC600" s="86" t="inlineStr">
        <is>
          <t>No</t>
        </is>
      </c>
      <c r="AD600" s="86" t="inlineStr">
        <is>
          <t>No</t>
        </is>
      </c>
      <c r="AE600" s="86" t="inlineStr">
        <is>
          <t>No</t>
        </is>
      </c>
      <c r="AF600" s="86" t="n"/>
      <c r="AG600" s="86" t="n"/>
      <c r="AH600" s="86" t="inlineStr">
        <is>
          <t>Consultant</t>
        </is>
      </c>
      <c r="AI600" s="86" t="n"/>
      <c r="AJ600" s="86" t="n"/>
      <c r="AK600" s="86" t="n"/>
      <c r="AL600" s="86" t="inlineStr">
        <is>
          <t>Will release on 31st July 2026</t>
        </is>
      </c>
      <c r="AM600" s="86" t="n"/>
      <c r="AN600" s="86" t="n"/>
      <c r="AO600" s="86" t="n"/>
      <c r="AP600" s="86" t="n"/>
      <c r="AQ600" s="86" t="n"/>
    </row>
    <row r="601" ht="50" customHeight="1">
      <c r="A601" s="120" t="n"/>
      <c r="B601" s="121" t="inlineStr">
        <is>
          <t>NOT YET MAPPED</t>
        </is>
      </c>
      <c r="C601" s="86" t="inlineStr">
        <is>
          <t>CARBON</t>
        </is>
      </c>
      <c r="D601" s="86" t="inlineStr">
        <is>
          <t>IRISC333</t>
        </is>
      </c>
      <c r="E601" s="86" t="inlineStr">
        <is>
          <t>Ayush Sanas</t>
        </is>
      </c>
      <c r="F601" s="86" t="inlineStr">
        <is>
          <t>Digitizing</t>
        </is>
      </c>
      <c r="G601" s="86" t="n"/>
      <c r="H601" s="86" t="inlineStr">
        <is>
          <t>On Contract</t>
        </is>
      </c>
      <c r="I601" s="86" t="inlineStr">
        <is>
          <t>Active</t>
        </is>
      </c>
      <c r="J601" s="86" t="inlineStr">
        <is>
          <t>12 Jan 2026</t>
        </is>
      </c>
      <c r="K601" s="86" t="inlineStr">
        <is>
          <t>Dinesh Sharma</t>
        </is>
      </c>
      <c r="L601" s="86" t="n"/>
      <c r="M601" s="86" t="n"/>
      <c r="N601" s="86" t="n"/>
      <c r="O601" s="86" t="inlineStr">
        <is>
          <t>0 years, 5 months, 8 days</t>
        </is>
      </c>
      <c r="P601" s="86" t="n"/>
      <c r="Q601" s="86" t="n"/>
      <c r="R601" s="86" t="n"/>
      <c r="S601" s="86" t="n"/>
      <c r="T601" s="86" t="n"/>
      <c r="U601" s="86" t="n"/>
      <c r="V601" s="86" t="n"/>
      <c r="W601" s="86" t="n"/>
      <c r="X601" s="86" t="n"/>
      <c r="Y601" s="86" t="n"/>
      <c r="Z601" s="86" t="inlineStr">
        <is>
          <t>1</t>
        </is>
      </c>
      <c r="AA601" s="86" t="inlineStr">
        <is>
          <t>Low</t>
        </is>
      </c>
      <c r="AB601" s="86" t="inlineStr">
        <is>
          <t>Core Contributor</t>
        </is>
      </c>
      <c r="AC601" s="86" t="inlineStr">
        <is>
          <t>No</t>
        </is>
      </c>
      <c r="AD601" s="86" t="inlineStr">
        <is>
          <t>No</t>
        </is>
      </c>
      <c r="AE601" s="86" t="inlineStr">
        <is>
          <t>No</t>
        </is>
      </c>
      <c r="AF601" s="86" t="n"/>
      <c r="AG601" s="86" t="n"/>
      <c r="AH601" s="86" t="inlineStr">
        <is>
          <t>Consultant</t>
        </is>
      </c>
      <c r="AI601" s="86" t="n"/>
      <c r="AJ601" s="86" t="n"/>
      <c r="AK601" s="86" t="n"/>
      <c r="AL601" s="86" t="n"/>
      <c r="AM601" s="86" t="n"/>
      <c r="AN601" s="86" t="n"/>
      <c r="AO601" s="86" t="n"/>
      <c r="AP601" s="86" t="n"/>
      <c r="AQ601" s="86" t="n"/>
    </row>
    <row r="602" ht="50" customHeight="1">
      <c r="A602" s="120" t="n"/>
      <c r="B602" s="121" t="inlineStr">
        <is>
          <t>NOT YET MAPPED</t>
        </is>
      </c>
      <c r="C602" s="86" t="inlineStr">
        <is>
          <t>CARBON</t>
        </is>
      </c>
      <c r="D602" s="86" t="inlineStr">
        <is>
          <t>IRIS2360</t>
        </is>
      </c>
      <c r="E602" s="86" t="inlineStr">
        <is>
          <t>Yash Bohra</t>
        </is>
      </c>
      <c r="F602" s="86" t="inlineStr">
        <is>
          <t>Functional</t>
        </is>
      </c>
      <c r="G602" s="86" t="n"/>
      <c r="H602" s="86" t="inlineStr">
        <is>
          <t>Employee</t>
        </is>
      </c>
      <c r="I602" s="86" t="inlineStr">
        <is>
          <t>Serving Notice</t>
        </is>
      </c>
      <c r="J602" s="86" t="inlineStr">
        <is>
          <t>01 Apr 2025</t>
        </is>
      </c>
      <c r="K602" s="86" t="inlineStr">
        <is>
          <t>Priyadarsini Kairali</t>
        </is>
      </c>
      <c r="L602" s="86" t="n"/>
      <c r="M602" s="86" t="n"/>
      <c r="N602" s="86" t="n"/>
      <c r="O602" s="86" t="inlineStr">
        <is>
          <t>4 years, 3 months, 19 days</t>
        </is>
      </c>
      <c r="P602" s="86" t="n"/>
      <c r="Q602" s="86" t="n"/>
      <c r="R602" s="86" t="n"/>
      <c r="S602" s="86" t="n"/>
      <c r="T602" s="86" t="n"/>
      <c r="U602" s="86" t="n"/>
      <c r="V602" s="86" t="n"/>
      <c r="W602" s="86" t="n"/>
      <c r="X602" s="86" t="n"/>
      <c r="Y602" s="86" t="n"/>
      <c r="Z602" s="86" t="n"/>
      <c r="AA602" s="86" t="n"/>
      <c r="AB602" s="86" t="n"/>
      <c r="AC602" s="86" t="n"/>
      <c r="AD602" s="86" t="n"/>
      <c r="AE602" s="86" t="n"/>
      <c r="AF602" s="86" t="n"/>
      <c r="AG602" s="86" t="n"/>
      <c r="AH602" s="86" t="n"/>
      <c r="AI602" s="86" t="n"/>
      <c r="AJ602" s="86" t="inlineStr">
        <is>
          <t>Customer success methods; communication &amp; de-escalation; product/domain depth; ticketing &amp; SLA tools</t>
        </is>
      </c>
      <c r="AK602" s="86" t="inlineStr">
        <is>
          <t>Transition to leadership: people management &amp; delegation, mentoring/coaching, project ownership &amp; stakeholder management, prioritisation under ambiguity, presentation &amp; influence skills</t>
        </is>
      </c>
      <c r="AL602" s="86" t="n"/>
      <c r="AM602" s="86" t="n"/>
      <c r="AN602" s="86" t="n"/>
      <c r="AO602" s="86" t="n"/>
      <c r="AP602" s="86" t="inlineStr">
        <is>
          <t>7th Aug LWD :</t>
        </is>
      </c>
      <c r="AQ602" s="86" t="n"/>
    </row>
    <row r="603" ht="50" customHeight="1">
      <c r="A603" s="120" t="n"/>
      <c r="B603" s="121" t="inlineStr">
        <is>
          <t>NOT YET MAPPED</t>
        </is>
      </c>
      <c r="C603" s="86" t="inlineStr">
        <is>
          <t>CARBON</t>
        </is>
      </c>
      <c r="D603" s="86" t="inlineStr">
        <is>
          <t>IRIS2520</t>
        </is>
      </c>
      <c r="E603" s="86" t="inlineStr">
        <is>
          <t>Brahmajith M S</t>
        </is>
      </c>
      <c r="F603" s="86" t="inlineStr">
        <is>
          <t>Sales</t>
        </is>
      </c>
      <c r="G603" s="86" t="n"/>
      <c r="H603" s="86" t="inlineStr">
        <is>
          <t>Employee</t>
        </is>
      </c>
      <c r="I603" s="86" t="inlineStr">
        <is>
          <t>Active</t>
        </is>
      </c>
      <c r="J603" s="86" t="inlineStr">
        <is>
          <t>16 Apr 2026</t>
        </is>
      </c>
      <c r="K603" s="86" t="inlineStr">
        <is>
          <t>Farzad Wadia</t>
        </is>
      </c>
      <c r="L603" s="86" t="n"/>
      <c r="M603" s="86" t="n"/>
      <c r="N603" s="86" t="n"/>
      <c r="O603" s="86" t="inlineStr">
        <is>
          <t>5 years, 9 months, 4 days</t>
        </is>
      </c>
      <c r="P603" s="86" t="n"/>
      <c r="Q603" s="86" t="n"/>
      <c r="R603" s="86" t="n"/>
      <c r="S603" s="86" t="n"/>
      <c r="T603" s="86" t="n"/>
      <c r="U603" s="86" t="n"/>
      <c r="V603" s="86" t="n"/>
      <c r="W603" s="86" t="n"/>
      <c r="X603" s="86" t="n"/>
      <c r="Y603" s="86" t="n"/>
      <c r="Z603" s="86" t="inlineStr">
        <is>
          <t>2</t>
        </is>
      </c>
      <c r="AA603" s="86" t="inlineStr">
        <is>
          <t>Low</t>
        </is>
      </c>
      <c r="AB603" s="86" t="inlineStr">
        <is>
          <t>Underperformer / Exit Risk</t>
        </is>
      </c>
      <c r="AC603" s="86" t="inlineStr">
        <is>
          <t>No</t>
        </is>
      </c>
      <c r="AD603" s="86" t="inlineStr">
        <is>
          <t>No</t>
        </is>
      </c>
      <c r="AE603" s="86" t="inlineStr">
        <is>
          <t>Yes</t>
        </is>
      </c>
      <c r="AF603" s="86" t="n"/>
      <c r="AG603" s="86" t="n"/>
      <c r="AH603" s="86" t="inlineStr">
        <is>
          <t>ESG Sales and Partner Manager</t>
        </is>
      </c>
      <c r="AI603" s="86" t="inlineStr">
        <is>
          <t>No</t>
        </is>
      </c>
      <c r="AJ603" s="86" t="inlineStr">
        <is>
          <t>-None at this time</t>
        </is>
      </c>
      <c r="AK603" s="86" t="n"/>
      <c r="AL603" s="86" t="inlineStr">
        <is>
          <t>Left</t>
        </is>
      </c>
      <c r="AM603" s="86" t="n"/>
      <c r="AN603" s="86" t="n"/>
      <c r="AO603" s="86" t="n"/>
      <c r="AP603" s="86" t="inlineStr">
        <is>
          <t>Exited</t>
        </is>
      </c>
      <c r="AQ603" s="86" t="n"/>
    </row>
    <row r="604" ht="50" customHeight="1">
      <c r="A604" s="120" t="n"/>
      <c r="B604" s="121" t="inlineStr">
        <is>
          <t>NOT YET MAPPED</t>
        </is>
      </c>
      <c r="C604" s="86" t="inlineStr">
        <is>
          <t>CARBON</t>
        </is>
      </c>
      <c r="D604" s="86" t="inlineStr">
        <is>
          <t>IRIS2432</t>
        </is>
      </c>
      <c r="E604" s="86" t="inlineStr">
        <is>
          <t>Aditya Kumar</t>
        </is>
      </c>
      <c r="F604" s="86" t="inlineStr">
        <is>
          <t>Marketing</t>
        </is>
      </c>
      <c r="G604" s="86" t="n"/>
      <c r="H604" s="86" t="inlineStr">
        <is>
          <t>Employee</t>
        </is>
      </c>
      <c r="I604" s="86" t="inlineStr">
        <is>
          <t>Active</t>
        </is>
      </c>
      <c r="J604" s="86" t="inlineStr">
        <is>
          <t>22 Sep 2025</t>
        </is>
      </c>
      <c r="K604" s="86" t="inlineStr">
        <is>
          <t>Saahit Togaru</t>
        </is>
      </c>
      <c r="L604" s="86" t="n"/>
      <c r="M604" s="86" t="n"/>
      <c r="N604" s="86" t="n"/>
      <c r="O604" s="86" t="inlineStr">
        <is>
          <t>10 years, 8 months, 29 days</t>
        </is>
      </c>
      <c r="P604" s="86" t="n"/>
      <c r="Q604" s="86" t="n"/>
      <c r="R604" s="86" t="n"/>
      <c r="S604" s="86" t="n"/>
      <c r="T604" s="86" t="n"/>
      <c r="U604" s="86" t="n"/>
      <c r="V604" s="86" t="n"/>
      <c r="W604" s="86" t="n"/>
      <c r="X604" s="86" t="n"/>
      <c r="Y604" s="86" t="n"/>
      <c r="Z604" s="86" t="n"/>
      <c r="AA604" s="86" t="n"/>
      <c r="AB604" s="86" t="n"/>
      <c r="AC604" s="86" t="n"/>
      <c r="AD604" s="86" t="inlineStr">
        <is>
          <t>No</t>
        </is>
      </c>
      <c r="AE604" s="86" t="inlineStr">
        <is>
          <t>No</t>
        </is>
      </c>
      <c r="AF604" s="86" t="n"/>
      <c r="AG604" s="86" t="n"/>
      <c r="AH604" s="86" t="inlineStr">
        <is>
          <t>Sr.Sales Development Rep.</t>
        </is>
      </c>
      <c r="AI604" s="86" t="n"/>
      <c r="AJ604" s="86" t="n"/>
      <c r="AK604" s="86" t="n"/>
      <c r="AL604" s="86" t="inlineStr">
        <is>
          <t>To be mapped to SDR Mgr US - TBH</t>
        </is>
      </c>
      <c r="AM604" s="86" t="n"/>
      <c r="AN604" s="86" t="n"/>
      <c r="AO604" s="86" t="n"/>
      <c r="AP604" s="86" t="inlineStr">
        <is>
          <t>"Reports to Saahit : Cold calling, Scheduling Demo, Tools used - Linkedin Sales navigator · To fetch number of customers shared by Database Team:</t>
        </is>
      </c>
      <c r="AQ604" s="86" t="n"/>
    </row>
    <row r="605" ht="50" customHeight="1">
      <c r="A605" s="120" t="n"/>
      <c r="B605" s="121" t="inlineStr">
        <is>
          <t>NOT YET MAPPED</t>
        </is>
      </c>
      <c r="C605" s="86" t="inlineStr">
        <is>
          <t>CARBON</t>
        </is>
      </c>
      <c r="D605" s="86" t="n"/>
      <c r="E605" s="86" t="inlineStr">
        <is>
          <t>Aakanksha Gupta</t>
        </is>
      </c>
      <c r="F605" s="86" t="n"/>
      <c r="G605" s="86"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c r="AA605" s="86" t="n"/>
      <c r="AB605" s="86" t="n"/>
      <c r="AC605" s="86" t="n"/>
      <c r="AD605" s="86" t="n"/>
      <c r="AE605" s="86" t="n"/>
      <c r="AF605" s="86" t="n"/>
      <c r="AG605" s="86" t="n"/>
      <c r="AH605" s="86" t="n"/>
      <c r="AI605" s="86" t="n"/>
      <c r="AJ605" s="86" t="n"/>
      <c r="AK605" s="86" t="n"/>
      <c r="AL605" s="86" t="n"/>
      <c r="AM605" s="86" t="n"/>
      <c r="AN605" s="86" t="n"/>
      <c r="AO605" s="86" t="n"/>
      <c r="AP605" s="86" t="inlineStr">
        <is>
          <t>Reports to Shobhan: Responsible for content creation</t>
        </is>
      </c>
      <c r="AQ605" s="86" t="n"/>
    </row>
    <row r="606" ht="50" customHeight="1">
      <c r="A606" s="120" t="n"/>
      <c r="B606" s="121" t="inlineStr">
        <is>
          <t>NOT YET MAPPED</t>
        </is>
      </c>
      <c r="C606" s="86" t="inlineStr">
        <is>
          <t>CARBON</t>
        </is>
      </c>
      <c r="D606" s="86" t="inlineStr">
        <is>
          <t>IRIS2373</t>
        </is>
      </c>
      <c r="E606" s="86" t="inlineStr">
        <is>
          <t>Rajlaxmi Bakshy</t>
        </is>
      </c>
      <c r="F606" s="86" t="inlineStr">
        <is>
          <t>Sales</t>
        </is>
      </c>
      <c r="G606" s="86" t="n"/>
      <c r="H606" s="86" t="inlineStr">
        <is>
          <t>Employee</t>
        </is>
      </c>
      <c r="I606" s="86" t="inlineStr">
        <is>
          <t>Active</t>
        </is>
      </c>
      <c r="J606" s="86" t="inlineStr">
        <is>
          <t>26 Sep 1999</t>
        </is>
      </c>
      <c r="K606" s="86" t="inlineStr">
        <is>
          <t>Argha Biswas</t>
        </is>
      </c>
      <c r="L606" s="86" t="n"/>
      <c r="M606" s="86" t="n"/>
      <c r="N606" s="86" t="n"/>
      <c r="O606" s="86" t="inlineStr">
        <is>
          <t>2 years, 7 months, 0 days</t>
        </is>
      </c>
      <c r="P606" s="86" t="n"/>
      <c r="Q606" s="86" t="n"/>
      <c r="R606" s="86" t="n"/>
      <c r="S606" s="86" t="n"/>
      <c r="T606" s="86" t="n"/>
      <c r="U606" s="86" t="n"/>
      <c r="V606" s="86" t="n"/>
      <c r="W606" s="86" t="n"/>
      <c r="X606" s="86" t="n"/>
      <c r="Y606" s="86" t="n"/>
      <c r="Z606" s="86" t="inlineStr">
        <is>
          <t>3 years, 8 months, 15 days</t>
        </is>
      </c>
      <c r="AA606" s="86" t="n"/>
      <c r="AB606" s="86" t="n"/>
      <c r="AC606" s="86" t="n"/>
      <c r="AD606" s="86" t="inlineStr">
        <is>
          <t>Regtech</t>
        </is>
      </c>
      <c r="AE606" s="86" t="inlineStr">
        <is>
          <t>CARBON</t>
        </is>
      </c>
      <c r="AF606" s="86" t="inlineStr">
        <is>
          <t>Sales</t>
        </is>
      </c>
      <c r="AG606" s="86" t="n"/>
      <c r="AH606" s="86" t="n"/>
      <c r="AI606" s="86" t="inlineStr">
        <is>
          <t>1 years, 1 months, 15 days</t>
        </is>
      </c>
      <c r="AJ606" s="86" t="inlineStr">
        <is>
          <t>Sales</t>
        </is>
      </c>
      <c r="AK606" s="86" t="inlineStr">
        <is>
          <t>No</t>
        </is>
      </c>
      <c r="AL606" s="86" t="inlineStr">
        <is>
          <t>Sales, Marketing &amp; Support</t>
        </is>
      </c>
      <c r="AM606" s="86" t="n"/>
      <c r="AN606" s="86" t="n"/>
      <c r="AO606" s="86" t="n"/>
      <c r="AP606" s="86" t="inlineStr">
        <is>
          <t>Exited</t>
        </is>
      </c>
      <c r="AQ606" s="86" t="n"/>
    </row>
    <row r="607" ht="50" customHeight="1">
      <c r="A607" s="120" t="n"/>
      <c r="B607" s="121" t="inlineStr">
        <is>
          <t>NOT YET MAPPED</t>
        </is>
      </c>
      <c r="C607" s="86" t="inlineStr">
        <is>
          <t>CARBON</t>
        </is>
      </c>
      <c r="D607" s="86" t="inlineStr">
        <is>
          <t>IRIS2250</t>
        </is>
      </c>
      <c r="E607" s="86" t="inlineStr">
        <is>
          <t>Argha Biswas</t>
        </is>
      </c>
      <c r="F607" s="86" t="inlineStr">
        <is>
          <t>Sales</t>
        </is>
      </c>
      <c r="G607" s="86" t="n"/>
      <c r="H607" s="86" t="inlineStr">
        <is>
          <t>Employee</t>
        </is>
      </c>
      <c r="I607" s="86" t="inlineStr">
        <is>
          <t>Active</t>
        </is>
      </c>
      <c r="J607" s="86" t="inlineStr">
        <is>
          <t>28 Jul 1998</t>
        </is>
      </c>
      <c r="K607" s="86" t="inlineStr">
        <is>
          <t>Anuradha Rk</t>
        </is>
      </c>
      <c r="L607" s="86" t="n"/>
      <c r="M607" s="86" t="n"/>
      <c r="N607" s="86" t="n"/>
      <c r="O607" s="86" t="inlineStr">
        <is>
          <t>4 years, 8 months, 0 days</t>
        </is>
      </c>
      <c r="P607" s="86" t="n"/>
      <c r="Q607" s="86" t="n"/>
      <c r="R607" s="86" t="n"/>
      <c r="S607" s="86" t="n"/>
      <c r="T607" s="86" t="n"/>
      <c r="U607" s="86" t="n"/>
      <c r="V607" s="86" t="n"/>
      <c r="W607" s="86" t="n"/>
      <c r="X607" s="86" t="n"/>
      <c r="Y607" s="86" t="n"/>
      <c r="Z607" s="86" t="inlineStr">
        <is>
          <t>6 years, 9 months, 4 days</t>
        </is>
      </c>
      <c r="AA607" s="86" t="inlineStr">
        <is>
          <t>2.094292237</t>
        </is>
      </c>
      <c r="AB607" s="86" t="n"/>
      <c r="AC607" s="86" t="n"/>
      <c r="AD607" s="86" t="inlineStr">
        <is>
          <t>Regtech</t>
        </is>
      </c>
      <c r="AE607" s="86" t="inlineStr">
        <is>
          <t>CARBON</t>
        </is>
      </c>
      <c r="AF607" s="86" t="inlineStr">
        <is>
          <t>Sales</t>
        </is>
      </c>
      <c r="AG607" s="86" t="n"/>
      <c r="AH607" s="86" t="n"/>
      <c r="AI607" s="86" t="inlineStr">
        <is>
          <t>2 years, 1 months, 4 days</t>
        </is>
      </c>
      <c r="AJ607" s="86" t="inlineStr">
        <is>
          <t>Sales</t>
        </is>
      </c>
      <c r="AK607" s="86" t="inlineStr">
        <is>
          <t>No</t>
        </is>
      </c>
      <c r="AL607" s="86" t="inlineStr">
        <is>
          <t>Sales, Marketing &amp; Support</t>
        </is>
      </c>
      <c r="AM607" s="86" t="n"/>
      <c r="AN607" s="86" t="n"/>
      <c r="AO607" s="86" t="n"/>
      <c r="AP607" s="86" t="inlineStr">
        <is>
          <t>Notice - 7th Aug is lwd</t>
        </is>
      </c>
      <c r="AQ607" s="86" t="n"/>
    </row>
    <row r="608" ht="50" customHeight="1">
      <c r="A608" s="120" t="n"/>
      <c r="B608" s="121" t="inlineStr">
        <is>
          <t>Removed by HR · 9 Oct</t>
        </is>
      </c>
      <c r="C608" s="86" t="inlineStr">
        <is>
          <t>iFile collated</t>
        </is>
      </c>
      <c r="D608" s="86" t="inlineStr">
        <is>
          <t>IRIS2384</t>
        </is>
      </c>
      <c r="E608" s="86" t="inlineStr">
        <is>
          <t>Shreyash Pawar</t>
        </is>
      </c>
      <c r="F608" s="86" t="inlineStr">
        <is>
          <t>Technology</t>
        </is>
      </c>
      <c r="G608" s="86" t="n"/>
      <c r="H608" s="86" t="inlineStr">
        <is>
          <t>Employee</t>
        </is>
      </c>
      <c r="I608" s="86" t="inlineStr">
        <is>
          <t>Active</t>
        </is>
      </c>
      <c r="J608" s="86" t="inlineStr">
        <is>
          <t>09 Jun 2025</t>
        </is>
      </c>
      <c r="K608" s="86" t="inlineStr">
        <is>
          <t>Bhavana Thakare</t>
        </is>
      </c>
      <c r="L608" s="86" t="inlineStr">
        <is>
          <t>Client Side</t>
        </is>
      </c>
      <c r="M608" s="86" t="inlineStr">
        <is>
          <t>0 years, 0 months, 00 days</t>
        </is>
      </c>
      <c r="N608" s="86" t="inlineStr">
        <is>
          <t>1 years, 0 months, 11 days</t>
        </is>
      </c>
      <c r="O608" s="86" t="inlineStr">
        <is>
          <t>1 years, 0 months, 11 days</t>
        </is>
      </c>
      <c r="P608" s="86" t="inlineStr">
        <is>
          <t>B.E</t>
        </is>
      </c>
      <c r="Q608" s="86" t="inlineStr">
        <is>
          <t>Java</t>
        </is>
      </c>
      <c r="R608" s="86" t="n"/>
      <c r="S608" s="86" t="n"/>
      <c r="T608" s="86" t="n"/>
      <c r="U608" s="86" t="n"/>
      <c r="V608" s="86" t="n"/>
      <c r="W608" s="86" t="n"/>
      <c r="X608" s="86" t="n"/>
      <c r="Y608" s="86" t="inlineStr">
        <is>
          <t>4</t>
        </is>
      </c>
      <c r="Z608" s="86" t="inlineStr">
        <is>
          <t>4</t>
        </is>
      </c>
      <c r="AA608" s="86" t="inlineStr">
        <is>
          <t>Medium</t>
        </is>
      </c>
      <c r="AB608" s="86" t="inlineStr">
        <is>
          <t>Emerging Talent</t>
        </is>
      </c>
      <c r="AC608" s="86" t="inlineStr">
        <is>
          <t>No</t>
        </is>
      </c>
      <c r="AD608" s="86" t="inlineStr">
        <is>
          <t>No</t>
        </is>
      </c>
      <c r="AE608" s="86" t="inlineStr">
        <is>
          <t>No</t>
        </is>
      </c>
      <c r="AF608" s="86" t="n"/>
      <c r="AG608" s="86" t="n"/>
      <c r="AH608" s="86" t="inlineStr">
        <is>
          <t>Trainee Software Engineer</t>
        </is>
      </c>
      <c r="AI608" s="86" t="n"/>
      <c r="AJ608" s="86" t="inlineStr">
        <is>
          <t>Advanced Java; secure coding &amp; code-quality practices; unit/automated testing; system design fundamentals</t>
        </is>
      </c>
      <c r="AK608" s="86" t="inlineStr">
        <is>
          <t>Transition to leadership: people management &amp; delegation, mentoring/coaching, project ownership &amp; stakeholder management, prioritisation under ambiguity, presentation &amp; influence skills</t>
        </is>
      </c>
      <c r="AL608" s="86" t="n"/>
      <c r="AM608" s="86"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AN608" s="8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Shreyash is very good in technical skill, he complete almost all his task on time. not much guidance needed for him</t>
        </is>
      </c>
      <c r="AO608" s="86" t="n"/>
      <c r="AP608" s="86" t="n"/>
      <c r="AQ608" s="86" t="n"/>
    </row>
    <row r="609" ht="50" customHeight="1">
      <c r="A609" s="120" t="n"/>
      <c r="B609" s="121" t="inlineStr">
        <is>
          <t>NOT YET MAPPED</t>
        </is>
      </c>
      <c r="C609" s="86" t="inlineStr">
        <is>
          <t>iDEAL</t>
        </is>
      </c>
      <c r="D609" s="86" t="inlineStr">
        <is>
          <t>IRIS2175</t>
        </is>
      </c>
      <c r="E609" s="86" t="inlineStr">
        <is>
          <t>Khushboo Singh</t>
        </is>
      </c>
      <c r="F609" s="86" t="inlineStr">
        <is>
          <t>Technology</t>
        </is>
      </c>
      <c r="G609" s="86" t="n"/>
      <c r="H609" s="86" t="inlineStr">
        <is>
          <t>Employee</t>
        </is>
      </c>
      <c r="I609" s="86" t="inlineStr">
        <is>
          <t>Active</t>
        </is>
      </c>
      <c r="J609" s="86" t="inlineStr">
        <is>
          <t>24 Aug 2023</t>
        </is>
      </c>
      <c r="K609" s="86" t="inlineStr">
        <is>
          <t>Dnyaneshwar Daund</t>
        </is>
      </c>
      <c r="L609" s="86" t="inlineStr">
        <is>
          <t>Hybrid</t>
        </is>
      </c>
      <c r="M609" s="86" t="inlineStr">
        <is>
          <t>6 years, 0 months, 0 days</t>
        </is>
      </c>
      <c r="N609" s="86" t="inlineStr">
        <is>
          <t>2 years, 9 months, 27 days</t>
        </is>
      </c>
      <c r="O609" s="86" t="inlineStr">
        <is>
          <t>8 years, 9 months, 27 days</t>
        </is>
      </c>
      <c r="P609" s="86" t="inlineStr">
        <is>
          <t>MCA</t>
        </is>
      </c>
      <c r="Q609" s="86" t="inlineStr">
        <is>
          <t>Business Analysis</t>
        </is>
      </c>
      <c r="R609" s="86" t="n"/>
      <c r="S609" s="86" t="n"/>
      <c r="T609" s="86" t="n"/>
      <c r="U609" s="86" t="n"/>
      <c r="V609" s="86" t="n"/>
      <c r="W609" s="86" t="n"/>
      <c r="X609" s="86" t="n"/>
      <c r="Y609" s="86" t="inlineStr">
        <is>
          <t>2</t>
        </is>
      </c>
      <c r="Z609" s="86" t="inlineStr">
        <is>
          <t>2</t>
        </is>
      </c>
      <c r="AA609" s="86" t="inlineStr">
        <is>
          <t>Low</t>
        </is>
      </c>
      <c r="AB609" s="86" t="inlineStr">
        <is>
          <t>Performance Risk</t>
        </is>
      </c>
      <c r="AC609" s="86" t="inlineStr">
        <is>
          <t>Not Ready</t>
        </is>
      </c>
      <c r="AD609" s="86" t="inlineStr">
        <is>
          <t>No</t>
        </is>
      </c>
      <c r="AE609" s="86" t="inlineStr">
        <is>
          <t>No</t>
        </is>
      </c>
      <c r="AF609" s="86" t="n"/>
      <c r="AG609" s="86" t="inlineStr">
        <is>
          <t>01 Oct 2025</t>
        </is>
      </c>
      <c r="AH609" s="86" t="inlineStr">
        <is>
          <t>Same as current designation</t>
        </is>
      </c>
      <c r="AI609" s="86" t="inlineStr">
        <is>
          <t>No</t>
        </is>
      </c>
      <c r="AJ609" s="86" t="inlineStr">
        <is>
          <t>XBRL Training, Training on the effective utilization of AI tools.</t>
        </is>
      </c>
      <c r="AK609" s="86" t="n"/>
      <c r="AL609" s="86" t="n"/>
      <c r="AM609" s="86"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AN609" s="86"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AO609" s="86" t="inlineStr">
        <is>
          <t>1. Ensure efficient client management and support activities: Develop hands-on expertise in managing RBR and EBR support issues raised by clients and progressively become independent in managing the allocated client portfolio. Provide timely and efficient support in line with agreed SLAs to enhance client satisfaction and ensure smooth issue resolution. Extend support to other team members whenever required to ensure effective collaboration and uninterrupted client service.
2. Strengthen contribution to EBR solution delivery and support: Actively participate in EBR activities by validating outputs, monitoring execution, and ensuring accurate report generation aligned with business requirements for my client portfolio. Investigate and resolve EBR-related issues to ensure timely report delivery and maintain high data accuracy.
3. Successfully manage the Bank of Mauritius client · Warwvyk Bank: Take ownership of the Bank of Mauritius client portfolio by conducting regular stakeholder meetings, analysing reports, and preparing all required project documentation. Provide technical database · DB support through issue troubleshooting, data validation, and ensuring smooth system operations. Perform end-to-end testing of return generation, report rendering, and data validation to ensure accurate and successful deliverables. Collaborate with internal teams and client stakeholders to resolve issues promptly and support timely project execution.
4. Enhance BRD preparation and documentation capabilities: Develop expertise in Business Requirements Document · BRD preparation by creating detailed functional and technical documentation. Improve documentation of business processes, technical workflows, and implementation details to support knowledge sharing and project transparency.
5. Deliver Quality Outcomes with Continuous Learning: Ensure timely delivery of assigned tasks with high quality standards while continuously improving problem-solving ability, analytical thinking, and domain knowledge.</t>
        </is>
      </c>
      <c r="AP609" s="86" t="n"/>
      <c r="AQ609" s="86" t="n"/>
    </row>
    <row r="610" ht="50" customHeight="1">
      <c r="A610" s="120" t="n"/>
      <c r="B610" s="121" t="inlineStr">
        <is>
          <t>NOT YET MAPPED</t>
        </is>
      </c>
      <c r="C610" s="86" t="inlineStr">
        <is>
          <t>iDEAL</t>
        </is>
      </c>
      <c r="D610" s="86" t="inlineStr">
        <is>
          <t>IRIS2462</t>
        </is>
      </c>
      <c r="E610" s="86" t="inlineStr">
        <is>
          <t>Ashwath Singh B Thakur</t>
        </is>
      </c>
      <c r="F610" s="86" t="inlineStr">
        <is>
          <t>Sales</t>
        </is>
      </c>
      <c r="G610" s="86" t="n"/>
      <c r="H610" s="86" t="inlineStr">
        <is>
          <t>Employee</t>
        </is>
      </c>
      <c r="I610" s="86" t="inlineStr">
        <is>
          <t>Active</t>
        </is>
      </c>
      <c r="J610" s="86" t="inlineStr">
        <is>
          <t>05 Jan 2026</t>
        </is>
      </c>
      <c r="K610" s="86" t="inlineStr">
        <is>
          <t>Hemant Karale</t>
        </is>
      </c>
      <c r="L610" s="86" t="inlineStr">
        <is>
          <t>Work From Office - Turbhe</t>
        </is>
      </c>
      <c r="M610" s="86" t="inlineStr">
        <is>
          <t>9 years, 8 months, 0 days</t>
        </is>
      </c>
      <c r="N610" s="86" t="inlineStr">
        <is>
          <t>0 years, 5 months, 15 days</t>
        </is>
      </c>
      <c r="O610" s="86" t="inlineStr">
        <is>
          <t>10 years, 1 months, 15 days</t>
        </is>
      </c>
      <c r="P610" s="86" t="inlineStr">
        <is>
          <t>B.Com</t>
        </is>
      </c>
      <c r="Q610" s="86" t="inlineStr">
        <is>
          <t>Sales</t>
        </is>
      </c>
      <c r="R610" s="86" t="n"/>
      <c r="S610" s="86" t="n"/>
      <c r="T610" s="86" t="n"/>
      <c r="U610" s="86" t="n"/>
      <c r="V610" s="86" t="n"/>
      <c r="W610" s="86" t="n"/>
      <c r="X610" s="86" t="n"/>
      <c r="Y610" s="86" t="inlineStr">
        <is>
          <t>1</t>
        </is>
      </c>
      <c r="Z610" s="86" t="n"/>
      <c r="AA610" s="86" t="n"/>
      <c r="AB610" s="86" t="n"/>
      <c r="AC610" s="86" t="n"/>
      <c r="AD610" s="86" t="n"/>
      <c r="AE610" s="86" t="n"/>
      <c r="AF610" s="86" t="n"/>
      <c r="AG610" s="86" t="n"/>
      <c r="AH610" s="86" t="inlineStr">
        <is>
          <t>Same as per records</t>
        </is>
      </c>
      <c r="AI610" s="86" t="n"/>
      <c r="AJ610" s="86" t="inlineStr">
        <is>
          <t>Training on the effective utilization of AI tools.</t>
        </is>
      </c>
      <c r="AK610" s="86" t="n"/>
      <c r="AL610" s="86" t="n"/>
      <c r="AM610" s="86"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AN610" s="86" t="inlineStr">
        <is>
          <t>1. Close &gt; 2 NBFCS &amp; 1 Banking  clients
2. Generate 6 NBFC &amp; 4 Banking qualified leads</t>
        </is>
      </c>
      <c r="AO610" s="86" t="n"/>
      <c r="AP610" s="86" t="n"/>
      <c r="AQ610" s="86" t="n"/>
    </row>
    <row r="611" ht="50" customHeight="1">
      <c r="A611" s="120" t="n"/>
      <c r="B611" s="121" t="inlineStr">
        <is>
          <t>NOT YET MAPPED</t>
        </is>
      </c>
      <c r="C611" s="86" t="inlineStr">
        <is>
          <t>Datatech</t>
        </is>
      </c>
      <c r="D611" s="86" t="inlineStr">
        <is>
          <t>IRIS2487</t>
        </is>
      </c>
      <c r="E611" s="86" t="inlineStr">
        <is>
          <t>Sayali Deshpande</t>
        </is>
      </c>
      <c r="F611" s="86" t="inlineStr">
        <is>
          <t>Technology</t>
        </is>
      </c>
      <c r="G611" s="86" t="n"/>
      <c r="H611" s="86" t="inlineStr">
        <is>
          <t>Employee</t>
        </is>
      </c>
      <c r="I611" s="86" t="inlineStr">
        <is>
          <t>Active</t>
        </is>
      </c>
      <c r="J611" s="86" t="inlineStr">
        <is>
          <t>05 Mar 2026</t>
        </is>
      </c>
      <c r="K611" s="86" t="inlineStr">
        <is>
          <t>Nilesh Majumdar</t>
        </is>
      </c>
      <c r="L611" s="86" t="n"/>
      <c r="M611" s="86" t="inlineStr">
        <is>
          <t>4 years, 2 months, 0 days</t>
        </is>
      </c>
      <c r="N611" s="86" t="inlineStr">
        <is>
          <t>0 years, 3 months, 15 days</t>
        </is>
      </c>
      <c r="O611" s="86" t="inlineStr">
        <is>
          <t>4 years, 5 months, 15 days</t>
        </is>
      </c>
      <c r="P611" s="86" t="inlineStr">
        <is>
          <t>Bachelor of Design</t>
        </is>
      </c>
      <c r="Q611" s="86" t="inlineStr">
        <is>
          <t>UI/UX Designer</t>
        </is>
      </c>
      <c r="R611" s="86" t="n"/>
      <c r="S611" s="86" t="n"/>
      <c r="T611" s="86" t="n"/>
      <c r="U611" s="86" t="n"/>
      <c r="V611" s="86" t="n"/>
      <c r="W611" s="86" t="n"/>
      <c r="X611" s="86" t="n"/>
      <c r="Y611" s="86" t="n"/>
      <c r="Z611" s="86" t="n"/>
      <c r="AA611" s="86" t="n"/>
      <c r="AB611" s="86" t="n"/>
      <c r="AC611" s="86" t="n"/>
      <c r="AD611" s="86" t="inlineStr">
        <is>
          <t>No</t>
        </is>
      </c>
      <c r="AE611" s="86" t="inlineStr">
        <is>
          <t>Yes</t>
        </is>
      </c>
      <c r="AF611" s="86" t="n"/>
      <c r="AG611" s="86" t="n"/>
      <c r="AH611" s="86" t="inlineStr">
        <is>
          <t>UI / UX Designer</t>
        </is>
      </c>
      <c r="AI611" s="86" t="n"/>
      <c r="AJ611" s="86" t="n"/>
      <c r="AK611" s="86" t="n"/>
      <c r="AL611" s="86" t="n"/>
      <c r="AM611" s="86" t="n"/>
      <c r="AN611" s="86" t="n"/>
      <c r="AO611" s="86" t="n"/>
      <c r="AP611" s="86" t="n"/>
      <c r="AQ611" s="86" t="n"/>
    </row>
    <row r="612" ht="50" customHeight="1">
      <c r="A612" s="120" t="n"/>
      <c r="B612" s="121" t="inlineStr">
        <is>
          <t>NOT YET MAPPED</t>
        </is>
      </c>
      <c r="C612" s="86" t="inlineStr">
        <is>
          <t>Datatech</t>
        </is>
      </c>
      <c r="D612" s="86" t="inlineStr">
        <is>
          <t>IRIS2371</t>
        </is>
      </c>
      <c r="E612" s="86" t="inlineStr">
        <is>
          <t>Andekar Vignesh</t>
        </is>
      </c>
      <c r="F612" s="86" t="inlineStr">
        <is>
          <t>Datatech - Outreach</t>
        </is>
      </c>
      <c r="G612" s="86" t="n"/>
      <c r="H612" s="86" t="inlineStr">
        <is>
          <t>Employee</t>
        </is>
      </c>
      <c r="I612" s="86" t="inlineStr">
        <is>
          <t>Active</t>
        </is>
      </c>
      <c r="J612" s="86" t="inlineStr">
        <is>
          <t>02 May 2025</t>
        </is>
      </c>
      <c r="K612" s="86" t="inlineStr">
        <is>
          <t>Nalini Niranjan Damisetti</t>
        </is>
      </c>
      <c r="L612" s="86" t="n"/>
      <c r="M612" s="86" t="inlineStr">
        <is>
          <t>0 years, 6 months, 0 days</t>
        </is>
      </c>
      <c r="N612" s="86" t="inlineStr">
        <is>
          <t>1 years, 1 months, 18 days</t>
        </is>
      </c>
      <c r="O612" s="86" t="inlineStr">
        <is>
          <t>1 years, 7 months, 18 days</t>
        </is>
      </c>
      <c r="P612" s="86" t="inlineStr">
        <is>
          <t>B.Com</t>
        </is>
      </c>
      <c r="Q612" s="86" t="inlineStr">
        <is>
          <t>Sales</t>
        </is>
      </c>
      <c r="R612" s="86" t="n"/>
      <c r="S612" s="86" t="n"/>
      <c r="T612" s="86" t="n"/>
      <c r="U612" s="86" t="n"/>
      <c r="V612" s="86" t="n"/>
      <c r="W612" s="86" t="n"/>
      <c r="X612" s="86" t="n"/>
      <c r="Y612" s="86" t="n"/>
      <c r="Z612" s="86" t="n"/>
      <c r="AA612" s="86" t="n"/>
      <c r="AB612" s="86" t="n"/>
      <c r="AC612" s="86" t="n"/>
      <c r="AD612" s="86" t="inlineStr">
        <is>
          <t>No</t>
        </is>
      </c>
      <c r="AE612" s="86" t="inlineStr">
        <is>
          <t>No</t>
        </is>
      </c>
      <c r="AF612" s="86" t="n"/>
      <c r="AG612" s="86" t="n"/>
      <c r="AH612" s="86" t="inlineStr">
        <is>
          <t>Program Executive - MSME</t>
        </is>
      </c>
      <c r="AI612" s="86" t="n"/>
      <c r="AJ612" s="86" t="n"/>
      <c r="AK612" s="86" t="n"/>
      <c r="AL612" s="86" t="n"/>
      <c r="AM612" s="86" t="n"/>
      <c r="AN612" s="86" t="n"/>
      <c r="AO612" s="86" t="n"/>
      <c r="AP612" s="86" t="n"/>
      <c r="AQ612" s="86" t="n"/>
    </row>
  </sheetData>
  <autoFilter ref="A6:AQ61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4" r:id="rId29"/>
    <hyperlink xmlns:r="http://schemas.openxmlformats.org/officeDocument/2006/relationships" ref="A35" r:id="rId30"/>
    <hyperlink xmlns:r="http://schemas.openxmlformats.org/officeDocument/2006/relationships" ref="A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1" r:id="rId36"/>
    <hyperlink xmlns:r="http://schemas.openxmlformats.org/officeDocument/2006/relationships" ref="A42" r:id="rId37"/>
    <hyperlink xmlns:r="http://schemas.openxmlformats.org/officeDocument/2006/relationships" ref="A43" r:id="rId38"/>
    <hyperlink xmlns:r="http://schemas.openxmlformats.org/officeDocument/2006/relationships" ref="A44" r:id="rId39"/>
    <hyperlink xmlns:r="http://schemas.openxmlformats.org/officeDocument/2006/relationships" ref="A45" r:id="rId40"/>
    <hyperlink xmlns:r="http://schemas.openxmlformats.org/officeDocument/2006/relationships" ref="A46" r:id="rId41"/>
    <hyperlink xmlns:r="http://schemas.openxmlformats.org/officeDocument/2006/relationships" ref="A47" r:id="rId42"/>
    <hyperlink xmlns:r="http://schemas.openxmlformats.org/officeDocument/2006/relationships" ref="A48" r:id="rId43"/>
    <hyperlink xmlns:r="http://schemas.openxmlformats.org/officeDocument/2006/relationships" ref="A49" r:id="rId44"/>
    <hyperlink xmlns:r="http://schemas.openxmlformats.org/officeDocument/2006/relationships" ref="A50" r:id="rId45"/>
    <hyperlink xmlns:r="http://schemas.openxmlformats.org/officeDocument/2006/relationships" ref="A51" r:id="rId46"/>
    <hyperlink xmlns:r="http://schemas.openxmlformats.org/officeDocument/2006/relationships" ref="A52" r:id="rId47"/>
    <hyperlink xmlns:r="http://schemas.openxmlformats.org/officeDocument/2006/relationships" ref="A53" r:id="rId48"/>
    <hyperlink xmlns:r="http://schemas.openxmlformats.org/officeDocument/2006/relationships" ref="A54" r:id="rId49"/>
    <hyperlink xmlns:r="http://schemas.openxmlformats.org/officeDocument/2006/relationships" ref="A55" r:id="rId50"/>
    <hyperlink xmlns:r="http://schemas.openxmlformats.org/officeDocument/2006/relationships" ref="A56" r:id="rId51"/>
    <hyperlink xmlns:r="http://schemas.openxmlformats.org/officeDocument/2006/relationships" ref="A57" r:id="rId52"/>
    <hyperlink xmlns:r="http://schemas.openxmlformats.org/officeDocument/2006/relationships" ref="A58" r:id="rId53"/>
    <hyperlink xmlns:r="http://schemas.openxmlformats.org/officeDocument/2006/relationships" ref="A59" r:id="rId54"/>
    <hyperlink xmlns:r="http://schemas.openxmlformats.org/officeDocument/2006/relationships" ref="A60" r:id="rId55"/>
    <hyperlink xmlns:r="http://schemas.openxmlformats.org/officeDocument/2006/relationships" ref="A61" r:id="rId56"/>
    <hyperlink xmlns:r="http://schemas.openxmlformats.org/officeDocument/2006/relationships" ref="A62"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96"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4" r:id="rId99"/>
    <hyperlink xmlns:r="http://schemas.openxmlformats.org/officeDocument/2006/relationships" ref="A105" r:id="rId100"/>
    <hyperlink xmlns:r="http://schemas.openxmlformats.org/officeDocument/2006/relationships" ref="A106" r:id="rId101"/>
    <hyperlink xmlns:r="http://schemas.openxmlformats.org/officeDocument/2006/relationships" ref="A107"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 xmlns:r="http://schemas.openxmlformats.org/officeDocument/2006/relationships" ref="A114" r:id="rId109"/>
    <hyperlink xmlns:r="http://schemas.openxmlformats.org/officeDocument/2006/relationships" ref="A115" r:id="rId110"/>
    <hyperlink xmlns:r="http://schemas.openxmlformats.org/officeDocument/2006/relationships" ref="A116" r:id="rId111"/>
    <hyperlink xmlns:r="http://schemas.openxmlformats.org/officeDocument/2006/relationships" ref="A117" r:id="rId112"/>
    <hyperlink xmlns:r="http://schemas.openxmlformats.org/officeDocument/2006/relationships" ref="A118" r:id="rId113"/>
    <hyperlink xmlns:r="http://schemas.openxmlformats.org/officeDocument/2006/relationships" ref="A119" r:id="rId114"/>
    <hyperlink xmlns:r="http://schemas.openxmlformats.org/officeDocument/2006/relationships" ref="A120" r:id="rId115"/>
    <hyperlink xmlns:r="http://schemas.openxmlformats.org/officeDocument/2006/relationships" ref="A121" r:id="rId116"/>
    <hyperlink xmlns:r="http://schemas.openxmlformats.org/officeDocument/2006/relationships" ref="A122" r:id="rId117"/>
    <hyperlink xmlns:r="http://schemas.openxmlformats.org/officeDocument/2006/relationships" ref="A123" r:id="rId118"/>
    <hyperlink xmlns:r="http://schemas.openxmlformats.org/officeDocument/2006/relationships" ref="A124" r:id="rId119"/>
    <hyperlink xmlns:r="http://schemas.openxmlformats.org/officeDocument/2006/relationships" ref="A125" r:id="rId120"/>
    <hyperlink xmlns:r="http://schemas.openxmlformats.org/officeDocument/2006/relationships" ref="A126" r:id="rId121"/>
    <hyperlink xmlns:r="http://schemas.openxmlformats.org/officeDocument/2006/relationships" ref="A127" r:id="rId122"/>
    <hyperlink xmlns:r="http://schemas.openxmlformats.org/officeDocument/2006/relationships" ref="A128" r:id="rId123"/>
    <hyperlink xmlns:r="http://schemas.openxmlformats.org/officeDocument/2006/relationships" ref="A129" r:id="rId124"/>
    <hyperlink xmlns:r="http://schemas.openxmlformats.org/officeDocument/2006/relationships" ref="A130" r:id="rId125"/>
    <hyperlink xmlns:r="http://schemas.openxmlformats.org/officeDocument/2006/relationships" ref="A131" r:id="rId126"/>
    <hyperlink xmlns:r="http://schemas.openxmlformats.org/officeDocument/2006/relationships" ref="A132" r:id="rId127"/>
    <hyperlink xmlns:r="http://schemas.openxmlformats.org/officeDocument/2006/relationships" ref="A133" r:id="rId128"/>
    <hyperlink xmlns:r="http://schemas.openxmlformats.org/officeDocument/2006/relationships" ref="A134" r:id="rId129"/>
    <hyperlink xmlns:r="http://schemas.openxmlformats.org/officeDocument/2006/relationships" ref="A135" r:id="rId130"/>
    <hyperlink xmlns:r="http://schemas.openxmlformats.org/officeDocument/2006/relationships" ref="A136" r:id="rId131"/>
    <hyperlink xmlns:r="http://schemas.openxmlformats.org/officeDocument/2006/relationships" ref="A137" r:id="rId132"/>
    <hyperlink xmlns:r="http://schemas.openxmlformats.org/officeDocument/2006/relationships" ref="A138" r:id="rId133"/>
    <hyperlink xmlns:r="http://schemas.openxmlformats.org/officeDocument/2006/relationships" ref="A139" r:id="rId134"/>
    <hyperlink xmlns:r="http://schemas.openxmlformats.org/officeDocument/2006/relationships" ref="A140" r:id="rId135"/>
    <hyperlink xmlns:r="http://schemas.openxmlformats.org/officeDocument/2006/relationships" ref="A141" r:id="rId136"/>
    <hyperlink xmlns:r="http://schemas.openxmlformats.org/officeDocument/2006/relationships" ref="A142" r:id="rId137"/>
    <hyperlink xmlns:r="http://schemas.openxmlformats.org/officeDocument/2006/relationships" ref="A143" r:id="rId138"/>
    <hyperlink xmlns:r="http://schemas.openxmlformats.org/officeDocument/2006/relationships" ref="A144" r:id="rId139"/>
    <hyperlink xmlns:r="http://schemas.openxmlformats.org/officeDocument/2006/relationships" ref="A145" r:id="rId140"/>
    <hyperlink xmlns:r="http://schemas.openxmlformats.org/officeDocument/2006/relationships" ref="A146" r:id="rId141"/>
    <hyperlink xmlns:r="http://schemas.openxmlformats.org/officeDocument/2006/relationships" ref="A147" r:id="rId142"/>
    <hyperlink xmlns:r="http://schemas.openxmlformats.org/officeDocument/2006/relationships" ref="A148" r:id="rId143"/>
    <hyperlink xmlns:r="http://schemas.openxmlformats.org/officeDocument/2006/relationships" ref="A149" r:id="rId144"/>
    <hyperlink xmlns:r="http://schemas.openxmlformats.org/officeDocument/2006/relationships" ref="A150" r:id="rId145"/>
    <hyperlink xmlns:r="http://schemas.openxmlformats.org/officeDocument/2006/relationships" ref="A151" r:id="rId146"/>
    <hyperlink xmlns:r="http://schemas.openxmlformats.org/officeDocument/2006/relationships" ref="A152" r:id="rId147"/>
    <hyperlink xmlns:r="http://schemas.openxmlformats.org/officeDocument/2006/relationships" ref="A153" r:id="rId148"/>
    <hyperlink xmlns:r="http://schemas.openxmlformats.org/officeDocument/2006/relationships" ref="A154" r:id="rId149"/>
    <hyperlink xmlns:r="http://schemas.openxmlformats.org/officeDocument/2006/relationships" ref="A155" r:id="rId150"/>
    <hyperlink xmlns:r="http://schemas.openxmlformats.org/officeDocument/2006/relationships" ref="A156" r:id="rId151"/>
    <hyperlink xmlns:r="http://schemas.openxmlformats.org/officeDocument/2006/relationships" ref="A157" r:id="rId152"/>
    <hyperlink xmlns:r="http://schemas.openxmlformats.org/officeDocument/2006/relationships" ref="A158" r:id="rId153"/>
    <hyperlink xmlns:r="http://schemas.openxmlformats.org/officeDocument/2006/relationships" ref="A159" r:id="rId154"/>
    <hyperlink xmlns:r="http://schemas.openxmlformats.org/officeDocument/2006/relationships" ref="A160" r:id="rId155"/>
    <hyperlink xmlns:r="http://schemas.openxmlformats.org/officeDocument/2006/relationships" ref="A161" r:id="rId156"/>
    <hyperlink xmlns:r="http://schemas.openxmlformats.org/officeDocument/2006/relationships" ref="A162" r:id="rId157"/>
    <hyperlink xmlns:r="http://schemas.openxmlformats.org/officeDocument/2006/relationships" ref="A163" r:id="rId158"/>
    <hyperlink xmlns:r="http://schemas.openxmlformats.org/officeDocument/2006/relationships" ref="A164" r:id="rId159"/>
    <hyperlink xmlns:r="http://schemas.openxmlformats.org/officeDocument/2006/relationships" ref="A165" r:id="rId160"/>
    <hyperlink xmlns:r="http://schemas.openxmlformats.org/officeDocument/2006/relationships" ref="A166" r:id="rId161"/>
    <hyperlink xmlns:r="http://schemas.openxmlformats.org/officeDocument/2006/relationships" ref="A167" r:id="rId162"/>
    <hyperlink xmlns:r="http://schemas.openxmlformats.org/officeDocument/2006/relationships" ref="A168" r:id="rId163"/>
    <hyperlink xmlns:r="http://schemas.openxmlformats.org/officeDocument/2006/relationships" ref="A169" r:id="rId164"/>
    <hyperlink xmlns:r="http://schemas.openxmlformats.org/officeDocument/2006/relationships" ref="A170" r:id="rId165"/>
    <hyperlink xmlns:r="http://schemas.openxmlformats.org/officeDocument/2006/relationships" ref="A171" r:id="rId166"/>
    <hyperlink xmlns:r="http://schemas.openxmlformats.org/officeDocument/2006/relationships" ref="A172" r:id="rId167"/>
    <hyperlink xmlns:r="http://schemas.openxmlformats.org/officeDocument/2006/relationships" ref="A173" r:id="rId168"/>
    <hyperlink xmlns:r="http://schemas.openxmlformats.org/officeDocument/2006/relationships" ref="A174" r:id="rId169"/>
    <hyperlink xmlns:r="http://schemas.openxmlformats.org/officeDocument/2006/relationships" ref="A175" r:id="rId170"/>
    <hyperlink xmlns:r="http://schemas.openxmlformats.org/officeDocument/2006/relationships" ref="A176" r:id="rId171"/>
    <hyperlink xmlns:r="http://schemas.openxmlformats.org/officeDocument/2006/relationships" ref="A177" r:id="rId172"/>
    <hyperlink xmlns:r="http://schemas.openxmlformats.org/officeDocument/2006/relationships" ref="A178" r:id="rId173"/>
    <hyperlink xmlns:r="http://schemas.openxmlformats.org/officeDocument/2006/relationships" ref="A179" r:id="rId174"/>
    <hyperlink xmlns:r="http://schemas.openxmlformats.org/officeDocument/2006/relationships" ref="A180" r:id="rId175"/>
    <hyperlink xmlns:r="http://schemas.openxmlformats.org/officeDocument/2006/relationships" ref="A181" r:id="rId176"/>
    <hyperlink xmlns:r="http://schemas.openxmlformats.org/officeDocument/2006/relationships" ref="A182" r:id="rId177"/>
    <hyperlink xmlns:r="http://schemas.openxmlformats.org/officeDocument/2006/relationships" ref="A183" r:id="rId178"/>
    <hyperlink xmlns:r="http://schemas.openxmlformats.org/officeDocument/2006/relationships" ref="A184" r:id="rId179"/>
    <hyperlink xmlns:r="http://schemas.openxmlformats.org/officeDocument/2006/relationships" ref="A185" r:id="rId180"/>
    <hyperlink xmlns:r="http://schemas.openxmlformats.org/officeDocument/2006/relationships" ref="A186" r:id="rId181"/>
    <hyperlink xmlns:r="http://schemas.openxmlformats.org/officeDocument/2006/relationships" ref="A187" r:id="rId182"/>
    <hyperlink xmlns:r="http://schemas.openxmlformats.org/officeDocument/2006/relationships" ref="A188" r:id="rId183"/>
    <hyperlink xmlns:r="http://schemas.openxmlformats.org/officeDocument/2006/relationships" ref="A189" r:id="rId184"/>
    <hyperlink xmlns:r="http://schemas.openxmlformats.org/officeDocument/2006/relationships" ref="A190" r:id="rId185"/>
    <hyperlink xmlns:r="http://schemas.openxmlformats.org/officeDocument/2006/relationships" ref="A191" r:id="rId186"/>
    <hyperlink xmlns:r="http://schemas.openxmlformats.org/officeDocument/2006/relationships" ref="A192" r:id="rId187"/>
    <hyperlink xmlns:r="http://schemas.openxmlformats.org/officeDocument/2006/relationships" ref="A193" r:id="rId188"/>
    <hyperlink xmlns:r="http://schemas.openxmlformats.org/officeDocument/2006/relationships" ref="A194" r:id="rId189"/>
    <hyperlink xmlns:r="http://schemas.openxmlformats.org/officeDocument/2006/relationships" ref="A195" r:id="rId190"/>
    <hyperlink xmlns:r="http://schemas.openxmlformats.org/officeDocument/2006/relationships" ref="A196" r:id="rId191"/>
    <hyperlink xmlns:r="http://schemas.openxmlformats.org/officeDocument/2006/relationships" ref="A197" r:id="rId192"/>
    <hyperlink xmlns:r="http://schemas.openxmlformats.org/officeDocument/2006/relationships" ref="A198" r:id="rId193"/>
    <hyperlink xmlns:r="http://schemas.openxmlformats.org/officeDocument/2006/relationships" ref="A199" r:id="rId194"/>
    <hyperlink xmlns:r="http://schemas.openxmlformats.org/officeDocument/2006/relationships" ref="A200" r:id="rId195"/>
    <hyperlink xmlns:r="http://schemas.openxmlformats.org/officeDocument/2006/relationships" ref="A201" r:id="rId196"/>
    <hyperlink xmlns:r="http://schemas.openxmlformats.org/officeDocument/2006/relationships" ref="A202" r:id="rId197"/>
    <hyperlink xmlns:r="http://schemas.openxmlformats.org/officeDocument/2006/relationships" ref="A203" r:id="rId198"/>
    <hyperlink xmlns:r="http://schemas.openxmlformats.org/officeDocument/2006/relationships" ref="A204" r:id="rId199"/>
    <hyperlink xmlns:r="http://schemas.openxmlformats.org/officeDocument/2006/relationships" ref="A205" r:id="rId200"/>
    <hyperlink xmlns:r="http://schemas.openxmlformats.org/officeDocument/2006/relationships" ref="A206" r:id="rId201"/>
    <hyperlink xmlns:r="http://schemas.openxmlformats.org/officeDocument/2006/relationships" ref="A207" r:id="rId202"/>
    <hyperlink xmlns:r="http://schemas.openxmlformats.org/officeDocument/2006/relationships" ref="A208" r:id="rId203"/>
    <hyperlink xmlns:r="http://schemas.openxmlformats.org/officeDocument/2006/relationships" ref="A209" r:id="rId204"/>
    <hyperlink xmlns:r="http://schemas.openxmlformats.org/officeDocument/2006/relationships" ref="A210" r:id="rId205"/>
    <hyperlink xmlns:r="http://schemas.openxmlformats.org/officeDocument/2006/relationships" ref="A211" r:id="rId206"/>
    <hyperlink xmlns:r="http://schemas.openxmlformats.org/officeDocument/2006/relationships" ref="A212" r:id="rId207"/>
    <hyperlink xmlns:r="http://schemas.openxmlformats.org/officeDocument/2006/relationships" ref="A213" r:id="rId208"/>
    <hyperlink xmlns:r="http://schemas.openxmlformats.org/officeDocument/2006/relationships" ref="A214" r:id="rId209"/>
    <hyperlink xmlns:r="http://schemas.openxmlformats.org/officeDocument/2006/relationships" ref="A215" r:id="rId210"/>
    <hyperlink xmlns:r="http://schemas.openxmlformats.org/officeDocument/2006/relationships" ref="A216" r:id="rId211"/>
    <hyperlink xmlns:r="http://schemas.openxmlformats.org/officeDocument/2006/relationships" ref="A217" r:id="rId212"/>
    <hyperlink xmlns:r="http://schemas.openxmlformats.org/officeDocument/2006/relationships" ref="A218" r:id="rId213"/>
    <hyperlink xmlns:r="http://schemas.openxmlformats.org/officeDocument/2006/relationships" ref="A219" r:id="rId214"/>
    <hyperlink xmlns:r="http://schemas.openxmlformats.org/officeDocument/2006/relationships" ref="A220" r:id="rId215"/>
    <hyperlink xmlns:r="http://schemas.openxmlformats.org/officeDocument/2006/relationships" ref="A221" r:id="rId216"/>
    <hyperlink xmlns:r="http://schemas.openxmlformats.org/officeDocument/2006/relationships" ref="A222" r:id="rId217"/>
    <hyperlink xmlns:r="http://schemas.openxmlformats.org/officeDocument/2006/relationships" ref="A223" r:id="rId218"/>
    <hyperlink xmlns:r="http://schemas.openxmlformats.org/officeDocument/2006/relationships" ref="A224" r:id="rId219"/>
    <hyperlink xmlns:r="http://schemas.openxmlformats.org/officeDocument/2006/relationships" ref="A225" r:id="rId220"/>
    <hyperlink xmlns:r="http://schemas.openxmlformats.org/officeDocument/2006/relationships" ref="A226" r:id="rId221"/>
    <hyperlink xmlns:r="http://schemas.openxmlformats.org/officeDocument/2006/relationships" ref="A227" r:id="rId222"/>
    <hyperlink xmlns:r="http://schemas.openxmlformats.org/officeDocument/2006/relationships" ref="A228" r:id="rId223"/>
    <hyperlink xmlns:r="http://schemas.openxmlformats.org/officeDocument/2006/relationships" ref="A229" r:id="rId224"/>
    <hyperlink xmlns:r="http://schemas.openxmlformats.org/officeDocument/2006/relationships" ref="A230" r:id="rId225"/>
    <hyperlink xmlns:r="http://schemas.openxmlformats.org/officeDocument/2006/relationships" ref="A231" r:id="rId226"/>
    <hyperlink xmlns:r="http://schemas.openxmlformats.org/officeDocument/2006/relationships" ref="A232" r:id="rId227"/>
    <hyperlink xmlns:r="http://schemas.openxmlformats.org/officeDocument/2006/relationships" ref="A233" r:id="rId228"/>
    <hyperlink xmlns:r="http://schemas.openxmlformats.org/officeDocument/2006/relationships" ref="A234" r:id="rId229"/>
    <hyperlink xmlns:r="http://schemas.openxmlformats.org/officeDocument/2006/relationships" ref="A235" r:id="rId230"/>
    <hyperlink xmlns:r="http://schemas.openxmlformats.org/officeDocument/2006/relationships" ref="A236" r:id="rId231"/>
    <hyperlink xmlns:r="http://schemas.openxmlformats.org/officeDocument/2006/relationships" ref="A237" r:id="rId232"/>
    <hyperlink xmlns:r="http://schemas.openxmlformats.org/officeDocument/2006/relationships" ref="A238" r:id="rId233"/>
    <hyperlink xmlns:r="http://schemas.openxmlformats.org/officeDocument/2006/relationships" ref="A239" r:id="rId234"/>
    <hyperlink xmlns:r="http://schemas.openxmlformats.org/officeDocument/2006/relationships" ref="A240" r:id="rId235"/>
    <hyperlink xmlns:r="http://schemas.openxmlformats.org/officeDocument/2006/relationships" ref="A241" r:id="rId236"/>
    <hyperlink xmlns:r="http://schemas.openxmlformats.org/officeDocument/2006/relationships" ref="A242" r:id="rId237"/>
    <hyperlink xmlns:r="http://schemas.openxmlformats.org/officeDocument/2006/relationships" ref="A243" r:id="rId238"/>
    <hyperlink xmlns:r="http://schemas.openxmlformats.org/officeDocument/2006/relationships" ref="A244" r:id="rId239"/>
    <hyperlink xmlns:r="http://schemas.openxmlformats.org/officeDocument/2006/relationships" ref="A245" r:id="rId240"/>
    <hyperlink xmlns:r="http://schemas.openxmlformats.org/officeDocument/2006/relationships" ref="A246" r:id="rId241"/>
    <hyperlink xmlns:r="http://schemas.openxmlformats.org/officeDocument/2006/relationships" ref="A247" r:id="rId242"/>
    <hyperlink xmlns:r="http://schemas.openxmlformats.org/officeDocument/2006/relationships" ref="A248" r:id="rId243"/>
    <hyperlink xmlns:r="http://schemas.openxmlformats.org/officeDocument/2006/relationships" ref="A249" r:id="rId244"/>
    <hyperlink xmlns:r="http://schemas.openxmlformats.org/officeDocument/2006/relationships" ref="A250" r:id="rId245"/>
    <hyperlink xmlns:r="http://schemas.openxmlformats.org/officeDocument/2006/relationships" ref="A251" r:id="rId246"/>
    <hyperlink xmlns:r="http://schemas.openxmlformats.org/officeDocument/2006/relationships" ref="A252" r:id="rId247"/>
    <hyperlink xmlns:r="http://schemas.openxmlformats.org/officeDocument/2006/relationships" ref="A253" r:id="rId248"/>
    <hyperlink xmlns:r="http://schemas.openxmlformats.org/officeDocument/2006/relationships" ref="A254" r:id="rId249"/>
    <hyperlink xmlns:r="http://schemas.openxmlformats.org/officeDocument/2006/relationships" ref="A255" r:id="rId250"/>
    <hyperlink xmlns:r="http://schemas.openxmlformats.org/officeDocument/2006/relationships" ref="A256" r:id="rId251"/>
    <hyperlink xmlns:r="http://schemas.openxmlformats.org/officeDocument/2006/relationships" ref="A257" r:id="rId252"/>
    <hyperlink xmlns:r="http://schemas.openxmlformats.org/officeDocument/2006/relationships" ref="A258" r:id="rId253"/>
    <hyperlink xmlns:r="http://schemas.openxmlformats.org/officeDocument/2006/relationships" ref="A259" r:id="rId254"/>
    <hyperlink xmlns:r="http://schemas.openxmlformats.org/officeDocument/2006/relationships" ref="A260" r:id="rId255"/>
    <hyperlink xmlns:r="http://schemas.openxmlformats.org/officeDocument/2006/relationships" ref="A261" r:id="rId256"/>
    <hyperlink xmlns:r="http://schemas.openxmlformats.org/officeDocument/2006/relationships" ref="A262" r:id="rId257"/>
    <hyperlink xmlns:r="http://schemas.openxmlformats.org/officeDocument/2006/relationships" ref="A263" r:id="rId258"/>
    <hyperlink xmlns:r="http://schemas.openxmlformats.org/officeDocument/2006/relationships" ref="A264" r:id="rId259"/>
    <hyperlink xmlns:r="http://schemas.openxmlformats.org/officeDocument/2006/relationships" ref="A265" r:id="rId260"/>
    <hyperlink xmlns:r="http://schemas.openxmlformats.org/officeDocument/2006/relationships" ref="A266" r:id="rId261"/>
    <hyperlink xmlns:r="http://schemas.openxmlformats.org/officeDocument/2006/relationships" ref="A267" r:id="rId262"/>
    <hyperlink xmlns:r="http://schemas.openxmlformats.org/officeDocument/2006/relationships" ref="A268" r:id="rId263"/>
    <hyperlink xmlns:r="http://schemas.openxmlformats.org/officeDocument/2006/relationships" ref="A269" r:id="rId264"/>
    <hyperlink xmlns:r="http://schemas.openxmlformats.org/officeDocument/2006/relationships" ref="A270" r:id="rId265"/>
    <hyperlink xmlns:r="http://schemas.openxmlformats.org/officeDocument/2006/relationships" ref="A271" r:id="rId266"/>
    <hyperlink xmlns:r="http://schemas.openxmlformats.org/officeDocument/2006/relationships" ref="A272" r:id="rId267"/>
    <hyperlink xmlns:r="http://schemas.openxmlformats.org/officeDocument/2006/relationships" ref="A273" r:id="rId268"/>
    <hyperlink xmlns:r="http://schemas.openxmlformats.org/officeDocument/2006/relationships" ref="A274" r:id="rId269"/>
    <hyperlink xmlns:r="http://schemas.openxmlformats.org/officeDocument/2006/relationships" ref="A275" r:id="rId270"/>
    <hyperlink xmlns:r="http://schemas.openxmlformats.org/officeDocument/2006/relationships" ref="A276" r:id="rId271"/>
    <hyperlink xmlns:r="http://schemas.openxmlformats.org/officeDocument/2006/relationships" ref="A277" r:id="rId272"/>
    <hyperlink xmlns:r="http://schemas.openxmlformats.org/officeDocument/2006/relationships" ref="A278" r:id="rId273"/>
    <hyperlink xmlns:r="http://schemas.openxmlformats.org/officeDocument/2006/relationships" ref="A279" r:id="rId274"/>
    <hyperlink xmlns:r="http://schemas.openxmlformats.org/officeDocument/2006/relationships" ref="A280" r:id="rId275"/>
    <hyperlink xmlns:r="http://schemas.openxmlformats.org/officeDocument/2006/relationships" ref="A281" r:id="rId276"/>
    <hyperlink xmlns:r="http://schemas.openxmlformats.org/officeDocument/2006/relationships" ref="A282" r:id="rId277"/>
    <hyperlink xmlns:r="http://schemas.openxmlformats.org/officeDocument/2006/relationships" ref="A283" r:id="rId278"/>
    <hyperlink xmlns:r="http://schemas.openxmlformats.org/officeDocument/2006/relationships" ref="A284" r:id="rId279"/>
    <hyperlink xmlns:r="http://schemas.openxmlformats.org/officeDocument/2006/relationships" ref="A285" r:id="rId280"/>
    <hyperlink xmlns:r="http://schemas.openxmlformats.org/officeDocument/2006/relationships" ref="A286" r:id="rId281"/>
    <hyperlink xmlns:r="http://schemas.openxmlformats.org/officeDocument/2006/relationships" ref="A287" r:id="rId282"/>
    <hyperlink xmlns:r="http://schemas.openxmlformats.org/officeDocument/2006/relationships" ref="A288" r:id="rId283"/>
    <hyperlink xmlns:r="http://schemas.openxmlformats.org/officeDocument/2006/relationships" ref="A289" r:id="rId284"/>
    <hyperlink xmlns:r="http://schemas.openxmlformats.org/officeDocument/2006/relationships" ref="A290" r:id="rId285"/>
    <hyperlink xmlns:r="http://schemas.openxmlformats.org/officeDocument/2006/relationships" ref="A291" r:id="rId286"/>
    <hyperlink xmlns:r="http://schemas.openxmlformats.org/officeDocument/2006/relationships" ref="A292" r:id="rId287"/>
    <hyperlink xmlns:r="http://schemas.openxmlformats.org/officeDocument/2006/relationships" ref="A293" r:id="rId288"/>
    <hyperlink xmlns:r="http://schemas.openxmlformats.org/officeDocument/2006/relationships" ref="A294" r:id="rId289"/>
    <hyperlink xmlns:r="http://schemas.openxmlformats.org/officeDocument/2006/relationships" ref="A295" r:id="rId290"/>
    <hyperlink xmlns:r="http://schemas.openxmlformats.org/officeDocument/2006/relationships" ref="A296" r:id="rId291"/>
    <hyperlink xmlns:r="http://schemas.openxmlformats.org/officeDocument/2006/relationships" ref="A297" r:id="rId292"/>
    <hyperlink xmlns:r="http://schemas.openxmlformats.org/officeDocument/2006/relationships" ref="A298" r:id="rId293"/>
    <hyperlink xmlns:r="http://schemas.openxmlformats.org/officeDocument/2006/relationships" ref="A299" r:id="rId294"/>
    <hyperlink xmlns:r="http://schemas.openxmlformats.org/officeDocument/2006/relationships" ref="A300" r:id="rId295"/>
    <hyperlink xmlns:r="http://schemas.openxmlformats.org/officeDocument/2006/relationships" ref="A301" r:id="rId296"/>
    <hyperlink xmlns:r="http://schemas.openxmlformats.org/officeDocument/2006/relationships" ref="A302" r:id="rId297"/>
    <hyperlink xmlns:r="http://schemas.openxmlformats.org/officeDocument/2006/relationships" ref="A303" r:id="rId298"/>
    <hyperlink xmlns:r="http://schemas.openxmlformats.org/officeDocument/2006/relationships" ref="A304" r:id="rId299"/>
    <hyperlink xmlns:r="http://schemas.openxmlformats.org/officeDocument/2006/relationships" ref="A305" r:id="rId300"/>
    <hyperlink xmlns:r="http://schemas.openxmlformats.org/officeDocument/2006/relationships" ref="A306" r:id="rId301"/>
    <hyperlink xmlns:r="http://schemas.openxmlformats.org/officeDocument/2006/relationships" ref="A307" r:id="rId302"/>
    <hyperlink xmlns:r="http://schemas.openxmlformats.org/officeDocument/2006/relationships" ref="A308" r:id="rId303"/>
    <hyperlink xmlns:r="http://schemas.openxmlformats.org/officeDocument/2006/relationships" ref="A309" r:id="rId304"/>
    <hyperlink xmlns:r="http://schemas.openxmlformats.org/officeDocument/2006/relationships" ref="A310" r:id="rId305"/>
    <hyperlink xmlns:r="http://schemas.openxmlformats.org/officeDocument/2006/relationships" ref="A311" r:id="rId306"/>
    <hyperlink xmlns:r="http://schemas.openxmlformats.org/officeDocument/2006/relationships" ref="A312" r:id="rId307"/>
    <hyperlink xmlns:r="http://schemas.openxmlformats.org/officeDocument/2006/relationships" ref="A313" r:id="rId308"/>
    <hyperlink xmlns:r="http://schemas.openxmlformats.org/officeDocument/2006/relationships" ref="A314" r:id="rId309"/>
    <hyperlink xmlns:r="http://schemas.openxmlformats.org/officeDocument/2006/relationships" ref="A315" r:id="rId310"/>
    <hyperlink xmlns:r="http://schemas.openxmlformats.org/officeDocument/2006/relationships" ref="A316" r:id="rId311"/>
    <hyperlink xmlns:r="http://schemas.openxmlformats.org/officeDocument/2006/relationships" ref="A317" r:id="rId312"/>
    <hyperlink xmlns:r="http://schemas.openxmlformats.org/officeDocument/2006/relationships" ref="A318" r:id="rId313"/>
    <hyperlink xmlns:r="http://schemas.openxmlformats.org/officeDocument/2006/relationships" ref="A319" r:id="rId314"/>
    <hyperlink xmlns:r="http://schemas.openxmlformats.org/officeDocument/2006/relationships" ref="A320" r:id="rId315"/>
    <hyperlink xmlns:r="http://schemas.openxmlformats.org/officeDocument/2006/relationships" ref="A321" r:id="rId316"/>
    <hyperlink xmlns:r="http://schemas.openxmlformats.org/officeDocument/2006/relationships" ref="A322" r:id="rId317"/>
    <hyperlink xmlns:r="http://schemas.openxmlformats.org/officeDocument/2006/relationships" ref="A323" r:id="rId318"/>
    <hyperlink xmlns:r="http://schemas.openxmlformats.org/officeDocument/2006/relationships" ref="A324" r:id="rId319"/>
    <hyperlink xmlns:r="http://schemas.openxmlformats.org/officeDocument/2006/relationships" ref="A325" r:id="rId320"/>
    <hyperlink xmlns:r="http://schemas.openxmlformats.org/officeDocument/2006/relationships" ref="A326" r:id="rId321"/>
    <hyperlink xmlns:r="http://schemas.openxmlformats.org/officeDocument/2006/relationships" ref="A327" r:id="rId322"/>
    <hyperlink xmlns:r="http://schemas.openxmlformats.org/officeDocument/2006/relationships" ref="A328" r:id="rId323"/>
    <hyperlink xmlns:r="http://schemas.openxmlformats.org/officeDocument/2006/relationships" ref="A329" r:id="rId324"/>
    <hyperlink xmlns:r="http://schemas.openxmlformats.org/officeDocument/2006/relationships" ref="A330" r:id="rId325"/>
    <hyperlink xmlns:r="http://schemas.openxmlformats.org/officeDocument/2006/relationships" ref="A331" r:id="rId326"/>
    <hyperlink xmlns:r="http://schemas.openxmlformats.org/officeDocument/2006/relationships" ref="A332" r:id="rId327"/>
    <hyperlink xmlns:r="http://schemas.openxmlformats.org/officeDocument/2006/relationships" ref="A333" r:id="rId328"/>
    <hyperlink xmlns:r="http://schemas.openxmlformats.org/officeDocument/2006/relationships" ref="A334" r:id="rId329"/>
    <hyperlink xmlns:r="http://schemas.openxmlformats.org/officeDocument/2006/relationships" ref="A335" r:id="rId330"/>
    <hyperlink xmlns:r="http://schemas.openxmlformats.org/officeDocument/2006/relationships" ref="A336" r:id="rId331"/>
    <hyperlink xmlns:r="http://schemas.openxmlformats.org/officeDocument/2006/relationships" ref="A337" r:id="rId332"/>
    <hyperlink xmlns:r="http://schemas.openxmlformats.org/officeDocument/2006/relationships" ref="A338" r:id="rId333"/>
    <hyperlink xmlns:r="http://schemas.openxmlformats.org/officeDocument/2006/relationships" ref="A339" r:id="rId334"/>
    <hyperlink xmlns:r="http://schemas.openxmlformats.org/officeDocument/2006/relationships" ref="A340" r:id="rId335"/>
    <hyperlink xmlns:r="http://schemas.openxmlformats.org/officeDocument/2006/relationships" ref="A341" r:id="rId336"/>
    <hyperlink xmlns:r="http://schemas.openxmlformats.org/officeDocument/2006/relationships" ref="A342" r:id="rId337"/>
    <hyperlink xmlns:r="http://schemas.openxmlformats.org/officeDocument/2006/relationships" ref="A343" r:id="rId338"/>
    <hyperlink xmlns:r="http://schemas.openxmlformats.org/officeDocument/2006/relationships" ref="A344" r:id="rId339"/>
    <hyperlink xmlns:r="http://schemas.openxmlformats.org/officeDocument/2006/relationships" ref="A345" r:id="rId340"/>
    <hyperlink xmlns:r="http://schemas.openxmlformats.org/officeDocument/2006/relationships" ref="A346" r:id="rId341"/>
    <hyperlink xmlns:r="http://schemas.openxmlformats.org/officeDocument/2006/relationships" ref="A347" r:id="rId342"/>
    <hyperlink xmlns:r="http://schemas.openxmlformats.org/officeDocument/2006/relationships" ref="A348" r:id="rId343"/>
    <hyperlink xmlns:r="http://schemas.openxmlformats.org/officeDocument/2006/relationships" ref="A349" r:id="rId344"/>
    <hyperlink xmlns:r="http://schemas.openxmlformats.org/officeDocument/2006/relationships" ref="A350" r:id="rId345"/>
    <hyperlink xmlns:r="http://schemas.openxmlformats.org/officeDocument/2006/relationships" ref="A351" r:id="rId346"/>
    <hyperlink xmlns:r="http://schemas.openxmlformats.org/officeDocument/2006/relationships" ref="A352" r:id="rId347"/>
    <hyperlink xmlns:r="http://schemas.openxmlformats.org/officeDocument/2006/relationships" ref="A353" r:id="rId348"/>
    <hyperlink xmlns:r="http://schemas.openxmlformats.org/officeDocument/2006/relationships" ref="A354" r:id="rId349"/>
    <hyperlink xmlns:r="http://schemas.openxmlformats.org/officeDocument/2006/relationships" ref="A355" r:id="rId350"/>
    <hyperlink xmlns:r="http://schemas.openxmlformats.org/officeDocument/2006/relationships" ref="A356" r:id="rId351"/>
    <hyperlink xmlns:r="http://schemas.openxmlformats.org/officeDocument/2006/relationships" ref="A357" r:id="rId352"/>
    <hyperlink xmlns:r="http://schemas.openxmlformats.org/officeDocument/2006/relationships" ref="A358" r:id="rId353"/>
    <hyperlink xmlns:r="http://schemas.openxmlformats.org/officeDocument/2006/relationships" ref="A359" r:id="rId354"/>
    <hyperlink xmlns:r="http://schemas.openxmlformats.org/officeDocument/2006/relationships" ref="A360" r:id="rId355"/>
    <hyperlink xmlns:r="http://schemas.openxmlformats.org/officeDocument/2006/relationships" ref="A361" r:id="rId356"/>
    <hyperlink xmlns:r="http://schemas.openxmlformats.org/officeDocument/2006/relationships" ref="A362" r:id="rId357"/>
    <hyperlink xmlns:r="http://schemas.openxmlformats.org/officeDocument/2006/relationships" ref="A363" r:id="rId358"/>
    <hyperlink xmlns:r="http://schemas.openxmlformats.org/officeDocument/2006/relationships" ref="A364" r:id="rId359"/>
    <hyperlink xmlns:r="http://schemas.openxmlformats.org/officeDocument/2006/relationships" ref="A365" r:id="rId360"/>
    <hyperlink xmlns:r="http://schemas.openxmlformats.org/officeDocument/2006/relationships" ref="A366" r:id="rId361"/>
    <hyperlink xmlns:r="http://schemas.openxmlformats.org/officeDocument/2006/relationships" ref="A367" r:id="rId362"/>
    <hyperlink xmlns:r="http://schemas.openxmlformats.org/officeDocument/2006/relationships" ref="A368" r:id="rId363"/>
    <hyperlink xmlns:r="http://schemas.openxmlformats.org/officeDocument/2006/relationships" ref="A369" r:id="rId364"/>
    <hyperlink xmlns:r="http://schemas.openxmlformats.org/officeDocument/2006/relationships" ref="A370" r:id="rId365"/>
    <hyperlink xmlns:r="http://schemas.openxmlformats.org/officeDocument/2006/relationships" ref="A371" r:id="rId366"/>
    <hyperlink xmlns:r="http://schemas.openxmlformats.org/officeDocument/2006/relationships" ref="A372" r:id="rId367"/>
    <hyperlink xmlns:r="http://schemas.openxmlformats.org/officeDocument/2006/relationships" ref="A373" r:id="rId368"/>
    <hyperlink xmlns:r="http://schemas.openxmlformats.org/officeDocument/2006/relationships" ref="A374" r:id="rId369"/>
    <hyperlink xmlns:r="http://schemas.openxmlformats.org/officeDocument/2006/relationships" ref="A375" r:id="rId370"/>
    <hyperlink xmlns:r="http://schemas.openxmlformats.org/officeDocument/2006/relationships" ref="A376" r:id="rId371"/>
    <hyperlink xmlns:r="http://schemas.openxmlformats.org/officeDocument/2006/relationships" ref="A377" r:id="rId372"/>
    <hyperlink xmlns:r="http://schemas.openxmlformats.org/officeDocument/2006/relationships" ref="A378" r:id="rId373"/>
    <hyperlink xmlns:r="http://schemas.openxmlformats.org/officeDocument/2006/relationships" ref="A379" r:id="rId374"/>
    <hyperlink xmlns:r="http://schemas.openxmlformats.org/officeDocument/2006/relationships" ref="A380" r:id="rId375"/>
    <hyperlink xmlns:r="http://schemas.openxmlformats.org/officeDocument/2006/relationships" ref="A381" r:id="rId376"/>
    <hyperlink xmlns:r="http://schemas.openxmlformats.org/officeDocument/2006/relationships" ref="A382" r:id="rId377"/>
    <hyperlink xmlns:r="http://schemas.openxmlformats.org/officeDocument/2006/relationships" ref="A383" r:id="rId378"/>
    <hyperlink xmlns:r="http://schemas.openxmlformats.org/officeDocument/2006/relationships" ref="A384" r:id="rId379"/>
    <hyperlink xmlns:r="http://schemas.openxmlformats.org/officeDocument/2006/relationships" ref="A385" r:id="rId380"/>
    <hyperlink xmlns:r="http://schemas.openxmlformats.org/officeDocument/2006/relationships" ref="A386" r:id="rId381"/>
    <hyperlink xmlns:r="http://schemas.openxmlformats.org/officeDocument/2006/relationships" ref="A387" r:id="rId382"/>
    <hyperlink xmlns:r="http://schemas.openxmlformats.org/officeDocument/2006/relationships" ref="A388" r:id="rId383"/>
    <hyperlink xmlns:r="http://schemas.openxmlformats.org/officeDocument/2006/relationships" ref="A389" r:id="rId384"/>
    <hyperlink xmlns:r="http://schemas.openxmlformats.org/officeDocument/2006/relationships" ref="A390" r:id="rId385"/>
    <hyperlink xmlns:r="http://schemas.openxmlformats.org/officeDocument/2006/relationships" ref="A391" r:id="rId386"/>
    <hyperlink xmlns:r="http://schemas.openxmlformats.org/officeDocument/2006/relationships" ref="A392" r:id="rId387"/>
    <hyperlink xmlns:r="http://schemas.openxmlformats.org/officeDocument/2006/relationships" ref="A393" r:id="rId388"/>
    <hyperlink xmlns:r="http://schemas.openxmlformats.org/officeDocument/2006/relationships" ref="A394" r:id="rId389"/>
    <hyperlink xmlns:r="http://schemas.openxmlformats.org/officeDocument/2006/relationships" ref="A395" r:id="rId390"/>
    <hyperlink xmlns:r="http://schemas.openxmlformats.org/officeDocument/2006/relationships" ref="A396" r:id="rId391"/>
    <hyperlink xmlns:r="http://schemas.openxmlformats.org/officeDocument/2006/relationships" ref="A397" r:id="rId392"/>
    <hyperlink xmlns:r="http://schemas.openxmlformats.org/officeDocument/2006/relationships" ref="A398" r:id="rId393"/>
    <hyperlink xmlns:r="http://schemas.openxmlformats.org/officeDocument/2006/relationships" ref="A399" r:id="rId394"/>
    <hyperlink xmlns:r="http://schemas.openxmlformats.org/officeDocument/2006/relationships" ref="A400" r:id="rId395"/>
    <hyperlink xmlns:r="http://schemas.openxmlformats.org/officeDocument/2006/relationships" ref="A401" r:id="rId396"/>
    <hyperlink xmlns:r="http://schemas.openxmlformats.org/officeDocument/2006/relationships" ref="A402" r:id="rId397"/>
    <hyperlink xmlns:r="http://schemas.openxmlformats.org/officeDocument/2006/relationships" ref="A403" r:id="rId398"/>
    <hyperlink xmlns:r="http://schemas.openxmlformats.org/officeDocument/2006/relationships" ref="A404" r:id="rId399"/>
    <hyperlink xmlns:r="http://schemas.openxmlformats.org/officeDocument/2006/relationships" ref="A405" r:id="rId400"/>
    <hyperlink xmlns:r="http://schemas.openxmlformats.org/officeDocument/2006/relationships" ref="A406" r:id="rId401"/>
    <hyperlink xmlns:r="http://schemas.openxmlformats.org/officeDocument/2006/relationships" ref="A407" r:id="rId402"/>
    <hyperlink xmlns:r="http://schemas.openxmlformats.org/officeDocument/2006/relationships" ref="A408" r:id="rId403"/>
    <hyperlink xmlns:r="http://schemas.openxmlformats.org/officeDocument/2006/relationships" ref="A409" r:id="rId404"/>
    <hyperlink xmlns:r="http://schemas.openxmlformats.org/officeDocument/2006/relationships" ref="A410" r:id="rId405"/>
    <hyperlink xmlns:r="http://schemas.openxmlformats.org/officeDocument/2006/relationships" ref="A411" r:id="rId406"/>
    <hyperlink xmlns:r="http://schemas.openxmlformats.org/officeDocument/2006/relationships" ref="A412" r:id="rId407"/>
    <hyperlink xmlns:r="http://schemas.openxmlformats.org/officeDocument/2006/relationships" ref="A413" r:id="rId408"/>
    <hyperlink xmlns:r="http://schemas.openxmlformats.org/officeDocument/2006/relationships" ref="A414" r:id="rId409"/>
    <hyperlink xmlns:r="http://schemas.openxmlformats.org/officeDocument/2006/relationships" ref="A415" r:id="rId410"/>
    <hyperlink xmlns:r="http://schemas.openxmlformats.org/officeDocument/2006/relationships" ref="A416" r:id="rId411"/>
    <hyperlink xmlns:r="http://schemas.openxmlformats.org/officeDocument/2006/relationships" ref="A417" r:id="rId412"/>
    <hyperlink xmlns:r="http://schemas.openxmlformats.org/officeDocument/2006/relationships" ref="A418" r:id="rId413"/>
    <hyperlink xmlns:r="http://schemas.openxmlformats.org/officeDocument/2006/relationships" ref="A419" r:id="rId414"/>
    <hyperlink xmlns:r="http://schemas.openxmlformats.org/officeDocument/2006/relationships" ref="A420" r:id="rId415"/>
    <hyperlink xmlns:r="http://schemas.openxmlformats.org/officeDocument/2006/relationships" ref="A421" r:id="rId416"/>
    <hyperlink xmlns:r="http://schemas.openxmlformats.org/officeDocument/2006/relationships" ref="A422" r:id="rId417"/>
    <hyperlink xmlns:r="http://schemas.openxmlformats.org/officeDocument/2006/relationships" ref="A423" r:id="rId418"/>
    <hyperlink xmlns:r="http://schemas.openxmlformats.org/officeDocument/2006/relationships" ref="A424" r:id="rId419"/>
    <hyperlink xmlns:r="http://schemas.openxmlformats.org/officeDocument/2006/relationships" ref="A425" r:id="rId420"/>
    <hyperlink xmlns:r="http://schemas.openxmlformats.org/officeDocument/2006/relationships" ref="A426" r:id="rId421"/>
    <hyperlink xmlns:r="http://schemas.openxmlformats.org/officeDocument/2006/relationships" ref="A427" r:id="rId422"/>
    <hyperlink xmlns:r="http://schemas.openxmlformats.org/officeDocument/2006/relationships" ref="A428" r:id="rId423"/>
    <hyperlink xmlns:r="http://schemas.openxmlformats.org/officeDocument/2006/relationships" ref="A429" r:id="rId424"/>
    <hyperlink xmlns:r="http://schemas.openxmlformats.org/officeDocument/2006/relationships" ref="A430" r:id="rId425"/>
    <hyperlink xmlns:r="http://schemas.openxmlformats.org/officeDocument/2006/relationships" ref="A431" r:id="rId426"/>
    <hyperlink xmlns:r="http://schemas.openxmlformats.org/officeDocument/2006/relationships" ref="A432" r:id="rId427"/>
    <hyperlink xmlns:r="http://schemas.openxmlformats.org/officeDocument/2006/relationships" ref="A433" r:id="rId428"/>
    <hyperlink xmlns:r="http://schemas.openxmlformats.org/officeDocument/2006/relationships" ref="A434" r:id="rId429"/>
    <hyperlink xmlns:r="http://schemas.openxmlformats.org/officeDocument/2006/relationships" ref="A435" r:id="rId430"/>
    <hyperlink xmlns:r="http://schemas.openxmlformats.org/officeDocument/2006/relationships" ref="A436" r:id="rId431"/>
    <hyperlink xmlns:r="http://schemas.openxmlformats.org/officeDocument/2006/relationships" ref="A437" r:id="rId432"/>
    <hyperlink xmlns:r="http://schemas.openxmlformats.org/officeDocument/2006/relationships" ref="A438" r:id="rId433"/>
    <hyperlink xmlns:r="http://schemas.openxmlformats.org/officeDocument/2006/relationships" ref="A439" r:id="rId434"/>
    <hyperlink xmlns:r="http://schemas.openxmlformats.org/officeDocument/2006/relationships" ref="A440" r:id="rId435"/>
    <hyperlink xmlns:r="http://schemas.openxmlformats.org/officeDocument/2006/relationships" ref="A441" r:id="rId436"/>
    <hyperlink xmlns:r="http://schemas.openxmlformats.org/officeDocument/2006/relationships" ref="A442" r:id="rId437"/>
    <hyperlink xmlns:r="http://schemas.openxmlformats.org/officeDocument/2006/relationships" ref="A443" r:id="rId438"/>
    <hyperlink xmlns:r="http://schemas.openxmlformats.org/officeDocument/2006/relationships" ref="A444" r:id="rId439"/>
    <hyperlink xmlns:r="http://schemas.openxmlformats.org/officeDocument/2006/relationships" ref="A445" r:id="rId440"/>
    <hyperlink xmlns:r="http://schemas.openxmlformats.org/officeDocument/2006/relationships" ref="A446" r:id="rId441"/>
    <hyperlink xmlns:r="http://schemas.openxmlformats.org/officeDocument/2006/relationships" ref="A447" r:id="rId442"/>
    <hyperlink xmlns:r="http://schemas.openxmlformats.org/officeDocument/2006/relationships" ref="A448" r:id="rId443"/>
    <hyperlink xmlns:r="http://schemas.openxmlformats.org/officeDocument/2006/relationships" ref="A449" r:id="rId444"/>
    <hyperlink xmlns:r="http://schemas.openxmlformats.org/officeDocument/2006/relationships" ref="A450" r:id="rId445"/>
    <hyperlink xmlns:r="http://schemas.openxmlformats.org/officeDocument/2006/relationships" ref="A451" r:id="rId446"/>
    <hyperlink xmlns:r="http://schemas.openxmlformats.org/officeDocument/2006/relationships" ref="A452" r:id="rId447"/>
    <hyperlink xmlns:r="http://schemas.openxmlformats.org/officeDocument/2006/relationships" ref="A453" r:id="rId448"/>
    <hyperlink xmlns:r="http://schemas.openxmlformats.org/officeDocument/2006/relationships" ref="A454" r:id="rId449"/>
    <hyperlink xmlns:r="http://schemas.openxmlformats.org/officeDocument/2006/relationships" ref="A455" r:id="rId450"/>
    <hyperlink xmlns:r="http://schemas.openxmlformats.org/officeDocument/2006/relationships" ref="A456" r:id="rId451"/>
    <hyperlink xmlns:r="http://schemas.openxmlformats.org/officeDocument/2006/relationships" ref="A457" r:id="rId452"/>
    <hyperlink xmlns:r="http://schemas.openxmlformats.org/officeDocument/2006/relationships" ref="A458" r:id="rId453"/>
    <hyperlink xmlns:r="http://schemas.openxmlformats.org/officeDocument/2006/relationships" ref="A459" r:id="rId454"/>
    <hyperlink xmlns:r="http://schemas.openxmlformats.org/officeDocument/2006/relationships" ref="A460" r:id="rId455"/>
    <hyperlink xmlns:r="http://schemas.openxmlformats.org/officeDocument/2006/relationships" ref="A461" r:id="rId456"/>
    <hyperlink xmlns:r="http://schemas.openxmlformats.org/officeDocument/2006/relationships" ref="A462" r:id="rId457"/>
    <hyperlink xmlns:r="http://schemas.openxmlformats.org/officeDocument/2006/relationships" ref="A463" r:id="rId458"/>
    <hyperlink xmlns:r="http://schemas.openxmlformats.org/officeDocument/2006/relationships" ref="A464" r:id="rId459"/>
    <hyperlink xmlns:r="http://schemas.openxmlformats.org/officeDocument/2006/relationships" ref="A465" r:id="rId460"/>
    <hyperlink xmlns:r="http://schemas.openxmlformats.org/officeDocument/2006/relationships" ref="A466" r:id="rId461"/>
    <hyperlink xmlns:r="http://schemas.openxmlformats.org/officeDocument/2006/relationships" ref="A467" r:id="rId462"/>
    <hyperlink xmlns:r="http://schemas.openxmlformats.org/officeDocument/2006/relationships" ref="A468" r:id="rId463"/>
    <hyperlink xmlns:r="http://schemas.openxmlformats.org/officeDocument/2006/relationships" ref="A469" r:id="rId464"/>
    <hyperlink xmlns:r="http://schemas.openxmlformats.org/officeDocument/2006/relationships" ref="A470" r:id="rId465"/>
    <hyperlink xmlns:r="http://schemas.openxmlformats.org/officeDocument/2006/relationships" ref="A471" r:id="rId466"/>
    <hyperlink xmlns:r="http://schemas.openxmlformats.org/officeDocument/2006/relationships" ref="A472" r:id="rId467"/>
    <hyperlink xmlns:r="http://schemas.openxmlformats.org/officeDocument/2006/relationships" ref="A473" r:id="rId468"/>
    <hyperlink xmlns:r="http://schemas.openxmlformats.org/officeDocument/2006/relationships" ref="A474" r:id="rId469"/>
    <hyperlink xmlns:r="http://schemas.openxmlformats.org/officeDocument/2006/relationships" ref="A475" r:id="rId470"/>
    <hyperlink xmlns:r="http://schemas.openxmlformats.org/officeDocument/2006/relationships" ref="A476" r:id="rId471"/>
    <hyperlink xmlns:r="http://schemas.openxmlformats.org/officeDocument/2006/relationships" ref="A477" r:id="rId472"/>
    <hyperlink xmlns:r="http://schemas.openxmlformats.org/officeDocument/2006/relationships" ref="A478" r:id="rId473"/>
    <hyperlink xmlns:r="http://schemas.openxmlformats.org/officeDocument/2006/relationships" ref="A479" r:id="rId474"/>
    <hyperlink xmlns:r="http://schemas.openxmlformats.org/officeDocument/2006/relationships" ref="A480" r:id="rId475"/>
    <hyperlink xmlns:r="http://schemas.openxmlformats.org/officeDocument/2006/relationships" ref="A481" r:id="rId476"/>
    <hyperlink xmlns:r="http://schemas.openxmlformats.org/officeDocument/2006/relationships" ref="A482" r:id="rId477"/>
    <hyperlink xmlns:r="http://schemas.openxmlformats.org/officeDocument/2006/relationships" ref="A483" r:id="rId478"/>
    <hyperlink xmlns:r="http://schemas.openxmlformats.org/officeDocument/2006/relationships" ref="A484" r:id="rId479"/>
    <hyperlink xmlns:r="http://schemas.openxmlformats.org/officeDocument/2006/relationships" ref="A485" r:id="rId480"/>
    <hyperlink xmlns:r="http://schemas.openxmlformats.org/officeDocument/2006/relationships" ref="A486" r:id="rId481"/>
    <hyperlink xmlns:r="http://schemas.openxmlformats.org/officeDocument/2006/relationships" ref="A487" r:id="rId482"/>
    <hyperlink xmlns:r="http://schemas.openxmlformats.org/officeDocument/2006/relationships" ref="A488" r:id="rId483"/>
    <hyperlink xmlns:r="http://schemas.openxmlformats.org/officeDocument/2006/relationships" ref="A489" r:id="rId484"/>
    <hyperlink xmlns:r="http://schemas.openxmlformats.org/officeDocument/2006/relationships" ref="A490" r:id="rId485"/>
    <hyperlink xmlns:r="http://schemas.openxmlformats.org/officeDocument/2006/relationships" ref="A491" r:id="rId486"/>
    <hyperlink xmlns:r="http://schemas.openxmlformats.org/officeDocument/2006/relationships" ref="A492" r:id="rId487"/>
    <hyperlink xmlns:r="http://schemas.openxmlformats.org/officeDocument/2006/relationships" ref="A493" r:id="rId488"/>
    <hyperlink xmlns:r="http://schemas.openxmlformats.org/officeDocument/2006/relationships" ref="A494" r:id="rId489"/>
    <hyperlink xmlns:r="http://schemas.openxmlformats.org/officeDocument/2006/relationships" ref="A495" r:id="rId490"/>
    <hyperlink xmlns:r="http://schemas.openxmlformats.org/officeDocument/2006/relationships" ref="A496" r:id="rId491"/>
    <hyperlink xmlns:r="http://schemas.openxmlformats.org/officeDocument/2006/relationships" ref="A497" r:id="rId492"/>
    <hyperlink xmlns:r="http://schemas.openxmlformats.org/officeDocument/2006/relationships" ref="A498" r:id="rId493"/>
    <hyperlink xmlns:r="http://schemas.openxmlformats.org/officeDocument/2006/relationships" ref="A499" r:id="rId494"/>
    <hyperlink xmlns:r="http://schemas.openxmlformats.org/officeDocument/2006/relationships" ref="A500" r:id="rId495"/>
    <hyperlink xmlns:r="http://schemas.openxmlformats.org/officeDocument/2006/relationships" ref="A501" r:id="rId496"/>
    <hyperlink xmlns:r="http://schemas.openxmlformats.org/officeDocument/2006/relationships" ref="A502" r:id="rId497"/>
    <hyperlink xmlns:r="http://schemas.openxmlformats.org/officeDocument/2006/relationships" ref="A503" r:id="rId498"/>
    <hyperlink xmlns:r="http://schemas.openxmlformats.org/officeDocument/2006/relationships" ref="A504" r:id="rId499"/>
    <hyperlink xmlns:r="http://schemas.openxmlformats.org/officeDocument/2006/relationships" ref="A505" r:id="rId500"/>
    <hyperlink xmlns:r="http://schemas.openxmlformats.org/officeDocument/2006/relationships" ref="A506" r:id="rId501"/>
    <hyperlink xmlns:r="http://schemas.openxmlformats.org/officeDocument/2006/relationships" ref="A507" r:id="rId502"/>
    <hyperlink xmlns:r="http://schemas.openxmlformats.org/officeDocument/2006/relationships" ref="A508" r:id="rId503"/>
    <hyperlink xmlns:r="http://schemas.openxmlformats.org/officeDocument/2006/relationships" ref="A509" r:id="rId504"/>
    <hyperlink xmlns:r="http://schemas.openxmlformats.org/officeDocument/2006/relationships" ref="A510" r:id="rId505"/>
    <hyperlink xmlns:r="http://schemas.openxmlformats.org/officeDocument/2006/relationships" ref="A511" r:id="rId506"/>
    <hyperlink xmlns:r="http://schemas.openxmlformats.org/officeDocument/2006/relationships" ref="A512" r:id="rId507"/>
    <hyperlink xmlns:r="http://schemas.openxmlformats.org/officeDocument/2006/relationships" ref="A513" r:id="rId508"/>
    <hyperlink xmlns:r="http://schemas.openxmlformats.org/officeDocument/2006/relationships" ref="A514" r:id="rId509"/>
    <hyperlink xmlns:r="http://schemas.openxmlformats.org/officeDocument/2006/relationships" ref="A515" r:id="rId510"/>
    <hyperlink xmlns:r="http://schemas.openxmlformats.org/officeDocument/2006/relationships" ref="A516" r:id="rId511"/>
    <hyperlink xmlns:r="http://schemas.openxmlformats.org/officeDocument/2006/relationships" ref="A517" r:id="rId512"/>
    <hyperlink xmlns:r="http://schemas.openxmlformats.org/officeDocument/2006/relationships" ref="A518" r:id="rId513"/>
    <hyperlink xmlns:r="http://schemas.openxmlformats.org/officeDocument/2006/relationships" ref="A519" r:id="rId514"/>
    <hyperlink xmlns:r="http://schemas.openxmlformats.org/officeDocument/2006/relationships" ref="A520" r:id="rId515"/>
    <hyperlink xmlns:r="http://schemas.openxmlformats.org/officeDocument/2006/relationships" ref="A521" r:id="rId516"/>
    <hyperlink xmlns:r="http://schemas.openxmlformats.org/officeDocument/2006/relationships" ref="A522" r:id="rId517"/>
    <hyperlink xmlns:r="http://schemas.openxmlformats.org/officeDocument/2006/relationships" ref="A523" r:id="rId518"/>
    <hyperlink xmlns:r="http://schemas.openxmlformats.org/officeDocument/2006/relationships" ref="A524" r:id="rId519"/>
    <hyperlink xmlns:r="http://schemas.openxmlformats.org/officeDocument/2006/relationships" ref="A525" r:id="rId520"/>
    <hyperlink xmlns:r="http://schemas.openxmlformats.org/officeDocument/2006/relationships" ref="A526" r:id="rId521"/>
    <hyperlink xmlns:r="http://schemas.openxmlformats.org/officeDocument/2006/relationships" ref="A527" r:id="rId522"/>
    <hyperlink xmlns:r="http://schemas.openxmlformats.org/officeDocument/2006/relationships" ref="A528" r:id="rId523"/>
    <hyperlink xmlns:r="http://schemas.openxmlformats.org/officeDocument/2006/relationships" ref="A529" r:id="rId524"/>
    <hyperlink xmlns:r="http://schemas.openxmlformats.org/officeDocument/2006/relationships" ref="A530" r:id="rId525"/>
    <hyperlink xmlns:r="http://schemas.openxmlformats.org/officeDocument/2006/relationships" ref="A531" r:id="rId526"/>
    <hyperlink xmlns:r="http://schemas.openxmlformats.org/officeDocument/2006/relationships" ref="A532" r:id="rId527"/>
    <hyperlink xmlns:r="http://schemas.openxmlformats.org/officeDocument/2006/relationships" ref="A533" r:id="rId528"/>
    <hyperlink xmlns:r="http://schemas.openxmlformats.org/officeDocument/2006/relationships" ref="A534" r:id="rId529"/>
    <hyperlink xmlns:r="http://schemas.openxmlformats.org/officeDocument/2006/relationships" ref="A535" r:id="rId530"/>
    <hyperlink xmlns:r="http://schemas.openxmlformats.org/officeDocument/2006/relationships" ref="A536" r:id="rId531"/>
    <hyperlink xmlns:r="http://schemas.openxmlformats.org/officeDocument/2006/relationships" ref="A537" r:id="rId532"/>
    <hyperlink xmlns:r="http://schemas.openxmlformats.org/officeDocument/2006/relationships" ref="A538" r:id="rId533"/>
    <hyperlink xmlns:r="http://schemas.openxmlformats.org/officeDocument/2006/relationships" ref="A539" r:id="rId534"/>
    <hyperlink xmlns:r="http://schemas.openxmlformats.org/officeDocument/2006/relationships" ref="A540" r:id="rId535"/>
    <hyperlink xmlns:r="http://schemas.openxmlformats.org/officeDocument/2006/relationships" ref="A541" r:id="rId536"/>
    <hyperlink xmlns:r="http://schemas.openxmlformats.org/officeDocument/2006/relationships" ref="A542" r:id="rId537"/>
    <hyperlink xmlns:r="http://schemas.openxmlformats.org/officeDocument/2006/relationships" ref="A543" r:id="rId538"/>
    <hyperlink xmlns:r="http://schemas.openxmlformats.org/officeDocument/2006/relationships" ref="A544" r:id="rId539"/>
    <hyperlink xmlns:r="http://schemas.openxmlformats.org/officeDocument/2006/relationships" ref="A545" r:id="rId540"/>
    <hyperlink xmlns:r="http://schemas.openxmlformats.org/officeDocument/2006/relationships" ref="A546" r:id="rId541"/>
    <hyperlink xmlns:r="http://schemas.openxmlformats.org/officeDocument/2006/relationships" ref="A547" r:id="rId542"/>
    <hyperlink xmlns:r="http://schemas.openxmlformats.org/officeDocument/2006/relationships" ref="A548" r:id="rId543"/>
    <hyperlink xmlns:r="http://schemas.openxmlformats.org/officeDocument/2006/relationships" ref="A549" r:id="rId544"/>
    <hyperlink xmlns:r="http://schemas.openxmlformats.org/officeDocument/2006/relationships" ref="A550" r:id="rId545"/>
    <hyperlink xmlns:r="http://schemas.openxmlformats.org/officeDocument/2006/relationships" ref="A551" r:id="rId546"/>
    <hyperlink xmlns:r="http://schemas.openxmlformats.org/officeDocument/2006/relationships" ref="A552" r:id="rId547"/>
    <hyperlink xmlns:r="http://schemas.openxmlformats.org/officeDocument/2006/relationships" ref="A553" r:id="rId548"/>
    <hyperlink xmlns:r="http://schemas.openxmlformats.org/officeDocument/2006/relationships" ref="A554" r:id="rId549"/>
    <hyperlink xmlns:r="http://schemas.openxmlformats.org/officeDocument/2006/relationships" ref="A555" r:id="rId550"/>
    <hyperlink xmlns:r="http://schemas.openxmlformats.org/officeDocument/2006/relationships" ref="A556" r:id="rId551"/>
    <hyperlink xmlns:r="http://schemas.openxmlformats.org/officeDocument/2006/relationships" ref="A557" r:id="rId552"/>
    <hyperlink xmlns:r="http://schemas.openxmlformats.org/officeDocument/2006/relationships" ref="A558" r:id="rId553"/>
    <hyperlink xmlns:r="http://schemas.openxmlformats.org/officeDocument/2006/relationships" ref="A559" r:id="rId554"/>
    <hyperlink xmlns:r="http://schemas.openxmlformats.org/officeDocument/2006/relationships" ref="A560" r:id="rId555"/>
    <hyperlink xmlns:r="http://schemas.openxmlformats.org/officeDocument/2006/relationships" ref="A561" r:id="rId556"/>
    <hyperlink xmlns:r="http://schemas.openxmlformats.org/officeDocument/2006/relationships" ref="A562" r:id="rId557"/>
    <hyperlink xmlns:r="http://schemas.openxmlformats.org/officeDocument/2006/relationships" ref="A563" r:id="rId558"/>
    <hyperlink xmlns:r="http://schemas.openxmlformats.org/officeDocument/2006/relationships" ref="A564" r:id="rId559"/>
    <hyperlink xmlns:r="http://schemas.openxmlformats.org/officeDocument/2006/relationships" ref="A565" r:id="rId560"/>
    <hyperlink xmlns:r="http://schemas.openxmlformats.org/officeDocument/2006/relationships" ref="A566" r:id="rId561"/>
    <hyperlink xmlns:r="http://schemas.openxmlformats.org/officeDocument/2006/relationships" ref="A567" r:id="rId562"/>
    <hyperlink xmlns:r="http://schemas.openxmlformats.org/officeDocument/2006/relationships" ref="A568" r:id="rId563"/>
    <hyperlink xmlns:r="http://schemas.openxmlformats.org/officeDocument/2006/relationships" ref="A569" r:id="rId564"/>
    <hyperlink xmlns:r="http://schemas.openxmlformats.org/officeDocument/2006/relationships" ref="A570" r:id="rId565"/>
    <hyperlink xmlns:r="http://schemas.openxmlformats.org/officeDocument/2006/relationships" ref="A571" r:id="rId566"/>
    <hyperlink xmlns:r="http://schemas.openxmlformats.org/officeDocument/2006/relationships" ref="A572" r:id="rId567"/>
    <hyperlink xmlns:r="http://schemas.openxmlformats.org/officeDocument/2006/relationships" ref="A573" r:id="rId568"/>
    <hyperlink xmlns:r="http://schemas.openxmlformats.org/officeDocument/2006/relationships" ref="A574" r:id="rId569"/>
    <hyperlink xmlns:r="http://schemas.openxmlformats.org/officeDocument/2006/relationships" ref="A575" r:id="rId570"/>
    <hyperlink xmlns:r="http://schemas.openxmlformats.org/officeDocument/2006/relationships" ref="A576" r:id="rId571"/>
    <hyperlink xmlns:r="http://schemas.openxmlformats.org/officeDocument/2006/relationships" ref="A577" r:id="rId572"/>
    <hyperlink xmlns:r="http://schemas.openxmlformats.org/officeDocument/2006/relationships" ref="A578" r:id="rId573"/>
    <hyperlink xmlns:r="http://schemas.openxmlformats.org/officeDocument/2006/relationships" ref="A579" r:id="rId574"/>
    <hyperlink xmlns:r="http://schemas.openxmlformats.org/officeDocument/2006/relationships" ref="A580" r:id="rId575"/>
    <hyperlink xmlns:r="http://schemas.openxmlformats.org/officeDocument/2006/relationships" ref="A581" r:id="rId576"/>
    <hyperlink xmlns:r="http://schemas.openxmlformats.org/officeDocument/2006/relationships" ref="A582" r:id="rId577"/>
    <hyperlink xmlns:r="http://schemas.openxmlformats.org/officeDocument/2006/relationships" ref="A583" r:id="rId578"/>
    <hyperlink xmlns:r="http://schemas.openxmlformats.org/officeDocument/2006/relationships" ref="A584" r:id="rId579"/>
    <hyperlink xmlns:r="http://schemas.openxmlformats.org/officeDocument/2006/relationships" ref="A585" r:id="rId580"/>
    <hyperlink xmlns:r="http://schemas.openxmlformats.org/officeDocument/2006/relationships" ref="A586" r:id="rId581"/>
    <hyperlink xmlns:r="http://schemas.openxmlformats.org/officeDocument/2006/relationships" ref="A587" r:id="rId582"/>
    <hyperlink xmlns:r="http://schemas.openxmlformats.org/officeDocument/2006/relationships" ref="A588" r:id="rId583"/>
    <hyperlink xmlns:r="http://schemas.openxmlformats.org/officeDocument/2006/relationships" ref="A589" r:id="rId584"/>
    <hyperlink xmlns:r="http://schemas.openxmlformats.org/officeDocument/2006/relationships" ref="A590" r:id="rId585"/>
    <hyperlink xmlns:r="http://schemas.openxmlformats.org/officeDocument/2006/relationships" ref="A591" r:id="rId586"/>
    <hyperlink xmlns:r="http://schemas.openxmlformats.org/officeDocument/2006/relationships" ref="A592" r:id="rId58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15"/>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60" customWidth="1" min="5" max="5"/>
    <col width="14" customWidth="1" min="6" max="6"/>
  </cols>
  <sheetData>
    <row r="1" ht="24" customHeight="1">
      <c r="A1" s="1" t="inlineStr">
        <is>
          <t>Backend Data — the lookups</t>
        </is>
      </c>
    </row>
    <row r="2" ht="30" customHeight="1">
      <c r="A2" s="2" t="inlineStr">
        <is>
          <t>Last sheet · what L, M and H are worth, the ladders, the band order and the drop-down lists. Change the yellow cells only if HR agrees to change the model.</t>
        </is>
      </c>
    </row>
    <row r="3">
      <c r="A3" s="3" t="inlineStr">
        <is>
          <t>IRIS · Job Architecture Model v2.0 · October 2026 · Internal — Confidential · HR and business leaders</t>
        </is>
      </c>
    </row>
    <row r="5">
      <c r="A5" s="12" t="inlineStr">
        <is>
          <t>Code</t>
        </is>
      </c>
      <c r="B5" s="12" t="inlineStr">
        <is>
          <t>Means</t>
        </is>
      </c>
      <c r="C5" s="12" t="inlineStr">
        <is>
          <t>Weightage points</t>
        </is>
      </c>
      <c r="D5" s="12" t="inlineStr">
        <is>
          <t>Rating step</t>
        </is>
      </c>
      <c r="E5" s="12" t="inlineStr">
        <is>
          <t>Explained</t>
        </is>
      </c>
    </row>
    <row r="6">
      <c r="A6" s="54" t="inlineStr">
        <is>
          <t>L</t>
        </is>
      </c>
      <c r="B6" s="66" t="inlineStr">
        <is>
          <t>Low</t>
        </is>
      </c>
      <c r="C6" s="64" t="n">
        <v>1</v>
      </c>
      <c r="D6" s="64" t="n">
        <v>-1</v>
      </c>
      <c r="E6" s="66" t="inlineStr">
        <is>
          <t>Below what the matrix describes for this band · works at the level below on this parameter</t>
        </is>
      </c>
    </row>
    <row r="7">
      <c r="A7" s="54" t="inlineStr">
        <is>
          <t>M</t>
        </is>
      </c>
      <c r="B7" s="66" t="inlineStr">
        <is>
          <t>Medium</t>
        </is>
      </c>
      <c r="C7" s="64" t="n">
        <v>3</v>
      </c>
      <c r="D7" s="64" t="n">
        <v>0</v>
      </c>
      <c r="E7" s="66" t="inlineStr">
        <is>
          <t>Meets what the matrix describes for this band</t>
        </is>
      </c>
    </row>
    <row r="8">
      <c r="A8" s="54" t="inlineStr">
        <is>
          <t>H</t>
        </is>
      </c>
      <c r="B8" s="66" t="inlineStr">
        <is>
          <t>High</t>
        </is>
      </c>
      <c r="C8" s="64" t="n">
        <v>9</v>
      </c>
      <c r="D8" s="64" t="n">
        <v>1</v>
      </c>
      <c r="E8" s="66" t="inlineStr">
        <is>
          <t>Above what the matrix describes for this band · already works at the level above on this parameter</t>
        </is>
      </c>
    </row>
    <row r="10">
      <c r="A10" s="12" t="inlineStr">
        <is>
          <t>Level</t>
        </is>
      </c>
      <c r="B10" s="12" t="inlineStr">
        <is>
          <t>Value</t>
        </is>
      </c>
      <c r="C10" s="12" t="inlineStr">
        <is>
          <t>Band</t>
        </is>
      </c>
      <c r="D10" s="12" t="inlineStr">
        <is>
          <t>Band rank</t>
        </is>
      </c>
      <c r="E10" s="12" t="inlineStr">
        <is>
          <t>Standard ladder</t>
        </is>
      </c>
      <c r="F10" s="12" t="inlineStr">
        <is>
          <t>Player-Coach ladder</t>
        </is>
      </c>
    </row>
    <row r="11">
      <c r="A11" s="54" t="inlineStr">
        <is>
          <t>A1</t>
        </is>
      </c>
      <c r="B11" s="66" t="n">
        <v>1</v>
      </c>
      <c r="C11" s="66" t="inlineStr">
        <is>
          <t>A</t>
        </is>
      </c>
      <c r="D11" s="66" t="n">
        <v>1</v>
      </c>
      <c r="E11" s="66" t="inlineStr">
        <is>
          <t>A1</t>
        </is>
      </c>
      <c r="F11" s="66" t="inlineStr">
        <is>
          <t>A1</t>
        </is>
      </c>
    </row>
    <row r="12">
      <c r="A12" s="54" t="inlineStr">
        <is>
          <t>A2</t>
        </is>
      </c>
      <c r="B12" s="66" t="n">
        <v>2</v>
      </c>
      <c r="C12" s="66" t="inlineStr">
        <is>
          <t>A</t>
        </is>
      </c>
      <c r="D12" s="66" t="n">
        <v>1</v>
      </c>
      <c r="E12" s="66" t="inlineStr">
        <is>
          <t>A2</t>
        </is>
      </c>
      <c r="F12" s="66" t="inlineStr">
        <is>
          <t>A2</t>
        </is>
      </c>
    </row>
    <row r="13">
      <c r="A13" s="54" t="inlineStr">
        <is>
          <t>A3</t>
        </is>
      </c>
      <c r="B13" s="66" t="n">
        <v>3</v>
      </c>
      <c r="C13" s="66" t="inlineStr">
        <is>
          <t>A</t>
        </is>
      </c>
      <c r="D13" s="66" t="n">
        <v>1</v>
      </c>
      <c r="E13" s="66" t="inlineStr">
        <is>
          <t>A3</t>
        </is>
      </c>
      <c r="F13" s="66" t="inlineStr">
        <is>
          <t>A3</t>
        </is>
      </c>
    </row>
    <row r="14">
      <c r="A14" s="54" t="inlineStr">
        <is>
          <t>B1</t>
        </is>
      </c>
      <c r="B14" s="66" t="n">
        <v>4</v>
      </c>
      <c r="C14" s="66" t="inlineStr">
        <is>
          <t>B</t>
        </is>
      </c>
      <c r="D14" s="66" t="n">
        <v>2</v>
      </c>
      <c r="E14" s="66" t="inlineStr">
        <is>
          <t>B1</t>
        </is>
      </c>
      <c r="F14" s="66" t="inlineStr">
        <is>
          <t>B1</t>
        </is>
      </c>
    </row>
    <row r="15">
      <c r="A15" s="54" t="inlineStr">
        <is>
          <t>B2</t>
        </is>
      </c>
      <c r="B15" s="66" t="n">
        <v>5</v>
      </c>
      <c r="C15" s="66" t="inlineStr">
        <is>
          <t>B</t>
        </is>
      </c>
      <c r="D15" s="66" t="n">
        <v>2</v>
      </c>
      <c r="E15" s="66" t="inlineStr">
        <is>
          <t>B2</t>
        </is>
      </c>
      <c r="F15" s="66" t="inlineStr">
        <is>
          <t>B2</t>
        </is>
      </c>
    </row>
    <row r="16">
      <c r="A16" s="54" t="inlineStr">
        <is>
          <t>B3</t>
        </is>
      </c>
      <c r="B16" s="66" t="n">
        <v>6</v>
      </c>
      <c r="C16" s="66" t="inlineStr">
        <is>
          <t>B</t>
        </is>
      </c>
      <c r="D16" s="66" t="n">
        <v>2</v>
      </c>
      <c r="E16" s="66" t="inlineStr">
        <is>
          <t>B3</t>
        </is>
      </c>
      <c r="F16" s="66" t="inlineStr">
        <is>
          <t>B3</t>
        </is>
      </c>
    </row>
    <row r="17">
      <c r="A17" s="54" t="inlineStr">
        <is>
          <t>B+</t>
        </is>
      </c>
      <c r="B17" s="66" t="n">
        <v>6.5</v>
      </c>
      <c r="C17" s="66" t="inlineStr">
        <is>
          <t>B+</t>
        </is>
      </c>
      <c r="D17" s="66" t="n">
        <v>3</v>
      </c>
      <c r="E17" s="66" t="inlineStr">
        <is>
          <t>C1</t>
        </is>
      </c>
      <c r="F17" s="66" t="inlineStr">
        <is>
          <t>B+</t>
        </is>
      </c>
    </row>
    <row r="18">
      <c r="A18" s="54" t="inlineStr">
        <is>
          <t>C1</t>
        </is>
      </c>
      <c r="B18" s="66" t="n">
        <v>7</v>
      </c>
      <c r="C18" s="66" t="inlineStr">
        <is>
          <t>C</t>
        </is>
      </c>
      <c r="D18" s="66" t="n">
        <v>4</v>
      </c>
      <c r="E18" s="66" t="inlineStr">
        <is>
          <t>C2</t>
        </is>
      </c>
      <c r="F18" s="66" t="inlineStr">
        <is>
          <t>C1</t>
        </is>
      </c>
    </row>
    <row r="19">
      <c r="A19" s="54" t="inlineStr">
        <is>
          <t>C2</t>
        </is>
      </c>
      <c r="B19" s="66" t="n">
        <v>8</v>
      </c>
      <c r="C19" s="66" t="inlineStr">
        <is>
          <t>C</t>
        </is>
      </c>
      <c r="D19" s="66" t="n">
        <v>4</v>
      </c>
      <c r="E19" s="66" t="inlineStr">
        <is>
          <t>D1</t>
        </is>
      </c>
      <c r="F19" s="66" t="inlineStr">
        <is>
          <t>C2</t>
        </is>
      </c>
    </row>
    <row r="20">
      <c r="A20" s="54" t="inlineStr">
        <is>
          <t>C+</t>
        </is>
      </c>
      <c r="B20" s="66" t="n">
        <v>8.5</v>
      </c>
      <c r="C20" s="66" t="inlineStr">
        <is>
          <t>C+</t>
        </is>
      </c>
      <c r="D20" s="66" t="n">
        <v>5</v>
      </c>
      <c r="E20" s="66" t="inlineStr">
        <is>
          <t>D2</t>
        </is>
      </c>
      <c r="F20" s="66" t="inlineStr">
        <is>
          <t>C+</t>
        </is>
      </c>
    </row>
    <row r="21">
      <c r="A21" s="54" t="inlineStr">
        <is>
          <t>D1</t>
        </is>
      </c>
      <c r="B21" s="66" t="n">
        <v>9</v>
      </c>
      <c r="C21" s="66" t="inlineStr">
        <is>
          <t>D</t>
        </is>
      </c>
      <c r="D21" s="66" t="n">
        <v>6</v>
      </c>
      <c r="E21" s="66" t="inlineStr">
        <is>
          <t>E1</t>
        </is>
      </c>
      <c r="F21" s="66" t="inlineStr">
        <is>
          <t>D1</t>
        </is>
      </c>
    </row>
    <row r="22">
      <c r="A22" s="54" t="inlineStr">
        <is>
          <t>D2</t>
        </is>
      </c>
      <c r="B22" s="66" t="n">
        <v>10</v>
      </c>
      <c r="C22" s="66" t="inlineStr">
        <is>
          <t>D</t>
        </is>
      </c>
      <c r="D22" s="66" t="n">
        <v>6</v>
      </c>
      <c r="E22" s="66" t="inlineStr">
        <is>
          <t>E2</t>
        </is>
      </c>
      <c r="F22" s="66" t="inlineStr">
        <is>
          <t>D2</t>
        </is>
      </c>
    </row>
    <row r="23">
      <c r="A23" s="54" t="inlineStr">
        <is>
          <t>E1</t>
        </is>
      </c>
      <c r="B23" s="66" t="n">
        <v>11</v>
      </c>
      <c r="C23" s="66" t="inlineStr">
        <is>
          <t>E</t>
        </is>
      </c>
      <c r="D23" s="66" t="n">
        <v>7</v>
      </c>
      <c r="E23" s="66" t="n"/>
      <c r="F23" s="66" t="inlineStr">
        <is>
          <t>E1</t>
        </is>
      </c>
    </row>
    <row r="24">
      <c r="A24" s="54" t="inlineStr">
        <is>
          <t>E2</t>
        </is>
      </c>
      <c r="B24" s="66" t="n">
        <v>12</v>
      </c>
      <c r="C24" s="66" t="inlineStr">
        <is>
          <t>E</t>
        </is>
      </c>
      <c r="D24" s="66" t="n">
        <v>7</v>
      </c>
      <c r="E24" s="66" t="n"/>
      <c r="F24" s="66" t="inlineStr">
        <is>
          <t>E2</t>
        </is>
      </c>
    </row>
    <row r="25">
      <c r="A25" s="54" t="inlineStr">
        <is>
          <t>X1</t>
        </is>
      </c>
      <c r="B25" s="66" t="n">
        <v>0</v>
      </c>
      <c r="C25" s="66" t="inlineStr">
        <is>
          <t>X</t>
        </is>
      </c>
      <c r="D25" s="66" t="n">
        <v>0</v>
      </c>
      <c r="E25" s="66" t="n"/>
      <c r="F25" s="66" t="n"/>
    </row>
    <row r="26">
      <c r="A26" s="54" t="inlineStr">
        <is>
          <t>X2</t>
        </is>
      </c>
      <c r="B26" s="66" t="n">
        <v>0</v>
      </c>
      <c r="C26" s="66" t="inlineStr">
        <is>
          <t>X</t>
        </is>
      </c>
      <c r="D26" s="66" t="n">
        <v>0</v>
      </c>
      <c r="E26" s="66" t="n"/>
      <c r="F26" s="66" t="n"/>
    </row>
    <row r="27">
      <c r="A27" s="54" t="inlineStr">
        <is>
          <t>X3</t>
        </is>
      </c>
      <c r="B27" s="66" t="n">
        <v>0</v>
      </c>
      <c r="C27" s="66" t="inlineStr">
        <is>
          <t>X</t>
        </is>
      </c>
      <c r="D27" s="66" t="n">
        <v>0</v>
      </c>
      <c r="E27" s="66" t="n"/>
      <c r="F27" s="66" t="n"/>
    </row>
    <row r="29">
      <c r="A29" s="12" t="inlineStr">
        <is>
          <t>People · for the Person Card</t>
        </is>
      </c>
    </row>
    <row r="30">
      <c r="A30" s="66" t="inlineStr">
        <is>
          <t>Balachandran K · IRIS0001</t>
        </is>
      </c>
      <c r="B30" s="66" t="inlineStr">
        <is>
          <t>IRIS0001</t>
        </is>
      </c>
    </row>
    <row r="31">
      <c r="A31" s="66" t="inlineStr">
        <is>
          <t>Dixit Jasani · IRIS2478</t>
        </is>
      </c>
      <c r="B31" s="66" t="inlineStr">
        <is>
          <t>IRIS2478</t>
        </is>
      </c>
    </row>
    <row r="32">
      <c r="A32" s="66" t="inlineStr">
        <is>
          <t>Anuradha RK · IRIS0391</t>
        </is>
      </c>
      <c r="B32" s="66" t="inlineStr">
        <is>
          <t>IRIS0391</t>
        </is>
      </c>
    </row>
    <row r="33">
      <c r="A33" s="66" t="inlineStr">
        <is>
          <t>Suman Adhikary · IRIS2359</t>
        </is>
      </c>
      <c r="B33" s="66" t="inlineStr">
        <is>
          <t>IRIS2359</t>
        </is>
      </c>
    </row>
    <row r="34">
      <c r="A34" s="66" t="inlineStr">
        <is>
          <t>Anushree Aparajit · IRIS1335</t>
        </is>
      </c>
      <c r="B34" s="66" t="inlineStr">
        <is>
          <t>IRIS1335</t>
        </is>
      </c>
    </row>
    <row r="35">
      <c r="A35" s="66" t="inlineStr">
        <is>
          <t>Chinmayi Patil · IRIS1935</t>
        </is>
      </c>
      <c r="B35" s="66" t="inlineStr">
        <is>
          <t>IRIS1935</t>
        </is>
      </c>
    </row>
    <row r="36">
      <c r="A36" s="66" t="inlineStr">
        <is>
          <t>Neha Gajbhiye · IRIS1963</t>
        </is>
      </c>
      <c r="B36" s="66" t="inlineStr">
        <is>
          <t>IRIS1963</t>
        </is>
      </c>
    </row>
    <row r="37">
      <c r="A37" s="66" t="inlineStr">
        <is>
          <t>Tanya Dhere · IRISC184</t>
        </is>
      </c>
      <c r="B37" s="66" t="inlineStr">
        <is>
          <t>IRISC184</t>
        </is>
      </c>
    </row>
    <row r="38">
      <c r="A38" s="66" t="inlineStr">
        <is>
          <t>Praveen Kumar Rajpurohit · IRIS1959</t>
        </is>
      </c>
      <c r="B38" s="66" t="inlineStr">
        <is>
          <t>IRIS1959</t>
        </is>
      </c>
    </row>
    <row r="39">
      <c r="A39" s="66" t="inlineStr">
        <is>
          <t>Pritam Agarwal · IRIS1967</t>
        </is>
      </c>
      <c r="B39" s="66" t="inlineStr">
        <is>
          <t>IRIS1967</t>
        </is>
      </c>
    </row>
    <row r="40">
      <c r="A40" s="66" t="inlineStr">
        <is>
          <t>Varun Bubna · IRIS1911</t>
        </is>
      </c>
      <c r="B40" s="66" t="inlineStr">
        <is>
          <t>IRIS1911</t>
        </is>
      </c>
    </row>
    <row r="41">
      <c r="A41" s="66" t="inlineStr">
        <is>
          <t>Nupur Samantaray · IRIS1939</t>
        </is>
      </c>
      <c r="B41" s="66" t="inlineStr">
        <is>
          <t>IRIS1939</t>
        </is>
      </c>
    </row>
    <row r="42">
      <c r="A42" s="66" t="inlineStr">
        <is>
          <t>Samiksha Kadam · IRIS2448</t>
        </is>
      </c>
      <c r="B42" s="66" t="inlineStr">
        <is>
          <t>IRIS2448</t>
        </is>
      </c>
    </row>
    <row r="43">
      <c r="A43" s="66" t="inlineStr">
        <is>
          <t>K Ashok Kumar · IRIS0018</t>
        </is>
      </c>
      <c r="B43" s="66" t="inlineStr">
        <is>
          <t>IRIS0018</t>
        </is>
      </c>
    </row>
    <row r="44">
      <c r="A44" s="66" t="inlineStr">
        <is>
          <t>Shashikant Mudaliar · IRIS0786</t>
        </is>
      </c>
      <c r="B44" s="66" t="inlineStr">
        <is>
          <t>IRIS0786</t>
        </is>
      </c>
    </row>
    <row r="45">
      <c r="A45" s="66" t="inlineStr">
        <is>
          <t>Jinesh Kumar S · IRIS0511</t>
        </is>
      </c>
      <c r="B45" s="66" t="inlineStr">
        <is>
          <t>IRIS0511</t>
        </is>
      </c>
    </row>
    <row r="46">
      <c r="A46" s="66" t="inlineStr">
        <is>
          <t>Abhijit Bhagwan Patil · IRIS2163</t>
        </is>
      </c>
      <c r="B46" s="66" t="inlineStr">
        <is>
          <t>IRIS2163</t>
        </is>
      </c>
    </row>
    <row r="47">
      <c r="A47" s="66" t="inlineStr">
        <is>
          <t>Ashok Yadav · IRIS0135</t>
        </is>
      </c>
      <c r="B47" s="66" t="inlineStr">
        <is>
          <t>IRIS0135</t>
        </is>
      </c>
    </row>
    <row r="48">
      <c r="A48" s="66" t="inlineStr">
        <is>
          <t>Bhavik Raparka · IRIS0830</t>
        </is>
      </c>
      <c r="B48" s="66" t="inlineStr">
        <is>
          <t>IRIS0830</t>
        </is>
      </c>
    </row>
    <row r="49">
      <c r="A49" s="66" t="inlineStr">
        <is>
          <t>Kamlesh Bomble · IRIS1124</t>
        </is>
      </c>
      <c r="B49" s="66" t="inlineStr">
        <is>
          <t>IRIS1124</t>
        </is>
      </c>
    </row>
    <row r="50">
      <c r="A50" s="66" t="inlineStr">
        <is>
          <t>Namrata Juvekar · IRIS2328</t>
        </is>
      </c>
      <c r="B50" s="66" t="inlineStr">
        <is>
          <t>IRIS2328</t>
        </is>
      </c>
    </row>
    <row r="51">
      <c r="A51" s="66" t="inlineStr">
        <is>
          <t>Raj Ratnakar Kumbhar · IRISC330</t>
        </is>
      </c>
      <c r="B51" s="66" t="inlineStr">
        <is>
          <t>IRISC330</t>
        </is>
      </c>
    </row>
    <row r="52">
      <c r="A52" s="66" t="inlineStr">
        <is>
          <t>Sakina Dholkawala · IRISC240</t>
        </is>
      </c>
      <c r="B52" s="66" t="inlineStr">
        <is>
          <t>IRISC240</t>
        </is>
      </c>
    </row>
    <row r="53">
      <c r="A53" s="66" t="inlineStr">
        <is>
          <t>Mohammed Dholkawala · IRIS0977</t>
        </is>
      </c>
      <c r="B53" s="66" t="inlineStr">
        <is>
          <t>IRIS0977</t>
        </is>
      </c>
    </row>
    <row r="54">
      <c r="A54" s="66" t="inlineStr">
        <is>
          <t>Manish Lipcha · IRIS1950</t>
        </is>
      </c>
      <c r="B54" s="66" t="inlineStr">
        <is>
          <t>IRIS1950</t>
        </is>
      </c>
    </row>
    <row r="55">
      <c r="A55" s="66" t="inlineStr">
        <is>
          <t>Haresh Misal · IRIS0027</t>
        </is>
      </c>
      <c r="B55" s="66" t="inlineStr">
        <is>
          <t>IRIS0027</t>
        </is>
      </c>
    </row>
    <row r="56">
      <c r="A56" s="66" t="inlineStr">
        <is>
          <t>Monica Patel · IRIS2056</t>
        </is>
      </c>
      <c r="B56" s="66" t="inlineStr">
        <is>
          <t>IRIS2056</t>
        </is>
      </c>
    </row>
    <row r="57">
      <c r="A57" s="66" t="inlineStr">
        <is>
          <t>Rohit Sawant · IRIS2120</t>
        </is>
      </c>
      <c r="B57" s="66" t="inlineStr">
        <is>
          <t>IRIS2120</t>
        </is>
      </c>
    </row>
    <row r="58">
      <c r="A58" s="66" t="inlineStr">
        <is>
          <t>Sagar Barbade · IRIS1934</t>
        </is>
      </c>
      <c r="B58" s="66" t="inlineStr">
        <is>
          <t>IRIS1934</t>
        </is>
      </c>
    </row>
    <row r="59">
      <c r="A59" s="66" t="inlineStr">
        <is>
          <t>Mohammed Sameer Shamsudin · IRIS0589</t>
        </is>
      </c>
      <c r="B59" s="66" t="inlineStr">
        <is>
          <t>IRIS0589</t>
        </is>
      </c>
    </row>
    <row r="60">
      <c r="A60" s="66" t="inlineStr">
        <is>
          <t>Anjum Shaikh · IRIS0621</t>
        </is>
      </c>
      <c r="B60" s="66" t="inlineStr">
        <is>
          <t>IRIS0621</t>
        </is>
      </c>
    </row>
    <row r="61">
      <c r="A61" s="66" t="inlineStr">
        <is>
          <t>Dhananjay Bavkar · IRIS0508</t>
        </is>
      </c>
      <c r="B61" s="66" t="inlineStr">
        <is>
          <t>IRIS0508</t>
        </is>
      </c>
    </row>
    <row r="62">
      <c r="A62" s="66" t="inlineStr">
        <is>
          <t>Priyanka Jadhav · IRIS0616</t>
        </is>
      </c>
      <c r="B62" s="66" t="inlineStr">
        <is>
          <t>IRIS0616</t>
        </is>
      </c>
    </row>
    <row r="63">
      <c r="A63" s="66" t="inlineStr">
        <is>
          <t>Amruta Mirashi · IRIS0567</t>
        </is>
      </c>
      <c r="B63" s="66" t="inlineStr">
        <is>
          <t>IRIS0567</t>
        </is>
      </c>
    </row>
    <row r="64">
      <c r="A64" s="66" t="inlineStr">
        <is>
          <t>Pradul Meshram · IRIS0547</t>
        </is>
      </c>
      <c r="B64" s="66" t="inlineStr">
        <is>
          <t>IRIS0547</t>
        </is>
      </c>
    </row>
    <row r="65">
      <c r="A65" s="66" t="inlineStr">
        <is>
          <t>Purva Shrivastava · IRIS0812</t>
        </is>
      </c>
      <c r="B65" s="66" t="inlineStr">
        <is>
          <t>IRIS0812</t>
        </is>
      </c>
    </row>
    <row r="66">
      <c r="A66" s="66" t="inlineStr">
        <is>
          <t>Rupesh Gaikwad · IRIS0882</t>
        </is>
      </c>
      <c r="B66" s="66" t="inlineStr">
        <is>
          <t>IRIS0882</t>
        </is>
      </c>
    </row>
    <row r="67">
      <c r="A67" s="66" t="inlineStr">
        <is>
          <t>Sunita Ram Singh · IRIS0145</t>
        </is>
      </c>
      <c r="B67" s="66" t="inlineStr">
        <is>
          <t>IRIS0145</t>
        </is>
      </c>
    </row>
    <row r="68">
      <c r="A68" s="66" t="inlineStr">
        <is>
          <t>Supriya Thakur · IRIS0128</t>
        </is>
      </c>
      <c r="B68" s="66" t="inlineStr">
        <is>
          <t>IRIS0128</t>
        </is>
      </c>
    </row>
    <row r="69">
      <c r="A69" s="66" t="inlineStr">
        <is>
          <t>Vikram Bangera · IRIS0819</t>
        </is>
      </c>
      <c r="B69" s="66" t="inlineStr">
        <is>
          <t>IRIS0819</t>
        </is>
      </c>
    </row>
    <row r="70">
      <c r="A70" s="66" t="inlineStr">
        <is>
          <t>Shailesh Kumar Sharma · IRIS0506</t>
        </is>
      </c>
      <c r="B70" s="66" t="inlineStr">
        <is>
          <t>IRIS0506</t>
        </is>
      </c>
    </row>
    <row r="71">
      <c r="A71" s="66" t="inlineStr">
        <is>
          <t>Vipul Kurhade · IRIS0530</t>
        </is>
      </c>
      <c r="B71" s="66" t="inlineStr">
        <is>
          <t>IRIS0530</t>
        </is>
      </c>
    </row>
    <row r="72">
      <c r="A72" s="66" t="inlineStr">
        <is>
          <t>Amol Keskar · IRIS0415</t>
        </is>
      </c>
      <c r="B72" s="66" t="inlineStr">
        <is>
          <t>IRIS0415</t>
        </is>
      </c>
    </row>
    <row r="73">
      <c r="A73" s="66" t="inlineStr">
        <is>
          <t>Dipak Warkhade · IRIS0566</t>
        </is>
      </c>
      <c r="B73" s="66" t="inlineStr">
        <is>
          <t>IRIS0566</t>
        </is>
      </c>
    </row>
    <row r="74">
      <c r="A74" s="66" t="inlineStr">
        <is>
          <t>Payal Gala · IRIS1607</t>
        </is>
      </c>
      <c r="B74" s="66" t="inlineStr">
        <is>
          <t>IRIS1607</t>
        </is>
      </c>
    </row>
    <row r="75">
      <c r="A75" s="66" t="inlineStr">
        <is>
          <t>Prerna Savaratkar · IRIS0222</t>
        </is>
      </c>
      <c r="B75" s="66" t="inlineStr">
        <is>
          <t>IRIS0222</t>
        </is>
      </c>
    </row>
    <row r="76">
      <c r="A76" s="66" t="inlineStr">
        <is>
          <t>Kiran Mane · IRIS0474</t>
        </is>
      </c>
      <c r="B76" s="66" t="inlineStr">
        <is>
          <t>IRIS0474</t>
        </is>
      </c>
    </row>
    <row r="77">
      <c r="A77" s="66" t="inlineStr">
        <is>
          <t>Mandar Vatare · IRIS0520</t>
        </is>
      </c>
      <c r="B77" s="66" t="inlineStr">
        <is>
          <t>IRIS0520</t>
        </is>
      </c>
    </row>
    <row r="78">
      <c r="A78" s="66" t="inlineStr">
        <is>
          <t>Nirmala Kalyadappu · IRIS0466</t>
        </is>
      </c>
      <c r="B78" s="66" t="inlineStr">
        <is>
          <t>IRIS0466</t>
        </is>
      </c>
    </row>
    <row r="79">
      <c r="A79" s="66" t="inlineStr">
        <is>
          <t>Sunny Kirtane · IRIS0149</t>
        </is>
      </c>
      <c r="B79" s="66" t="inlineStr">
        <is>
          <t>IRIS0149</t>
        </is>
      </c>
    </row>
    <row r="80">
      <c r="A80" s="66" t="inlineStr">
        <is>
          <t>Jayaprakash Arumugam · IRIS0558</t>
        </is>
      </c>
      <c r="B80" s="66" t="inlineStr">
        <is>
          <t>IRIS0558</t>
        </is>
      </c>
    </row>
    <row r="81">
      <c r="A81" s="66" t="inlineStr">
        <is>
          <t>Jivika Wadhwani · IRIS0704</t>
        </is>
      </c>
      <c r="B81" s="66" t="inlineStr">
        <is>
          <t>IRIS0704</t>
        </is>
      </c>
    </row>
    <row r="82">
      <c r="A82" s="66" t="inlineStr">
        <is>
          <t>Chetan Newase · IRIS2169</t>
        </is>
      </c>
      <c r="B82" s="66" t="inlineStr">
        <is>
          <t>IRIS2169</t>
        </is>
      </c>
    </row>
    <row r="83">
      <c r="A83" s="66" t="inlineStr">
        <is>
          <t>Ruhee Chita · IRIS2050</t>
        </is>
      </c>
      <c r="B83" s="66" t="inlineStr">
        <is>
          <t>IRIS2050</t>
        </is>
      </c>
    </row>
    <row r="84">
      <c r="A84" s="66" t="inlineStr">
        <is>
          <t>Vivek Patil · IRIS0305</t>
        </is>
      </c>
      <c r="B84" s="66" t="inlineStr">
        <is>
          <t>IRIS0305</t>
        </is>
      </c>
    </row>
    <row r="85">
      <c r="A85" s="66" t="inlineStr">
        <is>
          <t>Vijay Parulekar · IRIS0055</t>
        </is>
      </c>
      <c r="B85" s="66" t="inlineStr">
        <is>
          <t>IRIS0055</t>
        </is>
      </c>
    </row>
    <row r="86">
      <c r="A86" s="66" t="inlineStr">
        <is>
          <t>Janardan Bale · IRIS0470</t>
        </is>
      </c>
      <c r="B86" s="66" t="inlineStr">
        <is>
          <t>IRIS0470</t>
        </is>
      </c>
    </row>
    <row r="87">
      <c r="A87" s="66" t="inlineStr">
        <is>
          <t>Tejas Kat · IRIS1210</t>
        </is>
      </c>
      <c r="B87" s="66" t="inlineStr">
        <is>
          <t>IRIS1210</t>
        </is>
      </c>
    </row>
    <row r="88">
      <c r="A88" s="66" t="inlineStr">
        <is>
          <t>Dhanraj Patil · IRISC224</t>
        </is>
      </c>
      <c r="B88" s="66" t="inlineStr">
        <is>
          <t>IRISC224</t>
        </is>
      </c>
    </row>
    <row r="89">
      <c r="A89" s="66" t="inlineStr">
        <is>
          <t>Snehal Kardekar · IRISC173</t>
        </is>
      </c>
      <c r="B89" s="66" t="inlineStr">
        <is>
          <t>IRISC173</t>
        </is>
      </c>
    </row>
    <row r="90">
      <c r="A90" s="66" t="inlineStr">
        <is>
          <t>Bhavesh Gusain · IRISC286</t>
        </is>
      </c>
      <c r="B90" s="66" t="inlineStr">
        <is>
          <t>IRISC286</t>
        </is>
      </c>
    </row>
    <row r="91">
      <c r="A91" s="66" t="inlineStr">
        <is>
          <t>Deepak Nirmal · IRISC237</t>
        </is>
      </c>
      <c r="B91" s="66" t="inlineStr">
        <is>
          <t>IRISC237</t>
        </is>
      </c>
    </row>
    <row r="92">
      <c r="A92" s="66" t="inlineStr">
        <is>
          <t>Gaurav Yashwant Chaulkar · IRISC325</t>
        </is>
      </c>
      <c r="B92" s="66" t="inlineStr">
        <is>
          <t>IRISC325</t>
        </is>
      </c>
    </row>
    <row r="93">
      <c r="A93" s="66" t="inlineStr">
        <is>
          <t>Samiksha Ramdas Bhabal · IRISC316</t>
        </is>
      </c>
      <c r="B93" s="66" t="inlineStr">
        <is>
          <t>IRISC316</t>
        </is>
      </c>
    </row>
    <row r="94">
      <c r="A94" s="66" t="inlineStr">
        <is>
          <t>Satyajeet Patil · IRISC327</t>
        </is>
      </c>
      <c r="B94" s="66" t="inlineStr">
        <is>
          <t>IRISC327</t>
        </is>
      </c>
    </row>
    <row r="95">
      <c r="A95" s="66" t="inlineStr">
        <is>
          <t>Shraddha Patil · IRIS0114</t>
        </is>
      </c>
      <c r="B95" s="66" t="inlineStr">
        <is>
          <t>IRIS0114</t>
        </is>
      </c>
    </row>
    <row r="96">
      <c r="A96" s="66" t="inlineStr">
        <is>
          <t>Nitin Bhoir · IRIS0167</t>
        </is>
      </c>
      <c r="B96" s="66" t="inlineStr">
        <is>
          <t>IRIS0167</t>
        </is>
      </c>
    </row>
    <row r="97">
      <c r="A97" s="66" t="inlineStr">
        <is>
          <t>Aniket Manval · IRIS0110</t>
        </is>
      </c>
      <c r="B97" s="66" t="inlineStr">
        <is>
          <t>IRIS0110</t>
        </is>
      </c>
    </row>
    <row r="98">
      <c r="A98" s="66" t="inlineStr">
        <is>
          <t>Manish Paithankar · IRIS0170</t>
        </is>
      </c>
      <c r="B98" s="66" t="inlineStr">
        <is>
          <t>IRIS0170</t>
        </is>
      </c>
    </row>
    <row r="99">
      <c r="A99" s="66" t="inlineStr">
        <is>
          <t>Manoj Ravidas · IRIS1211</t>
        </is>
      </c>
      <c r="B99" s="66" t="inlineStr">
        <is>
          <t>IRIS1211</t>
        </is>
      </c>
    </row>
    <row r="100">
      <c r="A100" s="66" t="inlineStr">
        <is>
          <t>Manoj Tiwari · IRIS1213</t>
        </is>
      </c>
      <c r="B100" s="66" t="inlineStr">
        <is>
          <t>IRIS1213</t>
        </is>
      </c>
    </row>
    <row r="101">
      <c r="A101" s="66" t="inlineStr">
        <is>
          <t>Saurav Kamtekar · IRISC283</t>
        </is>
      </c>
      <c r="B101" s="66" t="inlineStr">
        <is>
          <t>IRISC283</t>
        </is>
      </c>
    </row>
    <row r="102">
      <c r="A102" s="66" t="inlineStr">
        <is>
          <t>Snehal Bhavesh Farad · IRISC338</t>
        </is>
      </c>
      <c r="B102" s="66" t="inlineStr">
        <is>
          <t>IRISC338</t>
        </is>
      </c>
    </row>
    <row r="103">
      <c r="A103" s="66" t="inlineStr">
        <is>
          <t>Siddhesh Harishchandra Mali · IRISC337</t>
        </is>
      </c>
      <c r="B103" s="66" t="inlineStr">
        <is>
          <t>IRISC337</t>
        </is>
      </c>
    </row>
    <row r="104">
      <c r="A104" s="66" t="inlineStr">
        <is>
          <t>Datta Hatagale · IRIS1005</t>
        </is>
      </c>
      <c r="B104" s="66" t="inlineStr">
        <is>
          <t>IRIS1005</t>
        </is>
      </c>
    </row>
    <row r="105">
      <c r="A105" s="66" t="inlineStr">
        <is>
          <t>Aishwarya Chaulkar · IRISC238</t>
        </is>
      </c>
      <c r="B105" s="66" t="inlineStr">
        <is>
          <t>IRISC238</t>
        </is>
      </c>
    </row>
    <row r="106">
      <c r="A106" s="66" t="inlineStr">
        <is>
          <t>Shravan Ghadi · IRISC225</t>
        </is>
      </c>
      <c r="B106" s="66" t="inlineStr">
        <is>
          <t>IRISC225</t>
        </is>
      </c>
    </row>
    <row r="107">
      <c r="A107" s="66" t="inlineStr">
        <is>
          <t>Siddhesh Manjrekar · IRISC271</t>
        </is>
      </c>
      <c r="B107" s="66" t="inlineStr">
        <is>
          <t>IRISC271</t>
        </is>
      </c>
    </row>
    <row r="108">
      <c r="A108" s="66" t="inlineStr">
        <is>
          <t>Dinesh Sharma · IRIS1204</t>
        </is>
      </c>
      <c r="B108" s="66" t="inlineStr">
        <is>
          <t>IRIS1204</t>
        </is>
      </c>
    </row>
    <row r="109">
      <c r="A109" s="66" t="inlineStr">
        <is>
          <t>Ritesh Yeram · IRIS0171</t>
        </is>
      </c>
      <c r="B109" s="66" t="inlineStr">
        <is>
          <t>IRIS0171</t>
        </is>
      </c>
    </row>
    <row r="110">
      <c r="A110" s="66" t="inlineStr">
        <is>
          <t>Justeen Koola · IRIS1205</t>
        </is>
      </c>
      <c r="B110" s="66" t="inlineStr">
        <is>
          <t>IRIS1205</t>
        </is>
      </c>
    </row>
    <row r="111">
      <c r="A111" s="66" t="inlineStr">
        <is>
          <t>Tabassum Ali · IRIS1774</t>
        </is>
      </c>
      <c r="B111" s="66" t="inlineStr">
        <is>
          <t>IRIS1774</t>
        </is>
      </c>
    </row>
    <row r="112">
      <c r="A112" s="66" t="inlineStr">
        <is>
          <t>Farina Pathan · IRISC287</t>
        </is>
      </c>
      <c r="B112" s="66" t="inlineStr">
        <is>
          <t>IRISC287</t>
        </is>
      </c>
    </row>
    <row r="113">
      <c r="A113" s="66" t="inlineStr">
        <is>
          <t>Aditya Kumar Diwakar · IRISC332</t>
        </is>
      </c>
      <c r="B113" s="66" t="inlineStr">
        <is>
          <t>IRISC332</t>
        </is>
      </c>
    </row>
    <row r="114">
      <c r="A114" s="66" t="inlineStr">
        <is>
          <t>Kajal Srivastava · IRISC324</t>
        </is>
      </c>
      <c r="B114" s="66" t="inlineStr">
        <is>
          <t>IRISC324</t>
        </is>
      </c>
    </row>
    <row r="115">
      <c r="A115" s="66" t="inlineStr">
        <is>
          <t>Prajakta Mokal · IRIS0117</t>
        </is>
      </c>
      <c r="B115" s="66" t="inlineStr">
        <is>
          <t>IRIS0117</t>
        </is>
      </c>
    </row>
    <row r="116">
      <c r="A116" s="66" t="inlineStr">
        <is>
          <t>Vanita Gaikwad · IRISC131</t>
        </is>
      </c>
      <c r="B116" s="66" t="inlineStr">
        <is>
          <t>IRISC131</t>
        </is>
      </c>
    </row>
    <row r="117">
      <c r="A117" s="66" t="inlineStr">
        <is>
          <t>Saurav Nirmal · IRISC301</t>
        </is>
      </c>
      <c r="B117" s="66" t="inlineStr">
        <is>
          <t>IRISC301</t>
        </is>
      </c>
    </row>
    <row r="118">
      <c r="A118" s="66" t="inlineStr">
        <is>
          <t>Mayur Zope · IRIS0393</t>
        </is>
      </c>
      <c r="B118" s="66" t="inlineStr">
        <is>
          <t>IRIS0393</t>
        </is>
      </c>
    </row>
    <row r="119">
      <c r="A119" s="66" t="inlineStr">
        <is>
          <t>Priyanka Mehra · IRIS2071</t>
        </is>
      </c>
      <c r="B119" s="66" t="inlineStr">
        <is>
          <t>IRIS2071</t>
        </is>
      </c>
    </row>
    <row r="120">
      <c r="A120" s="66" t="inlineStr">
        <is>
          <t>Ajinkya Dhumal · IRIS0143</t>
        </is>
      </c>
      <c r="B120" s="66" t="inlineStr">
        <is>
          <t>IRIS0143</t>
        </is>
      </c>
    </row>
    <row r="121">
      <c r="A121" s="66" t="inlineStr">
        <is>
          <t>Palak Verma · IRIS2230</t>
        </is>
      </c>
      <c r="B121" s="66" t="inlineStr">
        <is>
          <t>IRIS2230</t>
        </is>
      </c>
    </row>
    <row r="122">
      <c r="A122" s="66" t="inlineStr">
        <is>
          <t>Rajendra Gupta · IRIS1340</t>
        </is>
      </c>
      <c r="B122" s="66" t="inlineStr">
        <is>
          <t>IRIS1340</t>
        </is>
      </c>
    </row>
    <row r="123">
      <c r="A123" s="66" t="inlineStr">
        <is>
          <t>Sudarshan Vichare · IRIS0075</t>
        </is>
      </c>
      <c r="B123" s="66" t="inlineStr">
        <is>
          <t>IRIS0075</t>
        </is>
      </c>
    </row>
    <row r="124">
      <c r="A124" s="66" t="inlineStr">
        <is>
          <t>Sunil Bist · IRIS1897</t>
        </is>
      </c>
      <c r="B124" s="66" t="inlineStr">
        <is>
          <t>IRIS1897</t>
        </is>
      </c>
    </row>
    <row r="125">
      <c r="A125" s="66" t="inlineStr">
        <is>
          <t>Vishakha Vitmal · IRISC212</t>
        </is>
      </c>
      <c r="B125" s="66" t="inlineStr">
        <is>
          <t>IRISC212</t>
        </is>
      </c>
    </row>
    <row r="126">
      <c r="A126" s="66" t="inlineStr">
        <is>
          <t>Anjali Singh · IRISC341</t>
        </is>
      </c>
      <c r="B126" s="66" t="inlineStr">
        <is>
          <t>IRISC341</t>
        </is>
      </c>
    </row>
    <row r="127">
      <c r="A127" s="66" t="inlineStr">
        <is>
          <t>Lalita Waghmare · IRIS1705</t>
        </is>
      </c>
      <c r="B127" s="66" t="inlineStr">
        <is>
          <t>IRIS1705</t>
        </is>
      </c>
    </row>
    <row r="128">
      <c r="A128" s="66" t="inlineStr">
        <is>
          <t>Sandeep Dhere · IRIS0574</t>
        </is>
      </c>
      <c r="B128" s="66" t="inlineStr">
        <is>
          <t>IRIS0574</t>
        </is>
      </c>
    </row>
    <row r="129">
      <c r="A129" s="66" t="inlineStr">
        <is>
          <t>Atul Paradkar · IRIS1703</t>
        </is>
      </c>
      <c r="B129" s="66" t="inlineStr">
        <is>
          <t>IRIS1703</t>
        </is>
      </c>
    </row>
    <row r="130">
      <c r="A130" s="66" t="inlineStr">
        <is>
          <t>Chaitali Chatterjee · IRISC267</t>
        </is>
      </c>
      <c r="B130" s="66" t="inlineStr">
        <is>
          <t>IRISC267</t>
        </is>
      </c>
    </row>
    <row r="131">
      <c r="A131" s="66" t="inlineStr">
        <is>
          <t>Sushma Shinde · IRIS1247</t>
        </is>
      </c>
      <c r="B131" s="66" t="inlineStr">
        <is>
          <t>IRIS1247</t>
        </is>
      </c>
    </row>
    <row r="132">
      <c r="A132" s="66" t="inlineStr">
        <is>
          <t>Lucy Fernandes · IRIS1704</t>
        </is>
      </c>
      <c r="B132" s="66" t="inlineStr">
        <is>
          <t>IRIS1704</t>
        </is>
      </c>
    </row>
    <row r="133">
      <c r="A133" s="66" t="inlineStr">
        <is>
          <t>Roshni Surve · IRISC265</t>
        </is>
      </c>
      <c r="B133" s="66" t="inlineStr">
        <is>
          <t>IRISC265</t>
        </is>
      </c>
    </row>
    <row r="134">
      <c r="A134" s="66" t="inlineStr">
        <is>
          <t>Jayavant Bhabal · IRIS0014</t>
        </is>
      </c>
      <c r="B134" s="66" t="inlineStr">
        <is>
          <t>IRIS0014</t>
        </is>
      </c>
    </row>
    <row r="135">
      <c r="A135" s="66" t="inlineStr">
        <is>
          <t>Yadavar Velumurgan S. · IRIS2475</t>
        </is>
      </c>
      <c r="B135" s="66" t="inlineStr">
        <is>
          <t>IRIS2475</t>
        </is>
      </c>
    </row>
    <row r="136">
      <c r="A136" s="66" t="inlineStr">
        <is>
          <t>Aaron Michael · IRIS1272</t>
        </is>
      </c>
      <c r="B136" s="66" t="inlineStr">
        <is>
          <t>IRIS1272</t>
        </is>
      </c>
    </row>
    <row r="137">
      <c r="A137" s="66" t="inlineStr">
        <is>
          <t>Harshal Shah · IRIS0662</t>
        </is>
      </c>
      <c r="B137" s="66" t="inlineStr">
        <is>
          <t>IRIS0662</t>
        </is>
      </c>
    </row>
    <row r="138">
      <c r="A138" s="66" t="inlineStr">
        <is>
          <t>Chandra Sekhar Sahu · IRIS2081</t>
        </is>
      </c>
      <c r="B138" s="66" t="inlineStr">
        <is>
          <t>IRIS2081</t>
        </is>
      </c>
    </row>
    <row r="139">
      <c r="A139" s="66" t="inlineStr">
        <is>
          <t>Kiran Pawar · IRIS1951</t>
        </is>
      </c>
      <c r="B139" s="66" t="inlineStr">
        <is>
          <t>IRIS1951</t>
        </is>
      </c>
    </row>
    <row r="140">
      <c r="A140" s="66" t="inlineStr">
        <is>
          <t>Ravindra Kanojiya · IRIS2346</t>
        </is>
      </c>
      <c r="B140" s="66" t="inlineStr">
        <is>
          <t>IRIS2346</t>
        </is>
      </c>
    </row>
    <row r="141">
      <c r="A141" s="66" t="inlineStr">
        <is>
          <t>Nelson Paul Koonan · IRIS0341</t>
        </is>
      </c>
      <c r="B141" s="66" t="inlineStr">
        <is>
          <t>IRIS0341</t>
        </is>
      </c>
    </row>
    <row r="142">
      <c r="A142" s="66" t="inlineStr">
        <is>
          <t>Pritam Kadam · IRIS2331</t>
        </is>
      </c>
      <c r="B142" s="66" t="inlineStr">
        <is>
          <t>IRIS2331</t>
        </is>
      </c>
    </row>
    <row r="143">
      <c r="A143" s="66" t="inlineStr">
        <is>
          <t>Shruti Samant · IRIS2494</t>
        </is>
      </c>
      <c r="B143" s="66" t="inlineStr">
        <is>
          <t>IRIS2494</t>
        </is>
      </c>
    </row>
    <row r="144">
      <c r="A144" s="66" t="inlineStr">
        <is>
          <t>Sweety Mukherjee · IRIS2096</t>
        </is>
      </c>
      <c r="B144" s="66" t="inlineStr">
        <is>
          <t>IRIS2096</t>
        </is>
      </c>
    </row>
    <row r="145">
      <c r="A145" s="66" t="inlineStr">
        <is>
          <t>Aakanksha Swaminathan · IRIS2372</t>
        </is>
      </c>
      <c r="B145" s="66" t="inlineStr">
        <is>
          <t>IRIS2372</t>
        </is>
      </c>
    </row>
    <row r="146">
      <c r="A146" s="66" t="inlineStr">
        <is>
          <t>Chirag Shah · IRIS2510</t>
        </is>
      </c>
      <c r="B146" s="66" t="inlineStr">
        <is>
          <t>IRIS2510</t>
        </is>
      </c>
    </row>
    <row r="147">
      <c r="A147" s="66" t="inlineStr">
        <is>
          <t>Aashima Singh · IRIS2515</t>
        </is>
      </c>
      <c r="B147" s="66" t="inlineStr">
        <is>
          <t>IRIS2515</t>
        </is>
      </c>
    </row>
    <row r="148">
      <c r="A148" s="66" t="inlineStr">
        <is>
          <t>Medha Ganti · IRIS2344</t>
        </is>
      </c>
      <c r="B148" s="66" t="inlineStr">
        <is>
          <t>IRIS2344</t>
        </is>
      </c>
    </row>
    <row r="149">
      <c r="A149" s="66" t="inlineStr">
        <is>
          <t>Smriti Priya · IRIS2308</t>
        </is>
      </c>
      <c r="B149" s="66" t="inlineStr">
        <is>
          <t>IRIS2308</t>
        </is>
      </c>
    </row>
    <row r="150">
      <c r="A150" s="66" t="inlineStr">
        <is>
          <t>Priyadarsini Kairali · IRIS2301</t>
        </is>
      </c>
      <c r="B150" s="66" t="inlineStr">
        <is>
          <t>IRIS2301</t>
        </is>
      </c>
    </row>
    <row r="151">
      <c r="A151" s="66" t="inlineStr">
        <is>
          <t>Nandit Verma · IRIS2463</t>
        </is>
      </c>
      <c r="B151" s="66" t="inlineStr">
        <is>
          <t>IRIS2463</t>
        </is>
      </c>
    </row>
    <row r="152">
      <c r="A152" s="66" t="inlineStr">
        <is>
          <t>Prathamesh Patil · IRIS2421</t>
        </is>
      </c>
      <c r="B152" s="66" t="inlineStr">
        <is>
          <t>IRIS2421</t>
        </is>
      </c>
    </row>
    <row r="153">
      <c r="A153" s="66" t="inlineStr">
        <is>
          <t>Sharanya Balachandran · IRIS1970</t>
        </is>
      </c>
      <c r="B153" s="66" t="inlineStr">
        <is>
          <t>IRIS1970</t>
        </is>
      </c>
    </row>
    <row r="154">
      <c r="A154" s="66" t="inlineStr">
        <is>
          <t>Vishal Gujar · IRIS2545</t>
        </is>
      </c>
      <c r="B154" s="66" t="inlineStr">
        <is>
          <t>IRIS2545</t>
        </is>
      </c>
    </row>
    <row r="155">
      <c r="A155" s="66" t="inlineStr">
        <is>
          <t>Sreyash Duragkar · IRIS2489</t>
        </is>
      </c>
      <c r="B155" s="66" t="inlineStr">
        <is>
          <t>IRIS2489</t>
        </is>
      </c>
    </row>
    <row r="156">
      <c r="A156" s="66" t="inlineStr">
        <is>
          <t>Saahit Togaru · IRIS2239</t>
        </is>
      </c>
      <c r="B156" s="66" t="inlineStr">
        <is>
          <t>IRIS2239</t>
        </is>
      </c>
    </row>
    <row r="157">
      <c r="A157" s="66" t="inlineStr">
        <is>
          <t>Sobhan Pramanik · IRIS2358</t>
        </is>
      </c>
      <c r="B157" s="66" t="inlineStr">
        <is>
          <t>IRIS2358</t>
        </is>
      </c>
    </row>
    <row r="158">
      <c r="A158" s="66" t="inlineStr">
        <is>
          <t>Bharani Kumar · IRIS2400</t>
        </is>
      </c>
      <c r="B158" s="66" t="inlineStr">
        <is>
          <t>IRIS2400</t>
        </is>
      </c>
    </row>
    <row r="159">
      <c r="A159" s="66" t="inlineStr">
        <is>
          <t>Avidi Jeevitesh · IRIS2387</t>
        </is>
      </c>
      <c r="B159" s="66" t="inlineStr">
        <is>
          <t>IRIS2387</t>
        </is>
      </c>
    </row>
    <row r="160">
      <c r="A160" s="66" t="inlineStr">
        <is>
          <t>Alisha Sheikh · IRIS2348</t>
        </is>
      </c>
      <c r="B160" s="66" t="inlineStr">
        <is>
          <t>IRIS2348</t>
        </is>
      </c>
    </row>
    <row r="161">
      <c r="A161" s="66" t="inlineStr">
        <is>
          <t>Danish Baksh · IRIS2005</t>
        </is>
      </c>
      <c r="B161" s="66" t="inlineStr">
        <is>
          <t>IRIS2005</t>
        </is>
      </c>
    </row>
    <row r="162">
      <c r="A162" s="66" t="inlineStr">
        <is>
          <t>Aakansha Gupta · IRIS2541</t>
        </is>
      </c>
      <c r="B162" s="66" t="inlineStr">
        <is>
          <t>IRIS2541</t>
        </is>
      </c>
    </row>
    <row r="163">
      <c r="A163" s="66" t="inlineStr">
        <is>
          <t>Muskan Jain · IRIS2511</t>
        </is>
      </c>
      <c r="B163" s="66" t="inlineStr">
        <is>
          <t>IRIS2511</t>
        </is>
      </c>
    </row>
    <row r="164">
      <c r="A164" s="66" t="inlineStr">
        <is>
          <t>Rimsha Khan · IRIS2516</t>
        </is>
      </c>
      <c r="B164" s="66" t="inlineStr">
        <is>
          <t>IRIS2516</t>
        </is>
      </c>
    </row>
    <row r="165">
      <c r="A165" s="66" t="inlineStr">
        <is>
          <t>Shubhangi Sharma · IRIS2517</t>
        </is>
      </c>
      <c r="B165" s="66" t="inlineStr">
        <is>
          <t>IRIS2517</t>
        </is>
      </c>
    </row>
    <row r="166">
      <c r="A166" s="66" t="inlineStr">
        <is>
          <t>Sudipta Kundu · IRIS2502</t>
        </is>
      </c>
      <c r="B166" s="66" t="inlineStr">
        <is>
          <t>IRIS2502</t>
        </is>
      </c>
    </row>
    <row r="167">
      <c r="A167" s="66" t="inlineStr">
        <is>
          <t>Mounika Kattula · IRIS2316</t>
        </is>
      </c>
      <c r="B167" s="66" t="inlineStr">
        <is>
          <t>IRIS2316</t>
        </is>
      </c>
    </row>
    <row r="168">
      <c r="A168" s="66" t="inlineStr">
        <is>
          <t>Kaninika Kali · IRIS2535</t>
        </is>
      </c>
      <c r="B168" s="66" t="inlineStr">
        <is>
          <t>IRIS2535</t>
        </is>
      </c>
    </row>
    <row r="169">
      <c r="A169" s="66" t="inlineStr">
        <is>
          <t>Vishal · IRIS2534</t>
        </is>
      </c>
      <c r="B169" s="66" t="inlineStr">
        <is>
          <t>IRIS2534</t>
        </is>
      </c>
    </row>
    <row r="170">
      <c r="A170" s="66" t="inlineStr">
        <is>
          <t>Jatin Khare · IRIS2514</t>
        </is>
      </c>
      <c r="B170" s="66" t="inlineStr">
        <is>
          <t>IRIS2514</t>
        </is>
      </c>
    </row>
    <row r="171">
      <c r="A171" s="66" t="inlineStr">
        <is>
          <t>Ritam Mukhopadhyay · IRIS2391</t>
        </is>
      </c>
      <c r="B171" s="66" t="inlineStr">
        <is>
          <t>IRIS2391</t>
        </is>
      </c>
    </row>
    <row r="172">
      <c r="A172" s="66" t="inlineStr">
        <is>
          <t>Priyadarshini Dey · IRIS2324</t>
        </is>
      </c>
      <c r="B172" s="66" t="inlineStr">
        <is>
          <t>IRIS2324</t>
        </is>
      </c>
    </row>
    <row r="173">
      <c r="A173" s="66" t="inlineStr">
        <is>
          <t>Satyarth Singh · IRIS2513</t>
        </is>
      </c>
      <c r="B173" s="66" t="inlineStr">
        <is>
          <t>IRIS2513</t>
        </is>
      </c>
    </row>
    <row r="174">
      <c r="A174" s="66" t="inlineStr">
        <is>
          <t>Shobhit Dhingra · IRIS2512</t>
        </is>
      </c>
      <c r="B174" s="66" t="inlineStr">
        <is>
          <t>IRIS2512</t>
        </is>
      </c>
    </row>
    <row r="175">
      <c r="A175" s="66" t="inlineStr">
        <is>
          <t>Anika Mariam · INTN0287</t>
        </is>
      </c>
      <c r="B175" s="66" t="inlineStr">
        <is>
          <t>INTN0287</t>
        </is>
      </c>
    </row>
    <row r="176">
      <c r="A176" s="66" t="inlineStr">
        <is>
          <t>Deblina Chatterjee · INTN0285</t>
        </is>
      </c>
      <c r="B176" s="66" t="inlineStr">
        <is>
          <t>INTN0285</t>
        </is>
      </c>
    </row>
    <row r="177">
      <c r="A177" s="66" t="inlineStr">
        <is>
          <t>Vijay Krishna Chintha · IRIS2345</t>
        </is>
      </c>
      <c r="B177" s="66" t="inlineStr">
        <is>
          <t>IRIS2345</t>
        </is>
      </c>
    </row>
    <row r="178">
      <c r="A178" s="66" t="inlineStr">
        <is>
          <t>Fatima Bhaiji · IRIS2531</t>
        </is>
      </c>
      <c r="B178" s="66" t="inlineStr">
        <is>
          <t>IRIS2531</t>
        </is>
      </c>
    </row>
    <row r="179">
      <c r="A179" s="66" t="inlineStr">
        <is>
          <t>Rahul Nishikant Pawar · IRIS2543</t>
        </is>
      </c>
      <c r="B179" s="66" t="inlineStr">
        <is>
          <t>IRIS2543</t>
        </is>
      </c>
    </row>
    <row r="180">
      <c r="A180" s="66" t="inlineStr">
        <is>
          <t>Diksha Gunjyal · IRIS2518</t>
        </is>
      </c>
      <c r="B180" s="66" t="inlineStr">
        <is>
          <t>IRIS2518</t>
        </is>
      </c>
    </row>
    <row r="181">
      <c r="A181" s="66" t="inlineStr">
        <is>
          <t>Samriddhi Kundu · INTN0286</t>
        </is>
      </c>
      <c r="B181" s="66" t="inlineStr">
        <is>
          <t>INTN0286</t>
        </is>
      </c>
    </row>
    <row r="182">
      <c r="A182" s="66" t="inlineStr">
        <is>
          <t>Sanjana Thapa · IRIS2392</t>
        </is>
      </c>
      <c r="B182" s="66" t="inlineStr">
        <is>
          <t>IRIS2392</t>
        </is>
      </c>
    </row>
    <row r="183">
      <c r="A183" s="66" t="inlineStr">
        <is>
          <t>Swapnil Trikane · IRIS1783</t>
        </is>
      </c>
      <c r="B183" s="66" t="inlineStr">
        <is>
          <t>IRIS1783</t>
        </is>
      </c>
    </row>
    <row r="184">
      <c r="A184" s="66" t="inlineStr">
        <is>
          <t>Farzad Wadia · IRIS2353</t>
        </is>
      </c>
      <c r="B184" s="66" t="inlineStr">
        <is>
          <t>IRIS2353</t>
        </is>
      </c>
    </row>
    <row r="185">
      <c r="A185" s="66" t="inlineStr">
        <is>
          <t>Shambo Mitra · IRIS2143</t>
        </is>
      </c>
      <c r="B185" s="66" t="inlineStr">
        <is>
          <t>IRIS2143</t>
        </is>
      </c>
    </row>
    <row r="186">
      <c r="A186" s="66" t="inlineStr">
        <is>
          <t>Alizah Noorani · IRIS2419</t>
        </is>
      </c>
      <c r="B186" s="66" t="inlineStr">
        <is>
          <t>IRIS2419</t>
        </is>
      </c>
    </row>
    <row r="187">
      <c r="A187" s="66" t="inlineStr">
        <is>
          <t>Biswajit Biswal · IRIS2233</t>
        </is>
      </c>
      <c r="B187" s="66" t="inlineStr">
        <is>
          <t>IRIS2233</t>
        </is>
      </c>
    </row>
    <row r="188">
      <c r="A188" s="66" t="inlineStr">
        <is>
          <t>Watan Kumar Meena · IRIS2493</t>
        </is>
      </c>
      <c r="B188" s="66" t="inlineStr">
        <is>
          <t>IRIS2493</t>
        </is>
      </c>
    </row>
    <row r="189">
      <c r="A189" s="66" t="inlineStr">
        <is>
          <t>Karthik Menon · IRIS2519</t>
        </is>
      </c>
      <c r="B189" s="66" t="inlineStr">
        <is>
          <t>IRIS2519</t>
        </is>
      </c>
    </row>
    <row r="190">
      <c r="A190" s="66" t="inlineStr">
        <is>
          <t>Ritik Wadje · IRIS2491</t>
        </is>
      </c>
      <c r="B190" s="66" t="inlineStr">
        <is>
          <t>IRIS2491</t>
        </is>
      </c>
    </row>
    <row r="191">
      <c r="A191" s="66" t="inlineStr">
        <is>
          <t>Prashant Sharad Jadhav · IRIS2553</t>
        </is>
      </c>
      <c r="B191" s="66" t="inlineStr">
        <is>
          <t>IRIS2553</t>
        </is>
      </c>
    </row>
    <row r="192">
      <c r="A192" s="66" t="inlineStr">
        <is>
          <t>Anand Chiluka · IRIS2412</t>
        </is>
      </c>
      <c r="B192" s="66" t="inlineStr">
        <is>
          <t>IRIS2412</t>
        </is>
      </c>
    </row>
    <row r="193">
      <c r="A193" s="66" t="inlineStr">
        <is>
          <t>Mausam Thakkar · IRIS2554</t>
        </is>
      </c>
      <c r="B193" s="66" t="inlineStr">
        <is>
          <t>IRIS2554</t>
        </is>
      </c>
    </row>
    <row r="194">
      <c r="A194" s="66" t="inlineStr">
        <is>
          <t>Adithya Nair · IRIS2546</t>
        </is>
      </c>
      <c r="B194" s="66" t="inlineStr">
        <is>
          <t>IRIS2546</t>
        </is>
      </c>
    </row>
    <row r="195">
      <c r="A195" s="66" t="inlineStr">
        <is>
          <t>Rohit Bansal · IRIS1734</t>
        </is>
      </c>
      <c r="B195" s="66" t="inlineStr">
        <is>
          <t>IRIS1734</t>
        </is>
      </c>
    </row>
    <row r="196">
      <c r="A196" s="66" t="inlineStr">
        <is>
          <t>Aniket Das · IRIS2351</t>
        </is>
      </c>
      <c r="B196" s="66" t="inlineStr">
        <is>
          <t>IRIS2351</t>
        </is>
      </c>
    </row>
    <row r="197">
      <c r="A197" s="66" t="inlineStr">
        <is>
          <t>Mayur Narvekar · IRIS0118</t>
        </is>
      </c>
      <c r="B197" s="66" t="inlineStr">
        <is>
          <t>IRIS0118</t>
        </is>
      </c>
    </row>
    <row r="198">
      <c r="A198" s="66" t="inlineStr">
        <is>
          <t>Andrea Messiga · IRISC345</t>
        </is>
      </c>
      <c r="B198" s="66" t="inlineStr">
        <is>
          <t>IRISC345</t>
        </is>
      </c>
    </row>
    <row r="199">
      <c r="A199" s="66" t="inlineStr">
        <is>
          <t>Vineet Kandoi · IRIS0919</t>
        </is>
      </c>
      <c r="B199" s="66" t="inlineStr">
        <is>
          <t>IRIS0919</t>
        </is>
      </c>
    </row>
    <row r="200">
      <c r="A200" s="66" t="inlineStr">
        <is>
          <t>Nishant Gupta · IRIS1918</t>
        </is>
      </c>
      <c r="B200" s="66" t="inlineStr">
        <is>
          <t>IRIS1918</t>
        </is>
      </c>
    </row>
    <row r="201">
      <c r="A201" s="66" t="inlineStr">
        <is>
          <t>Winny Nair · IRIS1508</t>
        </is>
      </c>
      <c r="B201" s="66" t="inlineStr">
        <is>
          <t>IRIS1508</t>
        </is>
      </c>
    </row>
    <row r="202">
      <c r="A202" s="66" t="inlineStr">
        <is>
          <t>Shreya Singh · IRIS2214</t>
        </is>
      </c>
      <c r="B202" s="66" t="inlineStr">
        <is>
          <t>IRIS2214</t>
        </is>
      </c>
    </row>
    <row r="203">
      <c r="A203" s="66" t="inlineStr">
        <is>
          <t>Anita Chavan · IRIS1724</t>
        </is>
      </c>
      <c r="B203" s="66" t="inlineStr">
        <is>
          <t>IRIS1724</t>
        </is>
      </c>
    </row>
    <row r="204">
      <c r="A204" s="66" t="inlineStr">
        <is>
          <t>Bhushan Kashid · IRIS2217</t>
        </is>
      </c>
      <c r="B204" s="66" t="inlineStr">
        <is>
          <t>IRIS2217</t>
        </is>
      </c>
    </row>
    <row r="205">
      <c r="A205" s="66" t="inlineStr">
        <is>
          <t>Gaurangee Gaurav Tawde · IRIS1557</t>
        </is>
      </c>
      <c r="B205" s="66" t="inlineStr">
        <is>
          <t>IRIS1557</t>
        </is>
      </c>
    </row>
    <row r="206">
      <c r="A206" s="66" t="inlineStr">
        <is>
          <t>Riddhi Narkar · IRIS2062</t>
        </is>
      </c>
      <c r="B206" s="66" t="inlineStr">
        <is>
          <t>IRIS2062</t>
        </is>
      </c>
    </row>
    <row r="207">
      <c r="A207" s="66" t="inlineStr">
        <is>
          <t>Lalit Choudhary · IRIS2547</t>
        </is>
      </c>
      <c r="B207" s="66" t="inlineStr">
        <is>
          <t>IRIS2547</t>
        </is>
      </c>
    </row>
    <row r="208">
      <c r="A208" s="66" t="inlineStr">
        <is>
          <t>Radhika Karnani · IRIS2561</t>
        </is>
      </c>
      <c r="B208" s="66" t="inlineStr">
        <is>
          <t>IRIS2561</t>
        </is>
      </c>
    </row>
    <row r="209">
      <c r="A209" s="66" t="inlineStr">
        <is>
          <t>Sudhakar Sawant · IRIS0006</t>
        </is>
      </c>
      <c r="B209" s="66" t="inlineStr">
        <is>
          <t>IRIS0006</t>
        </is>
      </c>
    </row>
    <row r="210">
      <c r="A210" s="66" t="inlineStr">
        <is>
          <t>Sujit Acharya · IRIS1326</t>
        </is>
      </c>
      <c r="B210" s="66" t="inlineStr">
        <is>
          <t>IRIS1326</t>
        </is>
      </c>
    </row>
    <row r="211">
      <c r="A211" s="66" t="inlineStr">
        <is>
          <t>Ashish Pawar · IRIS2431</t>
        </is>
      </c>
      <c r="B211" s="66" t="inlineStr">
        <is>
          <t>IRIS2431</t>
        </is>
      </c>
    </row>
    <row r="212">
      <c r="A212" s="66" t="inlineStr">
        <is>
          <t>Mangesh Kosty · IRIS0020</t>
        </is>
      </c>
      <c r="B212" s="66" t="inlineStr">
        <is>
          <t>IRIS0020</t>
        </is>
      </c>
    </row>
    <row r="213">
      <c r="A213" s="66" t="inlineStr">
        <is>
          <t>Rajesh Khurambe · IRIS0021</t>
        </is>
      </c>
      <c r="B213" s="66" t="inlineStr">
        <is>
          <t>IRIS0021</t>
        </is>
      </c>
    </row>
    <row r="214">
      <c r="A214" s="66" t="inlineStr">
        <is>
          <t>Sunil Pawar · IRIS1008</t>
        </is>
      </c>
      <c r="B214" s="66" t="inlineStr">
        <is>
          <t>IRIS1008</t>
        </is>
      </c>
    </row>
    <row r="215">
      <c r="A215" s="66" t="inlineStr">
        <is>
          <t>Ganesh Prabhakar Amrutsagar · IRISC291</t>
        </is>
      </c>
      <c r="B215" s="66" t="inlineStr">
        <is>
          <t>IRISC291</t>
        </is>
      </c>
    </row>
    <row r="216">
      <c r="A216" s="66" t="inlineStr">
        <is>
          <t>Shailesh Gupta · IRIS0012</t>
        </is>
      </c>
      <c r="B216" s="66" t="inlineStr">
        <is>
          <t>IRIS0012</t>
        </is>
      </c>
    </row>
    <row r="217">
      <c r="A217" s="66" t="inlineStr">
        <is>
          <t>Hemant Karale · IRIS1224</t>
        </is>
      </c>
      <c r="B217" s="66" t="inlineStr">
        <is>
          <t>IRIS1224</t>
        </is>
      </c>
    </row>
    <row r="218">
      <c r="A218" s="66" t="inlineStr">
        <is>
          <t>Jitendra Kumar · IRIS0810</t>
        </is>
      </c>
      <c r="B218" s="66" t="inlineStr">
        <is>
          <t>IRIS0810</t>
        </is>
      </c>
    </row>
    <row r="219">
      <c r="A219" s="66" t="inlineStr">
        <is>
          <t>Jignasha Sawla · IRIS1809</t>
        </is>
      </c>
      <c r="B219" s="66" t="inlineStr">
        <is>
          <t>IRIS1809</t>
        </is>
      </c>
    </row>
    <row r="220">
      <c r="A220" s="66" t="inlineStr">
        <is>
          <t>Prasad Bhoite · IRIS1858</t>
        </is>
      </c>
      <c r="B220" s="66" t="inlineStr">
        <is>
          <t>IRIS1858</t>
        </is>
      </c>
    </row>
    <row r="221">
      <c r="A221" s="66" t="inlineStr">
        <is>
          <t>Akshata Sabale · IRIS2052</t>
        </is>
      </c>
      <c r="B221" s="66" t="inlineStr">
        <is>
          <t>IRIS2052</t>
        </is>
      </c>
    </row>
    <row r="222">
      <c r="A222" s="66" t="inlineStr">
        <is>
          <t>H Marenna · IRIS1922</t>
        </is>
      </c>
      <c r="B222" s="66" t="inlineStr">
        <is>
          <t>IRIS1922</t>
        </is>
      </c>
    </row>
    <row r="223">
      <c r="A223" s="66" t="inlineStr">
        <is>
          <t>Jay Gudhka · IRIS2530</t>
        </is>
      </c>
      <c r="B223" s="66" t="inlineStr">
        <is>
          <t>IRIS2530</t>
        </is>
      </c>
    </row>
    <row r="224">
      <c r="A224" s="66" t="inlineStr">
        <is>
          <t>Pratik Ekhande · IRIS2260</t>
        </is>
      </c>
      <c r="B224" s="66" t="inlineStr">
        <is>
          <t>IRIS2260</t>
        </is>
      </c>
    </row>
    <row r="225">
      <c r="A225" s="66" t="inlineStr">
        <is>
          <t>Swapnil Shirke · IRIS2038</t>
        </is>
      </c>
      <c r="B225" s="66" t="inlineStr">
        <is>
          <t>IRIS2038</t>
        </is>
      </c>
    </row>
    <row r="226">
      <c r="A226" s="66" t="inlineStr">
        <is>
          <t>Abhay Pandey · IRIS2426</t>
        </is>
      </c>
      <c r="B226" s="66" t="inlineStr">
        <is>
          <t>IRIS2426</t>
        </is>
      </c>
    </row>
    <row r="227">
      <c r="A227" s="66" t="inlineStr">
        <is>
          <t>Sumeet Laxman Kurdia · IRIS2427</t>
        </is>
      </c>
      <c r="B227" s="66" t="inlineStr">
        <is>
          <t>IRIS2427</t>
        </is>
      </c>
    </row>
    <row r="228">
      <c r="A228" s="66" t="inlineStr">
        <is>
          <t>Atharv Sameer Shevade · IRIS2538</t>
        </is>
      </c>
      <c r="B228" s="66" t="inlineStr">
        <is>
          <t>IRIS2538</t>
        </is>
      </c>
    </row>
    <row r="229">
      <c r="A229" s="66" t="inlineStr">
        <is>
          <t>Vinayak Dadasaheb Suryawanshi · IRIS2539</t>
        </is>
      </c>
      <c r="B229" s="66" t="inlineStr">
        <is>
          <t>IRIS2539</t>
        </is>
      </c>
    </row>
    <row r="230">
      <c r="A230" s="66" t="inlineStr">
        <is>
          <t>Tushar Kadu Nimbolkar · IRIS2259</t>
        </is>
      </c>
      <c r="B230" s="66" t="inlineStr">
        <is>
          <t>IRIS2259</t>
        </is>
      </c>
    </row>
    <row r="231">
      <c r="A231" s="66" t="inlineStr">
        <is>
          <t>Vaibhav Govind Gahat · IRIS2258</t>
        </is>
      </c>
      <c r="B231" s="66" t="inlineStr">
        <is>
          <t>IRIS2258</t>
        </is>
      </c>
    </row>
    <row r="232">
      <c r="A232" s="66" t="inlineStr">
        <is>
          <t>Varsha Patil · IRIS2018</t>
        </is>
      </c>
      <c r="B232" s="66" t="inlineStr">
        <is>
          <t>IRIS2018</t>
        </is>
      </c>
    </row>
    <row r="233">
      <c r="A233" s="66" t="inlineStr">
        <is>
          <t>Ravi Ranjan · IRIS2104</t>
        </is>
      </c>
      <c r="B233" s="66" t="inlineStr">
        <is>
          <t>IRIS2104</t>
        </is>
      </c>
    </row>
    <row r="234">
      <c r="A234" s="66" t="inlineStr">
        <is>
          <t>Dnyaneshwar Daund · IRIS0971</t>
        </is>
      </c>
      <c r="B234" s="66" t="inlineStr">
        <is>
          <t>IRIS0971</t>
        </is>
      </c>
    </row>
    <row r="235">
      <c r="A235" s="66" t="inlineStr">
        <is>
          <t>Phuzel Siddiqui · IRIS2125</t>
        </is>
      </c>
      <c r="B235" s="66" t="inlineStr">
        <is>
          <t>IRIS2125</t>
        </is>
      </c>
    </row>
    <row r="236">
      <c r="A236" s="66" t="inlineStr">
        <is>
          <t>Shreekanth Samala · IRIS2552</t>
        </is>
      </c>
      <c r="B236" s="66" t="inlineStr">
        <is>
          <t>IRIS2552</t>
        </is>
      </c>
    </row>
    <row r="237">
      <c r="A237" s="66" t="inlineStr">
        <is>
          <t>Vishal Pingle · IRIS0417</t>
        </is>
      </c>
      <c r="B237" s="66" t="inlineStr">
        <is>
          <t>IRIS0417</t>
        </is>
      </c>
    </row>
    <row r="238">
      <c r="A238" s="66" t="inlineStr">
        <is>
          <t>Nilam Anandrao Kadam · IRIS2142</t>
        </is>
      </c>
      <c r="B238" s="66" t="inlineStr">
        <is>
          <t>IRIS2142</t>
        </is>
      </c>
    </row>
    <row r="239">
      <c r="A239" s="66" t="inlineStr">
        <is>
          <t>Silky Agarwal · IRIS2067</t>
        </is>
      </c>
      <c r="B239" s="66" t="inlineStr">
        <is>
          <t>IRIS2067</t>
        </is>
      </c>
    </row>
    <row r="240">
      <c r="A240" s="66" t="inlineStr">
        <is>
          <t>Vidyasagar Reddy · IRIS2466</t>
        </is>
      </c>
      <c r="B240" s="66" t="inlineStr">
        <is>
          <t>IRIS2466</t>
        </is>
      </c>
    </row>
    <row r="241">
      <c r="A241" s="66" t="inlineStr">
        <is>
          <t>Rohit Patil · IRIS2505</t>
        </is>
      </c>
      <c r="B241" s="66" t="inlineStr">
        <is>
          <t>IRIS2505</t>
        </is>
      </c>
    </row>
    <row r="242">
      <c r="A242" s="66" t="inlineStr">
        <is>
          <t>Yuvraj Kharchane · IRIS1158</t>
        </is>
      </c>
      <c r="B242" s="66" t="inlineStr">
        <is>
          <t>IRIS1158</t>
        </is>
      </c>
    </row>
    <row r="243">
      <c r="A243" s="66" t="inlineStr">
        <is>
          <t>Anand Shinde · IRIS1178</t>
        </is>
      </c>
      <c r="B243" s="66" t="inlineStr">
        <is>
          <t>IRIS1178</t>
        </is>
      </c>
    </row>
    <row r="244">
      <c r="A244" s="66" t="inlineStr">
        <is>
          <t>Kailash Sahu · IRIS1796</t>
        </is>
      </c>
      <c r="B244" s="66" t="inlineStr">
        <is>
          <t>IRIS1796</t>
        </is>
      </c>
    </row>
    <row r="245">
      <c r="A245" s="66" t="inlineStr">
        <is>
          <t>Anishaa Mahesh Kukreja · IRIS2236</t>
        </is>
      </c>
      <c r="B245" s="66" t="inlineStr">
        <is>
          <t>IRIS2236</t>
        </is>
      </c>
    </row>
    <row r="246">
      <c r="A246" s="66" t="inlineStr">
        <is>
          <t>Neetu Rani Paul · IRIS2136</t>
        </is>
      </c>
      <c r="B246" s="66" t="inlineStr">
        <is>
          <t>IRIS2136</t>
        </is>
      </c>
    </row>
    <row r="247">
      <c r="A247" s="66" t="inlineStr">
        <is>
          <t>Shivani Mishra · IRIS2066</t>
        </is>
      </c>
      <c r="B247" s="66" t="inlineStr">
        <is>
          <t>IRIS2066</t>
        </is>
      </c>
    </row>
    <row r="248">
      <c r="A248" s="66" t="inlineStr">
        <is>
          <t>Srijith Menon · IRIS2435</t>
        </is>
      </c>
      <c r="B248" s="66" t="inlineStr">
        <is>
          <t>IRIS2435</t>
        </is>
      </c>
    </row>
    <row r="249">
      <c r="A249" s="66" t="inlineStr">
        <is>
          <t>Anand Usakoyal · IRIS1343</t>
        </is>
      </c>
      <c r="B249" s="66" t="inlineStr">
        <is>
          <t>IRIS1343</t>
        </is>
      </c>
    </row>
    <row r="250">
      <c r="A250" s="66" t="inlineStr">
        <is>
          <t>Aroosa Ghole · IRIS1947</t>
        </is>
      </c>
      <c r="B250" s="66" t="inlineStr">
        <is>
          <t>IRIS1947</t>
        </is>
      </c>
    </row>
    <row r="251">
      <c r="A251" s="66" t="inlineStr">
        <is>
          <t>Mohin Patel · IRIS2536</t>
        </is>
      </c>
      <c r="B251" s="66" t="inlineStr">
        <is>
          <t>IRIS2536</t>
        </is>
      </c>
    </row>
    <row r="252">
      <c r="A252" s="66" t="inlineStr">
        <is>
          <t>Nidhi Kulkarni · IRIS2555</t>
        </is>
      </c>
      <c r="B252" s="66" t="inlineStr">
        <is>
          <t>IRIS2555</t>
        </is>
      </c>
    </row>
    <row r="253">
      <c r="A253" s="66" t="inlineStr">
        <is>
          <t>Vivek Kumar · IRIS2310</t>
        </is>
      </c>
      <c r="B253" s="66" t="inlineStr">
        <is>
          <t>IRIS2310</t>
        </is>
      </c>
    </row>
    <row r="254">
      <c r="A254" s="66" t="inlineStr">
        <is>
          <t>Hemand Thayil · IRIS2527</t>
        </is>
      </c>
      <c r="B254" s="66" t="inlineStr">
        <is>
          <t>IRIS2527</t>
        </is>
      </c>
    </row>
    <row r="255">
      <c r="A255" s="66" t="inlineStr">
        <is>
          <t>Reena Gotal · IRIS0636</t>
        </is>
      </c>
      <c r="B255" s="66" t="inlineStr">
        <is>
          <t>IRIS0636</t>
        </is>
      </c>
    </row>
    <row r="256">
      <c r="A256" s="66" t="inlineStr">
        <is>
          <t>Atharv Ravindra Bokade · IRIS2271</t>
        </is>
      </c>
      <c r="B256" s="66" t="inlineStr">
        <is>
          <t>IRIS2271</t>
        </is>
      </c>
    </row>
    <row r="257">
      <c r="A257" s="66" t="inlineStr">
        <is>
          <t>Rohan Kailas Aher · IRIS2479</t>
        </is>
      </c>
      <c r="B257" s="66" t="inlineStr">
        <is>
          <t>IRIS2479</t>
        </is>
      </c>
    </row>
    <row r="258">
      <c r="A258" s="66" t="inlineStr">
        <is>
          <t>Shubham Kamble · IRIS2437</t>
        </is>
      </c>
      <c r="B258" s="66" t="inlineStr">
        <is>
          <t>IRIS2437</t>
        </is>
      </c>
    </row>
    <row r="259">
      <c r="A259" s="66" t="inlineStr">
        <is>
          <t>Tulasiram Chand · IRIS2522</t>
        </is>
      </c>
      <c r="B259" s="66" t="inlineStr">
        <is>
          <t>IRIS2522</t>
        </is>
      </c>
    </row>
    <row r="260">
      <c r="A260" s="66" t="inlineStr">
        <is>
          <t>Arup Ganguly · IRIS0242</t>
        </is>
      </c>
      <c r="B260" s="66" t="inlineStr">
        <is>
          <t>IRIS0242</t>
        </is>
      </c>
    </row>
    <row r="261">
      <c r="A261" s="66" t="inlineStr">
        <is>
          <t>Amit Jaidka · IRIS1687</t>
        </is>
      </c>
      <c r="B261" s="66" t="inlineStr">
        <is>
          <t>IRIS1687</t>
        </is>
      </c>
    </row>
    <row r="262">
      <c r="A262" s="66" t="inlineStr">
        <is>
          <t>Shreya Jolly · IRIS2070</t>
        </is>
      </c>
      <c r="B262" s="66" t="inlineStr">
        <is>
          <t>IRIS2070</t>
        </is>
      </c>
    </row>
    <row r="263">
      <c r="A263" s="66" t="inlineStr">
        <is>
          <t>Deepali Barai · IRIS2540</t>
        </is>
      </c>
      <c r="B263" s="66" t="inlineStr">
        <is>
          <t>IRIS2540</t>
        </is>
      </c>
    </row>
    <row r="264">
      <c r="A264" s="66" t="inlineStr">
        <is>
          <t>Shreya Sharma · IRIS2481</t>
        </is>
      </c>
      <c r="B264" s="66" t="inlineStr">
        <is>
          <t>IRIS2481</t>
        </is>
      </c>
    </row>
    <row r="265">
      <c r="A265" s="66" t="inlineStr">
        <is>
          <t>Anushka Chaturvedi · INTN0304</t>
        </is>
      </c>
      <c r="B265" s="66" t="inlineStr">
        <is>
          <t>INTN0304</t>
        </is>
      </c>
    </row>
    <row r="266">
      <c r="A266" s="66" t="inlineStr">
        <is>
          <t>Nehal Bohra · INTN0302</t>
        </is>
      </c>
      <c r="B266" s="66" t="inlineStr">
        <is>
          <t>INTN0302</t>
        </is>
      </c>
    </row>
    <row r="267">
      <c r="A267" s="66" t="inlineStr">
        <is>
          <t>Gopal Krishna Sahu · IRIS0007</t>
        </is>
      </c>
      <c r="B267" s="66" t="inlineStr">
        <is>
          <t>IRIS0007</t>
        </is>
      </c>
    </row>
    <row r="268">
      <c r="A268" s="66" t="inlineStr">
        <is>
          <t>Virendra Borkar · IRIS0015</t>
        </is>
      </c>
      <c r="B268" s="66" t="inlineStr">
        <is>
          <t>IRIS0015</t>
        </is>
      </c>
    </row>
    <row r="269">
      <c r="A269" s="66" t="inlineStr">
        <is>
          <t>Akash Dubey · IRIS1743</t>
        </is>
      </c>
      <c r="B269" s="66" t="inlineStr">
        <is>
          <t>IRIS1743</t>
        </is>
      </c>
    </row>
    <row r="270">
      <c r="A270" s="66" t="inlineStr">
        <is>
          <t>John Mariakulandai · IRIS1710</t>
        </is>
      </c>
      <c r="B270" s="66" t="inlineStr">
        <is>
          <t>IRIS1710</t>
        </is>
      </c>
    </row>
    <row r="271">
      <c r="A271" s="66" t="inlineStr">
        <is>
          <t>Neelam Kadam · IRIS0091</t>
        </is>
      </c>
      <c r="B271" s="66" t="inlineStr">
        <is>
          <t>IRIS0091</t>
        </is>
      </c>
    </row>
    <row r="272">
      <c r="A272" s="66" t="inlineStr">
        <is>
          <t>Nishikant Mhatre · IRIS0065</t>
        </is>
      </c>
      <c r="B272" s="66" t="inlineStr">
        <is>
          <t>IRIS0065</t>
        </is>
      </c>
    </row>
    <row r="273">
      <c r="A273" s="66" t="inlineStr">
        <is>
          <t>Palanikumar Mooppanar · IRIS0292</t>
        </is>
      </c>
      <c r="B273" s="66" t="inlineStr">
        <is>
          <t>IRIS0292</t>
        </is>
      </c>
    </row>
    <row r="274">
      <c r="A274" s="66" t="inlineStr">
        <is>
          <t>Prashant Shelar · IRIS0009</t>
        </is>
      </c>
      <c r="B274" s="66" t="inlineStr">
        <is>
          <t>IRIS0009</t>
        </is>
      </c>
    </row>
    <row r="275">
      <c r="A275" s="66" t="inlineStr">
        <is>
          <t>Swapnil Katrat · IRIS0030</t>
        </is>
      </c>
      <c r="B275" s="66" t="inlineStr">
        <is>
          <t>IRIS0030</t>
        </is>
      </c>
    </row>
    <row r="276">
      <c r="A276" s="66" t="inlineStr">
        <is>
          <t>Abhilash Menon · IRIS2523</t>
        </is>
      </c>
      <c r="B276" s="66" t="inlineStr">
        <is>
          <t>IRIS2523</t>
        </is>
      </c>
    </row>
    <row r="277">
      <c r="A277" s="66" t="inlineStr">
        <is>
          <t>Barsha Gloria Gomes · IRIS2200</t>
        </is>
      </c>
      <c r="B277" s="66" t="inlineStr">
        <is>
          <t>IRIS2200</t>
        </is>
      </c>
    </row>
    <row r="278">
      <c r="A278" s="66" t="inlineStr">
        <is>
          <t>Abhishek Sharma · IRIS2307</t>
        </is>
      </c>
      <c r="B278" s="66" t="inlineStr">
        <is>
          <t>IRIS2307</t>
        </is>
      </c>
    </row>
    <row r="279">
      <c r="A279" s="66" t="inlineStr">
        <is>
          <t>Esther Kanagaselvam D · IRIS2190</t>
        </is>
      </c>
      <c r="B279" s="66" t="inlineStr">
        <is>
          <t>IRIS2190</t>
        </is>
      </c>
    </row>
    <row r="280">
      <c r="A280" s="66" t="inlineStr">
        <is>
          <t>Shashwat Dikshit · IRIS2550</t>
        </is>
      </c>
      <c r="B280" s="66" t="inlineStr">
        <is>
          <t>IRIS2550</t>
        </is>
      </c>
    </row>
    <row r="281">
      <c r="A281" s="66" t="inlineStr">
        <is>
          <t>Rajesh Nair · IRISC312</t>
        </is>
      </c>
      <c r="B281" s="66" t="inlineStr">
        <is>
          <t>IRISC312</t>
        </is>
      </c>
    </row>
    <row r="282">
      <c r="A282" s="66" t="inlineStr">
        <is>
          <t>Pradip Dey · IRISC223</t>
        </is>
      </c>
      <c r="B282" s="66" t="inlineStr">
        <is>
          <t>IRISC223</t>
        </is>
      </c>
    </row>
    <row r="283">
      <c r="A283" s="66" t="inlineStr">
        <is>
          <t>Ajay Singh Chauhan · IRIS2428</t>
        </is>
      </c>
      <c r="B283" s="66" t="inlineStr">
        <is>
          <t>IRIS2428</t>
        </is>
      </c>
    </row>
    <row r="284">
      <c r="A284" s="66" t="inlineStr">
        <is>
          <t>Sharanagouda Patil · IRIS1690</t>
        </is>
      </c>
      <c r="B284" s="66" t="inlineStr">
        <is>
          <t>IRIS1690</t>
        </is>
      </c>
    </row>
    <row r="285">
      <c r="A285" s="66" t="inlineStr">
        <is>
          <t>Alwina Shaikh · IRIS0103</t>
        </is>
      </c>
      <c r="B285" s="66" t="inlineStr">
        <is>
          <t>IRIS0103</t>
        </is>
      </c>
    </row>
    <row r="286">
      <c r="A286" s="66" t="inlineStr">
        <is>
          <t>Shritesh Aher · IRIS2537</t>
        </is>
      </c>
      <c r="B286" s="66" t="inlineStr">
        <is>
          <t>IRIS2537</t>
        </is>
      </c>
    </row>
    <row r="287">
      <c r="A287" s="66" t="inlineStr">
        <is>
          <t>Mayuresh Raghunath Mahale · IRIS2441</t>
        </is>
      </c>
      <c r="B287" s="66" t="inlineStr">
        <is>
          <t>IRIS2441</t>
        </is>
      </c>
    </row>
    <row r="288">
      <c r="A288" s="66" t="inlineStr">
        <is>
          <t>Himanshu Pawar · IRIS1476</t>
        </is>
      </c>
      <c r="B288" s="66" t="inlineStr">
        <is>
          <t>IRIS1476</t>
        </is>
      </c>
    </row>
    <row r="289">
      <c r="A289" s="66" t="inlineStr">
        <is>
          <t>Manish Chouhan · IRIS1627</t>
        </is>
      </c>
      <c r="B289" s="66" t="inlineStr">
        <is>
          <t>IRIS1627</t>
        </is>
      </c>
    </row>
    <row r="290">
      <c r="A290" s="66" t="inlineStr">
        <is>
          <t>Hemalatha Visamsetti · IRIS2073</t>
        </is>
      </c>
      <c r="B290" s="66" t="inlineStr">
        <is>
          <t>IRIS2073</t>
        </is>
      </c>
    </row>
    <row r="291">
      <c r="A291" s="66" t="inlineStr">
        <is>
          <t>Shubhangi Vaidya · IRIS2026</t>
        </is>
      </c>
      <c r="B291" s="66" t="inlineStr">
        <is>
          <t>IRIS2026</t>
        </is>
      </c>
    </row>
    <row r="292">
      <c r="A292" s="66" t="inlineStr">
        <is>
          <t>Paresh Patil · IRIS1550</t>
        </is>
      </c>
      <c r="B292" s="66" t="inlineStr">
        <is>
          <t>IRIS1550</t>
        </is>
      </c>
    </row>
    <row r="293">
      <c r="A293" s="66" t="inlineStr">
        <is>
          <t>Devkumar Nishad · IRIS2185</t>
        </is>
      </c>
      <c r="B293" s="66" t="inlineStr">
        <is>
          <t>IRIS2185</t>
        </is>
      </c>
    </row>
    <row r="294">
      <c r="A294" s="66" t="inlineStr">
        <is>
          <t>Rajeev Gupta · IRIS2525</t>
        </is>
      </c>
      <c r="B294" s="66" t="inlineStr">
        <is>
          <t>IRIS2525</t>
        </is>
      </c>
    </row>
    <row r="295">
      <c r="A295" s="66" t="inlineStr">
        <is>
          <t>Rajneesh Patel · IRIS1470</t>
        </is>
      </c>
      <c r="B295" s="66" t="inlineStr">
        <is>
          <t>IRIS1470</t>
        </is>
      </c>
    </row>
    <row r="296">
      <c r="A296" s="66" t="inlineStr">
        <is>
          <t>Subham Chakrabertty · IRIS2429</t>
        </is>
      </c>
      <c r="B296" s="66" t="inlineStr">
        <is>
          <t>IRIS2429</t>
        </is>
      </c>
    </row>
    <row r="297">
      <c r="A297" s="66" t="inlineStr">
        <is>
          <t>Prajwal Chitode · IRIS2256</t>
        </is>
      </c>
      <c r="B297" s="66" t="inlineStr">
        <is>
          <t>IRIS2256</t>
        </is>
      </c>
    </row>
    <row r="298">
      <c r="A298" s="66" t="inlineStr">
        <is>
          <t>Anurag Gupta · IRIS2451</t>
        </is>
      </c>
      <c r="B298" s="66" t="inlineStr">
        <is>
          <t>IRIS2451</t>
        </is>
      </c>
    </row>
    <row r="299">
      <c r="A299" s="66" t="inlineStr">
        <is>
          <t>Shubham Nimse · IRIS2314</t>
        </is>
      </c>
      <c r="B299" s="66" t="inlineStr">
        <is>
          <t>IRIS2314</t>
        </is>
      </c>
    </row>
    <row r="300">
      <c r="A300" s="66" t="inlineStr">
        <is>
          <t>Pradnya Shindhe · INTN0289</t>
        </is>
      </c>
      <c r="B300" s="66" t="inlineStr">
        <is>
          <t>INTN0289</t>
        </is>
      </c>
    </row>
    <row r="301">
      <c r="A301" s="66" t="inlineStr">
        <is>
          <t>Brij Kishor Singh · IRIS0211</t>
        </is>
      </c>
      <c r="B301" s="66" t="inlineStr">
        <is>
          <t>IRIS0211</t>
        </is>
      </c>
    </row>
    <row r="302">
      <c r="A302" s="66" t="inlineStr">
        <is>
          <t>Anup Salve · IRIS2019</t>
        </is>
      </c>
      <c r="B302" s="66" t="inlineStr">
        <is>
          <t>IRIS2019</t>
        </is>
      </c>
    </row>
    <row r="303">
      <c r="A303" s="66" t="inlineStr">
        <is>
          <t>Ayush Saurkar · IRIS2508</t>
        </is>
      </c>
      <c r="B303" s="66" t="inlineStr">
        <is>
          <t>IRIS2508</t>
        </is>
      </c>
    </row>
    <row r="304">
      <c r="A304" s="66" t="inlineStr">
        <is>
          <t>Chetna Vijay Nile · IRIS2524</t>
        </is>
      </c>
      <c r="B304" s="66" t="inlineStr">
        <is>
          <t>IRIS2524</t>
        </is>
      </c>
    </row>
    <row r="305">
      <c r="A305" s="66" t="inlineStr">
        <is>
          <t>Sanskruti Varade · IRIS2562</t>
        </is>
      </c>
      <c r="B305" s="66" t="inlineStr">
        <is>
          <t>IRIS2562</t>
        </is>
      </c>
    </row>
    <row r="306">
      <c r="A306" s="66" t="inlineStr">
        <is>
          <t>Pradnya Mhatre · IRIS1860</t>
        </is>
      </c>
      <c r="B306" s="66" t="inlineStr">
        <is>
          <t>IRIS1860</t>
        </is>
      </c>
    </row>
    <row r="307">
      <c r="A307" s="66" t="inlineStr">
        <is>
          <t>Abhishek Patil · IRIS2532</t>
        </is>
      </c>
      <c r="B307" s="66" t="inlineStr">
        <is>
          <t>IRIS2532</t>
        </is>
      </c>
    </row>
    <row r="308">
      <c r="A308" s="66" t="inlineStr">
        <is>
          <t>Kunal Sanjay Prasad · IRIS2446</t>
        </is>
      </c>
      <c r="B308" s="66" t="inlineStr">
        <is>
          <t>IRIS2446</t>
        </is>
      </c>
    </row>
    <row r="309">
      <c r="A309" s="66" t="inlineStr">
        <is>
          <t>Pranay Usatkar · IRIS2438</t>
        </is>
      </c>
      <c r="B309" s="66" t="inlineStr">
        <is>
          <t>IRIS2438</t>
        </is>
      </c>
    </row>
    <row r="310">
      <c r="A310" s="66" t="inlineStr">
        <is>
          <t>Sarvesh Yadav · IRIS1653</t>
        </is>
      </c>
      <c r="B310" s="66" t="inlineStr">
        <is>
          <t>IRIS1653</t>
        </is>
      </c>
    </row>
    <row r="311">
      <c r="A311" s="66" t="inlineStr">
        <is>
          <t>Arun Kumar · IRIS1667</t>
        </is>
      </c>
      <c r="B311" s="66" t="inlineStr">
        <is>
          <t>IRIS1667</t>
        </is>
      </c>
    </row>
    <row r="312">
      <c r="A312" s="66" t="inlineStr">
        <is>
          <t>Hemant Trivedi · IRIS0217</t>
        </is>
      </c>
      <c r="B312" s="66" t="inlineStr">
        <is>
          <t>IRIS0217</t>
        </is>
      </c>
    </row>
    <row r="313">
      <c r="A313" s="66" t="inlineStr">
        <is>
          <t>Pragati Raskar · IRIS1150</t>
        </is>
      </c>
      <c r="B313" s="66" t="inlineStr">
        <is>
          <t>IRIS1150</t>
        </is>
      </c>
    </row>
    <row r="314">
      <c r="A314" s="66" t="inlineStr">
        <is>
          <t>Harshal Chaudhari · IRIS2186</t>
        </is>
      </c>
      <c r="B314" s="66" t="inlineStr">
        <is>
          <t>IRIS2186</t>
        </is>
      </c>
    </row>
    <row r="315">
      <c r="A315" s="66" t="inlineStr">
        <is>
          <t>Priyadarshini Naidu · IRIS1945</t>
        </is>
      </c>
      <c r="B315" s="66" t="inlineStr">
        <is>
          <t>IRIS1945</t>
        </is>
      </c>
    </row>
    <row r="316">
      <c r="A316" s="66" t="inlineStr">
        <is>
          <t>Ritesh Gadekar · IRIS2030</t>
        </is>
      </c>
      <c r="B316" s="66" t="inlineStr">
        <is>
          <t>IRIS2030</t>
        </is>
      </c>
    </row>
    <row r="317">
      <c r="A317" s="66" t="inlineStr">
        <is>
          <t>Vikash Gupta · IRIS2162</t>
        </is>
      </c>
      <c r="B317" s="66" t="inlineStr">
        <is>
          <t>IRIS2162</t>
        </is>
      </c>
    </row>
    <row r="318">
      <c r="A318" s="66" t="inlineStr">
        <is>
          <t>Mukesh Babulal Suthar · IRIS2299</t>
        </is>
      </c>
      <c r="B318" s="66" t="inlineStr">
        <is>
          <t>IRIS2299</t>
        </is>
      </c>
    </row>
    <row r="319">
      <c r="A319" s="66" t="inlineStr">
        <is>
          <t>Izharuddin Shaikh · IRIS1712</t>
        </is>
      </c>
      <c r="B319" s="66" t="inlineStr">
        <is>
          <t>IRIS1712</t>
        </is>
      </c>
    </row>
    <row r="320">
      <c r="A320" s="66" t="inlineStr">
        <is>
          <t>Kimaya Mundlye · IRIS2118</t>
        </is>
      </c>
      <c r="B320" s="66" t="inlineStr">
        <is>
          <t>IRIS2118</t>
        </is>
      </c>
    </row>
    <row r="321">
      <c r="A321" s="66" t="inlineStr">
        <is>
          <t>Arpit Pagaria · IRIS1817</t>
        </is>
      </c>
      <c r="B321" s="66" t="inlineStr">
        <is>
          <t>IRIS1817</t>
        </is>
      </c>
    </row>
    <row r="322">
      <c r="A322" s="66" t="inlineStr">
        <is>
          <t>Abhishek Kadam · IRIS2501</t>
        </is>
      </c>
      <c r="B322" s="66" t="inlineStr">
        <is>
          <t>IRIS2501</t>
        </is>
      </c>
    </row>
    <row r="323">
      <c r="A323" s="66" t="inlineStr">
        <is>
          <t>Govind Chidrawar · IRIS2074</t>
        </is>
      </c>
      <c r="B323" s="66" t="inlineStr">
        <is>
          <t>IRIS2074</t>
        </is>
      </c>
    </row>
    <row r="324">
      <c r="A324" s="66" t="inlineStr">
        <is>
          <t>Siddharth Dhone · IRIS2058</t>
        </is>
      </c>
      <c r="B324" s="66" t="inlineStr">
        <is>
          <t>IRIS2058</t>
        </is>
      </c>
    </row>
    <row r="325">
      <c r="A325" s="66" t="inlineStr">
        <is>
          <t>Shraddha Gawali · IRIS1833</t>
        </is>
      </c>
      <c r="B325" s="66" t="inlineStr">
        <is>
          <t>IRIS1833</t>
        </is>
      </c>
    </row>
    <row r="326">
      <c r="A326" s="66" t="inlineStr">
        <is>
          <t>Bhagyashree Bauskar · IRIS2046</t>
        </is>
      </c>
      <c r="B326" s="66" t="inlineStr">
        <is>
          <t>IRIS2046</t>
        </is>
      </c>
    </row>
    <row r="327">
      <c r="A327" s="66" t="inlineStr">
        <is>
          <t>Dipeeka Yewale · IRIS2047</t>
        </is>
      </c>
      <c r="B327" s="66" t="inlineStr">
        <is>
          <t>IRIS2047</t>
        </is>
      </c>
    </row>
    <row r="328">
      <c r="A328" s="66" t="inlineStr">
        <is>
          <t>Manohar Golbane · IRIS1931</t>
        </is>
      </c>
      <c r="B328" s="66" t="inlineStr">
        <is>
          <t>IRIS1931</t>
        </is>
      </c>
    </row>
    <row r="329">
      <c r="A329" s="66" t="inlineStr">
        <is>
          <t>Prajakta Mandhare · IRIS2203</t>
        </is>
      </c>
      <c r="B329" s="66" t="inlineStr">
        <is>
          <t>IRIS2203</t>
        </is>
      </c>
    </row>
    <row r="330">
      <c r="A330" s="66" t="inlineStr">
        <is>
          <t>Prasad Gavhane · IRIS2521</t>
        </is>
      </c>
      <c r="B330" s="66" t="inlineStr">
        <is>
          <t>IRIS2521</t>
        </is>
      </c>
    </row>
    <row r="331">
      <c r="A331" s="66" t="inlineStr">
        <is>
          <t>Yunus Patel · IRIS2127</t>
        </is>
      </c>
      <c r="B331" s="66" t="inlineStr">
        <is>
          <t>IRIS2127</t>
        </is>
      </c>
    </row>
    <row r="332">
      <c r="A332" s="66" t="inlineStr">
        <is>
          <t>Amruta Kadam · IRIS1474</t>
        </is>
      </c>
      <c r="B332" s="66" t="inlineStr">
        <is>
          <t>IRIS1474</t>
        </is>
      </c>
    </row>
    <row r="333">
      <c r="A333" s="66" t="inlineStr">
        <is>
          <t>Akhilesh Gore · IRIS2028</t>
        </is>
      </c>
      <c r="B333" s="66" t="inlineStr">
        <is>
          <t>IRIS2028</t>
        </is>
      </c>
    </row>
    <row r="334">
      <c r="A334" s="66" t="inlineStr">
        <is>
          <t>Nilesh Mohite · IRIS2089</t>
        </is>
      </c>
      <c r="B334" s="66" t="inlineStr">
        <is>
          <t>IRIS2089</t>
        </is>
      </c>
    </row>
    <row r="335">
      <c r="A335" s="66" t="inlineStr">
        <is>
          <t>Sadhna Sahu · IRIS2433</t>
        </is>
      </c>
      <c r="B335" s="66" t="inlineStr">
        <is>
          <t>IRIS2433</t>
        </is>
      </c>
    </row>
    <row r="336">
      <c r="A336" s="66" t="inlineStr">
        <is>
          <t>Sagar Soni · IRIS2476</t>
        </is>
      </c>
      <c r="B336" s="66" t="inlineStr">
        <is>
          <t>IRIS2476</t>
        </is>
      </c>
    </row>
    <row r="337">
      <c r="A337" s="66" t="inlineStr">
        <is>
          <t>Sonal Bagul · IRIS2068</t>
        </is>
      </c>
      <c r="B337" s="66" t="inlineStr">
        <is>
          <t>IRIS2068</t>
        </is>
      </c>
    </row>
    <row r="338">
      <c r="A338" s="66" t="inlineStr">
        <is>
          <t>Rushikesh Shrikhande · IRIS2442</t>
        </is>
      </c>
      <c r="B338" s="66" t="inlineStr">
        <is>
          <t>IRIS2442</t>
        </is>
      </c>
    </row>
    <row r="339">
      <c r="A339" s="66" t="inlineStr">
        <is>
          <t>Bhavana Thakare · IRIS1647</t>
        </is>
      </c>
      <c r="B339" s="66" t="inlineStr">
        <is>
          <t>IRIS1647</t>
        </is>
      </c>
    </row>
    <row r="340">
      <c r="A340" s="66" t="inlineStr">
        <is>
          <t>Swati Patil · IRIS2004</t>
        </is>
      </c>
      <c r="B340" s="66" t="inlineStr">
        <is>
          <t>IRIS2004</t>
        </is>
      </c>
    </row>
    <row r="341">
      <c r="A341" s="66" t="inlineStr">
        <is>
          <t>Jerigan Gracias · IRIS2017</t>
        </is>
      </c>
      <c r="B341" s="66" t="inlineStr">
        <is>
          <t>IRIS2017</t>
        </is>
      </c>
    </row>
    <row r="342">
      <c r="A342" s="66" t="inlineStr">
        <is>
          <t>Mahesh Dhokale · IRIS2453</t>
        </is>
      </c>
      <c r="B342" s="66" t="inlineStr">
        <is>
          <t>IRIS2453</t>
        </is>
      </c>
    </row>
    <row r="343">
      <c r="A343" s="66" t="inlineStr">
        <is>
          <t>Vijay Sakpal · IRIS1728</t>
        </is>
      </c>
      <c r="B343" s="66" t="inlineStr">
        <is>
          <t>IRIS1728</t>
        </is>
      </c>
    </row>
    <row r="344">
      <c r="A344" s="66" t="inlineStr">
        <is>
          <t>Jyoti Patil · IRIS1919</t>
        </is>
      </c>
      <c r="B344" s="66" t="inlineStr">
        <is>
          <t>IRIS1919</t>
        </is>
      </c>
    </row>
    <row r="345">
      <c r="A345" s="66" t="inlineStr">
        <is>
          <t>Aayushi Sharma · IRIS2363</t>
        </is>
      </c>
      <c r="B345" s="66" t="inlineStr">
        <is>
          <t>IRIS2363</t>
        </is>
      </c>
    </row>
    <row r="346">
      <c r="A346" s="66" t="inlineStr">
        <is>
          <t>Yash Raj · IRIS2529</t>
        </is>
      </c>
      <c r="B346" s="66" t="inlineStr">
        <is>
          <t>IRIS2529</t>
        </is>
      </c>
    </row>
    <row r="347">
      <c r="A347" s="66" t="inlineStr">
        <is>
          <t>Pushpendra Singh · IRIS2133</t>
        </is>
      </c>
      <c r="B347" s="66" t="inlineStr">
        <is>
          <t>IRIS2133</t>
        </is>
      </c>
    </row>
    <row r="348">
      <c r="A348" s="66" t="inlineStr">
        <is>
          <t>Rudransh Nemade · IRIS2257</t>
        </is>
      </c>
      <c r="B348" s="66" t="inlineStr">
        <is>
          <t>IRIS2257</t>
        </is>
      </c>
    </row>
    <row r="349">
      <c r="A349" s="66" t="inlineStr">
        <is>
          <t>Saikiran Rowlo · IRIS2183</t>
        </is>
      </c>
      <c r="B349" s="66" t="inlineStr">
        <is>
          <t>IRIS2183</t>
        </is>
      </c>
    </row>
    <row r="350">
      <c r="A350" s="66" t="inlineStr">
        <is>
          <t>Sandeep Mehta · IRIS1871</t>
        </is>
      </c>
      <c r="B350" s="66" t="inlineStr">
        <is>
          <t>IRIS1871</t>
        </is>
      </c>
    </row>
    <row r="351">
      <c r="A351" s="66" t="inlineStr">
        <is>
          <t>Sumit Jain · IRIS2560</t>
        </is>
      </c>
      <c r="B351" s="66" t="inlineStr">
        <is>
          <t>IRIS2560</t>
        </is>
      </c>
    </row>
    <row r="352">
      <c r="A352" s="66" t="inlineStr">
        <is>
          <t>Tarun Kumar Mittal · IRIS2497</t>
        </is>
      </c>
      <c r="B352" s="66" t="inlineStr">
        <is>
          <t>IRIS2497</t>
        </is>
      </c>
    </row>
    <row r="353">
      <c r="A353" s="66" t="inlineStr">
        <is>
          <t>Vikas Thakur · IRISC344</t>
        </is>
      </c>
      <c r="B353" s="66" t="inlineStr">
        <is>
          <t>IRISC344</t>
        </is>
      </c>
    </row>
    <row r="354">
      <c r="A354" s="66" t="inlineStr">
        <is>
          <t>Virendra Kumar Ray · IRIS1773</t>
        </is>
      </c>
      <c r="B354" s="66" t="inlineStr">
        <is>
          <t>IRIS1773</t>
        </is>
      </c>
    </row>
    <row r="355">
      <c r="A355" s="66" t="inlineStr">
        <is>
          <t>Davinder Pal Singh · IRIS0728</t>
        </is>
      </c>
      <c r="B355" s="66" t="inlineStr">
        <is>
          <t>IRIS0728</t>
        </is>
      </c>
    </row>
    <row r="356">
      <c r="A356" s="66" t="inlineStr">
        <is>
          <t>Sameer Joshi · IRIS2115</t>
        </is>
      </c>
      <c r="B356" s="66" t="inlineStr">
        <is>
          <t>IRIS2115</t>
        </is>
      </c>
    </row>
    <row r="357">
      <c r="A357" s="66" t="inlineStr">
        <is>
          <t>Sandeep Padhi · IRIS2040</t>
        </is>
      </c>
      <c r="B357" s="66" t="inlineStr">
        <is>
          <t>IRIS2040</t>
        </is>
      </c>
    </row>
    <row r="358">
      <c r="A358" s="66" t="inlineStr">
        <is>
          <t>Suraj Govind Walhekar · IRIS2227</t>
        </is>
      </c>
      <c r="B358" s="66" t="inlineStr">
        <is>
          <t>IRIS2227</t>
        </is>
      </c>
    </row>
    <row r="359">
      <c r="A359" s="66" t="inlineStr">
        <is>
          <t>Pallavi Suryavanshi · IRIS1654</t>
        </is>
      </c>
      <c r="B359" s="66" t="inlineStr">
        <is>
          <t>IRIS1654</t>
        </is>
      </c>
    </row>
    <row r="360">
      <c r="A360" s="66" t="inlineStr">
        <is>
          <t>Deepika Bartwal · IRIS2075</t>
        </is>
      </c>
      <c r="B360" s="66" t="inlineStr">
        <is>
          <t>IRIS2075</t>
        </is>
      </c>
    </row>
    <row r="361">
      <c r="A361" s="66" t="inlineStr">
        <is>
          <t>Sandip Potkule · IRIS2041</t>
        </is>
      </c>
      <c r="B361" s="66" t="inlineStr">
        <is>
          <t>IRIS2041</t>
        </is>
      </c>
    </row>
    <row r="362">
      <c r="A362" s="66" t="inlineStr">
        <is>
          <t>Ruturaj Kadam · IRIS1923</t>
        </is>
      </c>
      <c r="B362" s="66" t="inlineStr">
        <is>
          <t>IRIS1923</t>
        </is>
      </c>
    </row>
    <row r="363">
      <c r="A363" s="66" t="inlineStr">
        <is>
          <t>Chinmay Dambe · IRIS2452</t>
        </is>
      </c>
      <c r="B363" s="66" t="inlineStr">
        <is>
          <t>IRIS2452</t>
        </is>
      </c>
    </row>
    <row r="364">
      <c r="A364" s="66" t="inlineStr">
        <is>
          <t>Susan Peter · IRIS1827</t>
        </is>
      </c>
      <c r="B364" s="66" t="inlineStr">
        <is>
          <t>IRIS1827</t>
        </is>
      </c>
    </row>
    <row r="365">
      <c r="A365" s="66" t="inlineStr">
        <is>
          <t>Adnan Yakub Majgaonkar · IRIS2304</t>
        </is>
      </c>
      <c r="B365" s="66" t="inlineStr">
        <is>
          <t>IRIS2304</t>
        </is>
      </c>
    </row>
    <row r="366">
      <c r="A366" s="66" t="inlineStr">
        <is>
          <t>Yugal Kishore Singh · INTN0288</t>
        </is>
      </c>
      <c r="B366" s="66" t="inlineStr">
        <is>
          <t>INTN0288</t>
        </is>
      </c>
    </row>
    <row r="367">
      <c r="A367" s="66" t="inlineStr">
        <is>
          <t>Bhagyshree Khedkar · IRIS1984</t>
        </is>
      </c>
      <c r="B367" s="66" t="inlineStr">
        <is>
          <t>IRIS1984</t>
        </is>
      </c>
    </row>
    <row r="368">
      <c r="A368" s="66" t="inlineStr">
        <is>
          <t>Rahul Devarkonda · IRIS1975</t>
        </is>
      </c>
      <c r="B368" s="66" t="inlineStr">
        <is>
          <t>IRIS1975</t>
        </is>
      </c>
    </row>
    <row r="369">
      <c r="A369" s="66" t="inlineStr">
        <is>
          <t>Sakina Rampurawala · IRIS0651</t>
        </is>
      </c>
      <c r="B369" s="66" t="inlineStr">
        <is>
          <t>IRIS0651</t>
        </is>
      </c>
    </row>
    <row r="370">
      <c r="A370" s="66" t="inlineStr">
        <is>
          <t>Sanchi Pawaskar · IRIS1762</t>
        </is>
      </c>
      <c r="B370" s="66" t="inlineStr">
        <is>
          <t>IRIS1762</t>
        </is>
      </c>
    </row>
    <row r="371">
      <c r="A371" s="66" t="inlineStr">
        <is>
          <t>Tejas Rane · IRIS2496</t>
        </is>
      </c>
      <c r="B371" s="66" t="inlineStr">
        <is>
          <t>IRIS2496</t>
        </is>
      </c>
    </row>
    <row r="372">
      <c r="A372" s="66" t="inlineStr">
        <is>
          <t>Vishal Khare · IRIS2456</t>
        </is>
      </c>
      <c r="B372" s="66" t="inlineStr">
        <is>
          <t>IRIS2456</t>
        </is>
      </c>
    </row>
    <row r="373">
      <c r="A373" s="66" t="inlineStr">
        <is>
          <t>Deepa Vaman Shinde · IRIS2296</t>
        </is>
      </c>
      <c r="B373" s="66" t="inlineStr">
        <is>
          <t>IRIS2296</t>
        </is>
      </c>
    </row>
    <row r="374">
      <c r="A374" s="66" t="inlineStr">
        <is>
          <t>Jailesh Bhadra · IRIS2366</t>
        </is>
      </c>
      <c r="B374" s="66" t="inlineStr">
        <is>
          <t>IRIS2366</t>
        </is>
      </c>
    </row>
    <row r="375">
      <c r="A375" s="66" t="inlineStr">
        <is>
          <t>Deepa Karmarkar · IRIS0484</t>
        </is>
      </c>
      <c r="B375" s="66" t="inlineStr">
        <is>
          <t>IRIS0484</t>
        </is>
      </c>
    </row>
    <row r="376">
      <c r="A376" s="66" t="inlineStr">
        <is>
          <t>Abhishek Hegde · IRIS2492</t>
        </is>
      </c>
      <c r="B376" s="66" t="inlineStr">
        <is>
          <t>IRIS2492</t>
        </is>
      </c>
    </row>
    <row r="377">
      <c r="A377" s="66" t="inlineStr">
        <is>
          <t>Shruti Patil · IRIS2289</t>
        </is>
      </c>
      <c r="B377" s="66" t="inlineStr">
        <is>
          <t>IRIS2289</t>
        </is>
      </c>
    </row>
    <row r="378">
      <c r="A378" s="66" t="inlineStr">
        <is>
          <t>Shreya Shinde · IRIS2202</t>
        </is>
      </c>
      <c r="B378" s="66" t="inlineStr">
        <is>
          <t>IRIS2202</t>
        </is>
      </c>
    </row>
    <row r="379">
      <c r="A379" s="66" t="inlineStr">
        <is>
          <t>Varsha Kambale · IRIS1907</t>
        </is>
      </c>
      <c r="B379" s="66" t="inlineStr">
        <is>
          <t>IRIS1907</t>
        </is>
      </c>
    </row>
    <row r="380">
      <c r="A380" s="66" t="inlineStr">
        <is>
          <t>Uzma Shaikh · IRISC348</t>
        </is>
      </c>
      <c r="B380" s="66" t="inlineStr">
        <is>
          <t>IRISC348</t>
        </is>
      </c>
    </row>
    <row r="381">
      <c r="A381" s="66" t="inlineStr">
        <is>
          <t>Samiksha Sawant · INTN0305</t>
        </is>
      </c>
      <c r="B381" s="66" t="inlineStr">
        <is>
          <t>INTN0305</t>
        </is>
      </c>
    </row>
    <row r="382">
      <c r="A382" s="66" t="inlineStr">
        <is>
          <t>Tumpa Deb · IRIS2076</t>
        </is>
      </c>
      <c r="B382" s="66" t="inlineStr">
        <is>
          <t>IRIS2076</t>
        </is>
      </c>
    </row>
    <row r="383">
      <c r="A383" s="66" t="inlineStr">
        <is>
          <t>Neha Singh · IRIS2506</t>
        </is>
      </c>
      <c r="B383" s="66" t="inlineStr">
        <is>
          <t>IRIS2506</t>
        </is>
      </c>
    </row>
    <row r="384">
      <c r="A384" s="66" t="inlineStr">
        <is>
          <t>Prajakta Chavan · IRIS1852</t>
        </is>
      </c>
      <c r="B384" s="66" t="inlineStr">
        <is>
          <t>IRIS1852</t>
        </is>
      </c>
    </row>
    <row r="385">
      <c r="A385" s="66" t="inlineStr">
        <is>
          <t>Tanishq Gupta · IRIS2507</t>
        </is>
      </c>
      <c r="B385" s="66" t="inlineStr">
        <is>
          <t>IRIS2507</t>
        </is>
      </c>
    </row>
    <row r="386">
      <c r="A386" s="66" t="inlineStr">
        <is>
          <t>Nikhil Nalawade · IRIS0846</t>
        </is>
      </c>
      <c r="B386" s="66" t="inlineStr">
        <is>
          <t>IRIS0846</t>
        </is>
      </c>
    </row>
    <row r="387">
      <c r="A387" s="66" t="inlineStr">
        <is>
          <t>Prathmesh Ramdas Sutar · IRIS2318</t>
        </is>
      </c>
      <c r="B387" s="66" t="inlineStr">
        <is>
          <t>IRIS2318</t>
        </is>
      </c>
    </row>
    <row r="388">
      <c r="A388" s="66" t="inlineStr">
        <is>
          <t>Aaqib Ahmad · IRIS2140</t>
        </is>
      </c>
      <c r="B388" s="66" t="inlineStr">
        <is>
          <t>IRIS2140</t>
        </is>
      </c>
    </row>
    <row r="389">
      <c r="A389" s="66" t="inlineStr">
        <is>
          <t>Ajay Chauhan · IRIS2488</t>
        </is>
      </c>
      <c r="B389" s="66" t="inlineStr">
        <is>
          <t>IRIS2488</t>
        </is>
      </c>
    </row>
    <row r="390">
      <c r="A390" s="66" t="inlineStr">
        <is>
          <t>Amiz Azad · IRIS2469</t>
        </is>
      </c>
      <c r="B390" s="66" t="inlineStr">
        <is>
          <t>IRIS2469</t>
        </is>
      </c>
    </row>
    <row r="391">
      <c r="A391" s="66" t="inlineStr">
        <is>
          <t>Ateef Ansari · IRIS1787</t>
        </is>
      </c>
      <c r="B391" s="66" t="inlineStr">
        <is>
          <t>IRIS1787</t>
        </is>
      </c>
    </row>
    <row r="392">
      <c r="A392" s="66" t="inlineStr">
        <is>
          <t>Balram Mahato · IRIS2436</t>
        </is>
      </c>
      <c r="B392" s="66" t="inlineStr">
        <is>
          <t>IRIS2436</t>
        </is>
      </c>
    </row>
    <row r="393">
      <c r="A393" s="66" t="inlineStr">
        <is>
          <t>Gaurav Ghare · IRIS1906</t>
        </is>
      </c>
      <c r="B393" s="66" t="inlineStr">
        <is>
          <t>IRIS1906</t>
        </is>
      </c>
    </row>
    <row r="394">
      <c r="A394" s="66" t="inlineStr">
        <is>
          <t>Khelendra Pratap Singh · IRIS2470</t>
        </is>
      </c>
      <c r="B394" s="66" t="inlineStr">
        <is>
          <t>IRIS2470</t>
        </is>
      </c>
    </row>
    <row r="395">
      <c r="A395" s="66" t="inlineStr">
        <is>
          <t>Mahtab Shah · IRIS2422</t>
        </is>
      </c>
      <c r="B395" s="66" t="inlineStr">
        <is>
          <t>IRIS2422</t>
        </is>
      </c>
    </row>
    <row r="396">
      <c r="A396" s="66" t="inlineStr">
        <is>
          <t>Pankaj Sharma · IRIS2474</t>
        </is>
      </c>
      <c r="B396" s="66" t="inlineStr">
        <is>
          <t>IRIS2474</t>
        </is>
      </c>
    </row>
    <row r="397">
      <c r="A397" s="66" t="inlineStr">
        <is>
          <t>Saurabh Jaykumar Wanjari · IRIS2267</t>
        </is>
      </c>
      <c r="B397" s="66" t="inlineStr">
        <is>
          <t>IRIS2267</t>
        </is>
      </c>
    </row>
    <row r="398">
      <c r="A398" s="66" t="inlineStr">
        <is>
          <t>Shubham Shrikhande · IRIS2298</t>
        </is>
      </c>
      <c r="B398" s="66" t="inlineStr">
        <is>
          <t>IRIS2298</t>
        </is>
      </c>
    </row>
    <row r="399">
      <c r="A399" s="66" t="inlineStr">
        <is>
          <t>Shubham Yadav · IRIS2291</t>
        </is>
      </c>
      <c r="B399" s="66" t="inlineStr">
        <is>
          <t>IRIS2291</t>
        </is>
      </c>
    </row>
    <row r="400">
      <c r="A400" s="66" t="inlineStr">
        <is>
          <t>Amaan Ullah · IRIS2559</t>
        </is>
      </c>
      <c r="B400" s="66" t="inlineStr">
        <is>
          <t>IRIS2559</t>
        </is>
      </c>
    </row>
    <row r="401">
      <c r="A401" s="66" t="inlineStr">
        <is>
          <t>Viranchi Suresh Bhure · IRIS2459</t>
        </is>
      </c>
      <c r="B401" s="66" t="inlineStr">
        <is>
          <t>IRIS2459</t>
        </is>
      </c>
    </row>
    <row r="402">
      <c r="A402" s="66" t="inlineStr">
        <is>
          <t>Hemant Sakunde · IRIS2385</t>
        </is>
      </c>
      <c r="B402" s="66" t="inlineStr">
        <is>
          <t>IRIS2385</t>
        </is>
      </c>
    </row>
    <row r="403">
      <c r="A403" s="66" t="inlineStr">
        <is>
          <t>Sandeep Dwivedi · IRIS0929</t>
        </is>
      </c>
      <c r="B403" s="66" t="inlineStr">
        <is>
          <t>IRIS0929</t>
        </is>
      </c>
    </row>
    <row r="404">
      <c r="A404" s="66" t="inlineStr">
        <is>
          <t>Ravikant Karmoju · IRIS0320</t>
        </is>
      </c>
      <c r="B404" s="66" t="inlineStr">
        <is>
          <t>IRIS0320</t>
        </is>
      </c>
    </row>
    <row r="405">
      <c r="A405" s="66" t="inlineStr">
        <is>
          <t>Chaitanya Vadagabhaktula · IRIS1876</t>
        </is>
      </c>
      <c r="B405" s="66" t="inlineStr">
        <is>
          <t>IRIS1876</t>
        </is>
      </c>
    </row>
    <row r="406">
      <c r="A406" s="66" t="inlineStr">
        <is>
          <t>Shiveshdhar Dubey · IRIS2215</t>
        </is>
      </c>
      <c r="B406" s="66" t="inlineStr">
        <is>
          <t>IRIS2215</t>
        </is>
      </c>
    </row>
    <row r="407">
      <c r="A407" s="66" t="inlineStr">
        <is>
          <t>Anilkumar Aarumughan · IRIS2083</t>
        </is>
      </c>
      <c r="B407" s="66" t="inlineStr">
        <is>
          <t>IRIS2083</t>
        </is>
      </c>
    </row>
    <row r="408">
      <c r="A408" s="66" t="inlineStr">
        <is>
          <t>Amol Pawar · IRIS2033</t>
        </is>
      </c>
      <c r="B408" s="66" t="inlineStr">
        <is>
          <t>IRIS2033</t>
        </is>
      </c>
    </row>
    <row r="409">
      <c r="A409" s="66" t="inlineStr">
        <is>
          <t>Harshal Wadode · IRIS2253</t>
        </is>
      </c>
      <c r="B409" s="66" t="inlineStr">
        <is>
          <t>IRIS2253</t>
        </is>
      </c>
    </row>
    <row r="410">
      <c r="A410" s="66" t="inlineStr">
        <is>
          <t>Angitha A · IRIS2097</t>
        </is>
      </c>
      <c r="B410" s="66" t="inlineStr">
        <is>
          <t>IRIS2097</t>
        </is>
      </c>
    </row>
    <row r="411">
      <c r="A411" s="66" t="inlineStr">
        <is>
          <t>Ankita Karale · IRIS1929</t>
        </is>
      </c>
      <c r="B411" s="66" t="inlineStr">
        <is>
          <t>IRIS1929</t>
        </is>
      </c>
    </row>
    <row r="412">
      <c r="A412" s="66" t="inlineStr">
        <is>
          <t>Saurabh Kadam · IRIS2176</t>
        </is>
      </c>
      <c r="B412" s="66" t="inlineStr">
        <is>
          <t>IRIS2176</t>
        </is>
      </c>
    </row>
    <row r="413">
      <c r="A413" s="66" t="inlineStr">
        <is>
          <t>Zakiruddin Shaikh · IRIS1952</t>
        </is>
      </c>
      <c r="B413" s="66" t="inlineStr">
        <is>
          <t>IRIS1952</t>
        </is>
      </c>
    </row>
    <row r="414">
      <c r="A414" s="66" t="inlineStr">
        <is>
          <t>Nishant Kohakade · IRIS0724</t>
        </is>
      </c>
      <c r="B414" s="66" t="inlineStr">
        <is>
          <t>IRIS0724</t>
        </is>
      </c>
    </row>
    <row r="415">
      <c r="A415" s="66" t="inlineStr">
        <is>
          <t>Waqar Tarique · IRIS0538</t>
        </is>
      </c>
      <c r="B415" s="66" t="inlineStr">
        <is>
          <t>IRIS0538</t>
        </is>
      </c>
    </row>
    <row r="416">
      <c r="A416" s="66" t="inlineStr">
        <is>
          <t>Safal Gupta · IRIS2485</t>
        </is>
      </c>
      <c r="B416" s="66" t="inlineStr">
        <is>
          <t>IRIS2485</t>
        </is>
      </c>
    </row>
    <row r="417">
      <c r="A417" s="66" t="inlineStr">
        <is>
          <t>Sharad Mane · IRIS1901</t>
        </is>
      </c>
      <c r="B417" s="66" t="inlineStr">
        <is>
          <t>IRIS1901</t>
        </is>
      </c>
    </row>
    <row r="418">
      <c r="A418" s="66" t="inlineStr">
        <is>
          <t>Nivedita Wagh · IRIS1590</t>
        </is>
      </c>
      <c r="B418" s="66" t="inlineStr">
        <is>
          <t>IRIS1590</t>
        </is>
      </c>
    </row>
    <row r="419">
      <c r="A419" s="66" t="inlineStr">
        <is>
          <t>Sayed Ibrahim · IRIS1873</t>
        </is>
      </c>
      <c r="B419" s="66" t="inlineStr">
        <is>
          <t>IRIS1873</t>
        </is>
      </c>
    </row>
    <row r="420">
      <c r="A420" s="66" t="inlineStr">
        <is>
          <t>Aquib Shah · IRIS2482</t>
        </is>
      </c>
      <c r="B420" s="66" t="inlineStr">
        <is>
          <t>IRIS2482</t>
        </is>
      </c>
    </row>
    <row r="421">
      <c r="A421" s="66" t="inlineStr">
        <is>
          <t>Prabhakar Mhadse · IRIS2409</t>
        </is>
      </c>
      <c r="B421" s="66" t="inlineStr">
        <is>
          <t>IRIS2409</t>
        </is>
      </c>
    </row>
    <row r="422">
      <c r="A422" s="66" t="inlineStr">
        <is>
          <t>Soham Narsinge · IRIS2483</t>
        </is>
      </c>
      <c r="B422" s="66" t="inlineStr">
        <is>
          <t>IRIS2483</t>
        </is>
      </c>
    </row>
    <row r="423">
      <c r="A423" s="66" t="inlineStr">
        <is>
          <t>Rajeev Kumar · IRIS1593</t>
        </is>
      </c>
      <c r="B423" s="66" t="inlineStr">
        <is>
          <t>IRIS1593</t>
        </is>
      </c>
    </row>
    <row r="424">
      <c r="A424" s="66" t="inlineStr">
        <is>
          <t>Kishori Rajigare · IRIS2300</t>
        </is>
      </c>
      <c r="B424" s="66" t="inlineStr">
        <is>
          <t>IRIS2300</t>
        </is>
      </c>
    </row>
    <row r="425">
      <c r="A425" s="66" t="inlineStr">
        <is>
          <t>Akbar Basha · IRIS1955</t>
        </is>
      </c>
      <c r="B425" s="66" t="inlineStr">
        <is>
          <t>IRIS1955</t>
        </is>
      </c>
    </row>
    <row r="426">
      <c r="A426" s="66" t="inlineStr">
        <is>
          <t>Vinay Gajula · IRIS2484</t>
        </is>
      </c>
      <c r="B426" s="66" t="inlineStr">
        <is>
          <t>IRIS2484</t>
        </is>
      </c>
    </row>
    <row r="427">
      <c r="A427" s="66" t="inlineStr">
        <is>
          <t>Apurva Kirtikar · IRIS1982</t>
        </is>
      </c>
      <c r="B427" s="66" t="inlineStr">
        <is>
          <t>IRIS1982</t>
        </is>
      </c>
    </row>
    <row r="428">
      <c r="A428" s="66" t="inlineStr">
        <is>
          <t>Devam Khatri · IRIS2551</t>
        </is>
      </c>
      <c r="B428" s="66" t="inlineStr">
        <is>
          <t>IRIS2551</t>
        </is>
      </c>
    </row>
    <row r="429">
      <c r="A429" s="66" t="inlineStr">
        <is>
          <t>Shilpa Dhobale · IRISDT0001</t>
        </is>
      </c>
      <c r="B429" s="66" t="inlineStr">
        <is>
          <t>IRISDT0001</t>
        </is>
      </c>
    </row>
    <row r="430">
      <c r="A430" s="66" t="inlineStr">
        <is>
          <t>Abhishek Gite · IRISDT0019</t>
        </is>
      </c>
      <c r="B430" s="66" t="inlineStr">
        <is>
          <t>IRISDT0019</t>
        </is>
      </c>
    </row>
    <row r="431">
      <c r="A431" s="66" t="inlineStr">
        <is>
          <t>Sanghamitra Saxena · IRISDT0006</t>
        </is>
      </c>
      <c r="B431" s="66" t="inlineStr">
        <is>
          <t>IRISDT0006</t>
        </is>
      </c>
    </row>
    <row r="432">
      <c r="A432" s="66" t="inlineStr">
        <is>
          <t>Akshay Shetty · IRISDTC002</t>
        </is>
      </c>
      <c r="B432" s="66" t="inlineStr">
        <is>
          <t>IRISDTC002</t>
        </is>
      </c>
    </row>
    <row r="433">
      <c r="A433" s="66" t="inlineStr">
        <is>
          <t>Niraj Santosh Patil · IRISDT0002</t>
        </is>
      </c>
      <c r="B433" s="66" t="inlineStr">
        <is>
          <t>IRISDT0002</t>
        </is>
      </c>
    </row>
    <row r="434">
      <c r="A434" s="66" t="inlineStr">
        <is>
          <t>Krishnadev Arya · IRISDT0004</t>
        </is>
      </c>
      <c r="B434" s="66" t="inlineStr">
        <is>
          <t>IRISDT0004</t>
        </is>
      </c>
    </row>
    <row r="435">
      <c r="A435" s="66" t="inlineStr">
        <is>
          <t>Ankita Pathak · IRISDT0009</t>
        </is>
      </c>
      <c r="B435" s="66" t="inlineStr">
        <is>
          <t>IRISDT0009</t>
        </is>
      </c>
    </row>
    <row r="436">
      <c r="A436" s="66" t="inlineStr">
        <is>
          <t>Lalit Subhash Dhamale · IRISDTC001</t>
        </is>
      </c>
      <c r="B436" s="66" t="inlineStr">
        <is>
          <t>IRISDTC001</t>
        </is>
      </c>
    </row>
    <row r="437">
      <c r="A437" s="66" t="inlineStr">
        <is>
          <t>Vasundhara Lella · IRISDT0007</t>
        </is>
      </c>
      <c r="B437" s="66" t="inlineStr">
        <is>
          <t>IRISDT0007</t>
        </is>
      </c>
    </row>
    <row r="438">
      <c r="A438" s="66" t="inlineStr">
        <is>
          <t>Vaishnavi Dhuri · IRISDTC006</t>
        </is>
      </c>
      <c r="B438" s="66" t="inlineStr">
        <is>
          <t>IRISDTC006</t>
        </is>
      </c>
    </row>
    <row r="439">
      <c r="A439" s="66" t="inlineStr">
        <is>
          <t>Nilesh Majumdar · IRISDT0008</t>
        </is>
      </c>
      <c r="B439" s="66" t="inlineStr">
        <is>
          <t>IRISDT0008</t>
        </is>
      </c>
    </row>
    <row r="440">
      <c r="A440" s="66" t="inlineStr">
        <is>
          <t>Piyush Raj · IRISDT0010</t>
        </is>
      </c>
      <c r="B440" s="66" t="inlineStr">
        <is>
          <t>IRISDT0010</t>
        </is>
      </c>
    </row>
    <row r="441">
      <c r="A441" s="66" t="inlineStr">
        <is>
          <t>Ayushi Maurya · IRISDT0024</t>
        </is>
      </c>
      <c r="B441" s="66" t="inlineStr">
        <is>
          <t>IRISDT0024</t>
        </is>
      </c>
    </row>
    <row r="442">
      <c r="A442" s="66" t="inlineStr">
        <is>
          <t>Gaurav Bansal · IRISDT0021</t>
        </is>
      </c>
      <c r="B442" s="66" t="inlineStr">
        <is>
          <t>IRISDT0021</t>
        </is>
      </c>
    </row>
    <row r="443">
      <c r="A443" s="66" t="inlineStr">
        <is>
          <t>Supriya Patil · IRISDT0014</t>
        </is>
      </c>
      <c r="B443" s="66" t="inlineStr">
        <is>
          <t>IRISDT0014</t>
        </is>
      </c>
    </row>
    <row r="444">
      <c r="A444" s="66" t="inlineStr">
        <is>
          <t>Utkarsh Sagar Bafana · IRISDT0020</t>
        </is>
      </c>
      <c r="B444" s="66" t="inlineStr">
        <is>
          <t>IRISDT0020</t>
        </is>
      </c>
    </row>
    <row r="445">
      <c r="A445" s="66" t="inlineStr">
        <is>
          <t>Riyanka Dey · IRISDTN001</t>
        </is>
      </c>
      <c r="B445" s="66" t="inlineStr">
        <is>
          <t>IRISDTN001</t>
        </is>
      </c>
    </row>
    <row r="446">
      <c r="A446" s="66" t="inlineStr">
        <is>
          <t>Raghin Nair · IRISDT0011</t>
        </is>
      </c>
      <c r="B446" s="66" t="inlineStr">
        <is>
          <t>IRISDT0011</t>
        </is>
      </c>
    </row>
    <row r="447">
      <c r="A447" s="66" t="inlineStr">
        <is>
          <t>Jeevan Khokale · IRISDT0012</t>
        </is>
      </c>
      <c r="B447" s="66" t="inlineStr">
        <is>
          <t>IRISDT0012</t>
        </is>
      </c>
    </row>
    <row r="448">
      <c r="A448" s="66" t="inlineStr">
        <is>
          <t>Lakshmikantha RN · IRISDT0017</t>
        </is>
      </c>
      <c r="B448" s="66" t="inlineStr">
        <is>
          <t>IRISDT0017</t>
        </is>
      </c>
    </row>
    <row r="449">
      <c r="A449" s="66" t="inlineStr">
        <is>
          <t>Bharati Durgaprasad Paranjape · IRISDT0013</t>
        </is>
      </c>
      <c r="B449" s="66" t="inlineStr">
        <is>
          <t>IRISDT0013</t>
        </is>
      </c>
    </row>
    <row r="450">
      <c r="A450" s="66" t="inlineStr">
        <is>
          <t>Nalini Niranjan Damisetti · IRISDT0003</t>
        </is>
      </c>
      <c r="B450" s="66" t="inlineStr">
        <is>
          <t>IRISDT0003</t>
        </is>
      </c>
    </row>
    <row r="451">
      <c r="A451" s="66" t="inlineStr">
        <is>
          <t>Jothi Pillai · IRISDT0015</t>
        </is>
      </c>
      <c r="B451" s="66" t="inlineStr">
        <is>
          <t>IRISDT0015</t>
        </is>
      </c>
    </row>
    <row r="452">
      <c r="A452" s="66" t="inlineStr">
        <is>
          <t>Sameeksha More · IRISDTC004</t>
        </is>
      </c>
      <c r="B452" s="66" t="inlineStr">
        <is>
          <t>IRISDTC004</t>
        </is>
      </c>
    </row>
    <row r="453">
      <c r="A453" s="66" t="inlineStr">
        <is>
          <t>Vaibhav Dukare · IRISDTC003</t>
        </is>
      </c>
      <c r="B453" s="66" t="inlineStr">
        <is>
          <t>IRISDTC003</t>
        </is>
      </c>
    </row>
    <row r="454">
      <c r="A454" s="66" t="inlineStr">
        <is>
          <t>Sachinam Sawant · IRISDT0023</t>
        </is>
      </c>
      <c r="B454" s="66" t="inlineStr">
        <is>
          <t>IRISDT0023</t>
        </is>
      </c>
    </row>
    <row r="455">
      <c r="A455" s="66" t="inlineStr">
        <is>
          <t>Shivam Dhumal · IRISDT0018</t>
        </is>
      </c>
      <c r="B455" s="66" t="inlineStr">
        <is>
          <t>IRISDT0018</t>
        </is>
      </c>
    </row>
    <row r="456">
      <c r="A456" s="66" t="inlineStr">
        <is>
          <t>Smita Londhe · IRISDTC005</t>
        </is>
      </c>
      <c r="B456" s="66" t="inlineStr">
        <is>
          <t>IRISDTC005</t>
        </is>
      </c>
    </row>
    <row r="457">
      <c r="A457" s="66" t="inlineStr">
        <is>
          <t>Rahul Dhamne · IRIS0362</t>
        </is>
      </c>
      <c r="B457" s="66" t="inlineStr">
        <is>
          <t>IRIS0362</t>
        </is>
      </c>
    </row>
    <row r="458">
      <c r="A458" s="66" t="inlineStr">
        <is>
          <t>Akshay Jain · IRIS2306</t>
        </is>
      </c>
      <c r="B458" s="66" t="inlineStr">
        <is>
          <t>IRIS2306</t>
        </is>
      </c>
    </row>
    <row r="459">
      <c r="A459" s="66" t="inlineStr">
        <is>
          <t>Kulanand Rupani · IRIS0448</t>
        </is>
      </c>
      <c r="B459" s="66" t="inlineStr">
        <is>
          <t>IRIS0448</t>
        </is>
      </c>
    </row>
    <row r="460">
      <c r="A460" s="66" t="inlineStr">
        <is>
          <t>Shraddha Bagul · IRIS1035</t>
        </is>
      </c>
      <c r="B460" s="66" t="inlineStr">
        <is>
          <t>IRIS1035</t>
        </is>
      </c>
    </row>
    <row r="461">
      <c r="A461" s="66" t="inlineStr">
        <is>
          <t>Anirudh Singh Bartwal · IRIS0828</t>
        </is>
      </c>
      <c r="B461" s="66" t="inlineStr">
        <is>
          <t>IRIS0828</t>
        </is>
      </c>
    </row>
    <row r="462">
      <c r="A462" s="66" t="inlineStr">
        <is>
          <t>Mayuri Ashok Mhetar · IRIS2457</t>
        </is>
      </c>
      <c r="B462" s="66" t="inlineStr">
        <is>
          <t>IRIS2457</t>
        </is>
      </c>
    </row>
    <row r="463">
      <c r="A463" s="66" t="inlineStr">
        <is>
          <t>Musaf Shaikh · IRIS2458</t>
        </is>
      </c>
      <c r="B463" s="66" t="inlineStr">
        <is>
          <t>IRIS2458</t>
        </is>
      </c>
    </row>
    <row r="464">
      <c r="A464" s="66" t="inlineStr">
        <is>
          <t>Pawan Khot · IRIS2088</t>
        </is>
      </c>
      <c r="B464" s="66" t="inlineStr">
        <is>
          <t>IRIS2088</t>
        </is>
      </c>
    </row>
    <row r="465">
      <c r="A465" s="66" t="inlineStr">
        <is>
          <t>Pranali Khanavkar · IRISC339</t>
        </is>
      </c>
      <c r="B465" s="66" t="inlineStr">
        <is>
          <t>IRISC339</t>
        </is>
      </c>
    </row>
    <row r="466">
      <c r="A466" s="66" t="inlineStr">
        <is>
          <t>Tuku Deb · IRISC343</t>
        </is>
      </c>
      <c r="B466" s="66" t="inlineStr">
        <is>
          <t>IRISC343</t>
        </is>
      </c>
    </row>
    <row r="467">
      <c r="A467" s="66" t="inlineStr">
        <is>
          <t>Unnati Kamble · IRIS2247</t>
        </is>
      </c>
      <c r="B467" s="66" t="inlineStr">
        <is>
          <t>IRIS2247</t>
        </is>
      </c>
    </row>
    <row r="468">
      <c r="A468" s="66" t="inlineStr">
        <is>
          <t>Vaishnavi Deshpande · IRIS2144</t>
        </is>
      </c>
      <c r="B468" s="66" t="inlineStr">
        <is>
          <t>IRIS2144</t>
        </is>
      </c>
    </row>
    <row r="469">
      <c r="A469" s="66" t="inlineStr">
        <is>
          <t>Bhanu Vardhan Nelly · IRISC322</t>
        </is>
      </c>
      <c r="B469" s="66" t="inlineStr">
        <is>
          <t>IRISC322</t>
        </is>
      </c>
    </row>
    <row r="470">
      <c r="A470" s="66" t="inlineStr">
        <is>
          <t>Omkar Parab · IRISC328</t>
        </is>
      </c>
      <c r="B470" s="66" t="inlineStr">
        <is>
          <t>IRISC328</t>
        </is>
      </c>
    </row>
    <row r="471">
      <c r="A471" s="66" t="inlineStr">
        <is>
          <t>Prabhash Rajput · IRISC342</t>
        </is>
      </c>
      <c r="B471" s="66" t="inlineStr">
        <is>
          <t>IRISC342</t>
        </is>
      </c>
    </row>
    <row r="472">
      <c r="A472" s="66" t="inlineStr">
        <is>
          <t>Prajakta Athalye · IRISC317</t>
        </is>
      </c>
      <c r="B472" s="66" t="inlineStr">
        <is>
          <t>IRISC317</t>
        </is>
      </c>
    </row>
    <row r="473">
      <c r="A473" s="66" t="inlineStr">
        <is>
          <t>Rinku Pukharam Choudhary · IRIS2549</t>
        </is>
      </c>
      <c r="B473" s="66" t="inlineStr">
        <is>
          <t>IRIS2549</t>
        </is>
      </c>
    </row>
    <row r="474">
      <c r="A474" s="66" t="inlineStr">
        <is>
          <t>Sujeet Rathod · IRIS1618</t>
        </is>
      </c>
      <c r="B474" s="66" t="inlineStr">
        <is>
          <t>IRIS1618</t>
        </is>
      </c>
    </row>
    <row r="475">
      <c r="A475" s="66" t="inlineStr">
        <is>
          <t>Prashant Ramakant Wagh · IRIS0050</t>
        </is>
      </c>
      <c r="B475" s="66" t="inlineStr">
        <is>
          <t>IRIS0050</t>
        </is>
      </c>
    </row>
    <row r="476">
      <c r="A476" s="66" t="inlineStr">
        <is>
          <t>Bhushan Patkar · IRIS0022</t>
        </is>
      </c>
      <c r="B476" s="66" t="inlineStr">
        <is>
          <t>IRIS0022</t>
        </is>
      </c>
    </row>
    <row r="477">
      <c r="A477" s="66" t="inlineStr">
        <is>
          <t>Isheekka Gupta · IRIS2563</t>
        </is>
      </c>
      <c r="B477" s="66" t="inlineStr">
        <is>
          <t>IRIS2563</t>
        </is>
      </c>
    </row>
    <row r="478">
      <c r="A478" s="66" t="inlineStr">
        <is>
          <t>Prasad Chavan · IRIS0359</t>
        </is>
      </c>
      <c r="B478" s="66" t="inlineStr">
        <is>
          <t>IRIS0359</t>
        </is>
      </c>
    </row>
    <row r="479">
      <c r="A479" s="66" t="inlineStr">
        <is>
          <t>Shashank Poipkar · IRIS0028</t>
        </is>
      </c>
      <c r="B479" s="66" t="inlineStr">
        <is>
          <t>IRIS0028</t>
        </is>
      </c>
    </row>
    <row r="480">
      <c r="A480" s="66" t="inlineStr">
        <is>
          <t>Vishram Modak · IRIS1063</t>
        </is>
      </c>
      <c r="B480" s="66" t="inlineStr">
        <is>
          <t>IRIS1063</t>
        </is>
      </c>
    </row>
    <row r="481">
      <c r="A481" s="66" t="inlineStr">
        <is>
          <t>Shrinidhi Shetty · IRIS0557</t>
        </is>
      </c>
      <c r="B481" s="66" t="inlineStr">
        <is>
          <t>IRIS0557</t>
        </is>
      </c>
    </row>
    <row r="482">
      <c r="A482" s="66" t="inlineStr">
        <is>
          <t>Bhagyashree Kamble · IRIS2045</t>
        </is>
      </c>
      <c r="B482" s="66" t="inlineStr">
        <is>
          <t>IRIS2045</t>
        </is>
      </c>
    </row>
    <row r="483">
      <c r="A483" s="66" t="inlineStr">
        <is>
          <t>Bhakti Gosavi · IRIS0617</t>
        </is>
      </c>
      <c r="B483" s="66" t="inlineStr">
        <is>
          <t>IRIS0617</t>
        </is>
      </c>
    </row>
    <row r="484">
      <c r="A484" s="66" t="inlineStr">
        <is>
          <t>Kalyani Sunil Nagap · IRIS0049</t>
        </is>
      </c>
      <c r="B484" s="66" t="inlineStr">
        <is>
          <t>IRIS0049</t>
        </is>
      </c>
    </row>
    <row r="485">
      <c r="A485" s="66" t="inlineStr">
        <is>
          <t>Neha Periwal · IRIS1248</t>
        </is>
      </c>
      <c r="B485" s="66" t="inlineStr">
        <is>
          <t>IRIS1248</t>
        </is>
      </c>
    </row>
    <row r="486">
      <c r="A486" s="66" t="inlineStr">
        <is>
          <t>Srikant Mishra · IRIS2364</t>
        </is>
      </c>
      <c r="B486" s="66" t="inlineStr">
        <is>
          <t>IRIS2364</t>
        </is>
      </c>
    </row>
    <row r="487">
      <c r="A487" s="66" t="inlineStr">
        <is>
          <t>Ghanshyam L Desale · IRIS2528</t>
        </is>
      </c>
      <c r="B487" s="66" t="inlineStr">
        <is>
          <t>IRIS2528</t>
        </is>
      </c>
    </row>
    <row r="488">
      <c r="A488" s="66" t="inlineStr">
        <is>
          <t>Saurabh Padalkar · IRIS2424</t>
        </is>
      </c>
      <c r="B488" s="66" t="inlineStr">
        <is>
          <t>IRIS2424</t>
        </is>
      </c>
    </row>
    <row r="489">
      <c r="A489" s="66" t="inlineStr">
        <is>
          <t>Surekha Ghadigaonkar · IRIS0124</t>
        </is>
      </c>
      <c r="B489" s="66" t="inlineStr">
        <is>
          <t>IRIS0124</t>
        </is>
      </c>
    </row>
    <row r="490">
      <c r="A490" s="66" t="inlineStr">
        <is>
          <t>Yash Chikane · IRIS2447</t>
        </is>
      </c>
      <c r="B490" s="66" t="inlineStr">
        <is>
          <t>IRIS2447</t>
        </is>
      </c>
    </row>
    <row r="491">
      <c r="A491" s="66" t="inlineStr">
        <is>
          <t>Yogesh Patil · IRIS1139</t>
        </is>
      </c>
      <c r="B491" s="66" t="inlineStr">
        <is>
          <t>IRIS1139</t>
        </is>
      </c>
    </row>
    <row r="492">
      <c r="A492" s="66" t="inlineStr">
        <is>
          <t>Sunita Joshi · IRISC347</t>
        </is>
      </c>
      <c r="B492" s="66" t="inlineStr">
        <is>
          <t>IRISC347</t>
        </is>
      </c>
    </row>
    <row r="493">
      <c r="A493" s="66" t="inlineStr">
        <is>
          <t>Santosh Sharma · IRIS1914</t>
        </is>
      </c>
      <c r="B493" s="66" t="inlineStr">
        <is>
          <t>IRIS1914</t>
        </is>
      </c>
    </row>
    <row r="494">
      <c r="A494" s="66" t="inlineStr">
        <is>
          <t>Melita Suares · IRIS2290</t>
        </is>
      </c>
      <c r="B494" s="66" t="inlineStr">
        <is>
          <t>IRIS2290</t>
        </is>
      </c>
    </row>
    <row r="495">
      <c r="A495" s="66" t="inlineStr">
        <is>
          <t>Sneha Pillai · INTN0296</t>
        </is>
      </c>
      <c r="B495" s="66" t="inlineStr">
        <is>
          <t>INTN0296</t>
        </is>
      </c>
    </row>
    <row r="496">
      <c r="A496" s="66" t="inlineStr">
        <is>
          <t>Anand Padmanabhan · IRISSG001</t>
        </is>
      </c>
      <c r="B496" s="66" t="inlineStr">
        <is>
          <t>IRISSG001</t>
        </is>
      </c>
    </row>
    <row r="497">
      <c r="A497" s="66" t="inlineStr">
        <is>
          <t>Deepta Rangarajan · IRIS0002</t>
        </is>
      </c>
      <c r="B497" s="66" t="inlineStr">
        <is>
          <t>IRIS0002</t>
        </is>
      </c>
    </row>
    <row r="498">
      <c r="A498" s="66" t="inlineStr">
        <is>
          <t>Shweta Jha · IRIS2533</t>
        </is>
      </c>
      <c r="B498" s="66" t="inlineStr">
        <is>
          <t>IRIS2533</t>
        </is>
      </c>
    </row>
    <row r="499">
      <c r="A499" s="66" t="inlineStr">
        <is>
          <t>Mohammed Hanzala Shaikh · IRIS2556</t>
        </is>
      </c>
      <c r="B499" s="66" t="inlineStr">
        <is>
          <t>IRIS2556</t>
        </is>
      </c>
    </row>
    <row r="500">
      <c r="A500" s="66" t="inlineStr">
        <is>
          <t>Simran Kaur Raina · IRIS2557</t>
        </is>
      </c>
      <c r="B500" s="66" t="inlineStr">
        <is>
          <t>IRIS2557</t>
        </is>
      </c>
    </row>
    <row r="501">
      <c r="A501" s="66" t="inlineStr">
        <is>
          <t>Chandrakumar Moopanar · IRIS0204</t>
        </is>
      </c>
      <c r="B501" s="66" t="inlineStr">
        <is>
          <t>IRIS0204</t>
        </is>
      </c>
    </row>
    <row r="502">
      <c r="A502" s="66" t="inlineStr">
        <is>
          <t>Nikitha Nair · IRIS2152</t>
        </is>
      </c>
      <c r="B502" s="66" t="inlineStr">
        <is>
          <t>IRIS2152</t>
        </is>
      </c>
    </row>
    <row r="503">
      <c r="A503" s="66" t="inlineStr">
        <is>
          <t>Blossom Dsouza · IRIS2558</t>
        </is>
      </c>
      <c r="B503" s="66" t="inlineStr">
        <is>
          <t>IRIS2558</t>
        </is>
      </c>
    </row>
    <row r="504">
      <c r="A504" s="66" t="inlineStr">
        <is>
          <t>Renuka Badhoria · IRIS2402</t>
        </is>
      </c>
      <c r="B504" s="66" t="inlineStr">
        <is>
          <t>IRIS2402</t>
        </is>
      </c>
    </row>
    <row r="505">
      <c r="A505" s="66" t="inlineStr">
        <is>
          <t>Shruti Gawas · IRIS2245</t>
        </is>
      </c>
      <c r="B505" s="66" t="inlineStr">
        <is>
          <t>IRIS2245</t>
        </is>
      </c>
    </row>
    <row r="506">
      <c r="A506" s="66" t="inlineStr">
        <is>
          <t>P K X Thomas · IRIS2060</t>
        </is>
      </c>
      <c r="B506" s="66" t="inlineStr">
        <is>
          <t>IRIS2060</t>
        </is>
      </c>
    </row>
    <row r="507">
      <c r="A507" s="66" t="inlineStr">
        <is>
          <t>Ashish Singhvi · IRIS0249</t>
        </is>
      </c>
      <c r="B507" s="66" t="inlineStr">
        <is>
          <t>IRIS0249</t>
        </is>
      </c>
    </row>
    <row r="508">
      <c r="A508" s="66" t="inlineStr">
        <is>
          <t>Chetan Kotwal · IRIS1832</t>
        </is>
      </c>
      <c r="B508" s="66" t="inlineStr">
        <is>
          <t>IRIS1832</t>
        </is>
      </c>
    </row>
    <row r="509">
      <c r="A509" s="66" t="inlineStr">
        <is>
          <t>Shailesh Koradiya · IRIS1878</t>
        </is>
      </c>
      <c r="B509" s="66" t="inlineStr">
        <is>
          <t>IRIS1878</t>
        </is>
      </c>
    </row>
    <row r="510">
      <c r="A510" s="66" t="inlineStr">
        <is>
          <t>Manish Yadav · IRIS1941</t>
        </is>
      </c>
      <c r="B510" s="66" t="inlineStr">
        <is>
          <t>IRIS1941</t>
        </is>
      </c>
    </row>
    <row r="511">
      <c r="A511" s="66" t="inlineStr">
        <is>
          <t>Bikram Prasad · IRIS1883</t>
        </is>
      </c>
      <c r="B511" s="66" t="inlineStr">
        <is>
          <t>IRIS1883</t>
        </is>
      </c>
    </row>
    <row r="512">
      <c r="A512" s="66" t="inlineStr">
        <is>
          <t>Kunal Jadhav · IRIS2283</t>
        </is>
      </c>
      <c r="B512" s="66" t="inlineStr">
        <is>
          <t>IRIS2283</t>
        </is>
      </c>
    </row>
    <row r="513">
      <c r="A513" s="66" t="inlineStr">
        <is>
          <t>Kuldip D Shah · IRIS2354</t>
        </is>
      </c>
      <c r="B513" s="66" t="inlineStr">
        <is>
          <t>IRIS2354</t>
        </is>
      </c>
    </row>
    <row r="514">
      <c r="A514" s="66" t="inlineStr">
        <is>
          <t>Ayushi Prajapati · IRIS2395</t>
        </is>
      </c>
      <c r="B514" s="66" t="inlineStr">
        <is>
          <t>IRIS2395</t>
        </is>
      </c>
    </row>
    <row r="515">
      <c r="A515" s="66" t="inlineStr">
        <is>
          <t>Jayshiv Patel · IRIS2109</t>
        </is>
      </c>
      <c r="B515" s="66" t="inlineStr">
        <is>
          <t>IRIS2109</t>
        </is>
      </c>
    </row>
    <row r="516">
      <c r="A516" s="66" t="inlineStr">
        <is>
          <t>Gajanan Vadekar · IRIS2048</t>
        </is>
      </c>
      <c r="B516" s="66" t="inlineStr">
        <is>
          <t>IRIS2048</t>
        </is>
      </c>
    </row>
    <row r="517">
      <c r="A517" s="66" t="inlineStr">
        <is>
          <t>Kush Govani · IRIS2171</t>
        </is>
      </c>
      <c r="B517" s="66" t="inlineStr">
        <is>
          <t>IRIS2171</t>
        </is>
      </c>
    </row>
    <row r="518">
      <c r="A518" s="66" t="inlineStr">
        <is>
          <t>Raj Chauhan · IRIS2054</t>
        </is>
      </c>
      <c r="B518" s="66" t="inlineStr">
        <is>
          <t>IRIS2054</t>
        </is>
      </c>
    </row>
    <row r="519">
      <c r="A519" s="66" t="inlineStr">
        <is>
          <t>Kinjal Rathod · IRIS2032</t>
        </is>
      </c>
      <c r="B519" s="66" t="inlineStr">
        <is>
          <t>IRIS2032</t>
        </is>
      </c>
    </row>
    <row r="520">
      <c r="A520" s="66" t="inlineStr">
        <is>
          <t>Soniya Paliwal · IRIS2455</t>
        </is>
      </c>
      <c r="B520" s="66" t="inlineStr">
        <is>
          <t>IRIS2455</t>
        </is>
      </c>
    </row>
    <row r="521">
      <c r="A521" s="66" t="inlineStr">
        <is>
          <t>Dhiraj Suryawanshi · IRIS1477</t>
        </is>
      </c>
      <c r="B521" s="66" t="inlineStr">
        <is>
          <t>IRIS1477</t>
        </is>
      </c>
    </row>
    <row r="522">
      <c r="A522" s="66" t="inlineStr">
        <is>
          <t>Alpesh Chaudhari · IRIS2021</t>
        </is>
      </c>
      <c r="B522" s="66" t="inlineStr">
        <is>
          <t>IRIS2021</t>
        </is>
      </c>
    </row>
    <row r="523">
      <c r="A523" s="66" t="inlineStr">
        <is>
          <t>Dev Hinged · IRIS2444</t>
        </is>
      </c>
      <c r="B523" s="66" t="inlineStr">
        <is>
          <t>IRIS2444</t>
        </is>
      </c>
    </row>
    <row r="524">
      <c r="A524" s="66" t="inlineStr">
        <is>
          <t>Meet Patel · IRIS2394</t>
        </is>
      </c>
      <c r="B524" s="66" t="inlineStr">
        <is>
          <t>IRIS2394</t>
        </is>
      </c>
    </row>
    <row r="525">
      <c r="A525" s="66" t="inlineStr">
        <is>
          <t>Ayush Sharma · IRIS2454</t>
        </is>
      </c>
      <c r="B525" s="66" t="inlineStr">
        <is>
          <t>IRIS2454</t>
        </is>
      </c>
    </row>
    <row r="526">
      <c r="A526" s="66" t="inlineStr">
        <is>
          <t>Imtiyaz Pathan · IRIS2024</t>
        </is>
      </c>
      <c r="B526" s="66" t="inlineStr">
        <is>
          <t>IRIS2024</t>
        </is>
      </c>
    </row>
    <row r="527">
      <c r="A527" s="66" t="inlineStr">
        <is>
          <t>Pritesh Wani · IRIS1920</t>
        </is>
      </c>
      <c r="B527" s="66" t="inlineStr">
        <is>
          <t>IRIS1920</t>
        </is>
      </c>
    </row>
    <row r="528">
      <c r="A528" s="66" t="inlineStr">
        <is>
          <t>Prasad Shirke · IRIS0622</t>
        </is>
      </c>
      <c r="B528" s="66" t="inlineStr">
        <is>
          <t>IRIS0622</t>
        </is>
      </c>
    </row>
    <row r="529">
      <c r="A529" s="66" t="inlineStr">
        <is>
          <t>Vinod Katekar · IRIS0591</t>
        </is>
      </c>
      <c r="B529" s="66" t="inlineStr">
        <is>
          <t>IRIS0591</t>
        </is>
      </c>
    </row>
    <row r="530">
      <c r="A530" s="66" t="inlineStr">
        <is>
          <t>Huzefa Petit · IRIS2374</t>
        </is>
      </c>
      <c r="B530" s="66" t="inlineStr">
        <is>
          <t>IRIS2374</t>
        </is>
      </c>
    </row>
    <row r="531">
      <c r="A531" s="66" t="inlineStr">
        <is>
          <t>Brehmjit Gopalkrishnan · IRIS1672</t>
        </is>
      </c>
      <c r="B531" s="66" t="inlineStr">
        <is>
          <t>IRIS1672</t>
        </is>
      </c>
    </row>
    <row r="532">
      <c r="A532" s="66" t="inlineStr">
        <is>
          <t>Pooja Gawas · IRIS0625</t>
        </is>
      </c>
      <c r="B532" s="66" t="inlineStr">
        <is>
          <t>IRIS0625</t>
        </is>
      </c>
    </row>
    <row r="533">
      <c r="A533" s="66" t="inlineStr">
        <is>
          <t>Tasmiyah Patni · IRIS2405</t>
        </is>
      </c>
      <c r="B533" s="66" t="inlineStr">
        <is>
          <t>IRIS2405</t>
        </is>
      </c>
    </row>
    <row r="534">
      <c r="A534" s="66" t="inlineStr">
        <is>
          <t>Vishal Panchal · IRIS2014</t>
        </is>
      </c>
      <c r="B534" s="66" t="inlineStr">
        <is>
          <t>IRIS2014</t>
        </is>
      </c>
    </row>
    <row r="535">
      <c r="A535" s="66" t="inlineStr">
        <is>
          <t>Hrishikesh Thombare · IRIS2388</t>
        </is>
      </c>
      <c r="B535" s="66" t="inlineStr">
        <is>
          <t>IRIS2388</t>
        </is>
      </c>
    </row>
    <row r="536">
      <c r="A536" s="66" t="inlineStr">
        <is>
          <t>Pratikkumar Mistry · IRIS2107</t>
        </is>
      </c>
      <c r="B536" s="66" t="inlineStr">
        <is>
          <t>IRIS2107</t>
        </is>
      </c>
    </row>
    <row r="537">
      <c r="A537" s="66" t="inlineStr">
        <is>
          <t>Vitiksha Gamit · IRIS2112</t>
        </is>
      </c>
      <c r="B537" s="66" t="inlineStr">
        <is>
          <t>IRIS2112</t>
        </is>
      </c>
    </row>
    <row r="538">
      <c r="A538" s="66" t="inlineStr">
        <is>
          <t>Dhaval Lotwala · IRIS2153</t>
        </is>
      </c>
      <c r="B538" s="66" t="inlineStr">
        <is>
          <t>IRIS2153</t>
        </is>
      </c>
    </row>
    <row r="539">
      <c r="A539" s="66" t="inlineStr">
        <is>
          <t>Saniya Baxi · IRIS2284</t>
        </is>
      </c>
      <c r="B539" s="66" t="inlineStr">
        <is>
          <t>IRIS2284</t>
        </is>
      </c>
    </row>
    <row r="540">
      <c r="A540" s="66" t="inlineStr">
        <is>
          <t>Sarfaraz Badi · IRIS1986</t>
        </is>
      </c>
      <c r="B540" s="66" t="inlineStr">
        <is>
          <t>IRIS1986</t>
        </is>
      </c>
    </row>
    <row r="541">
      <c r="A541" s="66" t="inlineStr">
        <is>
          <t>Aniket Kale · IRIS2440</t>
        </is>
      </c>
      <c r="B541" s="66" t="inlineStr">
        <is>
          <t>IRIS2440</t>
        </is>
      </c>
    </row>
    <row r="542">
      <c r="A542" s="66" t="inlineStr">
        <is>
          <t>Prachi Digambar Raut · IRIS2434</t>
        </is>
      </c>
      <c r="B542" s="66" t="inlineStr">
        <is>
          <t>IRIS2434</t>
        </is>
      </c>
    </row>
    <row r="543">
      <c r="A543" s="66" t="inlineStr">
        <is>
          <t>Anuj Pardeshi · IRIS2473</t>
        </is>
      </c>
      <c r="B543" s="66" t="inlineStr">
        <is>
          <t>IRIS2473</t>
        </is>
      </c>
    </row>
    <row r="544">
      <c r="A544" s="66" t="inlineStr">
        <is>
          <t>Karan Kapadia · IRIS2472</t>
        </is>
      </c>
      <c r="B544" s="66" t="inlineStr">
        <is>
          <t>IRIS2472</t>
        </is>
      </c>
    </row>
    <row r="545">
      <c r="A545" s="66" t="inlineStr">
        <is>
          <t>Omkar Dhumal · IRIS2418</t>
        </is>
      </c>
      <c r="B545" s="66" t="inlineStr">
        <is>
          <t>IRIS2418</t>
        </is>
      </c>
    </row>
    <row r="546">
      <c r="A546" s="66" t="inlineStr">
        <is>
          <t>Shubham Baban Jagtap · IRIS2375</t>
        </is>
      </c>
      <c r="B546" s="66" t="inlineStr">
        <is>
          <t>IRIS2375</t>
        </is>
      </c>
    </row>
    <row r="547">
      <c r="A547" s="66" t="inlineStr">
        <is>
          <t>Rahul Mejari · IRIS1797</t>
        </is>
      </c>
      <c r="B547" s="66" t="inlineStr">
        <is>
          <t>IRIS1797</t>
        </is>
      </c>
    </row>
    <row r="548">
      <c r="A548" s="66" t="inlineStr">
        <is>
          <t>Siddhesh Kadam · IRIS1535</t>
        </is>
      </c>
      <c r="B548" s="66" t="inlineStr">
        <is>
          <t>IRIS1535</t>
        </is>
      </c>
    </row>
    <row r="549">
      <c r="A549" s="66" t="inlineStr">
        <is>
          <t>Hetal Chauhan · IRIS1890</t>
        </is>
      </c>
      <c r="B549" s="66" t="inlineStr">
        <is>
          <t>IRIS1890</t>
        </is>
      </c>
    </row>
    <row r="550">
      <c r="A550" s="66" t="inlineStr">
        <is>
          <t>Harsh Borad · IRIS2280</t>
        </is>
      </c>
      <c r="B550" s="66" t="inlineStr">
        <is>
          <t>IRIS2280</t>
        </is>
      </c>
    </row>
    <row r="551">
      <c r="A551" s="66" t="inlineStr">
        <is>
          <t>Parth Jitendrabhai Parmar · IRIS2160</t>
        </is>
      </c>
      <c r="B551" s="66" t="inlineStr">
        <is>
          <t>IRIS2160</t>
        </is>
      </c>
    </row>
    <row r="552">
      <c r="A552" s="66" t="inlineStr">
        <is>
          <t>Bansi Amipara · IRIS2031</t>
        </is>
      </c>
      <c r="B552" s="66" t="inlineStr">
        <is>
          <t>IRIS2031</t>
        </is>
      </c>
    </row>
    <row r="553">
      <c r="A553" s="66" t="inlineStr">
        <is>
          <t>Rushali Patel · IRIS2159</t>
        </is>
      </c>
      <c r="B553" s="66" t="inlineStr">
        <is>
          <t>IRIS2159</t>
        </is>
      </c>
    </row>
    <row r="554">
      <c r="A554" s="66" t="inlineStr">
        <is>
          <t>Riya Parekh · IRIS2281</t>
        </is>
      </c>
      <c r="B554" s="66" t="inlineStr">
        <is>
          <t>IRIS2281</t>
        </is>
      </c>
    </row>
    <row r="555">
      <c r="A555" s="66" t="inlineStr">
        <is>
          <t>Harsh Icecreamwala · IRIS2544</t>
        </is>
      </c>
      <c r="B555" s="66" t="inlineStr">
        <is>
          <t>IRIS2544</t>
        </is>
      </c>
    </row>
    <row r="556">
      <c r="A556" s="66" t="inlineStr">
        <is>
          <t>Parthviben Mistry · IRIS2146</t>
        </is>
      </c>
      <c r="B556" s="66" t="inlineStr">
        <is>
          <t>IRIS2146</t>
        </is>
      </c>
    </row>
    <row r="557">
      <c r="A557" s="66" t="inlineStr">
        <is>
          <t>Manasvi Sharma · IRIS2495</t>
        </is>
      </c>
      <c r="B557" s="66" t="inlineStr">
        <is>
          <t>IRIS2495</t>
        </is>
      </c>
    </row>
    <row r="558">
      <c r="A558" s="66" t="inlineStr">
        <is>
          <t>Ayush Dattatraya Tikone · IRIS2407</t>
        </is>
      </c>
      <c r="B558" s="66" t="inlineStr">
        <is>
          <t>IRIS2407</t>
        </is>
      </c>
    </row>
    <row r="559">
      <c r="A559" s="66" t="inlineStr">
        <is>
          <t>Mandar Ukrulkar · IRIS2509</t>
        </is>
      </c>
      <c r="B559" s="66" t="inlineStr">
        <is>
          <t>IRIS2509</t>
        </is>
      </c>
    </row>
    <row r="560">
      <c r="A560" s="66" t="inlineStr">
        <is>
          <t>Saurabh Kadam · IRIS2406</t>
        </is>
      </c>
      <c r="B560" s="66" t="inlineStr">
        <is>
          <t>IRIS2406</t>
        </is>
      </c>
    </row>
    <row r="561">
      <c r="A561" s="66" t="inlineStr">
        <is>
          <t>Chetan Galande · IRIS0553</t>
        </is>
      </c>
      <c r="B561" s="66" t="inlineStr">
        <is>
          <t>IRIS0553</t>
        </is>
      </c>
    </row>
    <row r="562">
      <c r="A562" s="66" t="inlineStr">
        <is>
          <t>Darshit Vora · IRIS2378</t>
        </is>
      </c>
      <c r="B562" s="66" t="inlineStr">
        <is>
          <t>IRIS2378</t>
        </is>
      </c>
    </row>
    <row r="563">
      <c r="A563" s="66" t="inlineStr">
        <is>
          <t>Saurabh Dutta · IRIS2251</t>
        </is>
      </c>
      <c r="B563" s="66" t="inlineStr">
        <is>
          <t>IRIS2251</t>
        </is>
      </c>
    </row>
    <row r="564">
      <c r="A564" s="66" t="inlineStr">
        <is>
          <t>Parmesh Vala · IRIS2542</t>
        </is>
      </c>
      <c r="B564" s="66" t="inlineStr">
        <is>
          <t>IRIS2542</t>
        </is>
      </c>
    </row>
    <row r="565">
      <c r="A565" s="66" t="inlineStr">
        <is>
          <t>Mohammad Irfan · IRIS2445</t>
        </is>
      </c>
      <c r="B565" s="66" t="inlineStr">
        <is>
          <t>IRIS2445</t>
        </is>
      </c>
    </row>
    <row r="566">
      <c r="A566" s="66" t="inlineStr">
        <is>
          <t>Vishal Nanaware · IRIS2500</t>
        </is>
      </c>
      <c r="B566" s="66" t="inlineStr">
        <is>
          <t>IRIS2500</t>
        </is>
      </c>
    </row>
    <row r="567">
      <c r="A567" s="66" t="inlineStr">
        <is>
          <t>Suman Kumar · IRIS1689</t>
        </is>
      </c>
      <c r="B567" s="66" t="inlineStr">
        <is>
          <t>IRIS1689</t>
        </is>
      </c>
    </row>
    <row r="568">
      <c r="A568" s="66" t="inlineStr">
        <is>
          <t>Giridhar Singh · IRIS2082</t>
        </is>
      </c>
      <c r="B568" s="66" t="inlineStr">
        <is>
          <t>IRIS2082</t>
        </is>
      </c>
    </row>
    <row r="569">
      <c r="A569" s="66" t="inlineStr">
        <is>
          <t>Monisha Ubriani · IRIS2465</t>
        </is>
      </c>
      <c r="B569" s="66" t="inlineStr">
        <is>
          <t>IRIS2465</t>
        </is>
      </c>
    </row>
    <row r="570">
      <c r="A570" s="66" t="inlineStr">
        <is>
          <t>Sagar Jadhav · IRIS1804</t>
        </is>
      </c>
      <c r="B570" s="66" t="inlineStr">
        <is>
          <t>IRIS1804</t>
        </is>
      </c>
    </row>
    <row r="571">
      <c r="A571" s="66" t="inlineStr">
        <is>
          <t>Chetan Yerpude · IRIS2293</t>
        </is>
      </c>
      <c r="B571" s="66" t="inlineStr">
        <is>
          <t>IRIS2293</t>
        </is>
      </c>
    </row>
    <row r="572">
      <c r="A572" s="66" t="inlineStr">
        <is>
          <t>Rajshree Bhosale · IRIS2221</t>
        </is>
      </c>
      <c r="B572" s="66" t="inlineStr">
        <is>
          <t>IRIS2221</t>
        </is>
      </c>
    </row>
    <row r="573">
      <c r="A573" s="66" t="inlineStr">
        <is>
          <t>Chandani Gusain · IRIS2321</t>
        </is>
      </c>
      <c r="B573" s="66" t="inlineStr">
        <is>
          <t>IRIS2321</t>
        </is>
      </c>
    </row>
    <row r="574">
      <c r="A574" s="66" t="inlineStr">
        <is>
          <t>Faisal Pathan · IRIS2320</t>
        </is>
      </c>
      <c r="B574" s="66" t="inlineStr">
        <is>
          <t>IRIS2320</t>
        </is>
      </c>
    </row>
    <row r="575">
      <c r="A575" s="66" t="inlineStr">
        <is>
          <t>Lalita Dixit · IRIS2322</t>
        </is>
      </c>
      <c r="B575" s="66" t="inlineStr">
        <is>
          <t>IRIS2322</t>
        </is>
      </c>
    </row>
    <row r="576">
      <c r="A576" s="66" t="inlineStr">
        <is>
          <t>Vivek Shinde · IRIS1640</t>
        </is>
      </c>
      <c r="B576" s="66" t="inlineStr">
        <is>
          <t>IRIS1640</t>
        </is>
      </c>
    </row>
    <row r="577">
      <c r="A577" s="66" t="inlineStr">
        <is>
          <t>Sahil Chavan · IRIS2194</t>
        </is>
      </c>
      <c r="B577" s="66" t="inlineStr">
        <is>
          <t>IRIS2194</t>
        </is>
      </c>
    </row>
    <row r="578">
      <c r="A578" s="66" t="inlineStr">
        <is>
          <t>Chirag Suryawanshi · IRIS2396</t>
        </is>
      </c>
      <c r="B578" s="66" t="inlineStr">
        <is>
          <t>IRIS2396</t>
        </is>
      </c>
    </row>
    <row r="579">
      <c r="A579" s="66" t="inlineStr">
        <is>
          <t>Tanay Hisariya · IRIS2255</t>
        </is>
      </c>
      <c r="B579" s="66" t="inlineStr">
        <is>
          <t>IRIS2255</t>
        </is>
      </c>
    </row>
    <row r="580">
      <c r="A580" s="66" t="inlineStr">
        <is>
          <t>Shubham Mhadgut · IRIS2132</t>
        </is>
      </c>
      <c r="B580" s="66" t="inlineStr">
        <is>
          <t>IRIS2132</t>
        </is>
      </c>
    </row>
    <row r="581">
      <c r="A581" s="66" t="inlineStr">
        <is>
          <t>Sourav Moharana · IRIS2295</t>
        </is>
      </c>
      <c r="B581" s="66" t="inlineStr">
        <is>
          <t>IRIS2295</t>
        </is>
      </c>
    </row>
    <row r="582">
      <c r="A582" s="66" t="inlineStr">
        <is>
          <t>Mahesh Tilave · IRIS2103</t>
        </is>
      </c>
      <c r="B582" s="66" t="inlineStr">
        <is>
          <t>IRIS2103</t>
        </is>
      </c>
    </row>
    <row r="583">
      <c r="A583" s="66" t="inlineStr">
        <is>
          <t>Rajit Kumar Sahu · IRIS0265</t>
        </is>
      </c>
      <c r="B583" s="66" t="inlineStr">
        <is>
          <t>IRIS0265</t>
        </is>
      </c>
    </row>
    <row r="584">
      <c r="A584" s="66" t="inlineStr">
        <is>
          <t>Ramesh Kone · IRIS0909</t>
        </is>
      </c>
      <c r="B584" s="66" t="inlineStr">
        <is>
          <t>IRIS0909</t>
        </is>
      </c>
    </row>
    <row r="585">
      <c r="A585" s="66" t="inlineStr">
        <is>
          <t>Sagar Jamadar · IRIS2098</t>
        </is>
      </c>
      <c r="B585" s="66" t="inlineStr">
        <is>
          <t>IRIS2098</t>
        </is>
      </c>
    </row>
    <row r="586">
      <c r="A586" s="66" t="inlineStr">
        <is>
          <t>Vikas Mithbawkar · IRIS0038</t>
        </is>
      </c>
      <c r="B586" s="66" t="inlineStr">
        <is>
          <t>IRIS0038</t>
        </is>
      </c>
    </row>
    <row r="587">
      <c r="A587" s="66" t="inlineStr">
        <is>
          <t>Amit Gangaram Kamble · IRIS2468</t>
        </is>
      </c>
      <c r="B587" s="66" t="inlineStr">
        <is>
          <t>IRIS2468</t>
        </is>
      </c>
    </row>
    <row r="588">
      <c r="A588" s="66" t="inlineStr">
        <is>
          <t>Gouri Kohale · IRIS2315</t>
        </is>
      </c>
      <c r="B588" s="66" t="inlineStr">
        <is>
          <t>IRIS2315</t>
        </is>
      </c>
    </row>
    <row r="589">
      <c r="A589" s="66" t="inlineStr">
        <is>
          <t>Hemant Chordekar · IRIS2206</t>
        </is>
      </c>
      <c r="B589" s="66" t="inlineStr">
        <is>
          <t>IRIS2206</t>
        </is>
      </c>
    </row>
    <row r="590">
      <c r="A590" s="66" t="inlineStr">
        <is>
          <t>Ketan Balbhadra Yadav · IRISC298</t>
        </is>
      </c>
      <c r="B590" s="66" t="inlineStr">
        <is>
          <t>IRISC298</t>
        </is>
      </c>
    </row>
    <row r="591">
      <c r="A591" s="66" t="inlineStr">
        <is>
          <t>Nimit Sadafal · IRIS1998</t>
        </is>
      </c>
      <c r="B591" s="66" t="inlineStr">
        <is>
          <t>IRIS1998</t>
        </is>
      </c>
    </row>
    <row r="592">
      <c r="A592" s="66" t="inlineStr">
        <is>
          <t>Parthiban Thangaraj · IRIS2099</t>
        </is>
      </c>
      <c r="B592" s="66" t="inlineStr">
        <is>
          <t>IRIS2099</t>
        </is>
      </c>
    </row>
    <row r="593">
      <c r="A593" s="66" t="inlineStr">
        <is>
          <t>Rajyalakshmi Koyagura · IRIS2003</t>
        </is>
      </c>
      <c r="B593" s="66" t="inlineStr">
        <is>
          <t>IRIS2003</t>
        </is>
      </c>
    </row>
    <row r="594">
      <c r="A594" s="66" t="inlineStr">
        <is>
          <t>Sandip Mane · IRIS1958</t>
        </is>
      </c>
      <c r="B594" s="66" t="inlineStr">
        <is>
          <t>IRIS1958</t>
        </is>
      </c>
    </row>
    <row r="595">
      <c r="A595" s="66" t="inlineStr">
        <is>
          <t>Vishal Vare · IRIS1581</t>
        </is>
      </c>
      <c r="B595" s="66" t="inlineStr">
        <is>
          <t>IRIS1581</t>
        </is>
      </c>
    </row>
    <row r="596">
      <c r="A596" s="66" t="inlineStr">
        <is>
          <t>Aloke Chatterjee · No Emp ID · in-house consultant</t>
        </is>
      </c>
      <c r="B596" s="66" t="inlineStr">
        <is>
          <t>No Emp ID · in-house consultant</t>
        </is>
      </c>
    </row>
    <row r="597">
      <c r="A597" s="66" t="inlineStr">
        <is>
          <t>Arindam Bose · No Emp ID · external consultant</t>
        </is>
      </c>
      <c r="B597" s="66" t="inlineStr">
        <is>
          <t>No Emp ID · external consultant</t>
        </is>
      </c>
    </row>
    <row r="598">
      <c r="A598" s="66" t="inlineStr">
        <is>
          <t>Bhumika Viroja · No Emp ID · external consultant</t>
        </is>
      </c>
      <c r="B598" s="66" t="inlineStr">
        <is>
          <t>No Emp ID · external consultant</t>
        </is>
      </c>
    </row>
    <row r="599">
      <c r="A599" s="66" t="inlineStr">
        <is>
          <t>Dhruv Patel · No Emp ID · external consultant</t>
        </is>
      </c>
      <c r="B599" s="66" t="inlineStr">
        <is>
          <t>No Emp ID · external consultant</t>
        </is>
      </c>
    </row>
    <row r="600">
      <c r="A600" s="66" t="inlineStr">
        <is>
          <t>Dinesh Choudhary · No Emp ID · external consultant</t>
        </is>
      </c>
      <c r="B600" s="66" t="inlineStr">
        <is>
          <t>No Emp ID · external consultant</t>
        </is>
      </c>
    </row>
    <row r="601">
      <c r="A601" s="66" t="inlineStr">
        <is>
          <t>Falguni · No Emp ID · external consultant</t>
        </is>
      </c>
      <c r="B601" s="66" t="inlineStr">
        <is>
          <t>No Emp ID · external consultant</t>
        </is>
      </c>
    </row>
    <row r="602">
      <c r="A602" s="66" t="inlineStr">
        <is>
          <t>Hardikraja · No Emp ID · external consultant</t>
        </is>
      </c>
      <c r="B602" s="66" t="inlineStr">
        <is>
          <t>No Emp ID · external consultant</t>
        </is>
      </c>
    </row>
    <row r="603">
      <c r="A603" s="66" t="inlineStr">
        <is>
          <t>Jay Kalariya · No Emp ID · external consultant</t>
        </is>
      </c>
      <c r="B603" s="66" t="inlineStr">
        <is>
          <t>No Emp ID · external consultant</t>
        </is>
      </c>
    </row>
    <row r="604">
      <c r="A604" s="66" t="inlineStr">
        <is>
          <t>Kanika Jain · No Emp ID · in-house consultant</t>
        </is>
      </c>
      <c r="B604" s="66" t="inlineStr">
        <is>
          <t>No Emp ID · in-house consultant</t>
        </is>
      </c>
    </row>
    <row r="605">
      <c r="A605" s="66" t="inlineStr">
        <is>
          <t>Nilimesh Baruah · No Emp ID · in-house consultant</t>
        </is>
      </c>
      <c r="B605" s="66" t="inlineStr">
        <is>
          <t>No Emp ID · in-house consultant</t>
        </is>
      </c>
    </row>
    <row r="606">
      <c r="A606" s="66" t="inlineStr">
        <is>
          <t>Peshal Jha · No Emp ID · external consultant</t>
        </is>
      </c>
      <c r="B606" s="66" t="inlineStr">
        <is>
          <t>No Emp ID · external consultant</t>
        </is>
      </c>
    </row>
    <row r="607">
      <c r="A607" s="66" t="inlineStr">
        <is>
          <t>Poonam Rajput · No Emp ID · external consultant</t>
        </is>
      </c>
      <c r="B607" s="66" t="inlineStr">
        <is>
          <t>No Emp ID · external consultant</t>
        </is>
      </c>
    </row>
    <row r="608">
      <c r="A608" s="66" t="inlineStr">
        <is>
          <t>R Indumathi · No Emp ID · in-house consultant</t>
        </is>
      </c>
      <c r="B608" s="66" t="inlineStr">
        <is>
          <t>No Emp ID · in-house consultant</t>
        </is>
      </c>
    </row>
    <row r="609">
      <c r="A609" s="66" t="inlineStr">
        <is>
          <t>Sadhan Kumar · No Emp ID · external consultant</t>
        </is>
      </c>
      <c r="B609" s="66" t="inlineStr">
        <is>
          <t>No Emp ID · external consultant</t>
        </is>
      </c>
    </row>
    <row r="610">
      <c r="A610" s="66" t="inlineStr">
        <is>
          <t>Shifa Salheen · No Emp ID · external consultant</t>
        </is>
      </c>
      <c r="B610" s="66" t="inlineStr">
        <is>
          <t>No Emp ID · external consultant</t>
        </is>
      </c>
    </row>
    <row r="611">
      <c r="A611" s="66" t="inlineStr">
        <is>
          <t>Shweta Vijay · No Emp ID · external consultant</t>
        </is>
      </c>
      <c r="B611" s="66" t="inlineStr">
        <is>
          <t>No Emp ID · external consultant</t>
        </is>
      </c>
    </row>
    <row r="612">
      <c r="A612" s="66" t="inlineStr">
        <is>
          <t>Snnehasis Debyans · No Emp ID · external consultant</t>
        </is>
      </c>
      <c r="B612" s="66" t="inlineStr">
        <is>
          <t>No Emp ID · external consultant</t>
        </is>
      </c>
    </row>
    <row r="613">
      <c r="A613" s="66" t="inlineStr">
        <is>
          <t>Sohel Yadav · No Emp ID · external consultant</t>
        </is>
      </c>
      <c r="B613" s="66" t="inlineStr">
        <is>
          <t>No Emp ID · external consultant</t>
        </is>
      </c>
    </row>
    <row r="614">
      <c r="A614" s="66" t="inlineStr">
        <is>
          <t>Vivek Kumar · No Emp ID · in-house consultant</t>
        </is>
      </c>
      <c r="B614" s="66" t="inlineStr">
        <is>
          <t>No Emp ID · in-house consultant</t>
        </is>
      </c>
    </row>
    <row r="615">
      <c r="A615" s="66" t="inlineStr">
        <is>
          <t>Vivek Kumar Singh · No Emp ID · external consultant</t>
        </is>
      </c>
      <c r="B615" s="66" t="inlineStr">
        <is>
          <t>No Emp ID · external consultant</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2026-10-12T18:31:39Z</dcterms:created>
  <dcterms:modified xmlns:dcterms="http://purl.org/dc/terms/" xmlns:xsi="http://www.w3.org/2001/XMLSchema-instance" xsi:type="dcterms:W3CDTF">2026-10-12T18:32:02Z</dcterms:modified>
</cp:coreProperties>
</file>